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ЭтаКнига" defaultThemeVersion="124226"/>
  <mc:AlternateContent xmlns:mc="http://schemas.openxmlformats.org/markup-compatibility/2006">
    <mc:Choice Requires="x15">
      <x15ac:absPath xmlns:x15ac="http://schemas.microsoft.com/office/spreadsheetml/2010/11/ac" url="D:\Платонова\рабочий стол\В газету\"/>
    </mc:Choice>
  </mc:AlternateContent>
  <bookViews>
    <workbookView xWindow="0" yWindow="0" windowWidth="28800" windowHeight="11835" tabRatio="599"/>
  </bookViews>
  <sheets>
    <sheet name="Полный реестр " sheetId="1" r:id="rId1"/>
    <sheet name="Ликвадация к.п." sheetId="2" r:id="rId2"/>
    <sheet name="Баки" sheetId="3" state="hidden" r:id="rId3"/>
    <sheet name="Юр. лица" sheetId="4" state="hidden" r:id="rId4"/>
    <sheet name="ГСК" sheetId="5" state="hidden" r:id="rId5"/>
    <sheet name="Сергиев Посад" sheetId="6" state="hidden" r:id="rId6"/>
    <sheet name="Березняковское " sheetId="7" state="hidden" r:id="rId7"/>
    <sheet name="Богородское " sheetId="8" state="hidden" r:id="rId8"/>
    <sheet name="Скоропусковский " sheetId="9" state="hidden" r:id="rId9"/>
    <sheet name="Пересвет" sheetId="10" state="hidden" r:id="rId10"/>
    <sheet name="Васильевское" sheetId="11" state="hidden" r:id="rId11"/>
    <sheet name="Краснозаводск" sheetId="12" state="hidden" r:id="rId12"/>
    <sheet name="Реммаш" sheetId="13" state="hidden" r:id="rId13"/>
    <sheet name="Селковское" sheetId="14" state="hidden" r:id="rId14"/>
    <sheet name="Хотьково" sheetId="15" state="hidden" r:id="rId15"/>
    <sheet name="Лозовское " sheetId="16" state="hidden" r:id="rId16"/>
    <sheet name="Шеметовское " sheetId="17" state="hidden" r:id="rId17"/>
    <sheet name="Лист 1" sheetId="18" state="hidden" r:id="rId18"/>
    <sheet name="Юр лица2" sheetId="19" state="hidden" r:id="rId19"/>
    <sheet name="СНТ" sheetId="20" state="hidden" r:id="rId20"/>
    <sheet name="подлинник" sheetId="21" state="hidden" r:id="rId21"/>
    <sheet name="Владимирская" sheetId="22" state="hidden" r:id="rId22"/>
  </sheets>
  <definedNames>
    <definedName name="_xlnm._FilterDatabase" localSheetId="2" hidden="1">Баки!$A$15:$U$53</definedName>
    <definedName name="_xlnm._FilterDatabase" localSheetId="6" hidden="1">'Березняковское '!$B$1:$U$19</definedName>
    <definedName name="_xlnm._FilterDatabase" localSheetId="7" hidden="1">'Богородское '!$B$6:$U$33</definedName>
    <definedName name="_xlnm._FilterDatabase" localSheetId="10" hidden="1">Васильевское!$K$4:$M$13</definedName>
    <definedName name="_xlnm._FilterDatabase" localSheetId="21" hidden="1">Владимирская!$B$4:$W$1637</definedName>
    <definedName name="_xlnm._FilterDatabase" localSheetId="4" hidden="1">ГСК!$A$8:$AE$17</definedName>
    <definedName name="_xlnm._FilterDatabase" localSheetId="11" hidden="1">Краснозаводск!$A$3:$T$5</definedName>
    <definedName name="_xlnm._FilterDatabase" localSheetId="1" hidden="1">'Ликвадация к.п.'!$A$4:$AA$75</definedName>
    <definedName name="_xlnm._FilterDatabase" localSheetId="9" hidden="1">Пересвет!$C$5:$V$30</definedName>
    <definedName name="_xlnm._FilterDatabase" localSheetId="20" hidden="1">подлинник!$B$4:$E$1349</definedName>
    <definedName name="_xlnm._FilterDatabase" localSheetId="0" hidden="1">'Полный реестр '!$B$8:$AJ$2750</definedName>
    <definedName name="_xlnm._FilterDatabase" localSheetId="12" hidden="1">Реммаш!$P$8:$Q$19</definedName>
    <definedName name="_xlnm._FilterDatabase" localSheetId="5" hidden="1">'Сергиев Посад'!$B$4:$I$119</definedName>
    <definedName name="_xlnm._FilterDatabase" localSheetId="8" hidden="1">'Скоропусковский '!$C$15:$V$30</definedName>
    <definedName name="_xlnm._FilterDatabase" localSheetId="19" hidden="1">СНТ!$A$1:$N$576</definedName>
    <definedName name="_xlnm._FilterDatabase" localSheetId="14" hidden="1">Хотьково!$A$3:$T$63</definedName>
    <definedName name="Z_18146D83_07E5_4EE3_8816_DDC208A42489_.wvu.FilterData" localSheetId="21" hidden="1">Владимирская!$B$8:$W$863</definedName>
    <definedName name="Z_18146D83_07E5_4EE3_8816_DDC208A42489_.wvu.FilterData" localSheetId="0" hidden="1">'Полный реестр '!$B$8:$AH$498</definedName>
    <definedName name="Z_1B6A4866_A5AB_480B_A411_F20888958AF4_.wvu.Cols" localSheetId="21" hidden="1">Владимирская!#REF!</definedName>
    <definedName name="Z_1B6A4866_A5AB_480B_A411_F20888958AF4_.wvu.Cols" localSheetId="4" hidden="1">ГСК!$W:$AC</definedName>
    <definedName name="Z_1B6A4866_A5AB_480B_A411_F20888958AF4_.wvu.Cols" localSheetId="0" hidden="1">'Полный реестр '!#REF!</definedName>
    <definedName name="Z_1B6A4866_A5AB_480B_A411_F20888958AF4_.wvu.FilterData" localSheetId="2" hidden="1">Баки!$A$15:$U$53</definedName>
    <definedName name="Z_1B6A4866_A5AB_480B_A411_F20888958AF4_.wvu.FilterData" localSheetId="6" hidden="1">'Березняковское '!$B$1:$U$19</definedName>
    <definedName name="Z_1B6A4866_A5AB_480B_A411_F20888958AF4_.wvu.FilterData" localSheetId="7" hidden="1">'Богородское '!$B$6:$U$33</definedName>
    <definedName name="Z_1B6A4866_A5AB_480B_A411_F20888958AF4_.wvu.FilterData" localSheetId="10" hidden="1">Васильевское!$K$4:$M$13</definedName>
    <definedName name="Z_1B6A4866_A5AB_480B_A411_F20888958AF4_.wvu.FilterData" localSheetId="21" hidden="1">Владимирская!$A$4:$W$863</definedName>
    <definedName name="Z_1B6A4866_A5AB_480B_A411_F20888958AF4_.wvu.FilterData" localSheetId="4" hidden="1">ГСК!$A$4:$AE$8</definedName>
    <definedName name="Z_1B6A4866_A5AB_480B_A411_F20888958AF4_.wvu.FilterData" localSheetId="11" hidden="1">Краснозаводск!$A$3:$T$5</definedName>
    <definedName name="Z_1B6A4866_A5AB_480B_A411_F20888958AF4_.wvu.FilterData" localSheetId="1" hidden="1">'Ликвадация к.п.'!$A$4:$AA$19</definedName>
    <definedName name="Z_1B6A4866_A5AB_480B_A411_F20888958AF4_.wvu.FilterData" localSheetId="9" hidden="1">Пересвет!$C$5:$V$30</definedName>
    <definedName name="Z_1B6A4866_A5AB_480B_A411_F20888958AF4_.wvu.FilterData" localSheetId="0" hidden="1">'Полный реестр '!$A$4:$AH$498</definedName>
    <definedName name="Z_1B6A4866_A5AB_480B_A411_F20888958AF4_.wvu.FilterData" localSheetId="12" hidden="1">Реммаш!$P$8:$Q$19</definedName>
    <definedName name="Z_1B6A4866_A5AB_480B_A411_F20888958AF4_.wvu.FilterData" localSheetId="5" hidden="1">'Сергиев Посад'!$B$4:$I$119</definedName>
    <definedName name="Z_1B6A4866_A5AB_480B_A411_F20888958AF4_.wvu.FilterData" localSheetId="8" hidden="1">'Скоропусковский '!$C$15:$V$30</definedName>
    <definedName name="Z_1B6A4866_A5AB_480B_A411_F20888958AF4_.wvu.FilterData" localSheetId="14" hidden="1">Хотьково!$A$3:$T$63</definedName>
    <definedName name="Z_1B6A4866_A5AB_480B_A411_F20888958AF4_.wvu.PrintArea" localSheetId="10" hidden="1">Васильевское!$A$1:$T$16</definedName>
    <definedName name="Z_1B6A4866_A5AB_480B_A411_F20888958AF4_.wvu.PrintArea" localSheetId="9" hidden="1">Пересвет!$A$1:$V$35</definedName>
    <definedName name="Z_1B6A4866_A5AB_480B_A411_F20888958AF4_.wvu.PrintArea" localSheetId="5" hidden="1">'Сергиев Посад'!$A$1:$K$122</definedName>
    <definedName name="Z_1B913C29_CA30_4EB0_A2A7_6B01AF54CECC_.wvu.FilterData" localSheetId="21" hidden="1">Владимирская!$B$8:$W$863</definedName>
    <definedName name="Z_1B913C29_CA30_4EB0_A2A7_6B01AF54CECC_.wvu.FilterData" localSheetId="0" hidden="1">'Полный реестр '!$B$8:$AH$498</definedName>
    <definedName name="Z_26797FC9_DB87_4B14_A722_DD9A10D84853_.wvu.FilterData" localSheetId="21" hidden="1">Владимирская!$B$8:$W$863</definedName>
    <definedName name="Z_26797FC9_DB87_4B14_A722_DD9A10D84853_.wvu.FilterData" localSheetId="0" hidden="1">'Полный реестр '!$B$8:$AH$498</definedName>
    <definedName name="Z_2BA8980D_5FD4_44B0_B226_06ED1A539A27_.wvu.FilterData" localSheetId="21" hidden="1">Владимирская!$B$8:$W$863</definedName>
    <definedName name="Z_2BA8980D_5FD4_44B0_B226_06ED1A539A27_.wvu.FilterData" localSheetId="0" hidden="1">'Полный реестр '!$B$8:$AH$498</definedName>
    <definedName name="Z_2FB01862_5A16_492F_8862_5E21915C55D7_.wvu.FilterData" localSheetId="4" hidden="1">ГСК!$A$8:$AE$17</definedName>
    <definedName name="Z_5448D88C_FF86_4D3F_8490_F2F239C6F324_.wvu.Cols" localSheetId="21" hidden="1">Владимирская!#REF!</definedName>
    <definedName name="Z_5448D88C_FF86_4D3F_8490_F2F239C6F324_.wvu.Cols" localSheetId="4" hidden="1">ГСК!$W:$AC</definedName>
    <definedName name="Z_5448D88C_FF86_4D3F_8490_F2F239C6F324_.wvu.Cols" localSheetId="0" hidden="1">'Полный реестр '!#REF!</definedName>
    <definedName name="Z_5448D88C_FF86_4D3F_8490_F2F239C6F324_.wvu.FilterData" localSheetId="2" hidden="1">Баки!$A$15:$U$53</definedName>
    <definedName name="Z_5448D88C_FF86_4D3F_8490_F2F239C6F324_.wvu.FilterData" localSheetId="6" hidden="1">'Березняковское '!$B$1:$U$19</definedName>
    <definedName name="Z_5448D88C_FF86_4D3F_8490_F2F239C6F324_.wvu.FilterData" localSheetId="7" hidden="1">'Богородское '!$B$6:$U$33</definedName>
    <definedName name="Z_5448D88C_FF86_4D3F_8490_F2F239C6F324_.wvu.FilterData" localSheetId="10" hidden="1">Васильевское!$K$4:$M$13</definedName>
    <definedName name="Z_5448D88C_FF86_4D3F_8490_F2F239C6F324_.wvu.FilterData" localSheetId="21" hidden="1">Владимирская!$D$8:$W$8</definedName>
    <definedName name="Z_5448D88C_FF86_4D3F_8490_F2F239C6F324_.wvu.FilterData" localSheetId="4" hidden="1">ГСК!$C$8:$AE$8</definedName>
    <definedName name="Z_5448D88C_FF86_4D3F_8490_F2F239C6F324_.wvu.FilterData" localSheetId="11" hidden="1">Краснозаводск!$A$3:$T$5</definedName>
    <definedName name="Z_5448D88C_FF86_4D3F_8490_F2F239C6F324_.wvu.FilterData" localSheetId="1" hidden="1">'Ликвадация к.п.'!$A$4:$AA$19</definedName>
    <definedName name="Z_5448D88C_FF86_4D3F_8490_F2F239C6F324_.wvu.FilterData" localSheetId="9" hidden="1">Пересвет!$C$5:$V$30</definedName>
    <definedName name="Z_5448D88C_FF86_4D3F_8490_F2F239C6F324_.wvu.FilterData" localSheetId="0" hidden="1">'Полный реестр '!$D$8:$AH$8</definedName>
    <definedName name="Z_5448D88C_FF86_4D3F_8490_F2F239C6F324_.wvu.FilterData" localSheetId="12" hidden="1">Реммаш!$P$8:$Q$19</definedName>
    <definedName name="Z_5448D88C_FF86_4D3F_8490_F2F239C6F324_.wvu.FilterData" localSheetId="5" hidden="1">'Сергиев Посад'!$B$4:$I$119</definedName>
    <definedName name="Z_5448D88C_FF86_4D3F_8490_F2F239C6F324_.wvu.FilterData" localSheetId="8" hidden="1">'Скоропусковский '!$C$15:$V$30</definedName>
    <definedName name="Z_5448D88C_FF86_4D3F_8490_F2F239C6F324_.wvu.FilterData" localSheetId="14" hidden="1">Хотьково!$A$3:$T$63</definedName>
    <definedName name="Z_5448D88C_FF86_4D3F_8490_F2F239C6F324_.wvu.PrintArea" localSheetId="10" hidden="1">Васильевское!$A$1:$T$16</definedName>
    <definedName name="Z_5448D88C_FF86_4D3F_8490_F2F239C6F324_.wvu.PrintArea" localSheetId="9" hidden="1">Пересвет!$A$1:$V$35</definedName>
    <definedName name="Z_5448D88C_FF86_4D3F_8490_F2F239C6F324_.wvu.PrintArea" localSheetId="5" hidden="1">'Сергиев Посад'!$A$1:$K$122</definedName>
    <definedName name="Z_60861627_6CD5_4083_8CA7_D44B15F4A9CE_.wvu.Cols" localSheetId="4" hidden="1">ГСК!$W:$AC</definedName>
    <definedName name="Z_60861627_6CD5_4083_8CA7_D44B15F4A9CE_.wvu.Cols" localSheetId="20" hidden="1">подлинник!$AA:$AG</definedName>
    <definedName name="Z_60861627_6CD5_4083_8CA7_D44B15F4A9CE_.wvu.FilterData" localSheetId="2" hidden="1">Баки!$A$15:$U$53</definedName>
    <definedName name="Z_60861627_6CD5_4083_8CA7_D44B15F4A9CE_.wvu.FilterData" localSheetId="6" hidden="1">'Березняковское '!$B$1:$U$19</definedName>
    <definedName name="Z_60861627_6CD5_4083_8CA7_D44B15F4A9CE_.wvu.FilterData" localSheetId="7" hidden="1">'Богородское '!$B$6:$U$33</definedName>
    <definedName name="Z_60861627_6CD5_4083_8CA7_D44B15F4A9CE_.wvu.FilterData" localSheetId="10" hidden="1">Васильевское!$K$4:$M$13</definedName>
    <definedName name="Z_60861627_6CD5_4083_8CA7_D44B15F4A9CE_.wvu.FilterData" localSheetId="21" hidden="1">Владимирская!$B$4:$W$1637</definedName>
    <definedName name="Z_60861627_6CD5_4083_8CA7_D44B15F4A9CE_.wvu.FilterData" localSheetId="4" hidden="1">ГСК!$A$8:$AE$17</definedName>
    <definedName name="Z_60861627_6CD5_4083_8CA7_D44B15F4A9CE_.wvu.FilterData" localSheetId="11" hidden="1">Краснозаводск!$A$3:$T$5</definedName>
    <definedName name="Z_60861627_6CD5_4083_8CA7_D44B15F4A9CE_.wvu.FilterData" localSheetId="1" hidden="1">'Ликвадация к.п.'!$A$4:$AA$19</definedName>
    <definedName name="Z_60861627_6CD5_4083_8CA7_D44B15F4A9CE_.wvu.FilterData" localSheetId="9" hidden="1">Пересвет!$C$5:$V$30</definedName>
    <definedName name="Z_60861627_6CD5_4083_8CA7_D44B15F4A9CE_.wvu.FilterData" localSheetId="20" hidden="1">подлинник!$B$4:$E$1349</definedName>
    <definedName name="Z_60861627_6CD5_4083_8CA7_D44B15F4A9CE_.wvu.FilterData" localSheetId="0" hidden="1">'Полный реестр '!$A$4:$AK$1251</definedName>
    <definedName name="Z_60861627_6CD5_4083_8CA7_D44B15F4A9CE_.wvu.FilterData" localSheetId="12" hidden="1">Реммаш!$P$8:$Q$19</definedName>
    <definedName name="Z_60861627_6CD5_4083_8CA7_D44B15F4A9CE_.wvu.FilterData" localSheetId="5" hidden="1">'Сергиев Посад'!$B$4:$I$119</definedName>
    <definedName name="Z_60861627_6CD5_4083_8CA7_D44B15F4A9CE_.wvu.FilterData" localSheetId="8" hidden="1">'Скоропусковский '!$C$15:$V$30</definedName>
    <definedName name="Z_60861627_6CD5_4083_8CA7_D44B15F4A9CE_.wvu.FilterData" localSheetId="19" hidden="1">СНТ!$A$1:$N$576</definedName>
    <definedName name="Z_60861627_6CD5_4083_8CA7_D44B15F4A9CE_.wvu.FilterData" localSheetId="14" hidden="1">Хотьково!$A$3:$T$63</definedName>
    <definedName name="Z_60861627_6CD5_4083_8CA7_D44B15F4A9CE_.wvu.PrintArea" localSheetId="10" hidden="1">Васильевское!$A$1:$T$16</definedName>
    <definedName name="Z_60861627_6CD5_4083_8CA7_D44B15F4A9CE_.wvu.PrintArea" localSheetId="9" hidden="1">Пересвет!$A$1:$V$35</definedName>
    <definedName name="Z_60861627_6CD5_4083_8CA7_D44B15F4A9CE_.wvu.PrintArea" localSheetId="5" hidden="1">'Сергиев Посад'!$A$1:$K$122</definedName>
    <definedName name="Z_6107CA30_4952_4C88_BFF4_D2D035B258D6_.wvu.FilterData" localSheetId="21" hidden="1">Владимирская!$B$8:$W$863</definedName>
    <definedName name="Z_6107CA30_4952_4C88_BFF4_D2D035B258D6_.wvu.FilterData" localSheetId="0" hidden="1">'Полный реестр '!$B$8:$AH$498</definedName>
    <definedName name="Z_68CC8062_23BE_4232_BA30_116FE3E03B02_.wvu.FilterData" localSheetId="21" hidden="1">Владимирская!$B$8:$W$863</definedName>
    <definedName name="Z_68CC8062_23BE_4232_BA30_116FE3E03B02_.wvu.FilterData" localSheetId="0" hidden="1">'Полный реестр '!$B$8:$AH$498</definedName>
    <definedName name="Z_6985D827_6B37_4A48_834A_715DB37E74CF_.wvu.FilterData" localSheetId="21" hidden="1">Владимирская!$D$8:$W$863</definedName>
    <definedName name="Z_6985D827_6B37_4A48_834A_715DB37E74CF_.wvu.FilterData" localSheetId="4" hidden="1">ГСК!$C$8:$AE$8</definedName>
    <definedName name="Z_6985D827_6B37_4A48_834A_715DB37E74CF_.wvu.FilterData" localSheetId="0" hidden="1">'Полный реестр '!$D$8:$AH$498</definedName>
    <definedName name="Z_6A8C8F6A_B32C_49B9_82E4_5A758EACAACE_.wvu.FilterData" localSheetId="21" hidden="1">Владимирская!$B$8:$W$863</definedName>
    <definedName name="Z_6A8C8F6A_B32C_49B9_82E4_5A758EACAACE_.wvu.FilterData" localSheetId="0" hidden="1">'Полный реестр '!$B$8:$AH$498</definedName>
    <definedName name="Z_6EC6FC78_CAF0_4B41_BCBC_C0FF1BFCA410_.wvu.Cols" localSheetId="21" hidden="1">Владимирская!#REF!</definedName>
    <definedName name="Z_6EC6FC78_CAF0_4B41_BCBC_C0FF1BFCA410_.wvu.Cols" localSheetId="4" hidden="1">ГСК!$W:$AC</definedName>
    <definedName name="Z_6EC6FC78_CAF0_4B41_BCBC_C0FF1BFCA410_.wvu.Cols" localSheetId="0" hidden="1">'Полный реестр '!#REF!</definedName>
    <definedName name="Z_6EC6FC78_CAF0_4B41_BCBC_C0FF1BFCA410_.wvu.FilterData" localSheetId="2" hidden="1">Баки!$A$15:$U$53</definedName>
    <definedName name="Z_6EC6FC78_CAF0_4B41_BCBC_C0FF1BFCA410_.wvu.FilterData" localSheetId="6" hidden="1">'Березняковское '!$B$1:$U$19</definedName>
    <definedName name="Z_6EC6FC78_CAF0_4B41_BCBC_C0FF1BFCA410_.wvu.FilterData" localSheetId="7" hidden="1">'Богородское '!$B$6:$U$33</definedName>
    <definedName name="Z_6EC6FC78_CAF0_4B41_BCBC_C0FF1BFCA410_.wvu.FilterData" localSheetId="10" hidden="1">Васильевское!$K$4:$M$13</definedName>
    <definedName name="Z_6EC6FC78_CAF0_4B41_BCBC_C0FF1BFCA410_.wvu.FilterData" localSheetId="21" hidden="1">Владимирская!$B$8:$W$863</definedName>
    <definedName name="Z_6EC6FC78_CAF0_4B41_BCBC_C0FF1BFCA410_.wvu.FilterData" localSheetId="4" hidden="1">ГСК!$A$8:$AE$17</definedName>
    <definedName name="Z_6EC6FC78_CAF0_4B41_BCBC_C0FF1BFCA410_.wvu.FilterData" localSheetId="11" hidden="1">Краснозаводск!$A$3:$T$5</definedName>
    <definedName name="Z_6EC6FC78_CAF0_4B41_BCBC_C0FF1BFCA410_.wvu.FilterData" localSheetId="1" hidden="1">'Ликвадация к.п.'!$A$4:$AA$19</definedName>
    <definedName name="Z_6EC6FC78_CAF0_4B41_BCBC_C0FF1BFCA410_.wvu.FilterData" localSheetId="9" hidden="1">Пересвет!$C$5:$V$30</definedName>
    <definedName name="Z_6EC6FC78_CAF0_4B41_BCBC_C0FF1BFCA410_.wvu.FilterData" localSheetId="0" hidden="1">'Полный реестр '!$B$8:$AH$498</definedName>
    <definedName name="Z_6EC6FC78_CAF0_4B41_BCBC_C0FF1BFCA410_.wvu.FilterData" localSheetId="12" hidden="1">Реммаш!$P$8:$Q$19</definedName>
    <definedName name="Z_6EC6FC78_CAF0_4B41_BCBC_C0FF1BFCA410_.wvu.FilterData" localSheetId="5" hidden="1">'Сергиев Посад'!$B$4:$I$119</definedName>
    <definedName name="Z_6EC6FC78_CAF0_4B41_BCBC_C0FF1BFCA410_.wvu.FilterData" localSheetId="8" hidden="1">'Скоропусковский '!$C$15:$V$30</definedName>
    <definedName name="Z_6EC6FC78_CAF0_4B41_BCBC_C0FF1BFCA410_.wvu.FilterData" localSheetId="14" hidden="1">Хотьково!$A$3:$T$63</definedName>
    <definedName name="Z_6EC6FC78_CAF0_4B41_BCBC_C0FF1BFCA410_.wvu.PrintArea" localSheetId="10" hidden="1">Васильевское!$A$1:$T$16</definedName>
    <definedName name="Z_6EC6FC78_CAF0_4B41_BCBC_C0FF1BFCA410_.wvu.PrintArea" localSheetId="9" hidden="1">Пересвет!$A$1:$V$35</definedName>
    <definedName name="Z_6EC6FC78_CAF0_4B41_BCBC_C0FF1BFCA410_.wvu.PrintArea" localSheetId="5" hidden="1">'Сергиев Посад'!$A$1:$K$122</definedName>
    <definedName name="Z_723E5C8F_975C_4E23_9A9F_F2A5C744AD14_.wvu.FilterData" localSheetId="21" hidden="1">Владимирская!$B$8:$W$863</definedName>
    <definedName name="Z_723E5C8F_975C_4E23_9A9F_F2A5C744AD14_.wvu.FilterData" localSheetId="0" hidden="1">'Полный реестр '!$B$8:$AH$498</definedName>
    <definedName name="Z_726B60C8_7A6D_484A_BD31_1AFC026A63CA_.wvu.FilterData" localSheetId="21" hidden="1">Владимирская!$B$8:$W$863</definedName>
    <definedName name="Z_726B60C8_7A6D_484A_BD31_1AFC026A63CA_.wvu.FilterData" localSheetId="0" hidden="1">'Полный реестр '!$B$8:$AH$498</definedName>
    <definedName name="Z_7ABBD9AC_C79B_4AF1_95B4_530DCC1A6FE3_.wvu.FilterData" localSheetId="21" hidden="1">Владимирская!$A$4:$W$863</definedName>
    <definedName name="Z_7ABBD9AC_C79B_4AF1_95B4_530DCC1A6FE3_.wvu.FilterData" localSheetId="4" hidden="1">ГСК!$A$4:$AE$8</definedName>
    <definedName name="Z_7ABBD9AC_C79B_4AF1_95B4_530DCC1A6FE3_.wvu.FilterData" localSheetId="0" hidden="1">'Полный реестр '!$A$4:$AH$498</definedName>
    <definedName name="Z_7F331B8A_0899_4E0D_B912_77E74E65E689_.wvu.FilterData" localSheetId="21" hidden="1">Владимирская!$B$8:$W$863</definedName>
    <definedName name="Z_7F331B8A_0899_4E0D_B912_77E74E65E689_.wvu.FilterData" localSheetId="0" hidden="1">'Полный реестр '!$B$8:$AH$498</definedName>
    <definedName name="Z_7F6A8FA9_E30C_4E14_B9B9_848BC4F05228_.wvu.FilterData" localSheetId="21" hidden="1">Владимирская!$D$8:$W$863</definedName>
    <definedName name="Z_7F6A8FA9_E30C_4E14_B9B9_848BC4F05228_.wvu.FilterData" localSheetId="4" hidden="1">ГСК!$C$8:$AE$8</definedName>
    <definedName name="Z_7F6A8FA9_E30C_4E14_B9B9_848BC4F05228_.wvu.FilterData" localSheetId="0" hidden="1">'Полный реестр '!$D$8:$AH$498</definedName>
    <definedName name="Z_80F77CC7_6FA6_4AF4_8AAD_4E40D594AA12_.wvu.FilterData" localSheetId="21" hidden="1">Владимирская!$B$8:$W$863</definedName>
    <definedName name="Z_80F77CC7_6FA6_4AF4_8AAD_4E40D594AA12_.wvu.FilterData" localSheetId="0" hidden="1">'Полный реестр '!$B$8:$AH$498</definedName>
    <definedName name="Z_83BEE3C1_CADC_45C3_9D97_D24C43C453E3_.wvu.FilterData" localSheetId="21" hidden="1">Владимирская!$B$8:$W$863</definedName>
    <definedName name="Z_83BEE3C1_CADC_45C3_9D97_D24C43C453E3_.wvu.FilterData" localSheetId="0" hidden="1">'Полный реестр '!$B$8:$AH$498</definedName>
    <definedName name="Z_8803D1DC_9733_4B4B_8D7E_48B81849999E_.wvu.FilterData" localSheetId="21" hidden="1">Владимирская!$B$8:$W$863</definedName>
    <definedName name="Z_8803D1DC_9733_4B4B_8D7E_48B81849999E_.wvu.FilterData" localSheetId="0" hidden="1">'Полный реестр '!$B$8:$AH$498</definedName>
    <definedName name="Z_96354D79_2FC5_439E_BA04_0C5803143937_.wvu.FilterData" localSheetId="21" hidden="1">Владимирская!$B$8:$W$863</definedName>
    <definedName name="Z_96354D79_2FC5_439E_BA04_0C5803143937_.wvu.FilterData" localSheetId="0" hidden="1">'Полный реестр '!$B$8:$AH$498</definedName>
    <definedName name="Z_A2DDC913_A5BA_42E9_A10A_A2D31A9C2492_.wvu.FilterData" localSheetId="21" hidden="1">Владимирская!$D$8:$W$863</definedName>
    <definedName name="Z_A2DDC913_A5BA_42E9_A10A_A2D31A9C2492_.wvu.FilterData" localSheetId="0" hidden="1">'Полный реестр '!$D$8:$AH$498</definedName>
    <definedName name="Z_A88D6B7B_42F9_4174_95C4_884F2AF95541_.wvu.FilterData" localSheetId="21" hidden="1">Владимирская!$B$8:$W$863</definedName>
    <definedName name="Z_A88D6B7B_42F9_4174_95C4_884F2AF95541_.wvu.FilterData" localSheetId="0" hidden="1">'Полный реестр '!$B$8:$AH$498</definedName>
    <definedName name="Z_AD517960_F508_445A_82B6_923707E7662A_.wvu.FilterData" localSheetId="21" hidden="1">Владимирская!$B$8:$W$863</definedName>
    <definedName name="Z_AD517960_F508_445A_82B6_923707E7662A_.wvu.FilterData" localSheetId="0" hidden="1">'Полный реестр '!$B$8:$AH$498</definedName>
    <definedName name="Z_B42482D2_9163_488F_A034_B67428A3052F_.wvu.FilterData" localSheetId="21" hidden="1">Владимирская!$B$8:$W$863</definedName>
    <definedName name="Z_B42482D2_9163_488F_A034_B67428A3052F_.wvu.FilterData" localSheetId="0" hidden="1">'Полный реестр '!$B$8:$AH$498</definedName>
    <definedName name="Z_BCB1C84E_6A6F_4046_A5BD_2228ADDDE787_.wvu.FilterData" localSheetId="21" hidden="1">Владимирская!$A$4:$W$863</definedName>
    <definedName name="Z_BCB1C84E_6A6F_4046_A5BD_2228ADDDE787_.wvu.FilterData" localSheetId="4" hidden="1">ГСК!$A$4:$AE$8</definedName>
    <definedName name="Z_BCB1C84E_6A6F_4046_A5BD_2228ADDDE787_.wvu.FilterData" localSheetId="0" hidden="1">'Полный реестр '!$A$4:$AH$498</definedName>
    <definedName name="Z_BD98B3E9_7C13_41E6_82C5_392E91EC622B_.wvu.Cols" localSheetId="21" hidden="1">Владимирская!#REF!</definedName>
    <definedName name="Z_BD98B3E9_7C13_41E6_82C5_392E91EC622B_.wvu.Cols" localSheetId="4" hidden="1">ГСК!$W:$AC</definedName>
    <definedName name="Z_BD98B3E9_7C13_41E6_82C5_392E91EC622B_.wvu.Cols" localSheetId="0" hidden="1">'Полный реестр '!#REF!</definedName>
    <definedName name="Z_BD98B3E9_7C13_41E6_82C5_392E91EC622B_.wvu.FilterData" localSheetId="2" hidden="1">Баки!$A$15:$U$53</definedName>
    <definedName name="Z_BD98B3E9_7C13_41E6_82C5_392E91EC622B_.wvu.FilterData" localSheetId="6" hidden="1">'Березняковское '!$B$1:$U$19</definedName>
    <definedName name="Z_BD98B3E9_7C13_41E6_82C5_392E91EC622B_.wvu.FilterData" localSheetId="7" hidden="1">'Богородское '!$B$6:$U$33</definedName>
    <definedName name="Z_BD98B3E9_7C13_41E6_82C5_392E91EC622B_.wvu.FilterData" localSheetId="10" hidden="1">Васильевское!$K$4:$M$13</definedName>
    <definedName name="Z_BD98B3E9_7C13_41E6_82C5_392E91EC622B_.wvu.FilterData" localSheetId="21" hidden="1">Владимирская!$B$8:$W$863</definedName>
    <definedName name="Z_BD98B3E9_7C13_41E6_82C5_392E91EC622B_.wvu.FilterData" localSheetId="4" hidden="1">ГСК!$A$8:$AE$17</definedName>
    <definedName name="Z_BD98B3E9_7C13_41E6_82C5_392E91EC622B_.wvu.FilterData" localSheetId="11" hidden="1">Краснозаводск!$A$3:$T$5</definedName>
    <definedName name="Z_BD98B3E9_7C13_41E6_82C5_392E91EC622B_.wvu.FilterData" localSheetId="1" hidden="1">'Ликвадация к.п.'!$A$4:$AA$19</definedName>
    <definedName name="Z_BD98B3E9_7C13_41E6_82C5_392E91EC622B_.wvu.FilterData" localSheetId="9" hidden="1">Пересвет!$C$5:$V$30</definedName>
    <definedName name="Z_BD98B3E9_7C13_41E6_82C5_392E91EC622B_.wvu.FilterData" localSheetId="0" hidden="1">'Полный реестр '!$B$8:$AH$498</definedName>
    <definedName name="Z_BD98B3E9_7C13_41E6_82C5_392E91EC622B_.wvu.FilterData" localSheetId="12" hidden="1">Реммаш!$P$8:$Q$19</definedName>
    <definedName name="Z_BD98B3E9_7C13_41E6_82C5_392E91EC622B_.wvu.FilterData" localSheetId="5" hidden="1">'Сергиев Посад'!$B$4:$I$119</definedName>
    <definedName name="Z_BD98B3E9_7C13_41E6_82C5_392E91EC622B_.wvu.FilterData" localSheetId="8" hidden="1">'Скоропусковский '!$C$15:$V$30</definedName>
    <definedName name="Z_BD98B3E9_7C13_41E6_82C5_392E91EC622B_.wvu.FilterData" localSheetId="14" hidden="1">Хотьково!$A$3:$T$63</definedName>
    <definedName name="Z_BD98B3E9_7C13_41E6_82C5_392E91EC622B_.wvu.PrintArea" localSheetId="10" hidden="1">Васильевское!$A$1:$T$16</definedName>
    <definedName name="Z_BD98B3E9_7C13_41E6_82C5_392E91EC622B_.wvu.PrintArea" localSheetId="9" hidden="1">Пересвет!$A$1:$V$35</definedName>
    <definedName name="Z_BD98B3E9_7C13_41E6_82C5_392E91EC622B_.wvu.PrintArea" localSheetId="5" hidden="1">'Сергиев Посад'!$A$1:$K$122</definedName>
    <definedName name="Z_C230A927_456F_4C49_9E82_C3C39807B78E_.wvu.FilterData" localSheetId="21" hidden="1">Владимирская!$B$8:$W$863</definedName>
    <definedName name="Z_C230A927_456F_4C49_9E82_C3C39807B78E_.wvu.FilterData" localSheetId="0" hidden="1">'Полный реестр '!$B$8:$AH$498</definedName>
    <definedName name="Z_CC42E240_CA18_4E37_AFF4_26CD1DC23592_.wvu.FilterData" localSheetId="21" hidden="1">Владимирская!$B$8:$W$863</definedName>
    <definedName name="Z_CC42E240_CA18_4E37_AFF4_26CD1DC23592_.wvu.FilterData" localSheetId="0" hidden="1">'Полный реестр '!$B$8:$AH$498</definedName>
    <definedName name="Z_D19F5DDD_AFCB_4B37_AB40_822F02BAF3F7_.wvu.FilterData" localSheetId="21" hidden="1">Владимирская!$B$8:$W$863</definedName>
    <definedName name="Z_D19F5DDD_AFCB_4B37_AB40_822F02BAF3F7_.wvu.FilterData" localSheetId="0" hidden="1">'Полный реестр '!$B$8:$AH$498</definedName>
    <definedName name="Z_D73ED33F_63C1_4CC2_8B33_7CB02280F398_.wvu.FilterData" localSheetId="21" hidden="1">Владимирская!$D$8:$W$863</definedName>
    <definedName name="Z_D73ED33F_63C1_4CC2_8B33_7CB02280F398_.wvu.FilterData" localSheetId="0" hidden="1">'Полный реестр '!$D$8:$AH$498</definedName>
    <definedName name="Z_D9685D2E_3084_4AF6_8DBA_5592BEF27847_.wvu.Cols" localSheetId="21" hidden="1">Владимирская!#REF!</definedName>
    <definedName name="Z_D9685D2E_3084_4AF6_8DBA_5592BEF27847_.wvu.Cols" localSheetId="4" hidden="1">ГСК!$W:$AC</definedName>
    <definedName name="Z_D9685D2E_3084_4AF6_8DBA_5592BEF27847_.wvu.Cols" localSheetId="0" hidden="1">'Полный реестр '!#REF!</definedName>
    <definedName name="Z_D9685D2E_3084_4AF6_8DBA_5592BEF27847_.wvu.FilterData" localSheetId="2" hidden="1">Баки!$A$15:$U$53</definedName>
    <definedName name="Z_D9685D2E_3084_4AF6_8DBA_5592BEF27847_.wvu.FilterData" localSheetId="6" hidden="1">'Березняковское '!$B$1:$U$19</definedName>
    <definedName name="Z_D9685D2E_3084_4AF6_8DBA_5592BEF27847_.wvu.FilterData" localSheetId="7" hidden="1">'Богородское '!$B$6:$U$33</definedName>
    <definedName name="Z_D9685D2E_3084_4AF6_8DBA_5592BEF27847_.wvu.FilterData" localSheetId="10" hidden="1">Васильевское!$K$4:$M$13</definedName>
    <definedName name="Z_D9685D2E_3084_4AF6_8DBA_5592BEF27847_.wvu.FilterData" localSheetId="21" hidden="1">Владимирская!$A$4:$W$863</definedName>
    <definedName name="Z_D9685D2E_3084_4AF6_8DBA_5592BEF27847_.wvu.FilterData" localSheetId="4" hidden="1">ГСК!$A$4:$AE$8</definedName>
    <definedName name="Z_D9685D2E_3084_4AF6_8DBA_5592BEF27847_.wvu.FilterData" localSheetId="11" hidden="1">Краснозаводск!$A$3:$T$5</definedName>
    <definedName name="Z_D9685D2E_3084_4AF6_8DBA_5592BEF27847_.wvu.FilterData" localSheetId="1" hidden="1">'Ликвадация к.п.'!$A$4:$AA$19</definedName>
    <definedName name="Z_D9685D2E_3084_4AF6_8DBA_5592BEF27847_.wvu.FilterData" localSheetId="9" hidden="1">Пересвет!$C$5:$V$30</definedName>
    <definedName name="Z_D9685D2E_3084_4AF6_8DBA_5592BEF27847_.wvu.FilterData" localSheetId="0" hidden="1">'Полный реестр '!$A$4:$AH$498</definedName>
    <definedName name="Z_D9685D2E_3084_4AF6_8DBA_5592BEF27847_.wvu.FilterData" localSheetId="12" hidden="1">Реммаш!$P$8:$Q$19</definedName>
    <definedName name="Z_D9685D2E_3084_4AF6_8DBA_5592BEF27847_.wvu.FilterData" localSheetId="5" hidden="1">'Сергиев Посад'!$B$4:$I$119</definedName>
    <definedName name="Z_D9685D2E_3084_4AF6_8DBA_5592BEF27847_.wvu.FilterData" localSheetId="8" hidden="1">'Скоропусковский '!$C$15:$V$30</definedName>
    <definedName name="Z_D9685D2E_3084_4AF6_8DBA_5592BEF27847_.wvu.FilterData" localSheetId="14" hidden="1">Хотьково!$A$3:$T$63</definedName>
    <definedName name="Z_D9685D2E_3084_4AF6_8DBA_5592BEF27847_.wvu.PrintArea" localSheetId="10" hidden="1">Васильевское!$A$1:$T$16</definedName>
    <definedName name="Z_D9685D2E_3084_4AF6_8DBA_5592BEF27847_.wvu.PrintArea" localSheetId="9" hidden="1">Пересвет!$A$1:$V$35</definedName>
    <definedName name="Z_D9685D2E_3084_4AF6_8DBA_5592BEF27847_.wvu.PrintArea" localSheetId="5" hidden="1">'Сергиев Посад'!$A$1:$K$122</definedName>
    <definedName name="Z_E32ADB42_E47C_4CE8_A2D4_5ED3CC650591_.wvu.FilterData" localSheetId="4" hidden="1">ГСК!$A$8:$AE$8</definedName>
    <definedName name="Z_E339CB3E_2A00_4CD3_952F_9246D217F3CF_.wvu.FilterData" localSheetId="21" hidden="1">Владимирская!$B$8:$W$863</definedName>
    <definedName name="Z_E339CB3E_2A00_4CD3_952F_9246D217F3CF_.wvu.FilterData" localSheetId="0" hidden="1">'Полный реестр '!$B$8:$AH$498</definedName>
    <definedName name="Z_E5F476C3_755C_429E_9B67_7FE1A8E263C5_.wvu.FilterData" localSheetId="21" hidden="1">Владимирская!$B$8:$W$863</definedName>
    <definedName name="Z_E5F476C3_755C_429E_9B67_7FE1A8E263C5_.wvu.FilterData" localSheetId="0" hidden="1">'Полный реестр '!$B$8:$AH$498</definedName>
    <definedName name="Z_EBBD5757_E7AD_4688_ABF4_2AE9E930BC4B_.wvu.Cols" localSheetId="21" hidden="1">Владимирская!#REF!</definedName>
    <definedName name="Z_EBBD5757_E7AD_4688_ABF4_2AE9E930BC4B_.wvu.Cols" localSheetId="4" hidden="1">ГСК!$W:$AC</definedName>
    <definedName name="Z_EBBD5757_E7AD_4688_ABF4_2AE9E930BC4B_.wvu.Cols" localSheetId="20" hidden="1">подлинник!$AA:$AG</definedName>
    <definedName name="Z_EBBD5757_E7AD_4688_ABF4_2AE9E930BC4B_.wvu.FilterData" localSheetId="2" hidden="1">Баки!$A$15:$U$53</definedName>
    <definedName name="Z_EBBD5757_E7AD_4688_ABF4_2AE9E930BC4B_.wvu.FilterData" localSheetId="6" hidden="1">'Березняковское '!$B$1:$U$19</definedName>
    <definedName name="Z_EBBD5757_E7AD_4688_ABF4_2AE9E930BC4B_.wvu.FilterData" localSheetId="7" hidden="1">'Богородское '!$B$6:$U$33</definedName>
    <definedName name="Z_EBBD5757_E7AD_4688_ABF4_2AE9E930BC4B_.wvu.FilterData" localSheetId="10" hidden="1">Васильевское!$K$4:$M$13</definedName>
    <definedName name="Z_EBBD5757_E7AD_4688_ABF4_2AE9E930BC4B_.wvu.FilterData" localSheetId="21" hidden="1">Владимирская!$B$4:$W$1637</definedName>
    <definedName name="Z_EBBD5757_E7AD_4688_ABF4_2AE9E930BC4B_.wvu.FilterData" localSheetId="4" hidden="1">ГСК!$A$8:$AE$17</definedName>
    <definedName name="Z_EBBD5757_E7AD_4688_ABF4_2AE9E930BC4B_.wvu.FilterData" localSheetId="11" hidden="1">Краснозаводск!$A$3:$T$5</definedName>
    <definedName name="Z_EBBD5757_E7AD_4688_ABF4_2AE9E930BC4B_.wvu.FilterData" localSheetId="1" hidden="1">'Ликвадация к.п.'!$A$4:$AA$19</definedName>
    <definedName name="Z_EBBD5757_E7AD_4688_ABF4_2AE9E930BC4B_.wvu.FilterData" localSheetId="9" hidden="1">Пересвет!$C$5:$V$30</definedName>
    <definedName name="Z_EBBD5757_E7AD_4688_ABF4_2AE9E930BC4B_.wvu.FilterData" localSheetId="20" hidden="1">подлинник!$B$4:$E$1349</definedName>
    <definedName name="Z_EBBD5757_E7AD_4688_ABF4_2AE9E930BC4B_.wvu.FilterData" localSheetId="0" hidden="1">'Полный реестр '!$A$4:$AK$1251</definedName>
    <definedName name="Z_EBBD5757_E7AD_4688_ABF4_2AE9E930BC4B_.wvu.FilterData" localSheetId="12" hidden="1">Реммаш!$P$8:$Q$19</definedName>
    <definedName name="Z_EBBD5757_E7AD_4688_ABF4_2AE9E930BC4B_.wvu.FilterData" localSheetId="5" hidden="1">'Сергиев Посад'!$B$4:$I$119</definedName>
    <definedName name="Z_EBBD5757_E7AD_4688_ABF4_2AE9E930BC4B_.wvu.FilterData" localSheetId="8" hidden="1">'Скоропусковский '!$C$15:$V$30</definedName>
    <definedName name="Z_EBBD5757_E7AD_4688_ABF4_2AE9E930BC4B_.wvu.FilterData" localSheetId="19" hidden="1">СНТ!$A$1:$N$576</definedName>
    <definedName name="Z_EBBD5757_E7AD_4688_ABF4_2AE9E930BC4B_.wvu.FilterData" localSheetId="14" hidden="1">Хотьково!$A$3:$T$63</definedName>
    <definedName name="Z_EBBD5757_E7AD_4688_ABF4_2AE9E930BC4B_.wvu.PrintArea" localSheetId="10" hidden="1">Васильевское!$A$1:$T$16</definedName>
    <definedName name="Z_EBBD5757_E7AD_4688_ABF4_2AE9E930BC4B_.wvu.PrintArea" localSheetId="9" hidden="1">Пересвет!$A$1:$V$35</definedName>
    <definedName name="Z_EBBD5757_E7AD_4688_ABF4_2AE9E930BC4B_.wvu.PrintArea" localSheetId="5" hidden="1">'Сергиев Посад'!$A$1:$K$122</definedName>
    <definedName name="Z_EC50F113_740E_4CE9_9152_DBA01D229E0E_.wvu.FilterData" localSheetId="21" hidden="1">Владимирская!$B$8:$W$863</definedName>
    <definedName name="Z_EC50F113_740E_4CE9_9152_DBA01D229E0E_.wvu.FilterData" localSheetId="0" hidden="1">'Полный реестр '!$B$8:$AH$498</definedName>
    <definedName name="Z_F1D55D10_5EA0_4C66_821B_A935F0DD6A4E_.wvu.FilterData" localSheetId="21" hidden="1">Владимирская!$B$8:$W$863</definedName>
    <definedName name="Z_F1D55D10_5EA0_4C66_821B_A935F0DD6A4E_.wvu.FilterData" localSheetId="0" hidden="1">'Полный реестр '!$B$8:$AH$498</definedName>
    <definedName name="Z_F30EB05A_3362_4DB0_B17E_75678204E7C0_.wvu.FilterData" localSheetId="21" hidden="1">Владимирская!$B$8:$W$863</definedName>
    <definedName name="Z_F30EB05A_3362_4DB0_B17E_75678204E7C0_.wvu.FilterData" localSheetId="0" hidden="1">'Полный реестр '!$B$8:$AH$498</definedName>
    <definedName name="Z_F9E77D3E_9512_4655_8DC5_CBCB6D76B9C5_.wvu.Cols" localSheetId="21" hidden="1">Владимирская!#REF!</definedName>
    <definedName name="Z_F9E77D3E_9512_4655_8DC5_CBCB6D76B9C5_.wvu.Cols" localSheetId="4" hidden="1">ГСК!$W:$AC</definedName>
    <definedName name="Z_F9E77D3E_9512_4655_8DC5_CBCB6D76B9C5_.wvu.Cols" localSheetId="0" hidden="1">'Полный реестр '!#REF!</definedName>
    <definedName name="Z_F9E77D3E_9512_4655_8DC5_CBCB6D76B9C5_.wvu.FilterData" localSheetId="2" hidden="1">Баки!$A$15:$U$53</definedName>
    <definedName name="Z_F9E77D3E_9512_4655_8DC5_CBCB6D76B9C5_.wvu.FilterData" localSheetId="6" hidden="1">'Березняковское '!$B$1:$U$19</definedName>
    <definedName name="Z_F9E77D3E_9512_4655_8DC5_CBCB6D76B9C5_.wvu.FilterData" localSheetId="7" hidden="1">'Богородское '!$B$6:$U$33</definedName>
    <definedName name="Z_F9E77D3E_9512_4655_8DC5_CBCB6D76B9C5_.wvu.FilterData" localSheetId="10" hidden="1">Васильевское!$K$4:$M$13</definedName>
    <definedName name="Z_F9E77D3E_9512_4655_8DC5_CBCB6D76B9C5_.wvu.FilterData" localSheetId="21" hidden="1">Владимирская!$B$8:$W$863</definedName>
    <definedName name="Z_F9E77D3E_9512_4655_8DC5_CBCB6D76B9C5_.wvu.FilterData" localSheetId="4" hidden="1">ГСК!$A$8:$AE$17</definedName>
    <definedName name="Z_F9E77D3E_9512_4655_8DC5_CBCB6D76B9C5_.wvu.FilterData" localSheetId="11" hidden="1">Краснозаводск!$A$3:$T$5</definedName>
    <definedName name="Z_F9E77D3E_9512_4655_8DC5_CBCB6D76B9C5_.wvu.FilterData" localSheetId="1" hidden="1">'Ликвадация к.п.'!$A$4:$AA$19</definedName>
    <definedName name="Z_F9E77D3E_9512_4655_8DC5_CBCB6D76B9C5_.wvu.FilterData" localSheetId="9" hidden="1">Пересвет!$C$5:$V$30</definedName>
    <definedName name="Z_F9E77D3E_9512_4655_8DC5_CBCB6D76B9C5_.wvu.FilterData" localSheetId="0" hidden="1">'Полный реестр '!$B$8:$AH$498</definedName>
    <definedName name="Z_F9E77D3E_9512_4655_8DC5_CBCB6D76B9C5_.wvu.FilterData" localSheetId="12" hidden="1">Реммаш!$P$8:$Q$19</definedName>
    <definedName name="Z_F9E77D3E_9512_4655_8DC5_CBCB6D76B9C5_.wvu.FilterData" localSheetId="5" hidden="1">'Сергиев Посад'!$B$4:$I$119</definedName>
    <definedName name="Z_F9E77D3E_9512_4655_8DC5_CBCB6D76B9C5_.wvu.FilterData" localSheetId="8" hidden="1">'Скоропусковский '!$C$15:$V$30</definedName>
    <definedName name="Z_F9E77D3E_9512_4655_8DC5_CBCB6D76B9C5_.wvu.FilterData" localSheetId="14" hidden="1">Хотьково!$A$3:$T$63</definedName>
    <definedName name="Z_F9E77D3E_9512_4655_8DC5_CBCB6D76B9C5_.wvu.PrintArea" localSheetId="10" hidden="1">Васильевское!$A$1:$T$16</definedName>
    <definedName name="Z_F9E77D3E_9512_4655_8DC5_CBCB6D76B9C5_.wvu.PrintArea" localSheetId="9" hidden="1">Пересвет!$A$1:$V$35</definedName>
    <definedName name="Z_F9E77D3E_9512_4655_8DC5_CBCB6D76B9C5_.wvu.PrintArea" localSheetId="5" hidden="1">'Сергиев Посад'!$A$1:$K$122</definedName>
    <definedName name="Z_FEBAEA2B_5DA5_4DA5_807F_608A2A17F58D_.wvu.FilterData" localSheetId="21" hidden="1">Владимирская!$B$8:$W$863</definedName>
    <definedName name="Z_FEBAEA2B_5DA5_4DA5_807F_608A2A17F58D_.wvu.FilterData" localSheetId="0" hidden="1">'Полный реестр '!$B$8:$AH$498</definedName>
    <definedName name="_xlnm.Print_Area" localSheetId="10">Васильевское!$A$1:$T$16</definedName>
    <definedName name="_xlnm.Print_Area" localSheetId="9">Пересвет!$A$1:$V$35</definedName>
    <definedName name="_xlnm.Print_Area" localSheetId="5">'Сергиев Посад'!$A$1:$K$122</definedName>
  </definedNames>
  <calcPr calcId="152511" refMode="R1C1"/>
  <customWorkbookViews>
    <customWorkbookView name="Ероханова - Личное представление" guid="{F9E77D3E-9512-4655-8DC5-CBCB6D76B9C5}" mergeInterval="0" personalView="1" maximized="1" windowWidth="1916" windowHeight="934" tabRatio="602" activeSheetId="1"/>
    <customWorkbookView name="Оксана Никонова - Личное представление" guid="{D9685D2E-3084-4AF6-8DBA-5592BEF27847}" mergeInterval="0" personalView="1" maximized="1" windowWidth="1916" windowHeight="794" activeSheetId="1"/>
    <customWorkbookView name="Администратор - Личное представление" guid="{1B6A4866-A5AB-480B-A411-F20888958AF4}" mergeInterval="0" personalView="1" maximized="1" windowWidth="1916" windowHeight="807" activeSheetId="1"/>
    <customWorkbookView name="Сергей Красотов - Личное представление" guid="{5448D88C-FF86-4D3F-8490-F2F239C6F324}" mergeInterval="0" personalView="1" xWindow="87" yWindow="87" windowWidth="2685" windowHeight="1640" activeSheetId="1"/>
    <customWorkbookView name="Евгения Романенкова - Личное представление" guid="{BD98B3E9-7C13-41E6-82C5-392E91EC622B}" mergeInterval="0" personalView="1" maximized="1" windowWidth="1904" windowHeight="820" activeSheetId="1"/>
    <customWorkbookView name="Пользователь - Личное представление" guid="{6EC6FC78-CAF0-4B41-BCBC-C0FF1BFCA410}" mergeInterval="0" personalView="1" maximized="1" windowWidth="1916" windowHeight="837" tabRatio="602" activeSheetId="1" showFormulaBar="0"/>
    <customWorkbookView name="С.В. Смирнова - Личное представление" guid="{EBBD5757-E7AD-4688-ABF4-2AE9E930BC4B}" mergeInterval="0" personalView="1" maximized="1" windowWidth="1916" windowHeight="814" activeSheetId="1"/>
    <customWorkbookView name="Тамаева - Личное представление" guid="{60861627-6CD5-4083-8CA7-D44B15F4A9CE}" mergeInterval="0" personalView="1" maximized="1" windowWidth="1916" windowHeight="815" tabRatio="602" activeSheetId="1"/>
  </customWorkbookViews>
  <fileRecoveryPr autoRecover="0"/>
</workbook>
</file>

<file path=xl/calcChain.xml><?xml version="1.0" encoding="utf-8"?>
<calcChain xmlns="http://schemas.openxmlformats.org/spreadsheetml/2006/main">
  <c r="N162" i="1" l="1"/>
  <c r="O162" i="1"/>
  <c r="O1537" i="1" l="1"/>
  <c r="N111" i="1"/>
  <c r="O158" i="1" l="1"/>
  <c r="N129" i="1"/>
  <c r="O129" i="1"/>
  <c r="N128" i="1"/>
  <c r="N127" i="1"/>
  <c r="L2746" i="1" l="1"/>
  <c r="N66" i="1"/>
  <c r="O361" i="1" l="1"/>
  <c r="N361" i="1"/>
  <c r="N137" i="1" l="1"/>
  <c r="N138" i="1"/>
  <c r="N140" i="1"/>
  <c r="O140" i="1"/>
  <c r="O139" i="1"/>
  <c r="O138" i="1"/>
  <c r="O137" i="1"/>
  <c r="O131" i="1"/>
  <c r="O128" i="1"/>
  <c r="O127" i="1"/>
  <c r="O122" i="1"/>
  <c r="N122" i="1"/>
  <c r="O116" i="1"/>
  <c r="N116" i="1"/>
  <c r="N114" i="1"/>
  <c r="O114" i="1"/>
  <c r="N113" i="1"/>
  <c r="N112" i="1"/>
  <c r="N99" i="1"/>
  <c r="N98" i="1"/>
  <c r="N97" i="1"/>
  <c r="N94" i="1"/>
  <c r="N110" i="1"/>
  <c r="N105" i="1"/>
  <c r="O113" i="1"/>
  <c r="O112" i="1"/>
  <c r="O111" i="1"/>
  <c r="O110" i="1"/>
  <c r="O105" i="1"/>
  <c r="O99" i="1"/>
  <c r="O98" i="1"/>
  <c r="O97" i="1"/>
  <c r="O94" i="1"/>
  <c r="O91" i="1"/>
  <c r="N91" i="1"/>
  <c r="N90" i="1"/>
  <c r="N89" i="1"/>
  <c r="N88" i="1"/>
  <c r="N85" i="1"/>
  <c r="N84" i="1"/>
  <c r="N80" i="1"/>
  <c r="O90" i="1"/>
  <c r="O89" i="1"/>
  <c r="O88" i="1"/>
  <c r="O85" i="1"/>
  <c r="O84" i="1"/>
  <c r="O80" i="1"/>
  <c r="O79" i="1"/>
  <c r="N79" i="1"/>
  <c r="O78" i="1"/>
  <c r="N78" i="1"/>
  <c r="O77" i="1"/>
  <c r="N77" i="1"/>
  <c r="O76" i="1"/>
  <c r="N76" i="1"/>
  <c r="O75" i="1"/>
  <c r="N75" i="1"/>
  <c r="O74" i="1"/>
  <c r="N74" i="1"/>
  <c r="O73" i="1"/>
  <c r="O72" i="1"/>
  <c r="N73" i="1"/>
  <c r="N72" i="1"/>
  <c r="N63" i="1"/>
  <c r="O63" i="1"/>
  <c r="N61" i="1"/>
  <c r="O61" i="1"/>
  <c r="O58" i="1"/>
  <c r="N58" i="1"/>
  <c r="N360" i="1" l="1"/>
  <c r="N119" i="1"/>
  <c r="L119" i="1" s="1"/>
  <c r="N2073" i="1"/>
  <c r="N2019" i="1"/>
  <c r="L2019" i="1" s="1"/>
  <c r="N1703" i="1"/>
  <c r="N1700" i="1"/>
  <c r="L1700" i="1" s="1"/>
  <c r="N1696" i="1"/>
  <c r="L1696" i="1" s="1"/>
  <c r="N1695" i="1"/>
  <c r="L1695" i="1" s="1"/>
  <c r="N1693" i="1"/>
  <c r="N1692" i="1"/>
  <c r="N1691" i="1"/>
  <c r="N1689" i="1"/>
  <c r="L1689" i="1" s="1"/>
  <c r="N1686" i="1"/>
  <c r="N1683" i="1"/>
  <c r="N1681" i="1"/>
  <c r="N1678" i="1"/>
  <c r="L1678" i="1" s="1"/>
  <c r="N1676" i="1"/>
  <c r="N1674" i="1"/>
  <c r="N1673" i="1"/>
  <c r="L1673" i="1" s="1"/>
  <c r="N1671" i="1"/>
  <c r="L1671" i="1" s="1"/>
  <c r="N1670" i="1"/>
  <c r="N1668" i="1"/>
  <c r="N1667" i="1"/>
  <c r="L1667" i="1" s="1"/>
  <c r="N1665" i="1"/>
  <c r="L1665" i="1" s="1"/>
  <c r="N1664" i="1"/>
  <c r="N1661" i="1"/>
  <c r="L1661" i="1" s="1"/>
  <c r="N1660" i="1"/>
  <c r="N1659" i="1"/>
  <c r="L1659" i="1" s="1"/>
  <c r="N1658" i="1"/>
  <c r="N1657" i="1"/>
  <c r="L1657" i="1" s="1"/>
  <c r="N1654" i="1"/>
  <c r="L1654" i="1" s="1"/>
  <c r="N1653" i="1"/>
  <c r="L1653" i="1" s="1"/>
  <c r="N1652" i="1"/>
  <c r="N1650" i="1"/>
  <c r="L1650" i="1" s="1"/>
  <c r="N1641" i="1"/>
  <c r="N1613" i="1"/>
  <c r="L1613" i="1" s="1"/>
  <c r="N1611" i="1"/>
  <c r="N1606" i="1"/>
  <c r="N1605" i="1"/>
  <c r="L1605" i="1" s="1"/>
  <c r="N1603" i="1"/>
  <c r="L1603" i="1" s="1"/>
  <c r="N1600" i="1"/>
  <c r="N1585" i="1"/>
  <c r="N1557" i="1"/>
  <c r="L1557" i="1" s="1"/>
  <c r="N1552" i="1"/>
  <c r="L1552" i="1" s="1"/>
  <c r="N1515" i="1"/>
  <c r="N1501" i="1"/>
  <c r="N1499" i="1"/>
  <c r="N1495" i="1"/>
  <c r="N1493" i="1"/>
  <c r="N1490" i="1"/>
  <c r="L1490" i="1" s="1"/>
  <c r="N1489" i="1"/>
  <c r="N1488" i="1"/>
  <c r="N1486" i="1"/>
  <c r="N1471" i="1"/>
  <c r="L1471" i="1" s="1"/>
  <c r="N1466" i="1"/>
  <c r="L1466" i="1" s="1"/>
  <c r="N1465" i="1"/>
  <c r="L1465" i="1" s="1"/>
  <c r="N1464" i="1"/>
  <c r="N1462" i="1"/>
  <c r="L1462" i="1" s="1"/>
  <c r="N1406" i="1"/>
  <c r="N1381" i="1"/>
  <c r="N1380" i="1"/>
  <c r="N1377" i="1"/>
  <c r="L1377" i="1" s="1"/>
  <c r="N500" i="1"/>
  <c r="N64" i="1"/>
  <c r="L64" i="1" s="1"/>
  <c r="N2270" i="1"/>
  <c r="N2263" i="1"/>
  <c r="L2263" i="1" s="1"/>
  <c r="N2069" i="1"/>
  <c r="N2068" i="1"/>
  <c r="L2068" i="1" s="1"/>
  <c r="N2063" i="1"/>
  <c r="L2063" i="1" s="1"/>
  <c r="N2062" i="1"/>
  <c r="L2062" i="1" s="1"/>
  <c r="N2029" i="1"/>
  <c r="N2028" i="1"/>
  <c r="L2028" i="1" s="1"/>
  <c r="N1941" i="1"/>
  <c r="N1701" i="1"/>
  <c r="L1701" i="1" s="1"/>
  <c r="N1699" i="1"/>
  <c r="N1698" i="1"/>
  <c r="L1698" i="1" s="1"/>
  <c r="N1697" i="1"/>
  <c r="L1697" i="1" s="1"/>
  <c r="N1694" i="1"/>
  <c r="L1694" i="1" s="1"/>
  <c r="N1690" i="1"/>
  <c r="L1690" i="1" s="1"/>
  <c r="N1688" i="1"/>
  <c r="L1688" i="1" s="1"/>
  <c r="N1687" i="1"/>
  <c r="N1685" i="1"/>
  <c r="L1685" i="1" s="1"/>
  <c r="N1684" i="1"/>
  <c r="L1684" i="1" s="1"/>
  <c r="N1682" i="1"/>
  <c r="N1680" i="1"/>
  <c r="N1679" i="1"/>
  <c r="N1677" i="1"/>
  <c r="N1675" i="1"/>
  <c r="N1672" i="1"/>
  <c r="N1669" i="1"/>
  <c r="N1666" i="1"/>
  <c r="N1662" i="1"/>
  <c r="N1656" i="1"/>
  <c r="N1655" i="1"/>
  <c r="N1651" i="1"/>
  <c r="N1649" i="1"/>
  <c r="N1646" i="1"/>
  <c r="N1645" i="1"/>
  <c r="N1644" i="1"/>
  <c r="N1643" i="1"/>
  <c r="N1642" i="1"/>
  <c r="L1642" i="1" s="1"/>
  <c r="N1639" i="1"/>
  <c r="L1639" i="1" s="1"/>
  <c r="N1602" i="1"/>
  <c r="N1601" i="1"/>
  <c r="L1601" i="1" s="1"/>
  <c r="N1599" i="1"/>
  <c r="L1599" i="1" s="1"/>
  <c r="N1598" i="1"/>
  <c r="L1598" i="1" s="1"/>
  <c r="N1597" i="1"/>
  <c r="L1597" i="1" s="1"/>
  <c r="N1596" i="1"/>
  <c r="L1596" i="1" s="1"/>
  <c r="N1595" i="1"/>
  <c r="L1595" i="1" s="1"/>
  <c r="N1594" i="1"/>
  <c r="L1594" i="1" s="1"/>
  <c r="N1587" i="1"/>
  <c r="N1586" i="1"/>
  <c r="N1584" i="1"/>
  <c r="N1583" i="1"/>
  <c r="N1582" i="1"/>
  <c r="N1581" i="1"/>
  <c r="N1580" i="1"/>
  <c r="N1579" i="1"/>
  <c r="N1577" i="1"/>
  <c r="N1575" i="1"/>
  <c r="N1574" i="1"/>
  <c r="N1573" i="1"/>
  <c r="N1572" i="1"/>
  <c r="N1571" i="1"/>
  <c r="N1570" i="1"/>
  <c r="N1569" i="1"/>
  <c r="N1568" i="1"/>
  <c r="N1567" i="1"/>
  <c r="N1566" i="1"/>
  <c r="N1565" i="1"/>
  <c r="N1564" i="1"/>
  <c r="N1563" i="1"/>
  <c r="N1556" i="1"/>
  <c r="L1556" i="1" s="1"/>
  <c r="N1538" i="1"/>
  <c r="L1538" i="1" s="1"/>
  <c r="N1536" i="1"/>
  <c r="L1536" i="1" s="1"/>
  <c r="N1511" i="1"/>
  <c r="N1510" i="1"/>
  <c r="N1509" i="1"/>
  <c r="N1508" i="1"/>
  <c r="N1507" i="1"/>
  <c r="N1502" i="1"/>
  <c r="N1500" i="1"/>
  <c r="N1497" i="1"/>
  <c r="N1496" i="1"/>
  <c r="N1492" i="1"/>
  <c r="N1491" i="1"/>
  <c r="N1487" i="1"/>
  <c r="N1485" i="1"/>
  <c r="N1484" i="1"/>
  <c r="N1483" i="1"/>
  <c r="N1482" i="1"/>
  <c r="N1481" i="1"/>
  <c r="N1480" i="1"/>
  <c r="N1479" i="1"/>
  <c r="N1478" i="1"/>
  <c r="N1477" i="1"/>
  <c r="N1476" i="1"/>
  <c r="N1475" i="1"/>
  <c r="N1474" i="1"/>
  <c r="N1473" i="1"/>
  <c r="L1473" i="1" s="1"/>
  <c r="N1472" i="1"/>
  <c r="N1470" i="1"/>
  <c r="N1469" i="1"/>
  <c r="N1468" i="1"/>
  <c r="N1467" i="1"/>
  <c r="N1463" i="1"/>
  <c r="N1379" i="1"/>
  <c r="N1359" i="1"/>
  <c r="L1359" i="1" s="1"/>
  <c r="N1346" i="1"/>
  <c r="N1345" i="1"/>
  <c r="N520" i="1"/>
  <c r="N519" i="1"/>
  <c r="N518" i="1"/>
  <c r="N100" i="1"/>
  <c r="N1494" i="1"/>
  <c r="N517" i="1"/>
  <c r="O2270" i="1"/>
  <c r="M2270" i="1" s="1"/>
  <c r="O2269" i="1"/>
  <c r="O2266" i="1"/>
  <c r="O2265" i="1"/>
  <c r="O2264" i="1"/>
  <c r="O2263" i="1"/>
  <c r="M2263" i="1" s="1"/>
  <c r="O2073" i="1"/>
  <c r="O2069" i="1"/>
  <c r="O2068" i="1"/>
  <c r="M2068" i="1" s="1"/>
  <c r="O2067" i="1"/>
  <c r="O2063" i="1"/>
  <c r="M2063" i="1" s="1"/>
  <c r="O2062" i="1"/>
  <c r="M2062" i="1" s="1"/>
  <c r="O2029" i="1"/>
  <c r="M2029" i="1" s="1"/>
  <c r="O2028" i="1"/>
  <c r="O2019" i="1"/>
  <c r="M2019" i="1" s="1"/>
  <c r="O1941" i="1"/>
  <c r="M1941" i="1" s="1"/>
  <c r="O1703" i="1"/>
  <c r="O1701" i="1"/>
  <c r="O1700" i="1"/>
  <c r="O1699" i="1"/>
  <c r="O1698" i="1"/>
  <c r="O1697" i="1"/>
  <c r="O1696" i="1"/>
  <c r="O1695" i="1"/>
  <c r="O1694" i="1"/>
  <c r="O1693" i="1"/>
  <c r="O1692" i="1"/>
  <c r="O1691" i="1"/>
  <c r="O1690" i="1"/>
  <c r="O1689" i="1"/>
  <c r="O1688" i="1"/>
  <c r="O1687" i="1"/>
  <c r="O1686" i="1"/>
  <c r="O1685" i="1"/>
  <c r="O1684" i="1"/>
  <c r="O1683" i="1"/>
  <c r="O1682" i="1"/>
  <c r="O1681" i="1"/>
  <c r="O1680" i="1"/>
  <c r="O1679" i="1"/>
  <c r="O1678" i="1"/>
  <c r="O1677" i="1"/>
  <c r="O1676" i="1"/>
  <c r="O1675" i="1"/>
  <c r="O1674" i="1"/>
  <c r="O1673" i="1"/>
  <c r="O1672" i="1"/>
  <c r="O1671" i="1"/>
  <c r="O1670" i="1"/>
  <c r="O1669" i="1"/>
  <c r="O1668" i="1"/>
  <c r="O1667" i="1"/>
  <c r="O1666" i="1"/>
  <c r="O1665" i="1"/>
  <c r="O1664" i="1"/>
  <c r="O1663" i="1"/>
  <c r="O1662" i="1"/>
  <c r="O1661" i="1"/>
  <c r="O1660" i="1"/>
  <c r="O1659" i="1"/>
  <c r="O1658" i="1"/>
  <c r="O1657" i="1"/>
  <c r="O1656" i="1"/>
  <c r="O1655" i="1"/>
  <c r="O1654" i="1"/>
  <c r="O1653" i="1"/>
  <c r="O1652" i="1"/>
  <c r="O1651" i="1"/>
  <c r="O1650" i="1"/>
  <c r="O1649" i="1"/>
  <c r="O1646" i="1"/>
  <c r="O1645" i="1"/>
  <c r="O1644" i="1"/>
  <c r="O1643" i="1"/>
  <c r="O1642" i="1"/>
  <c r="M1642" i="1" s="1"/>
  <c r="O1641" i="1"/>
  <c r="M1641" i="1" s="1"/>
  <c r="O1640" i="1"/>
  <c r="M1640" i="1" s="1"/>
  <c r="O1639" i="1"/>
  <c r="O1613" i="1"/>
  <c r="M1613" i="1" s="1"/>
  <c r="O1611" i="1"/>
  <c r="M1611" i="1" s="1"/>
  <c r="O1606" i="1"/>
  <c r="M1606" i="1" s="1"/>
  <c r="O1605" i="1"/>
  <c r="M1605" i="1" s="1"/>
  <c r="O1604" i="1"/>
  <c r="M1604" i="1" s="1"/>
  <c r="O1603" i="1"/>
  <c r="M1603" i="1" s="1"/>
  <c r="O1602" i="1"/>
  <c r="M1602" i="1" s="1"/>
  <c r="O1601" i="1"/>
  <c r="M1601" i="1" s="1"/>
  <c r="O1600" i="1"/>
  <c r="M1600" i="1" s="1"/>
  <c r="O1599" i="1"/>
  <c r="M1599" i="1" s="1"/>
  <c r="O1598" i="1"/>
  <c r="M1598" i="1" s="1"/>
  <c r="O1597" i="1"/>
  <c r="M1597" i="1" s="1"/>
  <c r="O1596" i="1"/>
  <c r="M1596" i="1" s="1"/>
  <c r="O1595" i="1"/>
  <c r="M1595" i="1" s="1"/>
  <c r="O1594" i="1"/>
  <c r="M1594" i="1" s="1"/>
  <c r="O1587" i="1"/>
  <c r="O1586" i="1"/>
  <c r="O1585" i="1"/>
  <c r="O1584" i="1"/>
  <c r="O1583" i="1"/>
  <c r="O1582" i="1"/>
  <c r="O1581" i="1"/>
  <c r="O1580" i="1"/>
  <c r="O1579" i="1"/>
  <c r="O1578" i="1"/>
  <c r="O1577" i="1"/>
  <c r="O1576" i="1"/>
  <c r="O1575" i="1"/>
  <c r="O1574" i="1"/>
  <c r="O1573" i="1"/>
  <c r="O1572" i="1"/>
  <c r="O1571" i="1"/>
  <c r="O1570" i="1"/>
  <c r="O1569" i="1"/>
  <c r="O1568" i="1"/>
  <c r="O1567" i="1"/>
  <c r="O1566" i="1"/>
  <c r="O1565" i="1"/>
  <c r="O1564" i="1"/>
  <c r="O1563" i="1"/>
  <c r="O1557" i="1"/>
  <c r="M1557" i="1" s="1"/>
  <c r="O1556" i="1"/>
  <c r="M1556" i="1" s="1"/>
  <c r="O1552" i="1"/>
  <c r="O1544" i="1"/>
  <c r="O1543" i="1"/>
  <c r="O1542" i="1"/>
  <c r="O1541" i="1"/>
  <c r="O1538" i="1"/>
  <c r="M1538" i="1" s="1"/>
  <c r="O1536" i="1"/>
  <c r="M1536" i="1" s="1"/>
  <c r="O1515" i="1"/>
  <c r="O1511" i="1"/>
  <c r="O1510" i="1"/>
  <c r="O1509" i="1"/>
  <c r="O1508" i="1"/>
  <c r="O1507" i="1"/>
  <c r="O1502" i="1"/>
  <c r="O1501" i="1"/>
  <c r="O1500" i="1"/>
  <c r="O1499" i="1"/>
  <c r="O1497" i="1"/>
  <c r="O1496" i="1"/>
  <c r="O1495" i="1"/>
  <c r="O1494" i="1"/>
  <c r="O1493" i="1"/>
  <c r="O1492" i="1"/>
  <c r="M1492" i="1" s="1"/>
  <c r="O1491" i="1"/>
  <c r="O1490" i="1"/>
  <c r="O1489" i="1"/>
  <c r="O1488" i="1"/>
  <c r="O1487" i="1"/>
  <c r="O1486" i="1"/>
  <c r="O1485" i="1"/>
  <c r="O1484" i="1"/>
  <c r="O1483" i="1"/>
  <c r="O1482" i="1"/>
  <c r="O1481" i="1"/>
  <c r="O1480" i="1"/>
  <c r="O1479" i="1"/>
  <c r="O1478" i="1"/>
  <c r="O1477" i="1"/>
  <c r="O1476" i="1"/>
  <c r="O1475" i="1"/>
  <c r="O1474" i="1"/>
  <c r="O1473" i="1"/>
  <c r="O1472" i="1"/>
  <c r="O1471" i="1"/>
  <c r="O1470" i="1"/>
  <c r="O1469" i="1"/>
  <c r="O1468" i="1"/>
  <c r="O1467" i="1"/>
  <c r="O1466" i="1"/>
  <c r="O1465" i="1"/>
  <c r="O1464" i="1"/>
  <c r="O1463" i="1"/>
  <c r="O1462" i="1"/>
  <c r="O1406" i="1"/>
  <c r="O1381" i="1"/>
  <c r="O1380" i="1"/>
  <c r="O1379" i="1"/>
  <c r="O1377" i="1"/>
  <c r="O1359" i="1"/>
  <c r="O1346" i="1"/>
  <c r="O1345" i="1"/>
  <c r="O520" i="1"/>
  <c r="O519" i="1"/>
  <c r="O518" i="1"/>
  <c r="O517" i="1"/>
  <c r="O500" i="1"/>
  <c r="O119" i="1"/>
  <c r="O100" i="1"/>
  <c r="M100" i="1" s="1"/>
  <c r="O64" i="1"/>
  <c r="O360" i="1"/>
  <c r="M2663" i="1"/>
  <c r="M2662" i="1"/>
  <c r="M2661" i="1"/>
  <c r="M2660" i="1"/>
  <c r="M2649" i="1"/>
  <c r="M2616" i="1"/>
  <c r="M2612" i="1"/>
  <c r="M2586" i="1"/>
  <c r="M2271" i="1"/>
  <c r="M2268" i="1"/>
  <c r="M2145" i="1"/>
  <c r="M2113" i="1"/>
  <c r="M2107" i="1"/>
  <c r="M2105" i="1"/>
  <c r="M2102" i="1"/>
  <c r="M2099" i="1"/>
  <c r="M2098" i="1"/>
  <c r="M2094" i="1"/>
  <c r="M2074" i="1"/>
  <c r="M2071" i="1"/>
  <c r="M2070" i="1"/>
  <c r="M2065" i="1"/>
  <c r="M2064" i="1"/>
  <c r="M2028" i="1"/>
  <c r="M2020" i="1"/>
  <c r="M2007" i="1"/>
  <c r="M2006" i="1"/>
  <c r="M1942" i="1"/>
  <c r="M1910" i="1"/>
  <c r="M1639" i="1"/>
  <c r="M1638" i="1"/>
  <c r="M1637" i="1"/>
  <c r="M1635" i="1"/>
  <c r="M1634" i="1"/>
  <c r="M1633" i="1"/>
  <c r="M1632" i="1"/>
  <c r="M1631" i="1"/>
  <c r="M1625" i="1"/>
  <c r="M1621" i="1"/>
  <c r="M1619" i="1"/>
  <c r="M1617" i="1"/>
  <c r="M1616" i="1"/>
  <c r="M1615" i="1"/>
  <c r="M1612" i="1"/>
  <c r="M1610" i="1"/>
  <c r="M1609" i="1"/>
  <c r="M1608" i="1"/>
  <c r="M1607" i="1"/>
  <c r="M1591" i="1"/>
  <c r="M1559" i="1"/>
  <c r="M1558" i="1"/>
  <c r="M1553" i="1"/>
  <c r="M1550" i="1"/>
  <c r="M1547" i="1"/>
  <c r="M1539" i="1"/>
  <c r="M1537" i="1"/>
  <c r="M1512" i="1"/>
  <c r="M1506" i="1"/>
  <c r="M1504" i="1"/>
  <c r="M1503" i="1"/>
  <c r="M1461" i="1"/>
  <c r="M1405" i="1"/>
  <c r="M1394" i="1"/>
  <c r="M1375" i="1"/>
  <c r="M1374" i="1"/>
  <c r="M1372" i="1"/>
  <c r="M1371" i="1"/>
  <c r="M1370" i="1"/>
  <c r="M1369" i="1"/>
  <c r="M1367" i="1"/>
  <c r="M1365" i="1"/>
  <c r="M1363" i="1"/>
  <c r="M1361" i="1"/>
  <c r="M1358" i="1"/>
  <c r="M1357" i="1"/>
  <c r="M1355" i="1"/>
  <c r="M1354" i="1"/>
  <c r="M1353" i="1"/>
  <c r="M1352" i="1"/>
  <c r="M1351" i="1"/>
  <c r="M1350" i="1"/>
  <c r="M1343" i="1"/>
  <c r="M1341" i="1"/>
  <c r="M1340" i="1"/>
  <c r="M1339" i="1"/>
  <c r="M1338" i="1"/>
  <c r="M1337" i="1"/>
  <c r="M1336" i="1"/>
  <c r="M1335" i="1"/>
  <c r="M1334" i="1"/>
  <c r="M1333" i="1"/>
  <c r="M1332" i="1"/>
  <c r="M1331" i="1"/>
  <c r="M1330" i="1"/>
  <c r="M1329" i="1"/>
  <c r="M1328" i="1"/>
  <c r="M1327" i="1"/>
  <c r="M1326" i="1"/>
  <c r="M1325" i="1"/>
  <c r="M1324" i="1"/>
  <c r="M1323" i="1"/>
  <c r="M1322" i="1"/>
  <c r="M1321" i="1"/>
  <c r="M1320" i="1"/>
  <c r="M1319" i="1"/>
  <c r="M1318" i="1"/>
  <c r="M1317" i="1"/>
  <c r="M1316" i="1"/>
  <c r="M1314" i="1"/>
  <c r="M1313" i="1"/>
  <c r="M1312" i="1"/>
  <c r="M1311" i="1"/>
  <c r="M1310" i="1"/>
  <c r="M1309" i="1"/>
  <c r="M1308" i="1"/>
  <c r="M1307" i="1"/>
  <c r="M1306" i="1"/>
  <c r="M1305" i="1"/>
  <c r="M1304" i="1"/>
  <c r="M1303" i="1"/>
  <c r="M1302" i="1"/>
  <c r="M1301" i="1"/>
  <c r="M1300" i="1"/>
  <c r="M1299" i="1"/>
  <c r="M1298" i="1"/>
  <c r="M1297" i="1"/>
  <c r="M1296" i="1"/>
  <c r="M1295" i="1"/>
  <c r="M1294" i="1"/>
  <c r="M1293" i="1"/>
  <c r="M1292" i="1"/>
  <c r="M1291" i="1"/>
  <c r="M1290" i="1"/>
  <c r="M1289" i="1"/>
  <c r="M1288" i="1"/>
  <c r="M1287" i="1"/>
  <c r="M1286" i="1"/>
  <c r="M1285" i="1"/>
  <c r="M1284" i="1"/>
  <c r="M1283" i="1"/>
  <c r="M1282" i="1"/>
  <c r="M1281" i="1"/>
  <c r="M1280" i="1"/>
  <c r="M1279" i="1"/>
  <c r="M1278" i="1"/>
  <c r="M1277" i="1"/>
  <c r="M1276" i="1"/>
  <c r="M1252" i="1"/>
  <c r="M536" i="1"/>
  <c r="M535" i="1"/>
  <c r="M534" i="1"/>
  <c r="M533" i="1"/>
  <c r="M532" i="1"/>
  <c r="M531" i="1"/>
  <c r="M530" i="1"/>
  <c r="M529" i="1"/>
  <c r="M528" i="1"/>
  <c r="M527" i="1"/>
  <c r="M526" i="1"/>
  <c r="M525" i="1"/>
  <c r="M524" i="1"/>
  <c r="M522" i="1"/>
  <c r="M514" i="1"/>
  <c r="M512" i="1"/>
  <c r="M511" i="1"/>
  <c r="M510" i="1"/>
  <c r="M509" i="1"/>
  <c r="M506" i="1"/>
  <c r="M505" i="1"/>
  <c r="M504" i="1"/>
  <c r="M503" i="1"/>
  <c r="M502" i="1"/>
  <c r="M501" i="1"/>
  <c r="M497" i="1"/>
  <c r="M495" i="1"/>
  <c r="M494" i="1"/>
  <c r="M493" i="1"/>
  <c r="M492" i="1"/>
  <c r="M491" i="1"/>
  <c r="M489" i="1"/>
  <c r="M488" i="1"/>
  <c r="M487" i="1"/>
  <c r="M486" i="1"/>
  <c r="M485" i="1"/>
  <c r="M484" i="1"/>
  <c r="M483" i="1"/>
  <c r="M480" i="1"/>
  <c r="M479" i="1"/>
  <c r="M478" i="1"/>
  <c r="M477" i="1"/>
  <c r="M476" i="1"/>
  <c r="M475" i="1"/>
  <c r="M474" i="1"/>
  <c r="M473" i="1"/>
  <c r="M472" i="1"/>
  <c r="M471" i="1"/>
  <c r="M470" i="1"/>
  <c r="M469" i="1"/>
  <c r="M468" i="1"/>
  <c r="M467" i="1"/>
  <c r="M466" i="1"/>
  <c r="M465" i="1"/>
  <c r="M464" i="1"/>
  <c r="M463" i="1"/>
  <c r="M462" i="1"/>
  <c r="M461" i="1"/>
  <c r="M460" i="1"/>
  <c r="M459" i="1"/>
  <c r="M458" i="1"/>
  <c r="M457" i="1"/>
  <c r="M456" i="1"/>
  <c r="M455" i="1"/>
  <c r="M454" i="1"/>
  <c r="M453" i="1"/>
  <c r="M452" i="1"/>
  <c r="M451" i="1"/>
  <c r="M450" i="1"/>
  <c r="M449" i="1"/>
  <c r="M448" i="1"/>
  <c r="M447" i="1"/>
  <c r="M446" i="1"/>
  <c r="M445" i="1"/>
  <c r="M444" i="1"/>
  <c r="M443" i="1"/>
  <c r="M442" i="1"/>
  <c r="M441" i="1"/>
  <c r="M440" i="1"/>
  <c r="M439" i="1"/>
  <c r="M438" i="1"/>
  <c r="M437" i="1"/>
  <c r="M436" i="1"/>
  <c r="M435" i="1"/>
  <c r="M434" i="1"/>
  <c r="M433" i="1"/>
  <c r="M432" i="1"/>
  <c r="M431" i="1"/>
  <c r="M430" i="1"/>
  <c r="M429" i="1"/>
  <c r="M428" i="1"/>
  <c r="M427" i="1"/>
  <c r="M426" i="1"/>
  <c r="M425" i="1"/>
  <c r="M424" i="1"/>
  <c r="M423" i="1"/>
  <c r="M422" i="1"/>
  <c r="M421" i="1"/>
  <c r="M420" i="1"/>
  <c r="M419" i="1"/>
  <c r="M418" i="1"/>
  <c r="M417" i="1"/>
  <c r="M416" i="1"/>
  <c r="M415" i="1"/>
  <c r="M414" i="1"/>
  <c r="M413" i="1"/>
  <c r="M412" i="1"/>
  <c r="M411" i="1"/>
  <c r="M410" i="1"/>
  <c r="M409" i="1"/>
  <c r="M408" i="1"/>
  <c r="M407" i="1"/>
  <c r="M406" i="1"/>
  <c r="M405" i="1"/>
  <c r="M404" i="1"/>
  <c r="M403" i="1"/>
  <c r="M402" i="1"/>
  <c r="M401" i="1"/>
  <c r="M399" i="1"/>
  <c r="M398" i="1"/>
  <c r="M396" i="1"/>
  <c r="M395" i="1"/>
  <c r="M394" i="1"/>
  <c r="M393" i="1"/>
  <c r="M392" i="1"/>
  <c r="M391" i="1"/>
  <c r="M390" i="1"/>
  <c r="M389" i="1"/>
  <c r="M388" i="1"/>
  <c r="M387" i="1"/>
  <c r="M386" i="1"/>
  <c r="M385" i="1"/>
  <c r="M384" i="1"/>
  <c r="M383" i="1"/>
  <c r="M382" i="1"/>
  <c r="M381" i="1"/>
  <c r="M380" i="1"/>
  <c r="M379" i="1"/>
  <c r="M378" i="1"/>
  <c r="M377" i="1"/>
  <c r="M376" i="1"/>
  <c r="M375" i="1"/>
  <c r="M374" i="1"/>
  <c r="M373" i="1"/>
  <c r="M372" i="1"/>
  <c r="M371" i="1"/>
  <c r="M370" i="1"/>
  <c r="M369" i="1"/>
  <c r="M368" i="1"/>
  <c r="M367" i="1"/>
  <c r="M366" i="1"/>
  <c r="M365" i="1"/>
  <c r="M364" i="1"/>
  <c r="M363" i="1"/>
  <c r="M362" i="1"/>
  <c r="M357" i="1"/>
  <c r="M356" i="1"/>
  <c r="M355" i="1"/>
  <c r="M348" i="1"/>
  <c r="M347" i="1"/>
  <c r="M344" i="1"/>
  <c r="M343" i="1"/>
  <c r="M342" i="1"/>
  <c r="M341" i="1"/>
  <c r="M334" i="1"/>
  <c r="M331" i="1"/>
  <c r="M329" i="1"/>
  <c r="M325" i="1"/>
  <c r="M324" i="1"/>
  <c r="M316" i="1"/>
  <c r="M315" i="1"/>
  <c r="M309" i="1"/>
  <c r="M308" i="1"/>
  <c r="M307" i="1"/>
  <c r="M306" i="1"/>
  <c r="M304" i="1"/>
  <c r="M301" i="1"/>
  <c r="M299" i="1"/>
  <c r="M295" i="1"/>
  <c r="M268" i="1"/>
  <c r="M264" i="1"/>
  <c r="M263" i="1"/>
  <c r="M262" i="1"/>
  <c r="M261" i="1"/>
  <c r="M250" i="1"/>
  <c r="M232" i="1"/>
  <c r="M230" i="1"/>
  <c r="M221" i="1"/>
  <c r="M205" i="1"/>
  <c r="M203" i="1"/>
  <c r="M202" i="1"/>
  <c r="M188" i="1"/>
  <c r="M184" i="1"/>
  <c r="M178" i="1"/>
  <c r="M177" i="1"/>
  <c r="M176" i="1"/>
  <c r="M174" i="1"/>
  <c r="M172" i="1"/>
  <c r="M171" i="1"/>
  <c r="M170" i="1"/>
  <c r="M169" i="1"/>
  <c r="M168" i="1"/>
  <c r="M167" i="1"/>
  <c r="M166" i="1"/>
  <c r="M150" i="1"/>
  <c r="M149" i="1"/>
  <c r="M148" i="1"/>
  <c r="M141" i="1"/>
  <c r="M139" i="1"/>
  <c r="M136" i="1"/>
  <c r="M130" i="1"/>
  <c r="M117" i="1"/>
  <c r="M114" i="1"/>
  <c r="M112" i="1"/>
  <c r="M109" i="1"/>
  <c r="M103" i="1"/>
  <c r="M102" i="1"/>
  <c r="M96" i="1"/>
  <c r="M71" i="1"/>
  <c r="M70" i="1"/>
  <c r="M69" i="1"/>
  <c r="M68" i="1"/>
  <c r="M67" i="1"/>
  <c r="M66" i="1"/>
  <c r="M65" i="1"/>
  <c r="M34" i="1"/>
  <c r="M33" i="1"/>
  <c r="M32" i="1"/>
  <c r="M25" i="1"/>
  <c r="M13" i="1"/>
  <c r="M12" i="1"/>
  <c r="M10" i="1"/>
  <c r="L2745" i="1"/>
  <c r="L2744" i="1"/>
  <c r="L2743" i="1"/>
  <c r="L2742" i="1"/>
  <c r="L2741" i="1"/>
  <c r="L2740" i="1"/>
  <c r="L2739" i="1"/>
  <c r="L2738" i="1"/>
  <c r="L2735" i="1"/>
  <c r="L2733" i="1"/>
  <c r="L2731" i="1"/>
  <c r="L2728" i="1"/>
  <c r="L2725" i="1"/>
  <c r="L2724" i="1"/>
  <c r="L2722" i="1"/>
  <c r="L2721" i="1"/>
  <c r="L2720" i="1"/>
  <c r="L2717" i="1"/>
  <c r="L2713" i="1"/>
  <c r="L2711" i="1"/>
  <c r="L2710" i="1"/>
  <c r="L2709" i="1"/>
  <c r="L2707" i="1"/>
  <c r="L2706" i="1"/>
  <c r="L2705" i="1"/>
  <c r="L2704" i="1"/>
  <c r="L2703" i="1"/>
  <c r="L2702" i="1"/>
  <c r="L2701" i="1"/>
  <c r="L2700" i="1"/>
  <c r="L2699" i="1"/>
  <c r="L2696" i="1"/>
  <c r="L2695" i="1"/>
  <c r="L2694" i="1"/>
  <c r="L2693" i="1"/>
  <c r="L2692"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3" i="1"/>
  <c r="L2662" i="1"/>
  <c r="L2661" i="1"/>
  <c r="L2660" i="1"/>
  <c r="L2659" i="1"/>
  <c r="L2657" i="1"/>
  <c r="L2649" i="1"/>
  <c r="L2647" i="1"/>
  <c r="L2646" i="1"/>
  <c r="L2645" i="1"/>
  <c r="L2643" i="1"/>
  <c r="L2642" i="1"/>
  <c r="L2641" i="1"/>
  <c r="L2640" i="1"/>
  <c r="L2639" i="1"/>
  <c r="L2638" i="1"/>
  <c r="L2637" i="1"/>
  <c r="L2636" i="1"/>
  <c r="L2635" i="1"/>
  <c r="L2634" i="1"/>
  <c r="L2632" i="1"/>
  <c r="L2631" i="1"/>
  <c r="L2629" i="1"/>
  <c r="L2628" i="1"/>
  <c r="L2627" i="1"/>
  <c r="L2622" i="1"/>
  <c r="L2621" i="1"/>
  <c r="L2620" i="1"/>
  <c r="L2619" i="1"/>
  <c r="L2618" i="1"/>
  <c r="L2616" i="1"/>
  <c r="L2615" i="1"/>
  <c r="L2612" i="1"/>
  <c r="L2611"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6" i="1"/>
  <c r="L2565" i="1"/>
  <c r="L2564" i="1"/>
  <c r="L2563" i="1"/>
  <c r="L2562" i="1"/>
  <c r="L2561" i="1"/>
  <c r="L2560" i="1"/>
  <c r="L2559" i="1"/>
  <c r="L2558" i="1"/>
  <c r="L2557" i="1"/>
  <c r="L2556" i="1"/>
  <c r="L2555" i="1"/>
  <c r="L2554" i="1"/>
  <c r="L2553" i="1"/>
  <c r="L2552" i="1"/>
  <c r="L2551" i="1"/>
  <c r="L2550" i="1"/>
  <c r="L2549" i="1"/>
  <c r="L2548" i="1"/>
  <c r="L2547" i="1"/>
  <c r="L2546"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5" i="1"/>
  <c r="L2504" i="1"/>
  <c r="L2503" i="1"/>
  <c r="L2502" i="1"/>
  <c r="L2501" i="1"/>
  <c r="L2500" i="1"/>
  <c r="L2499" i="1"/>
  <c r="L2498" i="1"/>
  <c r="L2497" i="1"/>
  <c r="L2496" i="1"/>
  <c r="L2495" i="1"/>
  <c r="L2494" i="1"/>
  <c r="L2493" i="1"/>
  <c r="L2492" i="1"/>
  <c r="L2491" i="1"/>
  <c r="L2490" i="1"/>
  <c r="L2489" i="1"/>
  <c r="L2488" i="1"/>
  <c r="L2487" i="1"/>
  <c r="L2486" i="1"/>
  <c r="L2485" i="1"/>
  <c r="L2481" i="1"/>
  <c r="L2479" i="1"/>
  <c r="L2477" i="1"/>
  <c r="L2475" i="1"/>
  <c r="L2473" i="1"/>
  <c r="L2472"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1" i="1"/>
  <c r="L2270" i="1"/>
  <c r="L2269" i="1"/>
  <c r="L2268" i="1"/>
  <c r="L2267" i="1"/>
  <c r="L2266" i="1"/>
  <c r="L2265" i="1"/>
  <c r="L2264"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4" i="1"/>
  <c r="L2233" i="1"/>
  <c r="L2232" i="1"/>
  <c r="L2231" i="1"/>
  <c r="L2230" i="1"/>
  <c r="L2229" i="1"/>
  <c r="L2228" i="1"/>
  <c r="L2227" i="1"/>
  <c r="L2226" i="1"/>
  <c r="L2225" i="1"/>
  <c r="L2224" i="1"/>
  <c r="L2221" i="1"/>
  <c r="L2220" i="1"/>
  <c r="L2219" i="1"/>
  <c r="L2218" i="1"/>
  <c r="L2217" i="1"/>
  <c r="L2216" i="1"/>
  <c r="L2215" i="1"/>
  <c r="L2214" i="1"/>
  <c r="L2213" i="1"/>
  <c r="L2212" i="1"/>
  <c r="L2211" i="1"/>
  <c r="L2210" i="1"/>
  <c r="L2209" i="1"/>
  <c r="L2208" i="1"/>
  <c r="L2207" i="1"/>
  <c r="L2206" i="1"/>
  <c r="L2205" i="1"/>
  <c r="L2204" i="1"/>
  <c r="L2203" i="1"/>
  <c r="L2202" i="1"/>
  <c r="L2201"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4" i="1"/>
  <c r="L2143" i="1"/>
  <c r="L2142" i="1"/>
  <c r="L2141" i="1"/>
  <c r="L2139" i="1"/>
  <c r="L2138" i="1"/>
  <c r="L2137" i="1"/>
  <c r="L2136" i="1"/>
  <c r="L2135" i="1"/>
  <c r="L2134" i="1"/>
  <c r="L2133" i="1"/>
  <c r="L2132" i="1"/>
  <c r="L2131" i="1"/>
  <c r="L2130" i="1"/>
  <c r="L2129" i="1"/>
  <c r="L2127" i="1"/>
  <c r="L2126" i="1"/>
  <c r="L2124" i="1"/>
  <c r="L2123" i="1"/>
  <c r="L2122" i="1"/>
  <c r="L2121" i="1"/>
  <c r="L2120" i="1"/>
  <c r="L2119" i="1"/>
  <c r="L2118" i="1"/>
  <c r="L2117" i="1"/>
  <c r="L2116" i="1"/>
  <c r="L2115" i="1"/>
  <c r="L2114" i="1"/>
  <c r="L2113" i="1"/>
  <c r="L2112" i="1"/>
  <c r="L2111" i="1"/>
  <c r="L2110" i="1"/>
  <c r="L2109" i="1"/>
  <c r="L2108" i="1"/>
  <c r="L2107" i="1"/>
  <c r="L2105" i="1"/>
  <c r="L2102" i="1"/>
  <c r="L2101" i="1"/>
  <c r="L2100" i="1"/>
  <c r="L2099" i="1"/>
  <c r="L2098" i="1"/>
  <c r="L2094" i="1"/>
  <c r="L2093" i="1"/>
  <c r="L2092" i="1"/>
  <c r="L2091" i="1"/>
  <c r="L2090" i="1"/>
  <c r="L2089" i="1"/>
  <c r="L2088" i="1"/>
  <c r="L2087" i="1"/>
  <c r="L2086" i="1"/>
  <c r="L2085" i="1"/>
  <c r="L2084" i="1"/>
  <c r="L2083" i="1"/>
  <c r="L2082" i="1"/>
  <c r="L2081" i="1"/>
  <c r="L2080" i="1"/>
  <c r="L2079" i="1"/>
  <c r="L2078" i="1"/>
  <c r="L2077" i="1"/>
  <c r="L2076" i="1"/>
  <c r="L2075" i="1"/>
  <c r="L2074" i="1"/>
  <c r="L2073" i="1"/>
  <c r="L2071" i="1"/>
  <c r="L2070" i="1"/>
  <c r="L2069" i="1"/>
  <c r="L2067" i="1"/>
  <c r="L2065" i="1"/>
  <c r="L2064"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7" i="1"/>
  <c r="L2026" i="1"/>
  <c r="L2025" i="1"/>
  <c r="L2024" i="1"/>
  <c r="L2023" i="1"/>
  <c r="L2022" i="1"/>
  <c r="L2021" i="1"/>
  <c r="L2020"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1" i="1"/>
  <c r="L1940"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699" i="1"/>
  <c r="L1693" i="1"/>
  <c r="L1692" i="1"/>
  <c r="L1691" i="1"/>
  <c r="L1687" i="1"/>
  <c r="L1686" i="1"/>
  <c r="L1683" i="1"/>
  <c r="L1681" i="1"/>
  <c r="L1676" i="1"/>
  <c r="L1674" i="1"/>
  <c r="L1670" i="1"/>
  <c r="L1668" i="1"/>
  <c r="L1664" i="1"/>
  <c r="L1663" i="1"/>
  <c r="L1660" i="1"/>
  <c r="L1658" i="1"/>
  <c r="L1652" i="1"/>
  <c r="L1641" i="1"/>
  <c r="L1640" i="1"/>
  <c r="L1638" i="1"/>
  <c r="L1637" i="1"/>
  <c r="L1635" i="1"/>
  <c r="L1634" i="1"/>
  <c r="L1633" i="1"/>
  <c r="L1632" i="1"/>
  <c r="L1631" i="1"/>
  <c r="L1625" i="1"/>
  <c r="L1621" i="1"/>
  <c r="L1619" i="1"/>
  <c r="L1617" i="1"/>
  <c r="L1616" i="1"/>
  <c r="L1615" i="1"/>
  <c r="L1612" i="1"/>
  <c r="L1611" i="1"/>
  <c r="L1610" i="1"/>
  <c r="L1609" i="1"/>
  <c r="L1608" i="1"/>
  <c r="L1607" i="1"/>
  <c r="L1606" i="1"/>
  <c r="L1604" i="1"/>
  <c r="L1602" i="1"/>
  <c r="L1600" i="1"/>
  <c r="L1591" i="1"/>
  <c r="L1562" i="1"/>
  <c r="L1561" i="1"/>
  <c r="L1560" i="1"/>
  <c r="L1559" i="1"/>
  <c r="L1558" i="1"/>
  <c r="L1555" i="1"/>
  <c r="L1554" i="1"/>
  <c r="L1551" i="1"/>
  <c r="L1550" i="1"/>
  <c r="L1549" i="1"/>
  <c r="L1548" i="1"/>
  <c r="L1547" i="1"/>
  <c r="L1545" i="1"/>
  <c r="L1544" i="1"/>
  <c r="L1543" i="1"/>
  <c r="L1542" i="1"/>
  <c r="L1541" i="1"/>
  <c r="L1540" i="1"/>
  <c r="L1537"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06" i="1"/>
  <c r="L1505" i="1"/>
  <c r="L1504" i="1"/>
  <c r="L1503" i="1"/>
  <c r="L1501" i="1"/>
  <c r="L1497" i="1"/>
  <c r="L1495" i="1"/>
  <c r="L1493" i="1"/>
  <c r="L1492" i="1"/>
  <c r="L1489" i="1"/>
  <c r="L1488" i="1"/>
  <c r="L1486" i="1"/>
  <c r="L1464"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4" i="1"/>
  <c r="L1403" i="1"/>
  <c r="L1402" i="1"/>
  <c r="L1401" i="1"/>
  <c r="L1400" i="1"/>
  <c r="L1399" i="1"/>
  <c r="L1398" i="1"/>
  <c r="L1397" i="1"/>
  <c r="L1396" i="1"/>
  <c r="L1395" i="1"/>
  <c r="L1394" i="1"/>
  <c r="L1393" i="1"/>
  <c r="L1392" i="1"/>
  <c r="L1391" i="1"/>
  <c r="L1390" i="1"/>
  <c r="L1389" i="1"/>
  <c r="L1388" i="1"/>
  <c r="L1387" i="1"/>
  <c r="L1386" i="1"/>
  <c r="L1385" i="1"/>
  <c r="L1384" i="1"/>
  <c r="L1380" i="1"/>
  <c r="L1378" i="1"/>
  <c r="L1375" i="1"/>
  <c r="L1374" i="1"/>
  <c r="L1372" i="1"/>
  <c r="L1371" i="1"/>
  <c r="L1370" i="1"/>
  <c r="L1369" i="1"/>
  <c r="L1368" i="1"/>
  <c r="L1367" i="1"/>
  <c r="L1365" i="1"/>
  <c r="L1363" i="1"/>
  <c r="L1362" i="1"/>
  <c r="L1361" i="1"/>
  <c r="L1358" i="1"/>
  <c r="L1357" i="1"/>
  <c r="L1356" i="1"/>
  <c r="L1355" i="1"/>
  <c r="L1354" i="1"/>
  <c r="L1353" i="1"/>
  <c r="L1352" i="1"/>
  <c r="L1351" i="1"/>
  <c r="L1350" i="1"/>
  <c r="L1349" i="1"/>
  <c r="L1343"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4" i="1"/>
  <c r="L512" i="1"/>
  <c r="L511" i="1"/>
  <c r="L510" i="1"/>
  <c r="L509" i="1"/>
  <c r="L506" i="1"/>
  <c r="L505" i="1"/>
  <c r="L504" i="1"/>
  <c r="L503" i="1"/>
  <c r="L502" i="1"/>
  <c r="L501" i="1"/>
  <c r="L500" i="1"/>
  <c r="L497" i="1"/>
  <c r="L495" i="1"/>
  <c r="L494" i="1"/>
  <c r="L493" i="1"/>
  <c r="L492" i="1"/>
  <c r="L491" i="1"/>
  <c r="L490" i="1"/>
  <c r="L489" i="1"/>
  <c r="L488" i="1"/>
  <c r="L487" i="1"/>
  <c r="L486" i="1"/>
  <c r="L485" i="1"/>
  <c r="L484" i="1"/>
  <c r="L483"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399" i="1"/>
  <c r="L398"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0" i="1"/>
  <c r="L356" i="1"/>
  <c r="L344" i="1"/>
  <c r="L343" i="1"/>
  <c r="L342" i="1"/>
  <c r="L341" i="1"/>
  <c r="L336" i="1"/>
  <c r="L334" i="1"/>
  <c r="L333" i="1"/>
  <c r="L331" i="1"/>
  <c r="L330" i="1"/>
  <c r="L329" i="1"/>
  <c r="L328" i="1"/>
  <c r="L326" i="1"/>
  <c r="L325" i="1"/>
  <c r="L324" i="1"/>
  <c r="L316" i="1"/>
  <c r="L315" i="1"/>
  <c r="L313" i="1"/>
  <c r="L312" i="1"/>
  <c r="L310" i="1"/>
  <c r="L309" i="1"/>
  <c r="L308" i="1"/>
  <c r="L307" i="1"/>
  <c r="L306" i="1"/>
  <c r="L305" i="1"/>
  <c r="L304" i="1"/>
  <c r="L303" i="1"/>
  <c r="L301" i="1"/>
  <c r="L300" i="1"/>
  <c r="L299" i="1"/>
  <c r="L298" i="1"/>
  <c r="L297" i="1"/>
  <c r="L295" i="1"/>
  <c r="L294" i="1"/>
  <c r="L293" i="1"/>
  <c r="L292" i="1"/>
  <c r="L290" i="1"/>
  <c r="L289" i="1"/>
  <c r="L288" i="1"/>
  <c r="L287" i="1"/>
  <c r="L286" i="1"/>
  <c r="L285" i="1"/>
  <c r="L284" i="1"/>
  <c r="L272" i="1"/>
  <c r="L270" i="1"/>
  <c r="L269" i="1"/>
  <c r="L268" i="1"/>
  <c r="L266" i="1"/>
  <c r="L265" i="1"/>
  <c r="L264" i="1"/>
  <c r="L263" i="1"/>
  <c r="L262" i="1"/>
  <c r="L261" i="1"/>
  <c r="L260" i="1"/>
  <c r="L259" i="1"/>
  <c r="L258" i="1"/>
  <c r="L257" i="1"/>
  <c r="L256" i="1"/>
  <c r="L255"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1" i="1"/>
  <c r="L220" i="1"/>
  <c r="L219" i="1"/>
  <c r="L218" i="1"/>
  <c r="L217" i="1"/>
  <c r="L216" i="1"/>
  <c r="L215" i="1"/>
  <c r="L214"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8" i="1"/>
  <c r="L157" i="1"/>
  <c r="L155" i="1"/>
  <c r="L152" i="1"/>
  <c r="L151" i="1"/>
  <c r="L147" i="1"/>
  <c r="L146" i="1"/>
  <c r="L145" i="1"/>
  <c r="L144" i="1"/>
  <c r="L143" i="1"/>
  <c r="L142" i="1"/>
  <c r="L141" i="1"/>
  <c r="L140" i="1"/>
  <c r="L139" i="1"/>
  <c r="L137" i="1"/>
  <c r="L131" i="1"/>
  <c r="L129" i="1"/>
  <c r="L128" i="1"/>
  <c r="L127" i="1"/>
  <c r="L122" i="1"/>
  <c r="L115" i="1"/>
  <c r="L117" i="1"/>
  <c r="L109" i="1"/>
  <c r="L105" i="1"/>
  <c r="L103" i="1"/>
  <c r="L100" i="1"/>
  <c r="L99" i="1"/>
  <c r="L98" i="1"/>
  <c r="L97" i="1"/>
  <c r="L96" i="1"/>
  <c r="L95" i="1"/>
  <c r="L94" i="1"/>
  <c r="L93" i="1"/>
  <c r="L92" i="1"/>
  <c r="L91" i="1"/>
  <c r="L90" i="1"/>
  <c r="L89" i="1"/>
  <c r="L88" i="1"/>
  <c r="N86" i="1"/>
  <c r="L86" i="1" s="1"/>
  <c r="L85" i="1"/>
  <c r="L80" i="1"/>
  <c r="L79" i="1"/>
  <c r="L77" i="1"/>
  <c r="L76" i="1"/>
  <c r="L75" i="1"/>
  <c r="L74" i="1"/>
  <c r="L73" i="1"/>
  <c r="L72" i="1"/>
  <c r="L71" i="1"/>
  <c r="L70" i="1"/>
  <c r="L69" i="1"/>
  <c r="L68" i="1"/>
  <c r="L67" i="1"/>
  <c r="L66" i="1"/>
  <c r="L65" i="1"/>
  <c r="L63" i="1"/>
  <c r="L61" i="1"/>
  <c r="L58" i="1"/>
  <c r="L57" i="1"/>
  <c r="L56" i="1"/>
  <c r="L55" i="1"/>
  <c r="L54" i="1"/>
  <c r="L53" i="1"/>
  <c r="L52" i="1"/>
  <c r="L51" i="1"/>
  <c r="L50" i="1"/>
  <c r="L49"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M110" i="1" l="1"/>
  <c r="O311" i="1"/>
  <c r="M311" i="1" s="1"/>
  <c r="N311" i="1"/>
  <c r="L311" i="1" s="1"/>
  <c r="L110" i="1"/>
  <c r="L1614" i="1"/>
  <c r="L508" i="1"/>
  <c r="L340" i="1"/>
  <c r="L339" i="1"/>
  <c r="L338" i="1"/>
  <c r="L335" i="1"/>
  <c r="L135" i="1"/>
  <c r="O335" i="1"/>
  <c r="M335" i="1" s="1"/>
  <c r="L337" i="1" l="1"/>
  <c r="L133" i="1"/>
  <c r="L104" i="1"/>
  <c r="O1373" i="1"/>
  <c r="N2664" i="1" l="1"/>
  <c r="N153" i="1" l="1"/>
  <c r="K325" i="1" l="1"/>
  <c r="O107" i="1"/>
  <c r="L148" i="1"/>
  <c r="O499" i="1" l="1"/>
  <c r="N276" i="1" l="1"/>
  <c r="L276" i="1" s="1"/>
  <c r="N282" i="1"/>
  <c r="L282" i="1" s="1"/>
  <c r="N281" i="1"/>
  <c r="L281" i="1" s="1"/>
  <c r="N279" i="1"/>
  <c r="L279" i="1" s="1"/>
  <c r="N278" i="1"/>
  <c r="L278" i="1" s="1"/>
  <c r="N277" i="1"/>
  <c r="L277" i="1" s="1"/>
  <c r="N275" i="1"/>
  <c r="L275" i="1" s="1"/>
  <c r="N274" i="1"/>
  <c r="L274" i="1" s="1"/>
  <c r="N273" i="1"/>
  <c r="L273" i="1" s="1"/>
  <c r="N283" i="1"/>
  <c r="L283" i="1" s="1"/>
  <c r="N280" i="1"/>
  <c r="L280" i="1" s="1"/>
  <c r="O283" i="1"/>
  <c r="M283" i="1" s="1"/>
  <c r="O282" i="1"/>
  <c r="M282" i="1" s="1"/>
  <c r="O281" i="1"/>
  <c r="M281" i="1" s="1"/>
  <c r="O280" i="1"/>
  <c r="M280" i="1" s="1"/>
  <c r="O279" i="1"/>
  <c r="M279" i="1" s="1"/>
  <c r="O278" i="1"/>
  <c r="M278" i="1" s="1"/>
  <c r="O277" i="1"/>
  <c r="M277" i="1" s="1"/>
  <c r="O276" i="1"/>
  <c r="M276" i="1" s="1"/>
  <c r="O275" i="1"/>
  <c r="M275" i="1" s="1"/>
  <c r="O274" i="1"/>
  <c r="M274" i="1" s="1"/>
  <c r="O273" i="1"/>
  <c r="M273" i="1" s="1"/>
  <c r="O319" i="1" l="1"/>
  <c r="M319" i="1" s="1"/>
  <c r="O321" i="1"/>
  <c r="M321" i="1" s="1"/>
  <c r="N2567" i="1" l="1"/>
  <c r="N314" i="1"/>
  <c r="N1360" i="1"/>
  <c r="N358" i="1"/>
  <c r="N2145" i="1"/>
  <c r="O108" i="1"/>
  <c r="M108" i="1" s="1"/>
  <c r="O1593" i="1"/>
  <c r="M1593" i="1" s="1"/>
  <c r="O87" i="1"/>
  <c r="M87" i="1" s="1"/>
  <c r="O2480" i="1"/>
  <c r="M2480" i="1" s="1"/>
  <c r="O400" i="1"/>
  <c r="M400" i="1" s="1"/>
  <c r="O351" i="1"/>
  <c r="M351" i="1" s="1"/>
  <c r="O320" i="1"/>
  <c r="M320" i="1" s="1"/>
  <c r="O318" i="1"/>
  <c r="M318" i="1" s="1"/>
  <c r="O317" i="1"/>
  <c r="M317" i="1" s="1"/>
  <c r="O159" i="1"/>
  <c r="M159" i="1" s="1"/>
  <c r="N1593" i="1"/>
  <c r="L1593" i="1" s="1"/>
  <c r="N2480" i="1"/>
  <c r="L2480" i="1" s="1"/>
  <c r="N400" i="1"/>
  <c r="L400" i="1" s="1"/>
  <c r="N351" i="1"/>
  <c r="L351" i="1" s="1"/>
  <c r="N320" i="1"/>
  <c r="L320" i="1" s="1"/>
  <c r="N318" i="1"/>
  <c r="L318" i="1" s="1"/>
  <c r="N317" i="1"/>
  <c r="L317" i="1" s="1"/>
  <c r="N159" i="1"/>
  <c r="L159" i="1" s="1"/>
  <c r="N62" i="1"/>
  <c r="L62" i="1" s="1"/>
  <c r="N319" i="1"/>
  <c r="L319" i="1" s="1"/>
  <c r="N1347" i="1"/>
  <c r="L1347" i="1" s="1"/>
  <c r="N1344" i="1"/>
  <c r="L1344" i="1" s="1"/>
  <c r="N515" i="1"/>
  <c r="L515" i="1" s="1"/>
  <c r="N323" i="1"/>
  <c r="L323" i="1" s="1"/>
  <c r="N125" i="1"/>
  <c r="L125" i="1" s="1"/>
  <c r="O59" i="1"/>
  <c r="M59" i="1" s="1"/>
  <c r="O2655" i="1"/>
  <c r="M2655" i="1" s="1"/>
  <c r="O1939" i="1"/>
  <c r="M1939" i="1" s="1"/>
  <c r="O1648" i="1"/>
  <c r="M1648" i="1" s="1"/>
  <c r="O1647" i="1"/>
  <c r="M1647" i="1" s="1"/>
  <c r="O1498" i="1"/>
  <c r="M1498" i="1" s="1"/>
  <c r="O1383" i="1"/>
  <c r="M1383" i="1" s="1"/>
  <c r="O1382" i="1"/>
  <c r="M1382" i="1" s="1"/>
  <c r="O1348" i="1"/>
  <c r="M1348" i="1" s="1"/>
  <c r="O1347" i="1"/>
  <c r="M1347" i="1" s="1"/>
  <c r="O1344" i="1"/>
  <c r="M1344" i="1" s="1"/>
  <c r="O516" i="1"/>
  <c r="M516" i="1" s="1"/>
  <c r="O515" i="1"/>
  <c r="M515" i="1" s="1"/>
  <c r="O507" i="1"/>
  <c r="M507" i="1" s="1"/>
  <c r="O350" i="1"/>
  <c r="M350" i="1" s="1"/>
  <c r="O349" i="1"/>
  <c r="M349" i="1" s="1"/>
  <c r="O323" i="1"/>
  <c r="M323" i="1" s="1"/>
  <c r="O322" i="1"/>
  <c r="M322" i="1" s="1"/>
  <c r="O60" i="1"/>
  <c r="M60" i="1" s="1"/>
  <c r="N2655" i="1"/>
  <c r="L2655" i="1" s="1"/>
  <c r="N1939" i="1"/>
  <c r="L1939" i="1" s="1"/>
  <c r="N1648" i="1"/>
  <c r="L1648" i="1" s="1"/>
  <c r="N1647" i="1"/>
  <c r="L1647" i="1" s="1"/>
  <c r="N1498" i="1"/>
  <c r="L1498" i="1" s="1"/>
  <c r="N1383" i="1"/>
  <c r="L1383" i="1" s="1"/>
  <c r="N1382" i="1"/>
  <c r="L1382" i="1" s="1"/>
  <c r="N1348" i="1"/>
  <c r="L1348" i="1" s="1"/>
  <c r="N516" i="1"/>
  <c r="L516" i="1" s="1"/>
  <c r="N507" i="1"/>
  <c r="L507" i="1" s="1"/>
  <c r="N350" i="1"/>
  <c r="L350" i="1" s="1"/>
  <c r="N349" i="1"/>
  <c r="L349" i="1" s="1"/>
  <c r="N322" i="1"/>
  <c r="L322" i="1" s="1"/>
  <c r="N321" i="1"/>
  <c r="L321" i="1" s="1"/>
  <c r="N59" i="1"/>
  <c r="L59" i="1" s="1"/>
  <c r="L153" i="1"/>
  <c r="N132" i="1"/>
  <c r="L132" i="1" s="1"/>
  <c r="O132" i="1"/>
  <c r="M132" i="1" s="1"/>
  <c r="N124" i="1"/>
  <c r="L124" i="1" s="1"/>
  <c r="N123" i="1"/>
  <c r="L123" i="1" s="1"/>
  <c r="O125" i="1"/>
  <c r="M125" i="1" s="1"/>
  <c r="O124" i="1"/>
  <c r="M124" i="1" s="1"/>
  <c r="O123" i="1"/>
  <c r="M123" i="1" s="1"/>
  <c r="N126" i="1"/>
  <c r="N108" i="1"/>
  <c r="L108" i="1" s="1"/>
  <c r="N87" i="1"/>
  <c r="L87" i="1" s="1"/>
  <c r="N106" i="1"/>
  <c r="L106" i="1" s="1"/>
  <c r="O121" i="1"/>
  <c r="M121" i="1" s="1"/>
  <c r="O120" i="1"/>
  <c r="M120" i="1" s="1"/>
  <c r="N121" i="1"/>
  <c r="L121" i="1" s="1"/>
  <c r="N120" i="1"/>
  <c r="L120" i="1" s="1"/>
  <c r="N60" i="1"/>
  <c r="L60" i="1" s="1"/>
  <c r="O62" i="1"/>
  <c r="M62" i="1" s="1"/>
  <c r="L84" i="1"/>
  <c r="N83" i="1"/>
  <c r="L83" i="1" s="1"/>
  <c r="O106" i="1"/>
  <c r="M106" i="1" s="1"/>
  <c r="O86" i="1"/>
  <c r="M86" i="1" s="1"/>
  <c r="M84" i="1"/>
  <c r="O83" i="1"/>
  <c r="M83" i="1" s="1"/>
  <c r="O82" i="1"/>
  <c r="M82" i="1" s="1"/>
  <c r="N82" i="1"/>
  <c r="L82" i="1" s="1"/>
  <c r="N81" i="1"/>
  <c r="L81" i="1" s="1"/>
  <c r="O81" i="1"/>
  <c r="M81" i="1" s="1"/>
  <c r="L112" i="1" l="1"/>
  <c r="L113" i="1"/>
  <c r="M113" i="1"/>
  <c r="L114" i="1"/>
  <c r="L314" i="1"/>
  <c r="L358" i="1"/>
  <c r="L359" i="1"/>
  <c r="L347" i="1" l="1"/>
  <c r="L130" i="1"/>
  <c r="M107" i="1"/>
  <c r="L107" i="1"/>
  <c r="M1373" i="1" l="1"/>
  <c r="L1373" i="1"/>
  <c r="K1343" i="1" l="1"/>
  <c r="M346" i="1" l="1"/>
  <c r="L2664" i="1" l="1"/>
  <c r="L2567" i="1"/>
  <c r="L1546" i="1"/>
  <c r="L1360" i="1"/>
  <c r="L355" i="1"/>
  <c r="L354" i="1"/>
  <c r="L348" i="1"/>
  <c r="L2145" i="1"/>
  <c r="L1539" i="1"/>
  <c r="L1405" i="1"/>
  <c r="L357" i="1"/>
  <c r="L150" i="1"/>
  <c r="L149" i="1"/>
  <c r="L136" i="1"/>
  <c r="L102" i="1"/>
  <c r="L2066" i="1"/>
  <c r="L513" i="1"/>
  <c r="M499" i="1"/>
  <c r="L499" i="1"/>
  <c r="L353" i="1"/>
  <c r="L352" i="1"/>
  <c r="L346" i="1"/>
  <c r="L345" i="1"/>
  <c r="L154" i="1"/>
  <c r="L134" i="1"/>
  <c r="L101" i="1"/>
  <c r="L118" i="1"/>
  <c r="L213" i="1" l="1"/>
  <c r="M213" i="1"/>
  <c r="L482" i="1"/>
  <c r="M482" i="1"/>
  <c r="L481" i="1"/>
  <c r="M481" i="1"/>
  <c r="M116" i="1" l="1"/>
  <c r="L116" i="1" l="1"/>
  <c r="O284" i="1" l="1"/>
  <c r="M284" i="1" s="1"/>
  <c r="O204" i="1" l="1"/>
  <c r="M204" i="1" s="1"/>
  <c r="K75" i="2" l="1"/>
  <c r="K71" i="2" l="1"/>
  <c r="O1368" i="1" l="1"/>
  <c r="M1368" i="1" s="1"/>
  <c r="O95" i="1" l="1"/>
  <c r="M95" i="1" s="1"/>
  <c r="K70" i="2" l="1"/>
  <c r="J70" i="2"/>
  <c r="K69" i="2"/>
  <c r="J69" i="2"/>
  <c r="K68" i="2" l="1"/>
  <c r="J68" i="2"/>
  <c r="K67" i="2"/>
  <c r="J67" i="2"/>
  <c r="K59" i="2" l="1"/>
  <c r="J59" i="2"/>
  <c r="O2267" i="1" l="1"/>
  <c r="M2267" i="1" s="1"/>
  <c r="K54" i="2" l="1"/>
  <c r="K53" i="2"/>
  <c r="K29" i="2" l="1"/>
  <c r="K27" i="2"/>
  <c r="K26" i="2"/>
  <c r="L1563" i="1" l="1"/>
  <c r="M1563" i="1"/>
  <c r="L1564" i="1"/>
  <c r="M1564" i="1"/>
  <c r="L1565" i="1"/>
  <c r="M1565" i="1"/>
  <c r="L1566" i="1"/>
  <c r="M1566" i="1"/>
  <c r="L1567" i="1"/>
  <c r="M1567" i="1"/>
  <c r="L1568" i="1"/>
  <c r="M1568" i="1"/>
  <c r="L1569" i="1"/>
  <c r="M1569" i="1"/>
  <c r="L1570" i="1"/>
  <c r="M1570" i="1"/>
  <c r="L1571" i="1"/>
  <c r="M1571" i="1"/>
  <c r="L1572" i="1"/>
  <c r="M1572" i="1"/>
  <c r="L1573" i="1"/>
  <c r="M1573" i="1"/>
  <c r="L1574" i="1"/>
  <c r="M1574" i="1"/>
  <c r="L1575" i="1"/>
  <c r="M1575" i="1"/>
  <c r="N1576" i="1"/>
  <c r="L1576" i="1" s="1"/>
  <c r="M1576" i="1"/>
  <c r="L1577" i="1"/>
  <c r="M1577" i="1"/>
  <c r="N1578" i="1"/>
  <c r="L1578" i="1" s="1"/>
  <c r="M1578" i="1"/>
  <c r="L1579" i="1"/>
  <c r="M1579" i="1"/>
  <c r="L1580" i="1"/>
  <c r="M1580" i="1"/>
  <c r="L1581" i="1"/>
  <c r="M1581" i="1"/>
  <c r="L1582" i="1"/>
  <c r="M1582" i="1"/>
  <c r="L1583" i="1"/>
  <c r="M1583" i="1"/>
  <c r="L1584" i="1"/>
  <c r="M1584" i="1"/>
  <c r="L1585" i="1"/>
  <c r="M1585" i="1"/>
  <c r="L1586" i="1"/>
  <c r="M1586" i="1"/>
  <c r="L1587" i="1"/>
  <c r="M1587" i="1"/>
  <c r="N1588" i="1"/>
  <c r="L1588" i="1" s="1"/>
  <c r="O1588" i="1"/>
  <c r="M1588" i="1" s="1"/>
  <c r="N1589" i="1"/>
  <c r="L1589" i="1" s="1"/>
  <c r="O1589" i="1"/>
  <c r="M1589" i="1" s="1"/>
  <c r="N1590" i="1"/>
  <c r="L1590" i="1" s="1"/>
  <c r="O1590" i="1"/>
  <c r="M1590" i="1" s="1"/>
  <c r="N1592" i="1"/>
  <c r="L1592" i="1" s="1"/>
  <c r="O1592" i="1"/>
  <c r="M1592" i="1" s="1"/>
  <c r="M2073" i="1" l="1"/>
  <c r="M2069" i="1" l="1"/>
  <c r="K25" i="2" l="1"/>
  <c r="J25" i="2"/>
  <c r="M1703" i="1" l="1"/>
  <c r="O1702" i="1"/>
  <c r="M1702" i="1" s="1"/>
  <c r="M1698" i="1"/>
  <c r="M1699" i="1"/>
  <c r="M1700" i="1"/>
  <c r="M1701" i="1"/>
  <c r="M1697" i="1"/>
  <c r="M1696" i="1"/>
  <c r="M1695" i="1"/>
  <c r="M1694" i="1" l="1"/>
  <c r="M1693" i="1" l="1"/>
  <c r="M1692" i="1"/>
  <c r="M1691" i="1"/>
  <c r="M1690" i="1"/>
  <c r="M1689" i="1"/>
  <c r="M1688" i="1"/>
  <c r="M1687" i="1"/>
  <c r="M1686" i="1"/>
  <c r="M1685" i="1"/>
  <c r="M1684" i="1"/>
  <c r="M1681" i="1"/>
  <c r="L1682" i="1"/>
  <c r="M1682" i="1"/>
  <c r="M1683" i="1"/>
  <c r="L1680" i="1"/>
  <c r="M1680" i="1"/>
  <c r="M1678" i="1"/>
  <c r="L1679" i="1"/>
  <c r="M1679" i="1"/>
  <c r="M1652" i="1"/>
  <c r="M1653" i="1"/>
  <c r="M1654" i="1"/>
  <c r="L1655" i="1"/>
  <c r="M1655" i="1"/>
  <c r="L1656" i="1"/>
  <c r="M1656" i="1"/>
  <c r="L1649" i="1"/>
  <c r="M1649" i="1"/>
  <c r="M1650" i="1"/>
  <c r="L1651" i="1"/>
  <c r="M1651" i="1"/>
  <c r="L1646" i="1"/>
  <c r="M1646" i="1"/>
  <c r="O11" i="1"/>
  <c r="M11" i="1" s="1"/>
  <c r="O14" i="1"/>
  <c r="M14" i="1" s="1"/>
  <c r="O15" i="1"/>
  <c r="M15" i="1" s="1"/>
  <c r="O16" i="1"/>
  <c r="M16" i="1" s="1"/>
  <c r="O17" i="1"/>
  <c r="M17" i="1" s="1"/>
  <c r="O18" i="1"/>
  <c r="M18" i="1" s="1"/>
  <c r="O19" i="1"/>
  <c r="M19" i="1" s="1"/>
  <c r="O20" i="1"/>
  <c r="M20" i="1" s="1"/>
  <c r="O21" i="1"/>
  <c r="M21" i="1" s="1"/>
  <c r="O23" i="1"/>
  <c r="M23" i="1" s="1"/>
  <c r="O24" i="1"/>
  <c r="M24" i="1" s="1"/>
  <c r="O26" i="1"/>
  <c r="M26" i="1" s="1"/>
  <c r="O27" i="1"/>
  <c r="M27" i="1" s="1"/>
  <c r="O28" i="1"/>
  <c r="M28" i="1" s="1"/>
  <c r="O29" i="1"/>
  <c r="M29" i="1" s="1"/>
  <c r="O30" i="1"/>
  <c r="M30" i="1" s="1"/>
  <c r="O31" i="1"/>
  <c r="M31" i="1" s="1"/>
  <c r="O35" i="1"/>
  <c r="M35" i="1" s="1"/>
  <c r="O36" i="1"/>
  <c r="M36" i="1" s="1"/>
  <c r="O37" i="1"/>
  <c r="M37" i="1" s="1"/>
  <c r="O38" i="1"/>
  <c r="M38" i="1" s="1"/>
  <c r="O39" i="1"/>
  <c r="M39" i="1" s="1"/>
  <c r="O40" i="1"/>
  <c r="M40" i="1" s="1"/>
  <c r="O41" i="1"/>
  <c r="M41" i="1" s="1"/>
  <c r="O42" i="1"/>
  <c r="M42" i="1" s="1"/>
  <c r="O43" i="1"/>
  <c r="M43" i="1" s="1"/>
  <c r="O44" i="1"/>
  <c r="M44" i="1" s="1"/>
  <c r="O45" i="1"/>
  <c r="M45" i="1" s="1"/>
  <c r="O46" i="1"/>
  <c r="M46" i="1" s="1"/>
  <c r="O47" i="1"/>
  <c r="M47" i="1" s="1"/>
  <c r="N48" i="1"/>
  <c r="L48" i="1" s="1"/>
  <c r="O48" i="1"/>
  <c r="M48" i="1" s="1"/>
  <c r="O49" i="1"/>
  <c r="M49" i="1" s="1"/>
  <c r="O50" i="1"/>
  <c r="M50" i="1" s="1"/>
  <c r="O51" i="1"/>
  <c r="M51" i="1" s="1"/>
  <c r="O52" i="1"/>
  <c r="M52" i="1" s="1"/>
  <c r="O53" i="1"/>
  <c r="M53" i="1" s="1"/>
  <c r="O54" i="1"/>
  <c r="M54" i="1" s="1"/>
  <c r="O55" i="1"/>
  <c r="M55" i="1" s="1"/>
  <c r="O56" i="1"/>
  <c r="M56" i="1" s="1"/>
  <c r="O57" i="1"/>
  <c r="M57" i="1" s="1"/>
  <c r="M58" i="1"/>
  <c r="M61" i="1"/>
  <c r="M63" i="1"/>
  <c r="M64" i="1"/>
  <c r="M72" i="1"/>
  <c r="M73" i="1"/>
  <c r="M74" i="1"/>
  <c r="M75" i="1"/>
  <c r="M76" i="1"/>
  <c r="M77" i="1"/>
  <c r="L78" i="1"/>
  <c r="M78" i="1"/>
  <c r="M79" i="1"/>
  <c r="M80" i="1"/>
  <c r="M85" i="1"/>
  <c r="M88" i="1"/>
  <c r="M89" i="1"/>
  <c r="M90" i="1"/>
  <c r="M91" i="1"/>
  <c r="M94" i="1"/>
  <c r="M98" i="1"/>
  <c r="M99" i="1"/>
  <c r="M105" i="1"/>
  <c r="L111" i="1"/>
  <c r="M111" i="1"/>
  <c r="M119" i="1"/>
  <c r="M122" i="1"/>
  <c r="L126" i="1"/>
  <c r="M127" i="1"/>
  <c r="M128" i="1"/>
  <c r="M129" i="1"/>
  <c r="M131" i="1"/>
  <c r="M137" i="1"/>
  <c r="L138" i="1"/>
  <c r="M138" i="1"/>
  <c r="M140" i="1"/>
  <c r="O142" i="1"/>
  <c r="M142" i="1" s="1"/>
  <c r="O143" i="1"/>
  <c r="M143" i="1" s="1"/>
  <c r="O144" i="1"/>
  <c r="M144" i="1" s="1"/>
  <c r="O145" i="1"/>
  <c r="M145" i="1" s="1"/>
  <c r="O146" i="1"/>
  <c r="M146" i="1" s="1"/>
  <c r="O147" i="1"/>
  <c r="M147" i="1" s="1"/>
  <c r="O151" i="1"/>
  <c r="M151" i="1" s="1"/>
  <c r="O152" i="1"/>
  <c r="M152" i="1" s="1"/>
  <c r="O155" i="1"/>
  <c r="M155" i="1" s="1"/>
  <c r="N156" i="1"/>
  <c r="L156" i="1" s="1"/>
  <c r="O156" i="1"/>
  <c r="M156" i="1" s="1"/>
  <c r="O157" i="1"/>
  <c r="M157" i="1" s="1"/>
  <c r="M158" i="1"/>
  <c r="O160" i="1"/>
  <c r="M160" i="1" s="1"/>
  <c r="O161" i="1"/>
  <c r="M161" i="1" s="1"/>
  <c r="M162" i="1"/>
  <c r="M163" i="1"/>
  <c r="M164" i="1"/>
  <c r="O165" i="1"/>
  <c r="M165" i="1" s="1"/>
  <c r="O173" i="1"/>
  <c r="M173" i="1" s="1"/>
  <c r="O175" i="1"/>
  <c r="M175" i="1" s="1"/>
  <c r="O179" i="1"/>
  <c r="M179" i="1" s="1"/>
  <c r="O180" i="1"/>
  <c r="M180" i="1" s="1"/>
  <c r="O181" i="1"/>
  <c r="M181" i="1" s="1"/>
  <c r="O182" i="1"/>
  <c r="M182" i="1" s="1"/>
  <c r="O183" i="1"/>
  <c r="M183" i="1" s="1"/>
  <c r="O185" i="1"/>
  <c r="M185" i="1" s="1"/>
  <c r="O186" i="1"/>
  <c r="M186" i="1" s="1"/>
  <c r="O187" i="1"/>
  <c r="M187" i="1" s="1"/>
  <c r="O189" i="1"/>
  <c r="M189" i="1" s="1"/>
  <c r="O190" i="1"/>
  <c r="M190" i="1" s="1"/>
  <c r="O191" i="1"/>
  <c r="M191" i="1" s="1"/>
  <c r="O192" i="1"/>
  <c r="M192" i="1" s="1"/>
  <c r="O193" i="1"/>
  <c r="M193" i="1" s="1"/>
  <c r="O194" i="1"/>
  <c r="M194" i="1" s="1"/>
  <c r="O196" i="1"/>
  <c r="M196" i="1" s="1"/>
  <c r="O197" i="1"/>
  <c r="M197" i="1" s="1"/>
  <c r="O198" i="1"/>
  <c r="M198" i="1" s="1"/>
  <c r="O199" i="1"/>
  <c r="M199" i="1" s="1"/>
  <c r="O200" i="1"/>
  <c r="M200" i="1" s="1"/>
  <c r="O201" i="1"/>
  <c r="M201" i="1" s="1"/>
  <c r="O206" i="1"/>
  <c r="M206" i="1" s="1"/>
  <c r="O208" i="1"/>
  <c r="M208" i="1" s="1"/>
  <c r="O210" i="1"/>
  <c r="M210" i="1" s="1"/>
  <c r="O211" i="1"/>
  <c r="M211" i="1" s="1"/>
  <c r="O212" i="1"/>
  <c r="M212" i="1" s="1"/>
  <c r="O214" i="1"/>
  <c r="M214" i="1" s="1"/>
  <c r="O215" i="1"/>
  <c r="M215" i="1" s="1"/>
  <c r="O216" i="1"/>
  <c r="M216" i="1" s="1"/>
  <c r="O217" i="1"/>
  <c r="M217" i="1" s="1"/>
  <c r="O218" i="1"/>
  <c r="M218" i="1" s="1"/>
  <c r="O219" i="1"/>
  <c r="M219" i="1" s="1"/>
  <c r="O220" i="1"/>
  <c r="M220" i="1" s="1"/>
  <c r="N222" i="1"/>
  <c r="L222" i="1" s="1"/>
  <c r="O222" i="1"/>
  <c r="M222" i="1" s="1"/>
  <c r="O223" i="1"/>
  <c r="M223" i="1" s="1"/>
  <c r="O224" i="1"/>
  <c r="M224" i="1" s="1"/>
  <c r="O225" i="1"/>
  <c r="M225" i="1" s="1"/>
  <c r="O226" i="1"/>
  <c r="M226" i="1" s="1"/>
  <c r="O227" i="1"/>
  <c r="M227" i="1" s="1"/>
  <c r="O228" i="1"/>
  <c r="M228" i="1" s="1"/>
  <c r="O229" i="1"/>
  <c r="M229" i="1" s="1"/>
  <c r="O231" i="1"/>
  <c r="M231" i="1" s="1"/>
  <c r="O233" i="1"/>
  <c r="M233" i="1" s="1"/>
  <c r="O234" i="1"/>
  <c r="M234" i="1" s="1"/>
  <c r="O235" i="1"/>
  <c r="M235" i="1" s="1"/>
  <c r="O236" i="1"/>
  <c r="M236" i="1" s="1"/>
  <c r="O237" i="1"/>
  <c r="M237" i="1" s="1"/>
  <c r="O238" i="1"/>
  <c r="M238" i="1" s="1"/>
  <c r="O239" i="1"/>
  <c r="M239" i="1" s="1"/>
  <c r="O240" i="1"/>
  <c r="M240" i="1" s="1"/>
  <c r="O241" i="1"/>
  <c r="M241" i="1" s="1"/>
  <c r="O242" i="1"/>
  <c r="M242" i="1" s="1"/>
  <c r="O243" i="1"/>
  <c r="M243" i="1" s="1"/>
  <c r="O244" i="1"/>
  <c r="M244" i="1" s="1"/>
  <c r="O245" i="1"/>
  <c r="M245" i="1" s="1"/>
  <c r="O246" i="1"/>
  <c r="M246" i="1" s="1"/>
  <c r="O247" i="1"/>
  <c r="M247" i="1" s="1"/>
  <c r="O248" i="1"/>
  <c r="M248" i="1" s="1"/>
  <c r="O249" i="1"/>
  <c r="M249" i="1" s="1"/>
  <c r="O251" i="1"/>
  <c r="M251" i="1" s="1"/>
  <c r="O252" i="1"/>
  <c r="M252" i="1" s="1"/>
  <c r="O253" i="1"/>
  <c r="M253" i="1" s="1"/>
  <c r="N254" i="1"/>
  <c r="L254" i="1" s="1"/>
  <c r="O254" i="1"/>
  <c r="M254" i="1" s="1"/>
  <c r="O255" i="1"/>
  <c r="M255" i="1" s="1"/>
  <c r="O256" i="1"/>
  <c r="M256" i="1" s="1"/>
  <c r="O257" i="1"/>
  <c r="M257" i="1" s="1"/>
  <c r="O258" i="1"/>
  <c r="M258" i="1" s="1"/>
  <c r="O259" i="1"/>
  <c r="M259" i="1" s="1"/>
  <c r="O260" i="1"/>
  <c r="M260" i="1" s="1"/>
  <c r="O266" i="1"/>
  <c r="M266" i="1" s="1"/>
  <c r="N267" i="1"/>
  <c r="L267" i="1" s="1"/>
  <c r="O267" i="1"/>
  <c r="M267" i="1" s="1"/>
  <c r="O270" i="1"/>
  <c r="M270" i="1" s="1"/>
  <c r="N271" i="1"/>
  <c r="L271" i="1" s="1"/>
  <c r="O271" i="1"/>
  <c r="M271" i="1" s="1"/>
  <c r="O272" i="1"/>
  <c r="M272" i="1" s="1"/>
  <c r="O285" i="1"/>
  <c r="M285" i="1" s="1"/>
  <c r="O286" i="1"/>
  <c r="M286" i="1" s="1"/>
  <c r="O287" i="1"/>
  <c r="M287" i="1" s="1"/>
  <c r="O288" i="1"/>
  <c r="M288" i="1" s="1"/>
  <c r="O289" i="1"/>
  <c r="M289" i="1" s="1"/>
  <c r="O290" i="1"/>
  <c r="M290" i="1" s="1"/>
  <c r="N291" i="1"/>
  <c r="L291" i="1" s="1"/>
  <c r="O291" i="1"/>
  <c r="M291" i="1" s="1"/>
  <c r="O292" i="1"/>
  <c r="M292" i="1" s="1"/>
  <c r="O293" i="1"/>
  <c r="M293" i="1" s="1"/>
  <c r="O294" i="1"/>
  <c r="M294" i="1" s="1"/>
  <c r="O297" i="1"/>
  <c r="M297" i="1" s="1"/>
  <c r="O298" i="1"/>
  <c r="M298" i="1" s="1"/>
  <c r="O300" i="1"/>
  <c r="M300" i="1" s="1"/>
  <c r="N302" i="1"/>
  <c r="L302" i="1" s="1"/>
  <c r="O302" i="1"/>
  <c r="M302" i="1" s="1"/>
  <c r="O303" i="1"/>
  <c r="M303" i="1" s="1"/>
  <c r="O305" i="1"/>
  <c r="M305" i="1" s="1"/>
  <c r="O310" i="1"/>
  <c r="M310" i="1" s="1"/>
  <c r="O312" i="1"/>
  <c r="M312" i="1" s="1"/>
  <c r="O313" i="1"/>
  <c r="M313" i="1" s="1"/>
  <c r="N327" i="1"/>
  <c r="L327" i="1" s="1"/>
  <c r="O327" i="1"/>
  <c r="M327" i="1" s="1"/>
  <c r="O328" i="1"/>
  <c r="M328" i="1" s="1"/>
  <c r="N332" i="1"/>
  <c r="L332" i="1" s="1"/>
  <c r="O332" i="1"/>
  <c r="M332" i="1" s="1"/>
  <c r="M333" i="1"/>
  <c r="M360" i="1"/>
  <c r="L361" i="1"/>
  <c r="M361" i="1"/>
  <c r="N496" i="1"/>
  <c r="L496" i="1" s="1"/>
  <c r="O496" i="1"/>
  <c r="M496" i="1" s="1"/>
  <c r="N498" i="1"/>
  <c r="L498" i="1" s="1"/>
  <c r="O498" i="1"/>
  <c r="M498" i="1" s="1"/>
  <c r="M500" i="1"/>
  <c r="L517" i="1"/>
  <c r="M517" i="1"/>
  <c r="L518" i="1"/>
  <c r="M518" i="1"/>
  <c r="L519" i="1"/>
  <c r="M519" i="1"/>
  <c r="M520" i="1"/>
  <c r="N1342" i="1"/>
  <c r="O1342" i="1"/>
  <c r="L1345" i="1"/>
  <c r="M1345" i="1"/>
  <c r="L1346" i="1"/>
  <c r="M1346" i="1"/>
  <c r="O1349" i="1"/>
  <c r="M1349" i="1" s="1"/>
  <c r="M1359" i="1"/>
  <c r="O1362" i="1"/>
  <c r="M1362" i="1" s="1"/>
  <c r="N1364" i="1"/>
  <c r="O1364" i="1"/>
  <c r="M1377" i="1"/>
  <c r="L1379" i="1"/>
  <c r="M1379" i="1"/>
  <c r="M1380" i="1"/>
  <c r="L1381" i="1"/>
  <c r="M1381" i="1"/>
  <c r="M1406" i="1"/>
  <c r="O1460" i="1"/>
  <c r="M1460" i="1" s="1"/>
  <c r="M1462" i="1"/>
  <c r="L1463" i="1"/>
  <c r="M1463" i="1"/>
  <c r="M1464" i="1"/>
  <c r="M1465" i="1"/>
  <c r="M1466" i="1"/>
  <c r="L1467" i="1"/>
  <c r="M1467" i="1"/>
  <c r="L1468" i="1"/>
  <c r="M1468" i="1"/>
  <c r="L1469" i="1"/>
  <c r="M1469" i="1"/>
  <c r="L1470" i="1"/>
  <c r="M1470" i="1"/>
  <c r="M1471" i="1"/>
  <c r="L1472" i="1"/>
  <c r="M1472" i="1"/>
  <c r="M1473" i="1"/>
  <c r="L1474" i="1"/>
  <c r="M1474" i="1"/>
  <c r="L1475" i="1"/>
  <c r="M1475" i="1"/>
  <c r="L1476" i="1"/>
  <c r="M1476" i="1"/>
  <c r="L1477" i="1"/>
  <c r="M1477" i="1"/>
  <c r="L1478" i="1"/>
  <c r="M1478" i="1"/>
  <c r="L1479" i="1"/>
  <c r="M1479" i="1"/>
  <c r="L1480" i="1"/>
  <c r="M1480" i="1"/>
  <c r="L1481" i="1"/>
  <c r="M1481" i="1"/>
  <c r="L1482" i="1"/>
  <c r="M1482" i="1"/>
  <c r="L1483" i="1"/>
  <c r="M1483" i="1"/>
  <c r="L1484" i="1"/>
  <c r="M1484" i="1"/>
  <c r="L1485" i="1"/>
  <c r="M1485" i="1"/>
  <c r="M1486" i="1"/>
  <c r="L1487" i="1"/>
  <c r="M1487" i="1"/>
  <c r="M1488" i="1"/>
  <c r="M1489" i="1"/>
  <c r="M1490" i="1"/>
  <c r="L1491" i="1"/>
  <c r="M1491" i="1"/>
  <c r="M1493" i="1"/>
  <c r="M1495" i="1"/>
  <c r="L1496" i="1"/>
  <c r="M1496" i="1"/>
  <c r="M1497" i="1"/>
  <c r="L1499" i="1"/>
  <c r="M1499" i="1"/>
  <c r="L1500" i="1"/>
  <c r="M1500" i="1"/>
  <c r="M1501" i="1"/>
  <c r="L1502" i="1"/>
  <c r="M1502" i="1"/>
  <c r="L1507" i="1"/>
  <c r="M1507" i="1"/>
  <c r="L1508" i="1"/>
  <c r="M1508" i="1"/>
  <c r="L1509" i="1"/>
  <c r="M1509" i="1"/>
  <c r="L1510" i="1"/>
  <c r="M1510" i="1"/>
  <c r="L1511" i="1"/>
  <c r="M1511" i="1"/>
  <c r="M1515" i="1"/>
  <c r="L1643" i="1"/>
  <c r="M1643" i="1"/>
  <c r="L1644" i="1"/>
  <c r="M1644" i="1"/>
  <c r="L1645" i="1"/>
  <c r="M1645" i="1"/>
  <c r="M1657" i="1"/>
  <c r="M1658" i="1"/>
  <c r="M1660" i="1"/>
  <c r="M1661" i="1"/>
  <c r="L1662" i="1"/>
  <c r="M1662" i="1"/>
  <c r="M1663" i="1"/>
  <c r="M1664" i="1"/>
  <c r="M1665" i="1"/>
  <c r="L1666" i="1"/>
  <c r="M1666" i="1"/>
  <c r="M1667" i="1"/>
  <c r="M1668" i="1"/>
  <c r="L1669" i="1"/>
  <c r="M1669" i="1"/>
  <c r="M1670" i="1"/>
  <c r="M1671" i="1"/>
  <c r="L1672" i="1"/>
  <c r="M1672" i="1"/>
  <c r="M1673" i="1"/>
  <c r="M1674" i="1"/>
  <c r="L1675" i="1"/>
  <c r="M1675" i="1"/>
  <c r="M1676" i="1"/>
  <c r="L1677" i="1"/>
  <c r="M1677" i="1"/>
  <c r="L397" i="1" l="1"/>
  <c r="O209" i="1" l="1"/>
  <c r="M209" i="1" s="1"/>
  <c r="O207" i="1"/>
  <c r="M207" i="1" s="1"/>
  <c r="O195" i="1"/>
  <c r="M195" i="1" s="1"/>
  <c r="O490" i="1" l="1"/>
  <c r="M490" i="1" s="1"/>
  <c r="M336" i="1"/>
  <c r="M330" i="1"/>
  <c r="O326" i="1"/>
  <c r="M326" i="1" s="1"/>
  <c r="O269" i="1"/>
  <c r="M269" i="1" s="1"/>
  <c r="O265" i="1"/>
  <c r="M265" i="1" s="1"/>
  <c r="M97" i="1"/>
  <c r="O93" i="1"/>
  <c r="M93" i="1" s="1"/>
  <c r="O92" i="1"/>
  <c r="M92" i="1" s="1"/>
  <c r="O9" i="1"/>
  <c r="M9" i="1" s="1"/>
  <c r="K17" i="11" l="1"/>
  <c r="K28" i="3"/>
</calcChain>
</file>

<file path=xl/sharedStrings.xml><?xml version="1.0" encoding="utf-8"?>
<sst xmlns="http://schemas.openxmlformats.org/spreadsheetml/2006/main" count="66330" uniqueCount="18144">
  <si>
    <t>№п/п</t>
  </si>
  <si>
    <t>Адрес</t>
  </si>
  <si>
    <t>Координаты</t>
  </si>
  <si>
    <t>Хозяйствующий субъект</t>
  </si>
  <si>
    <t>Отходообразователи</t>
  </si>
  <si>
    <t>Реестр контейнерных площадок Сергиево-Посадского муниципального района</t>
  </si>
  <si>
    <t>Количество баков</t>
  </si>
  <si>
    <t>синий</t>
  </si>
  <si>
    <t>серый</t>
  </si>
  <si>
    <t>г. СП., ул. Владимирская, 7к3</t>
  </si>
  <si>
    <t>56.334204, 38.139830</t>
  </si>
  <si>
    <t>г. СП., ул. Дружбы, 10</t>
  </si>
  <si>
    <t>56.328896, 38.142091</t>
  </si>
  <si>
    <t>г. СП., ул. Дружбы, 7А</t>
  </si>
  <si>
    <t>56.328574, 38.140809</t>
  </si>
  <si>
    <t>г. СП., ул. Дружбы, 7</t>
  </si>
  <si>
    <t>56.328216, 38.141930</t>
  </si>
  <si>
    <t>56.327870, 38.141280</t>
  </si>
  <si>
    <t>г. СП., ул. Дружбы, 4А</t>
  </si>
  <si>
    <t>56.325590, 38.138173</t>
  </si>
  <si>
    <t>56.330728, 38.136025</t>
  </si>
  <si>
    <t>г. СП., Новоугличское ш., 88</t>
  </si>
  <si>
    <t>56.331334, 38.137875</t>
  </si>
  <si>
    <t>г. СП., Новоугличское ш., 100</t>
  </si>
  <si>
    <t>56.330929, 38.137263</t>
  </si>
  <si>
    <t>г. СП., Новоугличское ш., 98</t>
  </si>
  <si>
    <t>г. СП., Новоугличское ш., 96, 94</t>
  </si>
  <si>
    <t>56.330202, 38.134484</t>
  </si>
  <si>
    <t>56.330041, 38.133787</t>
  </si>
  <si>
    <t>г. СП., Новоугличское ш., 90</t>
  </si>
  <si>
    <t>56.329809, 38.132971</t>
  </si>
  <si>
    <t>г. СП., Новоугличское ш., 80А</t>
  </si>
  <si>
    <t>56.331412, 38.143378</t>
  </si>
  <si>
    <t>г. СП., ул. Дружбы, 11Б</t>
  </si>
  <si>
    <t>56.331859, 38.141662</t>
  </si>
  <si>
    <t>г. СП., ул. Дружбы, 15Ак2</t>
  </si>
  <si>
    <t>56.327597, 38.133562</t>
  </si>
  <si>
    <t>г. СП., Новоугличское ш., 66</t>
  </si>
  <si>
    <t>56.326339, 38.134881</t>
  </si>
  <si>
    <t>Администрация</t>
  </si>
  <si>
    <t>г. СП., ул. Валовая, 50А</t>
  </si>
  <si>
    <t>г. СП., ул. Стахановская, 9/42</t>
  </si>
  <si>
    <t>56.313321, 38.149064</t>
  </si>
  <si>
    <t>г. СП., ул. Краснофлотская, 8</t>
  </si>
  <si>
    <t>56.311593, 38.148803</t>
  </si>
  <si>
    <t>56.311980, 38.144482</t>
  </si>
  <si>
    <t>г. СП., ул. Краснофлотская, 9</t>
  </si>
  <si>
    <t>56.318467, 38.143546</t>
  </si>
  <si>
    <t>56.313531, 38.142202</t>
  </si>
  <si>
    <t>56.316484, 38.139409</t>
  </si>
  <si>
    <t>г. СП., пр-т Красной Армии, 184</t>
  </si>
  <si>
    <t>56.296360, 38.177982</t>
  </si>
  <si>
    <t>г. СП., ул. Птицеградская, 1</t>
  </si>
  <si>
    <t>г. СП., ул. Птицеградская, 8А</t>
  </si>
  <si>
    <t>56.293830, 38.174517</t>
  </si>
  <si>
    <t>г. СП., ул. Птицеградская, 21 (заезд с Речного пр-да)</t>
  </si>
  <si>
    <t>56.293525, 38.177232</t>
  </si>
  <si>
    <t>г. СП., ул. Птицеградская, 14 (сздаи белого магазинчика, немного внезине)</t>
  </si>
  <si>
    <t>56.289798, 38.176437</t>
  </si>
  <si>
    <t>г. СП., ул. Маслиева, 17</t>
  </si>
  <si>
    <t>56.288119, 38.178621</t>
  </si>
  <si>
    <t>г. СП., ул. Маслиева, 4</t>
  </si>
  <si>
    <t>56.289761, 38.179137</t>
  </si>
  <si>
    <t xml:space="preserve">г. СП., п. НИИРП, 16А </t>
  </si>
  <si>
    <t>56.321627, 38.227337</t>
  </si>
  <si>
    <t>56.346172, 38.167884</t>
  </si>
  <si>
    <t>г. СП., п. Лесхоз, ул. Базисный Питомник, 11</t>
  </si>
  <si>
    <t>56.369906, 38.145729</t>
  </si>
  <si>
    <t>56.368218, 38.144941</t>
  </si>
  <si>
    <t>56.367700, 38.143460</t>
  </si>
  <si>
    <t>г.п. Скоропусковский, 32</t>
  </si>
  <si>
    <t>г.п. Скоропусковский, 30А</t>
  </si>
  <si>
    <t>56.366963, 38.141368</t>
  </si>
  <si>
    <t>56.368714, 38.140917</t>
  </si>
  <si>
    <t>56.368244, 38.142215</t>
  </si>
  <si>
    <t>56.370398, 38.142756</t>
  </si>
  <si>
    <t>56.366722, 38.142379</t>
  </si>
  <si>
    <t>56.367917, 38.138422</t>
  </si>
  <si>
    <t>56.366664, 38.139444</t>
  </si>
  <si>
    <t>56.339726, 38.166587</t>
  </si>
  <si>
    <t>г. СП., Ярославское ш., 8</t>
  </si>
  <si>
    <t>56.338034, 38.165840</t>
  </si>
  <si>
    <t>г. СП., Ярославское ш., 45</t>
  </si>
  <si>
    <t>г. СП., Ярославское ш., 23</t>
  </si>
  <si>
    <t>?</t>
  </si>
  <si>
    <t>56.334376, 38.157791</t>
  </si>
  <si>
    <t>г. СП., пр-т Красной Армии, 253А</t>
  </si>
  <si>
    <t>56.332465, 38.155511</t>
  </si>
  <si>
    <t>г. СП., пр-т Красной Армии, 251А</t>
  </si>
  <si>
    <t>56.326931, 38.152439</t>
  </si>
  <si>
    <t>г. СП., пр-т Красной Армии, 218</t>
  </si>
  <si>
    <t>56.332212, 38.155206</t>
  </si>
  <si>
    <t>г. СП., пр-т Красной Армии, 247</t>
  </si>
  <si>
    <t>г. СП., пр-т Красной Армии, 240</t>
  </si>
  <si>
    <t>56.331124, 38.156778</t>
  </si>
  <si>
    <t>56.325355, 38.157546</t>
  </si>
  <si>
    <t>г. СП., ул. Энгельса, 3</t>
  </si>
  <si>
    <t>56.323189, 38.158846</t>
  </si>
  <si>
    <t>г. СП., ул. 40 лет Октября, 6</t>
  </si>
  <si>
    <t>56.330784, 38.168341</t>
  </si>
  <si>
    <t>г. СП., ул. Зубачевская пересечение с ул. 2-ая Лесная</t>
  </si>
  <si>
    <t>г. СП., ул. Куйбышева, 17</t>
  </si>
  <si>
    <t>56.326068, 38.164215</t>
  </si>
  <si>
    <t>56.318309, 38.166244</t>
  </si>
  <si>
    <t>г. СП., ул. Южная, 62/3</t>
  </si>
  <si>
    <t>г. СП., 1-ая Ударной Армии, 36</t>
  </si>
  <si>
    <t>56.321269, 38.132385</t>
  </si>
  <si>
    <t>г. СП., 1-ая Ударной Армии, 42А</t>
  </si>
  <si>
    <t>56.322079, 38.134140</t>
  </si>
  <si>
    <t>г. СП., Новоугличское ш., 9А</t>
  </si>
  <si>
    <t>56.321148, 38.134710</t>
  </si>
  <si>
    <t>г. СП., пр-т Красной Армии, 187</t>
  </si>
  <si>
    <t>56.318260, 38.138052</t>
  </si>
  <si>
    <t>г. СП., пр-т Красной Армии, 139</t>
  </si>
  <si>
    <t>56.313904, 38.135111</t>
  </si>
  <si>
    <t>56.322038, 38.142298</t>
  </si>
  <si>
    <t>г. СП., Инженерная, 6А</t>
  </si>
  <si>
    <t>56.323325, 38.137393</t>
  </si>
  <si>
    <t>г. СП., Инженерная, 21</t>
  </si>
  <si>
    <t>56.324217, 38.140878</t>
  </si>
  <si>
    <t>г. СП., Инженерная, 8</t>
  </si>
  <si>
    <t>56.324355, 38.132215</t>
  </si>
  <si>
    <t>г. СП., 1-ая Ударной Армии, 95</t>
  </si>
  <si>
    <t>56.329632, 38.143473</t>
  </si>
  <si>
    <t>г. СП., ул. Дружбы, 9Ак1</t>
  </si>
  <si>
    <t>56.320096, 38.132404</t>
  </si>
  <si>
    <t xml:space="preserve">г. СП., Зелёный переулок, 13/30 </t>
  </si>
  <si>
    <t>56.320092, 38.138647</t>
  </si>
  <si>
    <t>г. СП., Новоугличское ш., 3</t>
  </si>
  <si>
    <t>56.309091, 38.121118</t>
  </si>
  <si>
    <t>г. СП., ул. Кирова, 24/12</t>
  </si>
  <si>
    <t>56.308779, 38.113648</t>
  </si>
  <si>
    <t>г. СП., ул. Северная, 15</t>
  </si>
  <si>
    <t>56.311752, 38.123836</t>
  </si>
  <si>
    <t>г. СП., ул. 2-ая Пролетарская, 4</t>
  </si>
  <si>
    <t>56.305917, 38.109477</t>
  </si>
  <si>
    <t>г. СП., ул. Больничная, 1/13</t>
  </si>
  <si>
    <t>56.306982, 38.101184</t>
  </si>
  <si>
    <t>г. СП., ул. Семашко, 1Б</t>
  </si>
  <si>
    <t>г. СП., ул. Нижненекрасовская, 24</t>
  </si>
  <si>
    <t>56.302237, 38.115692</t>
  </si>
  <si>
    <t>56.330527, 38.133251</t>
  </si>
  <si>
    <t>г. СП., Новоугличское ш., 84А</t>
  </si>
  <si>
    <t>56.329112, 38.130594</t>
  </si>
  <si>
    <t>г. СП., Новоугличское ш., 65</t>
  </si>
  <si>
    <t>56.329348, 38.128946</t>
  </si>
  <si>
    <t>г. СП., Новоугличское ш., 69</t>
  </si>
  <si>
    <t>56.326948, 38.131335</t>
  </si>
  <si>
    <t>г. СП., Новоугличское ш., 57</t>
  </si>
  <si>
    <t>56.325763, 38.131940</t>
  </si>
  <si>
    <t>г. СП., Новоугличское ш., 47</t>
  </si>
  <si>
    <t>баки</t>
  </si>
  <si>
    <t>56.303401, 38.102422</t>
  </si>
  <si>
    <t>г. СП., ул. Семашко, 10</t>
  </si>
  <si>
    <t>56.305952, 38.105329</t>
  </si>
  <si>
    <t>г. СП., ул. Октябрьская, Магнит (24) (ул.Симоненкова, 19)</t>
  </si>
  <si>
    <t>г. СП., 1-ая Рыбная, 82</t>
  </si>
  <si>
    <t>г. СП., ул. Академика Силина, 4</t>
  </si>
  <si>
    <t>г. СП., ул. Институтская, 8</t>
  </si>
  <si>
    <t>г. СП., ул. Железнодорожная, Салют (ул. Институтская, 15)</t>
  </si>
  <si>
    <t>56.301083, 38.141137</t>
  </si>
  <si>
    <t>56.302461, 38.151624</t>
  </si>
  <si>
    <t>56.300858, 38.145831</t>
  </si>
  <si>
    <t>56.300719, 38.149114</t>
  </si>
  <si>
    <t>56.298845, 38.153806</t>
  </si>
  <si>
    <t>56.298057, 38.143299</t>
  </si>
  <si>
    <t>г. СП., ул. Октябрьская, 2</t>
  </si>
  <si>
    <t>56.305692, 38.140641</t>
  </si>
  <si>
    <t>г. СП., ул. 2-ая Рыбная, 18</t>
  </si>
  <si>
    <t>г. СП., ул. Вознесенская, 107</t>
  </si>
  <si>
    <t>56.298306, 38.133543</t>
  </si>
  <si>
    <t>г. СП., ул. Вознесенская, 109</t>
  </si>
  <si>
    <t>56.297569, 38.133131</t>
  </si>
  <si>
    <t>г. СП., ул. Центральная, 4Б</t>
  </si>
  <si>
    <t>56.292627, 38.153849</t>
  </si>
  <si>
    <t>г. СП., ул. Центральная, 3</t>
  </si>
  <si>
    <t>56.291968, 38.149615</t>
  </si>
  <si>
    <t>56.293505, 38.144168</t>
  </si>
  <si>
    <t>56.294418, 38.155682</t>
  </si>
  <si>
    <t>г. СП., ул. Кирпичная, 27</t>
  </si>
  <si>
    <t>56.294534, 38.155974</t>
  </si>
  <si>
    <t>г. СП., ул. Кирпичная, 29 - 2 Площадки</t>
  </si>
  <si>
    <t>56.294838, 38.157169</t>
  </si>
  <si>
    <t>г. СП., ул. Кирпичная, 31</t>
  </si>
  <si>
    <t>56.283366, 38.163230</t>
  </si>
  <si>
    <t>56.285858, 38.124317</t>
  </si>
  <si>
    <t>56.288452, 38.123849</t>
  </si>
  <si>
    <t>г. СП., Московское ш., 2</t>
  </si>
  <si>
    <t>56.288114, 38.127594</t>
  </si>
  <si>
    <t>г. СП., ул. Строительная, 3</t>
  </si>
  <si>
    <t>56.290760, 38.131779</t>
  </si>
  <si>
    <t>г. СП., Скобянное ш., 6</t>
  </si>
  <si>
    <t>56.269316, 38.121670</t>
  </si>
  <si>
    <t>г. СП., ул. Пр-т Красной Армии, 3/2</t>
  </si>
  <si>
    <t>56.296110, 38.126775</t>
  </si>
  <si>
    <t>г. СП., Хотьковский пр-д., 9</t>
  </si>
  <si>
    <t>56.294761, 38.123971</t>
  </si>
  <si>
    <t>г. СП., ул. Маяковского, 14</t>
  </si>
  <si>
    <t>56.293899, 38.117618</t>
  </si>
  <si>
    <t>г. СП., ул. Толстого, 4Б (ул. Школьная, 21)</t>
  </si>
  <si>
    <t>56.291484, 38.122337</t>
  </si>
  <si>
    <t>г. СП., Вознесенская, 88</t>
  </si>
  <si>
    <t>г. СП., пр-т Красной Армии, 2А</t>
  </si>
  <si>
    <t>56.293263, 38.128918</t>
  </si>
  <si>
    <t>г. СП., ул. Воробьёвская, 9</t>
  </si>
  <si>
    <t>56.296983, 38.126541</t>
  </si>
  <si>
    <t>г. СП., ул. Воробьёвская, 17А</t>
  </si>
  <si>
    <t>56.297371, 38.123056</t>
  </si>
  <si>
    <t>г. СП., ул. Воробьёвская, 33А</t>
  </si>
  <si>
    <t>56.297273, 38.116989</t>
  </si>
  <si>
    <t>г. СП., пр-т Красной Армии, 1А/1</t>
  </si>
  <si>
    <t>56.291918, 38.125467</t>
  </si>
  <si>
    <t>г. СП., ул. Толстого, 2Б</t>
  </si>
  <si>
    <t>Тип</t>
  </si>
  <si>
    <t>к.п.</t>
  </si>
  <si>
    <t>г. СП., ул. Дружбы, 1А (Новоугличское ш., 46А)</t>
  </si>
  <si>
    <t>баки (шкаф)</t>
  </si>
  <si>
    <t>56.294172, 38.127020</t>
  </si>
  <si>
    <t>г. СП., мкр. Афанасово, ул. Орджоникидзе, в конце улицы</t>
  </si>
  <si>
    <t>г. СП., мкр. Афанасово, ул. Орджоникидзе, 21А</t>
  </si>
  <si>
    <t>г. СП., мкр. Афанасово, ул. Менделеева, д. 35</t>
  </si>
  <si>
    <t>56.278607, 38.146927</t>
  </si>
  <si>
    <t>56.304993, 38.132771</t>
  </si>
  <si>
    <t>г. СП., 1-ая Рыбная, 3</t>
  </si>
  <si>
    <t>56.311289, 38.135145</t>
  </si>
  <si>
    <t>г. СП., пр-т Красной Армии, 138/2</t>
  </si>
  <si>
    <t>56.311230, 38.139043</t>
  </si>
  <si>
    <t>г. СП., ул. Пионерская, 16</t>
  </si>
  <si>
    <t>г. СП., мкр. Семхоз, ул. Вокзальная, 1</t>
  </si>
  <si>
    <t>56.283611, 38.076505</t>
  </si>
  <si>
    <t>г. СП., ул. Садовая, 14Б</t>
  </si>
  <si>
    <t>г. СП., ул. Гражданская, 14</t>
  </si>
  <si>
    <t>56.324632, 38.124913</t>
  </si>
  <si>
    <t>г. СП., ул. 2-ая Гражданская, 13</t>
  </si>
  <si>
    <t>56.295967, 38.167100</t>
  </si>
  <si>
    <t>г. СП., ул. Фестивальная, 3</t>
  </si>
  <si>
    <t>56.293429, 38.165256</t>
  </si>
  <si>
    <t>г. СП., ул. Фестивальная, 1</t>
  </si>
  <si>
    <t>МВН ТКО</t>
  </si>
  <si>
    <t>56.283320, 38.156122</t>
  </si>
  <si>
    <t>г. СП., мкр. Семхоз, ул. Клементьевская, 2</t>
  </si>
  <si>
    <t>56.285722, 38.089318</t>
  </si>
  <si>
    <t>56.292812, 38.082363</t>
  </si>
  <si>
    <t>56.284651, 38.081444</t>
  </si>
  <si>
    <t>г. СП., мкр. Семхоз, ул. Пушкина, 2</t>
  </si>
  <si>
    <t>56.285064, 38.063486</t>
  </si>
  <si>
    <t>г. СП., мкр. Семхоз, Советская площадь, 19 (ул. Хотьковская, 35)</t>
  </si>
  <si>
    <t>56.282067, 38.065965</t>
  </si>
  <si>
    <t>г. СП., мкр. Семхоз, ул. Поселковая, 8 (или 11)</t>
  </si>
  <si>
    <t>56.277383, 38.058764</t>
  </si>
  <si>
    <t>56.301172, 38.185562</t>
  </si>
  <si>
    <t>г. СП., мкр. Ферма, ул. Озёрная, 2А</t>
  </si>
  <si>
    <t>56.299792, 38.181148</t>
  </si>
  <si>
    <t>г. СП., мкр. Ферма, ул. Мира, 3</t>
  </si>
  <si>
    <t>56.306712, 38.196700</t>
  </si>
  <si>
    <t>56.301305, 38.182902</t>
  </si>
  <si>
    <t>г. СП., мкр. Ферма, ул. Мира, 10 (Бульвар Свободы, 5)</t>
  </si>
  <si>
    <t>56.304712, 38.194549</t>
  </si>
  <si>
    <t>г. СП., мкр. Ферма, ул. Озёрная, 13 (вдоль дороги)</t>
  </si>
  <si>
    <t>56.304016, 38.190564</t>
  </si>
  <si>
    <t>г. СП., мкр. Ферма, ул. Лесная, 1</t>
  </si>
  <si>
    <t>г. СП., мкр. Ферма, ул. Озёрная, 8А (7) (сзади магазина "Пятёрочка")</t>
  </si>
  <si>
    <t>56.303864, 38.186536</t>
  </si>
  <si>
    <t>г. СП., мкр. Ферма, ул. Юности, 8</t>
  </si>
  <si>
    <t>56.304445, 38.181688</t>
  </si>
  <si>
    <t>г. СП., мкр. Ферма, ул. Весенняя, 3</t>
  </si>
  <si>
    <t>56.302837, 38.177895</t>
  </si>
  <si>
    <t>г. СП., мкр. Ферма, ул. Молодёжная, 8А (Бульвар Свободы, 1)</t>
  </si>
  <si>
    <t>56.308261, 38.169041</t>
  </si>
  <si>
    <t>56.307175, 38.162057</t>
  </si>
  <si>
    <t>56.314096, 38.161086</t>
  </si>
  <si>
    <t>г. СП., ул. Новоогородная, 35/14 (сзади остановки)</t>
  </si>
  <si>
    <t>г. СП., ул. Новоогородная, 33 (вблизи остановки)</t>
  </si>
  <si>
    <t>г. СП., ул. Крупской (Заводская, 2/15)</t>
  </si>
  <si>
    <t>к.п. (чс)</t>
  </si>
  <si>
    <t>56.304680, 38.146164</t>
  </si>
  <si>
    <t>г. СП., ул. 2-ая Рыбная, 23</t>
  </si>
  <si>
    <t>баки (чс)</t>
  </si>
  <si>
    <t xml:space="preserve">баки </t>
  </si>
  <si>
    <t>г. СП., ул. Колхозная, 27/1 (напротив остановки)</t>
  </si>
  <si>
    <t xml:space="preserve">к.п. </t>
  </si>
  <si>
    <t>г. СП., ул. Шлякова, 26/2 (19)</t>
  </si>
  <si>
    <t>56.303637, 38.158560</t>
  </si>
  <si>
    <t>г. СП., ул. Вифанская, 124/1</t>
  </si>
  <si>
    <t>56.302485, 38.161375</t>
  </si>
  <si>
    <t>г. СП., ул. Вифанская, 134А</t>
  </si>
  <si>
    <t>56.301564, 38.178304</t>
  </si>
  <si>
    <t>г. СП., мкр. Ферма, Солнечная, 4 (6)</t>
  </si>
  <si>
    <t>г. СП., мкр. Семхоз, ул. Пионерская, 2 (1)</t>
  </si>
  <si>
    <t>ООО "Мособлэксплуатация"</t>
  </si>
  <si>
    <t>56.492298, 38.187792</t>
  </si>
  <si>
    <t xml:space="preserve">56.492800, 38.183768  </t>
  </si>
  <si>
    <t xml:space="preserve">56.494668, 38.184833 </t>
  </si>
  <si>
    <t>56.499636, 38.181592</t>
  </si>
  <si>
    <t>56.496744, 38.178858</t>
  </si>
  <si>
    <t>56.497416, 38.180475</t>
  </si>
  <si>
    <t xml:space="preserve">56.498617, 38.178350 </t>
  </si>
  <si>
    <t xml:space="preserve">56.496028, 38.184176 </t>
  </si>
  <si>
    <t xml:space="preserve"> 56.496906, 38.177827 </t>
  </si>
  <si>
    <t xml:space="preserve">56.497209, 38.182913 </t>
  </si>
  <si>
    <t xml:space="preserve">56.492800, 38.183768 </t>
  </si>
  <si>
    <t>56.494857, 38.175732</t>
  </si>
  <si>
    <t>56.494866, 38.175716</t>
  </si>
  <si>
    <t>56.478020, 38.234461</t>
  </si>
  <si>
    <t>56.468110, 38.184933</t>
  </si>
  <si>
    <t>56.460927, 38.118923</t>
  </si>
  <si>
    <t>56.481676, 38.204474</t>
  </si>
  <si>
    <t>56.501602, 38.255603</t>
  </si>
  <si>
    <t>56.508522, 38.312245</t>
  </si>
  <si>
    <t>56.509724, 38.313565</t>
  </si>
  <si>
    <t>56.509991, 38.314225</t>
  </si>
  <si>
    <t>56.510655, 38.316075</t>
  </si>
  <si>
    <t>56.510691, 38.319176</t>
  </si>
  <si>
    <t>56.339133, 37.895573</t>
  </si>
  <si>
    <t>56.342392, 37.892875</t>
  </si>
  <si>
    <t>56.310119, 37.935365</t>
  </si>
  <si>
    <t>56.304388, 37.929572</t>
  </si>
  <si>
    <t>56.307351, 37.931555</t>
  </si>
  <si>
    <t>56.307510, 37.929553</t>
  </si>
  <si>
    <t>56.306263, 37.929392</t>
  </si>
  <si>
    <t>56.307547, 37.927712</t>
  </si>
  <si>
    <t>56.440488, 38.230698</t>
  </si>
  <si>
    <t>56.436994, 38.222845</t>
  </si>
  <si>
    <t>56.435941, 38.219039</t>
  </si>
  <si>
    <t>56.439213, 38.218621</t>
  </si>
  <si>
    <t>56.437914, 38.220581</t>
  </si>
  <si>
    <t>56.442748, 38.236844</t>
  </si>
  <si>
    <t>56.441833, 38.240478</t>
  </si>
  <si>
    <t>56.440143, 38.245263</t>
  </si>
  <si>
    <t>56.438591, 38.246628</t>
  </si>
  <si>
    <t>56.440602, 38.248766</t>
  </si>
  <si>
    <t>56.439450, 38.254230</t>
  </si>
  <si>
    <t>56.439322, 38.254911</t>
  </si>
  <si>
    <t>56.439553, 38.240773</t>
  </si>
  <si>
    <t>56.437829, 38.249080</t>
  </si>
  <si>
    <t>56.435685, 38.251130</t>
  </si>
  <si>
    <t>56.435143, 38.247868</t>
  </si>
  <si>
    <t>56.433158, 38.240568</t>
  </si>
  <si>
    <t>56.432574, 38.243060</t>
  </si>
  <si>
    <t>56.433754, 38.238247</t>
  </si>
  <si>
    <t>56.437079, 38.240816</t>
  </si>
  <si>
    <t>56.437979, 38.242538</t>
  </si>
  <si>
    <t>56.426729, 38.253475</t>
  </si>
  <si>
    <t>56.421325, 38.258648</t>
  </si>
  <si>
    <t>56.421006, 38.274442</t>
  </si>
  <si>
    <t>56.417416, 38.277108</t>
  </si>
  <si>
    <t>56.419705, 38.277103</t>
  </si>
  <si>
    <t>56.419654, 38.269362</t>
  </si>
  <si>
    <t>56.427815, 38.267234</t>
  </si>
  <si>
    <t>56.435747, 38.260276</t>
  </si>
  <si>
    <t>56.435955, 38.213336</t>
  </si>
  <si>
    <t>56.445 354, 38. 095344</t>
  </si>
  <si>
    <t>56.452545, 38.093410</t>
  </si>
  <si>
    <t>56.453617, 38.097978</t>
  </si>
  <si>
    <t>56.452342, 38.097099</t>
  </si>
  <si>
    <t>56.451216, 38.095536</t>
  </si>
  <si>
    <t>56.452231, 38.085997</t>
  </si>
  <si>
    <t>56.453659, 38.083836</t>
  </si>
  <si>
    <t>56.455213, 38.087376</t>
  </si>
  <si>
    <t>56.454279, 38.090807</t>
  </si>
  <si>
    <t>56.449108, 38.094698</t>
  </si>
  <si>
    <t>56.446889, 38.096987</t>
  </si>
  <si>
    <t>д. Мехово</t>
  </si>
  <si>
    <t>56.452137, 38.031272</t>
  </si>
  <si>
    <t>56.582616, 38.158937</t>
  </si>
  <si>
    <t>56.582849, 38.151844</t>
  </si>
  <si>
    <t>56.584073, 38.155308</t>
  </si>
  <si>
    <t>56.634023, 38.198216</t>
  </si>
  <si>
    <t>56.635688, 38.191558</t>
  </si>
  <si>
    <t>56.676790, 38.142496</t>
  </si>
  <si>
    <t>56.549292, 38.192118</t>
  </si>
  <si>
    <t>56.636231, 38.210248</t>
  </si>
  <si>
    <t>Седина 32</t>
  </si>
  <si>
    <t>Седина 28</t>
  </si>
  <si>
    <t>Менделеева 17</t>
  </si>
  <si>
    <t>2-ая Рабочая 31</t>
  </si>
  <si>
    <t>2-ая Рабочая 28</t>
  </si>
  <si>
    <t>Художественный пр. 4</t>
  </si>
  <si>
    <t>Горжовицкая 9</t>
  </si>
  <si>
    <t>Седина 1 АТС</t>
  </si>
  <si>
    <t>Михеенко 9</t>
  </si>
  <si>
    <t>Михеенко 13</t>
  </si>
  <si>
    <t>Михееко 15</t>
  </si>
  <si>
    <t>Васнецова</t>
  </si>
  <si>
    <t>Михеенко 17</t>
  </si>
  <si>
    <t>Первомайская</t>
  </si>
  <si>
    <t>Ленина 4</t>
  </si>
  <si>
    <t>Жуковского 2</t>
  </si>
  <si>
    <t>пр. Строителей 4</t>
  </si>
  <si>
    <t>Черняховского 8</t>
  </si>
  <si>
    <t>Черняховского 10-14</t>
  </si>
  <si>
    <t>Черняховского 12</t>
  </si>
  <si>
    <t>Калинина 6</t>
  </si>
  <si>
    <t>Майолик 4</t>
  </si>
  <si>
    <t>Майолик 6/Королева 3</t>
  </si>
  <si>
    <t>3-е Митино 9</t>
  </si>
  <si>
    <t>Ткацкий пер.</t>
  </si>
  <si>
    <t>56.271778, 37.984391</t>
  </si>
  <si>
    <t>м-н Теплоизолит</t>
  </si>
  <si>
    <t>56.260227, 38.005902</t>
  </si>
  <si>
    <t>Станционная</t>
  </si>
  <si>
    <t>56.255657, 37.992745</t>
  </si>
  <si>
    <t>пос. Север 10</t>
  </si>
  <si>
    <t>56.238002, 38.010080</t>
  </si>
  <si>
    <t>пос. Север 11</t>
  </si>
  <si>
    <t>56.240695, 38.007750</t>
  </si>
  <si>
    <t>Жучки 8</t>
  </si>
  <si>
    <t>56.246623, 37.944548</t>
  </si>
  <si>
    <t>Жучки 8/8а</t>
  </si>
  <si>
    <t>56.251423, 37.953690</t>
  </si>
  <si>
    <t>пос. ОРГРЭС</t>
  </si>
  <si>
    <t>56.289066, 37.991717</t>
  </si>
  <si>
    <t>Репихово 24</t>
  </si>
  <si>
    <t>Репихово 13</t>
  </si>
  <si>
    <t>56.216467, 37.986817</t>
  </si>
  <si>
    <t>Репихово 26</t>
  </si>
  <si>
    <t>56.216425, 37.983067</t>
  </si>
  <si>
    <t>Репихово 90</t>
  </si>
  <si>
    <t>56.219783, 37.996064</t>
  </si>
  <si>
    <t>дер. Морозово</t>
  </si>
  <si>
    <t>56.245431, 38.049207</t>
  </si>
  <si>
    <t>ст. Желтиково</t>
  </si>
  <si>
    <t>56.297494, 37.941598</t>
  </si>
  <si>
    <t>дер. Гаврилково</t>
  </si>
  <si>
    <t>56.279886, 38.018654</t>
  </si>
  <si>
    <t>Подушкино</t>
  </si>
  <si>
    <t>56.268752, 38.012674</t>
  </si>
  <si>
    <t>Новоподушкино</t>
  </si>
  <si>
    <t>56.268722, 38.006069</t>
  </si>
  <si>
    <t>Уголки</t>
  </si>
  <si>
    <t>56.243506, 37.883495</t>
  </si>
  <si>
    <t>Фурманова</t>
  </si>
  <si>
    <t>56.256243, 37.960258</t>
  </si>
  <si>
    <t>хутор Митино</t>
  </si>
  <si>
    <t>56.261040, 37.997587</t>
  </si>
  <si>
    <t>Абрамцево, Пушкино 43</t>
  </si>
  <si>
    <t>56.211406, 37.964423</t>
  </si>
  <si>
    <t>Абрамцево, Пушкино</t>
  </si>
  <si>
    <t>56.212987, 37.973881</t>
  </si>
  <si>
    <t>Абрамцево, Жуковского</t>
  </si>
  <si>
    <t>56.214424, 37.974030</t>
  </si>
  <si>
    <t>Абрамцево, Железнодорожная</t>
  </si>
  <si>
    <t>56.202387, 37.972959</t>
  </si>
  <si>
    <t>Абрамцево, Чайковского</t>
  </si>
  <si>
    <t>56.218038, 37.976769</t>
  </si>
  <si>
    <t>Новоселки</t>
  </si>
  <si>
    <t>56.198957, 37.993782</t>
  </si>
  <si>
    <t>Ахтырка у церкви</t>
  </si>
  <si>
    <t>56.255598, 37.929316</t>
  </si>
  <si>
    <t>Ахтырка</t>
  </si>
  <si>
    <t>56.255374, 37.934782</t>
  </si>
  <si>
    <t>городское кладбище Хотьково</t>
  </si>
  <si>
    <t>56.275944, 37.995836</t>
  </si>
  <si>
    <t>Абрамцевское кладбище</t>
  </si>
  <si>
    <t>56.223467, 37.967303</t>
  </si>
  <si>
    <t>Тешиловское кладбище</t>
  </si>
  <si>
    <t>56.252920, 37.855047</t>
  </si>
  <si>
    <t>Ахтырское кладбище</t>
  </si>
  <si>
    <t>56.252744, 37.925089</t>
  </si>
  <si>
    <t>56.290378, 38.109394</t>
  </si>
  <si>
    <t>г. СП., ул. Горького, 55</t>
  </si>
  <si>
    <t>Непосредственное управление</t>
  </si>
  <si>
    <t>56.383360, 38.101398</t>
  </si>
  <si>
    <t>г. СП., с. Мишутино, 59</t>
  </si>
  <si>
    <t>г. СП., с. Глинково, ул. Подлесная, 6 (сзади домов 73, 75)</t>
  </si>
  <si>
    <t>56.295253, 38.195425</t>
  </si>
  <si>
    <t>Шкаф (чс)</t>
  </si>
  <si>
    <t>56.419142, 38.173111</t>
  </si>
  <si>
    <t>56.416384, 38.169478</t>
  </si>
  <si>
    <t>56.415721, 38.169108</t>
  </si>
  <si>
    <t>56.414692, 38.166936</t>
  </si>
  <si>
    <t>56.412677, 38.171257</t>
  </si>
  <si>
    <t>56.414303, 38.171954</t>
  </si>
  <si>
    <t>56.413117, 38.173263</t>
  </si>
  <si>
    <t>56.410568, 38.170164</t>
  </si>
  <si>
    <t>56.408876, 38.170447</t>
  </si>
  <si>
    <t>56.409837, 38.173978</t>
  </si>
  <si>
    <t>56.411790, 38.174587</t>
  </si>
  <si>
    <t>56.412630, 38.178038</t>
  </si>
  <si>
    <t>56.412373, 38.182583</t>
  </si>
  <si>
    <t>56.415572, 38.179944</t>
  </si>
  <si>
    <t>56.418017, 38.179149</t>
  </si>
  <si>
    <t>56.416193, 38.175552</t>
  </si>
  <si>
    <t>56.417563, 38.174927</t>
  </si>
  <si>
    <t>56.415566, 38.175214</t>
  </si>
  <si>
    <t>56.408790, 38.177986</t>
  </si>
  <si>
    <t>56.294495, 38.167910</t>
  </si>
  <si>
    <t>г. СП., ул. Фестивальная, 23</t>
  </si>
  <si>
    <t>г. СП., пр-т Красной Армии, 205Б (возле суда)</t>
  </si>
  <si>
    <t>56.324552, 38.145013</t>
  </si>
  <si>
    <t>г.п. Пересвет, ул. Мира (дом быта)</t>
  </si>
  <si>
    <t>г.п. Пересвет, Площадь Пухова у АТС</t>
  </si>
  <si>
    <t>г.п. Пересвет, у водоема "Макаркин пруд"</t>
  </si>
  <si>
    <t>г.п. Краснозаводск, проезд 21</t>
  </si>
  <si>
    <t>г.п. Краснозаводск, Проезд 30</t>
  </si>
  <si>
    <t>дер. Семенково,  частный сектор</t>
  </si>
  <si>
    <t>г.п. Краснозаводск, ул. Чкалова</t>
  </si>
  <si>
    <t>г.п. Краснозаводск, ул. Школьная</t>
  </si>
  <si>
    <t>г.п. Краснозаводск, ул. Западная</t>
  </si>
  <si>
    <t>г.п. Краснозаводск, Парковый пер.</t>
  </si>
  <si>
    <t>г.п. Краснозаводск, ул. Пушкина</t>
  </si>
  <si>
    <t>г.п. Пересвет, ул. Первомайская, 4</t>
  </si>
  <si>
    <t>г.п. Пересвет, ул. Мира, 2а</t>
  </si>
  <si>
    <t>г.п. Пересвет, ул. Мира, 11</t>
  </si>
  <si>
    <t>г.п. Пересвет, ул. Строителей, 10</t>
  </si>
  <si>
    <t>г.п. Пересвет, ул. Строителей, 4</t>
  </si>
  <si>
    <t>г.п. Пересвет, ул. Строителей, 7</t>
  </si>
  <si>
    <t>г.п. Пересвет, ул. Королёва, 7</t>
  </si>
  <si>
    <t>г.п. Пересвет, ул. Королёва, 13</t>
  </si>
  <si>
    <t>г.п. Пересвет, ул. Строителей, 13</t>
  </si>
  <si>
    <t>г.п. Пересвет, ул. Строителей, 11а</t>
  </si>
  <si>
    <t>г.п. Пересвет, ул. Королёва, 14</t>
  </si>
  <si>
    <t>г.п. Пересвет, ул. Королёва, 12</t>
  </si>
  <si>
    <t>г.п. Пересвет, ул. Октябрьская, 7</t>
  </si>
  <si>
    <t>г.п. Пересвет, ул. Октябрьская, 6</t>
  </si>
  <si>
    <t>г.п. Пересвет, ул. Гагарина, 7</t>
  </si>
  <si>
    <t>г.п. Пересвет, ул. Гагарина, 6</t>
  </si>
  <si>
    <t>г.п. Пересвет, ул. Чкалова, 6</t>
  </si>
  <si>
    <t>г.п. Пересвет, ул. Комсомольская, 8</t>
  </si>
  <si>
    <t>г.п. Пересвет, ул. Комсомольская, 2 магазин «Теремок»</t>
  </si>
  <si>
    <t>г.п. Пересвет, ул. Ленина, 2</t>
  </si>
  <si>
    <t>п. Богородское, 2</t>
  </si>
  <si>
    <t>п. Богородское, 13</t>
  </si>
  <si>
    <t>п. Богородское, 26</t>
  </si>
  <si>
    <t>п. Богородское, ул. Сободка</t>
  </si>
  <si>
    <t>п. Богородское, 1/1</t>
  </si>
  <si>
    <t>п. Богородское, 1/2</t>
  </si>
  <si>
    <t>п. Богородское, 1/3</t>
  </si>
  <si>
    <t xml:space="preserve">п. Богородское, 9 </t>
  </si>
  <si>
    <t>п. Богородское, 79</t>
  </si>
  <si>
    <t>п. Богородское, 45</t>
  </si>
  <si>
    <t xml:space="preserve">п. Богородское, 78 </t>
  </si>
  <si>
    <t>п. Богородское, ул.Первая, 7</t>
  </si>
  <si>
    <t>п. Богородское, ул.Первая, 3</t>
  </si>
  <si>
    <t>п. Богородское, ул.Первая, 1</t>
  </si>
  <si>
    <t>г.п. Краснозаводск, ул. Горького, 1</t>
  </si>
  <si>
    <t>г.п. Краснозаводск, ул. Горького, 5</t>
  </si>
  <si>
    <t>г.п. Краснозаводск, ул. Горького, 23</t>
  </si>
  <si>
    <t>г.п. Краснозаводск, Больничный пер., 12</t>
  </si>
  <si>
    <t>г.п. Краснозаводск, Больничный пер., 13</t>
  </si>
  <si>
    <t>г.п. Краснозаводск, ул. 1 Мая, 2</t>
  </si>
  <si>
    <t>г.п. Краснозаводск, ул. 1 Мая, 10</t>
  </si>
  <si>
    <t>г.п. Краснозаводск, улица 1 Мая, 18</t>
  </si>
  <si>
    <t>г.п. Краснозаводск, ул. Трудовые резервы, 9</t>
  </si>
  <si>
    <t>г.п. Краснозаводск, ул. 1 Мая, 35а</t>
  </si>
  <si>
    <t>г.п. Краснозаводск, ул. 1 Мая, 53</t>
  </si>
  <si>
    <t>г.п. Краснозаводск, ул. Строителей, 19</t>
  </si>
  <si>
    <t>г.п. Краснозаводск, ул. Трудовые резервы, 10,13</t>
  </si>
  <si>
    <t>г.п. Краснозаводск, ул. Театральная, 10</t>
  </si>
  <si>
    <t>г.п. Краснозаводск, ул. Театральная, 18</t>
  </si>
  <si>
    <t>г.п. Краснозаводск, ул. 40 лет Победы, 7</t>
  </si>
  <si>
    <t>г.п. Краснозаводск, ул. 40 лет Победы, 9</t>
  </si>
  <si>
    <t>г.п. Краснозаводск, ул. 40 лет Победы, 4-11</t>
  </si>
  <si>
    <t>г.п. Краснозаводск, ул. Новая, 7</t>
  </si>
  <si>
    <t>г.п. Краснозаводск, ул. Новая, 4</t>
  </si>
  <si>
    <t>дер. Семенково, 5</t>
  </si>
  <si>
    <t>с.п. Реммаш, ул. Школьная, 16</t>
  </si>
  <si>
    <t>с.п. Реммаш, ул. Школьная, 6</t>
  </si>
  <si>
    <t>с.п. Реммаш, ул. Юбилейная, 13</t>
  </si>
  <si>
    <t>с.п. Реммаш, ул. Юбилейная, 7 (между домами 7 и 9)</t>
  </si>
  <si>
    <t>с.п. Реммаш, ул. Юбилейная, 5 (между домами 5 и 3)</t>
  </si>
  <si>
    <t>с.п. Реммаш, ул. Институтская, 14</t>
  </si>
  <si>
    <t>с.п. Реммаш, ул. Мира, 11</t>
  </si>
  <si>
    <t>с.п. Реммаш, ул. Спортивная, 9 (между домами 9 и 7)</t>
  </si>
  <si>
    <t>с.п. Реммаш, ул. Спортивная, 3 (у гаражей)</t>
  </si>
  <si>
    <t>с.п. Реммаш, ул. Институтская, 3</t>
  </si>
  <si>
    <t>с.п. Реммаш, ул. Институтская, 15</t>
  </si>
  <si>
    <t>с.п. Селковское, д. Селково, 17</t>
  </si>
  <si>
    <t xml:space="preserve">с.п. Селковское, д. Селково, 25 </t>
  </si>
  <si>
    <t>с.п. Селковское, д. Селково, 16</t>
  </si>
  <si>
    <t>с.п. Селковское, д. Торгашино, 11</t>
  </si>
  <si>
    <t>с.п. Селковское, д. Торгашино, 21</t>
  </si>
  <si>
    <t>с.п. Селковское, д. Федорцово, 7</t>
  </si>
  <si>
    <t>с.п. Селковское, д. Трехселище, 5</t>
  </si>
  <si>
    <t>с.п. Селковское, д. Торгашино (Зеленый бор)</t>
  </si>
  <si>
    <t>г.п. Богородское, дер. Жерлово</t>
  </si>
  <si>
    <t>г.п. Богородское, дер. Семенцево</t>
  </si>
  <si>
    <t>г.п. Богородское, дер. Шубино</t>
  </si>
  <si>
    <t xml:space="preserve">г.п. Богородское, с. Выпуково кладбище </t>
  </si>
  <si>
    <t xml:space="preserve">г.п. Богородское, с. Титовское </t>
  </si>
  <si>
    <t>г.п. Богородское, с. Муханово, ул. Советская, 17</t>
  </si>
  <si>
    <t>г.п. Богородское, с. Муханово, ул. Советская, 19</t>
  </si>
  <si>
    <t>г.п. Богородское, с. Муханово, ул. Советская, 20</t>
  </si>
  <si>
    <t>г.п. Богородское, с. Муханово, ул. Советская, 21</t>
  </si>
  <si>
    <t>г.п. Богородское, с. Муханово, ул. Первомайская</t>
  </si>
  <si>
    <t>56.497401, 38.180500</t>
  </si>
  <si>
    <t>г. СП., мкр Семхоз, ул. Парковая, 33</t>
  </si>
  <si>
    <t>г. СП., ул. Московская, 4</t>
  </si>
  <si>
    <t>56.342344, 38.168868</t>
  </si>
  <si>
    <t>56.335415, 38.140071</t>
  </si>
  <si>
    <t>кп.</t>
  </si>
  <si>
    <t>г. СП., ул. Владимирская, 2Ак3</t>
  </si>
  <si>
    <t>Собственник (балансодержатель) контейнерной площадки</t>
  </si>
  <si>
    <t>Технические характеристики контейнерной площадки</t>
  </si>
  <si>
    <t>Площадь (кв.м.)</t>
  </si>
  <si>
    <t>Контейнер (1,1 куб.м. и менее)</t>
  </si>
  <si>
    <t>Оценка нормативного состояния</t>
  </si>
  <si>
    <t xml:space="preserve">синий </t>
  </si>
  <si>
    <t>твердое покрытие</t>
  </si>
  <si>
    <t>элемент сопряжения (крыша, навес)</t>
  </si>
  <si>
    <t>ограждение</t>
  </si>
  <si>
    <t>прочее</t>
  </si>
  <si>
    <t>Камера</t>
  </si>
  <si>
    <t>КГМ (бак)</t>
  </si>
  <si>
    <t>Заявки</t>
  </si>
  <si>
    <t>Установлена</t>
  </si>
  <si>
    <t>г. СП., Чайковского, 20</t>
  </si>
  <si>
    <t>56.330985, 38.146139</t>
  </si>
  <si>
    <t>56.341096, 38.256413</t>
  </si>
  <si>
    <t>56.346216, 38.242076</t>
  </si>
  <si>
    <t>56.342419, 38.237533</t>
  </si>
  <si>
    <t>56.341109, 38.241399</t>
  </si>
  <si>
    <t>56.342107, 38.243208</t>
  </si>
  <si>
    <t>56.344340, 38.243380</t>
  </si>
  <si>
    <t>56.339180, 38.353611</t>
  </si>
  <si>
    <t>56.397725, 38.295895</t>
  </si>
  <si>
    <t>56.395204, 38.301334</t>
  </si>
  <si>
    <t>56.393184, 38.225173</t>
  </si>
  <si>
    <t>56.394038, 38.224363</t>
  </si>
  <si>
    <t>56.395436, 38.225109</t>
  </si>
  <si>
    <t>56.395162, 38.227752</t>
  </si>
  <si>
    <t>56.391368, 38.223804</t>
  </si>
  <si>
    <t>с.п. Березняковское, д. Березняки, 1А</t>
  </si>
  <si>
    <t xml:space="preserve">с.п. Березняковское, д. Березняки, 2, 3 </t>
  </si>
  <si>
    <t xml:space="preserve">с.п. Березняковское, д. Березняки, 37, 38 </t>
  </si>
  <si>
    <t xml:space="preserve">с.п. Березняковское, д. Березняки, 6, 20 </t>
  </si>
  <si>
    <t xml:space="preserve">с.п. Березняковское, с. Бужаниново, ул.Полевая, 8 </t>
  </si>
  <si>
    <t>с.п. Березняковское, с. Сватково, 2</t>
  </si>
  <si>
    <t xml:space="preserve">с.п. Березняковское, с. Сватково, 4 </t>
  </si>
  <si>
    <t xml:space="preserve">с.п. Березняковское, с. Сватково, 6 </t>
  </si>
  <si>
    <t>с.п. Березняковское, с. Сватково, 9</t>
  </si>
  <si>
    <t>с.п. Березняковское, д. Березняки, 68</t>
  </si>
  <si>
    <t>с.п. Березняковское, д. Березняки, 53 (29)</t>
  </si>
  <si>
    <t>с.п. Березняковское, д. Путятино, 133, 134  (131)</t>
  </si>
  <si>
    <t xml:space="preserve">с.п. Березняковское, с. Бужаниново, ул.Полевая, 16 (15) </t>
  </si>
  <si>
    <t>с.п. Березняковское, с. Сватково, 8 (7)</t>
  </si>
  <si>
    <t>56.262656, 38.271261</t>
  </si>
  <si>
    <t>с. Шеметово,
ул. Центральная, у д. 23А</t>
  </si>
  <si>
    <t>с. Константиново,
ул. Октябрьская, у д. 10</t>
  </si>
  <si>
    <t>дер. Шабурново, д. 10</t>
  </si>
  <si>
    <t>дер. Шабурново, у д. 20</t>
  </si>
  <si>
    <t>дер. Марьино, у д. 24</t>
  </si>
  <si>
    <t>дер. Марьино, у д. 15</t>
  </si>
  <si>
    <t>с. Закубежье, у ДК</t>
  </si>
  <si>
    <t>дер. Кузьмино, у д. 9</t>
  </si>
  <si>
    <t>дер. Самотовино, у д. 23</t>
  </si>
  <si>
    <t>дер. Самотовино, у коттеджей</t>
  </si>
  <si>
    <t>56.553206, 38.009930</t>
  </si>
  <si>
    <t>56.546877, 37.919013</t>
  </si>
  <si>
    <t xml:space="preserve">56.521418, 38.086069 </t>
  </si>
  <si>
    <t>56.548981, 37.922978</t>
  </si>
  <si>
    <t>56.502720, 37.847674</t>
  </si>
  <si>
    <t>56.499532, 37.850435</t>
  </si>
  <si>
    <t>56.655665, 37.979154</t>
  </si>
  <si>
    <t xml:space="preserve">56.592953, 37.926251 </t>
  </si>
  <si>
    <t>56.642987, 37.817548</t>
  </si>
  <si>
    <t>56.646607, 37.814624</t>
  </si>
  <si>
    <t>56.453186, 37.960356</t>
  </si>
  <si>
    <t>Запланированна</t>
  </si>
  <si>
    <t>12 (2*6)</t>
  </si>
  <si>
    <t>14 (1,7*8,2)</t>
  </si>
  <si>
    <t>цвет площадки</t>
  </si>
  <si>
    <t>бордо</t>
  </si>
  <si>
    <t>зеленый</t>
  </si>
  <si>
    <t>кафе</t>
  </si>
  <si>
    <t xml:space="preserve"> 7,6 (2,35*3,2)</t>
  </si>
  <si>
    <t>10,2 (2,25*4,5)</t>
  </si>
  <si>
    <t>сетчетое огр.</t>
  </si>
  <si>
    <t>коричневый</t>
  </si>
  <si>
    <t>11,6 (2*5,8)</t>
  </si>
  <si>
    <t>ул. Владимирская, 2Ак1, 2Ак2, 2Ак3, 2Ак4</t>
  </si>
  <si>
    <t>ул. Дружбы, 15Ак2, 15Ак1</t>
  </si>
  <si>
    <t>Новоугличское ш., 100</t>
  </si>
  <si>
    <t>Новоугличское ш., 98</t>
  </si>
  <si>
    <t>Новоугличское ш., 96, 94</t>
  </si>
  <si>
    <t>Новоугличское ш., 92, 90</t>
  </si>
  <si>
    <t>Новоугличское ш., 88</t>
  </si>
  <si>
    <t>Новоугличское ш., 84А, 82А</t>
  </si>
  <si>
    <t>Новоугличское ш., 80А</t>
  </si>
  <si>
    <t>ул. Дружбы, 9А, 9Ак1</t>
  </si>
  <si>
    <t xml:space="preserve">Зелёный переулок, 13/30 </t>
  </si>
  <si>
    <t>56.260125, 38.213315</t>
  </si>
  <si>
    <t>56.262528, 38.219102</t>
  </si>
  <si>
    <t>56.262744, 38.215112</t>
  </si>
  <si>
    <t>56.263882, 38.212585</t>
  </si>
  <si>
    <t>56.256997, 38.220650</t>
  </si>
  <si>
    <t>56.255744, 38.213513</t>
  </si>
  <si>
    <t>56.244908, 38.218472</t>
  </si>
  <si>
    <t>56.193276, 38.036259</t>
  </si>
  <si>
    <t>56.197799, 38.145724</t>
  </si>
  <si>
    <t>56.197340, 38.143226</t>
  </si>
  <si>
    <t>с.п. Лозовское, пос. Лоза, 1</t>
  </si>
  <si>
    <t>с.п. Лозовское, пос. Лоза, 10 (7)</t>
  </si>
  <si>
    <t>с.п. Лозовское, пос. Лоза, 13</t>
  </si>
  <si>
    <t>с.п. Лозовское, пос. Лоза, 17А</t>
  </si>
  <si>
    <t>с.п. Лозовское, пос. Лоза, 20</t>
  </si>
  <si>
    <t>с.п. Лозовское, пос. Лоза, ул. Южная, 12</t>
  </si>
  <si>
    <t>с.п. Лозовское, пос. Ситники, 8</t>
  </si>
  <si>
    <t>с.п. Лозовское, пос. Заречный, 12</t>
  </si>
  <si>
    <t>с.п. Лозовское, дер. Зубцово,12</t>
  </si>
  <si>
    <t>с.п. Лозовское, дер. Зубцово, 11</t>
  </si>
  <si>
    <t xml:space="preserve">с.п. Лозовское, пос. Лоза, д. Шарапово </t>
  </si>
  <si>
    <t>кладбище</t>
  </si>
  <si>
    <t>56.308801, 38.124100</t>
  </si>
  <si>
    <t>г. СП., ул. Кирова, 5</t>
  </si>
  <si>
    <t>56.353253, 38.115718</t>
  </si>
  <si>
    <t>г. СП., с. Деулино, Деулинское кладбище</t>
  </si>
  <si>
    <t>56.299830, 38.130576</t>
  </si>
  <si>
    <t>56.572360, 38.125455</t>
  </si>
  <si>
    <t>с.п. Селковское, деревня Мергусово, вблизи церкви</t>
  </si>
  <si>
    <t>с.п. Шеметовское д. Еремино</t>
  </si>
  <si>
    <t>г. СП., ул. Вознесенская, 44А</t>
  </si>
  <si>
    <t>56.407961, 38.175825</t>
  </si>
  <si>
    <t>56.409582, 38.166393</t>
  </si>
  <si>
    <t>56.409371, 38.175859</t>
  </si>
  <si>
    <t>56.410869, 38.172748</t>
  </si>
  <si>
    <t>зеленный</t>
  </si>
  <si>
    <t>2 зеленных бака</t>
  </si>
  <si>
    <t>1 зеленных бака</t>
  </si>
  <si>
    <t>1 зеленный бак</t>
  </si>
  <si>
    <t>3 зеленных бака</t>
  </si>
  <si>
    <t xml:space="preserve">с.п. Реммаш, ул. Мира, 20 </t>
  </si>
  <si>
    <t>МВН ТКО (чс)</t>
  </si>
  <si>
    <t>шкаф (чс)</t>
  </si>
  <si>
    <t>56.326185, 38.117061</t>
  </si>
  <si>
    <t>56.323407, 38.118402</t>
  </si>
  <si>
    <t>56.314278, 38.129674</t>
  </si>
  <si>
    <t>56.329843, 38.114092</t>
  </si>
  <si>
    <t>56.329469, 38.113660</t>
  </si>
  <si>
    <t>г. СП., ул. Вознесенская, 55</t>
  </si>
  <si>
    <t>56.303009, 38.135016</t>
  </si>
  <si>
    <t>ООО "Управдом"</t>
  </si>
  <si>
    <t>ул. Вознесенская, 55</t>
  </si>
  <si>
    <t>4 (2*2)</t>
  </si>
  <si>
    <t>56.325921, 38.117705</t>
  </si>
  <si>
    <t>56.279898, 38.090299</t>
  </si>
  <si>
    <t>ООО "НКС уч.1"</t>
  </si>
  <si>
    <t>г. СП., ул. Гефсиманские пруды</t>
  </si>
  <si>
    <t>г. СП., Гражданская улица, 17</t>
  </si>
  <si>
    <t>г. СП., ул. Уездная, 39</t>
  </si>
  <si>
    <t>г. СП., ул. Гражданская, 42/2</t>
  </si>
  <si>
    <t>г. СП., ул. Кукуевская Набережная, 2</t>
  </si>
  <si>
    <t>г. СП., ул. Садовая, 41</t>
  </si>
  <si>
    <t>ООО "РЕСПЕКТ-СП"</t>
  </si>
  <si>
    <t>ООО "СЭС"</t>
  </si>
  <si>
    <t>56.456993, 37.870665</t>
  </si>
  <si>
    <t>пос. Сырнево</t>
  </si>
  <si>
    <t>МЕСТА НАКОПЛЕНИЯ ТКО</t>
  </si>
  <si>
    <t xml:space="preserve">Вид места накопления ТКО </t>
  </si>
  <si>
    <t>1.</t>
  </si>
  <si>
    <t>56.344342, 38.243449</t>
  </si>
  <si>
    <t>зелёный</t>
  </si>
  <si>
    <t>2.</t>
  </si>
  <si>
    <t>56.342099,  38.243234</t>
  </si>
  <si>
    <t>3.</t>
  </si>
  <si>
    <t>56.341088, 38.241477</t>
  </si>
  <si>
    <t>4.</t>
  </si>
  <si>
    <t>5.</t>
  </si>
  <si>
    <t>56.346278,  38.242057</t>
  </si>
  <si>
    <t>6.</t>
  </si>
  <si>
    <t>56.341063, 38.256394</t>
  </si>
  <si>
    <t>7.</t>
  </si>
  <si>
    <t>56.391306,  38.223771</t>
  </si>
  <si>
    <t>8.</t>
  </si>
  <si>
    <t>56.395161,  38.227827</t>
  </si>
  <si>
    <t>9.</t>
  </si>
  <si>
    <t>56,395447,  38.225374</t>
  </si>
  <si>
    <t>10.</t>
  </si>
  <si>
    <t>56.393859,  38.224606</t>
  </si>
  <si>
    <t>11.</t>
  </si>
  <si>
    <t>56.393105,  38. 225182</t>
  </si>
  <si>
    <t>12.</t>
  </si>
  <si>
    <t>56.397626, 38.295995</t>
  </si>
  <si>
    <t>13.</t>
  </si>
  <si>
    <t>56.395113, 38.301346</t>
  </si>
  <si>
    <t>14.</t>
  </si>
  <si>
    <t>56.339029, 38.353713</t>
  </si>
  <si>
    <t>12 (4х3)</t>
  </si>
  <si>
    <t>г. Сергиев Посад-14, № 1,2,3,4,5,6,7,8, 71,72,73,74,</t>
  </si>
  <si>
    <t>адм-ция  г/п Скоропусковский</t>
  </si>
  <si>
    <t>56.375188, 38.197593</t>
  </si>
  <si>
    <t>С-П р-он, г.Сергиев Посад-14  д. 8</t>
  </si>
  <si>
    <t>6 (2х3)</t>
  </si>
  <si>
    <t>р.п. Скоропусковский, № 3, 3-А, 5, 6</t>
  </si>
  <si>
    <t>56.366627, 38.142319</t>
  </si>
  <si>
    <t>С-П р-он, р.п. Скоропусковский, д. 3-А</t>
  </si>
  <si>
    <t>р.п. Скоропусковский, № 2, 2-А, 4-4-А</t>
  </si>
  <si>
    <t>56.367055, 38.141327</t>
  </si>
  <si>
    <t>С-П р-он, р.п. Скоропусковский, д. 2-А</t>
  </si>
  <si>
    <t xml:space="preserve">р.п. Скоропусковский, №№ 1, 1-А, </t>
  </si>
  <si>
    <t>56.366670, 38.139464</t>
  </si>
  <si>
    <t>С-П р-он, р.п. Скоропусковский, д. 1-А</t>
  </si>
  <si>
    <t>р.п. Скоропусковский, № 6, 7/9, 8-8-А</t>
  </si>
  <si>
    <t>56.367967, 38.138460</t>
  </si>
  <si>
    <t>С-П р-он, р.п. Скоропусковский, д. 8-8-А</t>
  </si>
  <si>
    <t>р.п. Скоропусковский, № 11, 12, 13</t>
  </si>
  <si>
    <t>56.368333, 38.142105</t>
  </si>
  <si>
    <t>С-П р-он, р.п. Скоропусковский, д. 12</t>
  </si>
  <si>
    <t xml:space="preserve">р.п. Скоропусковский, № 9, 10, 16, 17 </t>
  </si>
  <si>
    <t>56.368787, 38.140844</t>
  </si>
  <si>
    <t>С-П р-он, р.п. Скоропусковский, д. 9</t>
  </si>
  <si>
    <t>р.п. Скоропусковский, № 19, 20, 21, 21-А, 15</t>
  </si>
  <si>
    <t>56.370330, 38.142722</t>
  </si>
  <si>
    <t>С-П р-он, р.п. Скоропусковский, д. 20</t>
  </si>
  <si>
    <t>р.п. Скоропусковский, № 22, 23, 24, 25</t>
  </si>
  <si>
    <t>56.369888, 38.145824</t>
  </si>
  <si>
    <t>С-П р-он, р.п. Скоропусковский, д. 22</t>
  </si>
  <si>
    <t xml:space="preserve">р.п. Скоропусковский, № 30-А  </t>
  </si>
  <si>
    <t>56.368235, 38.144888</t>
  </si>
  <si>
    <t>С-П р-он, р.п. Скоропусковский, д. 30-А</t>
  </si>
  <si>
    <t>р.п. Скоропусковский, № 32</t>
  </si>
  <si>
    <t>56.367680, 38.143333</t>
  </si>
  <si>
    <t>С-П р-он, р.п. Скоропусковский, д.32</t>
  </si>
  <si>
    <t>ОМСУ</t>
  </si>
  <si>
    <t>56.419398, 38.174978</t>
  </si>
  <si>
    <t>ООО "ЖКЦ"</t>
  </si>
  <si>
    <t>3,5*3,5(12)</t>
  </si>
  <si>
    <t>к.п., шкаф</t>
  </si>
  <si>
    <t>56.409649, 38.167697</t>
  </si>
  <si>
    <t>56.408106, 38.175585</t>
  </si>
  <si>
    <t>56.409435, 38.175749</t>
  </si>
  <si>
    <t>56.410934, 38.172581</t>
  </si>
  <si>
    <t>баки(только в летний период)</t>
  </si>
  <si>
    <t>посетители "Макаркин пруд"</t>
  </si>
  <si>
    <t>МБУ "Победа"</t>
  </si>
  <si>
    <t>16 (8*2)</t>
  </si>
  <si>
    <t>18 (9*2)</t>
  </si>
  <si>
    <t>12 (6*2)</t>
  </si>
  <si>
    <t>20 (10*2)</t>
  </si>
  <si>
    <t>36 (6*6)</t>
  </si>
  <si>
    <t>металлик</t>
  </si>
  <si>
    <t>25 (5*5)</t>
  </si>
  <si>
    <t>15 (3*5)</t>
  </si>
  <si>
    <t>12,5 (3*4,5)</t>
  </si>
  <si>
    <t>56.333616, 37.960135</t>
  </si>
  <si>
    <t>д. Лазарево, д.1, 2</t>
  </si>
  <si>
    <t>Бункер</t>
  </si>
  <si>
    <t>с. Васильевское, 19</t>
  </si>
  <si>
    <t xml:space="preserve"> с. Васильевское вблизи д/с</t>
  </si>
  <si>
    <t>с. Васильевское, пос. Мостовик, ул. Лесная, 46</t>
  </si>
  <si>
    <t>с. Васильевское, пос. Мостовик, ул. Левная, 5</t>
  </si>
  <si>
    <t>с. Васильевское, пос. Мостовик, ул. Пионерская, 5</t>
  </si>
  <si>
    <t>с. Васильевское, пос. Мостовик, ул. Пионерская, 12</t>
  </si>
  <si>
    <t>с. Васильевское, пос. Мостовик, ул. Первомайская, 7</t>
  </si>
  <si>
    <t>с. Васильевское, пос. Мостовик, ул. Первомайская, 17</t>
  </si>
  <si>
    <t>с. Васильевское, д. Лазарево</t>
  </si>
  <si>
    <t>с.Сватково, 2</t>
  </si>
  <si>
    <t>ул.Строителей, 8,10,12 ул.Октябрьская, 2</t>
  </si>
  <si>
    <t>ул.Ленина, 3,5,7, ул.Первомайская, 8,10, ул.Советская, 10</t>
  </si>
  <si>
    <t>ул.Первомайская, 2,4, ул.Ленина, 1, ул.Советская, 9,11, ул.Пионерская, 8,10, ул.Бабушкина, 2,4,6</t>
  </si>
  <si>
    <t>ул.Мира, 2а</t>
  </si>
  <si>
    <t>ул.Мира, 3,5,7</t>
  </si>
  <si>
    <t>ул.Мира, 9,11</t>
  </si>
  <si>
    <t>ул.Строителей, 2,4,6 ул.Мира, 1</t>
  </si>
  <si>
    <t>ул.Строителей, 5,7,9</t>
  </si>
  <si>
    <t>ул.Королева, 1,3,5,7,9</t>
  </si>
  <si>
    <t>ул.Королева, 11,13,15</t>
  </si>
  <si>
    <t>ул.Строителей, 13</t>
  </si>
  <si>
    <t>ул.Строителей, 11а,11б,15</t>
  </si>
  <si>
    <t>ул.Королева, 2а,2б,14</t>
  </si>
  <si>
    <t>ул.Королева, 2,4,6,12</t>
  </si>
  <si>
    <t>ул.Октябрьская, 5,7, ул.Королева, 8,10</t>
  </si>
  <si>
    <t xml:space="preserve">ул.Октябрьская, 1,3,4,6, </t>
  </si>
  <si>
    <t>ул.Гагарина, 7,8б,8а,11</t>
  </si>
  <si>
    <t>ул.Гагарина, 4,5,6</t>
  </si>
  <si>
    <t>ул.Чкалова, 6, ул.Советская, 2а,2б, ул. Гагарина 1,2,3</t>
  </si>
  <si>
    <t>ул. Комсомольская 5,6,7,8,9 ул. Чкалова 2,3,4,5, ул.Ленина, 4,6,8</t>
  </si>
  <si>
    <t>ул.Пионерская, 2, ул.Комсомольская, 2,4</t>
  </si>
  <si>
    <t>ул.Пионерская, 4,6, ул.Ленина, 2, ул.Комсомольская, 1,3, ул.Советская, 5,7</t>
  </si>
  <si>
    <t>ул.Строителей, 1,1А, 3</t>
  </si>
  <si>
    <t>56.435926; 38.218427</t>
  </si>
  <si>
    <t>56.437102; 38.222691</t>
  </si>
  <si>
    <t>56.437929; 38.220668</t>
  </si>
  <si>
    <t>серебристый</t>
  </si>
  <si>
    <t>56.439506; 38.218146</t>
  </si>
  <si>
    <t>56.440418; 38.230749</t>
  </si>
  <si>
    <t>56.442863; 38.236628</t>
  </si>
  <si>
    <t>56.441808; 38.240345</t>
  </si>
  <si>
    <t>56.440149; 38.245410</t>
  </si>
  <si>
    <t>56.438619; 38.246286</t>
  </si>
  <si>
    <t>56.437740; 38.249345</t>
  </si>
  <si>
    <t>56.440709; 38.248820</t>
  </si>
  <si>
    <t>56.435612; 38.251002</t>
  </si>
  <si>
    <t>56.435188; 38.247759</t>
  </si>
  <si>
    <t>56.433157; 38.240637</t>
  </si>
  <si>
    <t>56.432574; 38.243115</t>
  </si>
  <si>
    <t>56.433797; 38.238229</t>
  </si>
  <si>
    <t>56.436955; 38.240995</t>
  </si>
  <si>
    <t>56.437495; 38.240807</t>
  </si>
  <si>
    <t>56.426655; 38.253797</t>
  </si>
  <si>
    <t>56.421350; 38.259007</t>
  </si>
  <si>
    <t>56.419492; 38.269295</t>
  </si>
  <si>
    <t>56.421001; 38.274510</t>
  </si>
  <si>
    <t>56.417375; 38.277206</t>
  </si>
  <si>
    <t>56.419755; 38.277224</t>
  </si>
  <si>
    <t>56.427760; 38.267227</t>
  </si>
  <si>
    <t>56.435639; 38.260024</t>
  </si>
  <si>
    <t>56.412599; 38.259045</t>
  </si>
  <si>
    <t>г. Краснозаводск, ул. 50 лет Октября, д.3</t>
  </si>
  <si>
    <t>ул. 50 лет Октября д.3</t>
  </si>
  <si>
    <t>баки возле дома с мусоропроводом стоят у каждого из 17 подъездов по одному баку</t>
  </si>
  <si>
    <t>г.п. Краснозаводск, дер. Рогачёво</t>
  </si>
  <si>
    <t>г. п. Краснозаводск, дер. Семёнково, 5</t>
  </si>
  <si>
    <t>г. п. Краснозаводск, дер. Семёнково, частный сектор</t>
  </si>
  <si>
    <t>ул.Горького, 12,13,14,15,17,23,25,27</t>
  </si>
  <si>
    <t xml:space="preserve">с.Васильевское, 1,2,3,13,17,19,21,23,25,27,29, </t>
  </si>
  <si>
    <t>с.Васильевское, 20,22,24</t>
  </si>
  <si>
    <t>пос.Мостовик, ул.Лесная, 46,25</t>
  </si>
  <si>
    <t>пос.Мостовик, ул.Лесная, 5, 7</t>
  </si>
  <si>
    <t>пос.Мостовик, ул.Пионерская, 1,15б,3,5,9,11,13</t>
  </si>
  <si>
    <t>пос.Мостовик, ул.Пионерская, 2,12,16,10,8</t>
  </si>
  <si>
    <t>пос.Мостовик, ул.Первомайская, 1,3,7,9,11,17,16</t>
  </si>
  <si>
    <t>ул. Владимирская, 7к1,7к2,7к3</t>
  </si>
  <si>
    <t>пос.Мостовик, ул.Первомайская, 11,17,16</t>
  </si>
  <si>
    <t>3,3-А,5,6</t>
  </si>
  <si>
    <t>2,2-А,4-4-А</t>
  </si>
  <si>
    <t xml:space="preserve">1,1-А, </t>
  </si>
  <si>
    <t xml:space="preserve">30-А  </t>
  </si>
  <si>
    <t xml:space="preserve">9,10,16,17 </t>
  </si>
  <si>
    <t>11,12,13</t>
  </si>
  <si>
    <t>6,7/9,8-8-А</t>
  </si>
  <si>
    <t>19,20,21,21-А,15</t>
  </si>
  <si>
    <t>22,23,24,25</t>
  </si>
  <si>
    <t>г. Сергиев Посад-14, 1,2,3,4,5,6,7,8,71,72,73,74</t>
  </si>
  <si>
    <t>г.Сергиев Посад-14, 8</t>
  </si>
  <si>
    <t>56.455359, 38.095385</t>
  </si>
  <si>
    <t>56.453621, 38.097947</t>
  </si>
  <si>
    <t>56.452357, 38.097066</t>
  </si>
  <si>
    <t>56.451253, 38.095514</t>
  </si>
  <si>
    <t>56.451977, 38.090684</t>
  </si>
  <si>
    <t>56.454981, 38.084700</t>
  </si>
  <si>
    <t>56.452258, 38.086035</t>
  </si>
  <si>
    <t>56.453577, 38.083808</t>
  </si>
  <si>
    <t>56.446906, 38.096961</t>
  </si>
  <si>
    <t>56.449119, 38.094620</t>
  </si>
  <si>
    <t>56.454277, 38.090825</t>
  </si>
  <si>
    <t>56.452015, 38.031043</t>
  </si>
  <si>
    <t>с.п. Реммаш,ул. Мира, 2</t>
  </si>
  <si>
    <t>Мира 2</t>
  </si>
  <si>
    <t>ул.Школьная, 14,16,18</t>
  </si>
  <si>
    <t>ул.Юбилейная, 13,9, ул.Школьная, 20</t>
  </si>
  <si>
    <t>ул.Юбилейная, 7,9,11</t>
  </si>
  <si>
    <t>ул.Юбилейная, 1,3,5, ул.Институтская, 2-4</t>
  </si>
  <si>
    <t>ул.Мира, 2, ул.Школьная, 2,4,6,8</t>
  </si>
  <si>
    <t>ул.Спортивная, 7,9,13,15</t>
  </si>
  <si>
    <t xml:space="preserve">ул.Институтская, 12,14, ул Мира, 3,10,12,14, </t>
  </si>
  <si>
    <t>ул.Мира, 11,16,18,22,24</t>
  </si>
  <si>
    <t>ул.Институтская, 7,11,13,15</t>
  </si>
  <si>
    <t>ул.Институтская, 1,3,5,11</t>
  </si>
  <si>
    <t>ул.Спортивная, 1, ул Мира, 2,4,6,</t>
  </si>
  <si>
    <t>дер. Мехово (30-40 домов)</t>
  </si>
  <si>
    <t>56.245735, 38.217981</t>
  </si>
  <si>
    <t>56.245249, 38.218802</t>
  </si>
  <si>
    <t>28,4 (4*7,1)</t>
  </si>
  <si>
    <t>52,4 (5*10,48)</t>
  </si>
  <si>
    <t>46,6 (5*9,32)</t>
  </si>
  <si>
    <t>45,4 (5*9,08)</t>
  </si>
  <si>
    <t>50 (4*12,5)</t>
  </si>
  <si>
    <t>56.550154, 38.175786</t>
  </si>
  <si>
    <t>56.533228, 38.248985</t>
  </si>
  <si>
    <t>56.631071, 38.315783</t>
  </si>
  <si>
    <t>10,88 (3,2*3,4)</t>
  </si>
  <si>
    <t>17,69 (2,9*6,1)</t>
  </si>
  <si>
    <t>22,4 (2,8*8,0)</t>
  </si>
  <si>
    <t>оцинковынный (не крашенный)</t>
  </si>
  <si>
    <t>18,85 (2,9*6,5)</t>
  </si>
  <si>
    <t>д.Селково, 17,15, коттеджи</t>
  </si>
  <si>
    <t>д.Селково, 14А,16,17А,27</t>
  </si>
  <si>
    <t>с.п. Селковское, д. Вороново</t>
  </si>
  <si>
    <t>с.п. Селковское, д. Ваулино</t>
  </si>
  <si>
    <t>с.п. Селковское, д. Малые  дубравы</t>
  </si>
  <si>
    <t>с.п. Селковское, д. Мергусово, вблизи церкви</t>
  </si>
  <si>
    <t>д.Селково, 20,21,25,26</t>
  </si>
  <si>
    <t>д.Федорцово, 7,8,9,10,11,12,13,14</t>
  </si>
  <si>
    <t>д.Торгашино, 7,10,18,20,21</t>
  </si>
  <si>
    <t>д.Торгашино, 3,4,11,12,13,17,22</t>
  </si>
  <si>
    <t>д.Трехселище, 1,2,5,6</t>
  </si>
  <si>
    <t>зеленая</t>
  </si>
  <si>
    <t xml:space="preserve">с. Выпуково кладбище </t>
  </si>
  <si>
    <t>д.Вороново (25-35 домов)</t>
  </si>
  <si>
    <t>д.Ваулино (35-45 домов)</t>
  </si>
  <si>
    <t>д.Малые дубравы (40-50 домов)</t>
  </si>
  <si>
    <t>д.Мергусово (25-30)</t>
  </si>
  <si>
    <t>бордовая</t>
  </si>
  <si>
    <t xml:space="preserve">с.п. Селковское, д. Трехселище, 5 </t>
  </si>
  <si>
    <t>п.Богородское, 1,2,3</t>
  </si>
  <si>
    <t>п.Богородское, 26,27</t>
  </si>
  <si>
    <t>п.Богородское, 1/1,1/2</t>
  </si>
  <si>
    <t>п.Богородское, 9</t>
  </si>
  <si>
    <t>п.Богородское, 1/3</t>
  </si>
  <si>
    <t>п.Богородское, 77,77а,79</t>
  </si>
  <si>
    <t>п.Богородское, 45</t>
  </si>
  <si>
    <t>п.Богородское, 78</t>
  </si>
  <si>
    <t>п.Богородское, ул.Первая, 1,2</t>
  </si>
  <si>
    <t>п.Богородское, ул.Первая, 3,4</t>
  </si>
  <si>
    <t>п.Богородское, ул.Первая, 5,6,7</t>
  </si>
  <si>
    <t>с.Муханово, ул.Советская, 15,17</t>
  </si>
  <si>
    <t>с.Муханово, ул.Советская, 20</t>
  </si>
  <si>
    <t>с.Муханово, ул.Первомайская</t>
  </si>
  <si>
    <t>с.Муханово, ул.Советская, 21</t>
  </si>
  <si>
    <t>с.Муханово, ул.Советская, 19,13</t>
  </si>
  <si>
    <t>д. Жерлово (20-25 домов)</t>
  </si>
  <si>
    <t>д. Семенцево (20-25 домов)</t>
  </si>
  <si>
    <t>д. Шубино (55-65 домов)</t>
  </si>
  <si>
    <t>с. Титовское (55-65 домов)</t>
  </si>
  <si>
    <t>с.п. Лозовское, пос. Ситники, 7</t>
  </si>
  <si>
    <t>с.п. Лозовское, пос. Ситники, 3</t>
  </si>
  <si>
    <t>д.Березняки, 4,6,7,8,9,11,12,15,16,17,18,19,20,101а</t>
  </si>
  <si>
    <t>д.Березняки, 10,10а,13,13а,14,25,26,29,53,54, частный сектор (120 домов)</t>
  </si>
  <si>
    <t>д.Березняки, 24,27,29,33,34,35,36,37,38</t>
  </si>
  <si>
    <t>д.Березняки, 31,32,62,63,64,65,66,67,68,69,70,71,72,74,75,76,77,78,79,80,81,82,84,86,88,90,94,96,98,99,100,101,104,107,109,111,112,113,120,141,145,251,255,256,257,258,262</t>
  </si>
  <si>
    <t>д.Березняки, 1,2,3,5,21,22,23</t>
  </si>
  <si>
    <t>д.Березняки, 1А,1Б</t>
  </si>
  <si>
    <t>с.Сватково, 9,10,10а,11</t>
  </si>
  <si>
    <t>с.Сватково, 7,8</t>
  </si>
  <si>
    <t>с.Сватково, 5,6</t>
  </si>
  <si>
    <t>с.Сватково, 4,3</t>
  </si>
  <si>
    <t>с.Бужаниново, ул.Полевая, 8,31,32</t>
  </si>
  <si>
    <t>с.Бужаниново, ул.Полевая, 15,16,20,21,22,23,24,46,27,34, частный сектор (200-230 домов)</t>
  </si>
  <si>
    <t>д.Путятино, 133,134, частный сектор (60-80 домов)</t>
  </si>
  <si>
    <t>ул.Горького, 3,4,5,5а</t>
  </si>
  <si>
    <t>ул.Горького, 11, Больничный пер., 3,13,14</t>
  </si>
  <si>
    <t>Больничный пер., 10,12</t>
  </si>
  <si>
    <t>ул.Горького, 1</t>
  </si>
  <si>
    <t>ул.Трудовые резервы, 5,7,8, 9, ул. 1 Мая, 22,24</t>
  </si>
  <si>
    <t>ул.Трудовые резервы, 10,11,12,13, ул. 1 Мая, 26, ул.Театральная, 4</t>
  </si>
  <si>
    <t>ул.1 Мая, 41,43,45,51,53</t>
  </si>
  <si>
    <t>ул.1 Мая, 35,35а,37,39</t>
  </si>
  <si>
    <t>ул.1 Мая, 2,2а,6, ул.Строителей, 2а</t>
  </si>
  <si>
    <t>ул.1 Мая, 8,10,12,14,10а,10б, ул.Сторителей, 12,14</t>
  </si>
  <si>
    <t>ул.1 Мая, 16,18,20, ул.Трудовые резервы, 3,13, ул.Строителей, 10,14 б</t>
  </si>
  <si>
    <t>ул.Театральная, 6,10,14</t>
  </si>
  <si>
    <t>ул.Театральная, 8,12,16,18, ул.50 лет Октября, 2,4,6</t>
  </si>
  <si>
    <t>ул.40 лет Победы, 6,7,8,9</t>
  </si>
  <si>
    <t>ул.40 лет Победы, 9</t>
  </si>
  <si>
    <t>ул.40 лет Победы, 1,2,3,4,5,11</t>
  </si>
  <si>
    <t>ул.Новая, 5,7</t>
  </si>
  <si>
    <t>ул.Новая, 1,2,3,4,4а,8, ул.Строителей, 15,19</t>
  </si>
  <si>
    <t>дер.Семёнково, 5,6,7,8,9,18,19</t>
  </si>
  <si>
    <t>бункер/кладбище</t>
  </si>
  <si>
    <t>п.Лоза, 1,2,3</t>
  </si>
  <si>
    <t>п.Лоза, 4,5,6,7,8,9,10,11.</t>
  </si>
  <si>
    <t>п. Лоза, 12,13,14,15,16,17</t>
  </si>
  <si>
    <t>п.Лоза, 17А,18</t>
  </si>
  <si>
    <t>п.Лоза, 19,20</t>
  </si>
  <si>
    <t>п.Заречный, 1,2,3,4А,5,6,7,8,9,10,11,12,13</t>
  </si>
  <si>
    <t>д.Зубцово, 12,13</t>
  </si>
  <si>
    <t>д.Зубцово, 10,11</t>
  </si>
  <si>
    <t>п.Ситники, 7,8</t>
  </si>
  <si>
    <t>п.Ситники, 3</t>
  </si>
  <si>
    <t>ул.Западная (80 домов)</t>
  </si>
  <si>
    <t>ул.Чкалова,Школьная,Полевая,Чапаева (80 домов)</t>
  </si>
  <si>
    <t>ул.Школьная,Комсомольская,Трудовая,Садовая (80 домов)</t>
  </si>
  <si>
    <t>дер. Рогачево (80-100 домов)</t>
  </si>
  <si>
    <t>ул. 40 лет Октября, Парковый переулок, Чехова, Железнодорожная (200 домов)</t>
  </si>
  <si>
    <t>ул. Соловьиная, Луговая, девичье поле, Посадская, Звездная, Майская, Молодёжная, Рябиновая (200 домов)</t>
  </si>
  <si>
    <t>частный сектор (130-150 домов)</t>
  </si>
  <si>
    <t>Бункер/к.п.</t>
  </si>
  <si>
    <t>3 зеленых метал.</t>
  </si>
  <si>
    <t>4 зеленых метал.</t>
  </si>
  <si>
    <t>56.314778, 38.150141</t>
  </si>
  <si>
    <t>г. СП., ул. Бероунская, 22</t>
  </si>
  <si>
    <t>другие</t>
  </si>
  <si>
    <t>Информационная табличка</t>
  </si>
  <si>
    <t>56.301791, 38.127276 </t>
  </si>
  <si>
    <t>г. СП., ул. Кооперативная, 35Б</t>
  </si>
  <si>
    <t>Другие</t>
  </si>
  <si>
    <t>56.300747, 38.148795</t>
  </si>
  <si>
    <t>г. СП., ул. Иниститутская, 8</t>
  </si>
  <si>
    <t>г. СП., Московское ш., 28</t>
  </si>
  <si>
    <t>все площадки</t>
  </si>
  <si>
    <t>г. Сергиев-Посад - 6</t>
  </si>
  <si>
    <t>г. СП., пр-т Красной Армии, 3/2</t>
  </si>
  <si>
    <t>г. СП., ул. Дружбы, 6</t>
  </si>
  <si>
    <t>ОРГРЕС</t>
  </si>
  <si>
    <t>Д. Морозово</t>
  </si>
  <si>
    <t>м-н теплоизолит</t>
  </si>
  <si>
    <t>Хотьково</t>
  </si>
  <si>
    <t>Майолик 6</t>
  </si>
  <si>
    <t xml:space="preserve">Майолик 4 </t>
  </si>
  <si>
    <t>Мехеенко 9</t>
  </si>
  <si>
    <t>Мехеенко 13</t>
  </si>
  <si>
    <t>майолик 4</t>
  </si>
  <si>
    <t>жучки 8</t>
  </si>
  <si>
    <t>мехеенко 17</t>
  </si>
  <si>
    <t>Новая 2</t>
  </si>
  <si>
    <t xml:space="preserve">Седина 28 </t>
  </si>
  <si>
    <t>ст.проезд 4</t>
  </si>
  <si>
    <t>4*0,75</t>
  </si>
  <si>
    <t>2*0,75</t>
  </si>
  <si>
    <t>5*0,75</t>
  </si>
  <si>
    <t>3*0,75</t>
  </si>
  <si>
    <t>8*0,75</t>
  </si>
  <si>
    <t>6*0,75</t>
  </si>
  <si>
    <t>7*0,75</t>
  </si>
  <si>
    <t>п.Богородское, 13,15</t>
  </si>
  <si>
    <t>п. Богородское, ул. Слободка 90а</t>
  </si>
  <si>
    <t>коричневая</t>
  </si>
  <si>
    <t>56.592953, 37.926251 / 56.595063, 37.926798</t>
  </si>
  <si>
    <t>4 (0,66) 2(1,1)</t>
  </si>
  <si>
    <t xml:space="preserve">5 (0,66) серые </t>
  </si>
  <si>
    <t>38 кв</t>
  </si>
  <si>
    <t>56.439505; 38.254099</t>
  </si>
  <si>
    <t>МКД/ИЖС</t>
  </si>
  <si>
    <t>МКД</t>
  </si>
  <si>
    <t>ИЖС</t>
  </si>
  <si>
    <t>ИЖС/МКД</t>
  </si>
  <si>
    <t>другие(4)</t>
  </si>
  <si>
    <t>(должны поставить 3)</t>
  </si>
  <si>
    <t xml:space="preserve">
микрорайон Новый, д. 21, село Шеметово, </t>
  </si>
  <si>
    <t>56.5165634155273438; 38.0919303894042969</t>
  </si>
  <si>
    <t xml:space="preserve">	микрорайон Новый, д. 23А, село Шеметово,</t>
  </si>
  <si>
    <t>56.5208320617675781; 38.0863037109375</t>
  </si>
  <si>
    <t xml:space="preserve">микрорайон Новый, д. 34, село Шеметово, </t>
  </si>
  <si>
    <t>56.5223350524902344; 38.0844993591308594</t>
  </si>
  <si>
    <t xml:space="preserve">микрорайон Новый, ул. Центральная, д. 73, село Шеметово, </t>
  </si>
  <si>
    <t>56.5196266174316406; 38.0884552001953125</t>
  </si>
  <si>
    <t xml:space="preserve">микрорайон Новый, д. А-Б, село Шеметово, </t>
  </si>
  <si>
    <t>56.5168724060058594; 38.0821571350097656</t>
  </si>
  <si>
    <t xml:space="preserve">микрорайон Новый, д. 9, село Шеметово, </t>
  </si>
  <si>
    <t>56.5164756774902344; 38.0842819213867188</t>
  </si>
  <si>
    <t xml:space="preserve">микрорайон Новый, д. 12А, село Шеметово, </t>
  </si>
  <si>
    <t>56.5152702331542969; 38.0858535766601562</t>
  </si>
  <si>
    <t xml:space="preserve">микрорайон Новый, д. 12, пл. 1, село Шеметово, </t>
  </si>
  <si>
    <t>56.5159072875976562; 38.0866889953613281</t>
  </si>
  <si>
    <t xml:space="preserve">микрорайон Новый, д. 18, село Шеметово, </t>
  </si>
  <si>
    <t>56.5155830383300781; 38.0895767211914062</t>
  </si>
  <si>
    <t>микрорайон Новый, д. 22, село Шеметово,</t>
  </si>
  <si>
    <t>56.5157890319824219; 38.0927619934082031</t>
  </si>
  <si>
    <t>микрорайон Новый, д. 26, село Шеметово,</t>
  </si>
  <si>
    <t>56.5144500732421875; 38.0906333923339844</t>
  </si>
  <si>
    <t xml:space="preserve">микрорайон Новый, д. 65, село Шеметово, </t>
  </si>
  <si>
    <t>56.5194091796875; 38.0908851623535156</t>
  </si>
  <si>
    <t xml:space="preserve">микрорайон Новый, д. 29А, село Шеметово, </t>
  </si>
  <si>
    <t>56.5184364318847656; 38.0839958190917969</t>
  </si>
  <si>
    <t>г. СП., ул. Луговая, 21</t>
  </si>
  <si>
    <t>56.312981, 38.112430</t>
  </si>
  <si>
    <t>г. СП., ул. Ларисы Шепитько</t>
  </si>
  <si>
    <t>56.333651, 38.171528</t>
  </si>
  <si>
    <t>г. СП., ул. Кирова, 89</t>
  </si>
  <si>
    <t>56.308170, 38.109891</t>
  </si>
  <si>
    <t>МКД/ИСЖ</t>
  </si>
  <si>
    <t>с. Шеметово, д.Б
ул. Центральная, у д. 23А</t>
  </si>
  <si>
    <t>дома А,Б,В,Г,Д,Е</t>
  </si>
  <si>
    <t>с.Шеметово, д. №9</t>
  </si>
  <si>
    <t xml:space="preserve"> </t>
  </si>
  <si>
    <t>дома8,9,10,Ж, 11</t>
  </si>
  <si>
    <t>с. Шеметово, д. №12а
ул. Центральная, у д. 23А</t>
  </si>
  <si>
    <t>дома 15,17,19,16,14,13,12а</t>
  </si>
  <si>
    <t xml:space="preserve">с. Шеметово, д №12-1 </t>
  </si>
  <si>
    <t>д.12, подъеды 1,2,3,4,5</t>
  </si>
  <si>
    <t>с. Шеметово, д №12-10подъезд</t>
  </si>
  <si>
    <t>д.12, подъеды 6,7,8,9,10</t>
  </si>
  <si>
    <t>с. Шеметово, д. №18</t>
  </si>
  <si>
    <t>д. 18, 28</t>
  </si>
  <si>
    <t>с.Шеметово, д. №20</t>
  </si>
  <si>
    <t>д.20,21</t>
  </si>
  <si>
    <t>с. Шеметово, д № 22</t>
  </si>
  <si>
    <t>д.22,23,24,25,26</t>
  </si>
  <si>
    <t>с. Шеметово, д. №27</t>
  </si>
  <si>
    <t>д.27, 26</t>
  </si>
  <si>
    <t>с. Шеметово, д. №29а</t>
  </si>
  <si>
    <t>д.29а</t>
  </si>
  <si>
    <t>с. Шеметово, д. №34</t>
  </si>
  <si>
    <t>д. 31,32,33,34,35</t>
  </si>
  <si>
    <t>1.5*4(6)</t>
  </si>
  <si>
    <t>с. Шеметово, д. 23а</t>
  </si>
  <si>
    <t>д.23а, 23б</t>
  </si>
  <si>
    <t>3.5*3.5 (12)</t>
  </si>
  <si>
    <t>с. Шеметово, д. №73</t>
  </si>
  <si>
    <t>д. 57, 73, 75, 64а,</t>
  </si>
  <si>
    <t>с. Шеметово, д. №65</t>
  </si>
  <si>
    <t>д. 65, 64б, 64в,68</t>
  </si>
  <si>
    <t>д. 8.9.10</t>
  </si>
  <si>
    <t>черный</t>
  </si>
  <si>
    <t>д.10,11,29,15,6.7.8</t>
  </si>
  <si>
    <t>6х8(48)</t>
  </si>
  <si>
    <t>д,12,13,20,16,14</t>
  </si>
  <si>
    <t>д. 24,25,26,27</t>
  </si>
  <si>
    <t>6х18(108)</t>
  </si>
  <si>
    <t>д. 14,15,16</t>
  </si>
  <si>
    <t>8х8(64)</t>
  </si>
  <si>
    <t>д.10</t>
  </si>
  <si>
    <t>д.4,5,9,10,27,32</t>
  </si>
  <si>
    <t>дома 15,23,16,17</t>
  </si>
  <si>
    <t>дома 16,17</t>
  </si>
  <si>
    <t>д, 95,96,98</t>
  </si>
  <si>
    <t>8х6(48)</t>
  </si>
  <si>
    <t>пос.Сырнево</t>
  </si>
  <si>
    <t>6х6(36)</t>
  </si>
  <si>
    <t>плиты</t>
  </si>
  <si>
    <t>сельское поселение Шеметовское</t>
  </si>
  <si>
    <t>56.5144386291503906; 38.0867500305175781</t>
  </si>
  <si>
    <t>С-П район, с-п Шеметовское, м-н Новый, д. 36</t>
  </si>
  <si>
    <t>56.5180397033691406; 38.0882759094238281</t>
  </si>
  <si>
    <t>Сергиево-Посадский рн., с. Шеметово, мкр. Новый , промплощадка</t>
  </si>
  <si>
    <t>56.5187149047851562; 38.0862541198730469</t>
  </si>
  <si>
    <t>Сергиево-Посадский рн., с. Шеметово, мкр. Новый, дом 40/1</t>
  </si>
  <si>
    <t>56.5167236328125; 38.0904159545898438</t>
  </si>
  <si>
    <t>Сергиево-Посадский рн., с. Шеметово, мкр. Новый, д.54</t>
  </si>
  <si>
    <t>56.5163345336914062; 38.0889472961425781</t>
  </si>
  <si>
    <t>Сергиево-Посадский рн., с. Шеметово, мкр. Новый, д.53</t>
  </si>
  <si>
    <t>56.5177841186523438; 38.0909194946289062</t>
  </si>
  <si>
    <t>Сергиево-Посадский рн., с. Шеметово, мкр. Новый, д.38</t>
  </si>
  <si>
    <t>микрорайон Новый, ул. Центральная, д. 73, село Шеметово, Сергиево-Посадский городской округ, Московская область</t>
  </si>
  <si>
    <t>микрорайон Новый, д. А-Б, село Шеметово, Сергиево-Посадский городской округ, Московская область</t>
  </si>
  <si>
    <t>микрорайон Новый, д. 9, село Шеметово, Сергиево-Посадский городской округ, Московская область</t>
  </si>
  <si>
    <t>микрорайон Новый, д. 65, село Шеметово, Сергиево-Посадский городской округ, Московская область</t>
  </si>
  <si>
    <t>микрорайон Новый, д. 34, село Шеметово, Сергиево-Посадский городской округ, Московская область</t>
  </si>
  <si>
    <t>микрорайон Новый, д. 29А, село Шеметово, Сергиево-Посадский городской округ, Московская область</t>
  </si>
  <si>
    <t>микрорайон Новый, д. 26, село Шеметово, Сергиево-Посадский городской округ, Московская область</t>
  </si>
  <si>
    <t>микрорайон Новый, д. 23А, село Шеметово, Сергиево-Посадский городской округ, Московская область</t>
  </si>
  <si>
    <t>микрорайон Новый, д. 22, село Шеметово, Сергиево-Посадский городской округ, Московская область</t>
  </si>
  <si>
    <t>микрорайон Новый, д. 21, село Шеметово, Сергиево-Посадский городской округ, Московская область</t>
  </si>
  <si>
    <t>микрорайон Новый, д. 18, село Шеметово, Сергиево-Посадский городской округ, Московская область</t>
  </si>
  <si>
    <t>микрорайон Новый, д. 12, пл. 2, село Шеметово, Сергиево-Посадский городской округ, Московская область</t>
  </si>
  <si>
    <t>56.5167579650878906; 38.0850868225097656</t>
  </si>
  <si>
    <t>микрорайон Новый, д. 12, пл. 1, село Шеметово, Сергиево-Посадский городской округ, Московская область</t>
  </si>
  <si>
    <t>микрорайон Новый, д. 12А, село Шеметово, Сергиево-Посадский городской округ, Московская область</t>
  </si>
  <si>
    <t>ЖСК "Тим"</t>
  </si>
  <si>
    <t>ЖСК "Север"</t>
  </si>
  <si>
    <t>ООО "Стандарт"</t>
  </si>
  <si>
    <t>ЖЭК "Зенит-98"</t>
  </si>
  <si>
    <t>АО "Секар"</t>
  </si>
  <si>
    <t>ООО "Акведук"</t>
  </si>
  <si>
    <t>ООО "Континенталь"</t>
  </si>
  <si>
    <t>ТСЖ "Вознесенская 78"</t>
  </si>
  <si>
    <t>ТСН МЖД "ТСЖ "Кирпичная-29"</t>
  </si>
  <si>
    <t>ТСЖ "Звезда-31"</t>
  </si>
  <si>
    <t>ЖСК "Темп"</t>
  </si>
  <si>
    <t>ТСЖ "Конкурсный"</t>
  </si>
  <si>
    <t>ООО "СП ЖЭК"</t>
  </si>
  <si>
    <t>ТСН-ПМКД "НИИРП"</t>
  </si>
  <si>
    <t>ООО "СТЭК"</t>
  </si>
  <si>
    <t>ЗАО "ЕВРОСИБСПЕЦСТРОЙ-СЕРВИС"</t>
  </si>
  <si>
    <t>ТСН МЖД "Проспект 247"</t>
  </si>
  <si>
    <t>ТСЖ "Северный-1"</t>
  </si>
  <si>
    <t>ООО "ЕВРОСИБСПЕЦСТРОЙ-СЕРВИС"</t>
  </si>
  <si>
    <t>ООО "УК Вифанские пруды"</t>
  </si>
  <si>
    <t>ООО "УК ЖКХ "Посад-7"</t>
  </si>
  <si>
    <t>ООО "УК КОНТУР"</t>
  </si>
  <si>
    <t>ТСЖ "Вознесенская"</t>
  </si>
  <si>
    <t>бордо/зеленая</t>
  </si>
  <si>
    <t>красный</t>
  </si>
  <si>
    <t>красная</t>
  </si>
  <si>
    <t>с.п. Селковское, д. Селково, 21</t>
  </si>
  <si>
    <t>с.п. Селковское, д. Торгашино, 12</t>
  </si>
  <si>
    <t>с.п. Селковское, д. Торгашино, 20</t>
  </si>
  <si>
    <t>р/п Скоропусковский, 3</t>
  </si>
  <si>
    <t>р/п Скоропусковский, 2А</t>
  </si>
  <si>
    <t>р/п Скоропусковский, 4А, 1А</t>
  </si>
  <si>
    <t>р/п Скоропусковский, 32</t>
  </si>
  <si>
    <t>р/п Скоропусковский, 30А</t>
  </si>
  <si>
    <t>р/п Скоропусковский, 9, 10</t>
  </si>
  <si>
    <t>р/п Скоропусковский, 12</t>
  </si>
  <si>
    <t>р/п Скоропусковский, 8-8А</t>
  </si>
  <si>
    <t>р/п Скоропусковский, 21</t>
  </si>
  <si>
    <t>р/п Скоропусковский, 22</t>
  </si>
  <si>
    <t>г. Пересвет, ул. Советская, 8</t>
  </si>
  <si>
    <t>г. Пересвет, ул. Первомайская, 4</t>
  </si>
  <si>
    <t>г. Пересвет, ул. Мира, 2а</t>
  </si>
  <si>
    <t>г. Пересвет, ул. Мира (дом быта)</t>
  </si>
  <si>
    <t>г. Пересвет, ул. Мира, 11</t>
  </si>
  <si>
    <t>г. Пересвет, ул. Строителей, 10</t>
  </si>
  <si>
    <t>г. Пересвет, ул. Строителей, 4</t>
  </si>
  <si>
    <t>г. Пересвет, ул. Строителей, 7</t>
  </si>
  <si>
    <t>г. Пересвет, ул. Королёва, 7</t>
  </si>
  <si>
    <t>г. Пересвет, ул. Королёва, 13</t>
  </si>
  <si>
    <t>г. Пересвет, ул. Строителей, 13</t>
  </si>
  <si>
    <t>г. Пересвет, ул. Строителей, 11а</t>
  </si>
  <si>
    <t>г. Пересвет, ул. Королёва, 14</t>
  </si>
  <si>
    <t>г. Пересвет, ул. Королёва, 12</t>
  </si>
  <si>
    <t>г. Пересвет, ул. Октябрьская, 7</t>
  </si>
  <si>
    <t>г. Пересвет, ул. Октябрьская, 6</t>
  </si>
  <si>
    <t>г. Пересвет, ул. Гагарина, 7</t>
  </si>
  <si>
    <t>г. Пересвет, ул. Гагарина, 6</t>
  </si>
  <si>
    <t>г. Пересвет, ул. Чкалова, 6</t>
  </si>
  <si>
    <t>г. Пересвет, ул. Комсомольская, 8</t>
  </si>
  <si>
    <t>г. Пересвет, ул. Комсомольская, 2 магазин «Теремок»</t>
  </si>
  <si>
    <t>г. Пересвет, ул. Ленина, 2</t>
  </si>
  <si>
    <t>г. Пересвет, Площадь Пухова у АТС</t>
  </si>
  <si>
    <t>г. Пересвет, у водоема "Макаркин пруд"</t>
  </si>
  <si>
    <t>р/п Богородское, дер. Жерлово</t>
  </si>
  <si>
    <t>р/п Богородское, дер. Семенцево</t>
  </si>
  <si>
    <t>р/п Богородское, дер. Шубино</t>
  </si>
  <si>
    <t xml:space="preserve">р/п Богородское, с. Титовское </t>
  </si>
  <si>
    <t>р/п Богородское, с. Муханово, ул. Советская, 17</t>
  </si>
  <si>
    <t>р/п Богородское, с. Муханово, ул. Советская, 20</t>
  </si>
  <si>
    <t>р/п Богородское, с. Муханово, ул. Первомайская</t>
  </si>
  <si>
    <t>р/п Богородское, с. Муханово, ул. Советская, 21</t>
  </si>
  <si>
    <t>р/п Богородское, с. Муханово, ул. Советская, 19</t>
  </si>
  <si>
    <t>р/п Богородское, с. Выпуково кладбище (к.п. - кладбища)</t>
  </si>
  <si>
    <t>с. Богородское, 2</t>
  </si>
  <si>
    <t>с. Богородское, 13</t>
  </si>
  <si>
    <t>с. Богородское, 26</t>
  </si>
  <si>
    <t>с. Богородское, ул. Сободка</t>
  </si>
  <si>
    <t>с. Богородское, 1/1</t>
  </si>
  <si>
    <t>с. Богородское, 1/3</t>
  </si>
  <si>
    <t xml:space="preserve">с. Богородское, 9 </t>
  </si>
  <si>
    <t>с. Богородское, 79</t>
  </si>
  <si>
    <t>с. Богородское, 45</t>
  </si>
  <si>
    <t xml:space="preserve">с. Богородское, 78 </t>
  </si>
  <si>
    <t>с. Богородское, ул.Первая, 1</t>
  </si>
  <si>
    <t>с. Богородское, ул.Первая, 3</t>
  </si>
  <si>
    <t>с. Богородское, ул.Первая, 7</t>
  </si>
  <si>
    <t>г. Краснозаводск, ул. Горького, 23</t>
  </si>
  <si>
    <t>г. Краснозаводск, ул. Горького, 5</t>
  </si>
  <si>
    <t>г. Краснозаводск, Больничный пер., 13</t>
  </si>
  <si>
    <t>г. Краснозаводск, Больничный пер., 12</t>
  </si>
  <si>
    <t>г. Краснозаводск, ул. Горького, 1</t>
  </si>
  <si>
    <t>г. Краснозаводск, ул. 1 Мая, 2</t>
  </si>
  <si>
    <t>г. Краснозаводск, ул. 1 Мая, 10</t>
  </si>
  <si>
    <t>г. Краснозаводск, улица 1 Мая, 18</t>
  </si>
  <si>
    <t>г. Краснозаводск, ул. Трудовые резервы, 9</t>
  </si>
  <si>
    <t>г. Краснозаводск, ул. Трудовые резервы, 10,13</t>
  </si>
  <si>
    <t>г. Краснозаводск, ул. 1 Мая, 35а</t>
  </si>
  <si>
    <t>г. Краснозаводкс, ул. 1 Мая, 53</t>
  </si>
  <si>
    <t>г. Краснозаводск, ул. Театральная, 10</t>
  </si>
  <si>
    <t>г. Краснозаводск, ул. Театральная, 18</t>
  </si>
  <si>
    <t>г. Краснозаводск, ул. 40 лет Победы, 7</t>
  </si>
  <si>
    <t>г. Краснозаводск, ул. 40 лет Победы, 9</t>
  </si>
  <si>
    <t>г. Краснозаводск, ул. 40 лет Победы, 4-11</t>
  </si>
  <si>
    <t>г. Краснозаводск, ул. Новая, 7</t>
  </si>
  <si>
    <t>г. Краснозаводск, ул. Новая, 4</t>
  </si>
  <si>
    <t>г.  Краснозаводск, дер. Семёнково, 5</t>
  </si>
  <si>
    <t>г.  Краснозаводск, дер. Семёнково, частный сектор</t>
  </si>
  <si>
    <t>г. Краснозаводск, ул. Западная, 57</t>
  </si>
  <si>
    <t>г. Краснозаводск, ул. Чкалова, 1В</t>
  </si>
  <si>
    <t>г. Краснозаводск, ул. Чкалова, 25</t>
  </si>
  <si>
    <t>г. Краснозаводск, ул. Школьная, 6</t>
  </si>
  <si>
    <t>г. Краснозаводск, Проезд 30</t>
  </si>
  <si>
    <t>г. Краснозаводск, Парковый пер., 1</t>
  </si>
  <si>
    <t>п. Реммаш, ул. Школьная, 16</t>
  </si>
  <si>
    <t>п. Реммаш, ул. Юбилейная, 13</t>
  </si>
  <si>
    <t>п. Реммаш, ул. Юбилейная, 7 (между домами 7 и 9)</t>
  </si>
  <si>
    <t>п. Реммаш,ул. Мира, 2</t>
  </si>
  <si>
    <t>п. Реммаш, ул. Мира, 20</t>
  </si>
  <si>
    <t>п. Реммаш, ул. Институтская, 14</t>
  </si>
  <si>
    <t>п. Реммаш, ул. Мира, 11</t>
  </si>
  <si>
    <t>п. Реммаш, ул. Институтская, 15</t>
  </si>
  <si>
    <t>п. Реммаш, ул. Институтская, 3</t>
  </si>
  <si>
    <t>п. Реммаш, ул. Спортивная, 3 (у гаражей)</t>
  </si>
  <si>
    <t>п. Реммаш, д. Мехово</t>
  </si>
  <si>
    <t>г. Хотьково, ул. Седина 32</t>
  </si>
  <si>
    <t>г. Хотьково, ул. Седина 28</t>
  </si>
  <si>
    <t>г. Хотьково, ул. Менделеева 17</t>
  </si>
  <si>
    <t>г. Хотьково, ул. 2-ая Рабочая 31</t>
  </si>
  <si>
    <t>г. Хотьково, ул. 2-ая Рабочая 28</t>
  </si>
  <si>
    <t>г. Хотьково, Художественный пр. 4</t>
  </si>
  <si>
    <t>г. Хотьково, ул. Седина 1 АТС</t>
  </si>
  <si>
    <t>г. Хотьково, ул. Михеенко 9</t>
  </si>
  <si>
    <t>г. Хотьково, ул. Михеенко 13</t>
  </si>
  <si>
    <t>г. Хотьково, ул. Михееко 15</t>
  </si>
  <si>
    <t>г. Хотьково, ул. Васнецова</t>
  </si>
  <si>
    <t>г. Хотьково, ул. Михеенко 17</t>
  </si>
  <si>
    <t>г. Хотьково, ул. Первомайская</t>
  </si>
  <si>
    <t>г. Хотьково, ул. Ленина 4</t>
  </si>
  <si>
    <t>г. Хотьково, ул. Жуковского 2</t>
  </si>
  <si>
    <t>г. Хотьково, пр. Строителей 4</t>
  </si>
  <si>
    <t>г. Хотьково, ул. Черняховского 8</t>
  </si>
  <si>
    <t>г. Хотьково, ул. Черняховского 10-14</t>
  </si>
  <si>
    <t>г. Хотьково, ул. Черняховского 12</t>
  </si>
  <si>
    <t>г. Хотьково, ул. Калинина 6</t>
  </si>
  <si>
    <t>г. Хотьково, ул. Майолик 4</t>
  </si>
  <si>
    <t>г. Хотьково, ул. Майолик 6/Королева 3</t>
  </si>
  <si>
    <t>г. Хотьково, ул. 3-е Митино 9</t>
  </si>
  <si>
    <t>г. Хотьково, Ткацкий пер.</t>
  </si>
  <si>
    <t>г. Хотьково, м-н Теплоизолит</t>
  </si>
  <si>
    <t>г. Хотьково, ул. Станционная</t>
  </si>
  <si>
    <t>г. Хотьково, пос. Север 10</t>
  </si>
  <si>
    <t>г. Хотьково, пос. Север 11</t>
  </si>
  <si>
    <t>г. Хотьково, ул. Жучки 8</t>
  </si>
  <si>
    <t>г. Хотьково, ул. Жучки 8/8а</t>
  </si>
  <si>
    <t>г. Хотьково, пос. ОРГРЭС</t>
  </si>
  <si>
    <t>г. Хотьково, ул. Репихово 24</t>
  </si>
  <si>
    <t>г. Хотьково, ул. Репихово 13</t>
  </si>
  <si>
    <t>г. Хотьково, ул. Репихово 26</t>
  </si>
  <si>
    <t>г. Хотьково, ул. Репихово 90</t>
  </si>
  <si>
    <t>г. Хотьково, ст. Желтиково</t>
  </si>
  <si>
    <t>г. Хотьково, дер. Гаврилково</t>
  </si>
  <si>
    <t>г. Хотьково, Подушкино</t>
  </si>
  <si>
    <t>г. Хотьково, Новоподушкино</t>
  </si>
  <si>
    <t>г. Хотьково, Уголки</t>
  </si>
  <si>
    <t>г. Хотьково, Фурманова</t>
  </si>
  <si>
    <t>г. Хотьково, хутор Митино</t>
  </si>
  <si>
    <t>г. Хотьково, Абрамцево, Пушкино 43</t>
  </si>
  <si>
    <t>г. Хотьково, Абрамцево, Пушкино</t>
  </si>
  <si>
    <t>г. Хотьково, Абрамцево, Жуковского</t>
  </si>
  <si>
    <t>г. Хотьково, Абрамцево, Железнодорожная</t>
  </si>
  <si>
    <t>г. Хотьково, Абрамцево, Чайковского</t>
  </si>
  <si>
    <t>г. Хотьково, Новоселки</t>
  </si>
  <si>
    <t>г. Хотьково, Ахтырка у церкви</t>
  </si>
  <si>
    <t>г. Хотьково, Ахтырка</t>
  </si>
  <si>
    <t>24 (7.8×3,05)</t>
  </si>
  <si>
    <t>29 (8,9×3,25)</t>
  </si>
  <si>
    <t>16 (7,5×2,15)</t>
  </si>
  <si>
    <t>9 (6,2×1,4)</t>
  </si>
  <si>
    <t>15,3 (7,45×2,05)</t>
  </si>
  <si>
    <t>12,5 (5,8×2,15)</t>
  </si>
  <si>
    <t>13 (6×2,1)</t>
  </si>
  <si>
    <t>5 (2,55×2,1)</t>
  </si>
  <si>
    <t>12 (5,8×2,1)</t>
  </si>
  <si>
    <t>6 (3×2)</t>
  </si>
  <si>
    <t>15 (6,6×2,25)</t>
  </si>
  <si>
    <t>24 (905×2,65)</t>
  </si>
  <si>
    <t>29 (15×1,9)</t>
  </si>
  <si>
    <t>11 (4,3×2,5)</t>
  </si>
  <si>
    <t>д.Торгашино (Зеленый бор)</t>
  </si>
  <si>
    <t>56.337897, 38.167106</t>
  </si>
  <si>
    <t>г. СП., Ярославское ш., 8А</t>
  </si>
  <si>
    <t>ул. Дружбы, 9, 10, 8(1/2), 8А(1/2)</t>
  </si>
  <si>
    <t>ул. Дружбы, 7А</t>
  </si>
  <si>
    <t>ул. Дружбы, 7(2/3), 8(1/2), 8А(1/2)</t>
  </si>
  <si>
    <t>ул. Дружбы, 6, 6А, 7(1/3)</t>
  </si>
  <si>
    <t>ул. Дружбы, 4(1/3), 4А, 4Б, 4В, 3(1/3)</t>
  </si>
  <si>
    <t>Новоугличское ш., 74А, 70А, 68А, 72А, 50А, 66</t>
  </si>
  <si>
    <t>Новоугличское ш., 3, 5, пр-т Красной Армии 195/1</t>
  </si>
  <si>
    <t>56.322541, 38.132830</t>
  </si>
  <si>
    <t>г. СП., 1-ая Ударной Армии, 40</t>
  </si>
  <si>
    <t>56.320223, 38.137168</t>
  </si>
  <si>
    <t>г. СП., Бульвар Кузнецова, 6</t>
  </si>
  <si>
    <t>56.319203, 38.136472</t>
  </si>
  <si>
    <t>г. СП., Бульвар Кузнецова, 5</t>
  </si>
  <si>
    <t>кол-во</t>
  </si>
  <si>
    <t xml:space="preserve">р/п Богородское, с. Муханово, ул. 2-я Хуторская </t>
  </si>
  <si>
    <t>56.510282, 38.322388</t>
  </si>
  <si>
    <t>с.Муханово, ул.2-я Хуторская, 3-я Хуторская, ул. Зеленая  (340 домов)</t>
  </si>
  <si>
    <t xml:space="preserve">добавлена новая контейнерная площадка, контейнера не установлены рег. Оператором </t>
  </si>
  <si>
    <t>с. Парфеново</t>
  </si>
  <si>
    <t>56.440507, 38.083868</t>
  </si>
  <si>
    <t>Адм. Пересвет</t>
  </si>
  <si>
    <t>3*2(6)</t>
  </si>
  <si>
    <t>д. Самойлово</t>
  </si>
  <si>
    <t>56.397139, 38.161950</t>
  </si>
  <si>
    <t>д. Коврово</t>
  </si>
  <si>
    <t>56.416615, 38.141115</t>
  </si>
  <si>
    <t>д. Игнатьево</t>
  </si>
  <si>
    <t>56.408288, 38.217645</t>
  </si>
  <si>
    <t>д. Красная Сторожка</t>
  </si>
  <si>
    <t>56.417964, 38.095901</t>
  </si>
  <si>
    <t>2 зеленых бака</t>
  </si>
  <si>
    <t>с.п. Реммаш, ул. Школьная, 6*</t>
  </si>
  <si>
    <t>1 зеленый бак</t>
  </si>
  <si>
    <t>с.п. Реммаш, ул. Спортивная, 9 (между домами 9 и 7)*</t>
  </si>
  <si>
    <t>3 зеленых бака</t>
  </si>
  <si>
    <t>с.п. Реммаш, ул.Спортивная,11</t>
  </si>
  <si>
    <t>2 зеленый бака</t>
  </si>
  <si>
    <t>* площадки ТКО ликивдированы (см. табл.1)</t>
  </si>
  <si>
    <t>№ п/п</t>
  </si>
  <si>
    <t>с. Шеметово, ул. Центральная, у д. 23А</t>
  </si>
  <si>
    <t>д.23А,23Б,73,75,57</t>
  </si>
  <si>
    <t>с. Константиново, ул. Октябрьская, у д. 10</t>
  </si>
  <si>
    <t>д. 8,9,10</t>
  </si>
  <si>
    <t>бункер</t>
  </si>
  <si>
    <t>2 бункера</t>
  </si>
  <si>
    <t>56.592953, 37.926251</t>
  </si>
  <si>
    <t>р/п Скоропусковский, п. Мирный</t>
  </si>
  <si>
    <t xml:space="preserve">56.373268, 38.153468
</t>
  </si>
  <si>
    <t>Жители п. Мирный д.10,11,12,13,14,15,16,17,18,19,20,21,22,23,24,25,26,27,28,29,30,32,33,34,35,36,37</t>
  </si>
  <si>
    <t>г/п Скоропусковский, д. Степково</t>
  </si>
  <si>
    <t xml:space="preserve">56.362945, 38.161613
</t>
  </si>
  <si>
    <t>Жители д. Степково д.1,2,3,4,4А,5,6,7,8,9,10,11,13,14,15,16,17,18,19,20</t>
  </si>
  <si>
    <t>г. СП., мкр. Ферма, ул. Озерная, 2А</t>
  </si>
  <si>
    <t>56.333566, 38.147527</t>
  </si>
  <si>
    <t>г. СП., мкр. Северный-5</t>
  </si>
  <si>
    <t xml:space="preserve">г. СП., ул. Птицеградская, 21 </t>
  </si>
  <si>
    <t xml:space="preserve">г. СП., ул. 2-ой Кирпичный Завод, 12 (18) </t>
  </si>
  <si>
    <t>Ликвидация</t>
  </si>
  <si>
    <t>Баки</t>
  </si>
  <si>
    <t>56.331139, 38.135875</t>
  </si>
  <si>
    <t>г. СП., Новоугличское ш., 101</t>
  </si>
  <si>
    <t>Кладбища Хотьково</t>
  </si>
  <si>
    <t xml:space="preserve">Необходимая информация. </t>
  </si>
  <si>
    <t xml:space="preserve">По сельскому поселению Шеметово нет конкретики и понимая. </t>
  </si>
  <si>
    <t>56.445354, 38.095344</t>
  </si>
  <si>
    <t>Необходимая информация</t>
  </si>
  <si>
    <t>56.320006, 38.120324</t>
  </si>
  <si>
    <t>56.294491, 38.131233</t>
  </si>
  <si>
    <t>56.308822, 38.142929</t>
  </si>
  <si>
    <t>г. СП., ул. Вифанская, 24 (Митькина, 37)</t>
  </si>
  <si>
    <t>56.293588, 38.151494</t>
  </si>
  <si>
    <t>г. СП., ул. Центральная, 6</t>
  </si>
  <si>
    <t xml:space="preserve">с.п. Березняковское, д. Березняки, 53, 54 </t>
  </si>
  <si>
    <t>с.п. Березняковское, д. Березняки, 31, 32</t>
  </si>
  <si>
    <t>с.п. Березняковское, д. Березняки, 1А, 1Б</t>
  </si>
  <si>
    <t>с.п. Березняковское, с. Сватково, 7, 8</t>
  </si>
  <si>
    <t xml:space="preserve">с.п. Березняковское, с. Сватково, 5, 6 </t>
  </si>
  <si>
    <t xml:space="preserve">с.п. Березняковское, с. Бужаниново, ул.Полевая, 15 </t>
  </si>
  <si>
    <t xml:space="preserve">с.п. Березняковское, д. Путятино, 133, 134 </t>
  </si>
  <si>
    <t>30-35 домов</t>
  </si>
  <si>
    <t>56.246034, 37.988462</t>
  </si>
  <si>
    <t>56.246461, 37.991144</t>
  </si>
  <si>
    <t>56.244006, 37.990181</t>
  </si>
  <si>
    <t>56.248358, 37.987974</t>
  </si>
  <si>
    <t>56.249982, 37.988017</t>
  </si>
  <si>
    <t>56.241193, 37.992162</t>
  </si>
  <si>
    <t>56.245110, 37.983429</t>
  </si>
  <si>
    <t>56.249466, 37.979522</t>
  </si>
  <si>
    <t>56.247561, 37.978749</t>
  </si>
  <si>
    <t>56.245754, 37.978611</t>
  </si>
  <si>
    <t>56.244972, 37.977140</t>
  </si>
  <si>
    <t>56.253034, 37.975241</t>
  </si>
  <si>
    <t>56.251422, 37.972608</t>
  </si>
  <si>
    <t>56.250883, 37.977084</t>
  </si>
  <si>
    <t>56.249454, 37.975345</t>
  </si>
  <si>
    <t>56.254621, 37.971935</t>
  </si>
  <si>
    <t>56.256196, 37.970693</t>
  </si>
  <si>
    <t>56.256418, 37.969881</t>
  </si>
  <si>
    <t>56.257188, 37.969383</t>
  </si>
  <si>
    <t>56.254449, 37.969937</t>
  </si>
  <si>
    <t>56.252846, 37.982774</t>
  </si>
  <si>
    <t>56.254311, 37.980234</t>
  </si>
  <si>
    <t>56.257132, 37.980029</t>
  </si>
  <si>
    <t>56.242101, 37.985281</t>
  </si>
  <si>
    <t>График вывоза</t>
  </si>
  <si>
    <t>Частота</t>
  </si>
  <si>
    <t>Время</t>
  </si>
  <si>
    <t>Серый</t>
  </si>
  <si>
    <t>Синий</t>
  </si>
  <si>
    <t>г. Хотьково, ул. Горжовицкая, 9</t>
  </si>
  <si>
    <t>МВН</t>
  </si>
  <si>
    <t>г. СП., мкр. Семхоз, ул. Грибоедова, 2 (ул. Тольстого, 29 пер. с ул. Суворова)</t>
  </si>
  <si>
    <t xml:space="preserve">г. СП., мкр. Семхоз, Советская площадь, 19 </t>
  </si>
  <si>
    <t>Реестр контейнерных площадок Сергиево-Посадского городского округа</t>
  </si>
  <si>
    <t>бунке(КГМ)</t>
  </si>
  <si>
    <t>Заявка на к.п.</t>
  </si>
  <si>
    <t>с. Васильевское вблизи д/с</t>
  </si>
  <si>
    <t>МБУ "Благоустройство СП"</t>
  </si>
  <si>
    <t>р/п Богородское, 2</t>
  </si>
  <si>
    <t>р/п Богородское, 13</t>
  </si>
  <si>
    <t>р/п Богородское, 26</t>
  </si>
  <si>
    <t>р/п Богородское, 1/1</t>
  </si>
  <si>
    <t>р/п Богородское, 1/3</t>
  </si>
  <si>
    <t xml:space="preserve">р/п Богородское, 9 </t>
  </si>
  <si>
    <t>р/п Богородское, 45</t>
  </si>
  <si>
    <t>р/п Богородское, ул.Первая, 1</t>
  </si>
  <si>
    <t>р/п Богородское, ул.Первая, 7</t>
  </si>
  <si>
    <t xml:space="preserve">д. Березняки, 6, 20 </t>
  </si>
  <si>
    <t>д. Березняки, 53 (29)</t>
  </si>
  <si>
    <t xml:space="preserve">д. Березняки, 37, 38 </t>
  </si>
  <si>
    <t xml:space="preserve">д. Березняки, 2, 3 </t>
  </si>
  <si>
    <t>с. Сватково, 9</t>
  </si>
  <si>
    <t>с. Сватково, 8 (7)</t>
  </si>
  <si>
    <t xml:space="preserve">с. Сватково, 6 </t>
  </si>
  <si>
    <t xml:space="preserve">с. Сватково, 4 </t>
  </si>
  <si>
    <t>с. Сватково, 2</t>
  </si>
  <si>
    <t xml:space="preserve">с. Бужаниново, ул.Полевая, 8 </t>
  </si>
  <si>
    <t xml:space="preserve">с. Бужаниново, ул.Полевая, 16 (15) </t>
  </si>
  <si>
    <t>д. Путятино, 133, 134  (131)</t>
  </si>
  <si>
    <t>пос. Лоза, 10 (7)</t>
  </si>
  <si>
    <t>пос. Лоза, 13</t>
  </si>
  <si>
    <t>пос. Лоза, 17А</t>
  </si>
  <si>
    <t>пос. Лоза, 20</t>
  </si>
  <si>
    <t>пос. Лоза, ул. Южная, 12</t>
  </si>
  <si>
    <t>пос. Лоза, 1</t>
  </si>
  <si>
    <t>пос. Заречный, 12</t>
  </si>
  <si>
    <t>дер. Зубцово,12</t>
  </si>
  <si>
    <t>пос. Мостовик, ул. Лесная, 46</t>
  </si>
  <si>
    <t>г. СП., ул. Птицеградская, 14</t>
  </si>
  <si>
    <t>Юр лицо</t>
  </si>
  <si>
    <t>г. СП., ул. Владимирская, 2Ак2</t>
  </si>
  <si>
    <t>каждый 4-й день</t>
  </si>
  <si>
    <t>07:00-10:00</t>
  </si>
  <si>
    <t>10:00-13:00</t>
  </si>
  <si>
    <t>ежедневно</t>
  </si>
  <si>
    <t>понедельник, среда, пятница</t>
  </si>
  <si>
    <t>14:00-17:00</t>
  </si>
  <si>
    <t>6*0,66</t>
  </si>
  <si>
    <t>вторник</t>
  </si>
  <si>
    <t>ООО "Спелая вишенка"</t>
  </si>
  <si>
    <t>2*0,66</t>
  </si>
  <si>
    <t>15:00-17:00</t>
  </si>
  <si>
    <t>2р/м</t>
  </si>
  <si>
    <t>5р/н</t>
  </si>
  <si>
    <t>2р/д</t>
  </si>
  <si>
    <t>08:00-11:00, 13:00-18:00</t>
  </si>
  <si>
    <t>08:00-11:00, 13:00-16:00</t>
  </si>
  <si>
    <t>09:00-12:00</t>
  </si>
  <si>
    <t>12:00-15:00</t>
  </si>
  <si>
    <t>11:00-14:00</t>
  </si>
  <si>
    <t xml:space="preserve">г. СП., ул. Колхозная, 27/1 </t>
  </si>
  <si>
    <t>08:00-11:00</t>
  </si>
  <si>
    <t>г. СП., Новоугличское ш., 96</t>
  </si>
  <si>
    <t>2 потом 1</t>
  </si>
  <si>
    <t>г. СП., 1-й Ударной Армии, 36</t>
  </si>
  <si>
    <t>четверг, воскресенье (2р/н)</t>
  </si>
  <si>
    <t>09:00-12:00, 15:00-18:00</t>
  </si>
  <si>
    <t>г. СП., ул. Симоненкова, 19</t>
  </si>
  <si>
    <t>4р/н</t>
  </si>
  <si>
    <t>1*0,66</t>
  </si>
  <si>
    <t>3р/н</t>
  </si>
  <si>
    <t>2р/н</t>
  </si>
  <si>
    <t>г. СП., ул. Кирпичная, 29 №1</t>
  </si>
  <si>
    <t>г. СП., ул. Кирпичная, 29 №2</t>
  </si>
  <si>
    <t>г. СП., Скобяное ш., 6</t>
  </si>
  <si>
    <t>08:00-12:00, 11:00-14:00</t>
  </si>
  <si>
    <t>г. СП., мкр. Афанасово, ул. Орджоникидзе, 43</t>
  </si>
  <si>
    <t>г. СП., Московское ш., 22</t>
  </si>
  <si>
    <t>13:00-16:00</t>
  </si>
  <si>
    <t>г. СП., ул. Школьная, 21</t>
  </si>
  <si>
    <t>забрать 1 сетку ржавую</t>
  </si>
  <si>
    <t>установить сетку</t>
  </si>
  <si>
    <t>6*0,8</t>
  </si>
  <si>
    <t xml:space="preserve">г. СП., мкр. Семхоз, ул. Грибоедова, 2 </t>
  </si>
  <si>
    <t>замена и установка баков</t>
  </si>
  <si>
    <t xml:space="preserve">г. СП., мкр. Семхоз, ул. Пионерская, 2 </t>
  </si>
  <si>
    <t>08:00-12:00 13:00-16:00</t>
  </si>
  <si>
    <t>07:00-10:00 13:00-15:00</t>
  </si>
  <si>
    <t>1р/н</t>
  </si>
  <si>
    <t>"ТРАСТ СП"</t>
  </si>
  <si>
    <t>3*0,66</t>
  </si>
  <si>
    <t>г. СП., мкр. Ферма, ул. Юности, 2А</t>
  </si>
  <si>
    <t>г. СП., мкр. Ферма, Солнечная, 4 (6) /Молодёжная, 3</t>
  </si>
  <si>
    <t>ТСЖ "Дом 27"</t>
  </si>
  <si>
    <t>56.327252, 38.129488</t>
  </si>
  <si>
    <t>ЖСК "Дружба"</t>
  </si>
  <si>
    <t>г. СП., Новоугличское ш., 60</t>
  </si>
  <si>
    <t>56.332428, 38.133290</t>
  </si>
  <si>
    <t>г. СП., Новоугличское ш., 60А</t>
  </si>
  <si>
    <t>56.332467, 38.134424</t>
  </si>
  <si>
    <t>ТСЖ "Углич 60А"</t>
  </si>
  <si>
    <t xml:space="preserve">г. Сергиев Посад, ул. Осипенко, 8 </t>
  </si>
  <si>
    <t>56.326721, 38.156292</t>
  </si>
  <si>
    <t>д. Сватково, 1Б</t>
  </si>
  <si>
    <t>56.385307, 38.214170</t>
  </si>
  <si>
    <t>ООО "ЖИЛКОМФОРТ"</t>
  </si>
  <si>
    <t>56.509801, 38.313667</t>
  </si>
  <si>
    <t>ЗАО "СТРОЙ ГРУППА СП"</t>
  </si>
  <si>
    <t>56.510734, 38.315873</t>
  </si>
  <si>
    <t>д. Березняки, 68 (31, 32)</t>
  </si>
  <si>
    <t>6 - 7</t>
  </si>
  <si>
    <t>1, 2</t>
  </si>
  <si>
    <t>1, 0</t>
  </si>
  <si>
    <t>3, 4</t>
  </si>
  <si>
    <t>г. Пересвет, ул. Ленина, 2 (ул. Комсомольская, 3)</t>
  </si>
  <si>
    <t>4, 5</t>
  </si>
  <si>
    <t>БАКИ</t>
  </si>
  <si>
    <t>пос.Мостовик, ул.Пионерская, 1,15б,3,5,9,11,13, ул. Лесная, 19, 21, 23 (1/2)</t>
  </si>
  <si>
    <t>(расширить к.п.)</t>
  </si>
  <si>
    <t>г. Краснозаводск, ул. 1 Мая, 18</t>
  </si>
  <si>
    <t>2, 3</t>
  </si>
  <si>
    <t>2, 3 зеленых бака</t>
  </si>
  <si>
    <t>7, 8</t>
  </si>
  <si>
    <t>с.п. Селковское, д. Торгашино, 11, 12</t>
  </si>
  <si>
    <t>5, 7</t>
  </si>
  <si>
    <t>0, 1</t>
  </si>
  <si>
    <t>2, 4</t>
  </si>
  <si>
    <t>5, 6</t>
  </si>
  <si>
    <t>56.519453, 38.088850</t>
  </si>
  <si>
    <t>56.516624, 38.091952</t>
  </si>
  <si>
    <t>50-100 домов</t>
  </si>
  <si>
    <t>дер. Шабурново, 10 (13)</t>
  </si>
  <si>
    <t>дер. Шабурново, 20</t>
  </si>
  <si>
    <t>дер. Марьино, 24 (22)</t>
  </si>
  <si>
    <t>г. Хотьково, ул. Лихачева, 1 (почта)</t>
  </si>
  <si>
    <t>г. Хотьково, Ткацкий пер. (ул. Новая, 2)</t>
  </si>
  <si>
    <t>56.271824, 37.983220</t>
  </si>
  <si>
    <t>г. Хотьково, м-н Теплоизолит (ГОП)</t>
  </si>
  <si>
    <t>56.259657,38.004245</t>
  </si>
  <si>
    <t>56.255336, 37.991643</t>
  </si>
  <si>
    <t>56.238207, 38.010266</t>
  </si>
  <si>
    <t>56.240657, 38.007919</t>
  </si>
  <si>
    <t>56.246503, 37.944879</t>
  </si>
  <si>
    <t>56.251545, 37.953805</t>
  </si>
  <si>
    <t>56.289065, 37.991424</t>
  </si>
  <si>
    <t>56.225182, 37.991346</t>
  </si>
  <si>
    <t>56.216514, 37.989763</t>
  </si>
  <si>
    <t>56.216628, 37.983648</t>
  </si>
  <si>
    <t>56.219714, 37.996149</t>
  </si>
  <si>
    <t>56.297250, 37.941696</t>
  </si>
  <si>
    <t>56.279819, 38.018466</t>
  </si>
  <si>
    <t>56.268718, 38.012697</t>
  </si>
  <si>
    <t>56.268665, 38.006041</t>
  </si>
  <si>
    <t>56.243059, 37.882862</t>
  </si>
  <si>
    <t>56.256038, 37.960414</t>
  </si>
  <si>
    <t>56.261048, 37.997607</t>
  </si>
  <si>
    <t>56.211506, 37.964247</t>
  </si>
  <si>
    <t>56.212934, 37.974144</t>
  </si>
  <si>
    <t>56.214366, 37.974082</t>
  </si>
  <si>
    <t>56.205765, 37.974655</t>
  </si>
  <si>
    <t>56.218164, 37.977250</t>
  </si>
  <si>
    <t>56.200983, 37.993257</t>
  </si>
  <si>
    <t>56.255082, 37.930594</t>
  </si>
  <si>
    <t>56.256812, 37.934477</t>
  </si>
  <si>
    <t>г. Хотьково, Горжовицкая, 9</t>
  </si>
  <si>
    <t>56.242099, 37.985278</t>
  </si>
  <si>
    <t>белый</t>
  </si>
  <si>
    <t>г. Хотьково, ул. Седина, 32</t>
  </si>
  <si>
    <t>г. Хотьково, ул. Михеенко, 9</t>
  </si>
  <si>
    <t>г. Хотьково, ул. Михеенко, 13</t>
  </si>
  <si>
    <t>г. Хотьково, ул. Седина, 1 АТС</t>
  </si>
  <si>
    <t>г. Хотьково, ул. Менделеева, 17</t>
  </si>
  <si>
    <t>г. Хотьково, ул. 2-ая Рабочая, 31</t>
  </si>
  <si>
    <t>г. Хотьково, ул. 2-ая Рабочая, 28</t>
  </si>
  <si>
    <t>г. Хотьково, ул. Жуковского, 2</t>
  </si>
  <si>
    <t>бордовый</t>
  </si>
  <si>
    <t>сгорела</t>
  </si>
  <si>
    <t>бетонная</t>
  </si>
  <si>
    <t>56.393105,  38.225182</t>
  </si>
  <si>
    <t>56.391451, 38.225789</t>
  </si>
  <si>
    <t>с. Сватково, 9а</t>
  </si>
  <si>
    <t>страшная</t>
  </si>
  <si>
    <t>страшная/ржавая</t>
  </si>
  <si>
    <t>р/п Богородское, ул.Первая, 3, 5</t>
  </si>
  <si>
    <t>56.495628, 38.176078</t>
  </si>
  <si>
    <t>56.492169, 38.175174</t>
  </si>
  <si>
    <t>9А</t>
  </si>
  <si>
    <t>нет в программе</t>
  </si>
  <si>
    <t>Новая</t>
  </si>
  <si>
    <t>новая от ЕИ.</t>
  </si>
  <si>
    <t>Новая на 8 баков</t>
  </si>
  <si>
    <t>Новая на 6 баков</t>
  </si>
  <si>
    <t>Новая на 4 бака</t>
  </si>
  <si>
    <t>Необходимо организовать алтернативное место сбора ТКО</t>
  </si>
  <si>
    <t>ГАЗ</t>
  </si>
  <si>
    <t>СанПиН до окон</t>
  </si>
  <si>
    <t>Должна была быть новая</t>
  </si>
  <si>
    <t>Чужой участок земли</t>
  </si>
  <si>
    <t>вдоль дороги</t>
  </si>
  <si>
    <t>вопрос?!</t>
  </si>
  <si>
    <t>сетка</t>
  </si>
  <si>
    <t>ужасная</t>
  </si>
  <si>
    <t xml:space="preserve">д. Березняки, 1А </t>
  </si>
  <si>
    <t>р/п Богородское, ул. Слободка</t>
  </si>
  <si>
    <t>3-я Хуторская</t>
  </si>
  <si>
    <t>что с ней?</t>
  </si>
  <si>
    <t>г. Краснозаводск, ул. Трудовые резервы, 12 (10, 13)</t>
  </si>
  <si>
    <t>г. СП., ул. Дружбы, 13</t>
  </si>
  <si>
    <t>г. СП., ул. 2-я Пролетарская, 4</t>
  </si>
  <si>
    <t>г. СП., ул. 2-я Рыбная, 16</t>
  </si>
  <si>
    <t xml:space="preserve">г. СП., ул. 2-й Кирпичный Завод, 12 </t>
  </si>
  <si>
    <t>г. СП., ул. 2-я Гражданская, 13</t>
  </si>
  <si>
    <t xml:space="preserve">ул. Владимирская, 2Ак1, 2Ак2, 2Ак3, 2Ак4 </t>
  </si>
  <si>
    <t>р/п Скоропусковский, п. Мирный, 33</t>
  </si>
  <si>
    <t>г. СП., 1-я Рыбная, 82</t>
  </si>
  <si>
    <t>г. Краснозаводск, Девичье Поле, 1</t>
  </si>
  <si>
    <t>г. Хотьково, Абрамцево, Жуковского, 8</t>
  </si>
  <si>
    <t>г. Пересвет, ул. Комсомольская, 2 магазин «Теремок» (ул. Советская, 3)</t>
  </si>
  <si>
    <t>пос. Мостовик, ул. Лесная, 5</t>
  </si>
  <si>
    <t>Заявка на к.п. 1039</t>
  </si>
  <si>
    <t>ТСЖ "Богородское"</t>
  </si>
  <si>
    <t>ТСЖ "Богородское"/ЗАО "СТРОЙ ГРУППА СП"</t>
  </si>
  <si>
    <t>ООО УК "Регион"</t>
  </si>
  <si>
    <t>ООО « УК «Виктория-5»</t>
  </si>
  <si>
    <t>Соц. об.</t>
  </si>
  <si>
    <t>ООО "ПСК "ИНТЕХСИ"</t>
  </si>
  <si>
    <t>ООО "УК Авангард"</t>
  </si>
  <si>
    <t>с. Закубежье, у ДК (д. 10)</t>
  </si>
  <si>
    <t>к.п. или баки</t>
  </si>
  <si>
    <t>пос. Башенка, 95</t>
  </si>
  <si>
    <t>56.445557, 37.916484</t>
  </si>
  <si>
    <t>ТСЖ "Валовая 39А"</t>
  </si>
  <si>
    <t>д. Абрамово, д. 13</t>
  </si>
  <si>
    <t>56°16'24"N, 38°13'56"E (56.273333, 38.232222)</t>
  </si>
  <si>
    <t>г. Сергиев Посад, пр-т Красной Армии, 206А</t>
  </si>
  <si>
    <t>56.320157, 38.142798</t>
  </si>
  <si>
    <t>г. Сергиев Посад, Валовый пер.,  3</t>
  </si>
  <si>
    <t>56.319194, 38.142551</t>
  </si>
  <si>
    <t>г. Сергиев Посад, ул. Бероунская, д. 1</t>
  </si>
  <si>
    <t>56.317826, 38.140124</t>
  </si>
  <si>
    <t>г. Сергиев Посад, проспект Красной Армии, д. 212</t>
  </si>
  <si>
    <t>56.322006, 38.145530</t>
  </si>
  <si>
    <t>г. Сергиев Посад, ул. Матросова, д. 2/1</t>
  </si>
  <si>
    <t>56.325954, 38.143130</t>
  </si>
  <si>
    <t>г. Сергиев Посад, ул. Матросова, д. 6</t>
  </si>
  <si>
    <t>56.326482, 38.141999</t>
  </si>
  <si>
    <t>г. Сергиев Посад, Новоугличское шоссе, д. 92</t>
  </si>
  <si>
    <t>56.330783, 38.135966</t>
  </si>
  <si>
    <t>г. Сергиев Посад, ул. Митькина, д. 36а</t>
  </si>
  <si>
    <t>56.307940, 38.139452</t>
  </si>
  <si>
    <t>56.304182, 38.158277</t>
  </si>
  <si>
    <t>г. Сергиев Посад, ул. Чкалова, д. 14/2</t>
  </si>
  <si>
    <t>56.310977, 38.164408</t>
  </si>
  <si>
    <t>г. Сергиев Посад, ул. Заводская/ул.Ленина</t>
  </si>
  <si>
    <t>56.312329, 38.160380</t>
  </si>
  <si>
    <t>г. Сергиев Посад, пос.НИИРП, 16а</t>
  </si>
  <si>
    <t>56.321732, 38.227212</t>
  </si>
  <si>
    <t>г. Сергиев Посад, пос.НИИРП, 16А</t>
  </si>
  <si>
    <t>56.321747, 38.227224</t>
  </si>
  <si>
    <t>г. Сергиев Посад, мкр. Ферма, ул. Мира, 2</t>
  </si>
  <si>
    <t>56.299822, 38.176782</t>
  </si>
  <si>
    <t>г. Сергиев Посад, мкр. Ферма, ул. Озерная, д. 13</t>
  </si>
  <si>
    <t>56.304894, 38.194751</t>
  </si>
  <si>
    <t>г. Сергиев Посад, с. Глинково, ул. Коршуниха, 7</t>
  </si>
  <si>
    <t>56.294959, 38.196939</t>
  </si>
  <si>
    <t>г. Сергиев Посад, ул. Кирпичная, 9 (4/1)</t>
  </si>
  <si>
    <t>56.294584, 38.150103</t>
  </si>
  <si>
    <t>г. Сергиев Посад, ул. Восточная, 4</t>
  </si>
  <si>
    <t>56.298087, 38.138984</t>
  </si>
  <si>
    <t>г. Сергиев Посад, ул. Октябрьская, д. 2</t>
  </si>
  <si>
    <t>56.298218, 38.143011</t>
  </si>
  <si>
    <t>КГМ</t>
  </si>
  <si>
    <t>г. Сергиев Посад, ул. Кирпичная, д. 33</t>
  </si>
  <si>
    <t>56.295057, 38.158640</t>
  </si>
  <si>
    <t>г. Сергиев Посад, Скобяное шоссе, д. 14</t>
  </si>
  <si>
    <t>56.291718, 38.144145</t>
  </si>
  <si>
    <t>г. Сергиев Посад, мкр. Афанасово, ул. Менделеева, д.35</t>
  </si>
  <si>
    <t>г. Сергиев Посад, ул. Спорыховская (ул. Санаторная, 70)</t>
  </si>
  <si>
    <t>56.280879, 38.151719</t>
  </si>
  <si>
    <t>г. Сергиев Посад, Ярославское ш., 13с1</t>
  </si>
  <si>
    <t>56.340897, 38.171022</t>
  </si>
  <si>
    <t>56.340935, 38.170990</t>
  </si>
  <si>
    <t>г. Сергиев Посад, ул. Бабушкина, д. 40</t>
  </si>
  <si>
    <t>56.333391, 38.162732</t>
  </si>
  <si>
    <t>г. Сергиев Посад, ул.Спасская, д. 18</t>
  </si>
  <si>
    <t>56.333049, 38.180355</t>
  </si>
  <si>
    <t>г. Сергиев Посад, ул. Боголюбская, 29</t>
  </si>
  <si>
    <t>56.333849, 38.185391</t>
  </si>
  <si>
    <t>г. Сергиев Посад, ул. Василия Шукшина, д. 42</t>
  </si>
  <si>
    <t>56.338088, 38.178793</t>
  </si>
  <si>
    <t>г. Сергиев Посад, дер.Деулино, д. 70</t>
  </si>
  <si>
    <t>56.357675, 38.113928</t>
  </si>
  <si>
    <t>г. Сергиев Посад, Суздальская, д. 1</t>
  </si>
  <si>
    <t>56.336600, 38.131055</t>
  </si>
  <si>
    <t>г. Сергиев Посад, ул. Пограничная, 32</t>
  </si>
  <si>
    <t>56.336470, 38.151077</t>
  </si>
  <si>
    <t>г. Сергиев Посад, мкр. Семхоз, ул. Копнинская, 31</t>
  </si>
  <si>
    <t>56.295427, 38.091983</t>
  </si>
  <si>
    <t>56.292334, 38.086251</t>
  </si>
  <si>
    <t>56.330355, 38.112636</t>
  </si>
  <si>
    <t>г. Сергиев Посад, Троицкая Слобода</t>
  </si>
  <si>
    <t>г. Сергиев Посад, ул. Чернышевского, д. 46 (44)</t>
  </si>
  <si>
    <t>56.294672, 38.105701</t>
  </si>
  <si>
    <t>г. Сергиев Посад, ул. Дружбы, д. 6а</t>
  </si>
  <si>
    <t>56.328041, 38.140061</t>
  </si>
  <si>
    <t>г. Сергиев Посад, Новоуличское ш., д. 49</t>
  </si>
  <si>
    <t>56.326282, 38.132655</t>
  </si>
  <si>
    <t>г. Сергиев Посад, ул. Шлякова, 13</t>
  </si>
  <si>
    <t>56.313821, 38.138966</t>
  </si>
  <si>
    <t>г. Сергиев Посад, с. Благовещенье, 2</t>
  </si>
  <si>
    <t>56.323436, 38.086275</t>
  </si>
  <si>
    <t>г. Сергиев Посад, с. Благовещенье, 62</t>
  </si>
  <si>
    <t>56.324800, 38.078116</t>
  </si>
  <si>
    <t>г. Сергиев Посад, Больничная, д. 20</t>
  </si>
  <si>
    <t>56.300409, 38.111347</t>
  </si>
  <si>
    <t>г. Сергиев Посад, ул. Маяковского, 19</t>
  </si>
  <si>
    <t>56.293734, 38.114506</t>
  </si>
  <si>
    <t>г. Сергиев Посад, ул. Толстого (Маяковского),  8</t>
  </si>
  <si>
    <t>56.291347, 38.116644</t>
  </si>
  <si>
    <t>56.281594, 38.066830</t>
  </si>
  <si>
    <t>г. Сергиев Посад, ул. Сорокина, д. 67</t>
  </si>
  <si>
    <t>56.303682, 38.110938</t>
  </si>
  <si>
    <t>г. Сергиев Посад, ул. Вознесенская, д. 86</t>
  </si>
  <si>
    <t>56.294554, 38.131232</t>
  </si>
  <si>
    <t>г. Сергиев Посад, ул. Вознесенская, д. 88</t>
  </si>
  <si>
    <t>56.293956, 38.130425</t>
  </si>
  <si>
    <t>г. Сергиев Посад, Московское ш., 2</t>
  </si>
  <si>
    <t>56.288366, 38.123841</t>
  </si>
  <si>
    <t>г. Сергиев Посад, Московское ш., 24</t>
  </si>
  <si>
    <t>56.287318, 38.123823</t>
  </si>
  <si>
    <t>г. Сергиев Посад, ул. Строительная, д. 7</t>
  </si>
  <si>
    <t>56.286590, 38.127342</t>
  </si>
  <si>
    <t>д. Шапилово</t>
  </si>
  <si>
    <t>д. Золотилово, д. 49</t>
  </si>
  <si>
    <t>Сергиево-Посадскгий г.о., д. Ворохобино</t>
  </si>
  <si>
    <t>56.317479, 37.973043</t>
  </si>
  <si>
    <t>с.п. Васильевское, д. Лазарево</t>
  </si>
  <si>
    <t>56.33708 37.95488</t>
  </si>
  <si>
    <t>с.п. Васильевское, д. Костромино</t>
  </si>
  <si>
    <t>56.338409, 37.918420</t>
  </si>
  <si>
    <t>Сергиево-Посадскгий г.о., д. Царевское</t>
  </si>
  <si>
    <t>56.35879 37.90658</t>
  </si>
  <si>
    <t>Сергиево-Посадскгий г.о., д. Алферьево, 35</t>
  </si>
  <si>
    <t>56.379317, 37.923218</t>
  </si>
  <si>
    <t>Сергиево-Посадскгий г.о., д. Соснино</t>
  </si>
  <si>
    <t>56.401013, 37.863771</t>
  </si>
  <si>
    <t>Сергиево-Посадскгий г.о., д. Ивнягово</t>
  </si>
  <si>
    <t>56.409569, 37.859428</t>
  </si>
  <si>
    <t>Сергиево-Посадскгий г.о., д. Пальчино</t>
  </si>
  <si>
    <t>56.425565, 37.854291</t>
  </si>
  <si>
    <t>Сергиево-Посадскгий г.о., д. Каменки</t>
  </si>
  <si>
    <t>56.436303, 37.898282</t>
  </si>
  <si>
    <t>56.441154, 37.887169</t>
  </si>
  <si>
    <t>56.440397, 37.891781</t>
  </si>
  <si>
    <t>с. Васильевское, д. 12а</t>
  </si>
  <si>
    <t>56.342370, 37.892673</t>
  </si>
  <si>
    <t xml:space="preserve">Сергиево-Посадскгий г.о., с. Васильевское, 53
</t>
  </si>
  <si>
    <t>56.340742, 37.887941</t>
  </si>
  <si>
    <t>56.337859, 37.883334</t>
  </si>
  <si>
    <t>Сергиево-Посадскгий г.о., д. Тарбеево</t>
  </si>
  <si>
    <t>56.350247, 37.856212</t>
  </si>
  <si>
    <t>Сергиево-Посадскгий г.о., д. Ярыгино</t>
  </si>
  <si>
    <t>д. Старожелтиково</t>
  </si>
  <si>
    <t>д. Старожелтиково, д. 7/1</t>
  </si>
  <si>
    <t>д. Новожелтиково, д. 43</t>
  </si>
  <si>
    <t xml:space="preserve">Сергиево-Посадскгий г.о., с. Озерецкое </t>
  </si>
  <si>
    <t>56.30908 37.83267</t>
  </si>
  <si>
    <t>Сергиево-Посадскгий г.о., д. Башлаево</t>
  </si>
  <si>
    <t>56.324461, 37.814859</t>
  </si>
  <si>
    <t>д. Житниково, д. 38</t>
  </si>
  <si>
    <t>56.314639, 37.801956</t>
  </si>
  <si>
    <t>д. Житниково, д. 1 (68)</t>
  </si>
  <si>
    <t>56.315813, 37.806340</t>
  </si>
  <si>
    <t>д. Пузино</t>
  </si>
  <si>
    <t>56.295088, 37.798978</t>
  </si>
  <si>
    <t>д. Кузьминки</t>
  </si>
  <si>
    <t>56.289439, 37.810165</t>
  </si>
  <si>
    <t>д. Новожелтиково, д. 100</t>
  </si>
  <si>
    <t>д. Новожелтиково, д. 70</t>
  </si>
  <si>
    <t>д. Алферово, д. 35</t>
  </si>
  <si>
    <t>д. Каменки</t>
  </si>
  <si>
    <t>с.п. Васильевское, д. Новинки</t>
  </si>
  <si>
    <t>56.32003 37.9328</t>
  </si>
  <si>
    <t>д. Морозово (у храма)</t>
  </si>
  <si>
    <t>д. Филимоново</t>
  </si>
  <si>
    <t>г. Хотьково, 2-й Больничный тупик, д. 2</t>
  </si>
  <si>
    <t>г. Хотьково, ул. Раздольная, д. 2</t>
  </si>
  <si>
    <t>д. Высоково (въезд)</t>
  </si>
  <si>
    <t>г. Сергиев Посад, ул. Митькина, 37</t>
  </si>
  <si>
    <t>г. Сергиев Посад, ул. Новгородская, 1</t>
  </si>
  <si>
    <t>г. Сергиев Посад, 1-й Воздвиженский пер., 12</t>
  </si>
  <si>
    <t>г. Сергиев Посад, ул. Островского, 1</t>
  </si>
  <si>
    <t>г. Сергиев Посад, ул. Октябрят, 8А</t>
  </si>
  <si>
    <t>г. Сергиев Посад, ул. Бабушкина, 69</t>
  </si>
  <si>
    <t>56.324164, 38.145663</t>
  </si>
  <si>
    <t>г. Сергиев Посад, проспект Красной Армии, д. 180</t>
  </si>
  <si>
    <t xml:space="preserve">г. Сергиев Посад, д. Бубяково </t>
  </si>
  <si>
    <t>д. Воронцово, д. 14</t>
  </si>
  <si>
    <t>д. Захарьино</t>
  </si>
  <si>
    <t>с. Шеметово, д.4а</t>
  </si>
  <si>
    <t>с. Шеметово, ул. Садовая, д. 100</t>
  </si>
  <si>
    <t>д. Тарбинское</t>
  </si>
  <si>
    <t>д. Филисово, д.1</t>
  </si>
  <si>
    <t>д. Кустово</t>
  </si>
  <si>
    <t>56.527281, 38.107254</t>
  </si>
  <si>
    <t>д. Дмитровское</t>
  </si>
  <si>
    <t>56.521636, 38.132143</t>
  </si>
  <si>
    <t>д. Селихово</t>
  </si>
  <si>
    <t>56.515472, 38.162211</t>
  </si>
  <si>
    <t>д. Афанасово</t>
  </si>
  <si>
    <t>56.517047, 38.159583</t>
  </si>
  <si>
    <t>д. Посевево, д. 2</t>
  </si>
  <si>
    <t>56.519644, 38.073774</t>
  </si>
  <si>
    <t>д. Сахарово, д. 13а</t>
  </si>
  <si>
    <t>56.518382, 38.038862</t>
  </si>
  <si>
    <t>д. Бобошино, д. 58</t>
  </si>
  <si>
    <t>56.538542, 38.054700</t>
  </si>
  <si>
    <t>д. Бобошино</t>
  </si>
  <si>
    <t>56.544417, 38.050758</t>
  </si>
  <si>
    <t>с. Аким-Анна</t>
  </si>
  <si>
    <t>56.529134, 38.033581</t>
  </si>
  <si>
    <t>д. Акулово</t>
  </si>
  <si>
    <t>56.537748, 38.013663</t>
  </si>
  <si>
    <t>д. Базыкино</t>
  </si>
  <si>
    <t>56.536869, 38.010560</t>
  </si>
  <si>
    <t>д. Кисляково</t>
  </si>
  <si>
    <t>56.544001, 38.024995</t>
  </si>
  <si>
    <t>с. Константиново, ул. Кооперативная</t>
  </si>
  <si>
    <t>56.552611,38.015447</t>
  </si>
  <si>
    <t>д. Агинтово</t>
  </si>
  <si>
    <t>56.673122, 37.973332</t>
  </si>
  <si>
    <t>д. Лихачево</t>
  </si>
  <si>
    <t>56.66031, 37.935044</t>
  </si>
  <si>
    <t>д. Дубки</t>
  </si>
  <si>
    <t>56.653207, 37.971201</t>
  </si>
  <si>
    <t>с. Закубежье, д. 11</t>
  </si>
  <si>
    <t>с. Закубежье у ФАП</t>
  </si>
  <si>
    <t>д. Ясниково</t>
  </si>
  <si>
    <t>56.578457, 38.010355</t>
  </si>
  <si>
    <t>с. Никульское, д.29</t>
  </si>
  <si>
    <t>56.570708, 38.015589</t>
  </si>
  <si>
    <t>д. Голыгино, д. 41</t>
  </si>
  <si>
    <t>56.188398, 38.035395</t>
  </si>
  <si>
    <t>д. Голыгино</t>
  </si>
  <si>
    <t>56.185155, 38.036425</t>
  </si>
  <si>
    <t>с. Воздвиженское, д. 88</t>
  </si>
  <si>
    <t>с. Воздвиженское, д. 44</t>
  </si>
  <si>
    <t>Сергиево-Посадскгий г.о., д. Шелково</t>
  </si>
  <si>
    <t>Сергиево-Посадскгий г.о., д. Ерёмино</t>
  </si>
  <si>
    <t>Сергиево-Посадскгий г.о., д. Сковородино</t>
  </si>
  <si>
    <t>Сергиево-Посадскгий г.о., д. Машутино</t>
  </si>
  <si>
    <t>Сергиево-Посадскгий г.о., д. Душищево</t>
  </si>
  <si>
    <t>Сергиево-Посадскгий г.о., д. Ботово</t>
  </si>
  <si>
    <t>Сергиево-Посадскгий г.о., д. Быково</t>
  </si>
  <si>
    <t>Спргиево-Посадский голодской округ, д. Наугольное, въезд</t>
  </si>
  <si>
    <t>Спргиево-Посадский голодской округ, д. Наугольное, выезд</t>
  </si>
  <si>
    <t>Спргиево-Посадский голодской округ, д. Наугольное, центр</t>
  </si>
  <si>
    <t xml:space="preserve">с.п. Березняковское, д. Дубининское </t>
  </si>
  <si>
    <t>с.п. Березняковское, д. Малинники</t>
  </si>
  <si>
    <t>с.п. Березняковское, д. Слотино</t>
  </si>
  <si>
    <t xml:space="preserve">с.п. Березняковское, п. Листвянка </t>
  </si>
  <si>
    <t xml:space="preserve">с.п. Березняковское, д. Взгляднево </t>
  </si>
  <si>
    <t xml:space="preserve">с.п. Березняковское, д.Воронино </t>
  </si>
  <si>
    <t xml:space="preserve">с.п. Березняковское, с. Бужаниново, ул. Новая, д. 33  </t>
  </si>
  <si>
    <t xml:space="preserve">с.п. Березняковское, с.Бужаниново, ул. Никольская , д.54 </t>
  </si>
  <si>
    <t xml:space="preserve">с.п. Березняковское, с.Бужаниново, ул. Строителей , д.15 </t>
  </si>
  <si>
    <t>с.п. Березняковское, д. Гагино</t>
  </si>
  <si>
    <t>с.п. Березняковское, д. Гальнево</t>
  </si>
  <si>
    <t xml:space="preserve">с.п. Березняковское, д. Леоново </t>
  </si>
  <si>
    <t>с.п. Березняковское, д. Путятино, частный сектор</t>
  </si>
  <si>
    <t>с.п. Березняковское, д. Дивово</t>
  </si>
  <si>
    <t>с.п. Березняковское, д.Яковлево</t>
  </si>
  <si>
    <t>с.п. Березняковское, д. Сватково, д.39</t>
  </si>
  <si>
    <t>с.п. Березняковское, д.Сватково, дом 1Б</t>
  </si>
  <si>
    <t>с.п. Березняковское, д.Душищево</t>
  </si>
  <si>
    <t>с.п. Лозовское, д.Назарьево</t>
  </si>
  <si>
    <t>с.п. Лозовское, д.Новоселки</t>
  </si>
  <si>
    <t>с.п. Лозовское, д.Рязанцы</t>
  </si>
  <si>
    <t>с.п. Лозовское, д.Шарапово</t>
  </si>
  <si>
    <t>с.п. Лозовское, д.Шильцы</t>
  </si>
  <si>
    <t>с.п. Лозовское, д.Шитова Сторожка</t>
  </si>
  <si>
    <t>д. Устинки</t>
  </si>
  <si>
    <t>д. Мишутино, д.207</t>
  </si>
  <si>
    <t>д. Напольское, д.3</t>
  </si>
  <si>
    <t>с. Хомяково, Просторный проезд, д. 97</t>
  </si>
  <si>
    <t>д. Зубцово</t>
  </si>
  <si>
    <t>д. Еремино</t>
  </si>
  <si>
    <t>д. Новоселки</t>
  </si>
  <si>
    <t>пос. Здравница</t>
  </si>
  <si>
    <t>д. Бревново</t>
  </si>
  <si>
    <t>г. Сергиев Посад, мкрн. Семхоз, ул. Хотьковская, д. 97</t>
  </si>
  <si>
    <t>г. Сергиев Посад, мкрн. Семхоз, Центральный проезд, д. 97</t>
  </si>
  <si>
    <t>г. Сергиев Посад, мкрн. Семхоз, ул. Красногорская, д. 13</t>
  </si>
  <si>
    <t>д. Машино, д. 15/17</t>
  </si>
  <si>
    <t>г. Хотьково, ул. Горбуновская фабрика, д.2</t>
  </si>
  <si>
    <t>г. Хотьково, ул. Спортивная, д. 9</t>
  </si>
  <si>
    <t>пос. Абрамцево, ул. Нахимова, д. 83/1</t>
  </si>
  <si>
    <t>г. Хотьково, ул. Первомайская, д. 21</t>
  </si>
  <si>
    <t>г. Хотьково, ул. Порхоменко, д. 4 г</t>
  </si>
  <si>
    <t>г. Хотьково, ул. Молодогвардейская, д. 14</t>
  </si>
  <si>
    <t>г. Хотьково, ул. Молодогвардейсая, д. 14</t>
  </si>
  <si>
    <t>пос. Механизаторов</t>
  </si>
  <si>
    <t>д. Тешилово, д. 1к.1</t>
  </si>
  <si>
    <t>д. Новокудрино, д. 18</t>
  </si>
  <si>
    <t>г. Хотьково, ул. Ярославская, д. 11</t>
  </si>
  <si>
    <t>д. Короськово.</t>
  </si>
  <si>
    <t>с. Радонеж</t>
  </si>
  <si>
    <t>пос. Заречный</t>
  </si>
  <si>
    <t>с.п. Шеметовское, д. Бор</t>
  </si>
  <si>
    <t>с.п. Шеметовское, д. Корытцево</t>
  </si>
  <si>
    <t>56.507388, 37.850356</t>
  </si>
  <si>
    <t>с.п. Шеметовское, д. Михалево</t>
  </si>
  <si>
    <t>56.580731, 37.96051</t>
  </si>
  <si>
    <t>с.п. Шеметовское,д. Машутино</t>
  </si>
  <si>
    <t>56.552914, 37.946802</t>
  </si>
  <si>
    <t>с.п. Шеметовское,д. Самотовино</t>
  </si>
  <si>
    <t>с.п. Шеметовское, д.Судниково</t>
  </si>
  <si>
    <t>с.п. Шеметовское, д. Филипповское</t>
  </si>
  <si>
    <t>56.591602, 37.942188</t>
  </si>
  <si>
    <t>с.п. Шеметовское, д.Чижево</t>
  </si>
  <si>
    <t>с.п. Шеметовское, с. Шеметово, ул.Солнечная, 111</t>
  </si>
  <si>
    <t>56.516726, 38.093290</t>
  </si>
  <si>
    <t>с.п. Шеметовское, с. Шеметово, ул. Центральная, дом 34</t>
  </si>
  <si>
    <t>с.п. Шеметовское, д. Юдино</t>
  </si>
  <si>
    <t>Д. Шубино</t>
  </si>
  <si>
    <t>д. Григорово, д. 34</t>
  </si>
  <si>
    <t>56.463738, 38.181759</t>
  </si>
  <si>
    <t>д. Язьвицы, д. 46</t>
  </si>
  <si>
    <t>56.459278, 38.200735</t>
  </si>
  <si>
    <t>с. Выпуково, д. 1</t>
  </si>
  <si>
    <t>56.475575, 38.204280</t>
  </si>
  <si>
    <t>с. Выпуково, д. 28</t>
  </si>
  <si>
    <t>56.482658, 38.206706</t>
  </si>
  <si>
    <t>д. Несвитаево</t>
  </si>
  <si>
    <t>56.489766, 38.214604</t>
  </si>
  <si>
    <t>г. Сергиев Псад, ул. Тихвинская</t>
  </si>
  <si>
    <t>д. Сметьево</t>
  </si>
  <si>
    <t>56.487038, 38.231063</t>
  </si>
  <si>
    <t>д. Муханово, ул. Николаева</t>
  </si>
  <si>
    <t>56.511639,38.306999</t>
  </si>
  <si>
    <t>56.511373,38.314681</t>
  </si>
  <si>
    <t>д. Муханово, ул. Советская, д. 21</t>
  </si>
  <si>
    <t>г. Сергиев Посад, ул. Лермонтова, 9А</t>
  </si>
  <si>
    <t>56.296961, 38.113127</t>
  </si>
  <si>
    <t>56.296946, 38.113067</t>
  </si>
  <si>
    <t>г. Сергиев Посад, с. Деулино</t>
  </si>
  <si>
    <t>56.292825, 38.188341</t>
  </si>
  <si>
    <t>56.333951, 38.177129</t>
  </si>
  <si>
    <t>56.30982 37.91816 </t>
  </si>
  <si>
    <t>56.312921, 37.907792</t>
  </si>
  <si>
    <t>56.309382, 37.921293</t>
  </si>
  <si>
    <t xml:space="preserve"> 56.31201 37.92362</t>
  </si>
  <si>
    <t>56.31361 37.90862</t>
  </si>
  <si>
    <t>с.п. Шеметовское, с. Константиново, ул. Советская, 5</t>
  </si>
  <si>
    <t>56.551805, 38.031553</t>
  </si>
  <si>
    <t>с.п. Шеметовское, с. Константиново, ул. Советская, 48</t>
  </si>
  <si>
    <t>56.551045, 38.036301</t>
  </si>
  <si>
    <t>56.193642, 38.117201</t>
  </si>
  <si>
    <t>56.452818, 37.958602</t>
  </si>
  <si>
    <t>56.65049, 37.978818</t>
  </si>
  <si>
    <t>56.196596, 38.064143</t>
  </si>
  <si>
    <t>56.200487, 38.065213</t>
  </si>
  <si>
    <t>МегаБак - НУШ, 79</t>
  </si>
  <si>
    <t>Эко-боксы (РСО) - Хотьково</t>
  </si>
  <si>
    <t>г. Краснозаводск, дер. Семёнково, 5</t>
  </si>
  <si>
    <t>г. Краснозаводск, дер. Семёнково, 87, частный сектор</t>
  </si>
  <si>
    <t xml:space="preserve"> 1-й Ударной Армии, 38, 42А/ </t>
  </si>
  <si>
    <t>пр-т Красной Армии, 187, 185/27, Бульвар Кузнецова, 4А, Зеленный пер., 25</t>
  </si>
  <si>
    <t>МУП "РАССВЕТ"</t>
  </si>
  <si>
    <t>г. Краснозаводск, ул. 1 Мая, 53</t>
  </si>
  <si>
    <t>с.п. Селковское, д. Торгашино, 21 (20)</t>
  </si>
  <si>
    <t>дер. Самотовино, 23</t>
  </si>
  <si>
    <t>дер. Самотовино, 2</t>
  </si>
  <si>
    <t>ул. Инженерная, 21</t>
  </si>
  <si>
    <t>ул. Инженерная, 8</t>
  </si>
  <si>
    <t>ул. 1-я Рыбная, 3</t>
  </si>
  <si>
    <t>г. СП., ул. Инженерная, 6А</t>
  </si>
  <si>
    <t>г. СП., ул. Инженерная, 21</t>
  </si>
  <si>
    <t>г. СП., ул. Инженерная, 8</t>
  </si>
  <si>
    <t>г. СП., ул. 1-я Рыбная, 3</t>
  </si>
  <si>
    <t>56.515243, 37.838377</t>
  </si>
  <si>
    <t>56.507398, 37.850484</t>
  </si>
  <si>
    <t>50-60 домов</t>
  </si>
  <si>
    <t xml:space="preserve">Сергиево-Посадкий г.о., д. Корытцево </t>
  </si>
  <si>
    <t xml:space="preserve">Сергиево-Посадкий г.о., д. Бор </t>
  </si>
  <si>
    <t>2 старых железных бака, сгорела</t>
  </si>
  <si>
    <t>дер. Кузьмино, 5-9</t>
  </si>
  <si>
    <t xml:space="preserve"> 56.595063, 37.926798</t>
  </si>
  <si>
    <t>г. СП., Вознесенская, 86</t>
  </si>
  <si>
    <t>г. СП., ул. Митькина, 37</t>
  </si>
  <si>
    <t>56.456573, 37.870934</t>
  </si>
  <si>
    <t>ТСЖ "Углич 60" / ТСЖ "Мир-4"</t>
  </si>
  <si>
    <t>56.627134, 37.970180</t>
  </si>
  <si>
    <t>Сергиево-Посадкий г.о., д. Иваньково</t>
  </si>
  <si>
    <t>2*5 (10)</t>
  </si>
  <si>
    <t>г. СП., ул. Колхозная, 8/91</t>
  </si>
  <si>
    <t>Бульвар Кузнецова, 5, 4а(1/2)</t>
  </si>
  <si>
    <t>Бульвар Кузнецова, 6, НУШ, 5</t>
  </si>
  <si>
    <t>г. СП., Новоугличское ш., 9а</t>
  </si>
  <si>
    <t>56.321141, 38.134832</t>
  </si>
  <si>
    <t>нет в РМ</t>
  </si>
  <si>
    <t>ТОСО "Спутник-2"</t>
  </si>
  <si>
    <t xml:space="preserve"> 1-ая Ударной Армии, 40</t>
  </si>
  <si>
    <t>2*066</t>
  </si>
  <si>
    <t>Новоугличское ш., 101</t>
  </si>
  <si>
    <t>г. СП., Новоугличское ш., 59 (61)</t>
  </si>
  <si>
    <t xml:space="preserve">ул. Осипенко, 8 </t>
  </si>
  <si>
    <t>ул. Кирпичная, 27</t>
  </si>
  <si>
    <t>пр-т Красной Армии, 138/2</t>
  </si>
  <si>
    <t>Новоугличское ш., 57</t>
  </si>
  <si>
    <t>56.325683, 38.132951</t>
  </si>
  <si>
    <t>г. СП., Новоугличское ш., 53</t>
  </si>
  <si>
    <t>Новоугличское ш., 53</t>
  </si>
  <si>
    <t>* кол-во домов</t>
  </si>
  <si>
    <t>Новоугличское ш., 69, 69А,67 (1/2)</t>
  </si>
  <si>
    <t>Новоугличское ш., 67 (1/2, 65, 65А</t>
  </si>
  <si>
    <t>56.328494, 38.130420</t>
  </si>
  <si>
    <t>г. СП., Новоугличское ш., 63</t>
  </si>
  <si>
    <t>6?</t>
  </si>
  <si>
    <t>Новоугличское ш., 59, 61 (2/3)</t>
  </si>
  <si>
    <t>Новоугличское ш., 63, 61 (1/2)</t>
  </si>
  <si>
    <t>56.327423, 38.133118</t>
  </si>
  <si>
    <t>г. СП., Новоугличское ш., 48</t>
  </si>
  <si>
    <t>Новоугличское ш., 48</t>
  </si>
  <si>
    <t>г. СП., Новоугличское ш., 32</t>
  </si>
  <si>
    <t>ТСН "Углич-2"</t>
  </si>
  <si>
    <t>56.321742, 38.139129</t>
  </si>
  <si>
    <t>1/0</t>
  </si>
  <si>
    <t>Сергиево-Посадский городской округ, с. Шеметово, мкр. Новый, д. 21</t>
  </si>
  <si>
    <t>с. Шеметово,
ул. Центральная, 73</t>
  </si>
  <si>
    <t>ул. Октябрьская, 2, 3 (2/3), 4, 5, (1/3), 8 (1/3), 1 (2/4), 7 (2/4), ул. Симоненкова, 23 (1/3), 21, 19</t>
  </si>
  <si>
    <t>ул. Академика Силина, 4, ул. Железнодорожная, 25/2, 22А (2/4) + 10-20 домов</t>
  </si>
  <si>
    <t xml:space="preserve">ул. Железнодорожная, 24, 26, 28, 30, 32,34, 36, 38, 40, 42,  Институтская, 12, 13, </t>
  </si>
  <si>
    <t xml:space="preserve">ул. Институтская, 8, ул. Железнодорожная, 22А
</t>
  </si>
  <si>
    <t>ул. Кирпичная, 24</t>
  </si>
  <si>
    <t>ул. Кирпичная, 29</t>
  </si>
  <si>
    <t>ул. Кирпичная, 31</t>
  </si>
  <si>
    <t>Скобяное ш., 6, 6А</t>
  </si>
  <si>
    <t>ул. Московская, 1, 1А, 2, 3, 4, 5, 6, 7, 8, 10, 11, 12, 13, 14, 15, 16, 17, 18, 19, 20, 21</t>
  </si>
  <si>
    <t>ул. Вознесенская, 44, 44А, 46, 48, 50</t>
  </si>
  <si>
    <t>г. Сергиев Посад, проспект Красной Армии, д. 205Г</t>
  </si>
  <si>
    <t>ул. Птицеградская, 1, 1А</t>
  </si>
  <si>
    <t>ул. Птицеградская, 8А, 4, 6, 7</t>
  </si>
  <si>
    <t>ул. Птицеградская, 21, 21А</t>
  </si>
  <si>
    <t>ул. Птицеградская, 18, 22, 1 (2/4)</t>
  </si>
  <si>
    <t>ул. Маслиева, 7, 8, 9, 19, 20 + 3-7 домов</t>
  </si>
  <si>
    <t>ул. Маслиева, 2, 3, 4, 5, 1А, 1 (2/4)</t>
  </si>
  <si>
    <t>ул. Энгельса, 3</t>
  </si>
  <si>
    <t>пр-т Красной Армии, 240</t>
  </si>
  <si>
    <t>пр-т Красной Армии, 247</t>
  </si>
  <si>
    <t>пр-т Красной Армии, 253А</t>
  </si>
  <si>
    <t>пр-т Красной Армии, 251А</t>
  </si>
  <si>
    <t>с. Мишутино, 2, 30, 6, 15, 32, 34, 33, 20, 21, 10, 11, 8 + 200 домов</t>
  </si>
  <si>
    <t>ул. Центральная, 1, 3, ул. Клубная, 3, 5, 7</t>
  </si>
  <si>
    <t>пр-т Красной Армии, 180, 184, 182, 186/2, Бероунская, 4, ул. Валовая, 25/6, 21/5, 19/8, 17/15 (2/4), Новый пер., 3, 4, 6, ул. Шлякова, 13 (2/4)</t>
  </si>
  <si>
    <t xml:space="preserve"> ул. Кирова, 5</t>
  </si>
  <si>
    <t>Чайковского, 20</t>
  </si>
  <si>
    <t>ул. Фестивальная, 23</t>
  </si>
  <si>
    <t>ул. Фестивальная, 1, 2А</t>
  </si>
  <si>
    <t xml:space="preserve">ул. Фестивальная, 3 + 10-15 домов </t>
  </si>
  <si>
    <t>Ярославское ш., 8А</t>
  </si>
  <si>
    <t>Ярославское ш., 45, 12А, 10 (2/4)</t>
  </si>
  <si>
    <t>Ярославское ш., 23, 11, 12, 13, 14, 21 (1/3) + 3-7 домов</t>
  </si>
  <si>
    <t>Ярославское ш., 8, 10 (2/4), 1, 5, 9, 22, 21 (2/3)</t>
  </si>
  <si>
    <t>ул. Симоненкова, 23 (2/3), 21, 19, ул. Октябрьская, 3(1/3), 5 (2/3), 8 (2/3), 1 (2/4), 7 (2/4), 9, 11, 12, 10</t>
  </si>
  <si>
    <t>1-я Рыбная, 80, ул. Железнодорожная, 35</t>
  </si>
  <si>
    <t>ул. Кооперативная, 35Б, 35, 35А,  + 40-50 домов</t>
  </si>
  <si>
    <t>56.340258, 37.865822</t>
  </si>
  <si>
    <t>ул. Вознесенская, 109, 82/6, 111/4, 80А</t>
  </si>
  <si>
    <t>ул. Бероунская, 22, 14 (1/2), ул. Стахановская, 1, 2, 3, 4, 1А, 5 (2/3), ул. Карла Либкнехта, 3, 5, 2/16 (1/2)</t>
  </si>
  <si>
    <t>60-65 домов</t>
  </si>
  <si>
    <t>ул. Пионерская, 16 + 60-65 домов</t>
  </si>
  <si>
    <t xml:space="preserve"> 1-й Ударной Армии, 36, 34/ 95-100 домов</t>
  </si>
  <si>
    <t>под КГМ? / вдоль дороги</t>
  </si>
  <si>
    <t>СанПиН до окон / альтернативные места в рамках СанПин не определены</t>
  </si>
  <si>
    <t>не соответствует не одному пункту из стандартов</t>
  </si>
  <si>
    <t>СанПиН до окон и дороги</t>
  </si>
  <si>
    <t>СанПиН до дип (детская площадка)</t>
  </si>
  <si>
    <t>ул. Клементьевская 77/9 (1/2), 79 (1/2), 81 (1/2), ул. Толстого,2, 2А, 4, 4Б, 6, 8 (1/2), 6А (1/2), ул. Клементьевская, 82, ул. Школьная, 8, 10, 12, 17, 19, 19А, 21, 15 (1/2), ул. Куликова, 15 (1/2), 17/2 (1/2), ул. Маяковского, 4 (1/2),</t>
  </si>
  <si>
    <t>, ул. 2-й Кирпичный Завод, 10, 11, 12, 13, 14, 15, 16, 17, 18, 19, 20, 24</t>
  </si>
  <si>
    <t>ул. Воробьёвская, 33А, 34, 31, 33, 27 (2/3), 25 1(/2), 29 Хотьковский пр-д., 46 (1/2), 44А (1/2), 42А (1/3)</t>
  </si>
  <si>
    <t xml:space="preserve">Хотьковский пр-д, 17, 46 (1/2), 44А (1/2),  42А (1/3), ул. Маяковского, 6, 8, 8А, 10, 16, 14, 12/22, ул. Куликова, 20, 18, 18А, 18Б, 23, 21, 21А, 17/2 (1/2), ул. Толстого, 4А, 8 (1/2), 6А (1/2), </t>
  </si>
  <si>
    <t xml:space="preserve">Московское ш., 3, 7, 9, ул. Строительная, 3, 4, Московское ш., 11 (1/2) / ул. Строительная, 5, 6, 7, 8, 10, 11, Московское ш., 11 (1/2), 13, 15, </t>
  </si>
  <si>
    <t>Московское ш., 22, 24</t>
  </si>
  <si>
    <t>ул. Лесная, 1, 2, 3, 4, 5, 6, 8</t>
  </si>
  <si>
    <t>ул. Озерная, д. 13, 11, 10 (1/2), 9 (1/3)</t>
  </si>
  <si>
    <t>ул. Озёрная, 1, 2, 3, 4 (1/2), 5 (1/2), ул. Юности, 1, 2, 2А, 4, ул. Мира, 5 (1/2), 7, 3А (1/2), ул. Ясная, 3 (1/2), 8 (1/2)</t>
  </si>
  <si>
    <t>Сергиево-Посадский г.о., пос. Здравница, 3</t>
  </si>
  <si>
    <t>56.234432, 38.194897</t>
  </si>
  <si>
    <t>пос. Здравница, 1, 3 + 30-35 домов</t>
  </si>
  <si>
    <t>ул. Мира, 5 (1/2), 3А (1/2), 10, 8 (1/2),  12, 16 (1/3), 14 (1/2) ул. Победы, 3 (1/2), 5, 7, бульвар Сводобы 6, ул. Ясная, 1 (1/3)</t>
  </si>
  <si>
    <t>ул. Юности, 8, 6, ул. Мира, 9, 11, 20, 18, 16 (1/3) ул. Ясная, 3 (1/2), 8 (1/2), 1 (1/3)</t>
  </si>
  <si>
    <t>бульвар Свободы, 1 (1/2), 4, 4А, ул. Молодёжная, 8А, 8Б, 8В, ул. Замышляева, 7</t>
  </si>
  <si>
    <t xml:space="preserve"> ул. Победы, 2 (1/2), 4, 6, ул. Солнечная, 1, 2, 3, 4, 5, 6, ул. Молодежная, 1, 3, 5, ул. Мира, 2, бульвар Свободы, 1 (1/2), 3 </t>
  </si>
  <si>
    <t>56.251980, 37.974213</t>
  </si>
  <si>
    <t>г. Хотьково, ул. Лихачева, 6</t>
  </si>
  <si>
    <t>ТСЖ</t>
  </si>
  <si>
    <t xml:space="preserve">р/п Богородское, 79 </t>
  </si>
  <si>
    <t>ул. Владимирская, 65</t>
  </si>
  <si>
    <t xml:space="preserve">г. СП., 1-й Ударной Армии, 42А </t>
  </si>
  <si>
    <t>трансформаторная будка</t>
  </si>
  <si>
    <t>56.321819, 38.109857</t>
  </si>
  <si>
    <t>Сергиево-Посадскгий г.о., д. Калошино</t>
  </si>
  <si>
    <t>дер. Кузьмино, у д. 5-9</t>
  </si>
  <si>
    <t>Московское ш., 12</t>
  </si>
  <si>
    <t>56.288876, 38.124557</t>
  </si>
  <si>
    <t>ТСЖ "Квадрат"</t>
  </si>
  <si>
    <t>пр-т Красной Армии, 209</t>
  </si>
  <si>
    <t>56.245285, 38.218731</t>
  </si>
  <si>
    <t>п. Ситники, 7</t>
  </si>
  <si>
    <t>с. Шеметово, мкр. Новый, 27</t>
  </si>
  <si>
    <t>56.514328, 38.090408</t>
  </si>
  <si>
    <t>W9578511262</t>
  </si>
  <si>
    <t>омсу</t>
  </si>
  <si>
    <t xml:space="preserve">по нормативу 9 баков серых </t>
  </si>
  <si>
    <t>назначение площадки ТКО/КГО</t>
  </si>
  <si>
    <t>Юридические лица (адрес/норматив)</t>
  </si>
  <si>
    <t xml:space="preserve">Норма накопления </t>
  </si>
  <si>
    <t>Примечание</t>
  </si>
  <si>
    <t>нет</t>
  </si>
  <si>
    <t xml:space="preserve">ул. Шлякова, 32 (1/2)(0,11/0,04), 26/1 (0,26/0,08); 13 (2/4) (0,81/0,25), 15/17 (1/2) (0,36/0,11) ул. Карла Либкнехта, 6/27 (1/2) (0,32/0,10), 4 (0,49/0,15), 2/16 (1/2)(0,36/0,11) ул. Леонида Булавина, 5/23 (0,52/0,16), 3 (0,60/0,19), 4 (0,22/0,07); 1/12 (0,73/0,23), ул. Бероунская, 14 (1/2) (0,07/0,02), Красный пер., 3 (1/2) (0,62/0,19), ул. Валовая, 28 (0,62/0,19) + 15-20 домов ИЖС </t>
  </si>
  <si>
    <t>ул. Стахановская, 11 (1/3) (0,05/0,02), 8/40 (0,36/0,11), 6/31 (0,52/0,16), 5 (1/3) (0,06/0,02), 7/33 (0,15/0,05), ул. Шлякова, 29/7 0,78/0,24)</t>
  </si>
  <si>
    <t>нет юридических лиц</t>
  </si>
  <si>
    <t xml:space="preserve">ИП Изотова И.О. (0,855); ООО "Никодент" (0,15); ООО "АВТОКАМ" (0,2175); ООО ПТМФ "ОПТИК" (3,9102); ООО фирма "Медтехника СПосад" (0,29); </t>
  </si>
  <si>
    <t>ул. Карла Либкнехта, 9/38 (2,26/0,70), ул. Краснофлотская, 19/13  (1/3), ул. Стахановская, 11 (2/3), 9/42</t>
  </si>
  <si>
    <t>ул. Краснофлотская, 2, 3, 4, 6 (0,10/0,03), 9, 11/12, ул. Шлякова, 32 (1/2) (0,11/0,04), ул. Карла Либкнехта, 10, ул. Леонида Булавина, 9А (0,50/0,15), 16А, 16Б, Красный пер., 3 (1/2)</t>
  </si>
  <si>
    <t>Информационно аналитеческая служба (0,145)</t>
  </si>
  <si>
    <t>ИП Сотсков А.А. (0,435); ООО Сотка (2,62)</t>
  </si>
  <si>
    <t>ИП Чубукова Марина Сергеевна (3,65); ООО фирма "Коммерческий центр "Ника-777" (3,68); ИП Матвеева Галина Сергеевна (0,07); ИП Елисеева Наталья Витальевна (8,6355); ООО "Астра" (1,73); ИП Изотова Маргарита Юрьевна (3,2775);  ООО "КЕЛАР" (7,77); ООО Связной (4,7025); ИП Талалаева Светлана Павловна (3,8); ФБК ООО (1,67917); ОО Фармамед (1,80833)</t>
  </si>
  <si>
    <t>ИП Ходыч Валентин Иванович (0,44)</t>
  </si>
  <si>
    <t>+</t>
  </si>
  <si>
    <t>ООО "СПС Благоустройство"</t>
  </si>
  <si>
    <t>ООО  "СПС Благоустройство"</t>
  </si>
  <si>
    <t>к.п.,шкаф</t>
  </si>
  <si>
    <t>с.п. Шеметовское д. Еремино пос.Башенка</t>
  </si>
  <si>
    <t>ТСНЖ "Майолик6"</t>
  </si>
  <si>
    <t>Новоугличское ш., 60</t>
  </si>
  <si>
    <t>УК Реммаш</t>
  </si>
  <si>
    <t>ТСЖ "Вознесенская" /  ООО "СЭС"</t>
  </si>
  <si>
    <t>ТСН-ПМКД"НИИРП"</t>
  </si>
  <si>
    <t>ул. Вознесенская, 107, 78,80а + 5-7 домов</t>
  </si>
  <si>
    <t>г. СП., ул. Центральная, 1-3/Клубная,3</t>
  </si>
  <si>
    <t>Новые КП</t>
  </si>
  <si>
    <t xml:space="preserve">Ликвидация </t>
  </si>
  <si>
    <t>звонила О.В. Будут заявляться(нужнот них заявки)</t>
  </si>
  <si>
    <t>ООО Дантистъ (0,435); ИП Любимов В.В. (1,425)</t>
  </si>
  <si>
    <t>56.653625, 37.979201</t>
  </si>
  <si>
    <t>г. Сергиев Посад, ул. Вифанская, д. 101, (1-я Каляевская улица)</t>
  </si>
  <si>
    <t>Не сошлось</t>
  </si>
  <si>
    <t>г. Сергиев Посад, с. Глинково, 3-я Луговая, 2А (Верхнелугова ул.)</t>
  </si>
  <si>
    <t xml:space="preserve">г. Сергиев Посад, д. Зубачёво, 1 (ул. Преображенская) </t>
  </si>
  <si>
    <t>21 дом</t>
  </si>
  <si>
    <t>16 домов</t>
  </si>
  <si>
    <t>40 домов</t>
  </si>
  <si>
    <t>магазин "Сантехника"</t>
  </si>
  <si>
    <t>г. Сергиев Посад, мкр. Семхоз, ул. Куйбышева, 26 (ул. Суворова)</t>
  </si>
  <si>
    <t>ИП Флорес Касимиро Сесар (0,81)</t>
  </si>
  <si>
    <t>ООО "Альбион-2002"(10,431)</t>
  </si>
  <si>
    <t>ИП Чемоданова О.Н. (0,13)</t>
  </si>
  <si>
    <t>ИП Изотова И.О.( 3,8); ООО ТФ "Нарек" (7,98); ПАО "Ростелеком" (0,3625)</t>
  </si>
  <si>
    <t>ИП Литвинцева Е.М. (3,65); ООО "Контакт-Фарм" (0,09); ООО "Р.И.М." (2,015); ПАО "Сбербанк" (1,0875)</t>
  </si>
  <si>
    <t>ИП Пучков А.С. (1,08)</t>
  </si>
  <si>
    <t>Сергиево-Посадский р-н, г. Краснозаводск, ул. 1 Мая, д.10</t>
  </si>
  <si>
    <t>56.441942, 38.240798</t>
  </si>
  <si>
    <t>Сергиево-Посадский р-н, г. Краснозаводск, ул. 1 Мая, д.35а</t>
  </si>
  <si>
    <t>56.439993, 38.250535</t>
  </si>
  <si>
    <t>г. Сергиев Посад, ул. Железнодорожная,д. 44</t>
  </si>
  <si>
    <t>Сергиево-Посадский рн., п.Богородское</t>
  </si>
  <si>
    <t>Сергиево-Посадский р-н., г.п. Хотьково, ул. Майолик д. 4</t>
  </si>
  <si>
    <t>Сергиево-Посадский район,г.Сергиев Посад,ул.Пограничная</t>
  </si>
  <si>
    <t>г.Сергиев Посад, Новоугличское шоссе</t>
  </si>
  <si>
    <t>Сергиево-Посадский р-н., г. Хотьково, ул. Заводская д. 20а</t>
  </si>
  <si>
    <t>г.Сергиев Посад, 1-ой Ударной Армии</t>
  </si>
  <si>
    <t>56.336616, 38.153145</t>
  </si>
  <si>
    <t>56.297871, 38.154076</t>
  </si>
  <si>
    <t>ИП Емельянова С.В. (0,07)</t>
  </si>
  <si>
    <t>Ип Коршунов А.Н. (6,9635); ООО "Альфа Владимир" (6,3555); ООО "Р.И.М." (3,63217)</t>
  </si>
  <si>
    <t>ООО "Вкусняшка" (1,21); ООО "Альфа Владимир" (6,061)</t>
  </si>
  <si>
    <t>56.331850, 38.127441</t>
  </si>
  <si>
    <t>56.259078, 37.974707</t>
  </si>
  <si>
    <t>56.498218, 38.187111</t>
  </si>
  <si>
    <t>ИП Кудрявцева И.А. (3,477); ООО "ФАРМ-ФАКТ" (5,9); ООО "Р.И.М." (2,5833)</t>
  </si>
  <si>
    <t>АО "Дикси-ЮГ" (12,882)</t>
  </si>
  <si>
    <t>56.437810, 38.249003</t>
  </si>
  <si>
    <t>ИП Евстифеев М.Б. (3,99); ООО "Альбион-2002" (7,0395)</t>
  </si>
  <si>
    <t>56.438486, 38.246669</t>
  </si>
  <si>
    <t>АО "Дикси ЮГ" (18,3084; ПАО "Ростелеком" (0,0725)</t>
  </si>
  <si>
    <t>ИП Зкаирова С.Н. (__); ООО "НЕО-ФАРМ" (__)</t>
  </si>
  <si>
    <t>ООО "Лабиринт-М" (7,448)</t>
  </si>
  <si>
    <t>ООО "Легион" (0,2175)</t>
  </si>
  <si>
    <t>ООО «Альфа Владимир» (8,189); Связной ООО (2,3845)</t>
  </si>
  <si>
    <t>г. Сергиев Посад, мкр. Семхоз, ул. Горького, 19А (Дмитровский пр-д)</t>
  </si>
  <si>
    <t>ИП Абовян С.А. (0,72333); ИП Еремеева Е.Р. (1,24); ИП Регентов А.Н. (3,51); ООО "Пересвет телеком" (0,65); ПАО "Сбербанк" (1,0875)</t>
  </si>
  <si>
    <t>ООО "Версаль" (0,2175)</t>
  </si>
  <si>
    <t>ИП Грабович Л.Г. (0,22); ООО «НЕО-ФАРМ» (1,17)</t>
  </si>
  <si>
    <t>ООО "Вектор" (0,29)</t>
  </si>
  <si>
    <t>Сергиево-Посадский р-н, г. Пересвет, ул. Советская, д.8 (Пятерочка)</t>
  </si>
  <si>
    <t>56.4191017150879  38.1745643615723</t>
  </si>
  <si>
    <t>ООО «Агроторг»</t>
  </si>
  <si>
    <t>ИП Иванова Т.В. (1,5865); ООО "Локон плюс" (0,66667; ООО "СК Альянс" (0,6699)</t>
  </si>
  <si>
    <t>ИП Логинова Н.А. (2,85)</t>
  </si>
  <si>
    <t>ИП Сысоева Т.А. (4,37)</t>
  </si>
  <si>
    <t>г. Сергиев Посад, ул. Лермонтова, 9А (Келарская улица)</t>
  </si>
  <si>
    <t>ГСК "Темп"</t>
  </si>
  <si>
    <t>56.353212, 38.115835</t>
  </si>
  <si>
    <t>ИП Лысикова С.Г. (5,89)</t>
  </si>
  <si>
    <t>ПОЧТА РОССИИ АО</t>
  </si>
  <si>
    <t>ПАО Сбербанк (0,145); Трефилов Дмитрий Андреевич (0,4675)</t>
  </si>
  <si>
    <t>72 дома, ул. Подлесная 20 домов,ул. Кинельска 7 домов</t>
  </si>
  <si>
    <t>ИП Касумов З.В. (0,95); ИП Яицкая О.С. (1,3205)</t>
  </si>
  <si>
    <t>ПАО Сбербанк (0,0725)</t>
  </si>
  <si>
    <t>ООО "Альбион-2002" (8,93)</t>
  </si>
  <si>
    <t>ИП Абсурдинова М.А. (0,475)</t>
  </si>
  <si>
    <t>ИП Закирова С.Н. (0,93)</t>
  </si>
  <si>
    <t>ООО "СЧМ" (0,36); ООО "Альфа Рязань" (6,65)</t>
  </si>
  <si>
    <t>ПАО Сбербанк (0,145)</t>
  </si>
  <si>
    <t>ООО "Оптима сервис" (0,73); ТПК "Техноэкспорт" (1,0875</t>
  </si>
  <si>
    <t>ООО "Альбион-2002" (6,2795); ИП Морозова Т.А. (___); ИП Охотская Е.А. (4,74)</t>
  </si>
  <si>
    <t>ООО "Городские аптеки" (3,285)</t>
  </si>
  <si>
    <t xml:space="preserve">ИП Палилова Н.Н. (0,07), </t>
  </si>
  <si>
    <t>ООО "Татьяна+" (8,379); ПАО "Ростелеком" (0,0725)</t>
  </si>
  <si>
    <t>ИП Кирсанова Н.И. (1,71)</t>
  </si>
  <si>
    <t>ООО "Альбион-2002" (4,959)</t>
  </si>
  <si>
    <t>ИП Шмелькова А.М. (1,125)</t>
  </si>
  <si>
    <t>ИП Седова А.В. (4,29875)</t>
  </si>
  <si>
    <t>ООО "РУСМОРСЕРВИС" (4,92)</t>
  </si>
  <si>
    <t>ПАО Ростелеком (0,0725)</t>
  </si>
  <si>
    <t>ИП Бочков Д.А. (2,58); ИП Козина Г.В. (1,52)</t>
  </si>
  <si>
    <t>ИП Сердюкова Н.Н. (0,07)</t>
  </si>
  <si>
    <t>56.445536, 37.916365</t>
  </si>
  <si>
    <t>ООО "Альбион-2002" (8,8692)</t>
  </si>
  <si>
    <t>ЛОМБАРД КАРАТ-СВС ООО (0,145); ИП Смирнов В.С. (0,53)</t>
  </si>
  <si>
    <t>д. Агтинтово, д. Митино, д. Ворского</t>
  </si>
  <si>
    <t>д. Лихачево, снт Залесье</t>
  </si>
  <si>
    <t>д. Дубки, д. Закубежье</t>
  </si>
  <si>
    <t>д. Дубки, д. Закубежье, д. Игнашино</t>
  </si>
  <si>
    <t>д. Закубежье, д. Игнашино</t>
  </si>
  <si>
    <t>с. Воздвиженское</t>
  </si>
  <si>
    <t>ООО "Альфа Владимир" (5,6145)</t>
  </si>
  <si>
    <t>ИП Силаева Е.В. (2); ООО "Домашний доктор" (1,805); АО "Воентелеком" (1,59)</t>
  </si>
  <si>
    <t>д. Сковородино</t>
  </si>
  <si>
    <t>д. Машутино, ст. Восход</t>
  </si>
  <si>
    <t>д. Высоково, снт Высоково, снт Роща</t>
  </si>
  <si>
    <t>ООО "Военторг-Ритейл" (24,33)</t>
  </si>
  <si>
    <t>ООО ПКФ "СТАРАЯ ГВАРДИЯ" (10,35)</t>
  </si>
  <si>
    <t>АО "Дикси ЮГ" (8,0655)</t>
  </si>
  <si>
    <t>ООО «Производственный консорциум Мир Продуктов» (2,5375); ООО «СИА-ФАРМ»</t>
  </si>
  <si>
    <t>ООО "Альбион-2002" (5,8615)</t>
  </si>
  <si>
    <t>ИП Бирюков А.Ю. (1,7575)</t>
  </si>
  <si>
    <t>ул. Николаева, ул. Советская, ул. Первомайская</t>
  </si>
  <si>
    <t xml:space="preserve">ул. Николаева </t>
  </si>
  <si>
    <t xml:space="preserve">д. Сметьево, снт Сметьево, </t>
  </si>
  <si>
    <t>с. Выпуково,</t>
  </si>
  <si>
    <t>д. Язьвицы, снт Язьвицы</t>
  </si>
  <si>
    <t>д. Григорово, д. Семенцево</t>
  </si>
  <si>
    <t>ИП Исмаилова Ф.Д. (0,15); ИП Корочкина И.А. (3,9); ИП Ходыч В.И.; ООО "Сатир" (20,045)</t>
  </si>
  <si>
    <t xml:space="preserve">ООО "Здравторг" (3,01); </t>
  </si>
  <si>
    <t>АО "Дикси ЮГ" (18,4775); ООО "ВАН" (4,598)</t>
  </si>
  <si>
    <t xml:space="preserve">ООО "Битрейс Телеком" (1,45); ИП Земцовский В.И. (1,995); ИП Теленков Д.А. (4,14); ИП Шахсуварян Ж.С. (0,26667); ИП Ясенчук А.О. (0,07); </t>
  </si>
  <si>
    <t xml:space="preserve">д. Базыкино </t>
  </si>
  <si>
    <t>ул. Кооперативная, ул. Заводская, ул. Комсомольская, ул. Фестивальная</t>
  </si>
  <si>
    <t>с. Никульское</t>
  </si>
  <si>
    <t xml:space="preserve">ул. Советская, Гусарский пр-д, ул. Первомайская, ул. Новая, ул. Больничная, д. Кисляково, д. Базыкино, д. Акулово </t>
  </si>
  <si>
    <t>ул. Советская</t>
  </si>
  <si>
    <t>д. Бобошино, снт Урожай</t>
  </si>
  <si>
    <t>д. Сахарово, снт Сахарово</t>
  </si>
  <si>
    <t>д. Посевьево, снт Актер, снт Связист, днп Приозерье, с Шеметово</t>
  </si>
  <si>
    <t>п. Афанасово, д. Селихово</t>
  </si>
  <si>
    <t>д. Селихово, п. Афанасово</t>
  </si>
  <si>
    <t xml:space="preserve"> д. Филисово</t>
  </si>
  <si>
    <t>д. Тарбинское, д. Филисово, Шеметовское поселение ул. Озерная</t>
  </si>
  <si>
    <t>д. Воронцово</t>
  </si>
  <si>
    <t>д. Бубяково</t>
  </si>
  <si>
    <t xml:space="preserve">ул. Бабушкина </t>
  </si>
  <si>
    <t>ул. Северно-Озерная</t>
  </si>
  <si>
    <t>ул. Новоярославская , ул. Северно-Озерная, ул. Профсоюзная, ул. Коммунаров</t>
  </si>
  <si>
    <t>ул. Калинина, ул. 1-я Заречная, ул. 2-я Заречная, ул. Дзержинского, ул. Горького, ул. Профсоюзная</t>
  </si>
  <si>
    <t xml:space="preserve">1-й Воздвиженский пер., 2-й Воздвиженский пер., 3-й Воздвиженский пер. , ул. Воздвиженская, Воздвиженская наб. </t>
  </si>
  <si>
    <t>ул. Новгородская, ул. Пограничная , ул. Суздальская</t>
  </si>
  <si>
    <t>ул. Митькина</t>
  </si>
  <si>
    <t xml:space="preserve"> ул. Сорокина</t>
  </si>
  <si>
    <t>ул. Железнодорожная, ул. Кирова</t>
  </si>
  <si>
    <t xml:space="preserve"> с. Благовещенье</t>
  </si>
  <si>
    <t>с. Деулино</t>
  </si>
  <si>
    <t>ИП Афанасьев С.С. (0,215); ООО "Бета-М" (6,175); ИП Ерпилов Д.Ю. (9,5); ИП Лошаков В.А. (0,4)</t>
  </si>
  <si>
    <t>ИП Клочков Д.В. (0,07); ООО "Альбион-2002" (8,208)</t>
  </si>
  <si>
    <t>ИП Грувер А.Е. (0,2)</t>
  </si>
  <si>
    <t>ООО "Домашний доктор" (0,95)</t>
  </si>
  <si>
    <t>ООО "Ангара" (0,07); ИП Нестеров И.В.</t>
  </si>
  <si>
    <t xml:space="preserve">ул. Чернышевского, ул. Хотьковская, ул. Горького, ул. Пугачёва </t>
  </si>
  <si>
    <t>ул. Келарская, ул. Западная, ул.Пугачёва</t>
  </si>
  <si>
    <t>ул. Нижненекрасовская, ул. Сорокина</t>
  </si>
  <si>
    <t>ул. Троицкая, ул. Посадская, ул. Воздвиженская</t>
  </si>
  <si>
    <t xml:space="preserve">ул. Пархоменко, ул. Воздвиженская, ул. Крестьянский </t>
  </si>
  <si>
    <t>ул.  Куйбышева, ул. Первомайская, ул. Суворова, ул. Грибоедова, ул. Загорского</t>
  </si>
  <si>
    <t>ул. Копнинская, ул. Ворошилова</t>
  </si>
  <si>
    <t>ул. Пограничная, 2-й Новгородский переулок, ул. Рождественская, ул. Покровская, ул.  Славянская, Троицкий бульвар</t>
  </si>
  <si>
    <t>ул. Суздальская, 1-й Новгородский пер.</t>
  </si>
  <si>
    <t>рядом ДНП "Деулино"</t>
  </si>
  <si>
    <t xml:space="preserve">Тихвинская ул. </t>
  </si>
  <si>
    <t>ул.Спасская, ул. Черниговская, ул. Боголюбская,  ул. Тихвинская</t>
  </si>
  <si>
    <t xml:space="preserve">3-я Луговая ул., Верхнелуговая ул. ,Торгошинский пр-д,Торгошинская ул. </t>
  </si>
  <si>
    <t>Кирпичная ул. ИЖС</t>
  </si>
  <si>
    <t xml:space="preserve">ИЖС Восточная ул., ул. Симоненкова </t>
  </si>
  <si>
    <t>ул. Афанасовская, ул. Менделеева,Афанасовский пер.</t>
  </si>
  <si>
    <t xml:space="preserve">ул. Яблоневая Горка ул. Санаторная, вокруг 11 СНТ </t>
  </si>
  <si>
    <t>ул. Тихвинская, д. Зубачёво, ул. Владимира Высоцкого</t>
  </si>
  <si>
    <t>Ярославское ш.  ИЖС</t>
  </si>
  <si>
    <t>д. Ворохобино</t>
  </si>
  <si>
    <t>д. Царевское</t>
  </si>
  <si>
    <t>д. Алферьево</t>
  </si>
  <si>
    <t xml:space="preserve"> д. Ивнягово</t>
  </si>
  <si>
    <t>д. Юдино</t>
  </si>
  <si>
    <t>ул. Солнечная</t>
  </si>
  <si>
    <t>д.Чижево</t>
  </si>
  <si>
    <t>д. Самотовино</t>
  </si>
  <si>
    <t>д. Машутино, снт Восход</t>
  </si>
  <si>
    <t>д. Михалево</t>
  </si>
  <si>
    <t>д. Корытцево</t>
  </si>
  <si>
    <t>д. Бор</t>
  </si>
  <si>
    <t>ООО "Инвитро" (0,3625); ООО "К.П.В." (9,88)</t>
  </si>
  <si>
    <t>ООО "Альбион-2002" (9,88)</t>
  </si>
  <si>
    <t>ООО "Фарма МЕДИКАЛ" (3,37)</t>
  </si>
  <si>
    <t>АО "Дикси Юг" (15,1601); ООО "Ветфарма" (2,3275); ООО "Здоровье+" (0,29)</t>
  </si>
  <si>
    <t>ИП Панфилова Е.Н. (3,4675); ООО Птичка тари (0,29); Волынсков Антон Александрович (0,9725)</t>
  </si>
  <si>
    <t>д. Новинки, снт Новинки, ст Прогресс, ст. Электрозаводец</t>
  </si>
  <si>
    <t>д. Алферово</t>
  </si>
  <si>
    <t>д. Новожелтиково,</t>
  </si>
  <si>
    <t>д. Новожелтиково, п. Мостовик ул. Первомайская</t>
  </si>
  <si>
    <t>д. Житниково</t>
  </si>
  <si>
    <t>д. Житниково, ст Восход</t>
  </si>
  <si>
    <t>д. Башлаево</t>
  </si>
  <si>
    <t xml:space="preserve">ул. Толстого, ул. Маяковского, ул. Свердлова, ул. Совхозная, пр-д Свердлова </t>
  </si>
  <si>
    <t xml:space="preserve">с. Озерецкое </t>
  </si>
  <si>
    <t>магазин продуктов</t>
  </si>
  <si>
    <t>д. Старожелтиково, д. Новожелтиково</t>
  </si>
  <si>
    <t>д. Ярыгино</t>
  </si>
  <si>
    <t xml:space="preserve"> д. Тарбеево, снт Торбеевские зори</t>
  </si>
  <si>
    <t>с. Васильевское</t>
  </si>
  <si>
    <t xml:space="preserve">Сергиево-Посадскгий г.о., с. Васильевское </t>
  </si>
  <si>
    <t>56.291580,37.984552</t>
  </si>
  <si>
    <t>56.460905,38.1190836</t>
  </si>
  <si>
    <t>56.494888,37.905107</t>
  </si>
  <si>
    <t>56.521882, 38.084268</t>
  </si>
  <si>
    <t xml:space="preserve">Земли радона, кп отсутствуент </t>
  </si>
  <si>
    <t>56.492875, 37.861347</t>
  </si>
  <si>
    <t>56.619882, 37.927475</t>
  </si>
  <si>
    <t>56.644984, 37.819577</t>
  </si>
  <si>
    <t>56.239861, 37.959932</t>
  </si>
  <si>
    <t xml:space="preserve">д. Быково, СНТ "Прогресс", Д. Мутовки, </t>
  </si>
  <si>
    <t>56.271974, 38.380968</t>
  </si>
  <si>
    <t>д. Ботово</t>
  </si>
  <si>
    <t>д. Душищево</t>
  </si>
  <si>
    <t>56.435462,38.318018</t>
  </si>
  <si>
    <t>56.658713, 37.998695</t>
  </si>
  <si>
    <t>56.665919, 38.088229</t>
  </si>
  <si>
    <t>д. Калошино, коттеджный посёлок "Солнечная Поляна"</t>
  </si>
  <si>
    <t>Магазин продуктов "Живая рыба", Продукты</t>
  </si>
  <si>
    <t>д. Ясниково (ликвидирована)</t>
  </si>
  <si>
    <t>ИП Рожков А.Е. (фитнес) (3,075); ООО "Вкусвилл" (14,25)</t>
  </si>
  <si>
    <t xml:space="preserve"> д. Соснино,  ДНТ "Рыбацкая Деревня"</t>
  </si>
  <si>
    <t>д. Золотилово</t>
  </si>
  <si>
    <t>56.29158,37.984552</t>
  </si>
  <si>
    <t>ИП Герасимов С.О. (0,36); ИП Янковская А.В. (1,0115)</t>
  </si>
  <si>
    <t>ООО «Галилео» (0,15); ООО «Лабиринт-М» (5,13665)</t>
  </si>
  <si>
    <t>ООО "Домашний доктор" (1,425); ООО "Альфа Владимир" (7,125)</t>
  </si>
  <si>
    <t>ООО "Инфотелеком СП" (0,87); ООО "Инфотелеком-плюс" (1,45)</t>
  </si>
  <si>
    <t>ИП Ильченко А.В. (0,99325); ООО "Экоокна Сити" (1,,425)</t>
  </si>
  <si>
    <t>ИП Козин В.М. (0,3625); ИП Лапшова В.В. (4,256)</t>
  </si>
  <si>
    <t>ИП Андрейченков С.Н. (0,4); ИП Борисова Р.Б. (4,75); ИП Панова А.Г. (3,705)</t>
  </si>
  <si>
    <t>ИП Рыжиков С.И. (0,51)</t>
  </si>
  <si>
    <t>ИП Рыжиков И.Е. (0,475)</t>
  </si>
  <si>
    <t>Фадеев Игорь Николаевич (3,23)</t>
  </si>
  <si>
    <t>с. Шеметово</t>
  </si>
  <si>
    <t>с. Константиново,Колхозная ул.</t>
  </si>
  <si>
    <t>56.555518, 38.042331</t>
  </si>
  <si>
    <t>Колхозная ул.,Огородная ул, Огородная ул..</t>
  </si>
  <si>
    <t>56.354980, 38.181150</t>
  </si>
  <si>
    <t>д. Наугольное, въезд</t>
  </si>
  <si>
    <t>56.360620, 38.188878</t>
  </si>
  <si>
    <t>д. Наугольное, выезд</t>
  </si>
  <si>
    <t>56.358504, 38.187461</t>
  </si>
  <si>
    <t>д. Наугольное</t>
  </si>
  <si>
    <t>56.361700, 38.244520</t>
  </si>
  <si>
    <t>56.306526, 38.282065</t>
  </si>
  <si>
    <t xml:space="preserve">с.п. Березняковское, с. Дерюзино </t>
  </si>
  <si>
    <t>с. Дерюзино , СНТ "Мечта"</t>
  </si>
  <si>
    <t>56.285615, 38.401474</t>
  </si>
  <si>
    <t>д. Малинники</t>
  </si>
  <si>
    <t>56.304769, 38.373245</t>
  </si>
  <si>
    <t>д. Слотино</t>
  </si>
  <si>
    <t>56.314798, 38.306823</t>
  </si>
  <si>
    <t xml:space="preserve"> п. Листвянка </t>
  </si>
  <si>
    <t>56.275186, 38.356971</t>
  </si>
  <si>
    <t xml:space="preserve"> д. Взгляднево </t>
  </si>
  <si>
    <t>56.288975, 38.351624</t>
  </si>
  <si>
    <t xml:space="preserve">д.Воронино </t>
  </si>
  <si>
    <t>ООО "Альбион-2002" (9,61685)</t>
  </si>
  <si>
    <t>Наименование ГСК</t>
  </si>
  <si>
    <t>Никитин Дмитрий Рудольфович (0,0725); Терентьева Марина Андреевна (1,33)</t>
  </si>
  <si>
    <t>Максимова Оксана Васильевна (0,0725)</t>
  </si>
  <si>
    <t>ПАО "РОСТЕЛЕКОМ", ПОЧТА РОССИИ АО</t>
  </si>
  <si>
    <t>с.п. Березняковское, с. Бужаниново, ул.Вокзальная 20, (ул.Лесная)</t>
  </si>
  <si>
    <t>56.392470, 38.310983</t>
  </si>
  <si>
    <t xml:space="preserve">с.п. Березняковское, с. Бужаниново, ул. Фестивальная </t>
  </si>
  <si>
    <t>Лесная ул., ул, Мира, Первомайская ул.</t>
  </si>
  <si>
    <t>56.393547, 38.305627</t>
  </si>
  <si>
    <t>Фестивальная ул., Первомайская ул., Советская ул., ул. Ленина, Овражная ул., Центральная ул.,Полевая ул., Вокзальная ул.</t>
  </si>
  <si>
    <t>56.390214, 38.298882</t>
  </si>
  <si>
    <t xml:space="preserve"> ул. Новая</t>
  </si>
  <si>
    <t>56.389370, 38.294717</t>
  </si>
  <si>
    <t>ул. Никольская</t>
  </si>
  <si>
    <t>56.395899, 38.293269</t>
  </si>
  <si>
    <t>ул. Строителей</t>
  </si>
  <si>
    <t>56.351771, 38.362739</t>
  </si>
  <si>
    <t xml:space="preserve">с. Гагино, ДНП "Светлый", садовое товарищество "Свиблово", садовое товарищество "Ростокино", ДНП "Яковлево", коттеджный посёлок "Зелёная Горка", ДНП "Никульское". </t>
  </si>
  <si>
    <t>56.371862,38.349451</t>
  </si>
  <si>
    <t>д. Гальнево, д. Терпигорьево</t>
  </si>
  <si>
    <t>56.382427, 38.277981</t>
  </si>
  <si>
    <t>56.338878, 38.354179</t>
  </si>
  <si>
    <t>садовое товарищество "Лесная Поляна", коттеджный посёлок "Путятино", ДНП "Радонежье".</t>
  </si>
  <si>
    <t>д. Леоново, садовое товарищество "Лесная Поляна"</t>
  </si>
  <si>
    <t>56.373004, 38.378776</t>
  </si>
  <si>
    <t>садовое товарищество "Дивово-2", ТСН ДЗУ "Родник", СНТ "Дивово", СНТ "Труд".</t>
  </si>
  <si>
    <t>ООО «УК Авангард»</t>
  </si>
  <si>
    <t>МБУ «МФЦ Сергиево-Посадского муниципального района »</t>
  </si>
  <si>
    <t>ИП Крупник Р.С. (0,07); ОМЕГА ООО (2,175); ООО "РИГЛА-МО"  (0,2175); ООО «Экоокна Сити» (</t>
  </si>
  <si>
    <t>ООО «Геоцентр-Сергиев Посад»</t>
  </si>
  <si>
    <t>ТСЖ "Матросова 2/1"</t>
  </si>
  <si>
    <t>ООО "МОСОБЛЭКСПЛУАТАЦИЯ"</t>
  </si>
  <si>
    <t>Гарницарик Владислав Николаевич (0,2175); ИП Ахмедов Агиль Магеррам Оглы (2,4); ИП Горячева Е.В. (2,28); ИП Мельников А.А.; Сидельникова Елена Леонидовна (0,0725)</t>
  </si>
  <si>
    <t>56.427754, 38.267683</t>
  </si>
  <si>
    <t>56.421372, 38.258803</t>
  </si>
  <si>
    <t>ул.Западная</t>
  </si>
  <si>
    <t xml:space="preserve">ул. 40 лет Октября, Парковый переулок, Чехова, Железнодорожная </t>
  </si>
  <si>
    <t>д. Семенково</t>
  </si>
  <si>
    <t xml:space="preserve">ул.Чкалова,Школьная,Полевая,Чапаева </t>
  </si>
  <si>
    <t>ул.Чкалова,Школьная,Полевая,Чапаева (</t>
  </si>
  <si>
    <t>ул.Школьная,Комсомольская,Трудовая,Садовая (</t>
  </si>
  <si>
    <t>мкр. Афанасово, ул. Орджоникидзе</t>
  </si>
  <si>
    <t>ул. Советская пл., Хотьковская ул.</t>
  </si>
  <si>
    <t>Вестерн Юнион, Хозтовары, Пятерочка</t>
  </si>
  <si>
    <t>Вестерн Юнион,Пятерочка</t>
  </si>
  <si>
    <t>ул. Энгельска, ул. Краснопрудная, ул. Вокзальная, ул. Ярославская</t>
  </si>
  <si>
    <t>ул. Грибоедова</t>
  </si>
  <si>
    <t>ул. Клементьевская</t>
  </si>
  <si>
    <t>ул. Пионерская</t>
  </si>
  <si>
    <t>ул. Пушкина, ул. Ярославская, ул. Маяковского, ул. Чкалова, ул. Советская</t>
  </si>
  <si>
    <t>56.342737, 38.378815</t>
  </si>
  <si>
    <t>56.391734, 38.217113</t>
  </si>
  <si>
    <t>д.Яковлево, коттеджный посёлок "Зелёная Горка", ГСК "Птицевод"</t>
  </si>
  <si>
    <t>д.Сватково, дом 1Б,</t>
  </si>
  <si>
    <t xml:space="preserve"> Ремонт камазов, мазов. </t>
  </si>
  <si>
    <t>д. Сватково, ГСК "Птицевод".</t>
  </si>
  <si>
    <t>56.385308,38.213633</t>
  </si>
  <si>
    <t>56.284798, 38.220752</t>
  </si>
  <si>
    <t>д. Назарьево</t>
  </si>
  <si>
    <t>56.228324, 38.198673</t>
  </si>
  <si>
    <t>д.Новоселки, СНТ "Берёзка-3", садовое товарищество "Калинка", СНТ "Берёзка-4А".</t>
  </si>
  <si>
    <t>56.233369, 38.108900</t>
  </si>
  <si>
    <t>д.Рязанцы, коттеджный посёлок "Рязанцы"</t>
  </si>
  <si>
    <t>56.254953, 38.258473</t>
  </si>
  <si>
    <t>д.Шарапово, СНТ "Известинец"</t>
  </si>
  <si>
    <t>56.268051, 38.278849</t>
  </si>
  <si>
    <t>56.253605, 38.217061</t>
  </si>
  <si>
    <t>д.Шитова Сторожка</t>
  </si>
  <si>
    <t>с. п. Васильевское,  д. Новинки</t>
  </si>
  <si>
    <t>д. Новинки, садовое товарищество"Северянин", коттеджный посёлок "Новинки", СНТ "Новинки"</t>
  </si>
  <si>
    <t>ООО «УК ЖКХ «Посад-7»</t>
  </si>
  <si>
    <t>ИП Бирюков А.Ю. (1,235); ООО «СИА-ФАРМ»</t>
  </si>
  <si>
    <t>ул. 2-я Гражданская, ул. 3-я Гражданская</t>
  </si>
  <si>
    <t>ул. 2-я Пролетарская, ул. 1-я Соловьевская</t>
  </si>
  <si>
    <t xml:space="preserve">ул. 40 лет Октября, ул. Разина, ул. Южная, </t>
  </si>
  <si>
    <t>Строй двор</t>
  </si>
  <si>
    <t xml:space="preserve"> ул. 2-я Рыбная, 3-я Рыбная</t>
  </si>
  <si>
    <t>ул. Больничная, ул. Колхозная, пер. Боткина, ул. Мичурина, ул. Бурденко</t>
  </si>
  <si>
    <t>ул. Вифанская, пер. Чудинова</t>
  </si>
  <si>
    <t xml:space="preserve">г. Сергиев Посад, ул. Кирпичная, д. 33 </t>
  </si>
  <si>
    <t>ЖСК “Темп”</t>
  </si>
  <si>
    <t>Дикушина Галина Николаевна (5,035)</t>
  </si>
  <si>
    <t>ул. Горьково, ул. Совхозная</t>
  </si>
  <si>
    <t>56.272730, 37.795407</t>
  </si>
  <si>
    <t>с. п. Васильевское, д. Устинки</t>
  </si>
  <si>
    <t>56.261475, 37.836202</t>
  </si>
  <si>
    <t>с. п. Васильевское, д. Васьково</t>
  </si>
  <si>
    <t>д. Васьково, СНТ "Васьково-Дачное", СНТ "Светлое".</t>
  </si>
  <si>
    <t>56.382527, 38.096220</t>
  </si>
  <si>
    <t>д. Мишутино, личное подсобное хозяйство "Рассвет". ГСК "Сигнал2, ДНТ "Васильково"</t>
  </si>
  <si>
    <t>56.406213, 38.018909</t>
  </si>
  <si>
    <t>садовое товарищество "Напольское".</t>
  </si>
  <si>
    <t>56.418816, 37.989858</t>
  </si>
  <si>
    <t>Просторный пр-д, Узенькая ул., Ерёминская ул.,Добротная ул., Лесная ул., Лесной п-к.</t>
  </si>
  <si>
    <t>56.207816, 38.074199</t>
  </si>
  <si>
    <t>ул. Гражданская, ул. 4-я Гражданская</t>
  </si>
  <si>
    <t>ул. Гражданская, ул. Посадская, Деулинский пер.</t>
  </si>
  <si>
    <t>ул. 2-ая Лесная, ул. Зубачевская</t>
  </si>
  <si>
    <t xml:space="preserve">ул. Кирова, ул. Николая Громова, </t>
  </si>
  <si>
    <t>ул. Кирова, ул. Колхозная</t>
  </si>
  <si>
    <t>ул. Кирова, ул. Пирогова, ул. Павлова, ул. Бурденко, ул. Мичурина</t>
  </si>
  <si>
    <t>ул. Куйбышева, ул. Разина, ул. Энгельса</t>
  </si>
  <si>
    <t>ул. Кукуевская Набережная, ул. Суворова</t>
  </si>
  <si>
    <t>ул. Ларисы Шепитько, ул. Владимира Высоцкого, ул. Андрея Тарковского</t>
  </si>
  <si>
    <t>ул. Луговая, ул. Неглинная, ул. Северная</t>
  </si>
  <si>
    <t>ул. Новоогородная</t>
  </si>
  <si>
    <t>ул. Новоогородная, ул. Заводская, ул. Пушкина</t>
  </si>
  <si>
    <t>ул. Садовая, ул. 2я Гражданская, ул. Уездная</t>
  </si>
  <si>
    <t>ул. Северная, ул. Кирова, ул. Сурикова</t>
  </si>
  <si>
    <t>ул. Семашко, ул. Бурденко</t>
  </si>
  <si>
    <t>ул. Семашко, ул. Малокировская</t>
  </si>
  <si>
    <t>ул. Уездная, Деулинский пер.</t>
  </si>
  <si>
    <t>д. Лешково, СНТ "Лесное"</t>
  </si>
  <si>
    <t>56.197403, 38.143236</t>
  </si>
  <si>
    <t>с. п. Лозовское, д. Зубцово</t>
  </si>
  <si>
    <t>с. п. Лозовское, д. Керимово, д. 25/28</t>
  </si>
  <si>
    <t>с. п. Лозовское, д. Лешково</t>
  </si>
  <si>
    <t>с. п. Лозовское, д. Еремино</t>
  </si>
  <si>
    <t>56.216906, 38.165200</t>
  </si>
  <si>
    <t>д. Еремино, СНТ "Излучина", СНТ "Еремино".</t>
  </si>
  <si>
    <t>с. п. Лозовское, д. Охотино</t>
  </si>
  <si>
    <t>56.223342, 38.177939</t>
  </si>
  <si>
    <t xml:space="preserve"> д. Охотино , СНТ "Охотино"</t>
  </si>
  <si>
    <t>56.540984, 37.929570</t>
  </si>
  <si>
    <t>с. П. Шеметовское, д. Новоселки</t>
  </si>
  <si>
    <t>с. п. Лозовское, пос. Здравница</t>
  </si>
  <si>
    <t>56.234835, 38.198023</t>
  </si>
  <si>
    <t>с. п. Лозовское, д. Бревново</t>
  </si>
  <si>
    <t>56.226848, 38.221258</t>
  </si>
  <si>
    <t>с. п. Лозовское, п. Ситники</t>
  </si>
  <si>
    <t xml:space="preserve"> п. Ситники</t>
  </si>
  <si>
    <t>56.244659, 38.213119</t>
  </si>
  <si>
    <t>56.522657, 38.152449</t>
  </si>
  <si>
    <t xml:space="preserve">с. п. Шеметовское, с. Махра </t>
  </si>
  <si>
    <t xml:space="preserve">с. Махра </t>
  </si>
  <si>
    <t>56.288333, 38.085426</t>
  </si>
  <si>
    <t>ул. Толстого, Первомайская ул., Дачная ул., Первомайская ул., ул. Куйбышева, Клементьевская ул., ул. Грибоедова, ул. Карла Маркса, ул. Чкалова, ул. Маяковского, ул. Суворова.</t>
  </si>
  <si>
    <t>56.277361, 38.051937</t>
  </si>
  <si>
    <t xml:space="preserve">Троицкая ул., Подмосковная ул., Красногорская ул.,Славянская ул., Радонежская ул., Славянская ул., Радонежская ул. </t>
  </si>
  <si>
    <t>ул. Центральная</t>
  </si>
  <si>
    <t>ул. Лермонтова, Келарская улица</t>
  </si>
  <si>
    <t xml:space="preserve"> ул. Василия Шукшина, ул. Владимира Высоцкого</t>
  </si>
  <si>
    <t>ул. Бабушкина, пр-д Бабушкина</t>
  </si>
  <si>
    <t>56.285062, 38.057565</t>
  </si>
  <si>
    <t>г. Краснозаводск, 40 Лет октября 1А (Парковый пер., 1)</t>
  </si>
  <si>
    <t>Боровская Елена Александровна (2,36)</t>
  </si>
  <si>
    <t>г. Краснозаводск, ул. Западная, 56 (57)</t>
  </si>
  <si>
    <t>г. Краснозаводск, ул. 50 Лет Октября д. 6 (Театральная, 18)</t>
  </si>
  <si>
    <t>г. Краснозаводск, ул. Чкалова, 3 (1В)</t>
  </si>
  <si>
    <t>г. Краснозаводск, ул. Школьная, 11 (6)</t>
  </si>
  <si>
    <t>г. СП.,  ул. Железнодорожная, д. 44, (Институтская, 15 (Салют))</t>
  </si>
  <si>
    <t>ЗАО "Новости плюс" (0,15); ООО "Луаж" (0,0725)</t>
  </si>
  <si>
    <t>г. СП., ул. Лесная, д. 3 (мкр. Ферма, ул. Лесная, 1)</t>
  </si>
  <si>
    <t>Матвеева Татьяна Александровна (0,7595)</t>
  </si>
  <si>
    <t>г. СП., Новоугличское ш., д. 48 (66)</t>
  </si>
  <si>
    <t>Московская область, г. Сергиев Посад, в районе села Деулино (56.353415, 38.115841) (г. СП., с. Деулино, Деулинское кладбище)</t>
  </si>
  <si>
    <t>56.382899, 38.102211</t>
  </si>
  <si>
    <t>ПАО "РОСТЕЛЕКОМ" (0,0725); Сушкова Ирина Евгеньевна (4,37_</t>
  </si>
  <si>
    <t>г. СП., с. Мишутино, (59)</t>
  </si>
  <si>
    <t>г. СП., ул. Академика Силина, д. 24 (4)</t>
  </si>
  <si>
    <t>АО «ДИКСИ ЮГ» (11,5767); ООО "КАШ" ; (0,07); ООО "РУССКИЙ ФЕЙЕРВЕРК" (2,54); ООО «Аптеки Столички Коломна» (12,825)</t>
  </si>
  <si>
    <t>г. СП., ул. Больничная, 1/3 (1/13)</t>
  </si>
  <si>
    <t>Сергиев Посад, микрорайон Северный-5, ЖК Покровский (56.333507, 38.147533) (г. СП., ул. Владимирская, 65 (мкр. Северный-5))</t>
  </si>
  <si>
    <t>улица Андрея Тарковского, 37, Сергиев Посад, Московская область, (г. СП., ул. Ларисы Шепитько)</t>
  </si>
  <si>
    <t>г. СП., ул. Маслиева, 20 (17)</t>
  </si>
  <si>
    <t>г. СП., ул. Заводская, д. 37/4 (Новоогородная, 35/14 (сзади остановки))</t>
  </si>
  <si>
    <t>должны заявиться, отправили по почте заявки</t>
  </si>
  <si>
    <t>ООО "ВЕКТОР-6" (4,93); ООО «МЕДИКАЛ СЕРВИС ХОТЬКОВО» (0,435)</t>
  </si>
  <si>
    <t>Беляков Валерий Владимирович (1,3775); Горохова Гуар Михайловна (2,28)</t>
  </si>
  <si>
    <t>Загородская Лариса Леонидовна (0,95); Российские железные дороги (5,1475); Щеглов Евгений Николаевич (0,95)</t>
  </si>
  <si>
    <t>Сидоренко Елена Игоревна (1,9)</t>
  </si>
  <si>
    <t>Ворносков Сергей Михайлович (0,87)</t>
  </si>
  <si>
    <t>Бобкова Мария Викторовна (0,95); Егоров Евгений Николаевич (1,2122); ИП Дмитриева Елена Евгеньевна (1,425); Кудрявцева Ирина Сергеевна (3,45); ООО "НОРС" (6,47); Соколова Надежда Валерьевна (0,5175); АО ЦВМ «АРМОКОМ», АО ЦВМ «АРМИРОВАННЫЕ КОМПОЗИТЫ» (2,175)</t>
  </si>
  <si>
    <t>МБУК «Центр Елизаветы Мамонтовой»</t>
  </si>
  <si>
    <t>ИП Семенов А.О. (4,35)</t>
  </si>
  <si>
    <t>ООО «Альфа Владимир» (6,099); Титкова Татьяна Николаевна (1,1495)</t>
  </si>
  <si>
    <t>ООО "ВЕКТОР-6"</t>
  </si>
  <si>
    <t>ИП Бордунова Н.В. (1,55); ИП Омаров Эльшад Мукафат Оглы (1,43); Мухин Вячеслав Николаевич (3,04); ООО «Альфа Владимир» (9,462); Покрышевский Дмитрий Владимирович (2,05); Трефилов Дмитрий Андреевич (0,4105)</t>
  </si>
  <si>
    <t>Мельникова Татьяна Васильевна (0,95); ООО «Мини-Маг» (8,9775); Сабитов Саяр Мунирович (3,477; Связной ООО (3,0305)</t>
  </si>
  <si>
    <t>ИП Сонин Игорь Сергеевич (13,3)</t>
  </si>
  <si>
    <t xml:space="preserve">Белякова Светлана Валерьевна (1,995); ИП Беликов Анатолий Анатольевич (0,07); Кузькина Лариса Юрьевна (1,24); </t>
  </si>
  <si>
    <t>ИП Бирюков А.Ю. (1,178); ИП Федосеева Вера Федоровна (2,19)</t>
  </si>
  <si>
    <t>ИП Чмель Андрей Анатольевич (1,9)</t>
  </si>
  <si>
    <t>Ермакова Мария Борисовна (1,9)</t>
  </si>
  <si>
    <t>ЛОМБАРД КАРАТ-СВС ООО (0,145); ООО "Альбион-2002" (7,9705)</t>
  </si>
  <si>
    <t>ИП Кузнецова Наталья Анатольевна (0,49); ИП Мовсесян Анжелина Рубеновна (0,29)</t>
  </si>
  <si>
    <t>г. Хотьково, ул. Репихово, кп.1 (13)</t>
  </si>
  <si>
    <t>г. Хотьково, ул. Репихово, кп. 2 (24)</t>
  </si>
  <si>
    <t>г. Хотьково, ул. Репихово, д. 26а (26)</t>
  </si>
  <si>
    <t>ПАО "РОСТЕЛЕКОМ" (0,725)</t>
  </si>
  <si>
    <t>ИП “Федорова С.В.”(3,325); ООО «Альфа Владимир» (6,7735); ООО «Эльбрус» (3,33); Степанова Анжелика Юрьевна (1,33)</t>
  </si>
  <si>
    <t xml:space="preserve">150 домов </t>
  </si>
  <si>
    <t>д. Лазарево</t>
  </si>
  <si>
    <t>ИП Бирюков А.Ю. (1,71)</t>
  </si>
  <si>
    <t>ЗАО НПП "СПЕЦМАШ" (0,15)</t>
  </si>
  <si>
    <t>ГКУ МО «Мособлпожспас» (2,47); МБУ ДО «ДШИ №2 г. Хотьково» (1,21996)</t>
  </si>
  <si>
    <t>г. Хотьково, ул. Черняховского 10 (10-14)</t>
  </si>
  <si>
    <t>ИП Луганская Галина Сергеевна (1,62); ООО "Альбион-2002" (9,32805)</t>
  </si>
  <si>
    <t>Козин Виктор Михайлович (0,3625)</t>
  </si>
  <si>
    <t>Мухин Виктор Валентинович (3,705); Прокушев Антон Васильевич (0,145)</t>
  </si>
  <si>
    <t>АО «ДИКСИ ЮГ» (23,4137)</t>
  </si>
  <si>
    <t>п. Реммаш, ул. Юбилейная, 3 (5 (между домами 5 и 3))</t>
  </si>
  <si>
    <t>ООО «АвтоБаня» (0,145)</t>
  </si>
  <si>
    <t>г. Хотьково, Абрамцево, Московская (Железнодорожная, 13)</t>
  </si>
  <si>
    <t>Яковенко Екатерина Александровна (0,0725)</t>
  </si>
  <si>
    <t>г. Хотьково, Абрамцево, Пушкино, д. 2</t>
  </si>
  <si>
    <t>г. Хотьково, Абрамцево, Пушкино 28 (43)</t>
  </si>
  <si>
    <t>г. Хотьково, Ахтырка, храм (у церкви)</t>
  </si>
  <si>
    <t xml:space="preserve">Майфат Валентина Алексеевна (1,501); ООО "М-МАРКЕТ" (1,216) </t>
  </si>
  <si>
    <t>р/п Богородское, с. Муханово, ул. 3-я Хуторская (2-я Хуторская )</t>
  </si>
  <si>
    <t>г. Сергиев Посад, ул. Нижненекрасовская, 26 (24)</t>
  </si>
  <si>
    <t>г. Сергиев Посад, мкр. Семхоз, ул. Поселковая, 8, (15 (8 (или 11)) (ул.Железнодорожная)</t>
  </si>
  <si>
    <t>Наименование отходообразователя</t>
  </si>
  <si>
    <t>ИНН</t>
  </si>
  <si>
    <t>Направление деятельности</t>
  </si>
  <si>
    <t>Способ расчета</t>
  </si>
  <si>
    <t>Площадка</t>
  </si>
  <si>
    <t>ID АИС "Отходы"</t>
  </si>
  <si>
    <t>Район</t>
  </si>
  <si>
    <t>Населённый пункт</t>
  </si>
  <si>
    <t>Широта</t>
  </si>
  <si>
    <t>Долгота</t>
  </si>
  <si>
    <t>Контейнерная группа</t>
  </si>
  <si>
    <t>Категория площадки</t>
  </si>
  <si>
    <t>Объём накопления, м3/мес</t>
  </si>
  <si>
    <t>АО "АВТОСПЕЦОБОРУДОВАНИЕ"</t>
  </si>
  <si>
    <t>5042007960</t>
  </si>
  <si>
    <t>Производство</t>
  </si>
  <si>
    <t>По факту</t>
  </si>
  <si>
    <t>Россия, Московская область, Сергиев Посад, Московское шоссе, 20А</t>
  </si>
  <si>
    <t>5ddd4a94-50b7-4c20-9a65-fc05dfa06ade</t>
  </si>
  <si>
    <t>г.о. Сергиево-Посадский</t>
  </si>
  <si>
    <t>(пусто)</t>
  </si>
  <si>
    <t>56.2860412597656</t>
  </si>
  <si>
    <t>38.1226577758789</t>
  </si>
  <si>
    <t>Бункер 8 - КГМ - 0</t>
  </si>
  <si>
    <t>Не задан</t>
  </si>
  <si>
    <t>АО "Загорский оптико-механический завод"</t>
  </si>
  <si>
    <t>5042010793</t>
  </si>
  <si>
    <t>г. Сергиев-Посад, пр-кт Красной армии д. 212в</t>
  </si>
  <si>
    <t>7a72a7c2-f18d-4b57-b3c1-30e84d5ff6ec</t>
  </si>
  <si>
    <t>городское поселение Сергиев Посад</t>
  </si>
  <si>
    <t>56.3218460083008</t>
  </si>
  <si>
    <t>38.1512069702148</t>
  </si>
  <si>
    <t>Евро 0.8 - ТБО - 2</t>
  </si>
  <si>
    <t>Производство и коммерция</t>
  </si>
  <si>
    <t>АО "ЗТЗ"</t>
  </si>
  <si>
    <t>7720613388</t>
  </si>
  <si>
    <t>город Пересвет ул Бабушкина дом 9 заг трубный завод площ3(АО ЗТЗ)</t>
  </si>
  <si>
    <t>72f64a42-758a-48d1-a7b9-2bf42e3ff633</t>
  </si>
  <si>
    <t>городское поселение Пересвет</t>
  </si>
  <si>
    <t>56.4249649047852</t>
  </si>
  <si>
    <t>38.1511154174805</t>
  </si>
  <si>
    <t>Евро 1.1 серый РО - ТБО - 5</t>
  </si>
  <si>
    <t>город Пересвет ул Бабушкина дом 9 заг трубный завод площ4(АО ЗТЗ)</t>
  </si>
  <si>
    <t>2ac03242-e934-40a8-b211-138b956d1827</t>
  </si>
  <si>
    <t>56.4305648803711</t>
  </si>
  <si>
    <t>38.1469039916992</t>
  </si>
  <si>
    <t>Евро 1.1 - ТБО - 2</t>
  </si>
  <si>
    <t>город Пересвет ул Бабушкина дом 9 заг трубный завод площадка 2(АО ЗТЗ)</t>
  </si>
  <si>
    <t>8638e1d1-9eb8-409d-bd8a-d4a34380e0f3</t>
  </si>
  <si>
    <t>56.4319458007812</t>
  </si>
  <si>
    <t>38.1481056213379</t>
  </si>
  <si>
    <t>Евро 0.66 - ТБО - 6</t>
  </si>
  <si>
    <t>город Пересвет ул Бабушкина дом 9 загорский трубный завод площадка 1(АО ЗТЗ)</t>
  </si>
  <si>
    <t>a08fbaa4-0b30-4a1c-bed9-5baf808c0626</t>
  </si>
  <si>
    <t>56.4239654541016</t>
  </si>
  <si>
    <t>38.1452522277832</t>
  </si>
  <si>
    <t>Бункер 8 - ТБО - 1</t>
  </si>
  <si>
    <t>АО "КРАСНОЗАВОДСКИЙ ХИМИЧЕСКИЙ ЗАВОД"</t>
  </si>
  <si>
    <t>5042126251</t>
  </si>
  <si>
    <t>141321, Московская обл, Сергиево-Посадский муниципальный район, городское поселение Краснозаводск, Рдултовского пл, дом № 1, строение 1(АО КХЗ цех 11)</t>
  </si>
  <si>
    <t>городское поселение Краснозаводск</t>
  </si>
  <si>
    <t>56.4467124938965</t>
  </si>
  <si>
    <t>38.2366828918457</t>
  </si>
  <si>
    <t>Евро 1.1 серый РО - ТБО - 1</t>
  </si>
  <si>
    <t>Московская обл, Сергиево-Посадский муниципальный район, городское поселение Краснозаводск, Рдултовского пл, дом № 1 (АО КХЗ цех 26)</t>
  </si>
  <si>
    <t>56.4469642639160</t>
  </si>
  <si>
    <t>38.2347373962402</t>
  </si>
  <si>
    <t>Московская обл, Сергиево-Посадский муниципальный район, городское поселение Краснозаводск, Рдултовского пл, дом № 1(АО КХЗ цех 5)</t>
  </si>
  <si>
    <t>56.4473762512207</t>
  </si>
  <si>
    <t>38.2345848083496</t>
  </si>
  <si>
    <t>С-П район, Краснозаводск, площадь Рдултовского,д1 группа цехов(АО Краснозаводский химический завод)</t>
  </si>
  <si>
    <t>96f6165c-417a-41a8-880f-b2773522bd80</t>
  </si>
  <si>
    <t>56.4459762573242</t>
  </si>
  <si>
    <t>38.2332572937012</t>
  </si>
  <si>
    <t>Подбор - ТБО - 1; Евро 1.1 серый РО - ТБО - 1</t>
  </si>
  <si>
    <t>АО "ЦНИИСМ"</t>
  </si>
  <si>
    <t>5042003203</t>
  </si>
  <si>
    <t>Сергиево-Посадский рн., г.Хотьково, ул.Заводская</t>
  </si>
  <si>
    <t>46795566-96db-4d6a-9d93-67f6bca83f89</t>
  </si>
  <si>
    <t>городское поселение Хотьково</t>
  </si>
  <si>
    <t>56.2616233825684</t>
  </si>
  <si>
    <t>37.9667015075684</t>
  </si>
  <si>
    <t>Обычный 0.75 - ТБО - 3</t>
  </si>
  <si>
    <t>АО “Хотьковское карьероуправление”</t>
  </si>
  <si>
    <t>5042002087</t>
  </si>
  <si>
    <t>Сергиево-Посадский р-н, с.п. Васильевское, п.Мостовик, Хотьковское карьероуправление(АО ХКУ)</t>
  </si>
  <si>
    <t>3c89432a-d46a-40fd-87f4-2400ee7d08bb</t>
  </si>
  <si>
    <t>сельское поселение Васильевское</t>
  </si>
  <si>
    <t>56.3055648803711</t>
  </si>
  <si>
    <t>37.9331436157227</t>
  </si>
  <si>
    <t>Евро 1.1 серый РО - ТБО - 2</t>
  </si>
  <si>
    <t>АО «МИАЛ-ХОЛДИНГ»</t>
  </si>
  <si>
    <t>7706527634</t>
  </si>
  <si>
    <t>Сергиево-Посадский р-н., г.п. Хотьково, ул. Горбуновская фабрика стр. 2</t>
  </si>
  <si>
    <t>d90ab43a-4721-4c65-b382-e9e94f8004b2</t>
  </si>
  <si>
    <t>56.2721214294434</t>
  </si>
  <si>
    <t>37.9829406738281</t>
  </si>
  <si>
    <t>АО «НИИРП»</t>
  </si>
  <si>
    <t>5042013804</t>
  </si>
  <si>
    <t>г.Сергиев Посад, пос.НИИРП (АО НИИРП Коммерция)</t>
  </si>
  <si>
    <t>12a6b607-08ab-42d5-97cd-7035ddb07b63</t>
  </si>
  <si>
    <t>56.3234672546387</t>
  </si>
  <si>
    <t>38.2271041870117</t>
  </si>
  <si>
    <t>АО «Фазотрон-ЗОМЗ-АВИА»</t>
  </si>
  <si>
    <t>5042058322</t>
  </si>
  <si>
    <t>г.Сергиев Посад, пр.Красной Армии, д.212В, корпус 10</t>
  </si>
  <si>
    <t>fbaf8e37-5688-4521-8be8-70feb42f7381</t>
  </si>
  <si>
    <t>56.3197021484375</t>
  </si>
  <si>
    <t>38.1439094543457</t>
  </si>
  <si>
    <t>Евро 0.66 - ТБО - 2</t>
  </si>
  <si>
    <t>АО «ФЦНИВТ «СНПО «Элерон»</t>
  </si>
  <si>
    <t>7724313681</t>
  </si>
  <si>
    <t>Сергиево-Посадский р-н, с.п. Лозовское, д. Шарапово</t>
  </si>
  <si>
    <t>f8983435-ae7a-4f56-a24f-8d697a80f4d7</t>
  </si>
  <si>
    <t>сельское поселение Лозовское</t>
  </si>
  <si>
    <t>56.2530632019043</t>
  </si>
  <si>
    <t>38.2693099975586</t>
  </si>
  <si>
    <t>Евро 1.1 - ТБО - 3</t>
  </si>
  <si>
    <t>Бушуев Александр Николаевич</t>
  </si>
  <si>
    <t>500702407778</t>
  </si>
  <si>
    <t>По норме</t>
  </si>
  <si>
    <t>Сергиево-Посадский район, д.Пальчино</t>
  </si>
  <si>
    <t>d54dd923-9e67-4460-ad33-a67f898a1585</t>
  </si>
  <si>
    <t>56.4318389892578</t>
  </si>
  <si>
    <t>37.8512077331543</t>
  </si>
  <si>
    <t>Евро 1.1 - ТБО - 1</t>
  </si>
  <si>
    <t>Объекты социальной инфраструктуры, администрации</t>
  </si>
  <si>
    <t>Горец-2000 ООО</t>
  </si>
  <si>
    <t>5042012230</t>
  </si>
  <si>
    <t>ООО "Горец-2000"</t>
  </si>
  <si>
    <t>56.3161239624023</t>
  </si>
  <si>
    <t>38.1539421081543</t>
  </si>
  <si>
    <t>Обычный 0.75 - ТБО - 1</t>
  </si>
  <si>
    <t>ЗАО «Богородская фабрика художественной резьбы по дереву»</t>
  </si>
  <si>
    <t>5042057791</t>
  </si>
  <si>
    <t>Сергиево-Посадский район, пос. Богородское 79з</t>
  </si>
  <si>
    <t>eebdbe21-681b-439d-aa9f-2abd4aac524a</t>
  </si>
  <si>
    <t>городское поселение Богородское</t>
  </si>
  <si>
    <t>56.4961090087891</t>
  </si>
  <si>
    <t>38.1839065551758</t>
  </si>
  <si>
    <t>ЗАО «ЗОЗП»</t>
  </si>
  <si>
    <t>5042015689</t>
  </si>
  <si>
    <t>Сергиево-Посадский рн., п.Заречный д. 16</t>
  </si>
  <si>
    <t>b67417f5-2396-4918-852f-b61947d88635</t>
  </si>
  <si>
    <t>56.1918716430664</t>
  </si>
  <si>
    <t>38.0312042236328</t>
  </si>
  <si>
    <t>ЗАО «Сергиево-Посадский хладокомбинат»</t>
  </si>
  <si>
    <t>5042000210</t>
  </si>
  <si>
    <t>г. Сергиев Посад, Московское шоссе, дом 9</t>
  </si>
  <si>
    <t>8123ff3c-3822-4678-9fbf-6912eb43ba64</t>
  </si>
  <si>
    <t>56.2881736755371</t>
  </si>
  <si>
    <t>38.1267890930176</t>
  </si>
  <si>
    <t>Обычный 0.75 - ТБО - 2; Евро 0.8 - ТБО - 1</t>
  </si>
  <si>
    <t>ЗАО НПП "РУСБАЛ"</t>
  </si>
  <si>
    <t>7733182410</t>
  </si>
  <si>
    <t>Сергиево-Посадский рн., г.Хотьково, ул.Заводская, д.1/3 ЗАО "НАУЧНО-ПРОИЗВОДСТВЕННОЕ ПРЕДПРИЯТИЕ "РУСБАЛ"</t>
  </si>
  <si>
    <t>6d22bdb9-a3d2-48dd-83ef-f06be0603cd6</t>
  </si>
  <si>
    <t>56.2654571533203</t>
  </si>
  <si>
    <t>37.9682502746582</t>
  </si>
  <si>
    <t>Ильичев Андрей Александрович</t>
  </si>
  <si>
    <t>504211592212</t>
  </si>
  <si>
    <t>Сергиево-Посадский р-он, п.Скоропусковский, промзона №9</t>
  </si>
  <si>
    <t>7a4adc5b-4fd8-4181-a463-52e85ca642f1</t>
  </si>
  <si>
    <t>городское поселение "Поселок Скоропусковский"</t>
  </si>
  <si>
    <t>56.3684692382812</t>
  </si>
  <si>
    <t>38.1733970642090</t>
  </si>
  <si>
    <t>ИП Фролова Н.Ю.</t>
  </si>
  <si>
    <t>773509250490</t>
  </si>
  <si>
    <t>Сергиево-Посадский рн., г.Хотьково, ул.Заводская, д.1 пожарн часть</t>
  </si>
  <si>
    <t>c6343d2b-8974-48dd-952f-43ba882261cc</t>
  </si>
  <si>
    <t>56.2597389221191</t>
  </si>
  <si>
    <t>37.9753875732422</t>
  </si>
  <si>
    <t>Обычный 0.75 - ТБО - 2</t>
  </si>
  <si>
    <t>ОАО "ПИРО - РОСС"</t>
  </si>
  <si>
    <t>5042000812</t>
  </si>
  <si>
    <t>г.Сергиев Посад, пр.Красной Армии, д.212В(ОАО Пиро-Росс)</t>
  </si>
  <si>
    <t>ed8f6e12-1a38-439d-91db-b21bd0439376</t>
  </si>
  <si>
    <t>56.3227462768555</t>
  </si>
  <si>
    <t>38.1523818969727</t>
  </si>
  <si>
    <t>Сергиевская улица, 21, Сергиев Посад, Московская область (ОАО Пиро-Росс)</t>
  </si>
  <si>
    <t>67d70655-8615-4e4b-8292-60c5a5261c28</t>
  </si>
  <si>
    <t>56.3046875000000</t>
  </si>
  <si>
    <t>38.1382102966309</t>
  </si>
  <si>
    <t>Евро 0.8 - ТБО - 1</t>
  </si>
  <si>
    <t>ОАО "ТЕПЛОИЗОЛИТ"</t>
  </si>
  <si>
    <t>5042010320</t>
  </si>
  <si>
    <t>М.О, Сергиево-Посадский район, г.Хотьково, ул.Загорская, дом 1</t>
  </si>
  <si>
    <t>f89bda6c-8530-4bf6-8078-28eea5a71ffc</t>
  </si>
  <si>
    <t>56.2594375610352</t>
  </si>
  <si>
    <t>38.0058631896973</t>
  </si>
  <si>
    <t>ОАО «ОК-Лоза»</t>
  </si>
  <si>
    <t>5042047641</t>
  </si>
  <si>
    <t>Сергиево Посадский район, поселок Лоза 1 «ОК-Лоза»</t>
  </si>
  <si>
    <t>d2119417-a464-4d36-9655-a356b99c5461</t>
  </si>
  <si>
    <t>56.2597808837891</t>
  </si>
  <si>
    <t>38.2200508117676</t>
  </si>
  <si>
    <t>Сергиево Посадский район, поселок Лоза 2</t>
  </si>
  <si>
    <t>8e94f5ea-af27-46bf-ba3e-a13cdf2a34c7</t>
  </si>
  <si>
    <t>56.2588958740234</t>
  </si>
  <si>
    <t>38.2197494506836</t>
  </si>
  <si>
    <t>Сергиево Посадский район, поселок Лоза 3</t>
  </si>
  <si>
    <t>34ac1b4c-81a1-49aa-8da5-3dff231fc2e7</t>
  </si>
  <si>
    <t>56.2589797973633</t>
  </si>
  <si>
    <t>38.2182197570801</t>
  </si>
  <si>
    <t>Сергиево Посадский район, поселок Лоза 4</t>
  </si>
  <si>
    <t>e8371593-a3ac-4a98-9ae8-4a0535bcbe1e</t>
  </si>
  <si>
    <t>56.2585563659668</t>
  </si>
  <si>
    <t>38.2161865234375</t>
  </si>
  <si>
    <t>Сергиево Посадский район, поселок Лоза 5</t>
  </si>
  <si>
    <t>17c8f735-0e17-4da0-8806-aa9aeb91601e</t>
  </si>
  <si>
    <t>56.2568740844727</t>
  </si>
  <si>
    <t>38.2171096801758</t>
  </si>
  <si>
    <t>Сергиево Посадский район, поселок Лоза 6</t>
  </si>
  <si>
    <t>fdc2705a-74df-4e5c-8413-5aed20ebe60f</t>
  </si>
  <si>
    <t>56.2572288513184</t>
  </si>
  <si>
    <t>38.2202758789062</t>
  </si>
  <si>
    <t>Сергиево Посадский район, поселок Лоза 7</t>
  </si>
  <si>
    <t>16f93feb-a8f3-4070-a7c3-c85e0bc99af6</t>
  </si>
  <si>
    <t>56.2578773498535</t>
  </si>
  <si>
    <t>38.2205924987793</t>
  </si>
  <si>
    <t>ООО "Азбука Технологий"</t>
  </si>
  <si>
    <t>5042115933</t>
  </si>
  <si>
    <t>Сергиево-Посадский рн., г.Хотьково, Художественный проезд, д.2Е (ООО Азбука Технологий)</t>
  </si>
  <si>
    <t>b3048c61-5c2e-4a41-9329-4e3e0aa6b832</t>
  </si>
  <si>
    <t>56.2402305603027</t>
  </si>
  <si>
    <t>37.9941406250000</t>
  </si>
  <si>
    <t>ООО "АЛЬГРЕЙ"</t>
  </si>
  <si>
    <t>5042144282</t>
  </si>
  <si>
    <t>Сергиево-Посадский район, г.Хотьково, ул.Майолик, д.19</t>
  </si>
  <si>
    <t>afd0c550-49c8-41ad-9dd5-5dda548ccda9</t>
  </si>
  <si>
    <t>56.2531585693359</t>
  </si>
  <si>
    <t>37.9793167114258</t>
  </si>
  <si>
    <t>Обычный 0.75 - ТБО - 6</t>
  </si>
  <si>
    <t>ООО "АМД-СП"</t>
  </si>
  <si>
    <t>5042142648</t>
  </si>
  <si>
    <t>г. Сергиев Посад, ул. Центральная уч. 1К</t>
  </si>
  <si>
    <t>cafd4c28-a8f1-4d78-ab35-c54c8c992ddf</t>
  </si>
  <si>
    <t>56.2839164733887</t>
  </si>
  <si>
    <t>38.1441879272461</t>
  </si>
  <si>
    <t>Контейнер 0.24 - ТБО - 1</t>
  </si>
  <si>
    <t>ООО "БЕРГ МОЛД"</t>
  </si>
  <si>
    <t>5042141980</t>
  </si>
  <si>
    <t>Московская обл., Сергиево-Посадский р-н, г. Хотьково, ул. Заводская, д. 1, литера 10 Б, ООО "БЕРГ МОЛД"</t>
  </si>
  <si>
    <t>5f3b7bcd-6ab8-47af-9bdc-8517a1abcbdd</t>
  </si>
  <si>
    <t>56.2607917785645</t>
  </si>
  <si>
    <t>37.9743576049805</t>
  </si>
  <si>
    <t>ООО "ВАКОН"</t>
  </si>
  <si>
    <t>5042058386</t>
  </si>
  <si>
    <t>ООО "Вакон", село Мишутино, 3Б, Сергиево-Посадский городской округ, Московская область</t>
  </si>
  <si>
    <t>8c342838-9f11-4c9e-9e7f-d5b5212a6724</t>
  </si>
  <si>
    <t>56.3818817138672</t>
  </si>
  <si>
    <t>38.1049575805664</t>
  </si>
  <si>
    <t>ООО "ВАТЭКО"</t>
  </si>
  <si>
    <t>9718138178</t>
  </si>
  <si>
    <t>Сергиево-Посадский район, д.Тураково, 124А ООО Ватеко 8-965-220-89-90</t>
  </si>
  <si>
    <t>2b5fd094-e956-461e-a307-d388e9dfa75b</t>
  </si>
  <si>
    <t>56.2809982299805</t>
  </si>
  <si>
    <t>38.1844902038574</t>
  </si>
  <si>
    <t>Контейнер 0.24 - ТБО - 2</t>
  </si>
  <si>
    <t>ООО "В-МИН"</t>
  </si>
  <si>
    <t>5042056780</t>
  </si>
  <si>
    <t>Московское шоссе 68 км Сергиев Посад</t>
  </si>
  <si>
    <t>ad0c95ca-3115-4f9b-bf6f-b727242988cd</t>
  </si>
  <si>
    <t>56.2610168457031</t>
  </si>
  <si>
    <t>38.1304626464844</t>
  </si>
  <si>
    <t>ООО "ГРОМ"</t>
  </si>
  <si>
    <t>5042006902</t>
  </si>
  <si>
    <t>М.О., Сергиево-Посадский район, п.Скоропусковский, производственная зона 14</t>
  </si>
  <si>
    <t>2ed513d8-0dfd-4478-a9f2-f63031b622fb</t>
  </si>
  <si>
    <t>56.3674926757812</t>
  </si>
  <si>
    <t>38.1759262084961</t>
  </si>
  <si>
    <t>ООО "ГРОМмах"</t>
  </si>
  <si>
    <t>5042109009</t>
  </si>
  <si>
    <t>г.Сергиев Посад, Московское шоссе, д.46а (ГРОМмах)</t>
  </si>
  <si>
    <t>4c920d98-7bf7-45d8-83dc-edab0134d5f7</t>
  </si>
  <si>
    <t>56.2808647155762</t>
  </si>
  <si>
    <t>38.1221733093262</t>
  </si>
  <si>
    <t>г. Сергиев Посад, ул. Строительная, д. 11Б (ООО Громмах)</t>
  </si>
  <si>
    <t>71d93563-68b7-4394-bb85-3c1b77ea4820</t>
  </si>
  <si>
    <t>56.2815170288086</t>
  </si>
  <si>
    <t>38.1307411193848</t>
  </si>
  <si>
    <t>ООО "Дельтапласт"</t>
  </si>
  <si>
    <t>7722313622</t>
  </si>
  <si>
    <t>Сергиево-Посадский рн., г.Хотьково, Художественный проезд, д.2Е (Пропускная система Дельтапласт, 84996740673, 89153982611, 2 новых зеленых контейнера)</t>
  </si>
  <si>
    <t>91ef2853-184a-4402-924d-29eb48f6b0c4</t>
  </si>
  <si>
    <t>56.2403068542480</t>
  </si>
  <si>
    <t>37.9941329956055</t>
  </si>
  <si>
    <t>ООО "ЗЕЛЕНЫЙ ЛУЧ"</t>
  </si>
  <si>
    <t>7720516779</t>
  </si>
  <si>
    <t>проспект Красной Армии, 212В, Сергиев Посад, Московская область(ООО СП ЗСМК)</t>
  </si>
  <si>
    <t>08a72b62-5e4f-4082-a548-85bf9d17d76d</t>
  </si>
  <si>
    <t>56.3229446411133</t>
  </si>
  <si>
    <t>38.1502876281738</t>
  </si>
  <si>
    <t>Бункер 15 - ТБО - 1</t>
  </si>
  <si>
    <t>ООО "ЗН "РОСЪ"</t>
  </si>
  <si>
    <t>5042055120</t>
  </si>
  <si>
    <t>г.Сергиев Посад, ул.Фабричная, д.4а</t>
  </si>
  <si>
    <t>92beb1b3-4438-4003-8ad9-e742b8e8aa4a</t>
  </si>
  <si>
    <t>56.2872505187988</t>
  </si>
  <si>
    <t>38.1211433410645</t>
  </si>
  <si>
    <t>ООО "ЗСК ГЛАССПРОМ"</t>
  </si>
  <si>
    <t>5042093207</t>
  </si>
  <si>
    <t>Сергиево-Подсаский рн., с.Бужаниново, ул.Полевая, д.7</t>
  </si>
  <si>
    <t>67ceb3e7-9454-467c-8fca-3bd33ebf1678</t>
  </si>
  <si>
    <t>сельское поселение Березняковское</t>
  </si>
  <si>
    <t>56.3971557617188</t>
  </si>
  <si>
    <t>38.2936477661133</t>
  </si>
  <si>
    <t>ООО "ИНТЕРАВИА-СЕРВИС"</t>
  </si>
  <si>
    <t>5042134118</t>
  </si>
  <si>
    <t>Сергиево Посадский район, д. Репихово, д. 127</t>
  </si>
  <si>
    <t>57a32b63-f5bf-4ca1-a011-6102c56c6f14</t>
  </si>
  <si>
    <t>56.2167282104492</t>
  </si>
  <si>
    <t>37.9916915893555</t>
  </si>
  <si>
    <t>ООО "КАРТОН-УПАК"</t>
  </si>
  <si>
    <t>7707343319</t>
  </si>
  <si>
    <t>Сергиево-Посадский рн., Скоропусковский рп, Производственная зона тер., дом №12 (89998157215)</t>
  </si>
  <si>
    <t>a6e8c824-fd6e-4d58-9d73-b41fcc6f46e5</t>
  </si>
  <si>
    <t>56.3636932373047</t>
  </si>
  <si>
    <t>38.1720962524414</t>
  </si>
  <si>
    <t>Евро 0.66 - ТБО - 1; Евро 1.1 - ТБО - 1</t>
  </si>
  <si>
    <t>ООО "КРОНОС"</t>
  </si>
  <si>
    <t>5042007222</t>
  </si>
  <si>
    <t>М.О,, г.Хотьково, ул.Заводская, д.10</t>
  </si>
  <si>
    <t>9df0efbb-386f-4596-a9b0-157717db68ac</t>
  </si>
  <si>
    <t>56.2605285644531</t>
  </si>
  <si>
    <t>37.9707984924316</t>
  </si>
  <si>
    <t>ООО "МЕТАЛЛИМПОРТ"</t>
  </si>
  <si>
    <t>5038064595</t>
  </si>
  <si>
    <t>территория Производственная Зона, 36, п.г.т. Скоропусковский, Сергиево-Посадский городской округ, Московская область 8-906-722-26-32(ООО Металлимпорт)</t>
  </si>
  <si>
    <t>6935e073-2525-4841-a024-5fa43e0efc79</t>
  </si>
  <si>
    <t>56.3650703430176</t>
  </si>
  <si>
    <t>38.1779708862305</t>
  </si>
  <si>
    <t>ООО "НАШИ КУЛИНАРЫ"</t>
  </si>
  <si>
    <t>5042138105</t>
  </si>
  <si>
    <t>Московская обл., г. Сергиев Посад, ул. Фабричная, д. 12, оф. 5</t>
  </si>
  <si>
    <t>bc2008b3-c107-458b-b516-d51ddc9a2a8d</t>
  </si>
  <si>
    <t>56.2868919372559</t>
  </si>
  <si>
    <t>38.1172065734863</t>
  </si>
  <si>
    <t>ООО "НОВАТЕХ"</t>
  </si>
  <si>
    <t>5042142736</t>
  </si>
  <si>
    <t>Сергиево-Посадский рн., г.Хотьково, Художественный проезд, д.2Е (ООО НОВАТЕХ)</t>
  </si>
  <si>
    <t>d3b5de7d-b4fd-41d6-ba53-fb745a3b16f3</t>
  </si>
  <si>
    <t>56.2403755187988</t>
  </si>
  <si>
    <t>37.9941635131836</t>
  </si>
  <si>
    <t>ООО "Новлайн"</t>
  </si>
  <si>
    <t>5050038136</t>
  </si>
  <si>
    <t>Сергиево-Посадский рн., г.Хотьково, Художественный проезд, д.2Е (ООО Новлайн)</t>
  </si>
  <si>
    <t>ad816b6d-2f2e-46a2-a8cc-1af0d1418279</t>
  </si>
  <si>
    <t>37.9939842224121</t>
  </si>
  <si>
    <t>ООО "НПКФ КОН-КОРД КО"</t>
  </si>
  <si>
    <t>5042127921</t>
  </si>
  <si>
    <t>г.Сергиев Посад, Скобяное шоссе, д.13</t>
  </si>
  <si>
    <t>6d785aef-28f6-46ab-bccc-13855333be87</t>
  </si>
  <si>
    <t>56.2893791198730</t>
  </si>
  <si>
    <t>38.1350364685059</t>
  </si>
  <si>
    <t>ООО "ОПТИМА СЕРВИС"</t>
  </si>
  <si>
    <t>7715771131</t>
  </si>
  <si>
    <t>Сергиево-Посадский р-н., р.п. Скоропусковский, д. 22</t>
  </si>
  <si>
    <t>63761ae5-2837-407e-abf2-27b636e57ea6</t>
  </si>
  <si>
    <t>56.3664360046387</t>
  </si>
  <si>
    <t>38.1396903991699</t>
  </si>
  <si>
    <t>Подбор - ТБО - 1; РСО сетка РО - РСО - 1; Евро 1.1 серый РО - ТБО - 3</t>
  </si>
  <si>
    <t>ООО "ПОСАДБЕТОН"</t>
  </si>
  <si>
    <t>5042147572</t>
  </si>
  <si>
    <t>Сергиево-Посадский р-он, г.Сергиев Посад, ул.Центральная, д.1В</t>
  </si>
  <si>
    <t>78c10710-d191-49a9-b782-2ca2698798b5</t>
  </si>
  <si>
    <t>56.2843780517578</t>
  </si>
  <si>
    <t>38.1420516967773</t>
  </si>
  <si>
    <t>ООО "ПРАТО"</t>
  </si>
  <si>
    <t>5042070400</t>
  </si>
  <si>
    <t>г.Сергиев Посад, Ярославское шоссе, д.13, стр.1</t>
  </si>
  <si>
    <t>a7c16687-ce56-4356-8615-ed4d1aa37d73</t>
  </si>
  <si>
    <t>56.3415718078613</t>
  </si>
  <si>
    <t>38.1692466735840</t>
  </si>
  <si>
    <t>Обычный 0.75 - ТБО - 5</t>
  </si>
  <si>
    <t>ООО "РАДУГА" (г.Сергиев Посад)</t>
  </si>
  <si>
    <t>5042149869</t>
  </si>
  <si>
    <t>ООО "РАЗНОЦВЕТ"</t>
  </si>
  <si>
    <t>7706215579</t>
  </si>
  <si>
    <t>Художественный проезд, д. 2Е, Хотьково</t>
  </si>
  <si>
    <t>d3b94a0c-cc3c-4dc0-b273-eb5cc7611b16</t>
  </si>
  <si>
    <t>56.2403945922852</t>
  </si>
  <si>
    <t>37.9941139221191</t>
  </si>
  <si>
    <t>ООО "Р-СЕПТ"</t>
  </si>
  <si>
    <t>5042139204</t>
  </si>
  <si>
    <t>Сергиево Посадский район, г. П. Хотьково, дер. Репихово, дю128</t>
  </si>
  <si>
    <t>49c81ac1-57e1-4366-8d0b-58cf9f535d60</t>
  </si>
  <si>
    <t>56.2235870361328</t>
  </si>
  <si>
    <t>37.9977455139160</t>
  </si>
  <si>
    <t>ООО "РУССКАЯ ПИРОТЕХНИКА"</t>
  </si>
  <si>
    <t>5042093197</t>
  </si>
  <si>
    <t>г. Сергиев Посад, Московское шоссе, д. 3А</t>
  </si>
  <si>
    <t>4eb97f78-9612-4105-ac46-3576b78c2f53</t>
  </si>
  <si>
    <t>56.2859954833984</t>
  </si>
  <si>
    <t>38.1333274841309</t>
  </si>
  <si>
    <t>ООО "РУССКИЙ СТИЛЬ ПОДМОСКОВЬЯ"</t>
  </si>
  <si>
    <t>5042054409</t>
  </si>
  <si>
    <t>МО,С-П район, г.Хотьково, ул.Заводская, д.3, стр.1</t>
  </si>
  <si>
    <t>740aa078-0e74-47c5-805a-5075f4917c61</t>
  </si>
  <si>
    <t>56.2615394592285</t>
  </si>
  <si>
    <t>37.9702148437500</t>
  </si>
  <si>
    <t>Евро 0.8 - ТБО - 2; Бункер 8 - ТБО - 1</t>
  </si>
  <si>
    <t>ООО "САФИТ"</t>
  </si>
  <si>
    <t>5042134943</t>
  </si>
  <si>
    <t>МО,Сергиево-Посадский район, д.Жучки, 2д</t>
  </si>
  <si>
    <t>4e22f354-de1d-4501-9341-c166a9c55d8a</t>
  </si>
  <si>
    <t>56.2471160888672</t>
  </si>
  <si>
    <t>37.9370994567871</t>
  </si>
  <si>
    <t>ООО "СГС ГРУПП"</t>
  </si>
  <si>
    <t>5042097586</t>
  </si>
  <si>
    <t>г.Сергиев Посад, Новоугличское ш., д.73</t>
  </si>
  <si>
    <t>6075b8a4-0008-481c-8ad2-e7ca15fe5d59</t>
  </si>
  <si>
    <t>56.3334045410156</t>
  </si>
  <si>
    <t>38.1299018859863</t>
  </si>
  <si>
    <t>ООО "СЕРГИЕВО-ПОСАДСКИЙ ЗСМК"</t>
  </si>
  <si>
    <t>5042092394</t>
  </si>
  <si>
    <t>ООО "СП МЕБЕЛЬ"</t>
  </si>
  <si>
    <t>5042063636</t>
  </si>
  <si>
    <t>Сергиево-Посадский р-он, пос. Лесхоз, д. 30, корп. 1</t>
  </si>
  <si>
    <t>5dcbeee6-ae7a-4fa6-8064-227f8dac9670</t>
  </si>
  <si>
    <t>56.3506240844727</t>
  </si>
  <si>
    <t>38.1586227416992</t>
  </si>
  <si>
    <t>ООО "СП-АРСЕНАЛ"</t>
  </si>
  <si>
    <t>5042147188</t>
  </si>
  <si>
    <t>г. Сергиев Посад, п.Скоропусковский, производственная зона, участок 12/7</t>
  </si>
  <si>
    <t>4993c976-b273-433b-bed6-e081c5ac38dd</t>
  </si>
  <si>
    <t>56.3642463684082</t>
  </si>
  <si>
    <t>38.1684684753418</t>
  </si>
  <si>
    <t>ООО "СПКФ"</t>
  </si>
  <si>
    <t>5042074733</t>
  </si>
  <si>
    <t>Московская область, Сергиево-Посадский район, сельское поселение Селковское, деревня Федорцово, 16А</t>
  </si>
  <si>
    <t>648adf4e-883b-471f-898b-d9fa844cbfee</t>
  </si>
  <si>
    <t>сельское поселение Селковское</t>
  </si>
  <si>
    <t>56.6758232116699</t>
  </si>
  <si>
    <t>38.1414031982422</t>
  </si>
  <si>
    <t>Подбор - ТБО - 1; Бункер 8 - ТБО - 1</t>
  </si>
  <si>
    <t>ООО "СЧМ"</t>
  </si>
  <si>
    <t>5042141852</t>
  </si>
  <si>
    <t>Сергиево-Посадский р-н., р.п. Скоропусковский, д. 12</t>
  </si>
  <si>
    <t>591855eb-6b80-449b-990d-12bf2b25cf9b</t>
  </si>
  <si>
    <t>56.3682746887207</t>
  </si>
  <si>
    <t>38.1422767639160</t>
  </si>
  <si>
    <t>Подбор - ТБО - 1; РСО сетка РО - РСО - 2; Евро 1.1 серый РО - ТБО - 3</t>
  </si>
  <si>
    <t>ООО "ТЕРМИНАЛ"</t>
  </si>
  <si>
    <t>5042110050</t>
  </si>
  <si>
    <t>г.Сергиев Посад, Московское шоссе, д.46а</t>
  </si>
  <si>
    <t>5e079a25-396c-4a83-9915-3d0368c6defb</t>
  </si>
  <si>
    <t>56.2807769775391</t>
  </si>
  <si>
    <t>38.1222686767578</t>
  </si>
  <si>
    <t>ООО "ТИМА"</t>
  </si>
  <si>
    <t>3311021866</t>
  </si>
  <si>
    <t>Сергиево Посадский район, Березняковское поселение, в районе с. Сватково, д. 25</t>
  </si>
  <si>
    <t>93bdc631-1fd1-42bd-a9b7-bdd1af89907f</t>
  </si>
  <si>
    <t>56.3880500793457</t>
  </si>
  <si>
    <t>38.2163658142090</t>
  </si>
  <si>
    <t>ООО "ТОЗ"</t>
  </si>
  <si>
    <t>5042070094</t>
  </si>
  <si>
    <t>ООО "ХОТЬКОВСКОЕ РТП"</t>
  </si>
  <si>
    <t>5042004895</t>
  </si>
  <si>
    <t>ООО “Новые Перевязочные Материалы”</t>
  </si>
  <si>
    <t>5042089680</t>
  </si>
  <si>
    <t>Сергиево-Посадский рн., г.п. Хотьково, д.Жучки, 2И</t>
  </si>
  <si>
    <t>980527d3-3d36-41c9-8c93-fe31c20af6ea</t>
  </si>
  <si>
    <t>56.2464447021484</t>
  </si>
  <si>
    <t>37.9360351562500</t>
  </si>
  <si>
    <t>Сергиево-Посадский рн., г.Хотьково, ул.Заводская, д.1</t>
  </si>
  <si>
    <t>363893c7-a304-418b-a21b-d653f17a17c2</t>
  </si>
  <si>
    <t>56.2595291137695</t>
  </si>
  <si>
    <t>37.9751739501953</t>
  </si>
  <si>
    <t>ООО «АЛЬФА-СК»</t>
  </si>
  <si>
    <t>9701046754</t>
  </si>
  <si>
    <t>Хотьково переулок Ткацкий д.12</t>
  </si>
  <si>
    <t>724c42e5-ecf9-4ac6-aa3a-e1582f577ef8</t>
  </si>
  <si>
    <t>56.2724151611328</t>
  </si>
  <si>
    <t>37.9794921875000</t>
  </si>
  <si>
    <t>ООО «Квадрат»</t>
  </si>
  <si>
    <t>7811469519</t>
  </si>
  <si>
    <t>Сергиево Посадский рн., п.Скоропусковский, Промзона 23</t>
  </si>
  <si>
    <t>99a4a0f9-e679-41d4-b271-1cd2207a5c1a</t>
  </si>
  <si>
    <t>56.3714523315430</t>
  </si>
  <si>
    <t>38.1742134094238</t>
  </si>
  <si>
    <t>ООО «К-ЖБИ»</t>
  </si>
  <si>
    <t>5042134439</t>
  </si>
  <si>
    <t>г. Сергиев- Посад, Скобяное ш. д. 5</t>
  </si>
  <si>
    <t>24d86c1e-5af3-411a-9eb3-48b8995f2313</t>
  </si>
  <si>
    <t>56.2909164428711</t>
  </si>
  <si>
    <t>38.1358108520508</t>
  </si>
  <si>
    <t>ООО «МетиСтр»</t>
  </si>
  <si>
    <t>5042047867</t>
  </si>
  <si>
    <t>Россия, Московская область, Сергиево-Посадский район, Хотьково, Художественный проезд, 8</t>
  </si>
  <si>
    <t>0370dde5-5b5f-42fa-8bf7-bfe39ae6d752</t>
  </si>
  <si>
    <t>56.2368774414062</t>
  </si>
  <si>
    <t>37.9919395446777</t>
  </si>
  <si>
    <t>Бункер 8 - ТБО - 0</t>
  </si>
  <si>
    <t>Сергиево-Посадский р-н., г.п. Хотьково, Художественный пр. д. 8А</t>
  </si>
  <si>
    <t>1511e10f-b95c-424b-986e-80a8663a1655</t>
  </si>
  <si>
    <t>56.2378730773926</t>
  </si>
  <si>
    <t>37.9937705993652</t>
  </si>
  <si>
    <t>ООО «МОСТОРГ»</t>
  </si>
  <si>
    <t>7715601958</t>
  </si>
  <si>
    <t>МО, Сергиев Посад, Ярославское шоссе, д.5а</t>
  </si>
  <si>
    <t>6c7e88c9-cede-4d86-96a9-299e7e636890</t>
  </si>
  <si>
    <t>56.3405151367188</t>
  </si>
  <si>
    <t>38.1626472473145</t>
  </si>
  <si>
    <t>ООО «МР Универсал»</t>
  </si>
  <si>
    <t>5042075159</t>
  </si>
  <si>
    <t>г. Сергиев Посад, Скобяное ш. д.3</t>
  </si>
  <si>
    <t>1fae81af-c648-4efb-bd34-0d2b69841356</t>
  </si>
  <si>
    <t>56.2906723022461</t>
  </si>
  <si>
    <t>38.1287002563477</t>
  </si>
  <si>
    <t>ООО «Муми-милк»</t>
  </si>
  <si>
    <t>7743170527</t>
  </si>
  <si>
    <t>г. Сергиев-Посад, Новоугличское шоссе, д. 69</t>
  </si>
  <si>
    <t>d6a067e7-d69c-4fda-b8ee-b2b48e2b2b13</t>
  </si>
  <si>
    <t>56.3294906616211</t>
  </si>
  <si>
    <t>38.1289176940918</t>
  </si>
  <si>
    <t>Подбор - КГМ - 1; Евро 1.1 серый РО - ТБО - 4</t>
  </si>
  <si>
    <t>ООО «НПФ МАИС»</t>
  </si>
  <si>
    <t>5038119340</t>
  </si>
  <si>
    <t>г. Сергиев- Посад, ул. Академика Силина д. 7</t>
  </si>
  <si>
    <t>661f3191-8932-4bae-942f-5610fd182df4</t>
  </si>
  <si>
    <t>56.2991447448730</t>
  </si>
  <si>
    <t>38.1460418701172</t>
  </si>
  <si>
    <t>г. Сергиев-Посад, Зеленый переулок, 16</t>
  </si>
  <si>
    <t>ebafe969-64a4-4cc5-993a-9adcf3814ad3</t>
  </si>
  <si>
    <t>56.3187370300293</t>
  </si>
  <si>
    <t>38.1331367492676</t>
  </si>
  <si>
    <t>ООО «Общемаш»</t>
  </si>
  <si>
    <t>5042056244</t>
  </si>
  <si>
    <t>Сергиево-Посадский р-он, г.Пересвет, ул. Гаражная дом2(ООО Общемаш)</t>
  </si>
  <si>
    <t>a6b06c41-77f4-444c-b31b-b6cb768af939</t>
  </si>
  <si>
    <t>56.4243087768555</t>
  </si>
  <si>
    <t>38.1822280883789</t>
  </si>
  <si>
    <t>ООО «Октопас»</t>
  </si>
  <si>
    <t>7722292436</t>
  </si>
  <si>
    <t>Сергиево Посадский рн., с.Мишутино, дом 147</t>
  </si>
  <si>
    <t>b31fd990-4449-496c-9d66-e6c2b4dbd17c</t>
  </si>
  <si>
    <t>56.3776130676270</t>
  </si>
  <si>
    <t>38.1062355041504</t>
  </si>
  <si>
    <t>Бункер 8 - ТБО - 2</t>
  </si>
  <si>
    <t>ООО «Пи эМ Карпет Экспресс»</t>
  </si>
  <si>
    <t>7724859914</t>
  </si>
  <si>
    <t>г. Сергиев-Посад, Новоугличское шоссе, д. 67 корп1</t>
  </si>
  <si>
    <t>7187331d-3404-45a2-86b1-ac01987041cf</t>
  </si>
  <si>
    <t>56.3318367004395</t>
  </si>
  <si>
    <t>38.1300659179688</t>
  </si>
  <si>
    <t>ООО «ПК «РУСТАРА»</t>
  </si>
  <si>
    <t>5042102395</t>
  </si>
  <si>
    <t>Сергиево-Подсаский рн., г.Хотьково, ул.Полевая, д.2Б</t>
  </si>
  <si>
    <t>ec21c864-88ff-4099-903b-6f63110301d8</t>
  </si>
  <si>
    <t>56.2614479064941</t>
  </si>
  <si>
    <t>38.0135765075684</t>
  </si>
  <si>
    <t>ООО «ПК-Леомебель»</t>
  </si>
  <si>
    <t>7717578045</t>
  </si>
  <si>
    <t>Сергиево-Посадский р-н, г.Хотьково, ул. Загорская, д. 1</t>
  </si>
  <si>
    <t>06f3aa8b-3c19-4ea3-90d6-a1ed606f9ccc</t>
  </si>
  <si>
    <t>56.2593498229980</t>
  </si>
  <si>
    <t>38.0130195617676</t>
  </si>
  <si>
    <t>ООО «ПКФ «СТАНДАРТ»</t>
  </si>
  <si>
    <t>5042066820</t>
  </si>
  <si>
    <t>Сергиево-Посадский рн., п.Богородское д.124</t>
  </si>
  <si>
    <t>910e0b53-fe8b-47e3-96f0-cfe4018fc872</t>
  </si>
  <si>
    <t>56.4922676086426</t>
  </si>
  <si>
    <t>38.1663703918457</t>
  </si>
  <si>
    <t>ООО «Производственно-коммерческая фирма «ФАЭТОН »</t>
  </si>
  <si>
    <t>5042053980</t>
  </si>
  <si>
    <t>г. Сергиев- Посад, Скобяное ш. д. 8</t>
  </si>
  <si>
    <t>2991d109-46d2-4574-8d87-50e59e983131</t>
  </si>
  <si>
    <t>56.2896690368652</t>
  </si>
  <si>
    <t>38.1339797973633</t>
  </si>
  <si>
    <t>ООО «Сергиево-Посадская Бетонная Компания»</t>
  </si>
  <si>
    <t>5042140150</t>
  </si>
  <si>
    <t>Московская область, г. Сергиев Посад, д. Тураково, д. 124Б, п.2, к.15</t>
  </si>
  <si>
    <t>aba66264-1183-482e-b2c2-8564b851e567</t>
  </si>
  <si>
    <t>56.2822532653809</t>
  </si>
  <si>
    <t>38.1836471557617</t>
  </si>
  <si>
    <t>ООО «Скоропусковский синтез»</t>
  </si>
  <si>
    <t>5042065880</t>
  </si>
  <si>
    <t>г. Сергиев Посад, р.п. Скоропусковский, производственная зона, 63,стр.2(ООО Скоропусковский синтез)</t>
  </si>
  <si>
    <t>3f868166-08b8-4840-b303-c613cac5ba1e</t>
  </si>
  <si>
    <t>56.3727722167969</t>
  </si>
  <si>
    <t>38.1576309204102</t>
  </si>
  <si>
    <t>ООО «СМУ-76»</t>
  </si>
  <si>
    <t>5018151433</t>
  </si>
  <si>
    <t>г. Сергиев Посад, ул. Сергиевская, дом 13</t>
  </si>
  <si>
    <t>d99ccdb9-40d7-40fe-b1cb-c44cd97999cb</t>
  </si>
  <si>
    <t>56.3065605163574</t>
  </si>
  <si>
    <t>38.1373977661133</t>
  </si>
  <si>
    <t>ООО «Терра»</t>
  </si>
  <si>
    <t>5042066122</t>
  </si>
  <si>
    <t>Сергиево-Посадский муниципальный район, г. Хотьково, ул. Калинина, 4 стр. 2</t>
  </si>
  <si>
    <t>35608f26-3e01-42be-8137-7f30297f0a84</t>
  </si>
  <si>
    <t>56.2543373107910</t>
  </si>
  <si>
    <t>37.9709625244141</t>
  </si>
  <si>
    <t>ООО «Экостром Бетон»</t>
  </si>
  <si>
    <t>5042134157</t>
  </si>
  <si>
    <t>г. Сергиев Посад, Д. Тураково, д. 124А</t>
  </si>
  <si>
    <t>2b8fdc32-d965-401f-a1f4-7dd7ee818431</t>
  </si>
  <si>
    <t>56.2809524536133</t>
  </si>
  <si>
    <t>38.1846160888672</t>
  </si>
  <si>
    <t>ООО Научно-производственное объединение "ПРО АКВА"</t>
  </si>
  <si>
    <t>5042138987</t>
  </si>
  <si>
    <t>Сергиево-Посадский рн., г.Хотьково, Художественный проезд, 2А</t>
  </si>
  <si>
    <t>5f845d20-0f55-45da-b047-af2fb725325b</t>
  </si>
  <si>
    <t>56.2437019348145</t>
  </si>
  <si>
    <t>37.9948310852051</t>
  </si>
  <si>
    <t>ООО НПП "АРМОКОМ-ЦЕНТР"</t>
  </si>
  <si>
    <t>7716010958</t>
  </si>
  <si>
    <t>Сергиево-Посадский рн., г.Хотьково, ул.Заводская, д.1/3 ООО НПП "АРМОКОМ-ЦЕНТР"</t>
  </si>
  <si>
    <t>1e3394e1-9020-44ca-9c2d-a31333a32649</t>
  </si>
  <si>
    <t>56.2656326293945</t>
  </si>
  <si>
    <t>37.9675941467285</t>
  </si>
  <si>
    <t>ООО НПФ "АЗОТ"</t>
  </si>
  <si>
    <t>5042007769</t>
  </si>
  <si>
    <t>Сергиево-Посадский р-он, г.Краснозаводск, пл.Рдултовского, д.1, здание №401</t>
  </si>
  <si>
    <t>5f95ced1-9c5a-4da7-908c-ceb719d01dc4</t>
  </si>
  <si>
    <t>56.4506149291992</t>
  </si>
  <si>
    <t>38.2304458618164</t>
  </si>
  <si>
    <t>Сергиево-Посадский р-он, г.Краснозаводск, пл.Рдултовского, д.1, здание №561, блок 4</t>
  </si>
  <si>
    <t>cdea7ed6-5edd-49d4-87af-cc94189d464e</t>
  </si>
  <si>
    <t>56.4535179138184</t>
  </si>
  <si>
    <t>38.2373847961426</t>
  </si>
  <si>
    <t>ООО ПКФ «СКВ-ШАХ»</t>
  </si>
  <si>
    <t>5042012864</t>
  </si>
  <si>
    <t>Сергиево-Посадский рн., г.п. Краснозаводск, проезд 21, д.2 (здание котельной №3)</t>
  </si>
  <si>
    <t>654059a7-81c9-4db8-ae60-95a74a200ace</t>
  </si>
  <si>
    <t>56.4417228698730</t>
  </si>
  <si>
    <t>38.2506904602051</t>
  </si>
  <si>
    <t>ООО ФКНТ</t>
  </si>
  <si>
    <t>5042065150</t>
  </si>
  <si>
    <t>Московская область, Сергиево-Посадский рн, сп.Березняковское, пос.Беликово, д.11(ООО ФКНТ)</t>
  </si>
  <si>
    <t>23de4ca6-bbdd-4b36-91d0-4e4114c10ee2</t>
  </si>
  <si>
    <t>56.3919754028320</t>
  </si>
  <si>
    <t>38.2597084045410</t>
  </si>
  <si>
    <t>Евро 1.1 серый РО - ТБО - 3</t>
  </si>
  <si>
    <t>ПАО «Электроизолит»</t>
  </si>
  <si>
    <t>5042000530</t>
  </si>
  <si>
    <t>ПРОМПРОДУКТ ООО</t>
  </si>
  <si>
    <t>7730675376</t>
  </si>
  <si>
    <t>г. Сергиев Посад, п.Скоропусковский, производственная зона, участок 12/1, стр1</t>
  </si>
  <si>
    <t>eea05fb0-2548-4980-a70f-b95060874efd</t>
  </si>
  <si>
    <t>56.3663749694824</t>
  </si>
  <si>
    <t>38.1676979064941</t>
  </si>
  <si>
    <t>СПА (к) «Кузьминский»</t>
  </si>
  <si>
    <t>5042010472</t>
  </si>
  <si>
    <t>Сергиево-Посадский р-н., д. Кузьмино гараж</t>
  </si>
  <si>
    <t>77b21480-bedc-4fd5-adca-a785b3fdbb18</t>
  </si>
  <si>
    <t>56.5940589904785</t>
  </si>
  <si>
    <t>37.9337921142578</t>
  </si>
  <si>
    <t>Сергиево-Посадский р-н., д. Кузьмино мтф Ново-филипповское</t>
  </si>
  <si>
    <t>9d98ccff-53a5-4de0-aba5-c2b01d15cba3</t>
  </si>
  <si>
    <t>56.5946769714355</t>
  </si>
  <si>
    <t>37.9381752014160</t>
  </si>
  <si>
    <t>Сергиево-Посадский р-н., д.Симоново СПА "Кузьминский"</t>
  </si>
  <si>
    <t>d88dee88-8eea-4273-9f23-db2bfff68b48</t>
  </si>
  <si>
    <t>56.5778541564941</t>
  </si>
  <si>
    <t>37.9704933166504</t>
  </si>
  <si>
    <t>Сергиево-Посадский р-н., д.Судниково</t>
  </si>
  <si>
    <t>5b74468b-d32f-4fdf-ab36-d2333e983618</t>
  </si>
  <si>
    <t>56.6189842224121</t>
  </si>
  <si>
    <t>37.9312057495117</t>
  </si>
  <si>
    <t>ФГУП "Электромеханический Завод "Звезда"</t>
  </si>
  <si>
    <t>5042010458</t>
  </si>
  <si>
    <t>Россия, Московская область, Сергиев Посад, поселок Скобяной</t>
  </si>
  <si>
    <t>ae7812bd-c302-49a4-ac83-703392126ccb</t>
  </si>
  <si>
    <t>56.2914810180664</t>
  </si>
  <si>
    <t>38.1558990478516</t>
  </si>
  <si>
    <t>Бункер 16 - КГМ - 0</t>
  </si>
  <si>
    <t>АДНП "ДЕУЛИНСКИЕ ПРОСТОРЫ"</t>
  </si>
  <si>
    <t>5042103920</t>
  </si>
  <si>
    <t>СНТ</t>
  </si>
  <si>
    <t>г. Сергиев Посад, СНТ «Деулинские просторы»</t>
  </si>
  <si>
    <t>42b0241a-8d10-4b6e-97ef-d43acfeb55ed</t>
  </si>
  <si>
    <t>56.3527984619141</t>
  </si>
  <si>
    <t>38.1090316772461</t>
  </si>
  <si>
    <t>Евро 0.66 - ТБО - 1; Евро 0.8 - ТБО - 3; Евро 1.1 - ТБО - 2</t>
  </si>
  <si>
    <t>Садовые товарищества</t>
  </si>
  <si>
    <t>АДНП "НОВЫЕ РЯЗАНЦЫ"</t>
  </si>
  <si>
    <t>5042137567</t>
  </si>
  <si>
    <t>МО, Сергиево-Посадский район, с/п Лозовское, вблизи дер,Рязанцы, дачный поселок аднп Новые Рязанцы</t>
  </si>
  <si>
    <t>64742087-0d47-446d-8994-47596a3d9f1d</t>
  </si>
  <si>
    <t>56.2323989868164</t>
  </si>
  <si>
    <t>38.1029319763184</t>
  </si>
  <si>
    <t>АДНП "РАДОНЕЖЬЕ"</t>
  </si>
  <si>
    <t>7715776179</t>
  </si>
  <si>
    <t>Московская область, Сергиево Посадский район, Бужаниновский с.о., в районе д. Путятино</t>
  </si>
  <si>
    <t>3fe8f2f7-9928-4c17-bfa5-d41feef0fe48</t>
  </si>
  <si>
    <t>56.3347625732422</t>
  </si>
  <si>
    <t>38.3395729064941</t>
  </si>
  <si>
    <t>Евро 0.77 - ТБО - 4</t>
  </si>
  <si>
    <t>АДНП «Никульское»</t>
  </si>
  <si>
    <t>5042136588</t>
  </si>
  <si>
    <t>Сергиево-Посадский р-н., ДНП Никульское</t>
  </si>
  <si>
    <t>319a27cc-be02-4476-b06d-ccdc8965eadc</t>
  </si>
  <si>
    <t>56.3537178039551</t>
  </si>
  <si>
    <t>38.3755111694336</t>
  </si>
  <si>
    <t>АССОЦИАЦИЯ ДНП "АНТОНОВСКИЕ УСАДЬБЫ"</t>
  </si>
  <si>
    <t>7715842706</t>
  </si>
  <si>
    <t>АДНП Антоновские усадьбы, садовые участки Антоновские усадьбы, Сергиево-Посадский городской округ, Московская область (89055951069)</t>
  </si>
  <si>
    <t>0ce7801d-c55a-4c59-b02b-68bdfd9829be</t>
  </si>
  <si>
    <t>56.4781532287598</t>
  </si>
  <si>
    <t>37.8662338256836</t>
  </si>
  <si>
    <t>АССОЦИАЦИЯ ДНП "ПОСАДОВ ЛУГ"</t>
  </si>
  <si>
    <t>5042137398</t>
  </si>
  <si>
    <t>Сергиево-Посадский район, д. Охотино, АДНП «Посадов Луг»</t>
  </si>
  <si>
    <t>bcb558e0-daa8-490b-bbac-09ff218c7d54</t>
  </si>
  <si>
    <t>56.2271385192871</t>
  </si>
  <si>
    <t>38.1811790466309</t>
  </si>
  <si>
    <t>АССОЦИАЦИЯ ДНП "СОСНИНСКИЕ ДАЧИ"</t>
  </si>
  <si>
    <t>5042138641</t>
  </si>
  <si>
    <t>Сергиево посадский район, Васильевское поселение, в близи деревни Соснино, АДНП «Соснинские дачи»</t>
  </si>
  <si>
    <t>a62ba0dc-9e1b-4fdf-a1eb-29d25137e755</t>
  </si>
  <si>
    <t>56.3980560302734</t>
  </si>
  <si>
    <t>37.8909225463867</t>
  </si>
  <si>
    <t>АССОЦИАЦИЯ ДНП "СПАСС-ТОРБЕЕВО"</t>
  </si>
  <si>
    <t>5042140489</t>
  </si>
  <si>
    <t>Ассоциация ДНП Спасс-Торбеево (9854268478)</t>
  </si>
  <si>
    <t>c3a703dc-aae5-4bd0-88c1-78a717813f9b</t>
  </si>
  <si>
    <t>56.1875572204590</t>
  </si>
  <si>
    <t>38.1646003723145</t>
  </si>
  <si>
    <t>ДНП "ДУБРОВСКИЙ ЛЕС"</t>
  </si>
  <si>
    <t>7717716672</t>
  </si>
  <si>
    <t>ДНП "Дубровский лес, деревня Скорынино, Сергиево-Посадский городской округ, Московская область</t>
  </si>
  <si>
    <t>7dc1f39f-6500-4dea-8569-205ced10d2e4</t>
  </si>
  <si>
    <t>56.6334190368652</t>
  </si>
  <si>
    <t>38.1055564880371</t>
  </si>
  <si>
    <t>Евро 1.1 - ТБО - 4</t>
  </si>
  <si>
    <t>ДНП "ЛЕШКОВО"</t>
  </si>
  <si>
    <t>5042114961</t>
  </si>
  <si>
    <t>Сергиево Посадский район, д. Лешково , СНТ «Лешково»</t>
  </si>
  <si>
    <t>1e152d61-1d40-4458-9dfb-a1f50eaa2ee0</t>
  </si>
  <si>
    <t>56.2127189636230</t>
  </si>
  <si>
    <t>38.0653877258301</t>
  </si>
  <si>
    <t>ДНП "СВЕТЛЫЙ"</t>
  </si>
  <si>
    <t>7718830000</t>
  </si>
  <si>
    <t>МО,С-П район, с.п.Березняковское, вблизи д.Гагино</t>
  </si>
  <si>
    <t>319f4df7-ecfd-4c61-9aed-771b7851eb47</t>
  </si>
  <si>
    <t>56.3464431762695</t>
  </si>
  <si>
    <t>38.3655624389648</t>
  </si>
  <si>
    <t>ДНП «Зеленая Горка - СПР»</t>
  </si>
  <si>
    <t>5029136652</t>
  </si>
  <si>
    <t>Московская область, Сергиево-Посадский район, сельское поселение Березняковское , деревня Слободка</t>
  </si>
  <si>
    <t>6e18078b-c051-4d4b-b344-db049f9f0719</t>
  </si>
  <si>
    <t>56.3540153503418</t>
  </si>
  <si>
    <t>38.3003425598145</t>
  </si>
  <si>
    <t>95d2eb72-5e4d-4654-be56-2003f2d9823e</t>
  </si>
  <si>
    <t>56.3541412353516</t>
  </si>
  <si>
    <t>38.2944526672363</t>
  </si>
  <si>
    <t>ДНП «Поселок Дивный»</t>
  </si>
  <si>
    <t>5042120235</t>
  </si>
  <si>
    <t>МО, С-П р-н, с.п.Березняковское, д Яковлево, южная часть кадастрового квартала</t>
  </si>
  <si>
    <t>4ef04a7d-85d7-4e7c-80a6-73f2bd13f592</t>
  </si>
  <si>
    <t>56.3520278930664</t>
  </si>
  <si>
    <t>38.2912902832031</t>
  </si>
  <si>
    <t>ДНП «Яковлево»</t>
  </si>
  <si>
    <t>5042112153</t>
  </si>
  <si>
    <t>М.О., Сергиево-Посадский р-он, пос.Березняки, ДНП «Яковлево»</t>
  </si>
  <si>
    <t>7169e7b4-cac7-41d1-8d52-5cd7f37ea111</t>
  </si>
  <si>
    <t>56.3378257751465</t>
  </si>
  <si>
    <t>38.3709297180176</t>
  </si>
  <si>
    <t>Евро 0.8 - ТБО - 3</t>
  </si>
  <si>
    <t>ДНТ "АХТЫРКА"</t>
  </si>
  <si>
    <t>5042105942</t>
  </si>
  <si>
    <t>Сергиево-Посадский р-н., г.п. Хотьково, д. Ахтырка снт Ахтырка</t>
  </si>
  <si>
    <t>a1bc0fd7-b640-40f8-98b3-c6e0fa42e21c</t>
  </si>
  <si>
    <t>56.2554321289062</t>
  </si>
  <si>
    <t>37.9367027282715</t>
  </si>
  <si>
    <t>ДНТ "ЗАГОРЬЕ"</t>
  </si>
  <si>
    <t>5042053116</t>
  </si>
  <si>
    <t>ДНТ Загорье, д. Васильково Сергиево-Посадский городской округ, Московская область</t>
  </si>
  <si>
    <t>ad87883c-3e4f-4155-af06-17d06360d069</t>
  </si>
  <si>
    <t>56.3806419372559</t>
  </si>
  <si>
    <t>38.0704879760742</t>
  </si>
  <si>
    <t>Евро 0.66 - ТБО - 4</t>
  </si>
  <si>
    <t>ДНТ "ЗОЛОТИЛОВО-2"</t>
  </si>
  <si>
    <t>5042126808</t>
  </si>
  <si>
    <t>ДНТ Золотилово-2, Сергиево-Посадский район, Московская область</t>
  </si>
  <si>
    <t>75df0bf4-e362-444a-9b4b-10b3d948d4ef</t>
  </si>
  <si>
    <t>56.2783203125000</t>
  </si>
  <si>
    <t>37.9845275878906</t>
  </si>
  <si>
    <t>ДНТ «Жучки»</t>
  </si>
  <si>
    <t>5042105974</t>
  </si>
  <si>
    <t>Сергиево-Посадский р-н., г.п. Хотьково, Жучки, днт Жучки</t>
  </si>
  <si>
    <t>9042679b-c395-426e-9081-b71df893264e</t>
  </si>
  <si>
    <t>56.2458686828613</t>
  </si>
  <si>
    <t>37.9339599609375</t>
  </si>
  <si>
    <t>Евро 1.1 серый РО - ТБО - 4</t>
  </si>
  <si>
    <t>ДНТ «Золотилово»</t>
  </si>
  <si>
    <t>5042116574</t>
  </si>
  <si>
    <t>Сергиево-Посадский район, в районе д. Золотилово ДНТ Золотилово</t>
  </si>
  <si>
    <t>53c3ff5f-bf7d-4f37-b54e-6ea00032fc66</t>
  </si>
  <si>
    <t>56.2788391113281</t>
  </si>
  <si>
    <t>37.9745750427246</t>
  </si>
  <si>
    <t>ДНТ «Переславичи»</t>
  </si>
  <si>
    <t>5042116951</t>
  </si>
  <si>
    <t>Московская область, Сергиево-Посадский район, Селковское поселение,д. Переславичи, ДНТ "Переславичи"</t>
  </si>
  <si>
    <t>488f3bd5-def6-4962-83ab-38495fac0595</t>
  </si>
  <si>
    <t>56.6475028991699</t>
  </si>
  <si>
    <t>38.1596145629883</t>
  </si>
  <si>
    <t>ДНТ «Подушкино»</t>
  </si>
  <si>
    <t>5042122056</t>
  </si>
  <si>
    <t>Сергиево-Посадский р-н., д. Подушкино, ДНТ "Подушкино"</t>
  </si>
  <si>
    <t>57b83766-90b3-4c8a-ab1a-7389b2fc108b</t>
  </si>
  <si>
    <t>56.2633628845215</t>
  </si>
  <si>
    <t>38.0163688659668</t>
  </si>
  <si>
    <t>ДНТСН "МЕТЕОР"</t>
  </si>
  <si>
    <t>5042145462</t>
  </si>
  <si>
    <t>Сергиево-Посадский район, в районе д. Васильково, ДНТСН МЕТЕОР</t>
  </si>
  <si>
    <t>65aac53f-cfd2-4ada-bdeb-0f9bcf264e04</t>
  </si>
  <si>
    <t>56.3699073791504</t>
  </si>
  <si>
    <t>38.0872688293457</t>
  </si>
  <si>
    <t>ДПК "ЛЕНИНЕЦ"</t>
  </si>
  <si>
    <t>5042045210</t>
  </si>
  <si>
    <t>Сергиево-Посадский район, д.Арханово, ДПК Ленинец</t>
  </si>
  <si>
    <t>65065f50-10c7-4521-8a4e-f2725bccda34</t>
  </si>
  <si>
    <t>56.2107353210449</t>
  </si>
  <si>
    <t>37.9834480285645</t>
  </si>
  <si>
    <t>ЗВЕЗДА СНТ</t>
  </si>
  <si>
    <t>5042045517</t>
  </si>
  <si>
    <t>Сергиево Посадский район, сельское поселение Васильевское, д. Лазарево</t>
  </si>
  <si>
    <t>decde956-04e8-4c07-adbe-21eeff9fa687</t>
  </si>
  <si>
    <t>56.3314514160156</t>
  </si>
  <si>
    <t>37.9452667236328</t>
  </si>
  <si>
    <t>КООПЕРАТИВ ЛПХ "НИВА"</t>
  </si>
  <si>
    <t>5042020449</t>
  </si>
  <si>
    <t>село Деулино, Сергиево-Посадский городской округ, Московская область</t>
  </si>
  <si>
    <t>eefc2234-2260-4386-93a2-6f4ba9f57d12</t>
  </si>
  <si>
    <t>56.3477401733398</t>
  </si>
  <si>
    <t>38.1068229675293</t>
  </si>
  <si>
    <t>КООПЕРАТИВ ЛПХ "РАССВЕТ"</t>
  </si>
  <si>
    <t>5042052828</t>
  </si>
  <si>
    <t>г. Сергиев Посад, п. Мишутино</t>
  </si>
  <si>
    <t>d2298771-951e-4030-9b77-95349c0629f8</t>
  </si>
  <si>
    <t>56.3828964233398</t>
  </si>
  <si>
    <t>38.1024093627930</t>
  </si>
  <si>
    <t>Подбор - КГМ - 1; РСО сетка РО - РСО - 1; Евро 1.1 серый РО - ТБО - 5; Бункер 15 - КГМ - 1</t>
  </si>
  <si>
    <t>ЛЕСНОЕ ОЗЕРО 1 ТСН</t>
  </si>
  <si>
    <t>9718036970</t>
  </si>
  <si>
    <t>Сергиево-Посадский р-н, с.п. Шеметовское, территория ТСН "ЛЕСНОЕ ОЗЕРО 1" (в р-не д. Садовниково)</t>
  </si>
  <si>
    <t>b6cbbbf3-9665-42f3-a98f-42b8cf33d6c1</t>
  </si>
  <si>
    <t>56.5352592468262</t>
  </si>
  <si>
    <t>37.8729324340820</t>
  </si>
  <si>
    <t>ЛПХ "ЗАПРУДНЫЙ"</t>
  </si>
  <si>
    <t>5042052120</t>
  </si>
  <si>
    <t>КЛПХ ЗАПРУДНЫЙ, Тураково</t>
  </si>
  <si>
    <t>7f5753a1-673c-4661-aeef-22c02c80b4b8</t>
  </si>
  <si>
    <t>56.2784881591797</t>
  </si>
  <si>
    <t>38.1760177612305</t>
  </si>
  <si>
    <t>НП СОРП "ХОТЬКОВСКИЙ"</t>
  </si>
  <si>
    <t>7721278291</t>
  </si>
  <si>
    <t>Сергиево-Посадский р-н., г.п. Хотьково, тер. НП СОРП "Хотьковский"</t>
  </si>
  <si>
    <t>c565d949-63d7-4a76-905b-fca5e0f0d5a2</t>
  </si>
  <si>
    <t>56.2018852233887</t>
  </si>
  <si>
    <t>37.9855804443359</t>
  </si>
  <si>
    <t>Евро 0.8 - ТБО - 7</t>
  </si>
  <si>
    <t>НСТ «Каскад»</t>
  </si>
  <si>
    <t>5042077759</t>
  </si>
  <si>
    <t>ПРОГРЕСС</t>
  </si>
  <si>
    <t>5042053123</t>
  </si>
  <si>
    <t>Сергиево Посадский район, д Новинки, СНТ Прогресс</t>
  </si>
  <si>
    <t>920f7745-00c6-46fd-97f0-0801ba084ae9</t>
  </si>
  <si>
    <t>56.3204803466797</t>
  </si>
  <si>
    <t>37.9382209777832</t>
  </si>
  <si>
    <t>Сергиево Посадский район, д Новинки, СНТ Прогресс Площадка 2</t>
  </si>
  <si>
    <t>55620b6c-de2c-432b-893c-3fb2da047db8</t>
  </si>
  <si>
    <t>56.3196868896484</t>
  </si>
  <si>
    <t>37.9487113952637</t>
  </si>
  <si>
    <t>С Н Т "ПОЛЯНКА"</t>
  </si>
  <si>
    <t>5042052948</t>
  </si>
  <si>
    <t>СНТ Полянка, посёлок городского типа Богородское, Сергиево-Посадский городской округ, Московская область</t>
  </si>
  <si>
    <t>034921b0-57ee-4db9-84e6-90af58527662</t>
  </si>
  <si>
    <t>56.5003471374512</t>
  </si>
  <si>
    <t>38.1701126098633</t>
  </si>
  <si>
    <t>С.Н.Т. "БРАТИНА"</t>
  </si>
  <si>
    <t>5042045404</t>
  </si>
  <si>
    <t>Сергиево Посадский район, д. Смена СНТ «Братина»</t>
  </si>
  <si>
    <t>3109d12e-870e-4aae-9df2-c4f25e354619</t>
  </si>
  <si>
    <t>56.3215942382812</t>
  </si>
  <si>
    <t>38.2357940673828</t>
  </si>
  <si>
    <t>СВИБЛОВО СТСН</t>
  </si>
  <si>
    <t>7720734590</t>
  </si>
  <si>
    <t>Сергиево-Посадский р-н., с.п. Березняковское д.Березняки, у д. 2, 3</t>
  </si>
  <si>
    <t>06e42347-8a4f-4b2f-b05a-57fc1fcd029b</t>
  </si>
  <si>
    <t>56.3460044860840</t>
  </si>
  <si>
    <t>38.2419052124023</t>
  </si>
  <si>
    <t>Подбор - ТБО - 1; Подбор - КГМ - 1; РСО сетка РО - РСО - 1; Евро 1.1 серый РО - ТБО - 2</t>
  </si>
  <si>
    <t>ИЖС (Площадки общего пользования)</t>
  </si>
  <si>
    <t>СДНП "ЖИЛОЙ ПОСЕЛОК ШАРАПОВСКОЕ"</t>
  </si>
  <si>
    <t>5042105477</t>
  </si>
  <si>
    <t>Сергиево Посадский район, вблизи д. Шарапово, СДНП «Жилой посе-лок Шараповкое»</t>
  </si>
  <si>
    <t>3c34e9a9-68a7-447d-b701-52f69f7a3aba</t>
  </si>
  <si>
    <t>56.2491912841797</t>
  </si>
  <si>
    <t>38.2546653747559</t>
  </si>
  <si>
    <t>СНП "ИСТОК"</t>
  </si>
  <si>
    <t>5042108005</t>
  </si>
  <si>
    <t>Сергиево-Посадский район, г. Сергиев Посад, д.Васьково, поле №50, СНП Исток</t>
  </si>
  <si>
    <t>d5c2ce3f-62f9-48f8-ac7e-90b8de6281c9</t>
  </si>
  <si>
    <t>56.2801589965820</t>
  </si>
  <si>
    <t>37.8308143615723</t>
  </si>
  <si>
    <t>СНП "УДАЧНОЕ"</t>
  </si>
  <si>
    <t>5042108012</t>
  </si>
  <si>
    <t>СНП Удачное, сельское поселение Васильевское, Сергиево-Посадский район, Московская область</t>
  </si>
  <si>
    <t>d17d05de-a845-477d-b8fb-62464c5847d3</t>
  </si>
  <si>
    <t>56.2574958801270</t>
  </si>
  <si>
    <t>37.8263969421387</t>
  </si>
  <si>
    <t>СНТ "40 ЛЕТ ОКТЯБРЯ"</t>
  </si>
  <si>
    <t>5042020992</t>
  </si>
  <si>
    <t>Сергиево Посадский район, д. Бужаниново, СНТ «40 лет октября»</t>
  </si>
  <si>
    <t>f69b176c-0617-484a-81f6-48854f492a8b</t>
  </si>
  <si>
    <t>56.3927383422852</t>
  </si>
  <si>
    <t>38.2635612487793</t>
  </si>
  <si>
    <t>СНТ "50 ЛЕТ ОКТЯБРЯ"</t>
  </si>
  <si>
    <t>5042023425</t>
  </si>
  <si>
    <t>г Сергиев Посад, в районе д. Бужаниново, СНТ «50 лет октября»</t>
  </si>
  <si>
    <t>81e41b49-b28e-42e3-b250-81531268f0c9</t>
  </si>
  <si>
    <t>56.3884201049805</t>
  </si>
  <si>
    <t>38.2743110656738</t>
  </si>
  <si>
    <t>СНТ "АВИАТОР"</t>
  </si>
  <si>
    <t>5042023464</t>
  </si>
  <si>
    <t>г. Сергиев Посад, ул. бульвар Кузнецова, д. 7</t>
  </si>
  <si>
    <t>e7954ef8-5b4e-4c8e-b639-32f89a862f0a</t>
  </si>
  <si>
    <t>56.3199310302734</t>
  </si>
  <si>
    <t>38.1339988708496</t>
  </si>
  <si>
    <t>Подбор - КГМ - 1; Евро 0.66 - ТБО - 8</t>
  </si>
  <si>
    <t>СНТ "АВТОМОБИЛИСТ-2"</t>
  </si>
  <si>
    <t>5042045901</t>
  </si>
  <si>
    <t>Сергиево Посадский район, д. Чаркрово</t>
  </si>
  <si>
    <t>71e5f466-1061-4b9f-8e6e-968fbf1b3863</t>
  </si>
  <si>
    <t>56.2778053283691</t>
  </si>
  <si>
    <t>38.1604881286621</t>
  </si>
  <si>
    <t>СНТ "АВТОМОБИЛИСТ-3"</t>
  </si>
  <si>
    <t>5042045299</t>
  </si>
  <si>
    <t>СНТ Автомобилист-3,деревня Бубяково, Сергиево-Посадский городской округ, Московская область</t>
  </si>
  <si>
    <t>4c559178-1d61-4d2f-8b80-fe51b2031699</t>
  </si>
  <si>
    <t>56.3499717712402</t>
  </si>
  <si>
    <t>38.0731849670410</t>
  </si>
  <si>
    <t>СНТ "АВТОМОБИЛИСТ-3" д. Царевское</t>
  </si>
  <si>
    <t>5042049688</t>
  </si>
  <si>
    <t>СНТ Автомобилист-3, деревня Костромино, Сергиево-Посадский городской округ, Московская область (89251578553)</t>
  </si>
  <si>
    <t>67f8b7aa-92ab-4542-99d6-5604d9e2f8a5</t>
  </si>
  <si>
    <t>56.3502388000488</t>
  </si>
  <si>
    <t>37.9179763793945</t>
  </si>
  <si>
    <t>СНТ "АВТОМОБИЛИСТ-34"</t>
  </si>
  <si>
    <t>5042046630</t>
  </si>
  <si>
    <t>МО, СП район, с.п.Шеметовское, д.Судниково</t>
  </si>
  <si>
    <t>0fe1cc8c-7e6e-4f33-9f88-1339a5382d1c</t>
  </si>
  <si>
    <t>56.6152076721191</t>
  </si>
  <si>
    <t>37.9226226806641</t>
  </si>
  <si>
    <t>СНТ "АВТОТРАНСПОРТНИК"</t>
  </si>
  <si>
    <t>5042023432</t>
  </si>
  <si>
    <t>Сергиев Посад, д. Благовещенье, СНТ «Эльбрус»</t>
  </si>
  <si>
    <t>c9b2a49f-d307-402a-88f2-592319d99cb0</t>
  </si>
  <si>
    <t>56.3120994567871</t>
  </si>
  <si>
    <t>38.0898780822754</t>
  </si>
  <si>
    <t>СНТ "АГРОХИМИК"</t>
  </si>
  <si>
    <t>5042050002</t>
  </si>
  <si>
    <t>Сергиево-Посадский район, п. Березняковское, в р-не д.Козицино, СНТ Козицино</t>
  </si>
  <si>
    <t>217c5d5b-4187-4d4d-9ce1-2e1ed96e7a17</t>
  </si>
  <si>
    <t>56.3510551452637</t>
  </si>
  <si>
    <t>38.2328262329102</t>
  </si>
  <si>
    <t>СНТ "АКТЕР"</t>
  </si>
  <si>
    <t>5042050958</t>
  </si>
  <si>
    <t>Сергиево Посадский район, д. Посевьево, СНТ «Актер»</t>
  </si>
  <si>
    <t>8e025929-7803-42a6-8def-a226c463a645</t>
  </si>
  <si>
    <t>56.5122375488281</t>
  </si>
  <si>
    <t>38.0704574584961</t>
  </si>
  <si>
    <t>СНТ "АЛМАЗОВО-2"</t>
  </si>
  <si>
    <t>5042056773</t>
  </si>
  <si>
    <t>Московская обл., Сергиево-посадский р-н, близ д. Алмазово, СНТ "Алмазово-2"</t>
  </si>
  <si>
    <t>ddb959a2-cac2-425b-8155-161da20a1e01</t>
  </si>
  <si>
    <t>56.5669136047363</t>
  </si>
  <si>
    <t>37.9702987670898</t>
  </si>
  <si>
    <t>СНТ "АРЕЙОН"</t>
  </si>
  <si>
    <t>5042049991</t>
  </si>
  <si>
    <t>МО, Сергиево-Посадский район, д.Барканово снт Арейон</t>
  </si>
  <si>
    <t>3477434f-c192-4c18-847c-c8c1f5b44742</t>
  </si>
  <si>
    <t>56.3292961120605</t>
  </si>
  <si>
    <t>38.0231971740723</t>
  </si>
  <si>
    <t>СНТ "АТМОСФЕРА" (Сергиев Посад)</t>
  </si>
  <si>
    <t>5042045764</t>
  </si>
  <si>
    <t>Сергиево-Посадский р-н., д. Бубяково, СНТ Атмосфера</t>
  </si>
  <si>
    <t>3a02b4c3-9103-4b68-bc7d-5d17d4de2125</t>
  </si>
  <si>
    <t>56.3495864868164</t>
  </si>
  <si>
    <t>38.0906295776367</t>
  </si>
  <si>
    <t>Евро 0.66 - ТБО - 9</t>
  </si>
  <si>
    <t>СНТ "Бабушкинский"</t>
  </si>
  <si>
    <t>5042071556</t>
  </si>
  <si>
    <t>Сергиево-Посадский район, Березняковское сельское поселение в районе деревни Редриковые Горы СНТ Бабушкинский</t>
  </si>
  <si>
    <t>3f5d19df-43dd-4ef6-8028-e62bc15f9238</t>
  </si>
  <si>
    <t>56.4388694763184</t>
  </si>
  <si>
    <t>38.3967895507812</t>
  </si>
  <si>
    <t>СНТ "БАУМАНЕЦ"</t>
  </si>
  <si>
    <t>5042020390</t>
  </si>
  <si>
    <t>МО, Сергиево-Посадский район, д.Золотилово снт Бауманец</t>
  </si>
  <si>
    <t>5cd5e3f4-e521-4d9b-8eea-6c58731172ed</t>
  </si>
  <si>
    <t>56.2810935974121</t>
  </si>
  <si>
    <t>37.9847946166992</t>
  </si>
  <si>
    <t>Обычный 0.75 - ТБО - 4</t>
  </si>
  <si>
    <t>СНТ "БАШЛАЕВО"</t>
  </si>
  <si>
    <t>5042049920</t>
  </si>
  <si>
    <t>Сергиево-Посадский р-н., с.п. Васильевское пос. Мостовик, ул. Пионерская у д. 12</t>
  </si>
  <si>
    <t>cc618c74-db2f-4716-b799-3f7b5834c2b7</t>
  </si>
  <si>
    <t>56.3075904846191</t>
  </si>
  <si>
    <t>37.9294815063477</t>
  </si>
  <si>
    <t>РСО сетка РО - РСО - 1; Евро 1.1 серый РО - ТБО - 3</t>
  </si>
  <si>
    <t>СНТ "БЕРЕЗКА"</t>
  </si>
  <si>
    <t>5042047761</t>
  </si>
  <si>
    <t>СНТ "ПЛАНЕТА" МО, СП район, с.Благовещенье</t>
  </si>
  <si>
    <t>c24b2896-0075-4bc5-add6-81d4e01640c0</t>
  </si>
  <si>
    <t>56.3244476318359</t>
  </si>
  <si>
    <t>38.0737495422363</t>
  </si>
  <si>
    <t>СНТ "БЕРЕЗКИ МО"</t>
  </si>
  <si>
    <t>5042049134</t>
  </si>
  <si>
    <t>СНТ Березки МО д. Филимоново Сергиево-Посадский район</t>
  </si>
  <si>
    <t>637c889b-c497-4aca-9755-3948cf8f280a</t>
  </si>
  <si>
    <t>56.2467689514160</t>
  </si>
  <si>
    <t>38.0184135437012</t>
  </si>
  <si>
    <t>Обычный 0.75 - ТБО - 2; Бункер 8 - ТБО - 1</t>
  </si>
  <si>
    <t>СНТ "БОГОРОДСКИЙ РЕЗЧИК"</t>
  </si>
  <si>
    <t>5042053236</t>
  </si>
  <si>
    <t>Сергиево-Посадский район, деревня Селихово.</t>
  </si>
  <si>
    <t>383c7210-dab2-4ab1-8912-9effad9fb4a5</t>
  </si>
  <si>
    <t>56.5064811706543</t>
  </si>
  <si>
    <t>38.1754188537598</t>
  </si>
  <si>
    <t>c1c89966-9b4d-45de-b9cf-c5c3d2f41081</t>
  </si>
  <si>
    <t>56.5101585388184</t>
  </si>
  <si>
    <t>38.1911239624023</t>
  </si>
  <si>
    <t>СНТ "БОЧАГИ"</t>
  </si>
  <si>
    <t>5042044898</t>
  </si>
  <si>
    <t>СНТ Бочаги с/п Лозовское д. Шарапово</t>
  </si>
  <si>
    <t>59a598f9-e9d9-4194-a38b-850201a8a0c9</t>
  </si>
  <si>
    <t>56.2446174621582</t>
  </si>
  <si>
    <t>38.2318840026855</t>
  </si>
  <si>
    <t>СНТ "ВАСИЛЬКОВО"</t>
  </si>
  <si>
    <t>5042052930</t>
  </si>
  <si>
    <t>М.О.,г.Сергиево-Посадский район, д.Маньково</t>
  </si>
  <si>
    <t>dfa344ff-73a3-41c4-be0a-15b411b4b78e</t>
  </si>
  <si>
    <t>56.3686866760254</t>
  </si>
  <si>
    <t>38.0812339782715</t>
  </si>
  <si>
    <t>Евро 0.66 - ТБО - 5</t>
  </si>
  <si>
    <t>СНТ "ВАСЬКОВО"</t>
  </si>
  <si>
    <t>5042023778</t>
  </si>
  <si>
    <t>Сергиево-Посадский р-н., г.п. Хотьково, д. Жучки д. 8</t>
  </si>
  <si>
    <t>26cf6c14-4b88-4012-ac7e-4d6192309a63</t>
  </si>
  <si>
    <t>56.2465858459473</t>
  </si>
  <si>
    <t>37.9447746276855</t>
  </si>
  <si>
    <t>Подбор - КГМ - 1; Подбор - ТБО - 1; РСО сетка РО - РСО - 2; Бункер 8 - ТБО - 2</t>
  </si>
  <si>
    <t>СНТ "ВЕЛЬСКИЕ ДАЛИ"</t>
  </si>
  <si>
    <t>5042023739</t>
  </si>
  <si>
    <t>Сергиево-Посадский р-н., д. Тарбеево снт Вельские Дали</t>
  </si>
  <si>
    <t>f996cd52-7ead-45a2-ab0d-bfc2b7c3f277</t>
  </si>
  <si>
    <t>56.3604316711426</t>
  </si>
  <si>
    <t>37.8789215087891</t>
  </si>
  <si>
    <t>СНТ "ВЕРА"</t>
  </si>
  <si>
    <t>5042023841</t>
  </si>
  <si>
    <t>Сергиево-Посадский рн., с.п. Лозовское п. Зубцово д. 11</t>
  </si>
  <si>
    <t>643595a9-9c13-4d11-9bd4-e8412765f254</t>
  </si>
  <si>
    <t>56.1975784301758</t>
  </si>
  <si>
    <t>38.1435089111328</t>
  </si>
  <si>
    <t>Подбор - ТБО - 1; Евро 1.1 серый РО - ТБО - 6</t>
  </si>
  <si>
    <t>СНТ "ВЕРИГИНО"</t>
  </si>
  <si>
    <t>5042071757</t>
  </si>
  <si>
    <t>Московская область, Сергиево Посадский район, сельское поселение Березняковское, д. Редриковы Горы. СНТ Веригино</t>
  </si>
  <si>
    <t>ea25feed-895b-40dc-9bc9-304dadd0af72</t>
  </si>
  <si>
    <t>56.4403839111328</t>
  </si>
  <si>
    <t>38.3948211669922</t>
  </si>
  <si>
    <t>СНТ "ВЕСНА"</t>
  </si>
  <si>
    <t>5042022679</t>
  </si>
  <si>
    <t>деревня Воронцово, Сергиево-Посадский городской округ, Московская область</t>
  </si>
  <si>
    <t>7cc8d088-69c5-4123-8ece-19bcc61d6f82</t>
  </si>
  <si>
    <t>56.3482322692871</t>
  </si>
  <si>
    <t>38.0183563232422</t>
  </si>
  <si>
    <t>СНТ "Ветеран -3"</t>
  </si>
  <si>
    <t>5042023680</t>
  </si>
  <si>
    <t>Сергиево Посадский район, д. Шарапово, СНТ «Ветеран-3»</t>
  </si>
  <si>
    <t>afd9e918-0123-42ac-abe2-09ae46db0e30</t>
  </si>
  <si>
    <t>56.2506599426270</t>
  </si>
  <si>
    <t>38.2660560607910</t>
  </si>
  <si>
    <t>СНТ "ВЕТЕРАН" д. Шильцы</t>
  </si>
  <si>
    <t>5042049896</t>
  </si>
  <si>
    <t>СНТ Ветеран, деревня Шильцы, Сергиево-Посадский городской округ, Московская область</t>
  </si>
  <si>
    <t>f0e926ba-d9e4-4aac-9fc7-08264e69c310</t>
  </si>
  <si>
    <t>56.2654762268066</t>
  </si>
  <si>
    <t>38.2794418334961</t>
  </si>
  <si>
    <t>СНТ "ВЕТЕРАН-4"</t>
  </si>
  <si>
    <t>5042023619</t>
  </si>
  <si>
    <t>с/п Лозовское деревня Шарапово, Сергиево-Посадский район СНТ Ветеран-4 (89151095795)</t>
  </si>
  <si>
    <t>7321b03f-77d1-4bec-8190-2486fe679453</t>
  </si>
  <si>
    <t>56.2500610351562</t>
  </si>
  <si>
    <t>38.2617034912109</t>
  </si>
  <si>
    <t>СНТ "ВЕТЕРАН-5"</t>
  </si>
  <si>
    <t>5042074780</t>
  </si>
  <si>
    <t>деревня Шарапово, Сергиево-Посадский район, Московская область</t>
  </si>
  <si>
    <t>caa64308-4602-4c8d-b428-03ded5110073</t>
  </si>
  <si>
    <t>38.2630233764648</t>
  </si>
  <si>
    <t>СНТ "ВЕТЕРАН-6"</t>
  </si>
  <si>
    <t>5042043750</t>
  </si>
  <si>
    <t>Сергиево-Посадский район, в районе д. Шарапово, СНТ Ветеран-6</t>
  </si>
  <si>
    <t>b65010f5-073d-4f74-8502-095ebd442432</t>
  </si>
  <si>
    <t>56.2534179687500</t>
  </si>
  <si>
    <t>38.2655525207520</t>
  </si>
  <si>
    <t>СНТ "ВИКТОРИЯ"</t>
  </si>
  <si>
    <t>5042055868</t>
  </si>
  <si>
    <t>М.О., Сергиево-Посадский р-н, д. Житниково, СНТ "ВИКТОРИЯ"</t>
  </si>
  <si>
    <t>d90ac9ee-4bbf-4306-86b0-c40564d7e482</t>
  </si>
  <si>
    <t>56.3173065185547</t>
  </si>
  <si>
    <t>37.7958564758301</t>
  </si>
  <si>
    <t>5042109577</t>
  </si>
  <si>
    <t>СНТ "Виктория",посёлок гп Богородское, Сергиево-Посадский городской округ (площадка 1) (9165059878)</t>
  </si>
  <si>
    <t>44eb38e3-84cd-415b-a918-17473f6ec318</t>
  </si>
  <si>
    <t>56.5066947937012</t>
  </si>
  <si>
    <t>38.1626968383789</t>
  </si>
  <si>
    <t>СНТ "Виктория",посёлок гп Богородское, Сергиево-Посадский городской округ (площадка 2) (9165059878)</t>
  </si>
  <si>
    <t>1a719abc-9b99-4eef-8bc0-c474e80f6cfe</t>
  </si>
  <si>
    <t>56.5070190429688</t>
  </si>
  <si>
    <t>38.1682968139648</t>
  </si>
  <si>
    <t>СНТ "ВИКТОРИЯ" д. Шильцы</t>
  </si>
  <si>
    <t>5042049889</t>
  </si>
  <si>
    <t>Сергиево Посадский район, д. Шильцы, СНТ</t>
  </si>
  <si>
    <t>935e223d-6b45-474b-bbf6-8a28aa6caa57</t>
  </si>
  <si>
    <t>56.2729911804199</t>
  </si>
  <si>
    <t>38.2833442687988</t>
  </si>
  <si>
    <t>СНТ "ВОЗДВИЖЕНСКОЕ" НПО "ЭНЕРГИЯ"</t>
  </si>
  <si>
    <t>5042023760</t>
  </si>
  <si>
    <t>МО, Сергиево-Посадский район, сельское поселение Лозовское</t>
  </si>
  <si>
    <t>2567705c-efe5-4e98-8a22-d6083acaeada</t>
  </si>
  <si>
    <t>56.1988143920898</t>
  </si>
  <si>
    <t>38.0863952636719</t>
  </si>
  <si>
    <t>СНТ "ВОЗДВИЖЕНСКОЕ-3"</t>
  </si>
  <si>
    <t>5042045933</t>
  </si>
  <si>
    <t>СНТ Воздвиженское-3, деревня Воздвиженское Сергиево-Посадский район</t>
  </si>
  <si>
    <t>b470d309-69f1-4cde-9eb5-d40ffd9fcb64</t>
  </si>
  <si>
    <t>56.1986694335938</t>
  </si>
  <si>
    <t>38.0800552368164</t>
  </si>
  <si>
    <t>СНТ "ВОСХОД"</t>
  </si>
  <si>
    <t>5042078713</t>
  </si>
  <si>
    <t>Россия, Московская область, Сергиево-Посадский городской округ, СНТ Восход</t>
  </si>
  <si>
    <t>6d255937-0820-4f5f-8a4f-240ca3c3298d</t>
  </si>
  <si>
    <t>56.5983657836914</t>
  </si>
  <si>
    <t>38.0309028625488</t>
  </si>
  <si>
    <t>Сергиево Посадский район, д. Ясниково, СНТ «Восход»</t>
  </si>
  <si>
    <t>f91b9b0c-22df-4cc4-b56d-098006275cff</t>
  </si>
  <si>
    <t>56.5984115600586</t>
  </si>
  <si>
    <t>38.0306968688965</t>
  </si>
  <si>
    <t>СНТ "ВОСХОД" д. Житниково</t>
  </si>
  <si>
    <t>5016005317</t>
  </si>
  <si>
    <t>СНТ Восход, деревня Житниково, Сергиево-Посадский городской округ, Московская область (код 2204&lt;)</t>
  </si>
  <si>
    <t>874b279e-a3dc-46a0-af00-05d754b3f928</t>
  </si>
  <si>
    <t>56.3154296875000</t>
  </si>
  <si>
    <t>37.8069458007812</t>
  </si>
  <si>
    <t>СНТ "ВОСХОД-2"</t>
  </si>
  <si>
    <t>5042049857</t>
  </si>
  <si>
    <t>СНТ Восход-2, сельское поселение Березняковское, Сергиево-Посадский район, Московская область</t>
  </si>
  <si>
    <t>590bf98c-bafd-44cc-8880-dea9d057649c</t>
  </si>
  <si>
    <t>56.2991981506348</t>
  </si>
  <si>
    <t>38.3563613891602</t>
  </si>
  <si>
    <t>СНТ "ВОСХОД-9"</t>
  </si>
  <si>
    <t>5042045958</t>
  </si>
  <si>
    <t>МО, Сергиево-Посадский район, д.Чарково снт Восход-9</t>
  </si>
  <si>
    <t>b236bf96-c6de-46d5-9933-cd2c0ad99c43</t>
  </si>
  <si>
    <t>56.2742843627930</t>
  </si>
  <si>
    <t>38.1672248840332</t>
  </si>
  <si>
    <t>СНТ "ВЫМПЕЛ"</t>
  </si>
  <si>
    <t>5042023834</t>
  </si>
  <si>
    <t>Сергиево-Посадский район, д. Митино (89152710548)</t>
  </si>
  <si>
    <t>e2180c5e-c6f5-4e03-9e71-40f04f9d5dc1</t>
  </si>
  <si>
    <t>56.3864593505859</t>
  </si>
  <si>
    <t>38.3226051330566</t>
  </si>
  <si>
    <t>СНТ "ВЫСОКОВО"</t>
  </si>
  <si>
    <t>5042022693</t>
  </si>
  <si>
    <t>СНТ Высоко, деревня Высоково, Сергиево-Посадский городской округ, Московская область</t>
  </si>
  <si>
    <t>9e3a19f5-8f3d-4c72-9ffe-78436f7b0bd1</t>
  </si>
  <si>
    <t>56.2619247436523</t>
  </si>
  <si>
    <t>38.1520881652832</t>
  </si>
  <si>
    <t>СНТ "ГЕОЛОГ"</t>
  </si>
  <si>
    <t>5042022735</t>
  </si>
  <si>
    <t>МО, город Сергиев Посад, территория СНТ «Дружба»</t>
  </si>
  <si>
    <t>b8dc6553-e5c3-48c2-ae3b-f74ce07ede86</t>
  </si>
  <si>
    <t>56.3082389831543</t>
  </si>
  <si>
    <t>38.0806388854980</t>
  </si>
  <si>
    <t>СНТ "ГИПРОПИЩЕПРОМ-2"</t>
  </si>
  <si>
    <t>5042078953</t>
  </si>
  <si>
    <t>г. Сергиев- Посад, ул. Андрея Рублева д. 13</t>
  </si>
  <si>
    <t>990876e1-1af8-49b4-8491-c7ddcafb2a96</t>
  </si>
  <si>
    <t>56.3202476501465</t>
  </si>
  <si>
    <t>38.1097259521484</t>
  </si>
  <si>
    <t>Подбор - КГМ - 1; Евро 1.1 серый РО - ТБО - 2</t>
  </si>
  <si>
    <t>МКД (Выкатные емкости)</t>
  </si>
  <si>
    <t>СНТ "ГЛАЗОВО"</t>
  </si>
  <si>
    <t>5042022767</t>
  </si>
  <si>
    <t>СНТ Глазово, Сергиево-Посадский городской округ, Московская область,Березняковское с.п., д. Шубино</t>
  </si>
  <si>
    <t>ddcc5972-b577-47ef-9896-3a834647b7f8</t>
  </si>
  <si>
    <t>56.4077873229980</t>
  </si>
  <si>
    <t>38.3488006591797</t>
  </si>
  <si>
    <t>СНТ "ГЛЕБОВО"</t>
  </si>
  <si>
    <t>5042022774</t>
  </si>
  <si>
    <t>Сергиево Посадский район, Березняковское поселение, СНТ Глебово</t>
  </si>
  <si>
    <t>09f82c37-4627-42b5-8a52-9951268bee43</t>
  </si>
  <si>
    <t>56.3566360473633</t>
  </si>
  <si>
    <t>38.2204856872559</t>
  </si>
  <si>
    <t>СНТ "ГОЛУБОЙ ОГОНЕК"</t>
  </si>
  <si>
    <t>5042061075</t>
  </si>
  <si>
    <t>СНТ "Голубой Огонек", деревня Машино, Сергиево-Посадский городской округ, Московская область</t>
  </si>
  <si>
    <t>bb25fb27-0ead-4940-a48e-c534755dc7b1</t>
  </si>
  <si>
    <t>56.2699737548828</t>
  </si>
  <si>
    <t>38.0431900024414</t>
  </si>
  <si>
    <t>СНТ "ГОЛУБЫЕ ДАЛИ"</t>
  </si>
  <si>
    <t>5042058481</t>
  </si>
  <si>
    <t>г. Сергиев-Посад, д. Бубяково, д.1</t>
  </si>
  <si>
    <t>5e096659-e5e9-4e35-b2c6-1eb7282aaa29</t>
  </si>
  <si>
    <t>56.3445320129395</t>
  </si>
  <si>
    <t>38.0709037780762</t>
  </si>
  <si>
    <t>СНТ "ГРИГОРКОВО"</t>
  </si>
  <si>
    <t>5042016940</t>
  </si>
  <si>
    <t>Московская область, Сергиево посадский район, с. Хомяково СНТ Григорково</t>
  </si>
  <si>
    <t>599f08e2-f8ec-4d7a-983b-db8b65c9c439</t>
  </si>
  <si>
    <t>56.4020957946777</t>
  </si>
  <si>
    <t>37.9960365295410</t>
  </si>
  <si>
    <t>СНТ "ГРОШЕВО"</t>
  </si>
  <si>
    <t>5042022728</t>
  </si>
  <si>
    <t>Сергиево Посадский район, д. Барканово, СНТ Грошево</t>
  </si>
  <si>
    <t>87e0efdb-e08e-4dbf-b7de-a65aebc92353</t>
  </si>
  <si>
    <t>56.3228836059570</t>
  </si>
  <si>
    <t>38.0336265563965</t>
  </si>
  <si>
    <t>СНТ "ГУСЕВО"</t>
  </si>
  <si>
    <t>5042022799</t>
  </si>
  <si>
    <t>МО, Сергиево-Посадский район, в районе д. Самойлово, СНТ Гусево</t>
  </si>
  <si>
    <t>badee3d1-d808-492e-a36f-688cbbcae224</t>
  </si>
  <si>
    <t>56.3861274719238</t>
  </si>
  <si>
    <t>38.1756858825684</t>
  </si>
  <si>
    <t>СНТ "ГУСЕВО-2"</t>
  </si>
  <si>
    <t>5042015664</t>
  </si>
  <si>
    <t>СНТ Гусево-2, Сергиево-Посадский городской округ, Московская область</t>
  </si>
  <si>
    <t>ab063875-17f9-4d5b-8416-4259d682060f</t>
  </si>
  <si>
    <t>56.3883895874023</t>
  </si>
  <si>
    <t>38.1686859130859</t>
  </si>
  <si>
    <t>СНТ "ДИВОВО"</t>
  </si>
  <si>
    <t>5042015819</t>
  </si>
  <si>
    <t>г Сергиев Посад, Березняковское поселение, возле д. Дивово, СНТ «Дивово»</t>
  </si>
  <si>
    <t>1b4eb6a3-b05e-499c-b7dc-586388cfbbc4</t>
  </si>
  <si>
    <t>56.3811759948730</t>
  </si>
  <si>
    <t>38.3950004577637</t>
  </si>
  <si>
    <t>СНТ "ДИОГЕН"</t>
  </si>
  <si>
    <t>5042058403</t>
  </si>
  <si>
    <t>СНТ Диоген деревня Кудрино Сергиево-Посадский район (89252097500)</t>
  </si>
  <si>
    <t>42801725-8dbe-461e-b7d6-a7c4dcd8bec3</t>
  </si>
  <si>
    <t>56.2762832641602</t>
  </si>
  <si>
    <t>37.9023895263672</t>
  </si>
  <si>
    <t>СНТ "ДОМ ТЕХНИКИ"</t>
  </si>
  <si>
    <t>5042022238</t>
  </si>
  <si>
    <t>Сергиево-Посадский рн., г.Хотьково, п.ОРГРЭС снт Дом техники</t>
  </si>
  <si>
    <t>51291d59-ca42-4ebf-8156-5b97f233e008</t>
  </si>
  <si>
    <t>56.2854690551758</t>
  </si>
  <si>
    <t>37.9854850769043</t>
  </si>
  <si>
    <t>СНТ "ДОН"</t>
  </si>
  <si>
    <t>5042049938</t>
  </si>
  <si>
    <t>СНТ Дон, Наугольное, Сергиево-Посадский городской округ, Московская область</t>
  </si>
  <si>
    <t>3181d4a6-78e6-4d27-9ff4-727195d12cb2</t>
  </si>
  <si>
    <t>56.3682212829590</t>
  </si>
  <si>
    <t>38.1824226379395</t>
  </si>
  <si>
    <t>СНТ "ДОРОЖНИК"</t>
  </si>
  <si>
    <t>5042022823</t>
  </si>
  <si>
    <t>МО, Сергиево-Посадский район, с.Леоново снт дорожник</t>
  </si>
  <si>
    <t>13aab69c-46c2-43cf-a31f-ece03d8a2d1d</t>
  </si>
  <si>
    <t>56.3858489990234</t>
  </si>
  <si>
    <t>38.2846755981445</t>
  </si>
  <si>
    <t>СНТ "Дружба"</t>
  </si>
  <si>
    <t>5042022848</t>
  </si>
  <si>
    <t>СНТ "ДРУЖБА" д.Золотилово</t>
  </si>
  <si>
    <t>5042008378</t>
  </si>
  <si>
    <t>Сергиево-Посадский район, д. Золотилово</t>
  </si>
  <si>
    <t>932cec26-d4df-4e11-b2b4-7ba5c8b61952</t>
  </si>
  <si>
    <t>56.2837295532227</t>
  </si>
  <si>
    <t>37.9865722656250</t>
  </si>
  <si>
    <t>СНТ "ДРУЖБА-2"</t>
  </si>
  <si>
    <t>5042008850</t>
  </si>
  <si>
    <t>МО, Сергиево-Посадский район, д.Маньково снт Дружба-2</t>
  </si>
  <si>
    <t>15e362f7-6ee9-40f3-8411-e72355deb561</t>
  </si>
  <si>
    <t>56.3751182556152</t>
  </si>
  <si>
    <t>38.1155128479004</t>
  </si>
  <si>
    <t>5042070880</t>
  </si>
  <si>
    <t>г. Сергиев Посад, Скобяное шоссе, СНТ Дружба-2</t>
  </si>
  <si>
    <t>b69faa88-5781-4dba-b4f5-42e464d420b0</t>
  </si>
  <si>
    <t>56.2875595092773</t>
  </si>
  <si>
    <t>38.1531295776367</t>
  </si>
  <si>
    <t>СНТ "ДРУЖБА-3"</t>
  </si>
  <si>
    <t>5042050595</t>
  </si>
  <si>
    <t>Россия, Московская область, Сергиев Посад, садовое товарищество Дружба-3</t>
  </si>
  <si>
    <t>a416bc8b-a592-4196-8d19-a29d11542a7e</t>
  </si>
  <si>
    <t>56.2872962951660</t>
  </si>
  <si>
    <t>38.1590538024902</t>
  </si>
  <si>
    <t>СНТ "ДРУЖБА-4"</t>
  </si>
  <si>
    <t>5042022855</t>
  </si>
  <si>
    <t>СНТ Дружба-4, Сергиев Посад, Московская область</t>
  </si>
  <si>
    <t>d7390441-349b-4dc9-aa13-8cb30d7ccf59</t>
  </si>
  <si>
    <t>56.2871513366699</t>
  </si>
  <si>
    <t>38.1667823791504</t>
  </si>
  <si>
    <t>СНТ "ДУБИНИНСКОЕ-1"</t>
  </si>
  <si>
    <t>5042022894</t>
  </si>
  <si>
    <t>СНТ Энергетик, СНТ "Дубининское-1, деревня Дубининское, Сергиево-Посадский городской округ, Московская область (89261681880)</t>
  </si>
  <si>
    <t>bb00d874-0865-479b-b34c-49ada5ffee05</t>
  </si>
  <si>
    <t>56.3716735839844</t>
  </si>
  <si>
    <t>38.2441978454590</t>
  </si>
  <si>
    <t>Обычный 0.75 - ТБО - 8</t>
  </si>
  <si>
    <t>СНТ "ДУБКИ"</t>
  </si>
  <si>
    <t>5042022887</t>
  </si>
  <si>
    <t>Сергиево Посадский район, Язовский с/о, д. Лешково СНТ Дубки</t>
  </si>
  <si>
    <t>cd8f2b4b-aa51-40a3-831e-228603632f8f</t>
  </si>
  <si>
    <t>56.2110557556152</t>
  </si>
  <si>
    <t>38.0699272155762</t>
  </si>
  <si>
    <t>5042045820</t>
  </si>
  <si>
    <t>СНТ Дубки, д. Машино, Сергиево-Посад район.</t>
  </si>
  <si>
    <t>06dcfe3c-40fd-4bcd-892a-d720140b1ab0</t>
  </si>
  <si>
    <t>56.2653465270996</t>
  </si>
  <si>
    <t>38.0370674133301</t>
  </si>
  <si>
    <t>СНТ "ДУБРАВА"</t>
  </si>
  <si>
    <t>5042022862</t>
  </si>
  <si>
    <t>Сергиево-Посадский район, с.п. Березняковское, в р-не д.Леоново, СНТ Дубрава</t>
  </si>
  <si>
    <t>6e2e34a7-ff2a-4ae6-a067-6c478bc9e180</t>
  </si>
  <si>
    <t>56.3734512329102</t>
  </si>
  <si>
    <t>38.2716979980469</t>
  </si>
  <si>
    <t>СНТ "ДУБРАВЫ-1"</t>
  </si>
  <si>
    <t>5042044182</t>
  </si>
  <si>
    <t>деревня Малинки, Сергиево-Посадский городской округ, Московская область</t>
  </si>
  <si>
    <t>f87924e2-83ad-4185-8970-45949bde0bf4</t>
  </si>
  <si>
    <t>56.5398330688477</t>
  </si>
  <si>
    <t>38.2122192382812</t>
  </si>
  <si>
    <t>СНТ "ДЬЯКОНОВО"</t>
  </si>
  <si>
    <t>5042018993</t>
  </si>
  <si>
    <t>Сергиево Посадский район, с.п. Шеметовское, д. Дьяконово, СНТ «Дьяконово»</t>
  </si>
  <si>
    <t>912cd013-d95b-40ae-aed6-706b603100c0</t>
  </si>
  <si>
    <t>56.5784759521484</t>
  </si>
  <si>
    <t>37.8457565307617</t>
  </si>
  <si>
    <t>СНТ "ЕЛОЧКА"</t>
  </si>
  <si>
    <t>5042036671</t>
  </si>
  <si>
    <t>СНТ Елочка деревня Наугольное, Сергиево-Посадский район</t>
  </si>
  <si>
    <t>48d6d9ef-3929-4886-a937-a129f71a048f</t>
  </si>
  <si>
    <t>56.3502464294434</t>
  </si>
  <si>
    <t>38.1825256347656</t>
  </si>
  <si>
    <t>Заглубленная 5 куб. - ТБО - 1</t>
  </si>
  <si>
    <t>СНТ "ЕЛОЧКИ"</t>
  </si>
  <si>
    <t>5042050612</t>
  </si>
  <si>
    <t>М.О.,Сергиево-Посадский р-он, с.п. Васильевское, д.Новинки</t>
  </si>
  <si>
    <t>340c7d22-9cb3-4168-92e9-433b96bc30e5</t>
  </si>
  <si>
    <t>56.3252029418945</t>
  </si>
  <si>
    <t>37.9446716308594</t>
  </si>
  <si>
    <t>СНТ "ЕРЕМИНО"</t>
  </si>
  <si>
    <t>5042022245</t>
  </si>
  <si>
    <t>МО, Сергиево-Посадский район, с/п Лозовское, вблизи д.Еремино снт Еремино 8-903-274-30-73, 8-916-446-93-12</t>
  </si>
  <si>
    <t>877c00c7-2e1c-4115-a547-1baec20dfd5d</t>
  </si>
  <si>
    <t>56.2142677307129</t>
  </si>
  <si>
    <t>38.1650390625000</t>
  </si>
  <si>
    <t>Евро 1.1 серый РО - ТБО - 6</t>
  </si>
  <si>
    <t>СНТ "ЖДАНОВСКИЙ"</t>
  </si>
  <si>
    <t>5042022291</t>
  </si>
  <si>
    <t>Московская область, Сергиево Посадский район, д. Куроедово, СНТ Ждановский</t>
  </si>
  <si>
    <t>a26926af-986d-47aa-930c-72ed01491580</t>
  </si>
  <si>
    <t>56.1808547973633</t>
  </si>
  <si>
    <t>38.1646804809570</t>
  </si>
  <si>
    <t>СНТ "ЖЁЛТИКОВО-3"</t>
  </si>
  <si>
    <t>5042045877</t>
  </si>
  <si>
    <t>Сергиево-Посадский район, г.п.Хотьково, Жёлтиково, СНТ Жёлтиково-3</t>
  </si>
  <si>
    <t>b88be9db-a5e0-497f-9449-1d2519d368d5</t>
  </si>
  <si>
    <t>56.2927093505859</t>
  </si>
  <si>
    <t>37.9315452575684</t>
  </si>
  <si>
    <t>СНТ "ЖУРАВЛИК"</t>
  </si>
  <si>
    <t>5042022284</t>
  </si>
  <si>
    <t>М.О.,Сергиево-Посадский р-он, с/п Шеметовское, деревня Еремино</t>
  </si>
  <si>
    <t>8f48391d-b961-43b9-b362-0b4433865c9e</t>
  </si>
  <si>
    <t>56.4497985839844</t>
  </si>
  <si>
    <t>37.9521179199219</t>
  </si>
  <si>
    <t>СНТ "ЗАГОРСКИЕ ЗОРИ"</t>
  </si>
  <si>
    <t>5042051983</t>
  </si>
  <si>
    <t>Сергиево-Посадский район, г. Сергиев Посад, с.Деулино, СНТ Загорские Зори</t>
  </si>
  <si>
    <t>df9216b3-696b-4577-a909-c8f58afca089</t>
  </si>
  <si>
    <t>56.3527488708496</t>
  </si>
  <si>
    <t>38.1014747619629</t>
  </si>
  <si>
    <t>СНТ "ЗАГОРСКОЕ"</t>
  </si>
  <si>
    <t>5042050637</t>
  </si>
  <si>
    <t>Сергиево-Посадский район, г.Сергиев Посад, с.Мишутино, СНТ Загорское</t>
  </si>
  <si>
    <t>16aca1fa-2885-41b4-a560-deee818f1bbd</t>
  </si>
  <si>
    <t>56.3849525451660</t>
  </si>
  <si>
    <t>38.1147308349609</t>
  </si>
  <si>
    <t>СНТ "ЗАГОРЬЕ"</t>
  </si>
  <si>
    <t>5042022340</t>
  </si>
  <si>
    <t>МО, г.Сергиев Посад, в р-не дер.Топорково</t>
  </si>
  <si>
    <t>47f1df6d-f9ad-414c-9f41-8d0ae54c0fd1</t>
  </si>
  <si>
    <t>56.3418350219727</t>
  </si>
  <si>
    <t>38.2021255493164</t>
  </si>
  <si>
    <t>5042050620</t>
  </si>
  <si>
    <t>МО, Сергиево-Посадский район, д.Абрамово снт Загорье 8-905-732-35-44</t>
  </si>
  <si>
    <t>e5263d59-c2fb-4265-a35b-5fdeccee942e</t>
  </si>
  <si>
    <t>56.2803344726562</t>
  </si>
  <si>
    <t>38.2472419738770</t>
  </si>
  <si>
    <t>5042050644</t>
  </si>
  <si>
    <t>Сергиево-Посадский район, г. Сергиев Посад, дер. Высоково, СНТ Загорье</t>
  </si>
  <si>
    <t>bed47828-b960-4467-86cd-0e6619f8e497</t>
  </si>
  <si>
    <t>56.2441749572754</t>
  </si>
  <si>
    <t>38.1243629455566</t>
  </si>
  <si>
    <t>СНТ "ЗАГОРЬЕ" д. Душищево</t>
  </si>
  <si>
    <t>5042022559</t>
  </si>
  <si>
    <t>деревня Душищево, Сергиево-Посадский городской округ, Московская область</t>
  </si>
  <si>
    <t>8d2f7e06-d517-4dcf-96da-de2bb2e648fb</t>
  </si>
  <si>
    <t>56.4302482604980</t>
  </si>
  <si>
    <t>38.3469276428223</t>
  </si>
  <si>
    <t>СНТ "ЗАЛЕСЬЕ"</t>
  </si>
  <si>
    <t>5042022326</t>
  </si>
  <si>
    <t>0200172a-5c2e-49ae-9083-09d8ace1595f</t>
  </si>
  <si>
    <t>56.5165443420410</t>
  </si>
  <si>
    <t>38.0919303894043</t>
  </si>
  <si>
    <t>Подбор - КГМ - 1; Евро 1.1 серый РО - ТБО - 3</t>
  </si>
  <si>
    <t>СНТ "ЗАПОЛЬЕ"</t>
  </si>
  <si>
    <t>5042061815</t>
  </si>
  <si>
    <t>М.О.,Сергиево-Посадский район, д.Запольское</t>
  </si>
  <si>
    <t>3ac6e78c-45c8-4fc7-9656-c40b9b773898</t>
  </si>
  <si>
    <t>56.5680809020996</t>
  </si>
  <si>
    <t>38.1409339904785</t>
  </si>
  <si>
    <t>СНТ "ЗАРЕЧЬЕ" д. Голыгино</t>
  </si>
  <si>
    <t>5042022534</t>
  </si>
  <si>
    <t>Галыгино, Сергиево-Посадский район (89104374973)</t>
  </si>
  <si>
    <t>062d924d-2aa9-4194-aae1-427e7678dda9</t>
  </si>
  <si>
    <t>56.1784439086914</t>
  </si>
  <si>
    <t>38.0483779907227</t>
  </si>
  <si>
    <t>СНТ "ЗАРЯ"</t>
  </si>
  <si>
    <t>5042050651</t>
  </si>
  <si>
    <t>Сергиево-Посадский район, д. Жучки, СНТ Заря</t>
  </si>
  <si>
    <t>746cb6da-d6c3-48c9-9c5e-878ff8cd10df</t>
  </si>
  <si>
    <t>56.2428092956543</t>
  </si>
  <si>
    <t>37.9485015869141</t>
  </si>
  <si>
    <t>СНТ "ЗАХАРЬИНО"</t>
  </si>
  <si>
    <t>5042022622</t>
  </si>
  <si>
    <t>Россия, Московская область, 46Н-10505</t>
  </si>
  <si>
    <t>d33e6fde-922c-474d-a6a0-327269c66ae6</t>
  </si>
  <si>
    <t>56.3544311523438</t>
  </si>
  <si>
    <t>38.0220413208008</t>
  </si>
  <si>
    <t>СНТ Захарьино, Сергиево-Посадский городской округ, Московская область</t>
  </si>
  <si>
    <t>e259228f-61a3-4087-9573-823c6e378735</t>
  </si>
  <si>
    <t>56.3580474853516</t>
  </si>
  <si>
    <t>38.0239906311035</t>
  </si>
  <si>
    <t>СНТ "Звезда"</t>
  </si>
  <si>
    <t>5042022598</t>
  </si>
  <si>
    <t>Московская область, Сергиево Посадский район, в районе с Бужениново, .СНТ Звезда</t>
  </si>
  <si>
    <t>3cb88ea4-c022-4e71-bb03-823799abe620</t>
  </si>
  <si>
    <t>56.3894004821777</t>
  </si>
  <si>
    <t>38.2787513732910</t>
  </si>
  <si>
    <t>СНТ "ЗВЕЗДОЧКА"</t>
  </si>
  <si>
    <t>5042022573</t>
  </si>
  <si>
    <t>МО, СП район, с.п.Шеметовское, в р-не д.Еремино 8-915-135-77-81</t>
  </si>
  <si>
    <t>da968c76-b797-4e41-bdfe-e001db9a17c6</t>
  </si>
  <si>
    <t>56.4530258178711</t>
  </si>
  <si>
    <t>37.9622726440430</t>
  </si>
  <si>
    <t>5042047909</t>
  </si>
  <si>
    <t>СНТ "ЗВЕЗДОЧКА-2"</t>
  </si>
  <si>
    <t>5042045066</t>
  </si>
  <si>
    <t>СНТ Звездочка-2 д.Барканово Сергиево-Посадский р-н</t>
  </si>
  <si>
    <t>2182a868-9c0f-4aa6-9e32-60ae476c9f4f</t>
  </si>
  <si>
    <t>56.3206176757812</t>
  </si>
  <si>
    <t>38.0121536254883</t>
  </si>
  <si>
    <t>СНТ "ЗДОРОВЬЕ" д. Золотилово</t>
  </si>
  <si>
    <t>5042022319</t>
  </si>
  <si>
    <t>СНТ Здоровье, МО, Сергиево-Посадский район, в р-не д. Золотилово (ворота выездные 89296323515)</t>
  </si>
  <si>
    <t>5b0abd01-4010-49b1-aec5-ceefad08db04</t>
  </si>
  <si>
    <t>56.2803382873535</t>
  </si>
  <si>
    <t>37.9758110046387</t>
  </si>
  <si>
    <t>СНТ "ЗДРАВНИЦА"</t>
  </si>
  <si>
    <t>5042022608</t>
  </si>
  <si>
    <t>СНТ Здравница, Сергиево-Посадский городской округ, Московская область</t>
  </si>
  <si>
    <t>c2e721db-05bd-4e24-a8a8-4ef1177a8ba0</t>
  </si>
  <si>
    <t>56.2385787963867</t>
  </si>
  <si>
    <t>38.1865653991699</t>
  </si>
  <si>
    <t>СНТ "ЗДРАВНИЦА" д. Фролово</t>
  </si>
  <si>
    <t>5042015946</t>
  </si>
  <si>
    <t>г. Сергиев-Посад, Новоугличское шоссе, д. 90</t>
  </si>
  <si>
    <t>a854000b-4074-442b-96c5-cdc096d1fa1d</t>
  </si>
  <si>
    <t>56.3302383422852</t>
  </si>
  <si>
    <t>38.1345672607422</t>
  </si>
  <si>
    <t>Подбор - КГМ - 1; РСО сетка РО - РСО - 2; Евро 1.1 серый РО - ТБО - 2</t>
  </si>
  <si>
    <t>СНТ "ЗЕЛЕНАЯ РОЩА"</t>
  </si>
  <si>
    <t>5042048853</t>
  </si>
  <si>
    <t>СНТ Зеленая Роща, деревня Подсосино, Сергиево-Посадский городской округ, Московская область</t>
  </si>
  <si>
    <t>fd151e7f-601f-4206-8cff-94e2f625644b</t>
  </si>
  <si>
    <t>56.2430725097656</t>
  </si>
  <si>
    <t>38.2049102783203</t>
  </si>
  <si>
    <t>СНТ "ЗЕЛЕНЫЕ ПРУДЫ"</t>
  </si>
  <si>
    <t>5042045531</t>
  </si>
  <si>
    <t>Сергиево Посадский район, д. Березняки, СНТ «Зеленые пруды»</t>
  </si>
  <si>
    <t>9fb0aba3-2132-48e0-8915-70b9b9345024</t>
  </si>
  <si>
    <t>56.3330955505371</t>
  </si>
  <si>
    <t>38.2485008239746</t>
  </si>
  <si>
    <t>Евро 1.1 - ТБО - 5</t>
  </si>
  <si>
    <t>СНТ "ЗЕЛЕНЫЙ ДОЛ"</t>
  </si>
  <si>
    <t>5042049649</t>
  </si>
  <si>
    <t>МО, Сергиево-Посадский район, д.Ярыгино</t>
  </si>
  <si>
    <t>5744408e-cf63-4f7e-804d-a685240c51fd</t>
  </si>
  <si>
    <t>56.3432121276855</t>
  </si>
  <si>
    <t>37.8390083312988</t>
  </si>
  <si>
    <t>СНТ "ЗЕЛЕНЫЙ"</t>
  </si>
  <si>
    <t>5042045242</t>
  </si>
  <si>
    <t>МО, г.Краснозаводск</t>
  </si>
  <si>
    <t>b815b710-5e48-46ed-8486-ec3cc76968a3</t>
  </si>
  <si>
    <t>56.4295768737793</t>
  </si>
  <si>
    <t>38.2851867675781</t>
  </si>
  <si>
    <t>СНТ "ЗЕМЛЕПАШЕЦ"</t>
  </si>
  <si>
    <t>5042022580</t>
  </si>
  <si>
    <t>Сергиево-Посадский район, г. Сергиев Посад, с. Деулино, СНТ ЗЕМЛЕПАШЕЦ</t>
  </si>
  <si>
    <t>dc10e4a5-78a3-4f5f-ac60-7e95438c91ec</t>
  </si>
  <si>
    <t>56.3480682373047</t>
  </si>
  <si>
    <t>38.1110877990723</t>
  </si>
  <si>
    <t>СНТ "ЗОДИАК"</t>
  </si>
  <si>
    <t>5042045468</t>
  </si>
  <si>
    <t>СНТ ЗОДИАК, деревня Ивашково, Сергиево-Посадский городской округ, Московская область</t>
  </si>
  <si>
    <t>9efa84ea-db40-4a88-b401-d5010cb14229</t>
  </si>
  <si>
    <t>56.3852844238281</t>
  </si>
  <si>
    <t>38.0503807067871</t>
  </si>
  <si>
    <t>СНТ "ЗОЛОТИЛОВО"</t>
  </si>
  <si>
    <t>5042057270</t>
  </si>
  <si>
    <t>Сергиево-Посадский р-он, д.Золотилово, СНТ Золотилово</t>
  </si>
  <si>
    <t>bd382482-e7f4-42ca-920d-ff0c23e01be3</t>
  </si>
  <si>
    <t>56.2799911499023</t>
  </si>
  <si>
    <t>37.9708518981934</t>
  </si>
  <si>
    <t>СНТ "ИВАШКОВО"</t>
  </si>
  <si>
    <t>5042045852</t>
  </si>
  <si>
    <t>М.О.,Сергиево-Посадский р-он, д.Ивашково 8-909-656-66-20, 8-929-925-75-10 шлагбаум</t>
  </si>
  <si>
    <t>7f62315d-13e3-4f0e-ba7c-4e12cbfe68e2</t>
  </si>
  <si>
    <t>56.3816566467285</t>
  </si>
  <si>
    <t>38.0633125305176</t>
  </si>
  <si>
    <t>СНТ "ИВАШКОВО-1"</t>
  </si>
  <si>
    <t>5042014149</t>
  </si>
  <si>
    <t>Московская область, Сергиево Посадский район, г. Сергиев Посад, д. Ивашково, СНТ Ивашково-1</t>
  </si>
  <si>
    <t>d7a850d4-5549-481e-9105-db88220f8dee</t>
  </si>
  <si>
    <t>56.3845252990723</t>
  </si>
  <si>
    <t>38.0733680725098</t>
  </si>
  <si>
    <t>СНТ "ИВАШКОВО-2"</t>
  </si>
  <si>
    <t>5042045860</t>
  </si>
  <si>
    <t>Сергиево Посадский район, д.Ивашково, СНТ Ивашково-2</t>
  </si>
  <si>
    <t>621934d1-eec8-4575-9c87-aba299e58aa0</t>
  </si>
  <si>
    <t>56.3904151916504</t>
  </si>
  <si>
    <t>38.0738525390625</t>
  </si>
  <si>
    <t>СНТ "ИГНАТЬЕВО"</t>
  </si>
  <si>
    <t>5042022630</t>
  </si>
  <si>
    <t>Сергиево-Посадский р-н, д. Игнатьево, СНТ Игнатьево</t>
  </si>
  <si>
    <t>fc86773d-311b-488f-91c8-84c3290d9742</t>
  </si>
  <si>
    <t>56.4170455932617</t>
  </si>
  <si>
    <t>38.2040939331055</t>
  </si>
  <si>
    <t>СНТ "ИГНАТЬЕВО-4"</t>
  </si>
  <si>
    <t>5042045612</t>
  </si>
  <si>
    <t>СНТ "ИГНАТЬЕВО-4" город Пересвет</t>
  </si>
  <si>
    <t>43bb411d-bda2-4c8e-b27e-99fdae6bdb6b</t>
  </si>
  <si>
    <t>56.4121055603027</t>
  </si>
  <si>
    <t>38.1917304992676</t>
  </si>
  <si>
    <t>СНТ "ИГНАТЬЕВО-5"</t>
  </si>
  <si>
    <t>5042045620</t>
  </si>
  <si>
    <t>Сергиево Посадский район, г.п. Пересвет, СНТ Игнатьево-5</t>
  </si>
  <si>
    <t>d1e8b429-81bd-4d0d-872b-7300302dd3c9</t>
  </si>
  <si>
    <t>56.4131622314453</t>
  </si>
  <si>
    <t>38.1858291625977</t>
  </si>
  <si>
    <t>СНТ "ИЗЛУЧИНА"</t>
  </si>
  <si>
    <t>5042053780</t>
  </si>
  <si>
    <t>СНТ "ИЗЫСКАТЕЛЬ"</t>
  </si>
  <si>
    <t>5042052000</t>
  </si>
  <si>
    <t>Сергиево Посадский район, д. Федоровское. СНТ Изыскатель</t>
  </si>
  <si>
    <t>801e8605-ed21-43da-9da8-464a84167132</t>
  </si>
  <si>
    <t>56.5044441223145</t>
  </si>
  <si>
    <t>38.2039680480957</t>
  </si>
  <si>
    <t>СНТ "ИЛЬИНКИ"</t>
  </si>
  <si>
    <t>5042050669</t>
  </si>
  <si>
    <t>СНТ Ильинки, Сергиево-Посадский городской округ, Московская область 8-916-069-14-40, 8-926-542-40-40</t>
  </si>
  <si>
    <t>2d0b311a-873c-4872-b92c-ceb3a66b0765</t>
  </si>
  <si>
    <t>56.2909011840820</t>
  </si>
  <si>
    <t>38.2349815368652</t>
  </si>
  <si>
    <t>СНТ "ИЛЬИНСКОЕ"</t>
  </si>
  <si>
    <t>5042021805</t>
  </si>
  <si>
    <t>СНТ "Ильинское", деревня Ильинки, Сергиево-Посадский городской округ, Московская область (89164494993)</t>
  </si>
  <si>
    <t>ab81bbc2-85ed-41de-8ea8-d7847185d9e0</t>
  </si>
  <si>
    <t>56.2910842895508</t>
  </si>
  <si>
    <t>38.2354621887207</t>
  </si>
  <si>
    <t>Обычный 0.75 - ТБО - 4; Евро 1.1 - ТБО - 1</t>
  </si>
  <si>
    <t>СНТ "ИЛЬИНСКОЕ-2"</t>
  </si>
  <si>
    <t>5042057424</t>
  </si>
  <si>
    <t>Московская область, Сергиево-Посадский район, дер. Ильинки, СНТ "Ильинское-2"</t>
  </si>
  <si>
    <t>2966e956-5365-4c50-8062-5254d90eb848</t>
  </si>
  <si>
    <t>56.2958450317383</t>
  </si>
  <si>
    <t>38.2364578247070</t>
  </si>
  <si>
    <t>СНТ "ИМБУШКА"</t>
  </si>
  <si>
    <t>5042053966</t>
  </si>
  <si>
    <t>Сергиево Посадский район, д. Ярыгино, СНТ «Имбушка»</t>
  </si>
  <si>
    <t>a176dedf-5828-4f1f-bab3-8c69e84dfb96</t>
  </si>
  <si>
    <t>56.3445549011230</t>
  </si>
  <si>
    <t>37.8642654418945</t>
  </si>
  <si>
    <t>СНТ "ИМПУЛЬС"</t>
  </si>
  <si>
    <t>5042022647</t>
  </si>
  <si>
    <t>СНт "Импульс", деревня Охотино, Сергиево-Посадский городской округ, Московская область (боковая загрузка)</t>
  </si>
  <si>
    <t>2dba890e-2171-47c5-adfa-6abe26337ec1</t>
  </si>
  <si>
    <t>56.2314491271973</t>
  </si>
  <si>
    <t>38.1856536865234</t>
  </si>
  <si>
    <t>СНТ "ИНТЕРЬЕР"</t>
  </si>
  <si>
    <t>5042050676</t>
  </si>
  <si>
    <t>Сергиево-Посадский район, д.Воронцово, СНТ Интерьер</t>
  </si>
  <si>
    <t>763b8d61-f19e-4ab9-8843-37e8ea4bb6c4</t>
  </si>
  <si>
    <t>56.3372039794922</t>
  </si>
  <si>
    <t>38.0480346679688</t>
  </si>
  <si>
    <t>СНТ "ИСТОМИНО"</t>
  </si>
  <si>
    <t>5018199851</t>
  </si>
  <si>
    <t>г. Сергиев Посад, п. НИИРП д.16а</t>
  </si>
  <si>
    <t>13953a5a-be82-4f8d-b6a4-ec950a94a9da</t>
  </si>
  <si>
    <t>56.3216094970703</t>
  </si>
  <si>
    <t>38.2273025512695</t>
  </si>
  <si>
    <t>Подбор - КГМ - 1; РСО сетка РО - РСО - 2; Евро 1.1 серый РО - ТБО - 4; Бункер 8 - КГМ - 1</t>
  </si>
  <si>
    <t>СНТ "Источник"</t>
  </si>
  <si>
    <t>5042021812</t>
  </si>
  <si>
    <t>Сергиево Посадский район Березняковское поселение, д. Топорково, СНТ Источник</t>
  </si>
  <si>
    <t>5c8fe1f4-789a-41af-8c61-db3666d8e58e</t>
  </si>
  <si>
    <t>56.3553161621094</t>
  </si>
  <si>
    <t>38.2233848571777</t>
  </si>
  <si>
    <t>СНТ "Калабино"</t>
  </si>
  <si>
    <t>5042046158</t>
  </si>
  <si>
    <t>Московская область Сергиево-Посадский район, д. Стройково, СНТ Калабино</t>
  </si>
  <si>
    <t>908db0ae-8721-4d6b-b5a8-f993c2499484</t>
  </si>
  <si>
    <t>56.2793846130371</t>
  </si>
  <si>
    <t>37.9448699951172</t>
  </si>
  <si>
    <t>СНТ "КАЛИНКА"</t>
  </si>
  <si>
    <t>5042050517</t>
  </si>
  <si>
    <t>Московская область, Сергиево Посадский район, д. Ясниково, СНТ «Калинка»</t>
  </si>
  <si>
    <t>47c45197-212c-426c-834b-e9d21f44948a</t>
  </si>
  <si>
    <t>56.6032638549805</t>
  </si>
  <si>
    <t>38.0365066528320</t>
  </si>
  <si>
    <t>СНТ "КАМЕНКА"</t>
  </si>
  <si>
    <t>5042021932</t>
  </si>
  <si>
    <t>Сергиево-Посадский р-н., д. Маньково, СНТ "Каменка" 8-903-287-05-67</t>
  </si>
  <si>
    <t>862bef51-e1da-417e-8136-8d8763f82835</t>
  </si>
  <si>
    <t>56.3744163513184</t>
  </si>
  <si>
    <t>38.0880279541016</t>
  </si>
  <si>
    <t>СНТ "КАМЕНКИ"</t>
  </si>
  <si>
    <t>5042052553</t>
  </si>
  <si>
    <t>СНТ Каменки, Сергиево-Посадский городской округ, Московская область (89161342649)</t>
  </si>
  <si>
    <t>ec3c087f-9296-4288-b47a-5774ee2e10d5</t>
  </si>
  <si>
    <t>56.3834800720215</t>
  </si>
  <si>
    <t>37.8846397399902</t>
  </si>
  <si>
    <t>СНТ "КВАРЦ"</t>
  </si>
  <si>
    <t>5042021890</t>
  </si>
  <si>
    <t>СНТ "КЕНТАВР"</t>
  </si>
  <si>
    <t>5042021876</t>
  </si>
  <si>
    <t>СНТ КЕНТАВР, деревня Ясниково, Сергиево-Посадский городской округ, Московская область</t>
  </si>
  <si>
    <t>f8db6c99-c792-4ab4-9dd2-4950541d7992</t>
  </si>
  <si>
    <t>56.6023712158203</t>
  </si>
  <si>
    <t>38.0380363464355</t>
  </si>
  <si>
    <t>СНТ "КЛЕМЕНТЬЕВСКИЙ ПОСЕЛОК"</t>
  </si>
  <si>
    <t>5042050683</t>
  </si>
  <si>
    <t>г. Сергиев Посад, ул. Школьная, д. 21</t>
  </si>
  <si>
    <t>3017dc10-683b-44e3-b3ed-11801cb39b2e</t>
  </si>
  <si>
    <t>56.2913703918457</t>
  </si>
  <si>
    <t>38.1218109130859</t>
  </si>
  <si>
    <t>СНТ "КОВРОВО-2"</t>
  </si>
  <si>
    <t>5042072045</t>
  </si>
  <si>
    <t>СНТ Коврово-2, Россия, Московская область, Сергиево-Посадский район, Пересвет, дер.Коврово</t>
  </si>
  <si>
    <t>feb9cf1e-e456-4375-bce3-10cbc1573f42</t>
  </si>
  <si>
    <t>56.4147567749023</t>
  </si>
  <si>
    <t>38.1424179077148</t>
  </si>
  <si>
    <t>СНТ "Колос"</t>
  </si>
  <si>
    <t>5042045940</t>
  </si>
  <si>
    <t>СНТ Колос ППЗ Конкурсный</t>
  </si>
  <si>
    <t>b784cbbf-fd8a-4c77-918c-046bf61f345a</t>
  </si>
  <si>
    <t>56.2848434448242</t>
  </si>
  <si>
    <t>38.0897102355957</t>
  </si>
  <si>
    <t>Обычный 0.75 - ТБО - 3; Бункер 8 - ТБО - 1</t>
  </si>
  <si>
    <t>СНТ "КОМФОРТ"</t>
  </si>
  <si>
    <t>5042021883</t>
  </si>
  <si>
    <t>МО, Сергиево-Посадский район, с/п Березняковское, д.Леоново снт Приборист 8-916-590-60-46 площадка 2</t>
  </si>
  <si>
    <t>48b37daa-9e8b-41eb-a33e-80d06f113ad1</t>
  </si>
  <si>
    <t>56.3661956787109</t>
  </si>
  <si>
    <t>38.2836570739746</t>
  </si>
  <si>
    <t>Сергиево-Посадский район, Бужаниновское с/с, д. Леоново, СНТ Комфорт</t>
  </si>
  <si>
    <t>4f37a2d4-f618-45ea-8cdd-079fed54f5ca</t>
  </si>
  <si>
    <t>56.3680992126465</t>
  </si>
  <si>
    <t>38.2831954956055</t>
  </si>
  <si>
    <t>СНТ "КОНТАКТ"</t>
  </si>
  <si>
    <t>5042021957</t>
  </si>
  <si>
    <t>Сергиево Посадский район, Березняковское сельское поселение, д. Слободка, СНТ Контакт</t>
  </si>
  <si>
    <t>b09c3904-da74-4f29-8dfc-3fe3f5f7440e</t>
  </si>
  <si>
    <t>56.3570861816406</t>
  </si>
  <si>
    <t>38.2930870056152</t>
  </si>
  <si>
    <t>СНТ "КРАСНАЯ КАЛИНА"</t>
  </si>
  <si>
    <t>5042021925</t>
  </si>
  <si>
    <t>Московская область, Сергиево Посадский район, г. Сергиев Посад, д. Воронцово, СНТ «Русь»</t>
  </si>
  <si>
    <t>fe576bc6-4f69-4676-a0da-ab89f8b1e42c</t>
  </si>
  <si>
    <t>56.3438262939453</t>
  </si>
  <si>
    <t>38.0475196838379</t>
  </si>
  <si>
    <t>СНТ "КРИСТАЛЛ"</t>
  </si>
  <si>
    <t>5042017069</t>
  </si>
  <si>
    <t>М.О.,Сергиево-Посадский район, деревня Бужаниново шлагбаум 8-965-389-07-81</t>
  </si>
  <si>
    <t>e9b0fbb7-af0c-4b63-b937-61cc28b011a6</t>
  </si>
  <si>
    <t>56.3917274475098</t>
  </si>
  <si>
    <t>38.2715110778809</t>
  </si>
  <si>
    <t>5042050500</t>
  </si>
  <si>
    <t>МО, Сергиево-Посадский район, д.Захарьино(предварительно созвон 8-916-810-30-00</t>
  </si>
  <si>
    <t>bea3cb4e-29dd-4bae-a746-77bad06c30ee</t>
  </si>
  <si>
    <t>56.3531608581543</t>
  </si>
  <si>
    <t>38.0253143310547</t>
  </si>
  <si>
    <t>СНТ "КРОТ"</t>
  </si>
  <si>
    <t>5042021869</t>
  </si>
  <si>
    <t>деревня Бубяково, Сергиево-Посадский городской округ, Московская область</t>
  </si>
  <si>
    <t>260d76de-4940-4127-9f5e-d305059c5a23</t>
  </si>
  <si>
    <t>56.3378562927246</t>
  </si>
  <si>
    <t>38.0915145874023</t>
  </si>
  <si>
    <t>СНТ "КРУГОЗОР"</t>
  </si>
  <si>
    <t>5042021844</t>
  </si>
  <si>
    <t>Сергиево Посадский район, д. Слободка, СНТ Кругозор</t>
  </si>
  <si>
    <t>7fc25ba6-831f-4a48-bcac-caf8c46ab44a</t>
  </si>
  <si>
    <t>56.3612442016602</t>
  </si>
  <si>
    <t>38.2775497436523</t>
  </si>
  <si>
    <t>СНТ "КУДРИНО"</t>
  </si>
  <si>
    <t>5042045450</t>
  </si>
  <si>
    <t>СНТ "КУЗЬМИНКИ"</t>
  </si>
  <si>
    <t>5042025920</t>
  </si>
  <si>
    <t>СНТ Кузьминки, сельское поселение Васильевское, Сергиево-Посадский район, Московская область</t>
  </si>
  <si>
    <t>b0a4439d-a744-4cc7-9894-adfc4eb9fa6b</t>
  </si>
  <si>
    <t>56.2821769714355</t>
  </si>
  <si>
    <t>37.8304290771484</t>
  </si>
  <si>
    <t>СНТ "КУЛЬТУРА-1"</t>
  </si>
  <si>
    <t>5042047930</t>
  </si>
  <si>
    <t>М.О.,Сергиево-Посадский район, деревня Ивашково снт культура-1</t>
  </si>
  <si>
    <t>7143f86d-5b25-4ec4-b0f6-2d50c7814df7</t>
  </si>
  <si>
    <t>56.3919563293457</t>
  </si>
  <si>
    <t>38.0395164489746</t>
  </si>
  <si>
    <t>СНТ "КУЛЬТУРА-2"</t>
  </si>
  <si>
    <t>5042017862</t>
  </si>
  <si>
    <t>деревня Фролово, Сергиево-Посадский городской округ, Московская область 89057081448</t>
  </si>
  <si>
    <t>22014e8d-e0b5-49b4-a91a-7ec603e27bed</t>
  </si>
  <si>
    <t>56.3692970275879</t>
  </si>
  <si>
    <t>38.0206489562988</t>
  </si>
  <si>
    <t>СНТ "ЛАВАНДА"</t>
  </si>
  <si>
    <t>5042018834</t>
  </si>
  <si>
    <t>Сергиево-Посадский район, д.Григорово, СНТ Лаванда</t>
  </si>
  <si>
    <t>53a12497-3adc-4830-964e-1550f036a5a4</t>
  </si>
  <si>
    <t>56.5535430908203</t>
  </si>
  <si>
    <t>38.2295303344727</t>
  </si>
  <si>
    <t>СНТ "ЛАДА"</t>
  </si>
  <si>
    <t>5042020110</t>
  </si>
  <si>
    <t>СНТ "ЛАЗАРЕВО"</t>
  </si>
  <si>
    <t>5042021996</t>
  </si>
  <si>
    <t>МО, Сергиево-Посадский район, д.Лазарево</t>
  </si>
  <si>
    <t>452aa6a1-ff84-4418-8fb7-32ae3b08024b</t>
  </si>
  <si>
    <t>56.3401145935059</t>
  </si>
  <si>
    <t>37.9457931518555</t>
  </si>
  <si>
    <t>СНТ "ЛАНДЫШ" (Сергиев Посад)</t>
  </si>
  <si>
    <t>5042052680</t>
  </si>
  <si>
    <t>СНТ ЛАНДЫШ, МО,С-П район, г.п.Хотьково, д.Жучки</t>
  </si>
  <si>
    <t>371f96ec-ccc0-4593-a96a-e7235783cc97</t>
  </si>
  <si>
    <t>56.2462501525879</t>
  </si>
  <si>
    <t>37.9530410766602</t>
  </si>
  <si>
    <t>СНТ "ЛЕВКОВО"</t>
  </si>
  <si>
    <t>5042043975</t>
  </si>
  <si>
    <t>СНТ Левково Сергиево Посадский район, д. Левково (8-903-568-53-80, 8-916-216-31-62)</t>
  </si>
  <si>
    <t>95254a23-e9a3-4dbe-8ac6-dfa9ff8a1bd4</t>
  </si>
  <si>
    <t>56.2837638854980</t>
  </si>
  <si>
    <t>37.8557052612305</t>
  </si>
  <si>
    <t>СНТ "Лесная поляна"</t>
  </si>
  <si>
    <t>5042022005</t>
  </si>
  <si>
    <t>СНТ Лесная поляна, деревня Леоново, Сергиево-Посадский городской округ, Московская область</t>
  </si>
  <si>
    <t>2bf3f83f-beb6-4e9e-a9f0-4ed488fa2c44</t>
  </si>
  <si>
    <t>56.3843727111816</t>
  </si>
  <si>
    <t>38.2769546508789</t>
  </si>
  <si>
    <t>5042050563</t>
  </si>
  <si>
    <t>МО, Сергиево-Посадский район, д.Левково снт Лесная поляна</t>
  </si>
  <si>
    <t>020f9f71-4bfb-4ab8-9667-cccdae7d56a0</t>
  </si>
  <si>
    <t>56.2884368896484</t>
  </si>
  <si>
    <t>37.8558387756348</t>
  </si>
  <si>
    <t>СНТ "ЛЕСНАЯ СКАЗКА"</t>
  </si>
  <si>
    <t>5042045570</t>
  </si>
  <si>
    <t>М.О., Сергиево-Посадский район, дер.Захарьино снт Лесная сказка</t>
  </si>
  <si>
    <t>bb05ecda-910c-4efd-a6dc-796c4237f802</t>
  </si>
  <si>
    <t>56.3698043823242</t>
  </si>
  <si>
    <t>38.0257301330566</t>
  </si>
  <si>
    <t>СНТ "ЛЕСНОЕ"</t>
  </si>
  <si>
    <t>5042051510</t>
  </si>
  <si>
    <t>Сергиево-Посадский р-н., г. Краснозаводск, ул. Трудовые резервы, д.11</t>
  </si>
  <si>
    <t>f456591b-b0aa-4082-83dd-b0bfedf59d0a</t>
  </si>
  <si>
    <t>56.4386444091797</t>
  </si>
  <si>
    <t>38.2469177246094</t>
  </si>
  <si>
    <t>Подбор - КГМ - 1; РСО сетка РО - РСО - 1; Евро 1.1 серый РО - ТБО - 3</t>
  </si>
  <si>
    <t>СНТ "ЛЕСНОЕ" д. Абрамово</t>
  </si>
  <si>
    <t>5042047779</t>
  </si>
  <si>
    <t>СНТ "Лесное", деревня Абрамово, Сергиево-Посадский городской округ, Московская область</t>
  </si>
  <si>
    <t>dafd1746-31a8-4940-b34a-912e5243304a</t>
  </si>
  <si>
    <t>56.2810020446777</t>
  </si>
  <si>
    <t>38.2344627380371</t>
  </si>
  <si>
    <t>СНТ "ЛЕСНОЕ" д. Лешково</t>
  </si>
  <si>
    <t>5042074356</t>
  </si>
  <si>
    <t>Сергиево Посадский район, д. Лешково. СНТ «Лесное»</t>
  </si>
  <si>
    <t>b8ebf8ee-c0e8-4aa8-932a-8a95f3501f5e</t>
  </si>
  <si>
    <t>56.2011909484863</t>
  </si>
  <si>
    <t>38.0768737792969</t>
  </si>
  <si>
    <t>СНТ "ЛЕСНОЕ-2"</t>
  </si>
  <si>
    <t>5042085005</t>
  </si>
  <si>
    <t>Сергиево Посадский район, д. Абрамово, СНТ Лесное-2</t>
  </si>
  <si>
    <t>e6a26670-afd3-4130-87b9-b24e3bb7d5ec</t>
  </si>
  <si>
    <t>56.2755012512207</t>
  </si>
  <si>
    <t>38.2517890930176</t>
  </si>
  <si>
    <t>СНТ "Лесной"</t>
  </si>
  <si>
    <t>5042020128</t>
  </si>
  <si>
    <t>СНТ Лесной, Сергиево-Посадский район, Антипино (89265844602, 89166695637)</t>
  </si>
  <si>
    <t>2faa32e4-1c3d-4870-9724-c706a15ae4a3</t>
  </si>
  <si>
    <t>56.2011566162109</t>
  </si>
  <si>
    <t>37.9944381713867</t>
  </si>
  <si>
    <t>СНТ "ЛЕСНЫЕ ДАЛИ"</t>
  </si>
  <si>
    <t>5042020150</t>
  </si>
  <si>
    <t>СНТ Лесные дали деревня Тешилово, Сергиево-Посадский район, Московская область</t>
  </si>
  <si>
    <t>d03ee68d-fcf0-4860-90b0-576814346c98</t>
  </si>
  <si>
    <t>56.2553558349609</t>
  </si>
  <si>
    <t>37.8575973510742</t>
  </si>
  <si>
    <t>СНТ "ЛЕСОВОД"</t>
  </si>
  <si>
    <t>5042054039</t>
  </si>
  <si>
    <t>СНТ Лесовод д. Дубининское, с/п Березняковское</t>
  </si>
  <si>
    <t>930fefc0-5662-4875-b087-75b694e2bd21</t>
  </si>
  <si>
    <t>56.3780288696289</t>
  </si>
  <si>
    <t>38.2665023803711</t>
  </si>
  <si>
    <t>СНТ "ЛЕСЭНЕРГО-2"</t>
  </si>
  <si>
    <t>5042030253</t>
  </si>
  <si>
    <t>деревня Костромино, Сергиево-Посадский городской округ, Московская область (89151624948, боковая загрузк)</t>
  </si>
  <si>
    <t>d8dcae8a-83f0-484f-beb1-4e332a47f583</t>
  </si>
  <si>
    <t>56.3388748168945</t>
  </si>
  <si>
    <t>37.9271316528320</t>
  </si>
  <si>
    <t>СНТ "ЛИРА"</t>
  </si>
  <si>
    <t>5042065513</t>
  </si>
  <si>
    <t>СНТ ЛИРА, деревня Житниково, Сергиево-Посадский городской округ, Московская область</t>
  </si>
  <si>
    <t>f47bcecf-2fa6-4b38-a904-fdeb0dec04bd</t>
  </si>
  <si>
    <t>56.3184242248535</t>
  </si>
  <si>
    <t>37.8004112243652</t>
  </si>
  <si>
    <t>СНТ "ЛИТЕРАТОР"</t>
  </si>
  <si>
    <t>5042021964</t>
  </si>
  <si>
    <t>СНТ "ЛОКОМОТИВ"</t>
  </si>
  <si>
    <t>5042057209</t>
  </si>
  <si>
    <t>МО, Сергиево-Посадский район, с/п Березняковское, между д.Козицыно и д.Дубининское снт Локомотив</t>
  </si>
  <si>
    <t>e68396f2-c490-4220-b8c1-c590c78d61c7</t>
  </si>
  <si>
    <t>56.3565902709961</t>
  </si>
  <si>
    <t>38.2600936889648</t>
  </si>
  <si>
    <t>СНТ "ЛОСИНЫЙ ОСТРОВ"</t>
  </si>
  <si>
    <t>5042040043</t>
  </si>
  <si>
    <t>Сергиево Посадский район, Лозовское поселение, п. Лоза д. Алексеево, СНТ Лосиный остров</t>
  </si>
  <si>
    <t>6ba12ee6-183c-4c9e-997c-544d1dd2c856</t>
  </si>
  <si>
    <t>56.2308769226074</t>
  </si>
  <si>
    <t>38.2856178283691</t>
  </si>
  <si>
    <t>СНТ "Луч"</t>
  </si>
  <si>
    <t>5042020093</t>
  </si>
  <si>
    <t>Сергиево Посадский рн., д.Наугольное, СНТ Луч, Малахит, Луч-2</t>
  </si>
  <si>
    <t>9202e120-3026-4445-9344-1f0a8d527b47</t>
  </si>
  <si>
    <t>56.3479080200195</t>
  </si>
  <si>
    <t>38.1998596191406</t>
  </si>
  <si>
    <t>5042020103</t>
  </si>
  <si>
    <t>Сергиево Посадский район, д. Смена, СНТ «Луч»</t>
  </si>
  <si>
    <t>3e56cfe5-f3ee-4561-8c8d-371df518ec2d</t>
  </si>
  <si>
    <t>56.3182640075684</t>
  </si>
  <si>
    <t>38.2403602600098</t>
  </si>
  <si>
    <t>5042050556</t>
  </si>
  <si>
    <t>МО,СП район, с. Васильевское, д.Ворохобино</t>
  </si>
  <si>
    <t>1b6309af-4b9c-46cd-97d1-a18af7c3d750</t>
  </si>
  <si>
    <t>56.3153457641602</t>
  </si>
  <si>
    <t>37.9635391235352</t>
  </si>
  <si>
    <t>СНТ "ЛУЧ-1"</t>
  </si>
  <si>
    <t>5042020086</t>
  </si>
  <si>
    <t>МО, Сергиево-Посадский р-н, в райне д. Ченцы, СНТ Луч-1</t>
  </si>
  <si>
    <t>d7311e64-a13d-4a14-b24a-df1d91203de0</t>
  </si>
  <si>
    <t>56.5038299560547</t>
  </si>
  <si>
    <t>38.1039085388184</t>
  </si>
  <si>
    <t>Евро 0.8 - ТБО - 6</t>
  </si>
  <si>
    <t>СНТ "Луч-2"</t>
  </si>
  <si>
    <t>5042050570</t>
  </si>
  <si>
    <t>СНТ "ЛУЧ-2" д. Дубининское</t>
  </si>
  <si>
    <t>5042020079</t>
  </si>
  <si>
    <t>Московская область, с/о Березняковский, деревня Дубининская, СНТ «Луч-2»</t>
  </si>
  <si>
    <t>4fef8a4c-437d-437c-af84-aff526b8432a</t>
  </si>
  <si>
    <t>56.3680114746094</t>
  </si>
  <si>
    <t>38.2364807128906</t>
  </si>
  <si>
    <t>СНТ "ЛЫЧЕВО"</t>
  </si>
  <si>
    <t>5042044961</t>
  </si>
  <si>
    <t>Сергиево Посадский район, вблизи д. Лычево, СНТ «Лычево»</t>
  </si>
  <si>
    <t>eb6b3707-6d61-4351-bd05-7b4bf93e02cd</t>
  </si>
  <si>
    <t>56.1828384399414</t>
  </si>
  <si>
    <t>38.1273078918457</t>
  </si>
  <si>
    <t>СНТ "МАГИСТРАЛЬ"</t>
  </si>
  <si>
    <t>5042020270</t>
  </si>
  <si>
    <t>СНТ Магистраль село Бужаниново, Сергиево-Посадский городской округ, Московская область</t>
  </si>
  <si>
    <t>41013450-3634-4191-9e51-a6a364a6329c</t>
  </si>
  <si>
    <t>56.3921775817871</t>
  </si>
  <si>
    <t>38.2760429382324</t>
  </si>
  <si>
    <t>СНТ "Малахит"</t>
  </si>
  <si>
    <t>5042047680</t>
  </si>
  <si>
    <t>Сергиево Посадский рн., д.Зубачево, СНТ Малахит (Кодовый замок: 1827)</t>
  </si>
  <si>
    <t>56097f5f-78ff-41d5-940c-68ecc7a6ec62</t>
  </si>
  <si>
    <t>56.3463172912598</t>
  </si>
  <si>
    <t>38.2002754211426</t>
  </si>
  <si>
    <t>СНТ "МАТРЕНКИ"</t>
  </si>
  <si>
    <t>5042020248</t>
  </si>
  <si>
    <t>Сергиево-Посадский рн., д.Матренки, СНТ Матренки (1я площадка)</t>
  </si>
  <si>
    <t>fdce0fe8-a96b-4caf-808e-60c7ffbb22f3</t>
  </si>
  <si>
    <t>56.2682647705078</t>
  </si>
  <si>
    <t>38.0533790588379</t>
  </si>
  <si>
    <t>СНТ "МАШИНОСТРОИТЕЛЬ"</t>
  </si>
  <si>
    <t>5042020181</t>
  </si>
  <si>
    <t>СНТ Машиностроитель, село Шубино Сергиево-Посадский городской округ, Московская область</t>
  </si>
  <si>
    <t>fca934e8-c6ca-4972-a7f5-ded1afdce458</t>
  </si>
  <si>
    <t>56.4048576354980</t>
  </si>
  <si>
    <t>38.3695030212402</t>
  </si>
  <si>
    <t>СНТ "МАШИНОСТРОИТЕЛЬ-2"</t>
  </si>
  <si>
    <t>5042020199</t>
  </si>
  <si>
    <t>МО, Сергиево-Посадский район, с.с.Лозовское, д.Лешково</t>
  </si>
  <si>
    <t>4b1984f6-ed3d-47ab-93af-b641bab71e60</t>
  </si>
  <si>
    <t>56.1960411071777</t>
  </si>
  <si>
    <t>38.0824851989746</t>
  </si>
  <si>
    <t>СНТ "МВТ"</t>
  </si>
  <si>
    <t>5042020167</t>
  </si>
  <si>
    <t>СНТ "МВТ-ВНЕШТОРГОВЕЦ" деревня Золотилово Сергиево-Посадский Район (89778452064)</t>
  </si>
  <si>
    <t>6a9ec510-2572-472e-a266-e33d7e76b28d</t>
  </si>
  <si>
    <t>56.2831764221191</t>
  </si>
  <si>
    <t>37.9820442199707</t>
  </si>
  <si>
    <t>СНТ "МЕДИК"</t>
  </si>
  <si>
    <t>5042054007</t>
  </si>
  <si>
    <t>Сергиево-Посадский р-он, пос.Сватково, поворот на Бужаниново, СНТ Медик</t>
  </si>
  <si>
    <t>8ac77f07-fbd0-4a91-bb1d-771aacf63327</t>
  </si>
  <si>
    <t>56.4006805419922</t>
  </si>
  <si>
    <t>38.2433738708496</t>
  </si>
  <si>
    <t>СНТ "МЕДРАБОТНИК"</t>
  </si>
  <si>
    <t>5042020174</t>
  </si>
  <si>
    <t>обл. Московская, р-н Сергиево-Посадский, дер. Золотилово снт Медработник</t>
  </si>
  <si>
    <t>649dea4d-1189-4664-b887-ae8d5d70f0e3</t>
  </si>
  <si>
    <t>56.2798881530762</t>
  </si>
  <si>
    <t>37.9887161254883</t>
  </si>
  <si>
    <t>СНТ "МЕЛИОРАТОР"</t>
  </si>
  <si>
    <t>5042057400</t>
  </si>
  <si>
    <t>СНТ Милеоратор д. Новожелтиково</t>
  </si>
  <si>
    <t>96985da1-2beb-482e-967c-cbf327386b14</t>
  </si>
  <si>
    <t>56.3113479614258</t>
  </si>
  <si>
    <t>37.9198837280273</t>
  </si>
  <si>
    <t>СНТ "МЕРКУРИЙ"</t>
  </si>
  <si>
    <t>5042020255</t>
  </si>
  <si>
    <t>Сергиево Посадский район, д. Царевское СНТ Меркурий</t>
  </si>
  <si>
    <t>046fe15b-943d-4af8-9842-6e72683b8b3b</t>
  </si>
  <si>
    <t>56.3649215698242</t>
  </si>
  <si>
    <t>37.9032211303711</t>
  </si>
  <si>
    <t>Евро 0.8 - ТБО - 4</t>
  </si>
  <si>
    <t>СНТ "МЕРКУРИЙ" д. Хребтово</t>
  </si>
  <si>
    <t>5042020216</t>
  </si>
  <si>
    <t>СНТ "Строитель", СНТ "Меркурий",СНТ Меркурий-3, СНТ "Сулоть", СНТ "Хребтово", в районе д. Хребтово</t>
  </si>
  <si>
    <t>314f5428-ce48-4906-841b-6cc7ada5c62c</t>
  </si>
  <si>
    <t>56.5873947143555</t>
  </si>
  <si>
    <t>38.2986488342285</t>
  </si>
  <si>
    <t>Подбор - ТБО - 1; Бункер 8 - ТБО - 2</t>
  </si>
  <si>
    <t>СНТ "МЕРКУРИЙ-3"</t>
  </si>
  <si>
    <t>5042082861</t>
  </si>
  <si>
    <t>СНТ "МЕТЕОР"</t>
  </si>
  <si>
    <t>5042020304</t>
  </si>
  <si>
    <t>Сергиево Посадский район, д. Шарапово, СНТ «Метеор»</t>
  </si>
  <si>
    <t>7e604d64-c849-4df9-9f7a-eeaad6ea5efb</t>
  </si>
  <si>
    <t>56.2673416137695</t>
  </si>
  <si>
    <t>38.2653388977051</t>
  </si>
  <si>
    <t>СНТ "МЕХАНИЗАТОР"</t>
  </si>
  <si>
    <t>5042020287</t>
  </si>
  <si>
    <t>Сергиево Посадский район, д. Самойлово, СНТ Механизатор</t>
  </si>
  <si>
    <t>da8112df-12b8-41dc-a2b1-10da52da0b51</t>
  </si>
  <si>
    <t>56.3827133178711</t>
  </si>
  <si>
    <t>38.1508636474609</t>
  </si>
  <si>
    <t>СНТ "МЕЧТА" г. Хотьково</t>
  </si>
  <si>
    <t>5042075712</t>
  </si>
  <si>
    <t>СНТ Мечта, Хотьково, Сергиево-Посадский городской округ, Московская область</t>
  </si>
  <si>
    <t>3791c855-4e62-4c37-99b3-f92dde8a2f32</t>
  </si>
  <si>
    <t>56.2774162292480</t>
  </si>
  <si>
    <t>37.9663009643555</t>
  </si>
  <si>
    <t>3dfdbd20-62d9-40b1-83fc-47ef8c34292e</t>
  </si>
  <si>
    <t>56.2752723693848</t>
  </si>
  <si>
    <t>37.9701805114746</t>
  </si>
  <si>
    <t>СНТ "МЕЧТА" д. Бубяково</t>
  </si>
  <si>
    <t>5042057417</t>
  </si>
  <si>
    <t>СНТ Мечта деревня Бубяково Сергиево-Посадский район (89251703568, звонить за 30 минут)</t>
  </si>
  <si>
    <t>c3d96dca-37c3-41e5-8f79-1a00331653a8</t>
  </si>
  <si>
    <t>56.3461303710938</t>
  </si>
  <si>
    <t>38.0799560546875</t>
  </si>
  <si>
    <t>СНТ "МЕЧТА" д. Дерюзино</t>
  </si>
  <si>
    <t>5042072239</t>
  </si>
  <si>
    <t>СНТ Мечта деревня Дерюзино Сергиево-Посадский р-н</t>
  </si>
  <si>
    <t>667ad589-36c9-4601-aa8e-70045c8b7a32</t>
  </si>
  <si>
    <t>56.3135604858398</t>
  </si>
  <si>
    <t>38.2475738525391</t>
  </si>
  <si>
    <t>СНТ "МЕЧТА" д. Дубининское</t>
  </si>
  <si>
    <t>5042071010</t>
  </si>
  <si>
    <t>СНТ Мечта, деревня Дубининское, Сергиево-Посадский городской округ, Московская область (89295385110, 89057437402)</t>
  </si>
  <si>
    <t>ca9be835-627f-4eba-b677-1afff500630e</t>
  </si>
  <si>
    <t>56.3740768432617</t>
  </si>
  <si>
    <t>38.2429618835449</t>
  </si>
  <si>
    <t>СНТ "МИР"</t>
  </si>
  <si>
    <t>5042043929</t>
  </si>
  <si>
    <t>СНТ МИР, деревня Бубяково, Сергиево-Посадский городской округ, Московская область</t>
  </si>
  <si>
    <t>42434940-cc03-4af8-aacc-a85c3b7b5d19</t>
  </si>
  <si>
    <t>56.3455047607422</t>
  </si>
  <si>
    <t>38.0812149047852</t>
  </si>
  <si>
    <t>СНТ "МОЛОДЕЖНЫЙ"</t>
  </si>
  <si>
    <t>5042046045</t>
  </si>
  <si>
    <t>СНТ "Молодежный" деревня Крапивино, Сергиево-Посадский городской округ, Московская область</t>
  </si>
  <si>
    <t>3e3772f9-1332-42ab-a359-b1e70d37695e</t>
  </si>
  <si>
    <t>56.3976974487305</t>
  </si>
  <si>
    <t>38.0932312011719</t>
  </si>
  <si>
    <t>СНТ "МОНОЛИТ"</t>
  </si>
  <si>
    <t>5042020209</t>
  </si>
  <si>
    <t>МО,СП район, с/о Васильевский, в р-не д.Ворохобино</t>
  </si>
  <si>
    <t>90236b6b-4c78-4d24-84e0-69c19ef5eb8f</t>
  </si>
  <si>
    <t>56.3106956481934</t>
  </si>
  <si>
    <t>37.9620132446289</t>
  </si>
  <si>
    <t>СНТ "МОСКОВСКАЯ ГОРКА"</t>
  </si>
  <si>
    <t>5042044880</t>
  </si>
  <si>
    <t>село Озерецкое, Сергиево-Посадский городской округ, Московская область</t>
  </si>
  <si>
    <t>0b84f556-8a54-401e-8196-bab6b0eec24f</t>
  </si>
  <si>
    <t>56.2966041564941</t>
  </si>
  <si>
    <t>37.8411445617676</t>
  </si>
  <si>
    <t>СНТ "МОСТРАНСТЕХМОНТАЖ"</t>
  </si>
  <si>
    <t>5042020294</t>
  </si>
  <si>
    <t>Сергиево-Посадский рн., г.Хотьково, п.ОРГРЭС снт Мостранстехмонтаж</t>
  </si>
  <si>
    <t>729edce9-d0d6-43fe-8339-be5c90c580a1</t>
  </si>
  <si>
    <t>56.2866973876953</t>
  </si>
  <si>
    <t>37.9861679077148</t>
  </si>
  <si>
    <t>СНТ "МЫЛОВАР"</t>
  </si>
  <si>
    <t>5042047345</t>
  </si>
  <si>
    <t>Сергиево-Посадский район, г. Сергиев Посад, д.Фролово, СНТ Мыловар</t>
  </si>
  <si>
    <t>4ae7d952-619d-4b5a-a15f-b8b086d201cb</t>
  </si>
  <si>
    <t>56.3711891174316</t>
  </si>
  <si>
    <t>38.0198059082031</t>
  </si>
  <si>
    <t>СНТ "НАДЕЖДА"</t>
  </si>
  <si>
    <t>5042082780</t>
  </si>
  <si>
    <t>Сергиево-Посадский рн., п.Богородское снт Надежда</t>
  </si>
  <si>
    <t>dc566ac9-69b1-415d-9f1c-da20287e8324</t>
  </si>
  <si>
    <t>56.5072479248047</t>
  </si>
  <si>
    <t>38.1858406066895</t>
  </si>
  <si>
    <t>СНТ "НАДЕЖДА" д. Охотино</t>
  </si>
  <si>
    <t>5042055353</t>
  </si>
  <si>
    <t>Сергиево Посадский район, д. Охотино</t>
  </si>
  <si>
    <t>16cbbf98-14b8-48a5-88e9-7984f4aedc85</t>
  </si>
  <si>
    <t>56.2321777343750</t>
  </si>
  <si>
    <t>38.1845626831055</t>
  </si>
  <si>
    <t>СНТ "НАПОЛЬСКОЕ"</t>
  </si>
  <si>
    <t>5042043950</t>
  </si>
  <si>
    <t>МО,СП район, д.Напольское, снт Напольское</t>
  </si>
  <si>
    <t>a7db4ed9-1243-4e7f-af79-3732d39567f9</t>
  </si>
  <si>
    <t>56.4089851379395</t>
  </si>
  <si>
    <t>38.0312004089355</t>
  </si>
  <si>
    <t>СНТ "НАТАЛЬИНО"</t>
  </si>
  <si>
    <t>5042020336</t>
  </si>
  <si>
    <t>Сергиево-Посадский р-н., г.п. Хотьково, пос. Север д.10</t>
  </si>
  <si>
    <t>9e9f02f8-9320-4766-adfa-5c25035b8508</t>
  </si>
  <si>
    <t>56.2380790710449</t>
  </si>
  <si>
    <t>38.0101242065430</t>
  </si>
  <si>
    <t>Подбор - КГМ - 1; Подбор - ТБО - 1; РСО сетка РО - РСО - 1; Евро 1.1 серый РО - ТБО - 1</t>
  </si>
  <si>
    <t>СНТ "НЕФТЯНИК"</t>
  </si>
  <si>
    <t>5042016065</t>
  </si>
  <si>
    <t>Сергиево Посадский район, Лозовское поселение, район деревни Вихрево</t>
  </si>
  <si>
    <t>82aa16d8-9431-4e5d-9370-c29ead6082e4</t>
  </si>
  <si>
    <t>56.2442588806152</t>
  </si>
  <si>
    <t>38.1763153076172</t>
  </si>
  <si>
    <t>СНТ "НИВА" с. Деулино</t>
  </si>
  <si>
    <t>5042050690</t>
  </si>
  <si>
    <t>СНТ Нива село Деулино, Сергиево-Посадский городской округ, Московская область (89154514186, звонить за 30 мин)</t>
  </si>
  <si>
    <t>3c6f7098-c9e5-4e94-b123-c949bee7baab</t>
  </si>
  <si>
    <t>56.3467712402344</t>
  </si>
  <si>
    <t>38.1081352233887</t>
  </si>
  <si>
    <t>СНТ "НИВА-2"</t>
  </si>
  <si>
    <t>5042020431</t>
  </si>
  <si>
    <t>Сергиево-Посадский район, г.Сергиев Посад, с.Деулино, СНТ Нива-2</t>
  </si>
  <si>
    <t>7b4eea38-d628-432e-9167-35dc377a2628</t>
  </si>
  <si>
    <t>56.3564643859863</t>
  </si>
  <si>
    <t>38.1006660461426</t>
  </si>
  <si>
    <t>СНТ "НОВИНКИ"</t>
  </si>
  <si>
    <t>5042050475</t>
  </si>
  <si>
    <t>СНТ Новинки, в самой деревне НОВИНКИ (Татьяна Анисимова 89161013337)</t>
  </si>
  <si>
    <t>3ad5e3e5-c861-4b9f-9e1d-5e6404a71327</t>
  </si>
  <si>
    <t>56.3201599121094</t>
  </si>
  <si>
    <t>37.9279632568359</t>
  </si>
  <si>
    <t>5042053130</t>
  </si>
  <si>
    <t>Сергиево Посадский район, д. Новинки, СНТ Новинки</t>
  </si>
  <si>
    <t>af6d27f0-e991-4f89-9d0c-81419da871ca</t>
  </si>
  <si>
    <t>56.3219146728516</t>
  </si>
  <si>
    <t>37.9336967468262</t>
  </si>
  <si>
    <t>СНТ "ОВРАЖНЫЙ"</t>
  </si>
  <si>
    <t>5042020520</t>
  </si>
  <si>
    <t>М.О.,г.Сергиев Посад, Московское шоссе</t>
  </si>
  <si>
    <t>55b6d28c-5f99-4cab-8735-ecb5db835e5b</t>
  </si>
  <si>
    <t>56.2844619750977</t>
  </si>
  <si>
    <t>38.1161613464355</t>
  </si>
  <si>
    <t>СНТ "ОЗЕРЕЦКОЕ"</t>
  </si>
  <si>
    <t>5042024531</t>
  </si>
  <si>
    <t>садовое товарищество Озерецкое, сельское поселение Васильевское, Сергиево-Посадский район, Московская область (89030156078, 89032458083)</t>
  </si>
  <si>
    <t>bd879cd1-dc2b-425c-aad6-5c49644e266f</t>
  </si>
  <si>
    <t>56.3121299743652</t>
  </si>
  <si>
    <t>37.8628196716309</t>
  </si>
  <si>
    <t>СНТ "ОЗЕРКИ"</t>
  </si>
  <si>
    <t>5042070658</t>
  </si>
  <si>
    <t>СНТ Озерки, деревня Антипино, Сергиево-Посадский городской округ, Московская область</t>
  </si>
  <si>
    <t>793b4ab7-d419-4ce3-bcaa-cc0523d4ab4a</t>
  </si>
  <si>
    <t>56.1953239440918</t>
  </si>
  <si>
    <t>37.9857139587402</t>
  </si>
  <si>
    <t>СНТ "ОЗОН"</t>
  </si>
  <si>
    <t>5042045362</t>
  </si>
  <si>
    <t>СНТ "Лычево"</t>
  </si>
  <si>
    <t>e4f2fbef-0888-49c5-80a4-94342eff96e0</t>
  </si>
  <si>
    <t>56.1788749694824</t>
  </si>
  <si>
    <t>38.1219940185547</t>
  </si>
  <si>
    <t>5042053042</t>
  </si>
  <si>
    <t>Сергиево Посадский район, д. Репихово , СНТ Озон</t>
  </si>
  <si>
    <t>7bf7338b-521a-47b3-a212-0da9a32dfb6c</t>
  </si>
  <si>
    <t>56.2149276733398</t>
  </si>
  <si>
    <t>37.9994773864746</t>
  </si>
  <si>
    <t>СНТ "ОКБА"</t>
  </si>
  <si>
    <t>5042052031</t>
  </si>
  <si>
    <t>Сергиево-Посадский рн., д.Филимоново, СНТ "Окба" звонить 8903-515-73-61</t>
  </si>
  <si>
    <t>4ae51e29-3f48-4183-9d21-4ec4282d88e0</t>
  </si>
  <si>
    <t>56.2517433166504</t>
  </si>
  <si>
    <t>38.0173110961914</t>
  </si>
  <si>
    <t>СНТ "ОРБИТА"</t>
  </si>
  <si>
    <t>5042020456</t>
  </si>
  <si>
    <t>г. Сергиев Посад, ул. Центральная, д. 1-3</t>
  </si>
  <si>
    <t>f54d8fc1-08dd-4ad8-9837-63800b2c5cae</t>
  </si>
  <si>
    <t>56.2919883728027</t>
  </si>
  <si>
    <t>38.1490898132324</t>
  </si>
  <si>
    <t>Подбор - КГМ - 1; Подбор - ТБО - 1; РСО сетка РО - ТБО - 1; Евро 1.1 - ТБО - 4</t>
  </si>
  <si>
    <t>5042020470</t>
  </si>
  <si>
    <t>село Воздвиженское, Сергиево-Посадский городской округ, Московская область</t>
  </si>
  <si>
    <t>43e784d7-6d2a-4c36-ac83-ccaf541e64ac</t>
  </si>
  <si>
    <t>56.1970405578613</t>
  </si>
  <si>
    <t>38.0445480346680</t>
  </si>
  <si>
    <t>СНТ "ОРБИТА" (Д. ЛЕВКОВО)</t>
  </si>
  <si>
    <t>5042020495</t>
  </si>
  <si>
    <t>СНТ Орбита, деревня Левково, Сергиево-Посадский городской округ, Московская область</t>
  </si>
  <si>
    <t>8ce70de1-8cea-48cc-ad80-47eba4cc0818</t>
  </si>
  <si>
    <t>56.2802658081055</t>
  </si>
  <si>
    <t>37.8639183044434</t>
  </si>
  <si>
    <t>СНТ "ОРБИТА" д. Суропцово</t>
  </si>
  <si>
    <t>5042020463</t>
  </si>
  <si>
    <t>СНТ Орбита, деревня Суропцово, сельское поселение Березняковское, Сергиево-Посадский район, Московская область</t>
  </si>
  <si>
    <t>18ce7ba0-145b-42d8-a86a-69541ce1aec5</t>
  </si>
  <si>
    <t>56.3762207031250</t>
  </si>
  <si>
    <t>38.3268547058105</t>
  </si>
  <si>
    <t>СНТ "ОРБИТА-1"</t>
  </si>
  <si>
    <t>5042020505</t>
  </si>
  <si>
    <t>СНТ "ОТДЫХ"</t>
  </si>
  <si>
    <t>5042050482</t>
  </si>
  <si>
    <t>с.п. Лозовское п. Заречный д. 12</t>
  </si>
  <si>
    <t>202ca2dd-01e1-4d1d-9c44-746eccb6f3a1</t>
  </si>
  <si>
    <t>56.1929702758789</t>
  </si>
  <si>
    <t>38.0365104675293</t>
  </si>
  <si>
    <t>Подбор - КГМ - 1; РСО сетка РО - РСО - 1; Евро 1.1 серый РО - ТБО - 6</t>
  </si>
  <si>
    <t>5042066041</t>
  </si>
  <si>
    <t>СНТ "ОТДЫХ", деревня Охотино, Сергиево-Посадский городской округ, Московская область</t>
  </si>
  <si>
    <t>2efee0eb-46ee-4c1f-bdad-802bfbf2cabf</t>
  </si>
  <si>
    <t>56.2289199829102</t>
  </si>
  <si>
    <t>38.1828689575195</t>
  </si>
  <si>
    <t>СНТ "ОТДЫХ" д. Воронино</t>
  </si>
  <si>
    <t>5042020544</t>
  </si>
  <si>
    <t>Сергиево-Посадский р-н., с.п. Березняковское, д.Воронино</t>
  </si>
  <si>
    <t>89ed600a-4a0c-40c2-a7a9-3757ada2c610</t>
  </si>
  <si>
    <t>56.3023223876953</t>
  </si>
  <si>
    <t>38.3431968688965</t>
  </si>
  <si>
    <t>Обычный 0.75 - ТБО - 18</t>
  </si>
  <si>
    <t>СНТ "ОХОТИНО"</t>
  </si>
  <si>
    <t>5042078826</t>
  </si>
  <si>
    <t>МО, Сергиево-Посадский район, с/п Лозовское, д.Охотино снт Охотино</t>
  </si>
  <si>
    <t>9e6b761f-c293-432b-a27c-1c44fb443265</t>
  </si>
  <si>
    <t>56.2241401672363</t>
  </si>
  <si>
    <t>38.1791229248047</t>
  </si>
  <si>
    <t>СНТ "ПАРФЁНОВО"</t>
  </si>
  <si>
    <t>5042020632</t>
  </si>
  <si>
    <t>Сергиево-Посадский район, г. Сергиев Посад, с. Парфеново, СНТ Парфеново</t>
  </si>
  <si>
    <t>be2c0f94-1a9d-42cb-9c14-f5b50df4c39a</t>
  </si>
  <si>
    <t>56.4402542114258</t>
  </si>
  <si>
    <t>38.0782127380371</t>
  </si>
  <si>
    <t>СНТ "ПЕРВОМАЙСКИЙ"</t>
  </si>
  <si>
    <t>5042045348</t>
  </si>
  <si>
    <t>Сергиево Посадский район, г.п. Богородское</t>
  </si>
  <si>
    <t>73531b5c-f444-4f20-a07f-46ebc71ededb</t>
  </si>
  <si>
    <t>56.4884300231934</t>
  </si>
  <si>
    <t>38.1522750854492</t>
  </si>
  <si>
    <t>СНТ "ПЕРВОМАЙСКОЕ"</t>
  </si>
  <si>
    <t>5042046119</t>
  </si>
  <si>
    <t>СНТ "ПЕРЕДОВАЯ ТЕКСТИЛЬЩИЦА"</t>
  </si>
  <si>
    <t>5042020671</t>
  </si>
  <si>
    <t>Сергиево-Посадский р-н., с.п. Лозовское п. Лоза, д.1</t>
  </si>
  <si>
    <t>db175393-aeb9-4c7d-9e7d-da37a75ed07c</t>
  </si>
  <si>
    <t>56.2601509094238</t>
  </si>
  <si>
    <t>38.2137908935547</t>
  </si>
  <si>
    <t>Подбор - КГМ - 1; Евро 1.1 серый РО - ТБО - 5</t>
  </si>
  <si>
    <t>СНТ "ПЛАМЯ"</t>
  </si>
  <si>
    <t>5042024690</t>
  </si>
  <si>
    <t>Сергиево-Посадский район, д. Филимоново СНТ "Пламя"</t>
  </si>
  <si>
    <t>569f2491-6ed2-4f07-8d4d-dcbf91b6a70e</t>
  </si>
  <si>
    <t>56.3399391174316</t>
  </si>
  <si>
    <t>38.1152610778809</t>
  </si>
  <si>
    <t>СНТ "ПЛАНЕТА"</t>
  </si>
  <si>
    <t>5042024517</t>
  </si>
  <si>
    <t>СНТ "ПЛЕС"</t>
  </si>
  <si>
    <t>5042045637</t>
  </si>
  <si>
    <t>Сергиево-Посадский р-н., с.п. Березняковское д.Березняки, у д. 31, 32</t>
  </si>
  <si>
    <t>c1db5a3f-50a6-4bca-b7c6-724a721b3a17</t>
  </si>
  <si>
    <t>56.3424110412598</t>
  </si>
  <si>
    <t>38.2374534606934</t>
  </si>
  <si>
    <t>Подбор - КГМ - 1; Подбор - ТБО - 1; Евро 1.1 серый РО - ТБО - 2</t>
  </si>
  <si>
    <t>СНТ "ПОДЛИПКИ"</t>
  </si>
  <si>
    <t>5042046006</t>
  </si>
  <si>
    <t>М.О., Сергиево-Посадский район, дер.Ярыгино снт Подлипки</t>
  </si>
  <si>
    <t>98fe0f84-b58a-40e5-ac8d-1549cda7910b</t>
  </si>
  <si>
    <t>56.3351821899414</t>
  </si>
  <si>
    <t>37.8426208496094</t>
  </si>
  <si>
    <t>СНТ "ПОДЛИПКИ-1"</t>
  </si>
  <si>
    <t>5042020713</t>
  </si>
  <si>
    <t>СНТ Подлипки-1,деревня Переславичи, Сергиево-Посадский городской округ, Московская область</t>
  </si>
  <si>
    <t>d28d6b22-2be1-4143-be4e-15c2f2e25e97</t>
  </si>
  <si>
    <t>56.6454925537109</t>
  </si>
  <si>
    <t>38.1706390380859</t>
  </si>
  <si>
    <t>Обычный 0.75 - ТБО - 5; Бункер 8 - ТБО - 1</t>
  </si>
  <si>
    <t>СНТ "ПОДУШКИНО"</t>
  </si>
  <si>
    <t>5042020791</t>
  </si>
  <si>
    <t>Сергиево-Посадский район, д. Подушкино, СНТ Подушкино</t>
  </si>
  <si>
    <t>56320097-007f-4559-b77a-88053518be8a</t>
  </si>
  <si>
    <t>56.2657165527344</t>
  </si>
  <si>
    <t>38.0291976928711</t>
  </si>
  <si>
    <t>СНТ "ПОЛЕСЬЕ"</t>
  </si>
  <si>
    <t>5042020657</t>
  </si>
  <si>
    <t>Сергиево-Посадский рн., Шеметовское сп., д.Еремино</t>
  </si>
  <si>
    <t>e9d550ba-3d05-4a42-bd52-ec5b2db88ecf</t>
  </si>
  <si>
    <t>56.4563751220703</t>
  </si>
  <si>
    <t>37.9468879699707</t>
  </si>
  <si>
    <t>5042025983</t>
  </si>
  <si>
    <t>Сергиево Посадский район, Сельское поселение Васильевское, д. Пузино СНТ Полесье</t>
  </si>
  <si>
    <t>3c81d0ba-eade-4afa-a29c-070862b26c36</t>
  </si>
  <si>
    <t>56.2931442260742</t>
  </si>
  <si>
    <t>37.7999992370605</t>
  </si>
  <si>
    <t>СНТ "Полесье-1"</t>
  </si>
  <si>
    <t>5042020664</t>
  </si>
  <si>
    <t>Сергиево-Посадский рн., Шеметовское сп., д.Еремино, СНТ "Полесье-1"</t>
  </si>
  <si>
    <t>28f66508-731f-4ec5-bcfa-b71d0cddb619</t>
  </si>
  <si>
    <t>56.4582557678223</t>
  </si>
  <si>
    <t>37.9498634338379</t>
  </si>
  <si>
    <t>СНТ "ПОЛЮС"</t>
  </si>
  <si>
    <t>5042020583</t>
  </si>
  <si>
    <t>СНТ Полюс, деревня Дубининское, Сергиево-Посадский городской округ, Московская область (89858611991)</t>
  </si>
  <si>
    <t>2274e605-1fe4-4bd8-94f6-bce2fe52e19e</t>
  </si>
  <si>
    <t>56.3629760742188</t>
  </si>
  <si>
    <t>38.2340965270996</t>
  </si>
  <si>
    <t>СНТ "ПОЛЯНА"</t>
  </si>
  <si>
    <t>5042020897</t>
  </si>
  <si>
    <t>Московская область, Сергиево Посадский район, д. Житниково, СНТ Поляна</t>
  </si>
  <si>
    <t>a67edaff-d019-4c84-a6fb-9e0fbc6479b6</t>
  </si>
  <si>
    <t>56.3154640197754</t>
  </si>
  <si>
    <t>37.7784385681152</t>
  </si>
  <si>
    <t>СНТ "ПОЛЯНКА-2"</t>
  </si>
  <si>
    <t>5042050323</t>
  </si>
  <si>
    <t>СНТ Полянка-2,Сергиево посадский Район, городское поселение Хотьково, в районе деревни Новоселки</t>
  </si>
  <si>
    <t>c8ac4ccd-1ac0-463e-bbbf-030061b61331</t>
  </si>
  <si>
    <t>56.1919212341309</t>
  </si>
  <si>
    <t>37.9966125488281</t>
  </si>
  <si>
    <t>СНТ "ПРИБОРИСТ"</t>
  </si>
  <si>
    <t>5042020696</t>
  </si>
  <si>
    <t>МО, Сергиево-Посадский район, с/п Березняковское, д.Леоново снт Приборист 8-916-590-60-46 площадка 1</t>
  </si>
  <si>
    <t>7f036b75-8b4f-48fd-b213-462658dd4513</t>
  </si>
  <si>
    <t>56.3705673217773</t>
  </si>
  <si>
    <t>38.2748413085938</t>
  </si>
  <si>
    <t>СНТ "ПРИОЗЕРНЫЙ"</t>
  </si>
  <si>
    <t>5042020720</t>
  </si>
  <si>
    <t>Московская область, Сергиево Посадский район, с. Бужаниново, СНТ «Приозерный»</t>
  </si>
  <si>
    <t>996f582a-df82-437c-b846-8d5be1940bfe</t>
  </si>
  <si>
    <t>56.3941421508789</t>
  </si>
  <si>
    <t>38.2796058654785</t>
  </si>
  <si>
    <t>СНТ "Причал"</t>
  </si>
  <si>
    <t>5042020706</t>
  </si>
  <si>
    <t>Московская обл., Сергиево-Посадский р-н, с/с Мишутинский, д. Крапивино, СНТ "Причал"</t>
  </si>
  <si>
    <t>773cde7d-0ab8-4a37-b362-36276dcdf4c3</t>
  </si>
  <si>
    <t>56.3970947265625</t>
  </si>
  <si>
    <t>38.0982627868652</t>
  </si>
  <si>
    <t>Евро 0.77 - ТБО - 3</t>
  </si>
  <si>
    <t>СНТ "ПРОЕКТ"</t>
  </si>
  <si>
    <t>5042020625</t>
  </si>
  <si>
    <t>г. Сергиев- Посад, ул. Гражданская, напротив д. 15</t>
  </si>
  <si>
    <t>5eb21e00-3a1d-4bda-9388-ae492115e36e</t>
  </si>
  <si>
    <t>56.3258247375488</t>
  </si>
  <si>
    <t>38.1178092956543</t>
  </si>
  <si>
    <t>Подбор - ТБО - 1; РСО сетка РО - РСО - 2; Евро 1.1 серый РО - ТБО - 6</t>
  </si>
  <si>
    <t>СНТ "Простор"</t>
  </si>
  <si>
    <t>5042020784</t>
  </si>
  <si>
    <t>Сергиево-Посадский район, г. Сергиев Посад, д.Шубино, СНТ Простор</t>
  </si>
  <si>
    <t>60ec2256-6956-4dd2-ae43-4e0c044105d8</t>
  </si>
  <si>
    <t>56.4059219360352</t>
  </si>
  <si>
    <t>38.3802642822266</t>
  </si>
  <si>
    <t>СНТ "ПТИЦЕВОД-2"</t>
  </si>
  <si>
    <t>5042050997</t>
  </si>
  <si>
    <t>посёлок Лоза, Сергиево-Посадский район, Московская область</t>
  </si>
  <si>
    <t>e7f39bb1-f16a-40da-a3d9-08d3134df817</t>
  </si>
  <si>
    <t>56.2626113891602</t>
  </si>
  <si>
    <t>38.2044448852539</t>
  </si>
  <si>
    <t>Евро 0.66 - ТБО - 1</t>
  </si>
  <si>
    <t>СНТ "ПТИЦЕВОД-3"</t>
  </si>
  <si>
    <t>5042019852</t>
  </si>
  <si>
    <t>Сергиево-Посадский р-н., с.п. Лозовское п. Лоза, д.13</t>
  </si>
  <si>
    <t>d7e7219d-3aa5-4f9b-9ba0-b306139957e9</t>
  </si>
  <si>
    <t>38.2146492004395</t>
  </si>
  <si>
    <t>Подбор - ТБО - 1; Подбор - КГМ - 1; Евро 1.1 серый РО - ТБО - 6</t>
  </si>
  <si>
    <t>СНТ "ПУЛЬС"</t>
  </si>
  <si>
    <t>5042045429</t>
  </si>
  <si>
    <t>М.О., Сергиево-Посадский район, дер.Бубяково</t>
  </si>
  <si>
    <t>fbadcee8-8df1-4e85-b90f-6ee590ee4464</t>
  </si>
  <si>
    <t>56.3547782897949</t>
  </si>
  <si>
    <t>38.0697174072266</t>
  </si>
  <si>
    <t>Подбор - ТБО - 1; Евро 1.1 серый РО - ТБО - 2</t>
  </si>
  <si>
    <t>СНТ "РАДА"</t>
  </si>
  <si>
    <t>5042017911</t>
  </si>
  <si>
    <t>СНТ РАДА, д. Афанасово, Сергиев Посад, Московская область (89057435156, позвонить за 30 мин)</t>
  </si>
  <si>
    <t>a3f8c740-070e-43c0-a02b-7abb88a2e796</t>
  </si>
  <si>
    <t>56.2759895324707</t>
  </si>
  <si>
    <t>38.1481208801270</t>
  </si>
  <si>
    <t>СНТ "РАДУГА И ЭЛЬБРУС"</t>
  </si>
  <si>
    <t>5042074268</t>
  </si>
  <si>
    <t>г. Сергиево-Посадский р-н, дер. Дубининское, СНТ Радуга и Эльбрус</t>
  </si>
  <si>
    <t>7e7cb084-d752-4889-8883-529df5fafc6f</t>
  </si>
  <si>
    <t>56.3731994628906</t>
  </si>
  <si>
    <t>38.2588768005371</t>
  </si>
  <si>
    <t>СНТ "РАДУГА"</t>
  </si>
  <si>
    <t>5042107749</t>
  </si>
  <si>
    <t>МО, Сергиево-Посадский район, с/п Васильевское, в р-не д.Васьково снт Радуга 8-925-772-88-44</t>
  </si>
  <si>
    <t>99907cfe-ed98-41ab-9b85-c5377f2d9e07</t>
  </si>
  <si>
    <t>56.2527542114258</t>
  </si>
  <si>
    <t>37.8185539245605</t>
  </si>
  <si>
    <t>СНТ "РАДУЖНЫЙ"</t>
  </si>
  <si>
    <t>5042020819</t>
  </si>
  <si>
    <t>Сергиево Посадский район, д. Филлимоново. СНТ «Радужный»</t>
  </si>
  <si>
    <t>f9748ac7-433e-48d4-9789-a56d4ab8c959</t>
  </si>
  <si>
    <t>56.2456626892090</t>
  </si>
  <si>
    <t>38.0184593200684</t>
  </si>
  <si>
    <t>СНТ "РАЗДОЛЬНОЕ"</t>
  </si>
  <si>
    <t>5042045838</t>
  </si>
  <si>
    <t>МО, г. Сергиев Посад, д. Бубяково, СНТ Раздольное</t>
  </si>
  <si>
    <t>675eddbe-8b12-4de1-88b7-73ef8b0642dc</t>
  </si>
  <si>
    <t>56.3405075073242</t>
  </si>
  <si>
    <t>38.0731277465820</t>
  </si>
  <si>
    <t>СНТ "РАССВЕТ"</t>
  </si>
  <si>
    <t>5042066059</t>
  </si>
  <si>
    <t>Московская область, Сергиево Посадский район, Березняковское сельское поселение, в районе д. Березняки, СНТ Рассвет</t>
  </si>
  <si>
    <t>ef4bec73-ab3b-4816-af96-eebde3596af4</t>
  </si>
  <si>
    <t>56.3369331359863</t>
  </si>
  <si>
    <t>38.2368774414062</t>
  </si>
  <si>
    <t>СНТ "РАССВЕТ-2"</t>
  </si>
  <si>
    <t>5042054624</t>
  </si>
  <si>
    <t>Сергиево Посадский район, с Воз-движенское, СНТ Рассвет-2</t>
  </si>
  <si>
    <t>790995e1-81e2-4460-a13d-360f79d3d4fa</t>
  </si>
  <si>
    <t>56.1888999938965</t>
  </si>
  <si>
    <t>38.0494384765625</t>
  </si>
  <si>
    <t>Обычный 0.75 - ТБО - 7</t>
  </si>
  <si>
    <t>СНТ "Рогачево"</t>
  </si>
  <si>
    <t>5042072694</t>
  </si>
  <si>
    <t>Сергиево Посадский район. Деревня Душинщево СНТ Рогачево</t>
  </si>
  <si>
    <t>814499b5-5d06-4770-99bf-25601622099e</t>
  </si>
  <si>
    <t>56.4318771362305</t>
  </si>
  <si>
    <t>38.2958335876465</t>
  </si>
  <si>
    <t>СНТ "РОДНИК"</t>
  </si>
  <si>
    <t>5042020872</t>
  </si>
  <si>
    <t>Сергиево посадский район, д. Репихово, СНТ Родник</t>
  </si>
  <si>
    <t>f44e6bd5-dd97-4099-9368-9474fe237e17</t>
  </si>
  <si>
    <t>56.2150802612305</t>
  </si>
  <si>
    <t>38.0025901794434</t>
  </si>
  <si>
    <t>СНТ "РОДНИК" д. Алексеево</t>
  </si>
  <si>
    <t>5042020865</t>
  </si>
  <si>
    <t>СНТ РОДНИК, Сергиево-Посадский район, д.Алексеево (89163610067)</t>
  </si>
  <si>
    <t>a0d1878c-3cac-46c7-b26f-22ab8971a148</t>
  </si>
  <si>
    <t>56.2335433959961</t>
  </si>
  <si>
    <t>38.2823066711426</t>
  </si>
  <si>
    <t>СНТ "РОДНИК-9"</t>
  </si>
  <si>
    <t>5042045267</t>
  </si>
  <si>
    <t>МО, Сергиево-Посадский район, д.Высоково снт Родник-9</t>
  </si>
  <si>
    <t>35d4ab08-1412-498b-accd-cadb22fffa16</t>
  </si>
  <si>
    <t>56.2666664123535</t>
  </si>
  <si>
    <t>38.1423263549805</t>
  </si>
  <si>
    <t>СНТ "Ромашка"</t>
  </si>
  <si>
    <t>5042045651</t>
  </si>
  <si>
    <t>МО, Сергиево-Посадский район, д.Переславичи</t>
  </si>
  <si>
    <t>660a199e-0791-4086-9029-bb7b68e4d2c5</t>
  </si>
  <si>
    <t>56.6443634033203</t>
  </si>
  <si>
    <t>38.1545982360840</t>
  </si>
  <si>
    <t>СНТ "РОСИНКА"</t>
  </si>
  <si>
    <t>5042046711</t>
  </si>
  <si>
    <t>Сергиево Посадский район, д. Васьково, СНТ Росинка</t>
  </si>
  <si>
    <t>4b321251-9dd2-4ddb-b621-d562cdfe60f6</t>
  </si>
  <si>
    <t>56.3672714233398</t>
  </si>
  <si>
    <t>38.0889549255371</t>
  </si>
  <si>
    <t>СНТ "РОСТОК"</t>
  </si>
  <si>
    <t>5042020921</t>
  </si>
  <si>
    <t>СНТ Росток, Станционная улица, микрорайон Семхоз, Сергиев Посад, Московская область</t>
  </si>
  <si>
    <t>97848dc9-160c-409b-8630-e2f47aec1e0d</t>
  </si>
  <si>
    <t>38.0968894958496</t>
  </si>
  <si>
    <t>СНТ "РУСЬ"</t>
  </si>
  <si>
    <t>5042020907</t>
  </si>
  <si>
    <t>СНТ "РУЧЕЕК"</t>
  </si>
  <si>
    <t>5042049977</t>
  </si>
  <si>
    <t>дер. Алексеево, СНТ Ручеек</t>
  </si>
  <si>
    <t>d8d45f44-a21d-4a9d-8b39-423d10f8e331</t>
  </si>
  <si>
    <t>56.2377548217773</t>
  </si>
  <si>
    <t>38.2734260559082</t>
  </si>
  <si>
    <t>СНТ "РЯБИНКА"</t>
  </si>
  <si>
    <t>5042020914</t>
  </si>
  <si>
    <t>г. Сергиев Посад, в районе д. Чарково, СНТ Рябинка</t>
  </si>
  <si>
    <t>8a8a792c-fa72-4a32-a97a-0d90bc8f3475</t>
  </si>
  <si>
    <t>56.2713661193848</t>
  </si>
  <si>
    <t>38.1519813537598</t>
  </si>
  <si>
    <t>СНТ "САДОВОД"</t>
  </si>
  <si>
    <t>5042021001</t>
  </si>
  <si>
    <t>СНТ Садовод, Стахановская улица, Сергиев Посад, Московская область (1-й заезд)</t>
  </si>
  <si>
    <t>97f9d77d-cc47-4e70-8107-924fbc2ee33d</t>
  </si>
  <si>
    <t>56.3165359497070</t>
  </si>
  <si>
    <t>38.1566772460938</t>
  </si>
  <si>
    <t>5042045605</t>
  </si>
  <si>
    <t>Сергиево-Посадский р-он, г.Пересвет, СНТ Садовод</t>
  </si>
  <si>
    <t>35d8380c-d8b0-47f0-a430-64a509411845</t>
  </si>
  <si>
    <t>56.4198379516602</t>
  </si>
  <si>
    <t>38.1659355163574</t>
  </si>
  <si>
    <t>5042050919</t>
  </si>
  <si>
    <t>обл. Московская, р-н Сергиево-Посадский, г. Сергиев Посад, ш. Новоугличское</t>
  </si>
  <si>
    <t>40b45ffa-d628-4b97-9bd4-e33e1d07b8af</t>
  </si>
  <si>
    <t>56.3258857727051</t>
  </si>
  <si>
    <t>38.1291313171387</t>
  </si>
  <si>
    <t>СНТ "САЛЮТ МИД РОССИИ"</t>
  </si>
  <si>
    <t>5042021019</t>
  </si>
  <si>
    <t>М.О., г.Сергиев Посад, с.Благовещенье</t>
  </si>
  <si>
    <t>1d8df3e2-007d-4100-b1b3-7b8a1825e1b5</t>
  </si>
  <si>
    <t>56.3067131042480</t>
  </si>
  <si>
    <t>38.0948410034180</t>
  </si>
  <si>
    <t>СНТ "СВАТКОВО"</t>
  </si>
  <si>
    <t>5042032331</t>
  </si>
  <si>
    <t>М.О.,Сергиево-Посадский р-он, п.Березняковское, с.Сватково</t>
  </si>
  <si>
    <t>e7238594-4e75-49da-bb0a-6680003a4d3d</t>
  </si>
  <si>
    <t>56.3733024597168</t>
  </si>
  <si>
    <t>38.2325477600098</t>
  </si>
  <si>
    <t>СНТ "СВАТКОВО-2"</t>
  </si>
  <si>
    <t>5042102356</t>
  </si>
  <si>
    <t>Сергиево-Посадский район, г.п. Пересвет, СНТ Сватково-2</t>
  </si>
  <si>
    <t>c6e9708d-449b-4267-9677-5cf6e226be1b</t>
  </si>
  <si>
    <t>56.3995552062988</t>
  </si>
  <si>
    <t>38.2080230712891</t>
  </si>
  <si>
    <t>СНТ "СВЯЗИСТ"</t>
  </si>
  <si>
    <t>5042050274</t>
  </si>
  <si>
    <t>г. Сергиев- Посад, ул. Даниила Черного д. 8</t>
  </si>
  <si>
    <t>f0febbfd-6395-4e69-9c44-b9e9878b57f0</t>
  </si>
  <si>
    <t>56.3189659118652</t>
  </si>
  <si>
    <t>38.1082038879395</t>
  </si>
  <si>
    <t>5042053010</t>
  </si>
  <si>
    <t>Сергиево Посадский район, г. Сергиев Посад, д. Посевьево , СНТ «Связист»</t>
  </si>
  <si>
    <t>ef893ad4-22b4-454a-b9b1-595d0ddd4516</t>
  </si>
  <si>
    <t>56.5092773437500</t>
  </si>
  <si>
    <t>38.0741691589355</t>
  </si>
  <si>
    <t>СНТ "СЕВЕРЯНИН"</t>
  </si>
  <si>
    <t>5042021185</t>
  </si>
  <si>
    <t>Сергиево-Посадский район, г. Сергиев Посад, д.Новинки, СНТ Северянин</t>
  </si>
  <si>
    <t>8f1d2270-d178-4c2a-bc72-10c493c866e8</t>
  </si>
  <si>
    <t>56.3246459960938</t>
  </si>
  <si>
    <t>37.9294967651367</t>
  </si>
  <si>
    <t>СНТ "СЕЛЕКЦИОНЕР"</t>
  </si>
  <si>
    <t>5042050161</t>
  </si>
  <si>
    <t>Сергиево-Посадский район, г.Хотьково, д. Жучки, СНТ Селекционер</t>
  </si>
  <si>
    <t>3134b517-28e0-4d1b-8fc9-6b4ec5786746</t>
  </si>
  <si>
    <t>56.2414703369141</t>
  </si>
  <si>
    <t>37.9420242309570</t>
  </si>
  <si>
    <t>СНТ "СЕЛИХОВО"</t>
  </si>
  <si>
    <t>5042068560</t>
  </si>
  <si>
    <t>п.Богородское ул.Первая, д.5</t>
  </si>
  <si>
    <t>81c3ccea-f90a-47b3-8789-9e12ad522b36</t>
  </si>
  <si>
    <t>56.4951972961426</t>
  </si>
  <si>
    <t>38.1761970520020</t>
  </si>
  <si>
    <t>СНТ "СИГНАЛ"</t>
  </si>
  <si>
    <t>5042021153</t>
  </si>
  <si>
    <t>Сергиево-Посадский р-н, г.п. Хотьково, д. Новоселки, СНТ "СИГНАЛ"</t>
  </si>
  <si>
    <t>7650f901-b3a5-40ec-95dc-0ebfa399df6a</t>
  </si>
  <si>
    <t>56.1967277526855</t>
  </si>
  <si>
    <t>37.9932212829590</t>
  </si>
  <si>
    <t>СНТ "СИГНАЛ" д. Шильцы</t>
  </si>
  <si>
    <t>5042073546</t>
  </si>
  <si>
    <t>Сергиево Посадский район, д. Шильцы, СНТ Сигнал</t>
  </si>
  <si>
    <t>77e22c45-102d-4b09-acd4-9180685ed69a</t>
  </si>
  <si>
    <t>56.2721366882324</t>
  </si>
  <si>
    <t>38.2838363647461</t>
  </si>
  <si>
    <t>СНТ "СИРЕНЬ"</t>
  </si>
  <si>
    <t>5042050362</t>
  </si>
  <si>
    <t>Сергиево-Посадский р-н., с.п. Васильевское пос. Мостовик, ул. Лесная у д. 5</t>
  </si>
  <si>
    <t>d4c5154b-c1f3-4adc-9438-48827d86b882</t>
  </si>
  <si>
    <t>56.3042640686035</t>
  </si>
  <si>
    <t>37.9289703369141</t>
  </si>
  <si>
    <t>СНТ "СИРИУС"</t>
  </si>
  <si>
    <t>5042045789</t>
  </si>
  <si>
    <t>СНТ Сириус", деревня Дубининское, Сергиево-Посадский городской округ, Московская область</t>
  </si>
  <si>
    <t>c498bd86-997d-4741-b0d5-429765d806b4</t>
  </si>
  <si>
    <t>56.3739013671875</t>
  </si>
  <si>
    <t>38.2384757995605</t>
  </si>
  <si>
    <t>СНТ "СКЛОН"</t>
  </si>
  <si>
    <t>5042060032</t>
  </si>
  <si>
    <t>МО,СП район, д.Лычево САДОВОДЧЕСКОЕ НЕКОММЕРЧЕСКОЕ ТОВАРИЩЕСТВО "СКЛОН"</t>
  </si>
  <si>
    <t>797a4f39-2412-4506-b861-f6861535c579</t>
  </si>
  <si>
    <t>56.1835899353027</t>
  </si>
  <si>
    <t>38.1524047851562</t>
  </si>
  <si>
    <t>СНТ "СМЕТЬЕВО"</t>
  </si>
  <si>
    <t>5042021178</t>
  </si>
  <si>
    <t>СНТ Сметьёво, г/п Богородское, Сергиево-Посадский городской округ, Московская область (89153037391, 89036815806)</t>
  </si>
  <si>
    <t>48725acd-e652-4227-90ec-148c7d964e6a</t>
  </si>
  <si>
    <t>56.4874839782715</t>
  </si>
  <si>
    <t>38.2345314025879</t>
  </si>
  <si>
    <t>СНТ "СОДРУЖЕСТВО"</t>
  </si>
  <si>
    <t>5042014244</t>
  </si>
  <si>
    <t>г. Сергиев-Посад, Новоугличское шоссе д. 80а</t>
  </si>
  <si>
    <t>1e0dfe9f-3c36-4fbb-944d-34be2eb0725f</t>
  </si>
  <si>
    <t>56.3300132751465</t>
  </si>
  <si>
    <t>38.1330718994141</t>
  </si>
  <si>
    <t>РСО сетка РО - ТБО - 1; Евро 1.1 серый РО - ТБО - 3</t>
  </si>
  <si>
    <t>СНТ "СОКОЛ"</t>
  </si>
  <si>
    <t>5042050281</t>
  </si>
  <si>
    <t>МО, Сергиево-Посадский район, д.Гольково снт Сокол</t>
  </si>
  <si>
    <t>2778c733-2e31-459a-a5ac-96d784e2b231</t>
  </si>
  <si>
    <t>56.1779136657715</t>
  </si>
  <si>
    <t>38.1191444396973</t>
  </si>
  <si>
    <t>СНТ "СОЛНЕЧНАЯ ПОЛЯНА"</t>
  </si>
  <si>
    <t>5042021097</t>
  </si>
  <si>
    <t>МО, Сергиево-Посадский район, деревня Левково 8-915-249-85-22</t>
  </si>
  <si>
    <t>20f3f2d0-4007-4b7a-9a90-36eb704b0a39</t>
  </si>
  <si>
    <t>56.2800178527832</t>
  </si>
  <si>
    <t>37.8463363647461</t>
  </si>
  <si>
    <t>5042022012</t>
  </si>
  <si>
    <t>МО,г. Сергиев Посад, д. Афанасово, СНТ Солнечная поляна</t>
  </si>
  <si>
    <t>39fa1e58-f92d-4091-8d77-e29373ac93c2</t>
  </si>
  <si>
    <t>56.2817573547363</t>
  </si>
  <si>
    <t>38.1420936584473</t>
  </si>
  <si>
    <t>СНТ "СОЛНЕЧНОЕ"</t>
  </si>
  <si>
    <t>5042050242</t>
  </si>
  <si>
    <t>СНТ Солнечное, Сергиево-Посадский городской округ, Московская область (89164207161)</t>
  </si>
  <si>
    <t>97f0caaa-a5e7-4be7-8718-648c62045a1d</t>
  </si>
  <si>
    <t>56.3658103942871</t>
  </si>
  <si>
    <t>38.2719612121582</t>
  </si>
  <si>
    <t>Обычный 0.75 - ТБО - 2; Евро 1.1 - ТБО - 2</t>
  </si>
  <si>
    <t>СНТ "СОЛНЕЧНОЕ" д. Назарьево</t>
  </si>
  <si>
    <t>5042050250</t>
  </si>
  <si>
    <t>СНТ "Солнечное", деревня Назарьево, Сергиево-Посадский городской округ, Московская область</t>
  </si>
  <si>
    <t>9e72b44e-c3c1-4b55-bcb8-7dd545a80f42</t>
  </si>
  <si>
    <t>56.2772865295410</t>
  </si>
  <si>
    <t>38.2267990112305</t>
  </si>
  <si>
    <t>СНТ "СОСНОВЫЙ"</t>
  </si>
  <si>
    <t>5042046165</t>
  </si>
  <si>
    <t>СНТ Сосновый, деревня Зубцово, Сергиево-Посадский городской округ, Московская область</t>
  </si>
  <si>
    <t>cf85634a-77a3-42f5-863e-5f7c5def3b3d</t>
  </si>
  <si>
    <t>56.1928405761719</t>
  </si>
  <si>
    <t>38.1391448974609</t>
  </si>
  <si>
    <t>СНТ "СОЮЗ-6"</t>
  </si>
  <si>
    <t>5042043502</t>
  </si>
  <si>
    <t>Сергиево-Посадский р-н., д. Филимоново, СНТ "Союз-6"</t>
  </si>
  <si>
    <t>4fcbb1e1-d782-40c8-b9d0-117012a699e5</t>
  </si>
  <si>
    <t>56.2530250549316</t>
  </si>
  <si>
    <t>38.0118370056152</t>
  </si>
  <si>
    <t>Евро 1.1 серый РО - ТБО - 7; Бункер 8 - КГМ - 1</t>
  </si>
  <si>
    <t>СНТ "СПАСС-ТОРБЕЕВО"</t>
  </si>
  <si>
    <t>5042060554</t>
  </si>
  <si>
    <t>СНТ Спасс-Торбеево, Сергиево-Посадский район, Московская область (89166594011.89254516873, боковая загрузка)</t>
  </si>
  <si>
    <t>07ad8f6a-38ee-41da-bc25-18e2baa0e175</t>
  </si>
  <si>
    <t>56.1898002624512</t>
  </si>
  <si>
    <t>38.1724853515625</t>
  </si>
  <si>
    <t>СНТ "СПЕКТР "</t>
  </si>
  <si>
    <t>5042021192</t>
  </si>
  <si>
    <t>Московское область, Сергиево Посадский район д. Ворохобино</t>
  </si>
  <si>
    <t>e7bce474-ce33-495f-a003-8e664909a4f4</t>
  </si>
  <si>
    <t>56.3110122680664</t>
  </si>
  <si>
    <t>37.9643440246582</t>
  </si>
  <si>
    <t>СНТ "СТАРТ"</t>
  </si>
  <si>
    <t>5042050267</t>
  </si>
  <si>
    <t>Сергиево Посадский район, в районе д. Михайлево, СНТ «Старт»</t>
  </si>
  <si>
    <t>a8f358d0-bc1d-4191-bf72-03e794bcf3e4</t>
  </si>
  <si>
    <t>56.5862426757812</t>
  </si>
  <si>
    <t>37.9583778381348</t>
  </si>
  <si>
    <t>СНТ "СТОИК"</t>
  </si>
  <si>
    <t>5042020946</t>
  </si>
  <si>
    <t>СНТ Стоик, деревня Стройково, Сергиево-Посадский городской округ, Московская область (89851919414)</t>
  </si>
  <si>
    <t>5e5283e2-bc14-4511-96d9-a1f23e4bbde7</t>
  </si>
  <si>
    <t>56.2788467407227</t>
  </si>
  <si>
    <t>37.9304733276367</t>
  </si>
  <si>
    <t>СНТ "СТРОИТЕЛЬ"</t>
  </si>
  <si>
    <t>5042021139</t>
  </si>
  <si>
    <t>5042044048</t>
  </si>
  <si>
    <t>Сергиево-Посадский рн., п.Мостовик, СНТ "Строитель"</t>
  </si>
  <si>
    <t>ce94e809-17e5-4900-ab61-4a78444ac493</t>
  </si>
  <si>
    <t>56.3107948303223</t>
  </si>
  <si>
    <t>37.9421997070312</t>
  </si>
  <si>
    <t>5042046020</t>
  </si>
  <si>
    <t>СНТ СТРОИТЕЛЬ, деревня Бубяково, Сергиево-Посадский городской округ, Московская область (89057002888)</t>
  </si>
  <si>
    <t>989e323f-386d-4286-912d-fd96cbe3a887</t>
  </si>
  <si>
    <t>56.3443031311035</t>
  </si>
  <si>
    <t>38.0464439392090</t>
  </si>
  <si>
    <t>СНТ "СТРОИТЕЛЬ" д. Левково</t>
  </si>
  <si>
    <t>5042021121</t>
  </si>
  <si>
    <t>СНТ "СТРОИТЕЛЬ" д. Хребтово</t>
  </si>
  <si>
    <t>5042015174</t>
  </si>
  <si>
    <t>384ff0d3-ffc7-45a6-b99a-abd8c3474172</t>
  </si>
  <si>
    <t>56.5152320861816</t>
  </si>
  <si>
    <t>38.0859527587891</t>
  </si>
  <si>
    <t>СНТ "СТРОИТЕЛЬ" д. Черково</t>
  </si>
  <si>
    <t>5042011469</t>
  </si>
  <si>
    <t>г. Сергиев Посад, в районе д. Чарково, СНТ СТРОИТЕЛЬ</t>
  </si>
  <si>
    <t>6b9497ce-1671-4cde-a0a3-a0ec77979dbb</t>
  </si>
  <si>
    <t>56.2791366577148</t>
  </si>
  <si>
    <t>38.1562995910645</t>
  </si>
  <si>
    <t>СНТ "СУЛОТЬ"</t>
  </si>
  <si>
    <t>5042013064</t>
  </si>
  <si>
    <t>СНТ "ТА РУСЬ"</t>
  </si>
  <si>
    <t>5042097402</t>
  </si>
  <si>
    <t>Сергиево Посадский район, д. Новинки СНТ «ТА Русь»</t>
  </si>
  <si>
    <t>c3aad457-1e8b-4338-b17e-33035f75061b</t>
  </si>
  <si>
    <t>56.3208312988281</t>
  </si>
  <si>
    <t>37.9399642944336</t>
  </si>
  <si>
    <t>СНТ "ТОРБЕЕВО-ВНИИ"</t>
  </si>
  <si>
    <t>5042015640</t>
  </si>
  <si>
    <t>СНТ "Торбеево-ВНИИ" деревня Слободка, Сергиево-Посадский городской округ, Московская область</t>
  </si>
  <si>
    <t>8f178965-65e6-4a1f-b34a-c2c13b5a87dd</t>
  </si>
  <si>
    <t>56.3548622131348</t>
  </si>
  <si>
    <t>38.2772216796875</t>
  </si>
  <si>
    <t>СНТ "ТОРБЕЕВСКИЕ ЗОРИ"</t>
  </si>
  <si>
    <t>5042045813</t>
  </si>
  <si>
    <t>Васильевское поселение, д. Торбеево, СНТ Торбеевские зори</t>
  </si>
  <si>
    <t>f58f443d-4919-49a3-b2f2-7c10d8472366</t>
  </si>
  <si>
    <t>56.3542861938477</t>
  </si>
  <si>
    <t>37.8538589477539</t>
  </si>
  <si>
    <t>СНТ "ТРУД"</t>
  </si>
  <si>
    <t>5042021234</t>
  </si>
  <si>
    <t>Сергиево Посадский район, г. Сергиев Посад, д. Бубякова, СНТ «Труд»</t>
  </si>
  <si>
    <t>8544a853-890a-41f6-a7f0-f7dd1d48f8d0</t>
  </si>
  <si>
    <t>56.3420829772949</t>
  </si>
  <si>
    <t>38.0940933227539</t>
  </si>
  <si>
    <t>5042063770</t>
  </si>
  <si>
    <t>М.О.,Сергиево-Посадский р-он, село Бужаниново снт труд 8-916-573-49-46</t>
  </si>
  <si>
    <t>fa1007ad-0ac9-4698-ada4-d4b647ffea9e</t>
  </si>
  <si>
    <t>56.3864822387695</t>
  </si>
  <si>
    <t>38.3234634399414</t>
  </si>
  <si>
    <t>Евро 0.8 - ТБО - 5</t>
  </si>
  <si>
    <t>СНТ "У МЕЧТЫ"</t>
  </si>
  <si>
    <t>5042052056</t>
  </si>
  <si>
    <t>СНТ "У МЕЧТЫ", деревня Золотилово, Сергиево-Посадский городской округ, Московская область</t>
  </si>
  <si>
    <t>24119d0d-6729-41f7-b7eb-35f343eed09d</t>
  </si>
  <si>
    <t>56.2731895446777</t>
  </si>
  <si>
    <t>37.9731559753418</t>
  </si>
  <si>
    <t>СНТ "УРОЖАЙ"</t>
  </si>
  <si>
    <t>5042021273</t>
  </si>
  <si>
    <t>Сергиево-Посадский р-он, Шеметовское с/п, д.Бобошино, СНТ Урожай (площадка 1)</t>
  </si>
  <si>
    <t>ede43028-ef0d-4c8e-945c-5773808fc139</t>
  </si>
  <si>
    <t>56.5383872985840</t>
  </si>
  <si>
    <t>38.0518760681152</t>
  </si>
  <si>
    <t>Сергиево-Посадский р-он, Шеметовское с/п, д.Бобошино, СНТ Урожай (площадка 2)</t>
  </si>
  <si>
    <t>60286d58-b46e-4a86-9b9e-5cd66edfd5bd</t>
  </si>
  <si>
    <t>56.5369415283203</t>
  </si>
  <si>
    <t>38.0487365722656</t>
  </si>
  <si>
    <t>СНТ "УЧИТЕЛЬ"</t>
  </si>
  <si>
    <t>5042047874</t>
  </si>
  <si>
    <t>Сергиево-Посадский район, г. Сергиев Посад, д.Варавино, СНТ Учитель</t>
  </si>
  <si>
    <t>d18bb995-d2e7-4e30-8006-3141436705d3</t>
  </si>
  <si>
    <t>56.2245178222656</t>
  </si>
  <si>
    <t>38.1297378540039</t>
  </si>
  <si>
    <t>СНТ "Уютное"</t>
  </si>
  <si>
    <t>5042021266</t>
  </si>
  <si>
    <t>д. Алферьево, с.п. Васильевское, Сергиево-Посадский район, Московская область (89104007897) СНТ "УЮТНОЕ"</t>
  </si>
  <si>
    <t>8c506add-d7d6-4b18-bac3-f8fa6fa0bc24</t>
  </si>
  <si>
    <t>56.3767662048340</t>
  </si>
  <si>
    <t>37.9611053466797</t>
  </si>
  <si>
    <t>СНТ "ФИНАНСИСТ"</t>
  </si>
  <si>
    <t>5042021280</t>
  </si>
  <si>
    <t>МО, г.Сергиев Посад, в районе улицы Кирова</t>
  </si>
  <si>
    <t>16daed77-2614-4414-b7b2-dc6d626f3eb8</t>
  </si>
  <si>
    <t>56.3076210021973</t>
  </si>
  <si>
    <t>38.0869750976562</t>
  </si>
  <si>
    <t>Евро 0.66 - ТБО - 2; Евро 0.8 - ТБО - 1</t>
  </si>
  <si>
    <t>СНТ "ФРОЛОВО-2"</t>
  </si>
  <si>
    <t>5042021308</t>
  </si>
  <si>
    <t>СНТ "ХИМИК-1"</t>
  </si>
  <si>
    <t>5042021347</t>
  </si>
  <si>
    <t>МО, г. Сергиев Посад, п.Лакокраска</t>
  </si>
  <si>
    <t>3f69f045-ddf9-4da6-9fb4-4df632137dcf</t>
  </si>
  <si>
    <t>56.2704963684082</t>
  </si>
  <si>
    <t>38.1369857788086</t>
  </si>
  <si>
    <t>СНТ "ХИМИК-11"</t>
  </si>
  <si>
    <t>5042051542</t>
  </si>
  <si>
    <t>37094060-bea1-4a9d-9e3d-c207df694a18</t>
  </si>
  <si>
    <t>56.4413833618164</t>
  </si>
  <si>
    <t>38.2403144836426</t>
  </si>
  <si>
    <t>Подбор - ТБО - 1; РСО сетка РО - РСО - 1; Евро 1.1 серый РО - ТБО - 4</t>
  </si>
  <si>
    <t>СНТ "ХИМИК-13"</t>
  </si>
  <si>
    <t>5042051567</t>
  </si>
  <si>
    <t>садовое товарищество Химик-13, Краснозаводск, городское поселение Краснозаводск, Сергиево-Посадский городской округ, Московская область</t>
  </si>
  <si>
    <t>5d5b23fa-d152-495b-80a3-2db0cc75d935</t>
  </si>
  <si>
    <t>56.4425582885742</t>
  </si>
  <si>
    <t>38.2552871704102</t>
  </si>
  <si>
    <t>Подбор - ТБО - 1; Евро 0.8 - ТБО - 2</t>
  </si>
  <si>
    <t>СНТ "ХИМИК-15"</t>
  </si>
  <si>
    <t>5042051574</t>
  </si>
  <si>
    <t>МО, Сергиево-Посадский район, г.Краснозаводск снт Химик-15</t>
  </si>
  <si>
    <t>557a4e02-5367-4301-8069-aaa989059d9b</t>
  </si>
  <si>
    <t>56.4447898864746</t>
  </si>
  <si>
    <t>38.2569313049316</t>
  </si>
  <si>
    <t>СНТ "ХИМИК-2"</t>
  </si>
  <si>
    <t>5042051581</t>
  </si>
  <si>
    <t>Сергиево-Посадский р-н, г. Краснозаводск, Больничный переулок, д.13</t>
  </si>
  <si>
    <t>5e173f9f-8149-4aa1-904d-a1e514fbbeca</t>
  </si>
  <si>
    <t>56.4379539489746</t>
  </si>
  <si>
    <t>38.2204780578613</t>
  </si>
  <si>
    <t>Подбор - ТБО - 1; РСО сетка РО - РСО - 1; Евро 1.1 серый РО - ТБО - 2</t>
  </si>
  <si>
    <t>СНТ "ХИМИК-3"</t>
  </si>
  <si>
    <t>5042021428</t>
  </si>
  <si>
    <t>г.Сергиев Посад, п.Лакокраска</t>
  </si>
  <si>
    <t>cf34a9cc-c999-4ddf-8812-f3bdcf1719af</t>
  </si>
  <si>
    <t>56.2704086303711</t>
  </si>
  <si>
    <t>38.1303138732910</t>
  </si>
  <si>
    <t>СНТ "ХИМИК-4"</t>
  </si>
  <si>
    <t>5042051609</t>
  </si>
  <si>
    <t>Московское область, Сергиево Посадский район, г. Краснозаводск, СНТ Химик -4</t>
  </si>
  <si>
    <t>4cfccb2b-5838-4810-9742-d281b1dd9761</t>
  </si>
  <si>
    <t>56.4360847473145</t>
  </si>
  <si>
    <t>38.2367095947266</t>
  </si>
  <si>
    <t>СНТ "ХИМИК-4А"</t>
  </si>
  <si>
    <t>5042051616</t>
  </si>
  <si>
    <t>Московское область, Сергиево Посадский район, г. Красно-заводск, СНТ «Химик -4А»</t>
  </si>
  <si>
    <t>de5fe137-2db8-4940-81a4-cffa78e8bcc2</t>
  </si>
  <si>
    <t>56.4360542297363</t>
  </si>
  <si>
    <t>38.2369804382324</t>
  </si>
  <si>
    <t>СНТ "ХИМИК-5"</t>
  </si>
  <si>
    <t>5042051623</t>
  </si>
  <si>
    <t>СНТ "ХИМИК-6"</t>
  </si>
  <si>
    <t>5042051630</t>
  </si>
  <si>
    <t>М.О., Сергиево-Посадский район, г.Краснозаводск</t>
  </si>
  <si>
    <t>cf97de9c-d4fc-4484-9a8f-7ba4ff5a4877</t>
  </si>
  <si>
    <t>56.4358329772949</t>
  </si>
  <si>
    <t>38.2285041809082</t>
  </si>
  <si>
    <t>СНТ "ХИМИК-7"</t>
  </si>
  <si>
    <t>5042051648</t>
  </si>
  <si>
    <t>МО, Сергиево-Посадский район, г.Краснозаводск, ул.Горького</t>
  </si>
  <si>
    <t>c5e336aa-17c5-4209-99b5-78c6349aac8a</t>
  </si>
  <si>
    <t>56.4404678344727</t>
  </si>
  <si>
    <t>38.2328796386719</t>
  </si>
  <si>
    <t>СНТ "ХОТЬКОВО"</t>
  </si>
  <si>
    <t>5042021403</t>
  </si>
  <si>
    <t>Россия, Московская область, Сергиево-Посадский городской округ, сельское поселение Васильевское</t>
  </si>
  <si>
    <t>d72e9593-b74d-4dd1-97f4-3fcb18f21fa4</t>
  </si>
  <si>
    <t>56.3077888488770</t>
  </si>
  <si>
    <t>37.9371871948242</t>
  </si>
  <si>
    <t>СНТ "ХРЕБТОВО"</t>
  </si>
  <si>
    <t>5042021410</t>
  </si>
  <si>
    <t>СНТ "ХУТОР"</t>
  </si>
  <si>
    <t>5042053853</t>
  </si>
  <si>
    <t>Московское область, Сергиево Посадский район, д. Шелково, СНТ Хутор</t>
  </si>
  <si>
    <t>63028dfa-a067-434c-8d71-7fcc5afa79a9</t>
  </si>
  <si>
    <t>56.1941070556641</t>
  </si>
  <si>
    <t>38.1173782348633</t>
  </si>
  <si>
    <t>СНТ "Черемуха"</t>
  </si>
  <si>
    <t>5042057745</t>
  </si>
  <si>
    <t>СНТ "ШИЛЬЦЫ - 2"</t>
  </si>
  <si>
    <t>5042021442</t>
  </si>
  <si>
    <t>Сергиево-Посадский район, в районе д. Шильцы, СНТ Шильцы-2</t>
  </si>
  <si>
    <t>97d06432-bfa1-47f3-a8b4-1f0f98867155</t>
  </si>
  <si>
    <t>56.2698936462402</t>
  </si>
  <si>
    <t>38.2824096679688</t>
  </si>
  <si>
    <t>СНТ "ШИЛЬЦЫ"</t>
  </si>
  <si>
    <t>5042045235</t>
  </si>
  <si>
    <t>СНТ Шильцы, вблизи д. Шильцы,Сергиево-Посадский городской округ, Московская область</t>
  </si>
  <si>
    <t>cc0dc081-c692-4d63-bfe9-2af4efd58f18</t>
  </si>
  <si>
    <t>56.2747383117676</t>
  </si>
  <si>
    <t>38.2680282592773</t>
  </si>
  <si>
    <t>СНТ "ШКОЛЬНИК"</t>
  </si>
  <si>
    <t>5042051990</t>
  </si>
  <si>
    <t>МО, С-П р-н, п.Богородское снт Школьник</t>
  </si>
  <si>
    <t>da55f5f2-fb9a-4d7a-9f10-e8396c836ace</t>
  </si>
  <si>
    <t>56.5016288757324</t>
  </si>
  <si>
    <t>38.1822128295898</t>
  </si>
  <si>
    <t>Пакетированный сбор - ТБО - 1</t>
  </si>
  <si>
    <t>СНТ "ШКОЛЬНЫЙ"</t>
  </si>
  <si>
    <t>5042022453</t>
  </si>
  <si>
    <t>Сергиево-Посадский р-н., г. Краснозаводск, ул. Трудовые резервы, д.10-12</t>
  </si>
  <si>
    <t>a7186c3d-bb85-487a-bba6-10a8473b7310</t>
  </si>
  <si>
    <t>56.4377059936523</t>
  </si>
  <si>
    <t>38.2490234375000</t>
  </si>
  <si>
    <t>Подбор - КГМ - 1; РСО сетка РО - РСО - 1; Евро 1.1 - ТБО - 4</t>
  </si>
  <si>
    <t>СНТ "ШМЕЛЬ"</t>
  </si>
  <si>
    <t>5042021481</t>
  </si>
  <si>
    <t>СНТ Шмель, деревня Ярыгино, Сергиево-Посадский городской округ, Московская область</t>
  </si>
  <si>
    <t>8601684e-956c-40aa-bdcf-231af03a37cb</t>
  </si>
  <si>
    <t>56.3286590576172</t>
  </si>
  <si>
    <t>37.8465690612793</t>
  </si>
  <si>
    <t>СНТ "ЭЛЕКТРОЗАВОДЕЦ"</t>
  </si>
  <si>
    <t>5042050316</t>
  </si>
  <si>
    <t>Сергиево-Посадский район, деревня Новинки СНТ Электрозаводец</t>
  </si>
  <si>
    <t>6d0ee552-b8ac-410c-813d-dbf609d930cc</t>
  </si>
  <si>
    <t>56.3215332031250</t>
  </si>
  <si>
    <t>37.9389801025391</t>
  </si>
  <si>
    <t>СНТ "ЭЛЕКТРОН"</t>
  </si>
  <si>
    <t>5042045740</t>
  </si>
  <si>
    <t>МО,СП район, с/п Лозовское, вблизи д.Голыгино снт Электрон</t>
  </si>
  <si>
    <t>394cb430-a0ed-426e-a8e7-21610d66d032</t>
  </si>
  <si>
    <t>56.1826972961426</t>
  </si>
  <si>
    <t>38.0425987243652</t>
  </si>
  <si>
    <t>СНТ "ЭЛЬБРУС"</t>
  </si>
  <si>
    <t>5042021548</t>
  </si>
  <si>
    <t>СНТ "ЭЛЬБРУС" д. Воронцово</t>
  </si>
  <si>
    <t>5042053349</t>
  </si>
  <si>
    <t>СНТ "ЭНЕРГЕТИК"</t>
  </si>
  <si>
    <t>5042021499</t>
  </si>
  <si>
    <t>5042043615</t>
  </si>
  <si>
    <t>СНТ "ЭНЕРГИЯ"</t>
  </si>
  <si>
    <t>5042021474</t>
  </si>
  <si>
    <t>поселок ОРГРЭС, Сергиево-Посадский городской округ, Московская область</t>
  </si>
  <si>
    <t>6b5da297-cf3e-48bb-9121-40b437f25e95</t>
  </si>
  <si>
    <t>56.2866783142090</t>
  </si>
  <si>
    <t>37.9903106689453</t>
  </si>
  <si>
    <t>СНТ "ЭНЕРГИЯ" д. Дубининское</t>
  </si>
  <si>
    <t>5042021530</t>
  </si>
  <si>
    <t>СНТ Энергия рядом д. Дубининское Сергиево-Посадский р-н (89645912933)</t>
  </si>
  <si>
    <t>1e35027a-fe2b-4dcd-ae5c-3dbec6efd273</t>
  </si>
  <si>
    <t>56.3696060180664</t>
  </si>
  <si>
    <t>38.2334442138672</t>
  </si>
  <si>
    <t>СНТ "ЭНТУЗИАСТ"</t>
  </si>
  <si>
    <t>5042120387</t>
  </si>
  <si>
    <t>СНТ Энтузиаст, деревня Воронцово, Сергиево-Посадский городской округ, Московская область</t>
  </si>
  <si>
    <t>a1d6f941-ae86-4540-aa0b-acceba51ddd7</t>
  </si>
  <si>
    <t>56.3423538208008</t>
  </si>
  <si>
    <t>38.0341949462891</t>
  </si>
  <si>
    <t>СНТ "ЮБИЛЕЙНОЕ"</t>
  </si>
  <si>
    <t>5042021555</t>
  </si>
  <si>
    <t>Сергиево Посадский район, г. Сергиев Посад, п.Афанасово, СНТ Юбилейное</t>
  </si>
  <si>
    <t>96332419-5aea-4138-b45e-d3fad84ee2f5</t>
  </si>
  <si>
    <t>56.2835464477539</t>
  </si>
  <si>
    <t>38.1632881164551</t>
  </si>
  <si>
    <t>СНТ "ЮЖНЫЙ"</t>
  </si>
  <si>
    <t>5042021523</t>
  </si>
  <si>
    <t>Сергиево-Посадский р-н., г.п. Хотьково, ул. Горжовицкая д. 9</t>
  </si>
  <si>
    <t>5a8cc97d-75e5-426e-b490-2702e939760a</t>
  </si>
  <si>
    <t>56.2421417236328</t>
  </si>
  <si>
    <t>37.9852104187012</t>
  </si>
  <si>
    <t>Подбор - КГМ - 1; Подбор - ТБО - 1; РСО сетка РО - РСО - 2; Евро 1.1 серый РО - ТБО - 5</t>
  </si>
  <si>
    <t>СНТ "ЮЛИЯ"</t>
  </si>
  <si>
    <t>5042045524</t>
  </si>
  <si>
    <t>СНТ Юлия, посёлок городского типа Богородское, Сергиево-Посадский городской округ, Московская область</t>
  </si>
  <si>
    <t>5fda0fdd-0135-4478-909f-e92847c2a67a</t>
  </si>
  <si>
    <t>56.5061302185059</t>
  </si>
  <si>
    <t>38.1864013671875</t>
  </si>
  <si>
    <t>СНТ "Юпитер"</t>
  </si>
  <si>
    <t>5042070111</t>
  </si>
  <si>
    <t>Сергиево Посадский рн., д.Новинки, СНТ Юпитер</t>
  </si>
  <si>
    <t>b1c61da7-5dd7-4f62-8bba-9b9392c29b29</t>
  </si>
  <si>
    <t>56.3308792114258</t>
  </si>
  <si>
    <t>37.9262962341309</t>
  </si>
  <si>
    <t>СНТ "ЯГОДКА"</t>
  </si>
  <si>
    <t>5042045250</t>
  </si>
  <si>
    <t>СНТ Ягодка деревня Чарково, Сергиево-Посадский городской округ, Московская область</t>
  </si>
  <si>
    <t>d882c43b-a33b-4546-871d-c00819866524</t>
  </si>
  <si>
    <t>56.2741394042969</t>
  </si>
  <si>
    <t>38.1558303833008</t>
  </si>
  <si>
    <t>Евро 1.1 - ТБО - 2; Бункер 8 - ТБО - 1</t>
  </si>
  <si>
    <t>СНТ "ЯЗВИЦЫ"</t>
  </si>
  <si>
    <t>5042022380</t>
  </si>
  <si>
    <t>Сергиево Посадский район, г.п. Богородское, д. Язвицы СНТ «Язвицы»</t>
  </si>
  <si>
    <t>b600c386-128a-47f3-86f2-2184cdabb722</t>
  </si>
  <si>
    <t>56.4547462463379</t>
  </si>
  <si>
    <t>38.2041130065918</t>
  </si>
  <si>
    <t>СНТ "ЯНДОВА"</t>
  </si>
  <si>
    <t>5042010747</t>
  </si>
  <si>
    <t>г Сергиев Посад, в районе д. Смена, СНТ «Яндова»</t>
  </si>
  <si>
    <t>238288ae-6e37-413d-8c15-b5d19c9a76dd</t>
  </si>
  <si>
    <t>56.3204383850098</t>
  </si>
  <si>
    <t>38.2431869506836</t>
  </si>
  <si>
    <t>СНТ "ЯРЫГИНО"</t>
  </si>
  <si>
    <t>5042021570</t>
  </si>
  <si>
    <t>СНТ Ярыгино, Сергиево-Посадский городской округ, Московская область</t>
  </si>
  <si>
    <t>ee5c6038-a911-4aa6-a540-839d4061315a</t>
  </si>
  <si>
    <t>56.3427047729492</t>
  </si>
  <si>
    <t>37.8359794616699</t>
  </si>
  <si>
    <t>СНТ «АВИАЛЕСООХРАНА»</t>
  </si>
  <si>
    <t>5042023457</t>
  </si>
  <si>
    <t>Сергиево-Посадский р-н., д.Жучки, СНТ «АВИАЛЕСООХРАНА»</t>
  </si>
  <si>
    <t>9e752506-2aaa-4ea3-904c-2c10f0351ba3</t>
  </si>
  <si>
    <t>56.2175407409668</t>
  </si>
  <si>
    <t>37.8986206054688</t>
  </si>
  <si>
    <t>СНТ «Березка-2»</t>
  </si>
  <si>
    <t>5042023538</t>
  </si>
  <si>
    <t>Сергиево-Посадский р-н., д. Филимоново, снт-березка-2</t>
  </si>
  <si>
    <t>ae1271ac-62ee-43ba-a34b-f70088ac1298</t>
  </si>
  <si>
    <t>56.2466201782227</t>
  </si>
  <si>
    <t>38.0328521728516</t>
  </si>
  <si>
    <t>СНТ «Березка-4»</t>
  </si>
  <si>
    <t>5042049913</t>
  </si>
  <si>
    <t>Сергиево-Посадский р-н., сельское поселение Березняковское, деревня Митино (СНТ Березка-4)</t>
  </si>
  <si>
    <t>1677fe0f-a37b-422c-a539-7fca70f96675</t>
  </si>
  <si>
    <t>56.3789215087891</t>
  </si>
  <si>
    <t>38.2955055236816</t>
  </si>
  <si>
    <t>СНТ «Березняки»</t>
  </si>
  <si>
    <t>5042046133</t>
  </si>
  <si>
    <t>МО, С-П р-н, с.п.Березняковское, д.Козицино СНТ «Березняки»</t>
  </si>
  <si>
    <t>22fa9ee6-cbb4-48e2-814b-e15a887a541a</t>
  </si>
  <si>
    <t>56.3542366027832</t>
  </si>
  <si>
    <t>38.2566223144531</t>
  </si>
  <si>
    <t>5042049840</t>
  </si>
  <si>
    <t>Сергиево посадский район, Березняковское поселение, д. Дубининское СНТ «Березняки»</t>
  </si>
  <si>
    <t>02cdf065-f6f2-4dbd-9e7f-b690371cb372</t>
  </si>
  <si>
    <t>56.3732833862305</t>
  </si>
  <si>
    <t>38.2621192932129</t>
  </si>
  <si>
    <t>СНТ «Вестник связи»</t>
  </si>
  <si>
    <t>5042049871</t>
  </si>
  <si>
    <t>Голыгино, СНТ «Вестник связи»</t>
  </si>
  <si>
    <t>854ba080-9deb-4965-9440-6e29983279a4</t>
  </si>
  <si>
    <t>56.1918449401855</t>
  </si>
  <si>
    <t>38.0270423889160</t>
  </si>
  <si>
    <t>СНТ «Воздвиженский»</t>
  </si>
  <si>
    <t>5042022661</t>
  </si>
  <si>
    <t>г.п. Хотьково, деревня Репихово, СНТ Воздвиженский</t>
  </si>
  <si>
    <t>f65bc224-5a79-4c60-9365-fcafe7131f40</t>
  </si>
  <si>
    <t>56.2121696472168</t>
  </si>
  <si>
    <t>38.0050048828125</t>
  </si>
  <si>
    <t>Сергиево-Посадский район, г.п. Хотьково, деревня Репихово, СНТ Воздвиженский</t>
  </si>
  <si>
    <t>d1210cf9-ca35-4709-b64f-92754f0d3a0a</t>
  </si>
  <si>
    <t>56.1988258361816</t>
  </si>
  <si>
    <t>38.0437088012695</t>
  </si>
  <si>
    <t>Сергиево-Посадский район, г.п. Хотьково, деревня Репихово, СНТ Воздвиженский площадка 2</t>
  </si>
  <si>
    <t>2b82f810-74a7-40e2-87f1-095dd7977814</t>
  </si>
  <si>
    <t>56.2120056152344</t>
  </si>
  <si>
    <t>38.0052375793457</t>
  </si>
  <si>
    <t>СНТ «Восход»</t>
  </si>
  <si>
    <t>5042045972</t>
  </si>
  <si>
    <t>Россия, Московская область, Сергиево-Посадский городской округ, СНТ Восход, 37</t>
  </si>
  <si>
    <t>78b9217c-ad1a-4bd5-bc22-f803158da4ea</t>
  </si>
  <si>
    <t>56.2830314636230</t>
  </si>
  <si>
    <t>37.9973754882812</t>
  </si>
  <si>
    <t>Сергиево-Посадский район, д. Золотилово, СНТ Восход</t>
  </si>
  <si>
    <t>eb4be893-0000-4182-96f9-f98f382a4b80</t>
  </si>
  <si>
    <t>56.2830238342285</t>
  </si>
  <si>
    <t>37.9972991943359</t>
  </si>
  <si>
    <t>СНТ «Горизонт »</t>
  </si>
  <si>
    <t>5042022781</t>
  </si>
  <si>
    <t>г. Сергиев-Посад, п.Афанасово снт Горизонт</t>
  </si>
  <si>
    <t>f9a5e91a-3e43-406d-a9fa-410d01fdaabd</t>
  </si>
  <si>
    <t>56.2801628112793</t>
  </si>
  <si>
    <t>38.1622352600098</t>
  </si>
  <si>
    <t>Снт «ДРУЖБА-»</t>
  </si>
  <si>
    <t>5042045884</t>
  </si>
  <si>
    <t>Сергиево-Посадский рн., д.Наугольное снт Дружба</t>
  </si>
  <si>
    <t>d033fbf4-2728-4869-8634-7380a502ae0a</t>
  </si>
  <si>
    <t>56.3688392639160</t>
  </si>
  <si>
    <t>38.1824417114258</t>
  </si>
  <si>
    <t>СНТ «Дружба-1»</t>
  </si>
  <si>
    <t>5042050588</t>
  </si>
  <si>
    <t>Скобяное шоссе, Сергиев Посад, Московская область СНТ Дружба-1</t>
  </si>
  <si>
    <t>06c26616-2b0a-42b8-a65a-f72519fc7d71</t>
  </si>
  <si>
    <t>56.2870330810547</t>
  </si>
  <si>
    <t>38.1520500183105</t>
  </si>
  <si>
    <t>СНТ «Дубна»</t>
  </si>
  <si>
    <t>5042022870</t>
  </si>
  <si>
    <t>Советская улица, село Муханово, городское поселение Богородское, Сергиево-Посадский район, Московская область</t>
  </si>
  <si>
    <t>5f20248c-a43a-4b87-aa17-89f72a8493cc</t>
  </si>
  <si>
    <t>56.5039138793945</t>
  </si>
  <si>
    <t>38.3165245056152</t>
  </si>
  <si>
    <t>СНТ «Дубрава»</t>
  </si>
  <si>
    <t>5042022816</t>
  </si>
  <si>
    <t>Сергиево посадский Район, городское поселение Хотьково, д. Филимоново (СНТ "Дубрава")</t>
  </si>
  <si>
    <t>1459f539-9602-4cc9-9ed8-cb89bc5d807e</t>
  </si>
  <si>
    <t>56.2546005249023</t>
  </si>
  <si>
    <t>38.0205421447754</t>
  </si>
  <si>
    <t>СНТ «Ивушка»</t>
  </si>
  <si>
    <t>5042048243</t>
  </si>
  <si>
    <t>СНТ «Малиновка»</t>
  </si>
  <si>
    <t>5042058474</t>
  </si>
  <si>
    <t>МО,С-П район, г.п.Хотьково, дер.Антипино снт Малиновка</t>
  </si>
  <si>
    <t>3aab3a11-7c81-48ea-b279-50ba2d732d70</t>
  </si>
  <si>
    <t>56.1921081542969</t>
  </si>
  <si>
    <t>37.9861183166504</t>
  </si>
  <si>
    <t>СНТ «Матренки»</t>
  </si>
  <si>
    <t>5042047426</t>
  </si>
  <si>
    <t>Сергиево-Посадский рн., д.Матренки, СНТ Матренки 89775302510</t>
  </si>
  <si>
    <t>0d321038-41f7-4beb-9e47-a9d6edb34137</t>
  </si>
  <si>
    <t>56.2662010192871</t>
  </si>
  <si>
    <t>38.0638313293457</t>
  </si>
  <si>
    <t>СНТ «Матренки-2»</t>
  </si>
  <si>
    <t>7730059271</t>
  </si>
  <si>
    <t>Московская область, Сергиево Посадский район, г.п. Хотьково, д.Матренки, СНТ Матренки-2</t>
  </si>
  <si>
    <t>d30f9fa9-4cd3-4625-bd01-527c9c0d7017</t>
  </si>
  <si>
    <t>56.2661933898926</t>
  </si>
  <si>
    <t>38.0570793151855</t>
  </si>
  <si>
    <t>СНТ «Мирный»</t>
  </si>
  <si>
    <t>5042020230</t>
  </si>
  <si>
    <t>М.О., г. Сергиев-Посад, п.Афанасово снт Мирный</t>
  </si>
  <si>
    <t>41f6b54b-07cd-40e8-b6e0-46ee68f116f0</t>
  </si>
  <si>
    <t>56.2829704284668</t>
  </si>
  <si>
    <t>38.1385116577148</t>
  </si>
  <si>
    <t>СНТ «Москва»</t>
  </si>
  <si>
    <t>5042050450</t>
  </si>
  <si>
    <t>СНТ МОСКВА, близ д. Ильинки (8-915-386-62-22)</t>
  </si>
  <si>
    <t>22195bc4-00d3-45d3-9521-cb0558160526</t>
  </si>
  <si>
    <t>56.2996902465820</t>
  </si>
  <si>
    <t>38.2367439270020</t>
  </si>
  <si>
    <t>СНТ «Москвич»</t>
  </si>
  <si>
    <t>5042068458</t>
  </si>
  <si>
    <t>Сергиево-Посадский р-н с пос Васильевское с.Озерецкое СНТ «Москвич»</t>
  </si>
  <si>
    <t>4a53b2c3-62ae-41b6-88b2-c71ae02a8210</t>
  </si>
  <si>
    <t>56.3178443908691</t>
  </si>
  <si>
    <t>37.8379974365234</t>
  </si>
  <si>
    <t>СНТ «Московско-Ленинский универмаг»</t>
  </si>
  <si>
    <t>5042021160</t>
  </si>
  <si>
    <t>Сергиево-Посадский р-н., г.п. Хотьково, СНТ Московско-ленинский универмаг</t>
  </si>
  <si>
    <t>65797b6a-9433-44d8-b9bf-dc677c64efe2</t>
  </si>
  <si>
    <t>56.2805862426758</t>
  </si>
  <si>
    <t>37.9804725646973</t>
  </si>
  <si>
    <t>СНТ «Надежда»</t>
  </si>
  <si>
    <t>5042020350</t>
  </si>
  <si>
    <t>Московская область, Сергиево-Посадский муниципальный район, сельское поселение Лозовское, вблизи дер. Шелково</t>
  </si>
  <si>
    <t>ada0144e-7caf-46fe-aea6-64475a654f81</t>
  </si>
  <si>
    <t>56.1897392272949</t>
  </si>
  <si>
    <t>38.1318969726562</t>
  </si>
  <si>
    <t>СНТ «Надежда» (д. Кузьминки)</t>
  </si>
  <si>
    <t>5042020343</t>
  </si>
  <si>
    <t>Московская область, Сергиево-Посадский район, Васильевское сельское поселение д. Кузьминки</t>
  </si>
  <si>
    <t>0dc6686f-e67b-45a2-aba5-3c6bf5c1a2dd</t>
  </si>
  <si>
    <t>56.2818298339844</t>
  </si>
  <si>
    <t>37.8306198120117</t>
  </si>
  <si>
    <t>СНТ «Пажа»</t>
  </si>
  <si>
    <t>5042046052</t>
  </si>
  <si>
    <t>деревня Филимоново, Сергиево-Посадский район, Московская область снт Пажа</t>
  </si>
  <si>
    <t>d4662d4a-9cef-47fe-9aab-a0a10840094a</t>
  </si>
  <si>
    <t>56.2443504333496</t>
  </si>
  <si>
    <t>38.0176162719727</t>
  </si>
  <si>
    <t>СНТ «Парус-1»</t>
  </si>
  <si>
    <t>5042024549</t>
  </si>
  <si>
    <t>МО, С-П р-н, д.Новоподушкино снт Парус-1</t>
  </si>
  <si>
    <t>6750c23a-f84d-4666-9253-d3382e041b75</t>
  </si>
  <si>
    <t>56.2613525390625</t>
  </si>
  <si>
    <t>38.0237464904785</t>
  </si>
  <si>
    <t>СНТ «Патриот»</t>
  </si>
  <si>
    <t>5042065859</t>
  </si>
  <si>
    <t>Московская область Сергиево Посадский р-н д Тешилово СНТ "Патриот"</t>
  </si>
  <si>
    <t>03d082c6-5a18-4bd3-adf2-8275edaf30b4</t>
  </si>
  <si>
    <t>37.8610267639160</t>
  </si>
  <si>
    <t>СНТ «Подмосковье»</t>
  </si>
  <si>
    <t>5042020745</t>
  </si>
  <si>
    <t>МО, С-П р-н, с.п. Лозовское снт Подмосковье</t>
  </si>
  <si>
    <t>140a382e-6505-44c7-ac07-22f37c647013</t>
  </si>
  <si>
    <t>56.2137527465820</t>
  </si>
  <si>
    <t>38.0359535217285</t>
  </si>
  <si>
    <t>СНТ «Полянка»</t>
  </si>
  <si>
    <t>5042020738</t>
  </si>
  <si>
    <t>Россия, Московская область, Сергиево-Посадский район, городское поселение Сергиев Посад</t>
  </si>
  <si>
    <t>38d34014-3aee-4517-ae1c-866b55a67327</t>
  </si>
  <si>
    <t>56.2743186950684</t>
  </si>
  <si>
    <t>38.0693855285645</t>
  </si>
  <si>
    <t>Бункер 4 - ТБО - 0</t>
  </si>
  <si>
    <t>Сергиево-Посадский рн., д.Матренки, СНТ Полянка</t>
  </si>
  <si>
    <t>e2133a87-2043-4258-9607-8d0b8172551d</t>
  </si>
  <si>
    <t>56.2779617309570</t>
  </si>
  <si>
    <t>38.0639038085938</t>
  </si>
  <si>
    <t>СНТ «Птицевод»</t>
  </si>
  <si>
    <t>5042035082</t>
  </si>
  <si>
    <t>Россия, Московская область, Сергиево-Посадский городской округ, СНТ Птицевод</t>
  </si>
  <si>
    <t>923606c1-e5a7-4e4c-8c4a-e9763e11ee0c</t>
  </si>
  <si>
    <t>56.3958282470703</t>
  </si>
  <si>
    <t>38.2123908996582</t>
  </si>
  <si>
    <t>СНТ Птицевод, Сергиево-Посадский район, Московская область</t>
  </si>
  <si>
    <t>b5cd54ba-b5cc-4937-b250-54bae8313472</t>
  </si>
  <si>
    <t>56.2677803039551</t>
  </si>
  <si>
    <t>38.2074432373047</t>
  </si>
  <si>
    <t>СНТ «Радуга» д. Высоково</t>
  </si>
  <si>
    <t>5042050404</t>
  </si>
  <si>
    <t>Сергиево-Посадский район, д. Высоково</t>
  </si>
  <si>
    <t>a365f34d-8e96-4739-bbfa-cd1d918597f7</t>
  </si>
  <si>
    <t>56.2437438964844</t>
  </si>
  <si>
    <t>38.1199188232422</t>
  </si>
  <si>
    <t>СНТ «Рассвет»</t>
  </si>
  <si>
    <t>5042020826</t>
  </si>
  <si>
    <t>Дмитровский район, станция Костино, д.Пузино, СНТ Рассвет</t>
  </si>
  <si>
    <t>1851bcbb-5127-43b6-9a4f-b00d0b4092bc</t>
  </si>
  <si>
    <t>56.2902565002441</t>
  </si>
  <si>
    <t>37.7950172424316</t>
  </si>
  <si>
    <t>СНТ «Русь»</t>
  </si>
  <si>
    <t>5042055579</t>
  </si>
  <si>
    <t>Сергиево-Посадский р-н, д. Жучки, СНТ "Русь"</t>
  </si>
  <si>
    <t>aa7b70b1-d2ee-4c9f-8b71-cf3a2c660677</t>
  </si>
  <si>
    <t>56.2182388305664</t>
  </si>
  <si>
    <t>37.9086341857910</t>
  </si>
  <si>
    <t>СНТ «Свет»</t>
  </si>
  <si>
    <t>5042054720</t>
  </si>
  <si>
    <t>Московская область, Сергиево-Посадский муниципальный район, с/п Березняковское</t>
  </si>
  <si>
    <t>fbc7226a-ceb6-42ca-8ed6-7f1623299308</t>
  </si>
  <si>
    <t>56.3742561340332</t>
  </si>
  <si>
    <t>38.2685356140137</t>
  </si>
  <si>
    <t>СНТ «Светлое»</t>
  </si>
  <si>
    <t>5042020960</t>
  </si>
  <si>
    <t>Сергиево посадский Район, поселение Васильевское, д. Васьково, СНТ Светлое</t>
  </si>
  <si>
    <t>9212fe39-b2a2-48dc-9fc3-01c51daed17d</t>
  </si>
  <si>
    <t>56.2687377929688</t>
  </si>
  <si>
    <t>37.8439216613770</t>
  </si>
  <si>
    <t>Евро 0.66 - ТБО - 3</t>
  </si>
  <si>
    <t>СНТ «Север»</t>
  </si>
  <si>
    <t>5042047169</t>
  </si>
  <si>
    <t>Сергиево-Посадский район, сельское поселение Березняковское 77 км, Ярославское шоссе</t>
  </si>
  <si>
    <t>4b9a0c20-879e-4fd6-b3f1-b8df044b16c0</t>
  </si>
  <si>
    <t>56.3181686401367</t>
  </si>
  <si>
    <t>38.2518081665039</t>
  </si>
  <si>
    <t>5042067969</t>
  </si>
  <si>
    <t>д. Новинки Сергиево-Посадский р-н, СНТ «Север»</t>
  </si>
  <si>
    <t>30e147df-d4c7-4407-b3b5-7ec08f2d062e</t>
  </si>
  <si>
    <t>56.3320541381836</t>
  </si>
  <si>
    <t>37.9219322204590</t>
  </si>
  <si>
    <t>Подбор - ТБО - 1; Евро 0.8 - ТБО - 4</t>
  </si>
  <si>
    <t>СНТ «Северный»</t>
  </si>
  <si>
    <t>5042045370</t>
  </si>
  <si>
    <t>Сергиево-Посадский рн., с.Васильевское СНТ Северный</t>
  </si>
  <si>
    <t>7695a2d1-4c4f-45cd-9c2b-887f19dab722</t>
  </si>
  <si>
    <t>56.3333015441895</t>
  </si>
  <si>
    <t>37.8934707641602</t>
  </si>
  <si>
    <t>СНТ «Солнечный»</t>
  </si>
  <si>
    <t>5042021080</t>
  </si>
  <si>
    <t>Россия, Московская область, Сергиево-Посадский городской округ, СНТ Солнечный, 1</t>
  </si>
  <si>
    <t>97775ead-1667-4877-8522-3020e69b655b</t>
  </si>
  <si>
    <t>56.2545852661133</t>
  </si>
  <si>
    <t>37.8487358093262</t>
  </si>
  <si>
    <t>РСО - ТБО - 0</t>
  </si>
  <si>
    <t>СНТ «Технолог»</t>
  </si>
  <si>
    <t>5042050309</t>
  </si>
  <si>
    <t>Московская область, Сергиево-Посадский район, д. Золотилово СНТ «Технолог» (8-916-218-90-53)</t>
  </si>
  <si>
    <t>64858ca0-7f20-4262-b7be-3448a75c0500</t>
  </si>
  <si>
    <t>56.2832489013672</t>
  </si>
  <si>
    <t>37.9738883972168</t>
  </si>
  <si>
    <t>СНТ «Топорково»</t>
  </si>
  <si>
    <t>5042024556</t>
  </si>
  <si>
    <t>Сергиево-Посадский р-н, Сергиев Посад д.Топорково, СНТ "Топорково"</t>
  </si>
  <si>
    <t>0ee5f102-5b40-4a70-ac22-84e5f1848bb0</t>
  </si>
  <si>
    <t>56.3449363708496</t>
  </si>
  <si>
    <t>38.2079238891602</t>
  </si>
  <si>
    <t>СНТ «Торгоша»</t>
  </si>
  <si>
    <t>5042045732</t>
  </si>
  <si>
    <t>Сергиево Посадский район, д. Зубачева, СНТ «Торгоша»</t>
  </si>
  <si>
    <t>96ce0b72-95a6-4d05-ae00-8ff6a25f88a7</t>
  </si>
  <si>
    <t>56.3319282531738</t>
  </si>
  <si>
    <t>38.1907691955566</t>
  </si>
  <si>
    <t>СНТ «Треугольник»</t>
  </si>
  <si>
    <t>5042132223</t>
  </si>
  <si>
    <t>СНТ Треугольник, посёлок городского типа Богородское, Сергиево-Посадский район, Московская область</t>
  </si>
  <si>
    <t>27a63c26-54da-4aee-9c7f-4aeca23c6988</t>
  </si>
  <si>
    <t>56.5031242370605</t>
  </si>
  <si>
    <t>38.1833114624023</t>
  </si>
  <si>
    <t>СНТ «Фролово»</t>
  </si>
  <si>
    <t>5042045563</t>
  </si>
  <si>
    <t>Сергиево-Посадский р-н., д. Фролово, СНТ "Фролово" (КП 2 )</t>
  </si>
  <si>
    <t>7e354db1-16c0-40fa-a41e-f7d154fd80c6</t>
  </si>
  <si>
    <t>56.3733825683594</t>
  </si>
  <si>
    <t>38.0189781188965</t>
  </si>
  <si>
    <t>Сергиево-Посадский р-н., д. Фролово, СНТ Фролово ( КП 1 )</t>
  </si>
  <si>
    <t>9f6164cf-93e1-4463-809e-b39ea48a502d</t>
  </si>
  <si>
    <t>56.3776245117188</t>
  </si>
  <si>
    <t>38.0185966491699</t>
  </si>
  <si>
    <t>СНТ «Химик-8»</t>
  </si>
  <si>
    <t>5042051655</t>
  </si>
  <si>
    <t>Сергиево посадский Район, г. Краснозаводск, район Возрождение. Химик 8</t>
  </si>
  <si>
    <t>973c715c-58ce-46a0-b84e-ec6dc1309a83</t>
  </si>
  <si>
    <t>56.4367752075195</t>
  </si>
  <si>
    <t>38.2265396118164</t>
  </si>
  <si>
    <t>СНТ «Хорошевское»</t>
  </si>
  <si>
    <t>5042021315</t>
  </si>
  <si>
    <t>Московская область,Сергиево-Посадский район, сельское поселение Васильевское, д.Кузьминки СНТ «Хорошевское»</t>
  </si>
  <si>
    <t>8832df3e-d216-4c9d-a2f4-2c673c0dbdb8</t>
  </si>
  <si>
    <t>56.2938499450684</t>
  </si>
  <si>
    <t>37.8357620239258</t>
  </si>
  <si>
    <t>СНТ «Хотьково-ВДНХ»</t>
  </si>
  <si>
    <t>5042021322</t>
  </si>
  <si>
    <t>Московская область, Сергиево-Посадский район, д. Золотилово ВДНХ Хотьково</t>
  </si>
  <si>
    <t>5ca00ebc-3012-47f1-9cf6-e472c20e88f7</t>
  </si>
  <si>
    <t>56.2818603515625</t>
  </si>
  <si>
    <t>37.9951782226562</t>
  </si>
  <si>
    <t>СНТ «Энергетик»</t>
  </si>
  <si>
    <t>5042070591</t>
  </si>
  <si>
    <t>Московская область, Сергиево посадский Район, д. Шильцы</t>
  </si>
  <si>
    <t>77142b48-60db-4fad-8721-4c7bfec64870</t>
  </si>
  <si>
    <t>56.2673377990723</t>
  </si>
  <si>
    <t>38.2873306274414</t>
  </si>
  <si>
    <t>СНТ «Якорь»</t>
  </si>
  <si>
    <t>5042021587</t>
  </si>
  <si>
    <t>Московская область, Сергиево-Посадский район, д.Кудрино</t>
  </si>
  <si>
    <t>857b67b0-f92f-4913-a048-6611f3cbfa63</t>
  </si>
  <si>
    <t>56.2793121337891</t>
  </si>
  <si>
    <t>37.9181518554688</t>
  </si>
  <si>
    <t>СНТ Автомобилист</t>
  </si>
  <si>
    <t>5042046084</t>
  </si>
  <si>
    <t>Сергиево-Посадский район, г. Сергиев Посад, д.Васильково, СНТ Автомобилист</t>
  </si>
  <si>
    <t>fb280558-80be-4819-a1ec-fd4ee1499a72</t>
  </si>
  <si>
    <t>56.3691101074219</t>
  </si>
  <si>
    <t>38.0871467590332</t>
  </si>
  <si>
    <t>СНТ Березка-1</t>
  </si>
  <si>
    <t>5042023489</t>
  </si>
  <si>
    <t>Сергиево-Посадский район, д. Филимоново СНТ Березка-1</t>
  </si>
  <si>
    <t>0abbafb6-db58-4ca4-9d87-0fd35ae418b8</t>
  </si>
  <si>
    <t>56.2546920776367</t>
  </si>
  <si>
    <t>38.0234680175781</t>
  </si>
  <si>
    <t>Подбор - ТБО - 1; Евро 0.8 - ТБО - 3</t>
  </si>
  <si>
    <t>СНТ ВПВ "Хотьково"</t>
  </si>
  <si>
    <t>5042043485</t>
  </si>
  <si>
    <t>Сергиево-Посадский район, г. Хотьково, деревня Золотилово , СНТ ВПВ Хотьково</t>
  </si>
  <si>
    <t>144bb1ed-1e1a-4e0e-b75f-38a2685d4ee6</t>
  </si>
  <si>
    <t>56.2845077514648</t>
  </si>
  <si>
    <t>37.9964828491211</t>
  </si>
  <si>
    <t>СНТ Деулино</t>
  </si>
  <si>
    <t>5042107330</t>
  </si>
  <si>
    <t>Сергиево-Посадский р-н., в районе с. Деулино, АДНП "Деулино"кпп1</t>
  </si>
  <si>
    <t>1d9e628b-8538-44d0-87a2-d797c3bf4207</t>
  </si>
  <si>
    <t>56.3486137390137</t>
  </si>
  <si>
    <t>38.1215515136719</t>
  </si>
  <si>
    <t>РСО сетка РО - РСО - 1; Евро 1.1 - ТБО - 5</t>
  </si>
  <si>
    <t>Сергиево-Посадский р-н., в районе с. Деулино, АДНП "Деулино"кпп2</t>
  </si>
  <si>
    <t>7ff8738a-c300-4cef-a9be-597bfd284beb</t>
  </si>
  <si>
    <t>56.3575668334961</t>
  </si>
  <si>
    <t>38.1139335632324</t>
  </si>
  <si>
    <t>РСО сетка РО - РСО - 1; Евро 1.1 - ТБО - 3</t>
  </si>
  <si>
    <t>снт Лесное</t>
  </si>
  <si>
    <t>5042020135</t>
  </si>
  <si>
    <t>Сергиево-Посадский р-он, д.Леоново, СНТ Лесное</t>
  </si>
  <si>
    <t>9c248291-ec69-4047-a8f8-71f2693af180</t>
  </si>
  <si>
    <t>56.3783416748047</t>
  </si>
  <si>
    <t>38.2718734741211</t>
  </si>
  <si>
    <t>снт Сахарово</t>
  </si>
  <si>
    <t>5042024570</t>
  </si>
  <si>
    <t>М.О.,Сергиево-Посадский р-он, д.Сахарово снт Сахарово</t>
  </si>
  <si>
    <t>1fd49847-16d5-40c5-a2e8-5f19352e8a15</t>
  </si>
  <si>
    <t>56.5155715942383</t>
  </si>
  <si>
    <t>38.0347366333008</t>
  </si>
  <si>
    <t>СНТ СН "ЛЕГКОВИК"</t>
  </si>
  <si>
    <t>5042043911</t>
  </si>
  <si>
    <t>д. Арханово, СНТ Легковик</t>
  </si>
  <si>
    <t>c4ca795c-60d4-4a59-93ee-709e7901fdb1</t>
  </si>
  <si>
    <t>56.2099533081055</t>
  </si>
  <si>
    <t>37.9825286865234</t>
  </si>
  <si>
    <t>СНТ ТСН "БУРАН"</t>
  </si>
  <si>
    <t>5042023496</t>
  </si>
  <si>
    <t>СНТ ТСН Буран, деревня Подсосино, Сергиево-Посадский городской округ, Московская область</t>
  </si>
  <si>
    <t>a2e80748-d34d-4a0c-baa3-2fd64159240c</t>
  </si>
  <si>
    <t>56.2602806091309</t>
  </si>
  <si>
    <t>38.1907005310059</t>
  </si>
  <si>
    <t>СНТ ХИМИК-2</t>
  </si>
  <si>
    <t>5042055554</t>
  </si>
  <si>
    <t>Сергиево-Посадский район, г. Сергиев Посад, СНТ «Химик -2»</t>
  </si>
  <si>
    <t>08b904d4-a709-4294-b42a-df6c94f0b3b4</t>
  </si>
  <si>
    <t>56.2807846069336</t>
  </si>
  <si>
    <t>38.1533203125000</t>
  </si>
  <si>
    <t>СНТ Ягодка</t>
  </si>
  <si>
    <t>5042045796</t>
  </si>
  <si>
    <t>Московская область, Сергиево Посадский район, д. Богородское, СНТ Ягодка</t>
  </si>
  <si>
    <t>7a894954-fc14-4210-9f6c-fcf45f074ddb</t>
  </si>
  <si>
    <t>56.4982566833496</t>
  </si>
  <si>
    <t>38.1635627746582</t>
  </si>
  <si>
    <t>Московская область, Сергиево Посадский район, д. Богородское, СНТ Ягодка (площадка 2)</t>
  </si>
  <si>
    <t>78646ccc-0cba-4046-a9f9-41e1ec6ce91b</t>
  </si>
  <si>
    <t>56.4990196228027</t>
  </si>
  <si>
    <t>38.1689338684082</t>
  </si>
  <si>
    <t>СНТСН "ВАСИЛЬКИ"</t>
  </si>
  <si>
    <t>5042049906</t>
  </si>
  <si>
    <t>Сергиево-Посадский р-н, , д. Шильцы, СНТ Васильки</t>
  </si>
  <si>
    <t>62084998-3998-4dbd-917b-ed3416686eb3</t>
  </si>
  <si>
    <t>56.2757835388184</t>
  </si>
  <si>
    <t>38.2813148498535</t>
  </si>
  <si>
    <t>СНТСН "КЛИНСКИЙ ЛУГ"</t>
  </si>
  <si>
    <t>5042021918</t>
  </si>
  <si>
    <t>садовое товарищество Клинский Луг, Сергиево-Посадский городской округ, Московская область (891666539990</t>
  </si>
  <si>
    <t>ab90abfa-5a47-486c-a6b8-6ad529db5e7d</t>
  </si>
  <si>
    <t>56.2758979797363</t>
  </si>
  <si>
    <t>37.8982429504395</t>
  </si>
  <si>
    <t>СНТСН "МАЙ"</t>
  </si>
  <si>
    <t>5042050468</t>
  </si>
  <si>
    <t>МО,С-П район, д.Жучки</t>
  </si>
  <si>
    <t>213045a8-f716-4fcd-ae1e-e06f8996ca82</t>
  </si>
  <si>
    <t>56.2419586181641</t>
  </si>
  <si>
    <t>37.9488677978516</t>
  </si>
  <si>
    <t>СОЮЗ (ДНП) "СОЛНЕЧНЫЙ"</t>
  </si>
  <si>
    <t>5042115764</t>
  </si>
  <si>
    <t>МО,С-П район, д.Дубининское</t>
  </si>
  <si>
    <t>396d3f2c-04a6-4ff9-a64c-00582c061577</t>
  </si>
  <si>
    <t>56.3612937927246</t>
  </si>
  <si>
    <t>38.2530326843262</t>
  </si>
  <si>
    <t>СТ "ОТДЫХ" КБ МОСКОБЛИСПОЛКОМА</t>
  </si>
  <si>
    <t>5042020537</t>
  </si>
  <si>
    <t>Московская область, Сергиево Посадский район, г. Хотьково, д. Филимоново, СНТ Отдых</t>
  </si>
  <si>
    <t>63437bef-31ff-434c-abe8-6a3f169d0d4f</t>
  </si>
  <si>
    <t>56.2551383972168</t>
  </si>
  <si>
    <t>38.0208511352539</t>
  </si>
  <si>
    <t>СТ «Ивашково-3»</t>
  </si>
  <si>
    <t>5042021820</t>
  </si>
  <si>
    <t>СТСН "БЕРЕЗКА"</t>
  </si>
  <si>
    <t>5042074317</t>
  </si>
  <si>
    <t>С-Посадский район,р/п Богородское, днт Березка</t>
  </si>
  <si>
    <t>d9769107-2ad6-4467-b8aa-f7d467616259</t>
  </si>
  <si>
    <t>56.5133895874023</t>
  </si>
  <si>
    <t>38.1950492858887</t>
  </si>
  <si>
    <t>СТСН "ЗАРЯ"</t>
  </si>
  <si>
    <t>5042022358</t>
  </si>
  <si>
    <t>г. Сергиев-Посад, СНТ "Заря"</t>
  </si>
  <si>
    <t>5ef1df2d-1e0c-41a0-80aa-2e5b8b55b777</t>
  </si>
  <si>
    <t>56.2752761840820</t>
  </si>
  <si>
    <t>38.1506385803223</t>
  </si>
  <si>
    <t>СТСН "ОГОНЕК"</t>
  </si>
  <si>
    <t>5042020551</t>
  </si>
  <si>
    <t>СНТ ОГОНЕК, деревня Гольково, Сергиево-Посадский городской округ, Московская область</t>
  </si>
  <si>
    <t>f8b2be9e-f3c3-4650-9456-0569af3b1e3a</t>
  </si>
  <si>
    <t>56.3204994201660</t>
  </si>
  <si>
    <t>38.0589179992676</t>
  </si>
  <si>
    <t>СТСН "РАДУГА"</t>
  </si>
  <si>
    <t>5042045490</t>
  </si>
  <si>
    <t>Московская область, Сергиево Посадский район, г. Сергиев Посад, п. Гальково, СТСН «Радуга»</t>
  </si>
  <si>
    <t>1a74726b-be18-4d8e-949c-6c935db89a6d</t>
  </si>
  <si>
    <t>56.3155746459961</t>
  </si>
  <si>
    <t>38.0503768920898</t>
  </si>
  <si>
    <t>СТСН "РУБИН"</t>
  </si>
  <si>
    <t>5042062752</t>
  </si>
  <si>
    <t>МО,С-П район, п.Афанасово</t>
  </si>
  <si>
    <t>61cf305a-8bd2-479f-8838-766d5be4b46b</t>
  </si>
  <si>
    <t>56.2736473083496</t>
  </si>
  <si>
    <t>38.1455574035645</t>
  </si>
  <si>
    <t>СТСН "ТОРБЕЕВО"</t>
  </si>
  <si>
    <t>5042039873</t>
  </si>
  <si>
    <t>МО,С-П район, с/п.Березняковское, дер.Слободка</t>
  </si>
  <si>
    <t>3603197b-14d1-461c-bf0b-38c8af822031</t>
  </si>
  <si>
    <t>56.3563575744629</t>
  </si>
  <si>
    <t>38.2796592712402</t>
  </si>
  <si>
    <t>СТСН «Пальчино»</t>
  </si>
  <si>
    <t>5042056340</t>
  </si>
  <si>
    <t>Сергиево-Посадский р-н., д. Пальчино, СНТ "Пальчино"</t>
  </si>
  <si>
    <t>e5380ba2-586c-42c7-b610-e972d57bc4d5</t>
  </si>
  <si>
    <t>56.4242057800293</t>
  </si>
  <si>
    <t>37.8524894714355</t>
  </si>
  <si>
    <t>СТСН «Птицевод»</t>
  </si>
  <si>
    <t>5042020777</t>
  </si>
  <si>
    <t>Московская область, Сергиево Посадский район, д. Игнатьево СТСН «Птицевод»</t>
  </si>
  <si>
    <t>30543882-2d33-46e3-9102-8d77eeed3aed</t>
  </si>
  <si>
    <t>56.3958320617676</t>
  </si>
  <si>
    <t>38.2193031311035</t>
  </si>
  <si>
    <t>Московская область, Сергиево Посадский район, д. Игнатьево, пл. 2 СТСН «Птицевод»</t>
  </si>
  <si>
    <t>3f780d7e-f75f-4b65-bbdb-4fa74497fe74</t>
  </si>
  <si>
    <t>56.3964996337891</t>
  </si>
  <si>
    <t>38.2181816101074</t>
  </si>
  <si>
    <t>Московская область, Сергиево Посадский район, д. Игнатьево, пл. 3 СТСН «Птицевод»</t>
  </si>
  <si>
    <t>dde9638e-9567-40c4-a9ac-69709c4d61c2</t>
  </si>
  <si>
    <t>56.3981323242188</t>
  </si>
  <si>
    <t>38.2160148620605</t>
  </si>
  <si>
    <t>ТДА "Абрамцево"</t>
  </si>
  <si>
    <t>5042045179</t>
  </si>
  <si>
    <t>Сергиево-Посадский р-н, гп. Хотьково,с. Абрамцево пос. Академиков (ТДА "Абрамцево")</t>
  </si>
  <si>
    <t>65ec03ec-40c4-4823-8c0f-4d3b479df580</t>
  </si>
  <si>
    <t>56.2277107238770</t>
  </si>
  <si>
    <t>37.9559516906738</t>
  </si>
  <si>
    <t>ТСН "АБРАМЦЕВСКИЕ ДАЧИ"</t>
  </si>
  <si>
    <t>5042116542</t>
  </si>
  <si>
    <t>Сергиево-Посадский р-н., г.п. Хотьково, д. Жучки, Абрамцевские дачи</t>
  </si>
  <si>
    <t>38f67ad2-f124-46a5-b035-9d7a38a9b4f9</t>
  </si>
  <si>
    <t>56.2444648742676</t>
  </si>
  <si>
    <t>37.9343490600586</t>
  </si>
  <si>
    <t>Евро 1.1 серый РО - ТБО - 9</t>
  </si>
  <si>
    <t>ТСН "ДАЧНЫЕ ДОМА ШЕЛКОВО"</t>
  </si>
  <si>
    <t>5042138151</t>
  </si>
  <si>
    <t>с.п. Лозовское п. Зубцово д. 12</t>
  </si>
  <si>
    <t>e90e005d-519a-4497-ba95-bd69b28222fb</t>
  </si>
  <si>
    <t>56.1978836059570</t>
  </si>
  <si>
    <t>38.1459159851074</t>
  </si>
  <si>
    <t>ТСН "КОНСТАНТИНОВО"</t>
  </si>
  <si>
    <t>5042117627</t>
  </si>
  <si>
    <t>Сергиево Посадский район, Шеметовское поселение, в районе с Констаниново, СНТ "Константиново "</t>
  </si>
  <si>
    <t>5a2998d3-3fad-4a8d-8585-ebb09cb8ae6e</t>
  </si>
  <si>
    <t>56.5596275329590</t>
  </si>
  <si>
    <t>38.0249176025391</t>
  </si>
  <si>
    <t>ТСН "ПЕРЕЛЕСКИ"</t>
  </si>
  <si>
    <t>5042020760</t>
  </si>
  <si>
    <t>Сергиево- Посадский район , д. Красная сторожка, территория "ТСН "Перелески"</t>
  </si>
  <si>
    <t>e0af0709-5d3a-4a70-89e1-4d07dca65cb3</t>
  </si>
  <si>
    <t>56.4209518432617</t>
  </si>
  <si>
    <t>38.0956916809082</t>
  </si>
  <si>
    <t>ТСН "РОЩА"</t>
  </si>
  <si>
    <t>5042043710</t>
  </si>
  <si>
    <t>ТСН Роща, д. Высоково, Сергиево-Посадский р-н (89175573936)</t>
  </si>
  <si>
    <t>ad1b1aca-8e43-4615-9d5e-0b8fb925eb92</t>
  </si>
  <si>
    <t>56.2604103088379</t>
  </si>
  <si>
    <t>38.1533317565918</t>
  </si>
  <si>
    <t>ТСН "СНТ БЕРЁЗКА-3"</t>
  </si>
  <si>
    <t>5042050965</t>
  </si>
  <si>
    <t>ТСН "СТРОИТЕЛЬ-2"</t>
  </si>
  <si>
    <t>5042058869</t>
  </si>
  <si>
    <t>Сергиево-Посадский р-н., г.п. Хотьково, ул. 2-я Рабочая д. 31</t>
  </si>
  <si>
    <t>a391bf03-1bce-4f71-b861-2f416ab55ad3</t>
  </si>
  <si>
    <t>56.2481575012207</t>
  </si>
  <si>
    <t>37.9875831604004</t>
  </si>
  <si>
    <t>Подбор - КГМ - 1; РСО сетка РО - РСО - 2; Евро 1.1 серый РО - ТБО - 5; Бункер 8 - КГМ - 1</t>
  </si>
  <si>
    <t>ТСН "Удачный"</t>
  </si>
  <si>
    <t>5042135915</t>
  </si>
  <si>
    <t>Сергиево Посадский район, Березняковское с.п. территория ТСН "Удачный"</t>
  </si>
  <si>
    <t>06e94946-17ce-4600-ae43-dbe2fa28c8e2</t>
  </si>
  <si>
    <t>56.3614883422852</t>
  </si>
  <si>
    <t>38.2401123046875</t>
  </si>
  <si>
    <t>ТСН «Дачный поселок Нива»</t>
  </si>
  <si>
    <t>5042146385</t>
  </si>
  <si>
    <t>Сергиево-Посадский р-н., д. Дубининское, ТСН Нива</t>
  </si>
  <si>
    <t>7df28d76-2702-40c9-8f1f-b9776216ae65</t>
  </si>
  <si>
    <t>56.3587570190430</t>
  </si>
  <si>
    <t>38.2479782104492</t>
  </si>
  <si>
    <t>ТСН «ДНТ Абрамцево-3»</t>
  </si>
  <si>
    <t>5042121013</t>
  </si>
  <si>
    <t>Сергиево-Посадский р-н., г.п. Хотьково, д. Ахтырка, ДНТ "Абрамцево-3"</t>
  </si>
  <si>
    <t>087e933a-e798-4e55-a4ce-012039258a45</t>
  </si>
  <si>
    <t>56.2479133605957</t>
  </si>
  <si>
    <t>37.9293365478516</t>
  </si>
  <si>
    <t>ТСН «ПОСЕЛОК НОВЫЙ»</t>
  </si>
  <si>
    <t>5050128189</t>
  </si>
  <si>
    <t>Сергиево-Посадский район, сельское поселение Васильевское, вблизи деревни Алферьево</t>
  </si>
  <si>
    <t>01291d9b-4cbc-4457-b94f-68a92e91adac</t>
  </si>
  <si>
    <t>56.3850364685059</t>
  </si>
  <si>
    <t>37.8847465515137</t>
  </si>
  <si>
    <t>Евро 0.77 - ТБО - 2</t>
  </si>
  <si>
    <t>ТСН «СНТ «Красная Сторожка1»</t>
  </si>
  <si>
    <t>5042149876</t>
  </si>
  <si>
    <t>МО, С-П р-н, д. Красная Сторожка</t>
  </si>
  <si>
    <t>371cce77-f5da-4b90-b9e6-52276e83737e</t>
  </si>
  <si>
    <t>56.4177131652832</t>
  </si>
  <si>
    <t>38.0995216369629</t>
  </si>
  <si>
    <t>ТСН ДЗУ "РОДНИК"</t>
  </si>
  <si>
    <t>5042140979</t>
  </si>
  <si>
    <t>МО,С-П район, с.п.Березняковское, д.Дивово</t>
  </si>
  <si>
    <t>94f4f513-7078-4be9-8d9f-5b653da25d12</t>
  </si>
  <si>
    <t>56.3749084472656</t>
  </si>
  <si>
    <t>38.3859710693359</t>
  </si>
  <si>
    <t>ТСН ДЗУ «Дивный-2»</t>
  </si>
  <si>
    <t>5042137278</t>
  </si>
  <si>
    <t>Сергиево-Посадский р-н., д. Дубининское, ТСН Дивный-2</t>
  </si>
  <si>
    <t>acecd391-54bb-4e34-b221-6e22b03db5ae</t>
  </si>
  <si>
    <t>56.3694305419922</t>
  </si>
  <si>
    <t>38.2602043151855</t>
  </si>
  <si>
    <t>ТСН ДНТ "ВАСИЛЬКИ"</t>
  </si>
  <si>
    <t>5042111199</t>
  </si>
  <si>
    <t>ДНТ "Васильки"</t>
  </si>
  <si>
    <t>1e85aad4-8789-4ce6-b235-2673f6ee404c</t>
  </si>
  <si>
    <t>56.2748069763184</t>
  </si>
  <si>
    <t>38.0161705017090</t>
  </si>
  <si>
    <t>ТСН ДП «Лесная капель»</t>
  </si>
  <si>
    <t>5018190739</t>
  </si>
  <si>
    <t>Московская область, Сергиево-Посадский район, Шеметовское сельское поселение, вблизи д. Кучки</t>
  </si>
  <si>
    <t>144adff3-b18e-4532-828a-f4f6a8c962f2</t>
  </si>
  <si>
    <t>56.6161231994629</t>
  </si>
  <si>
    <t>37.8493957519531</t>
  </si>
  <si>
    <t>ТСН ЗУ "РОДНИК"</t>
  </si>
  <si>
    <t>5042050370</t>
  </si>
  <si>
    <t>Московская область, Сергиево Посадский район, Лозовское поселение, вблизи д. Подсосено , ТСН ЗУ «Родник»</t>
  </si>
  <si>
    <t>e6960dbb-2d89-4748-8b88-443f59978ad3</t>
  </si>
  <si>
    <t>56.2588424682617</t>
  </si>
  <si>
    <t>38.1890449523926</t>
  </si>
  <si>
    <t>ТСН СУ "РАДОНЕЖСКИЕ ПРОСТОРЫ"</t>
  </si>
  <si>
    <t>5042111174</t>
  </si>
  <si>
    <t>М.О., С.П. район, в районе д. Новоселки тсн Радонежские просторы 8-926-582-62-22, 8926-018-86-54</t>
  </si>
  <si>
    <t>31595845-2584-4595-bffa-72a46690ba08</t>
  </si>
  <si>
    <t>56.2014999389648</t>
  </si>
  <si>
    <t>37.9937591552734</t>
  </si>
  <si>
    <t>ТСН СУ "РОДНИЧОК"</t>
  </si>
  <si>
    <t>5042020840</t>
  </si>
  <si>
    <t>СНТ Родничок, Сергиево-Посадский район, Московская область</t>
  </si>
  <si>
    <t>10d5a3b0-5e87-4e25-9072-72edbb8901eb</t>
  </si>
  <si>
    <t>56.2527275085449</t>
  </si>
  <si>
    <t>37.8504714965820</t>
  </si>
  <si>
    <t>ТСНСНТ "ЖУРНАЛИСТ"</t>
  </si>
  <si>
    <t>5042063611</t>
  </si>
  <si>
    <t>вблизи деревни Ильинки, Сергиево-Посадский городской округ, Московская область (89999109717 Павел)</t>
  </si>
  <si>
    <t>dc03c5e9-187c-4a44-b88d-63f73d08346a</t>
  </si>
  <si>
    <t>56.2979545593262</t>
  </si>
  <si>
    <t>38.2422943115234</t>
  </si>
  <si>
    <t>УДАЧНОЕ ДНТ</t>
  </si>
  <si>
    <t>5042113710</t>
  </si>
  <si>
    <t>МО Сергиево - Посадский район окрес. д. Яковлево</t>
  </si>
  <si>
    <t>56.3360176086426</t>
  </si>
  <si>
    <t>38.3702049255371</t>
  </si>
  <si>
    <t>СНТ КРАСНАЯ СТОРОЖКА-2, ТСН</t>
  </si>
  <si>
    <t>Отказ от заключения</t>
  </si>
  <si>
    <t>Сергиев Посад</t>
  </si>
  <si>
    <t>141337, Московская обл., Сергиево-Посадский район, д. Красная Сторожка, ст. Красная Сторожка, д. 103А</t>
  </si>
  <si>
    <t>САДОВОД Д. ЛЕВКОВО, АССОЦИАЦИЯ СНТ</t>
  </si>
  <si>
    <t>141355, Московская обл, Сергиево-Посадский район, д. Левково, д. 55</t>
  </si>
  <si>
    <t>ЭНЕРГЕТИК-2, СНТ</t>
  </si>
  <si>
    <t>141313, Московская обл., Сергиево-Посадский район, г. Сергиев Посад, ул. Вознесенская, д. 80 офис 94</t>
  </si>
  <si>
    <t>Сувенир, СНТ</t>
  </si>
  <si>
    <t>141337, Московская обл., Сергиево-Посадский район, г. Сергиев Посад, д. Захарьино</t>
  </si>
  <si>
    <t>Новоселки, СНТ</t>
  </si>
  <si>
    <t>141313, Московская обл., Сергиево-Посадский район, г. Сергиев Посад, ул. Дружбы, д. 15А корп. 1 офис 100</t>
  </si>
  <si>
    <t>Новые сады, СНТ</t>
  </si>
  <si>
    <t>141313, Московская обл., Сергиево-Посадский район, г. Сергиев Посад, шоссе Московское, д. 3 корп. - офис</t>
  </si>
  <si>
    <t>Землепашец, СНТ</t>
  </si>
  <si>
    <t>141310, Московская обл., Сергиево-Посадский район, г. Сергиев Посад, проспект Красной Армии, д. 171 офис 301</t>
  </si>
  <si>
    <t>ШКОЛЬНИК, СНТ</t>
  </si>
  <si>
    <t>141326, Московская обл., Сергиево-Посадский район, с. Бужаниново, ул. Полевая, д. 7</t>
  </si>
  <si>
    <t>ОРИЕНТИР, СНТ</t>
  </si>
  <si>
    <t>141337, Московская обл., Сергиево-Посадский район, г. Сергиев Посад, д. Ивашково, д. СНТ ОРИЕНТИР</t>
  </si>
  <si>
    <t>МИХАЛЕВО, СНТ</t>
  </si>
  <si>
    <t>141343, Московская обл., Сергиево-Посадский район, д. Михалево, д. - корп. - офис</t>
  </si>
  <si>
    <t>Красная сторожка, СНТ</t>
  </si>
  <si>
    <t>141337, Московская обл., Сергиево-Посадский район, д. Красная Сторожка</t>
  </si>
  <si>
    <t>ЯУЗА-2, СНТ</t>
  </si>
  <si>
    <t>141326, Московская обл., Сергиево-Посадский район, д. Бужаниново, д. - корп. - офис</t>
  </si>
  <si>
    <t>ПОЛЯНКА, СНТ</t>
  </si>
  <si>
    <t>141355, Московская обл., Сергиево-Посадский район, д. Лазарево корп. - офис</t>
  </si>
  <si>
    <t>ЗАРЯ, СНТ</t>
  </si>
  <si>
    <t>141337, Московская обл., Сергиево-Посадский район, с. Парфеново</t>
  </si>
  <si>
    <t>ПАИС, СНТ</t>
  </si>
  <si>
    <t>141337, Московская обл., Сергиево-Посадский район, г. Сергиев Посад, д. Воронцово, д. - корп. - офис</t>
  </si>
  <si>
    <t>ВЕТЕРАН, СНТ</t>
  </si>
  <si>
    <t>141345, Московская обл., Сергиево-Посадский район, д. Рогачево, д</t>
  </si>
  <si>
    <t>ВОЗРОЖДЕНИЕ, ТСН СНТ</t>
  </si>
  <si>
    <t>141321, Московская обл., Сергиево-Посадский район, г. Краснозаводск, ул. Театральная, д. 16 офис 77</t>
  </si>
  <si>
    <t>ТРУД, СНТ</t>
  </si>
  <si>
    <t>141326, Московская обл., Сергиево-Посадский район, д. Леоново, д. - корп. - офис</t>
  </si>
  <si>
    <t>МЕДИК, СНТ</t>
  </si>
  <si>
    <t>141337, Московская обл., Сергиево-Посадский район, г. Сергиев Посад, с. Мишутино, д. ---- корп. ------ офис</t>
  </si>
  <si>
    <t>РОДНИЧОК, СНТ</t>
  </si>
  <si>
    <t>141362, Московская обл., Сергиево-Посадский район, д. Зубцово, д. - корп. - офис</t>
  </si>
  <si>
    <t>ЗАГОРЬЕ, СНТ</t>
  </si>
  <si>
    <t>141321, Московская обл., Сергиево-Посадский район, д. Душищево, д. - корп. - офис</t>
  </si>
  <si>
    <t>У ПАРУСА, СНТ</t>
  </si>
  <si>
    <t>141370, Московская обл., Сергиево-Посадский район, г. Хотьково, д. - корп. - офис</t>
  </si>
  <si>
    <t>СНТ "Южная Поляна"</t>
  </si>
  <si>
    <t>в районе д.Григорово</t>
  </si>
  <si>
    <t>ИГНАТЬЕВО-2, СНТ</t>
  </si>
  <si>
    <t>141345, Московская обл., Сергиево-Посадский район, д. Игнатьево, д. - корп. - офис</t>
  </si>
  <si>
    <t>ХИМИК-3, СНТ</t>
  </si>
  <si>
    <t>141321, Московская обл., Сергиево-Посадский район, г. Краснозаводск, д. - корп. - офис</t>
  </si>
  <si>
    <t>141321, Московская обл., Сергиево-Посадский район, г. Краснозаводск, пос. Зелёный, д. - корп. - офис</t>
  </si>
  <si>
    <t>141352, Московская обл., Сергиево-Посадский район, пос. Репихово, д. - корп. - офис</t>
  </si>
  <si>
    <t>ПТИЦЕВОД-2, СНТ</t>
  </si>
  <si>
    <t>141345, Московская обл., Сергиево-Посадский район, с. Сватково, д. - корп. - офис</t>
  </si>
  <si>
    <t>СНТ "Кино"</t>
  </si>
  <si>
    <t>в районе д. Воронино</t>
  </si>
  <si>
    <t>СНТ "Поляна"</t>
  </si>
  <si>
    <t>в районе с. Бужаниново</t>
  </si>
  <si>
    <t>ГУСАРЕНКА, СНТ</t>
  </si>
  <si>
    <t>141340, Московская обл., Сергиево-Посадский район, д. Бобошино</t>
  </si>
  <si>
    <t>Юность-3, СНТ</t>
  </si>
  <si>
    <t>141337, Московская обл., Сергиево-Посадский район, г. Сергиев Посад, д. Бубяково</t>
  </si>
  <si>
    <t>МАЯК, СНТ</t>
  </si>
  <si>
    <t>141327, Московская обл., Сергиево-Посадский район, г. Сергиев Посад, д. Смена</t>
  </si>
  <si>
    <t>РАССВЕТ, СНТ</t>
  </si>
  <si>
    <t>141362, Московская обл., Сергиево-Посадский район, д. Голыгино, д. - корп. - офис -</t>
  </si>
  <si>
    <t>ИВАНЬКОВСКОЕ, СНТ</t>
  </si>
  <si>
    <t>141344, Московская обл., Сергиево-Посадский район, д. Иваньково, д. 0 корп. - офис</t>
  </si>
  <si>
    <t>Мечта, СНТ</t>
  </si>
  <si>
    <t>141327, Московская обл., Сергиево-Посадский район, г. Сергиев Посад, д. Топорково, д. 0 корп. - офис</t>
  </si>
  <si>
    <t>ПЕРЛОВСКОЕ, СНТ</t>
  </si>
  <si>
    <t>141337, Московская обл., Сергиево-Посадский район, г. Сергиев Посад, д. Барканово, д. 0</t>
  </si>
  <si>
    <t>ПЛАМЯ, СНТ</t>
  </si>
  <si>
    <t>141337, Московская обл., Сергиево-Посадский район, г. Сергиев Посад, с. Деулино, д. - корп. - офис</t>
  </si>
  <si>
    <t>ПОЛЕТ, СНТ</t>
  </si>
  <si>
    <t>141345, Московская обл., Сергиево-Посадский район, с. Сватково, д. ---- корп. ----- офис</t>
  </si>
  <si>
    <t>МЕХОВО, СНТ</t>
  </si>
  <si>
    <t>141366, Московская обл., Сергиево-Посадский район, д. Мехово, д. - корп. - офис</t>
  </si>
  <si>
    <t>ОЗЕРНОЕ, СНТ</t>
  </si>
  <si>
    <t>РЯБИНИНО-2, СНТ</t>
  </si>
  <si>
    <t>141345, Московская обл., Сергиево-Посадский район, д. Игнатьево, д. 7 корп. - офис 54</t>
  </si>
  <si>
    <t>РЯБИНИНО-1, СНТ</t>
  </si>
  <si>
    <t>141320, Московская обл., Сергиево-Посадский район, г. Пересвет, д. - корп. - офис</t>
  </si>
  <si>
    <t>САДОВОД, СНТ</t>
  </si>
  <si>
    <t>141300, Московская обл., г. Сергиев Посад, д. - корп. - офис</t>
  </si>
  <si>
    <t>ВОСХОД, СНТ</t>
  </si>
  <si>
    <t>141337, Московская обл., Сергиево-Посадский район, г. Сергиев Посад, д. Фролово, д. - корп. - офис</t>
  </si>
  <si>
    <t>СОЮЗ, СНТ</t>
  </si>
  <si>
    <t>141327, Московская обл., Сергиево-Посадский район, г. Сергиев Посад, д. Смена, д. - корп. - офис</t>
  </si>
  <si>
    <t>ЧАРКОВО, СНТ</t>
  </si>
  <si>
    <t>141325, Московская обл., Сергиево-Посадский район, г. Сергиев Посад, д. Чарково, д. - корп. - офис</t>
  </si>
  <si>
    <t>ЗАГОРСК, СНТ</t>
  </si>
  <si>
    <t>141366, Московская обл., Сергиево-Посадский район, д. Сырнево, д. - корп. - офис</t>
  </si>
  <si>
    <t>ВИКТОРИЯ, СНТ</t>
  </si>
  <si>
    <t>141433, Московская обл., Сергиево-Посадский район, д. Федорцово, д. - корп. - офис</t>
  </si>
  <si>
    <t>ГЛАВМОСАРХИТЕКТУРЫ, СНТ</t>
  </si>
  <si>
    <t>141361, Московская обл., Сергиево-Посадский район, с. Семхоз, ул. Станционная, д. 0 корп. - офис</t>
  </si>
  <si>
    <t>ЛОТОС, СНТ</t>
  </si>
  <si>
    <t>141311, Московская обл., Сергиево-Посадский район, г. Сергиев Посад, д. Тураково, д. - корп. - офис</t>
  </si>
  <si>
    <t>КОСМОС, СНТ</t>
  </si>
  <si>
    <t>141324, Московская обл., Сергиево-Посадский район, д. Алексеево, д. - корп. - офис</t>
  </si>
  <si>
    <t>ХИМИК-2, СНТ</t>
  </si>
  <si>
    <t>САМОЦВЕТЫ, СНТ</t>
  </si>
  <si>
    <t>141340, Московская обл., Сергиево-Посадский район, д. Ясниково, д. - корп. - офис</t>
  </si>
  <si>
    <t>СЕВЕРНОЕ СИЯНИЕ, СНТ</t>
  </si>
  <si>
    <t>СЕВЕРНЫЙ, ТСН</t>
  </si>
  <si>
    <t>141313, Московская обл., Сергиево-Посадский район, г. Сергиев Посад, ул. Дружбы, д. 9А корп. - офис</t>
  </si>
  <si>
    <t>Ромашка, СНТ</t>
  </si>
  <si>
    <t>141341, Московская обл., Сергиево-Посадский район, д. Шабурново, д. - корп. - офис -</t>
  </si>
  <si>
    <t>РОДНИК, СНТ</t>
  </si>
  <si>
    <t>141327, Московская обл., Сергиево-Посадский район, д. Дубининское, д. - корп. - офис</t>
  </si>
  <si>
    <t>141309, Московская обл., Сергиево-Посадский район, г. Сергиев Посад, с. Благовещенье, д. - корп. - офис</t>
  </si>
  <si>
    <t>ЛАНДЫШ, СНТ</t>
  </si>
  <si>
    <t>141330, Московская обл., Сергиево-Посадский район, д. Ваулино, д. - корп. - офис</t>
  </si>
  <si>
    <t>АВИАСТРОИТЕЛЬ, СНТ</t>
  </si>
  <si>
    <t>141335, Московская обл., Сергиево-Посадский район, с. Шеметово, д. 19 корп. - офис</t>
  </si>
  <si>
    <t>КУЗЬМИНО-1, СНТ</t>
  </si>
  <si>
    <t>141343, Московская обл., Сергиево-Посадский район, д. Судниково, д. - корп. - офис</t>
  </si>
  <si>
    <t>ЮБИЛЕЙНОЕ, СНТ</t>
  </si>
  <si>
    <t>ДНП "Зеленая горка"</t>
  </si>
  <si>
    <t>в районе д.Яковлево</t>
  </si>
  <si>
    <t>ДНП "Родник"</t>
  </si>
  <si>
    <t>в районе д.Дивово</t>
  </si>
  <si>
    <t>ДНТ Старожелтиково</t>
  </si>
  <si>
    <t>в районе д. Старожелтиково</t>
  </si>
  <si>
    <t>СНТ "Теплосеть"</t>
  </si>
  <si>
    <t>в районе д. Редриковы Горы</t>
  </si>
  <si>
    <t>СНТ "Геронтьево-1"</t>
  </si>
  <si>
    <t>в районе д.Геронтьево</t>
  </si>
  <si>
    <t>СНТ "Альфа"</t>
  </si>
  <si>
    <t>в районе д. Рериковы Горы</t>
  </si>
  <si>
    <t>СНТ Загорские дали</t>
  </si>
  <si>
    <t>в районе д. Псарево</t>
  </si>
  <si>
    <t>СНТ Поляна</t>
  </si>
  <si>
    <t>в районе д. Ворохобино</t>
  </si>
  <si>
    <t>СНТ Березка-4а</t>
  </si>
  <si>
    <t>в районе д. Новоселки</t>
  </si>
  <si>
    <t>СНТ Витязь</t>
  </si>
  <si>
    <t>141354, Московская обл., Сергиево-Посадский район, д. Башлаево</t>
  </si>
  <si>
    <t>СНТ "Надежда"</t>
  </si>
  <si>
    <t>142342, Московская обл., Сергиево-Посадский район, с. Титовское, д. - корп. - офис</t>
  </si>
  <si>
    <t>СНТ Рассвет</t>
  </si>
  <si>
    <t>в районе д. Пальчино</t>
  </si>
  <si>
    <t>СНТ "Рабочий"</t>
  </si>
  <si>
    <t>СНТ "Березка"</t>
  </si>
  <si>
    <t>в районе с. Сватково</t>
  </si>
  <si>
    <t>СНТ Заречное</t>
  </si>
  <si>
    <t>в районе д. Голыгино</t>
  </si>
  <si>
    <t>ДНТ Восток</t>
  </si>
  <si>
    <t>СНТ "Ветеран"</t>
  </si>
  <si>
    <t>в районе д. Редковы Горы</t>
  </si>
  <si>
    <t>СНТ "Гея"</t>
  </si>
  <si>
    <t>141327, Московская обл., Сергиево-Посадский район, с. Дерюзино, д. - корп. - офис</t>
  </si>
  <si>
    <t>СНТ "Звездочка"</t>
  </si>
  <si>
    <t>СНТ "Загорье"</t>
  </si>
  <si>
    <t>в районе д. Дубининское</t>
  </si>
  <si>
    <t>СНТ "Успех"</t>
  </si>
  <si>
    <t>142342, Московская обл., Сергиево-Посадский район, д. Борисово, д. - корп. - офис</t>
  </si>
  <si>
    <t>СНТ "Предгорье"</t>
  </si>
  <si>
    <t>в районе д. Душищево</t>
  </si>
  <si>
    <t>СНТ "Яуза"</t>
  </si>
  <si>
    <t>141326, Московская обл., Сергиево-Посадский район, д. Бужаниново, д. - корп. - офис -</t>
  </si>
  <si>
    <t>СНТ "Дубрава"</t>
  </si>
  <si>
    <t>Пользователи</t>
  </si>
  <si>
    <t>д. Филипповское</t>
  </si>
  <si>
    <t xml:space="preserve"> д.Судниково</t>
  </si>
  <si>
    <t>д. Шелково, ДНП "Шелково"</t>
  </si>
  <si>
    <t>д. Акулово, д. Базыкино, СНТ "Алёна"</t>
  </si>
  <si>
    <t>ул. Советская, Гусарский пр-д, ул. Первомайская, ул. Новая, ул. Больничная</t>
  </si>
  <si>
    <t>Кукуевская Набережная улица, д. 2, Сергиев Посад, Московская область (56.314278 38.129674) Экобокс</t>
  </si>
  <si>
    <t>56.314278 38.129674</t>
  </si>
  <si>
    <t>г. Сергиев Посад, Воздвиженская набережная</t>
  </si>
  <si>
    <t>кгм</t>
  </si>
  <si>
    <t>тко</t>
  </si>
  <si>
    <t>г. Сергиев Посад, ул Воздвиженская 62</t>
  </si>
  <si>
    <t>г. Сергиев Посад, ул. Посадская</t>
  </si>
  <si>
    <t>г. СП., ул. Уездная, 37</t>
  </si>
  <si>
    <t>г. Сергиев Посад, ул. Посадская, д. 50А</t>
  </si>
  <si>
    <t>Бюджетные организации</t>
  </si>
  <si>
    <t xml:space="preserve"> МБУ «МФЦ Сергиево-Посадского муниципального района »</t>
  </si>
  <si>
    <t>МБДОУ "ДЕТСКИЙ САД КОМБИНИРОВАННОГО ВИДА № 34"</t>
  </si>
  <si>
    <t xml:space="preserve">ул.Горького, 12,13,14,15,17,23,25,27,  </t>
  </si>
  <si>
    <t>ул.Новая, 1,2,3,4,4а,8, ул.Строителей, 15,19,</t>
  </si>
  <si>
    <t>ул.Трудовые резервы, 10,11,12,13, ул. 1 Мая, 26, ул.Театральная, 4,</t>
  </si>
  <si>
    <t xml:space="preserve">ул.Трудовые резервы, 5,7,8, 9, ул. 1 Мая, 22,24, </t>
  </si>
  <si>
    <t>ул.Гагарина, 4,5,6,</t>
  </si>
  <si>
    <t xml:space="preserve">ул.Королева, 2,4,6,12, </t>
  </si>
  <si>
    <t xml:space="preserve">ул.Ленина, 3,5,7, ул.Первомайская, 8,10, ул.Советская, 10, </t>
  </si>
  <si>
    <t xml:space="preserve">ул.Строителей, 5,7,9, </t>
  </si>
  <si>
    <t>мкр Семхоз, ул. Парковая, 5, 20, 22, 23, 24, 25, 26, 27, 28, 32, 33, 34, 35, 40, 41, 17, 18 + 15-20 домов,</t>
  </si>
  <si>
    <t xml:space="preserve">мкр. Афанасово, ул. Орджоникидзе, 21, 25, 27 + 160-165 домов, </t>
  </si>
  <si>
    <t xml:space="preserve">ул. Базисный Питомник, 1, 2, 3, 4, 5, 6, 7, 8, 9, 10, 11, 15, 17 + 5-10 домов, </t>
  </si>
  <si>
    <t>пр-т Красной Армии, 139,</t>
  </si>
  <si>
    <t xml:space="preserve">пр-т Красной Армии, 1А/1, </t>
  </si>
  <si>
    <t xml:space="preserve">пр-т Красной Армии, 218, </t>
  </si>
  <si>
    <t xml:space="preserve">ул. Глинково, 73, 75, </t>
  </si>
  <si>
    <t xml:space="preserve">ул. Валовая, 50 (0,46/0,14); ул. Валовая, 50 А (0,37/0,11); ул. Валовая, 29 (0,69/0,21); ул. Валовая, 27/3 (0,57/0,18); пер. Валовый,6 (0,58/0,18), </t>
  </si>
  <si>
    <t xml:space="preserve">ул. Дружбы, 9А, 9Ак1, </t>
  </si>
  <si>
    <t>АНО ДО "ЦЕНТР РАЗВИТИЯ РЕБЕНКА-ДЕТСКИЙ САД "АНЮТА"</t>
  </si>
  <si>
    <t xml:space="preserve">Инженерная, 2, 4, 6, 7, 11, 13, НУШ 2, 4, пр-т Красной Армии, 199, 199А, 201А, 201, 203, 203А, 203Б + 4 дома ИЖС, </t>
  </si>
  <si>
    <t>ул. Куликова, 3, 5, 2/2 (1/2) ул. Толстого, 1Б, 2Б, 3Б, ул. Клементьевская 77/9 (1/2), 79 (1/2), 81 (1/2),</t>
  </si>
  <si>
    <t xml:space="preserve">г. Сергиев Посад-14, 1,2,3,4,5,6,7,8,71,72,73,74, </t>
  </si>
  <si>
    <t xml:space="preserve">д.Березняки, 1,2,3,5,21,22,23, </t>
  </si>
  <si>
    <t xml:space="preserve">д.Березняки, 24,27,29,33,34,35,36,37,38, </t>
  </si>
  <si>
    <t xml:space="preserve">д.Березняки, 31,32,62,63,64,65,66,67,68,69,70,71,72,74,75,76,77,78,79,80,81,82,84,86,88,90,94,96,98,99,100,101,104,107,109,111,112,113,120,141,145,251,255,256,257,258,262, </t>
  </si>
  <si>
    <t>МБУ “ЭКО-КОМФОРТ”</t>
  </si>
  <si>
    <t xml:space="preserve">д.Зубцово, 12,13, </t>
  </si>
  <si>
    <t xml:space="preserve">д. 14,15,16, </t>
  </si>
  <si>
    <t>«Культурно-досуговый центр имени В.Н.Сосина»</t>
  </si>
  <si>
    <t xml:space="preserve">дома 16,17, </t>
  </si>
  <si>
    <t xml:space="preserve">дома 15,23,16,17, </t>
  </si>
  <si>
    <t>МБДОУ “Детский сад общеразвивающего вида №53”</t>
  </si>
  <si>
    <t xml:space="preserve">д,12,13,20,16,14, </t>
  </si>
  <si>
    <t>МКУК ДК "ГОРИЗОНТ"</t>
  </si>
  <si>
    <t xml:space="preserve">ул.Мира, 11,16,18,22,24, </t>
  </si>
  <si>
    <t xml:space="preserve">ул.Школьная, 14,16,18, </t>
  </si>
  <si>
    <t>МБОУ "Средняя общеобразовательная школа №26</t>
  </si>
  <si>
    <t xml:space="preserve">п.Заречный, 1,2,3,4А,5,6,7,8,9,10,11,12,13, </t>
  </si>
  <si>
    <t xml:space="preserve">п.Лоза, 1,2,3, </t>
  </si>
  <si>
    <t xml:space="preserve">п.Лоза, 17А,18, </t>
  </si>
  <si>
    <t xml:space="preserve">п.Богородское, 1,2,3, </t>
  </si>
  <si>
    <t>МКУК «ДЦ «Звездный »</t>
  </si>
  <si>
    <t xml:space="preserve">п.Богородское, 77,77а,79, </t>
  </si>
  <si>
    <t xml:space="preserve">с.Муханово, ул.Советская, 15,17, </t>
  </si>
  <si>
    <t xml:space="preserve">2,2-А,4-4-А, </t>
  </si>
  <si>
    <t xml:space="preserve">30-А , </t>
  </si>
  <si>
    <t xml:space="preserve">6,7/9,8-8-А, </t>
  </si>
  <si>
    <t xml:space="preserve">9,10,16,17 , </t>
  </si>
  <si>
    <t xml:space="preserve">пос.Мостовик, ул.Первомайская, 1,3,7,9,11,17,16, </t>
  </si>
  <si>
    <t xml:space="preserve">д.Селково, 14А,16,17А,27, </t>
  </si>
  <si>
    <t>ЖСК "Тим",ул. Владимирская, 7к1,7к2,7к3</t>
  </si>
  <si>
    <t>ООО "Мособлэксплуатация", ул. Дружбы, 6, 6А, 7(1/3)</t>
  </si>
  <si>
    <t xml:space="preserve">ООО "Мособлэксплуатация", ул. Дружбы, 7(2/3), 8(1/2), </t>
  </si>
  <si>
    <t>«Культурно-досуговый центр имени В.Н.Сосина»(0,58), МБДОУ «Детский сад общеразвивающего вида №47» (2,17), МБОУ «Шабурновская основная общеобразовательная школа» (3,21417)</t>
  </si>
  <si>
    <t>«Культурно-досуговый центр имени В.Н.Сосина» (0,58)</t>
  </si>
  <si>
    <t>с. Шеметово,
ул. Центральная, у д. 23Б (23А)</t>
  </si>
  <si>
    <t>«Культурно-досуговый центр имени В.Н.Сосина» (1,16), МБУ «МФЦ Сергиево-Посадского муниципального района »</t>
  </si>
  <si>
    <t>АДМИНИСТРАЦИЯ ГОРОДА ПЕРЕСВЕТ (1,74)</t>
  </si>
  <si>
    <t>р/п Богородское, 77 (78)</t>
  </si>
  <si>
    <t>Богородский филиал “ВШНИ” (1,53917)</t>
  </si>
  <si>
    <t>г. Пересвет, ул. Первомайская, 6, (ул. Советская, 8)</t>
  </si>
  <si>
    <t>МБУДО "Детская музыкальная школа №4. г. Пересвет" (0,0725), ГБУМО "Мособлмедсервис" (3,69993)</t>
  </si>
  <si>
    <t>ГБУМО "Мособлмедсервис" (0,0725), МБУДО «Детская школа искусств №1 пгт. Скоропусковский» (0,79008)</t>
  </si>
  <si>
    <t>ГБУСО МО КЦСОиР "Оптимист" (0,36975)</t>
  </si>
  <si>
    <t>ГБУСО МО КЦСОиР "Оптимист" (0,58)</t>
  </si>
  <si>
    <t>ГКУ МО «Мособллес» - Сергиев Посад (2,9725)</t>
  </si>
  <si>
    <t>ГКУ МО Сергиево-Посадкий ЦЗН (2,3925)</t>
  </si>
  <si>
    <t>ГУ-МОСКОВСКОЕ ОБЛАСТНОЕ РО ФОНДА СОЦИАЛЬНОГО СТРАХОВАНИЯ РОССИЙСКОЙ ФЕДЕРАЦИИ (1,6675)</t>
  </si>
  <si>
    <t>г. СП., ул. Шлякова, 19А (26/1)</t>
  </si>
  <si>
    <t>ГУП МО «МОБТИ» (2,32)</t>
  </si>
  <si>
    <t>МБДОУ «Детский сад комбинированного вида №16» (4,71), МБУДО "Детская школа искусств №7 пос.Реммаш" (2,40746)</t>
  </si>
  <si>
    <t>МБДОУ «Детский сад комбинированного вида №40" (3,69005)</t>
  </si>
  <si>
    <t>МБДОУ «Детский сад комбинированного вида №51» (6,71)</t>
  </si>
  <si>
    <t>МБДОУ «Детский сад комбинированного вида №72»(5,67); МБУК «Центр Елизаветы Мамонтовой» (58,73833)</t>
  </si>
  <si>
    <t>МБДОУ «Детский сад компенсирующего вида № 17» (2,4401)</t>
  </si>
  <si>
    <t>МБДОУ «Детский сад общеразвивающего вида № 64» (0,78)</t>
  </si>
  <si>
    <t>МБДОУ «Детский сад общеразвивающего вида №74» (1,54)</t>
  </si>
  <si>
    <t>МБДОУ Детский сад комбинированного вида 8 (4,68)</t>
  </si>
  <si>
    <t>МБДОУ Детский сад общеразвивающего вида №46 (1,7875); МБОУ «Мухановская средняя общеобразовательная школа» (1,9); МБОУ «Мухановская средняя общеобразовательная школа» (0,9); МКУК «ДЦ «Звездный »</t>
  </si>
  <si>
    <t>МБДОУ«Детский сад общеразвивающего вида №49» (0,84988)</t>
  </si>
  <si>
    <t>«Культурно-досуговый центр имени В.Н.Сосина» (0,56478); МБОУ "Самотовинская средняя общеобразовательная школа" (2,12008)</t>
  </si>
  <si>
    <t>МБОУ "СРЕДНЯЯ ОБЩЕОБРАЗОВАТЕЛЬНАЯ ШКОЛА № 15"(10,0325)</t>
  </si>
  <si>
    <t>МБОУ СОШ № 12 (7,03586)</t>
  </si>
  <si>
    <t>МБОУ«Хотьковская средняя общеобразовательная школа №1» (29,72)</t>
  </si>
  <si>
    <t>МБУ ДО «ДШИ №2 г. Хотьково» (1,21996)</t>
  </si>
  <si>
    <t>МБУДО «Детская музыкальная школа №1 г. Сергиев Посад» (3,34083)</t>
  </si>
  <si>
    <t>МБУДО «Детская школа искусств №3 г. Сергиев Посад» (2,46002)</t>
  </si>
  <si>
    <t xml:space="preserve">г. Краснозаводск, ул. Трудовые резервы, 11 (9) </t>
  </si>
  <si>
    <t>МБУДО «ДШИ №5 г. Краснозаводск» (2,02999)</t>
  </si>
  <si>
    <t>МБУДО Детская школа искусств имени Елены Дмитриевны Поленовой (г. Хотьково) (7,48917)</t>
  </si>
  <si>
    <t>ИП "Куликов Антон Дмитриевич" (9,53) (пиццерия)</t>
  </si>
  <si>
    <t>ИП Болсуновский Д.А.</t>
  </si>
  <si>
    <t>ИП Митякова Александра Петровна (2,89)</t>
  </si>
  <si>
    <t>ООО "Еланна"(стройматерилы), ИП Каримова Г.Э. (продукты) 1,46, ИП Юдина Нина Михайловна (0,95)</t>
  </si>
  <si>
    <t>ГРЦ Ритуальный центр</t>
  </si>
  <si>
    <t>Ип Волков (автосервис)</t>
  </si>
  <si>
    <t>Житкова О. В. (0,99325)</t>
  </si>
  <si>
    <t>МБУК «ЦСДК Васильевское» (0,86)</t>
  </si>
  <si>
    <t>МБУК СДК«Юность» (2,33333)</t>
  </si>
  <si>
    <t>МБУС "ЦФС "ОЛИМПИОНИК" (0,8)</t>
  </si>
  <si>
    <t>МКУ "ССВПД СП"</t>
  </si>
  <si>
    <t>МКУ «ФОК «Лотос» (1,45)</t>
  </si>
  <si>
    <t>МКУ «ФОК «Орбита» (0,81)</t>
  </si>
  <si>
    <t xml:space="preserve"> МКУ СПМР «ЦБ муниципальных учреждений образования» (3,2625)</t>
  </si>
  <si>
    <t>МКУК «ДЦ «Звездный » (2,79917)</t>
  </si>
  <si>
    <t>МБУ «МФЦ Сергиево-Посадского муниципального района », МОСКОВСКИЙ ОБЛАСТНОЙ МЕДИЦИНСКИЙ КОЛЛЕДЖ № 4 ГБПОУ МО (1,5)</t>
  </si>
  <si>
    <t>МУК «Дом культуры поселка Лоза» (1,39)</t>
  </si>
  <si>
    <t>МУК Театр-студия «Театральный ковчег» (0,84)</t>
  </si>
  <si>
    <t>ООО "РУССКИЙ ФЕЙЕРВЕРК" (2,54)</t>
  </si>
  <si>
    <t>ООО «Сотрудничество» (2,3925), ООО «Техноэкспорт» (2,61), ООО «Трудовые резервы» (1,6675), ООО «Зелёный пояс» (0,2175)</t>
  </si>
  <si>
    <t>ФГБУ «Федеральный центр развития экспорта продукции агропромышленного комплекса Российской Федерации (6,45)</t>
  </si>
  <si>
    <t xml:space="preserve"> ФГУП ППЗ «Конкурсный» (1,45)</t>
  </si>
  <si>
    <t>ФСК "МЕТЕОР" (2,92)</t>
  </si>
  <si>
    <t>СВИБЛОВО СТСН (1,45667)</t>
  </si>
  <si>
    <t>СНТ "ВАСЬКОВО" (1,52)</t>
  </si>
  <si>
    <t>дер. Зубцово, 11</t>
  </si>
  <si>
    <t>СНТ "ВЕРА" (1,77)</t>
  </si>
  <si>
    <t>СНТ "ИСТОМИНО" (1,01333)</t>
  </si>
  <si>
    <t>СНТ "КЛЕМЕНТЬЕВСКИЙ ПОСЕЛОК" (7,03)</t>
  </si>
  <si>
    <t>СНТ "БАШЛАЕВО" (2,28); СНТ "КУДРИНО" (6,33333)</t>
  </si>
  <si>
    <t>СНТ "ЛАДА" (2,9792)</t>
  </si>
  <si>
    <t>СНТ "НАТАЛЬИНО" (1,20333); ТСН "СНТ БЕРЁЗКА-3" (3,92667)</t>
  </si>
  <si>
    <t>СНТ "ОРБИТА" (2,53017); СНТ "ОРБИТА-1" (1,9)</t>
  </si>
  <si>
    <t>СНТ "ОТДЫХ" (6,14333)</t>
  </si>
  <si>
    <t>СНТ "ГОЛУБЫЕ ДАЛИ" (1,14); СНТ "ПЕРВОМАЙСКОЕ" (2,15333); СНТ "ЭНЕРГЕТИК" (5,25983)</t>
  </si>
  <si>
    <t>СНТ "ПЕРЕДОВАЯ ТЕКСТИЛЬЩИЦА" (0,95)</t>
  </si>
  <si>
    <t>СНТ "ПЛЕС" (2,47)</t>
  </si>
  <si>
    <t>СНТ "ПТИЦЕВОД-3" (8,86667); СНТ "Черемуха" (1,39333)</t>
  </si>
  <si>
    <t>СНТ "СЕЛИХОВО" (1,96333)</t>
  </si>
  <si>
    <t>СНТ "СИРЕНЬ" (3,61)</t>
  </si>
  <si>
    <t>СНТ "СОЮЗ-6" (50)</t>
  </si>
  <si>
    <t>СНТ "ХИМИК-11" (0,50667)</t>
  </si>
  <si>
    <t>СНТ "ХИМИК-2" (2,21667); СНТ "ХИМИК-5" (1,83667)</t>
  </si>
  <si>
    <t>д. Шильцы, СНТ "Энергетик".</t>
  </si>
  <si>
    <t>СНТ "ШИЛЬЦЫ - 2" (10,27)</t>
  </si>
  <si>
    <t>СНТ "ЛЕСНОЕ" (8); СНТ "ШКОЛЬНЫЙ" (0,88667)</t>
  </si>
  <si>
    <t>СНТ "ЮЖНЫЙ" (0,95)</t>
  </si>
  <si>
    <t>СНТ «Москвич» (0,8)</t>
  </si>
  <si>
    <t>СНТ «Патриот» (9,5)</t>
  </si>
  <si>
    <t>ТСН "ДАЧНЫЕ ДОМА ШЕЛКОВО" (2,21667)</t>
  </si>
  <si>
    <t>ТСН "СТРОИТЕЛЬ-2" (1,9)</t>
  </si>
  <si>
    <t>ТСН «ДНТ Абрамцево-3» (7,6)</t>
  </si>
  <si>
    <t>Майолик, Ак.Королева</t>
  </si>
  <si>
    <t>ул. Горжовицкая 7,9,8,5,12,13, Дачная ч/с, ст.Химик</t>
  </si>
  <si>
    <t>ул. Октябрьская, Спортивная ч/с</t>
  </si>
  <si>
    <t>п. ОРГРЭС 2,3,5,6</t>
  </si>
  <si>
    <t>ул. Новая, Горбуновская, Ткацкий пер.</t>
  </si>
  <si>
    <t>2-я Рабочая 26,28, 29, ч/с</t>
  </si>
  <si>
    <t>2-я Рабочая 30,31,1/1а, 48</t>
  </si>
  <si>
    <t>3-е Митино 7,9</t>
  </si>
  <si>
    <t xml:space="preserve">ул. Васнецова, ул. Серова </t>
  </si>
  <si>
    <t>ул. Жуковского 2,8,10, ул. Лихачева 2,13,14, ул. Ломоносова 12а,12,2,14</t>
  </si>
  <si>
    <t xml:space="preserve">ул. Ленина 4, ул. Михеенко 5,6,7,8, </t>
  </si>
  <si>
    <t xml:space="preserve">ул. Калинина 6,8, ул. Черняховского 2, </t>
  </si>
  <si>
    <t>Лихачева 1,3, ул. Калинина , ул. Первомайская</t>
  </si>
  <si>
    <t>ул. Майолик 4, ул. Ак.Королева 2, 4, Митино ч/сектор</t>
  </si>
  <si>
    <t xml:space="preserve">ул. Менделеева 17, 20,21,23, ул. Дачная </t>
  </si>
  <si>
    <t xml:space="preserve">ул. Михеенко 15, 13, ул. Советская, ул. Московская </t>
  </si>
  <si>
    <t>ул. Михеенко 17, 18, 16, 20, 21,19</t>
  </si>
  <si>
    <t>ул. Михеенко 13, ул. Советская  Московская ч/с</t>
  </si>
  <si>
    <t xml:space="preserve">ул. Михеенко 9, 9а, 11, 11а, ул. Московская, Московский туп., ул. Советская </t>
  </si>
  <si>
    <t>дер. Репихово</t>
  </si>
  <si>
    <t xml:space="preserve">дер. Репихово </t>
  </si>
  <si>
    <t>ул. Седина 28, 1-я Хотьковская 26</t>
  </si>
  <si>
    <t>ул. Седина 1, ул. Горжовицкая 1,2,3</t>
  </si>
  <si>
    <t xml:space="preserve">ул. Седина 32,33,35,34,36 </t>
  </si>
  <si>
    <t xml:space="preserve">ул. Станционная </t>
  </si>
  <si>
    <t>ул. Черняховского 10-14</t>
  </si>
  <si>
    <t>ул. Черняховского 12, 8, Строителей пр-д 1,3</t>
  </si>
  <si>
    <t>ул. Черняховсого 8,12, Строителей пр-д 1,3</t>
  </si>
  <si>
    <t xml:space="preserve">ул. Фурманова </t>
  </si>
  <si>
    <t>ул. Художественный пр-д  4</t>
  </si>
  <si>
    <t>пос. Мостовик, ул.Лесная, 46,25, 44, 23 (1/2)</t>
  </si>
  <si>
    <t>пос. Мостовик, ул. Лесная, 5, 7</t>
  </si>
  <si>
    <t>СНТ "Лесэнерго-2", СНТ "Орбита", СНТ "Автомобилист-3"</t>
  </si>
  <si>
    <t>д. Костромино</t>
  </si>
  <si>
    <t>56.510477, 38.315222</t>
  </si>
  <si>
    <t>56.332268, 38.105654</t>
  </si>
  <si>
    <t>д. Тураково, д. 3-5</t>
  </si>
  <si>
    <t>56.274172, 38.192568</t>
  </si>
  <si>
    <t>д. Тураково</t>
  </si>
  <si>
    <t>д. Тураково, д. 111</t>
  </si>
  <si>
    <t>56.275454, 38.195410</t>
  </si>
  <si>
    <t>56.247738, 38.054916</t>
  </si>
  <si>
    <t>56.199171, 38.125171</t>
  </si>
  <si>
    <t>56.275559, 38.042321</t>
  </si>
  <si>
    <t>56.272095, 37.982666</t>
  </si>
  <si>
    <t>56.265374, 37.990874</t>
  </si>
  <si>
    <t>56.206444, 37.966573</t>
  </si>
  <si>
    <t>56.249540, 37.971147</t>
  </si>
  <si>
    <t>56.252751, 37.962205</t>
  </si>
  <si>
    <t>56.256552, 37.960151</t>
  </si>
  <si>
    <t>56.256504, 37.960182</t>
  </si>
  <si>
    <t>56.253319, 37.947334</t>
  </si>
  <si>
    <t>56.252135, 37.855295</t>
  </si>
  <si>
    <t>56.270624, 37.918686</t>
  </si>
  <si>
    <t>56.256733, 38.008604</t>
  </si>
  <si>
    <t>56.226535, 38.009276</t>
  </si>
  <si>
    <t>56.209515, 38.046803</t>
  </si>
  <si>
    <t>56.193819, 38.030515</t>
  </si>
  <si>
    <t>56.338266, 38.186344</t>
  </si>
  <si>
    <t>56.330258, 38.113700</t>
  </si>
  <si>
    <t>д. Каменки, д. 26</t>
  </si>
  <si>
    <t>д. Каменки,д. 6</t>
  </si>
  <si>
    <t xml:space="preserve">г. Сергиев Посад, д. Крапивино </t>
  </si>
  <si>
    <t>56.401597,38.104207</t>
  </si>
  <si>
    <t xml:space="preserve">с. п. Шеметовское, д. Новиково </t>
  </si>
  <si>
    <t>56.527042, 37.917381</t>
  </si>
  <si>
    <t>г. Сергиев Посад, д. Мишутино, 99</t>
  </si>
  <si>
    <t>56.389010, 38.107288</t>
  </si>
  <si>
    <t>с.п. Мишутино, д. Васильково, д. 103</t>
  </si>
  <si>
    <t>56.381181, 38.094650</t>
  </si>
  <si>
    <t>с.п. Мишутино, д. Барканово, д. 103</t>
  </si>
  <si>
    <t>56.324812, 38.025046</t>
  </si>
  <si>
    <t>г. п. Сергиев Посад, с. Хомяково. ул. Ереминская, д. 77</t>
  </si>
  <si>
    <t>56.419463, 37.992394</t>
  </si>
  <si>
    <t>Назначение площадки ТКО/КГО</t>
  </si>
  <si>
    <t xml:space="preserve">ул. Ясная, 6, 1 (1/3), ул. Весенняя, 3, ул. Победы 9, ул. Мира, 14 (1/2), 16 (1/3) ,  </t>
  </si>
  <si>
    <t xml:space="preserve"> ул. Победы, 1,  2 (1/2), 3 (1/2), ул. Мира,  8 (1/2), 6, 4, 1, 1А, 1Б</t>
  </si>
  <si>
    <r>
      <t>АО "Служба "ТСИ" (0,29); ИП Бочкунова Е.Г. (14,09); ООО "МАНЭ" (3,33);</t>
    </r>
    <r>
      <rPr>
        <sz val="11"/>
        <color rgb="FFFF0000"/>
        <rFont val="Calibri"/>
        <family val="2"/>
        <charset val="204"/>
        <scheme val="minor"/>
      </rPr>
      <t xml:space="preserve"> ООО "СИА-ФАРМ" </t>
    </r>
  </si>
  <si>
    <r>
      <t xml:space="preserve">Ветеринарная клиника </t>
    </r>
    <r>
      <rPr>
        <b/>
        <sz val="11"/>
        <color theme="1"/>
        <rFont val="Calibri"/>
        <family val="2"/>
        <charset val="204"/>
        <scheme val="minor"/>
      </rPr>
      <t>"</t>
    </r>
    <r>
      <rPr>
        <sz val="11"/>
        <color theme="1"/>
        <rFont val="Calibri"/>
        <family val="2"/>
        <charset val="204"/>
        <scheme val="minor"/>
      </rPr>
      <t>Дружок"</t>
    </r>
  </si>
  <si>
    <r>
      <t xml:space="preserve">ИП Кушакова Наталья Викторовна (4,75); ИП Христолюбова Л.С. (0,1333); ООО "Альфа Владимир" (7,6665); ООО "МеталлстроЙ" (0,69); ИП Кушакова Н.В. (4,75); ИП Красавин С.Н. (4,94); </t>
    </r>
    <r>
      <rPr>
        <sz val="11"/>
        <color rgb="FFFF0000"/>
        <rFont val="Calibri"/>
        <family val="2"/>
        <charset val="204"/>
        <scheme val="minor"/>
      </rPr>
      <t>кафе Time Bar; магазин Продукты мясо</t>
    </r>
  </si>
  <si>
    <t>56.3527984619141,38.1090316772461</t>
  </si>
  <si>
    <t>56.2323989868164,38.1029319763184</t>
  </si>
  <si>
    <t>56.3347625732422,38.3395729064941</t>
  </si>
  <si>
    <t>56.3537178039551,38.3755111694336</t>
  </si>
  <si>
    <t>56.4781532287598,37.8662338256836</t>
  </si>
  <si>
    <t>56.2271385192871,38.1811790466309</t>
  </si>
  <si>
    <t>56.3980560302734,37.8909225463867</t>
  </si>
  <si>
    <t>56.1875572204590,38.1646003723145</t>
  </si>
  <si>
    <t>56.6334190368652,38.1055564880371</t>
  </si>
  <si>
    <t>56.2127189636230,38.0653877258301</t>
  </si>
  <si>
    <t>56.3464431762695,38.3655624389648</t>
  </si>
  <si>
    <t>56.3540153503418,38.3003425598145</t>
  </si>
  <si>
    <t>56.3541412353516,38.2944526672363</t>
  </si>
  <si>
    <t>56.3520278930664,38.2912902832031</t>
  </si>
  <si>
    <t>56.3378257751465,38.3709297180176</t>
  </si>
  <si>
    <t>56.2554321289062,37.9367027282715</t>
  </si>
  <si>
    <t>56.3806419372559,38.0704879760742</t>
  </si>
  <si>
    <t>56.2783203125000,37.9845275878906</t>
  </si>
  <si>
    <t>56.2458686828613,37.9339599609375</t>
  </si>
  <si>
    <t>56.2788391113281,37.9745750427246</t>
  </si>
  <si>
    <t>56.6475028991699,38.1596145629883</t>
  </si>
  <si>
    <t>56.2633628845215,38.0163688659668</t>
  </si>
  <si>
    <t>56.3699073791504,38.0872688293457</t>
  </si>
  <si>
    <t>56.2107353210449,37.9834480285645</t>
  </si>
  <si>
    <t>56.3314514160156,37.9452667236328</t>
  </si>
  <si>
    <t>56.3477401733398,38.1068229675293</t>
  </si>
  <si>
    <t>56.3828964233398,38.1024093627930</t>
  </si>
  <si>
    <t>56.5352592468262,37.8729324340820</t>
  </si>
  <si>
    <t>56.2784881591797,38.1760177612305</t>
  </si>
  <si>
    <t>56.2018852233887,37.9855804443359</t>
  </si>
  <si>
    <t>56.3204803466797,37.9382209777832</t>
  </si>
  <si>
    <t>56.3196868896484,37.9487113952637</t>
  </si>
  <si>
    <t>56.5003471374512,38.1701126098633</t>
  </si>
  <si>
    <t>56.3215942382812,38.2357940673828</t>
  </si>
  <si>
    <t>56.3460044860840,38.2419052124023</t>
  </si>
  <si>
    <t>56.2491912841797,38.2546653747559</t>
  </si>
  <si>
    <t>56.2801589965820,37.8308143615723</t>
  </si>
  <si>
    <t>56.2574958801270,37.8263969421387</t>
  </si>
  <si>
    <t>56.3927383422852,38.2635612487793</t>
  </si>
  <si>
    <t>56.3884201049805,38.2743110656738</t>
  </si>
  <si>
    <t>56.3199310302734,38.1339988708496</t>
  </si>
  <si>
    <t>56.2778053283691,38.1604881286621</t>
  </si>
  <si>
    <t>56.3499717712402,38.0731849670410</t>
  </si>
  <si>
    <t>56.3502388000488,37.9179763793945</t>
  </si>
  <si>
    <t>56.6152076721191,37.9226226806641</t>
  </si>
  <si>
    <t>56.3120994567871,38.0898780822754</t>
  </si>
  <si>
    <t>56.3510551452637,38.2328262329102</t>
  </si>
  <si>
    <t>56.5122375488281,38.0704574584961</t>
  </si>
  <si>
    <t>56.5669136047363,37.9702987670898</t>
  </si>
  <si>
    <t>56.3292961120605,38.0231971740723</t>
  </si>
  <si>
    <t>56.3495864868164,38.0906295776367</t>
  </si>
  <si>
    <t>56.4388694763184,38.3967895507812</t>
  </si>
  <si>
    <t>56.2810935974121,37.9847946166992</t>
  </si>
  <si>
    <t>56.3075904846191,37.9294815063477</t>
  </si>
  <si>
    <t>56.3244476318359,38.0737495422363</t>
  </si>
  <si>
    <t>56.2467689514160,38.0184135437012</t>
  </si>
  <si>
    <t>56.5064811706543,38.1754188537598</t>
  </si>
  <si>
    <t>56.5101585388184,38.1911239624023</t>
  </si>
  <si>
    <t>56.2446174621582,38.2318840026855</t>
  </si>
  <si>
    <t>56.3686866760254,38.0812339782715</t>
  </si>
  <si>
    <t>56.2465858459473,37.9447746276855</t>
  </si>
  <si>
    <t>56.3604316711426,37.8789215087891</t>
  </si>
  <si>
    <t>56.1975784301758,38.1435089111328</t>
  </si>
  <si>
    <t>56.4403839111328,38.3948211669922</t>
  </si>
  <si>
    <t>56.3482322692871,38.0183563232422</t>
  </si>
  <si>
    <t>56.2506599426270,38.2660560607910</t>
  </si>
  <si>
    <t>56.2654762268066,38.2794418334961</t>
  </si>
  <si>
    <t>56.2500610351562,38.2617034912109</t>
  </si>
  <si>
    <t>56.2568740844727,38.2630233764648</t>
  </si>
  <si>
    <t>56.2534179687500,38.2655525207520</t>
  </si>
  <si>
    <t>56.3173065185547,37.7958564758301</t>
  </si>
  <si>
    <t>56.5066947937012,38.1626968383789</t>
  </si>
  <si>
    <t>56.5070190429688,38.1682968139648</t>
  </si>
  <si>
    <t>56.2729911804199,38.2833442687988</t>
  </si>
  <si>
    <t>56.1988143920898,38.0863952636719</t>
  </si>
  <si>
    <t>56.1986694335938,38.0800552368164</t>
  </si>
  <si>
    <t>56.5983657836914,38.0309028625488</t>
  </si>
  <si>
    <t>56.5984115600586,38.0306968688965</t>
  </si>
  <si>
    <t>56.3154296875000,37.8069458007812</t>
  </si>
  <si>
    <t>56.2991981506348,38.3563613891602</t>
  </si>
  <si>
    <t>56.2742843627930,38.1672248840332</t>
  </si>
  <si>
    <t>56.3864593505859,38.3226051330566</t>
  </si>
  <si>
    <t>56.2619247436523,38.1520881652832</t>
  </si>
  <si>
    <t>56.3082389831543,38.0806388854980</t>
  </si>
  <si>
    <t>56.3202476501465,38.1097259521484</t>
  </si>
  <si>
    <t>56.4077873229980,38.3488006591797</t>
  </si>
  <si>
    <t>56.3566360473633,38.2204856872559</t>
  </si>
  <si>
    <t>56.2699737548828,38.0431900024414</t>
  </si>
  <si>
    <t>56.3445320129395,38.0709037780762</t>
  </si>
  <si>
    <t>56.4020957946777,37.9960365295410</t>
  </si>
  <si>
    <t>56.3228836059570,38.0336265563965</t>
  </si>
  <si>
    <t>56.3861274719238,38.1756858825684</t>
  </si>
  <si>
    <t>56.3883895874023,38.1686859130859</t>
  </si>
  <si>
    <t>56.3811759948730,38.3950004577637</t>
  </si>
  <si>
    <t>56.2762832641602,37.9023895263672</t>
  </si>
  <si>
    <t>56.2854690551758,37.9854850769043</t>
  </si>
  <si>
    <t>56.3682212829590,38.1824226379395</t>
  </si>
  <si>
    <t>56.3858489990234,38.2846755981445</t>
  </si>
  <si>
    <t>56.2837295532227,37.9865722656250</t>
  </si>
  <si>
    <t>56.3751182556152,38.1155128479004</t>
  </si>
  <si>
    <t>56.2875595092773,38.1531295776367</t>
  </si>
  <si>
    <t>56.2872962951660,38.1590538024902</t>
  </si>
  <si>
    <t>56.2871513366699,38.1667823791504</t>
  </si>
  <si>
    <t>56.3716735839844,38.2441978454590</t>
  </si>
  <si>
    <t>56.2110557556152,38.0699272155762</t>
  </si>
  <si>
    <t>56.2653465270996,38.0370674133301</t>
  </si>
  <si>
    <t>56.3734512329102,38.2716979980469</t>
  </si>
  <si>
    <t>56.5398330688477,38.2122192382812</t>
  </si>
  <si>
    <t>56.5784759521484,37.8457565307617</t>
  </si>
  <si>
    <t>56.3502464294434,38.1825256347656</t>
  </si>
  <si>
    <t>56.3252029418945,37.9446716308594</t>
  </si>
  <si>
    <t>56.2142677307129,38.1650390625000</t>
  </si>
  <si>
    <t>56.1808547973633,38.1646804809570</t>
  </si>
  <si>
    <t>56.2927093505859,37.9315452575684</t>
  </si>
  <si>
    <t>56.4497985839844,37.9521179199219</t>
  </si>
  <si>
    <t>56.3527488708496,38.1014747619629</t>
  </si>
  <si>
    <t>56.3849525451660,38.1147308349609</t>
  </si>
  <si>
    <t>56.3418350219727,38.2021255493164</t>
  </si>
  <si>
    <t>56.2803344726562,38.2472419738770</t>
  </si>
  <si>
    <t>56.2441749572754,38.1243629455566</t>
  </si>
  <si>
    <t>56.4302482604980,38.3469276428223</t>
  </si>
  <si>
    <t>56.5165443420410,38.0919303894043</t>
  </si>
  <si>
    <t>56.5680809020996,38.1409339904785</t>
  </si>
  <si>
    <t>56.1784439086914,38.0483779907227</t>
  </si>
  <si>
    <t>56.2428092956543,37.9485015869141</t>
  </si>
  <si>
    <t>56.3544311523438,38.0220413208008</t>
  </si>
  <si>
    <t>56.3580474853516,38.0239906311035</t>
  </si>
  <si>
    <t>56.3894004821777,38.2787513732910</t>
  </si>
  <si>
    <t>56.4530258178711,37.9622726440430</t>
  </si>
  <si>
    <t>56.3206176757812,38.0121536254883</t>
  </si>
  <si>
    <t>56.2803382873535,37.9758110046387</t>
  </si>
  <si>
    <t>56.2385787963867,38.1865653991699</t>
  </si>
  <si>
    <t>56.3302383422852,38.1345672607422</t>
  </si>
  <si>
    <t>56.2430725097656,38.2049102783203</t>
  </si>
  <si>
    <t>56.3330955505371,38.2485008239746</t>
  </si>
  <si>
    <t>56.3432121276855,37.8390083312988</t>
  </si>
  <si>
    <t>56.4295768737793,38.2851867675781</t>
  </si>
  <si>
    <t>56.3480682373047,38.1110877990723</t>
  </si>
  <si>
    <t>56.3852844238281,38.0503807067871</t>
  </si>
  <si>
    <t>56.2799911499023,37.9708518981934</t>
  </si>
  <si>
    <t>56.3816566467285,38.0633125305176</t>
  </si>
  <si>
    <t>56.3845252990723,38.0733680725098</t>
  </si>
  <si>
    <t>56.3904151916504,38.0738525390625</t>
  </si>
  <si>
    <t>56.4170455932617,38.2040939331055</t>
  </si>
  <si>
    <t>56.4121055603027,38.1917304992676</t>
  </si>
  <si>
    <t>56.4131622314453,38.1858291625977</t>
  </si>
  <si>
    <t>56.5044441223145,38.2039680480957</t>
  </si>
  <si>
    <t>56.2909011840820,38.2349815368652</t>
  </si>
  <si>
    <t>56.2910842895508,38.2354621887207</t>
  </si>
  <si>
    <t>56.2958450317383,38.2364578247070</t>
  </si>
  <si>
    <t>56.3445549011230,37.8642654418945</t>
  </si>
  <si>
    <t>56.2314491271973,38.1856536865234</t>
  </si>
  <si>
    <t>56.3372039794922,38.0480346679688</t>
  </si>
  <si>
    <t>56.3216094970703,38.2273025512695</t>
  </si>
  <si>
    <t>56.3553161621094,38.2233848571777</t>
  </si>
  <si>
    <t>56.2793846130371,37.9448699951172</t>
  </si>
  <si>
    <t>56.6032638549805,38.0365066528320</t>
  </si>
  <si>
    <t>56.3744163513184,38.0880279541016</t>
  </si>
  <si>
    <t>56.3834800720215,37.8846397399902</t>
  </si>
  <si>
    <t>56.6023712158203,38.0380363464355</t>
  </si>
  <si>
    <t>56.2913703918457,38.1218109130859</t>
  </si>
  <si>
    <t>56.4147567749023,38.1424179077148</t>
  </si>
  <si>
    <t>56.2848434448242,38.0897102355957</t>
  </si>
  <si>
    <t>56.3661956787109,38.2836570739746</t>
  </si>
  <si>
    <t>56.3680992126465,38.2831954956055</t>
  </si>
  <si>
    <t>56.3570861816406,38.2930870056152</t>
  </si>
  <si>
    <t>56.3438262939453,38.0475196838379</t>
  </si>
  <si>
    <t>56.3917274475098,38.2715110778809</t>
  </si>
  <si>
    <t>56.3531608581543,38.0253143310547</t>
  </si>
  <si>
    <t>56.3378562927246,38.0915145874023</t>
  </si>
  <si>
    <t>56.3612442016602,38.2775497436523</t>
  </si>
  <si>
    <t>56.2821769714355,37.8304290771484</t>
  </si>
  <si>
    <t>56.3919563293457,38.0395164489746</t>
  </si>
  <si>
    <t>56.3692970275879,38.0206489562988</t>
  </si>
  <si>
    <t>56.5535430908203,38.2295303344727</t>
  </si>
  <si>
    <t>56.3682746887207,38.1422767639160</t>
  </si>
  <si>
    <t>56.3401145935059,37.9457931518555</t>
  </si>
  <si>
    <t>56.2462501525879,37.9530410766602</t>
  </si>
  <si>
    <t>56.2837638854980,37.8557052612305</t>
  </si>
  <si>
    <t>56.3843727111816,38.2769546508789</t>
  </si>
  <si>
    <t>56.2884368896484,37.8558387756348</t>
  </si>
  <si>
    <t>56.3698043823242,38.0257301330566</t>
  </si>
  <si>
    <t>56.4386444091797,38.2469177246094</t>
  </si>
  <si>
    <t>56.2810020446777,38.2344627380371</t>
  </si>
  <si>
    <t>56.2011909484863,38.0768737792969</t>
  </si>
  <si>
    <t>56.2755012512207,38.2517890930176</t>
  </si>
  <si>
    <t>56.2011566162109,37.9944381713867</t>
  </si>
  <si>
    <t>56.2553558349609,37.8575973510742</t>
  </si>
  <si>
    <t>56.3780288696289,38.2665023803711</t>
  </si>
  <si>
    <t>56.3388748168945,37.9271316528320</t>
  </si>
  <si>
    <t>56.3184242248535,37.8004112243652</t>
  </si>
  <si>
    <t>56.3565902709961,38.2600936889648</t>
  </si>
  <si>
    <t>56.2308769226074,38.2856178283691</t>
  </si>
  <si>
    <t>56.3479080200195,38.1998596191406</t>
  </si>
  <si>
    <t>56.3182640075684,38.2403602600098</t>
  </si>
  <si>
    <t>56.3153457641602,37.9635391235352</t>
  </si>
  <si>
    <t>56.5038299560547,38.1039085388184</t>
  </si>
  <si>
    <t>56.3680114746094,38.2364807128906</t>
  </si>
  <si>
    <t>56.1828384399414,38.1273078918457</t>
  </si>
  <si>
    <t>56.3921775817871,38.2760429382324</t>
  </si>
  <si>
    <t>56.3463172912598,38.2002754211426</t>
  </si>
  <si>
    <t>56.2682647705078,38.0533790588379</t>
  </si>
  <si>
    <t>56.4048576354980,38.3695030212402</t>
  </si>
  <si>
    <t>56.1960411071777,38.0824851989746</t>
  </si>
  <si>
    <t>56.2831764221191,37.9820442199707</t>
  </si>
  <si>
    <t>56.4006805419922,38.2433738708496</t>
  </si>
  <si>
    <t>56.2798881530762,37.9887161254883</t>
  </si>
  <si>
    <t>56.3113479614258,37.9198837280273</t>
  </si>
  <si>
    <t>56.3649215698242,37.9032211303711</t>
  </si>
  <si>
    <t>56.5873947143555,38.2986488342285</t>
  </si>
  <si>
    <t>56.2673416137695,38.2653388977051</t>
  </si>
  <si>
    <t>56.3827133178711,38.1508636474609</t>
  </si>
  <si>
    <t>56.2774162292480,37.9663009643555</t>
  </si>
  <si>
    <t>56.2752723693848,37.9701805114746</t>
  </si>
  <si>
    <t>56.3461303710938,38.0799560546875</t>
  </si>
  <si>
    <t>56.3135604858398,38.2475738525391</t>
  </si>
  <si>
    <t>56.3740768432617,38.2429618835449</t>
  </si>
  <si>
    <t>56.3455047607422,38.0812149047852</t>
  </si>
  <si>
    <t>56.3976974487305,38.0932312011719</t>
  </si>
  <si>
    <t>56.3106956481934,37.9620132446289</t>
  </si>
  <si>
    <t>56.2966041564941,37.8411445617676</t>
  </si>
  <si>
    <t>56.2866973876953,37.9861679077148</t>
  </si>
  <si>
    <t>56.3711891174316,38.0198059082031</t>
  </si>
  <si>
    <t>56.5072479248047,38.1858406066895</t>
  </si>
  <si>
    <t>56.2321777343750,38.1845626831055</t>
  </si>
  <si>
    <t>56.4089851379395,38.0312004089355</t>
  </si>
  <si>
    <t>56.2380790710449,38.0101242065430</t>
  </si>
  <si>
    <t>56.2442588806152,38.1763153076172</t>
  </si>
  <si>
    <t>56.3467712402344,38.1081352233887</t>
  </si>
  <si>
    <t>56.3564643859863,38.1006660461426</t>
  </si>
  <si>
    <t>56.3201599121094,37.9279632568359</t>
  </si>
  <si>
    <t>56.3219146728516,37.9336967468262</t>
  </si>
  <si>
    <t>56.2844619750977,38.1161613464355</t>
  </si>
  <si>
    <t>56.3121299743652,37.8628196716309</t>
  </si>
  <si>
    <t>56.1953239440918,37.9857139587402</t>
  </si>
  <si>
    <t>56.1788749694824,38.1219940185547</t>
  </si>
  <si>
    <t>56.2149276733398,37.9994773864746</t>
  </si>
  <si>
    <t>56.2517433166504,38.0173110961914</t>
  </si>
  <si>
    <t>56.2919883728027,38.1490898132324</t>
  </si>
  <si>
    <t>56.1970405578613,38.0445480346680</t>
  </si>
  <si>
    <t>56.2802658081055,37.8639183044434</t>
  </si>
  <si>
    <t>56.3762207031250,38.3268547058105</t>
  </si>
  <si>
    <t>56.1929702758789,38.0365104675293</t>
  </si>
  <si>
    <t>56.2289199829102,38.1828689575195</t>
  </si>
  <si>
    <t>56.3023223876953,38.3431968688965</t>
  </si>
  <si>
    <t>56.2241401672363,38.1791229248047</t>
  </si>
  <si>
    <t>56.4402542114258,38.0782127380371</t>
  </si>
  <si>
    <t>56.4884300231934,38.1522750854492</t>
  </si>
  <si>
    <t>56.2601509094238,38.2137908935547</t>
  </si>
  <si>
    <t>56.3399391174316,38.1152610778809</t>
  </si>
  <si>
    <t>56.3424110412598,38.2374534606934</t>
  </si>
  <si>
    <t>56.3351821899414,37.8426208496094</t>
  </si>
  <si>
    <t>56.6454925537109,38.1706390380859</t>
  </si>
  <si>
    <t>56.2657165527344,38.0291976928711</t>
  </si>
  <si>
    <t>56.4563751220703,37.9468879699707</t>
  </si>
  <si>
    <t>56.2931442260742,37.7999992370605</t>
  </si>
  <si>
    <t>56.4582557678223,37.9498634338379</t>
  </si>
  <si>
    <t>56.3629760742188,38.2340965270996</t>
  </si>
  <si>
    <t>56.3154640197754,37.7784385681152</t>
  </si>
  <si>
    <t>56.1919212341309,37.9966125488281</t>
  </si>
  <si>
    <t>56.3705673217773,38.2748413085938</t>
  </si>
  <si>
    <t>56.3941421508789,38.2796058654785</t>
  </si>
  <si>
    <t>56.3970947265625,38.0982627868652</t>
  </si>
  <si>
    <t>56.3258247375488,38.1178092956543</t>
  </si>
  <si>
    <t>56.4059219360352,38.3802642822266</t>
  </si>
  <si>
    <t>56.2626113891602,38.2044448852539</t>
  </si>
  <si>
    <t>56.2626113891602,38.2146492004395</t>
  </si>
  <si>
    <t>56.3547782897949,38.0697174072266</t>
  </si>
  <si>
    <t>56.2759895324707,38.1481208801270</t>
  </si>
  <si>
    <t>56.3731994628906,38.2588768005371</t>
  </si>
  <si>
    <t>56.2527542114258,37.8185539245605</t>
  </si>
  <si>
    <t>56.2456626892090,38.0184593200684</t>
  </si>
  <si>
    <t>56.3405075073242,38.0731277465820</t>
  </si>
  <si>
    <t>56.3369331359863,38.2368774414062</t>
  </si>
  <si>
    <t>56.1888999938965,38.0494384765625</t>
  </si>
  <si>
    <t>56.4318771362305,38.2958335876465</t>
  </si>
  <si>
    <t>56.2150802612305,38.0025901794434</t>
  </si>
  <si>
    <t>56.2335433959961,38.2823066711426</t>
  </si>
  <si>
    <t>56.2666664123535,38.1423263549805</t>
  </si>
  <si>
    <t>56.6443634033203,38.1545982360840</t>
  </si>
  <si>
    <t>56.3672714233398,38.0889549255371</t>
  </si>
  <si>
    <t>56.2991447448730,38.0968894958496</t>
  </si>
  <si>
    <t>56.2377548217773,38.2734260559082</t>
  </si>
  <si>
    <t>56.2713661193848,38.1519813537598</t>
  </si>
  <si>
    <t>56.3165359497070,38.1566772460938</t>
  </si>
  <si>
    <t>56.4198379516602,38.1659355163574</t>
  </si>
  <si>
    <t>56.3258857727051,38.1291313171387</t>
  </si>
  <si>
    <t>56.3067131042480,38.0948410034180</t>
  </si>
  <si>
    <t>56.3733024597168,38.2325477600098</t>
  </si>
  <si>
    <t>56.3995552062988,38.2080230712891</t>
  </si>
  <si>
    <t>56.3189659118652,38.1082038879395</t>
  </si>
  <si>
    <t>56.5092773437500,38.0741691589355</t>
  </si>
  <si>
    <t>56.3246459960938,37.9294967651367</t>
  </si>
  <si>
    <t>56.2414703369141,37.9420242309570</t>
  </si>
  <si>
    <t>56.4951972961426,38.1761970520020</t>
  </si>
  <si>
    <t>56.1967277526855,37.9932212829590</t>
  </si>
  <si>
    <t>56.2721366882324,38.2838363647461</t>
  </si>
  <si>
    <t>56.3042640686035,37.9289703369141</t>
  </si>
  <si>
    <t>56.3739013671875,38.2384757995605</t>
  </si>
  <si>
    <t>56.1835899353027,38.1524047851562</t>
  </si>
  <si>
    <t>56.4874839782715,38.2345314025879</t>
  </si>
  <si>
    <t>56.3300132751465,38.1330718994141</t>
  </si>
  <si>
    <t>56.1779136657715,38.1191444396973</t>
  </si>
  <si>
    <t>56.2800178527832,37.8463363647461</t>
  </si>
  <si>
    <t>56.2817573547363,38.1420936584473</t>
  </si>
  <si>
    <t>56.3658103942871,38.2719612121582</t>
  </si>
  <si>
    <t>56.2772865295410,38.2267990112305</t>
  </si>
  <si>
    <t>56.1928405761719,38.1391448974609</t>
  </si>
  <si>
    <t>56.2530250549316,38.0118370056152</t>
  </si>
  <si>
    <t>56.1898002624512,38.1724853515625</t>
  </si>
  <si>
    <t>56.3110122680664,37.9643440246582</t>
  </si>
  <si>
    <t>56.5862426757812,37.9583778381348</t>
  </si>
  <si>
    <t>56.2788467407227,37.9304733276367</t>
  </si>
  <si>
    <t>56.3107948303223,37.9421997070312</t>
  </si>
  <si>
    <t>56.3443031311035,38.0464439392090</t>
  </si>
  <si>
    <t>56.5152320861816,38.0859527587891</t>
  </si>
  <si>
    <t>56.2791366577148,38.1562995910645</t>
  </si>
  <si>
    <t>56.3208312988281,37.9399642944336</t>
  </si>
  <si>
    <t>56.3548622131348,38.2772216796875</t>
  </si>
  <si>
    <t>56.3542861938477,37.8538589477539</t>
  </si>
  <si>
    <t>56.3420829772949,38.0940933227539</t>
  </si>
  <si>
    <t>56.3864822387695,38.3234634399414</t>
  </si>
  <si>
    <t>56.2731895446777,37.9731559753418</t>
  </si>
  <si>
    <t>56.5383872985840,38.0518760681152</t>
  </si>
  <si>
    <t>56.5369415283203,38.0487365722656</t>
  </si>
  <si>
    <t>56.2245178222656,38.1297378540039</t>
  </si>
  <si>
    <t>56.3767662048340,37.9611053466797</t>
  </si>
  <si>
    <t>56.3076210021973,38.0869750976562</t>
  </si>
  <si>
    <t>56.2704963684082,38.1369857788086</t>
  </si>
  <si>
    <t>56.4413833618164,38.2403144836426</t>
  </si>
  <si>
    <t>56.4425582885742,38.2552871704102</t>
  </si>
  <si>
    <t>56.4447898864746,38.2569313049316</t>
  </si>
  <si>
    <t>56.4379539489746,38.2204780578613</t>
  </si>
  <si>
    <t>56.2704086303711,38.1303138732910</t>
  </si>
  <si>
    <t>56.4360847473145,38.2367095947266</t>
  </si>
  <si>
    <t>56.4360542297363,38.2369804382324</t>
  </si>
  <si>
    <t>56.4358329772949,38.2285041809082</t>
  </si>
  <si>
    <t>56.4404678344727,38.2328796386719</t>
  </si>
  <si>
    <t>56.3077888488770,37.9371871948242</t>
  </si>
  <si>
    <t>56.1941070556641,38.1173782348633</t>
  </si>
  <si>
    <t>56.2698936462402,38.2824096679688</t>
  </si>
  <si>
    <t>56.2747383117676,38.2680282592773</t>
  </si>
  <si>
    <t>56.5016288757324,38.1822128295898</t>
  </si>
  <si>
    <t>56.4377059936523,38.2490234375000</t>
  </si>
  <si>
    <t>56.3286590576172,37.8465690612793</t>
  </si>
  <si>
    <t>56.3215332031250,37.9389801025391</t>
  </si>
  <si>
    <t>56.1826972961426,38.0425987243652</t>
  </si>
  <si>
    <t>56.2866783142090,37.9903106689453</t>
  </si>
  <si>
    <t>56.3696060180664,38.2334442138672</t>
  </si>
  <si>
    <t>56.3423538208008,38.0341949462891</t>
  </si>
  <si>
    <t>56.2835464477539,38.1632881164551</t>
  </si>
  <si>
    <t>56.2421417236328,37.9852104187012</t>
  </si>
  <si>
    <t>56.5061302185059,38.1864013671875</t>
  </si>
  <si>
    <t>56.3308792114258,37.9262962341309</t>
  </si>
  <si>
    <t>56.2741394042969,38.1558303833008</t>
  </si>
  <si>
    <t>56.4547462463379,38.2041130065918</t>
  </si>
  <si>
    <t>56.3204383850098,38.2431869506836</t>
  </si>
  <si>
    <t>56.3427047729492,37.8359794616699</t>
  </si>
  <si>
    <t>56.2175407409668,37.8986206054688</t>
  </si>
  <si>
    <t>56.2466201782227,38.0328521728516</t>
  </si>
  <si>
    <t>56.3789215087891,38.2955055236816</t>
  </si>
  <si>
    <t>56.3542366027832,38.2566223144531</t>
  </si>
  <si>
    <t>56.3732833862305,38.2621192932129</t>
  </si>
  <si>
    <t>56.1918449401855,38.0270423889160</t>
  </si>
  <si>
    <t>56.2121696472168,38.0050048828125</t>
  </si>
  <si>
    <t>56.1988258361816,38.0437088012695</t>
  </si>
  <si>
    <t>56.2120056152344,38.0052375793457</t>
  </si>
  <si>
    <t>56.2830314636230,37.9973754882812</t>
  </si>
  <si>
    <t>56.2830238342285,37.9972991943359</t>
  </si>
  <si>
    <t>56.2801628112793,38.1622352600098</t>
  </si>
  <si>
    <t>56.3688392639160,38.1824417114258</t>
  </si>
  <si>
    <t>56.2870330810547,38.1520500183105</t>
  </si>
  <si>
    <t>56.5039138793945,38.3165245056152</t>
  </si>
  <si>
    <t>56.2546005249023,38.0205421447754</t>
  </si>
  <si>
    <t>56.1921081542969,37.9861183166504</t>
  </si>
  <si>
    <t>56.2662010192871,38.0638313293457</t>
  </si>
  <si>
    <t>56.2661933898926,38.0570793151855</t>
  </si>
  <si>
    <t>56.2829704284668,38.1385116577148</t>
  </si>
  <si>
    <t>56.2996902465820,38.2367439270020</t>
  </si>
  <si>
    <t>56.3178443908691,37.8379974365234</t>
  </si>
  <si>
    <t>56.2805862426758,37.9804725646973</t>
  </si>
  <si>
    <t>56.1897392272949,38.1318969726562</t>
  </si>
  <si>
    <t>56.2818298339844,37.8306198120117</t>
  </si>
  <si>
    <t>56.2443504333496,38.0176162719727</t>
  </si>
  <si>
    <t>56.2613525390625,38.0237464904785</t>
  </si>
  <si>
    <t>56.2458686828613,37.8610267639160</t>
  </si>
  <si>
    <t>56.2137527465820,38.0359535217285</t>
  </si>
  <si>
    <t>56.2743186950684,38.0693855285645</t>
  </si>
  <si>
    <t>56.2779617309570,38.0639038085938</t>
  </si>
  <si>
    <t>56.3958282470703,38.2123908996582</t>
  </si>
  <si>
    <t>56.2677803039551,38.2074432373047</t>
  </si>
  <si>
    <t>56.2437438964844,38.1199188232422</t>
  </si>
  <si>
    <t>56.2902565002441,37.7950172424316</t>
  </si>
  <si>
    <t>56.2182388305664,37.9086341857910</t>
  </si>
  <si>
    <t>56.3742561340332,38.2685356140137</t>
  </si>
  <si>
    <t>56.2687377929688,37.8439216613770</t>
  </si>
  <si>
    <t>56.3181686401367,38.2518081665039</t>
  </si>
  <si>
    <t>56.3320541381836,37.9219322204590</t>
  </si>
  <si>
    <t>56.3333015441895,37.8934707641602</t>
  </si>
  <si>
    <t>56.2545852661133,37.8487358093262</t>
  </si>
  <si>
    <t>56.2832489013672,37.9738883972168</t>
  </si>
  <si>
    <t>56.3449363708496,38.2079238891602</t>
  </si>
  <si>
    <t>56.3319282531738,38.1907691955566</t>
  </si>
  <si>
    <t>56.5031242370605,38.1833114624023</t>
  </si>
  <si>
    <t>56.3733825683594,38.0189781188965</t>
  </si>
  <si>
    <t>56.3776245117188,38.0185966491699</t>
  </si>
  <si>
    <t>56.4367752075195,38.2265396118164</t>
  </si>
  <si>
    <t>56.2938499450684,37.8357620239258</t>
  </si>
  <si>
    <t>56.2818603515625,37.9951782226562</t>
  </si>
  <si>
    <t>56.2673377990723,38.2873306274414</t>
  </si>
  <si>
    <t>56.2793121337891,37.9181518554688</t>
  </si>
  <si>
    <t>56.3691101074219,38.0871467590332</t>
  </si>
  <si>
    <t>56.2546920776367,38.0234680175781</t>
  </si>
  <si>
    <t>56.2845077514648,37.9964828491211</t>
  </si>
  <si>
    <t>56.3486137390137,38.1215515136719</t>
  </si>
  <si>
    <t>56.3575668334961,38.1139335632324</t>
  </si>
  <si>
    <t>56.3783416748047,38.2718734741211</t>
  </si>
  <si>
    <t>56.5155715942383,38.0347366333008</t>
  </si>
  <si>
    <t>56.2099533081055,37.9825286865234</t>
  </si>
  <si>
    <t>56.2602806091309,38.1907005310059</t>
  </si>
  <si>
    <t>56.2807846069336,38.1533203125000</t>
  </si>
  <si>
    <t>56.4982566833496,38.1635627746582</t>
  </si>
  <si>
    <t>56.4990196228027,38.1689338684082</t>
  </si>
  <si>
    <t>56.2757835388184,38.2813148498535</t>
  </si>
  <si>
    <t>56.2758979797363,37.8982429504395</t>
  </si>
  <si>
    <t>56.2419586181641,37.9488677978516</t>
  </si>
  <si>
    <t>56.3612937927246,38.2530326843262</t>
  </si>
  <si>
    <t>56.2551383972168,38.0208511352539</t>
  </si>
  <si>
    <t>56.5133895874023,38.1950492858887</t>
  </si>
  <si>
    <t>56.2752761840820,38.1506385803223</t>
  </si>
  <si>
    <t>56.3204994201660,38.0589179992676</t>
  </si>
  <si>
    <t>56.3155746459961,38.0503768920898</t>
  </si>
  <si>
    <t>56.2736473083496,38.1455574035645</t>
  </si>
  <si>
    <t>56.3563575744629,38.2796592712402</t>
  </si>
  <si>
    <t>56.4242057800293,37.8524894714355</t>
  </si>
  <si>
    <t>56.3958320617676,38.2193031311035</t>
  </si>
  <si>
    <t>56.3964996337891,38.2181816101074</t>
  </si>
  <si>
    <t>56.3981323242188,38.2160148620605</t>
  </si>
  <si>
    <t>56.2277107238770,37.9559516906738</t>
  </si>
  <si>
    <t>56.2444648742676,37.9343490600586</t>
  </si>
  <si>
    <t>56.1978836059570,38.1459159851074</t>
  </si>
  <si>
    <t>56.5596275329590,38.0249176025391</t>
  </si>
  <si>
    <t>56.4209518432617,38.0956916809082</t>
  </si>
  <si>
    <t>56.2604103088379,38.1533317565918</t>
  </si>
  <si>
    <t>56.2481575012207,37.9875831604004</t>
  </si>
  <si>
    <t>56.3614883422852,38.2401123046875</t>
  </si>
  <si>
    <t>56.3587570190430,38.2479782104492</t>
  </si>
  <si>
    <t>56.2479133605957,37.9293365478516</t>
  </si>
  <si>
    <t>56.3850364685059,37.8847465515137</t>
  </si>
  <si>
    <t>56.4177131652832,38.0995216369629</t>
  </si>
  <si>
    <t>56.3749084472656,38.3859710693359</t>
  </si>
  <si>
    <t>56.3694305419922,38.2602043151855</t>
  </si>
  <si>
    <t>56.2748069763184,38.0161705017090</t>
  </si>
  <si>
    <t>56.6161231994629,37.8493957519531</t>
  </si>
  <si>
    <t>56.2588424682617,38.1890449523926</t>
  </si>
  <si>
    <t>56.2014999389648,37.9937591552734</t>
  </si>
  <si>
    <t>56.2527275085449,37.8504714965820</t>
  </si>
  <si>
    <t>56.2979545593262,38.2422943115234</t>
  </si>
  <si>
    <t>56.3360176086426,38.3702049255371</t>
  </si>
  <si>
    <t>г. СП., Московское шоссе, д.7, корп.2 (ул. Строительная, 3)</t>
  </si>
  <si>
    <t>Муниципальное казенное учреждение культуры "Дом-музей поэта В.Ф. Бокова"</t>
  </si>
  <si>
    <t xml:space="preserve"> МБОУ«Краснозаводская средняя общеобразовательная школа №1»; Муниципальное Бюджетное Учреждение культуры городского поселения Краснозаводск культурно-досуговый центр "Радуга"</t>
  </si>
  <si>
    <t>Муниципальное бюджетное учреждение культуры "Центр Елизаветы Мамонтовой"</t>
  </si>
  <si>
    <t>МБДОУ "Детский сад комбинированного вида № 55" (6,07978); Муниципальное казенное учреждение культуры "Дом культуры поселка Лоза"</t>
  </si>
  <si>
    <t xml:space="preserve">МБДОУ «Детский сад общеразвивающего вида №58»; Муниципальное казенное учреждение культуры муниципального образования сельское поселение Селковское Сергиево-Посадского муниципального района Московской области «Федорцовский центральный сельский Дом культуры» </t>
  </si>
  <si>
    <t xml:space="preserve">Муниципальное казенное учреждение культуры муниципального образования сельское поселение Селковское Сергиево-Посадского муниципального района Московской области «Федорцовский центральный сельский Дом культуры» </t>
  </si>
  <si>
    <t xml:space="preserve">МБДОУ «Детский сад общеразвивающего вида №68» (1,07); Муниципальное казенное учреждение культуры муниципального образования сельское поселение Селковское Сергиево-Посадского муниципального района Московской области «Федорцовский центральный сельский Дом культуры» </t>
  </si>
  <si>
    <t>Муниципальное бюджетное образовательное учреждение дополнительного образования Центр детского творчества (г. Краснозаводск)</t>
  </si>
  <si>
    <t>Муниципальное бюджетное образовательное учреждение дополнительного образования центр детского (юношеского) технического творчества "Юность"</t>
  </si>
  <si>
    <t>Муниципальное бюджетное учреждение "Молодежный клуб "Атмосфера" Сергиево-Посадского муниципального района Московской области</t>
  </si>
  <si>
    <t>ГУ МО "Сергиево-Посадское Информагентство" (1,09); Муниципальное учреждение культуры "Центральная городская библиотека им. А.С. Горловского" г. Сергиев Посад</t>
  </si>
  <si>
    <t>Муниципальное учреждение культуры Сергиево-Посадского муниципального района Образовательно-досуговый центр Октябрь</t>
  </si>
  <si>
    <t xml:space="preserve">Муниципальное учреждение культуры "Сергиево-Посадская центральная районная межпоселенческая библиотека" (Розанова)       </t>
  </si>
  <si>
    <t>Муниципальное учреждение культуры "Дворец культуры им. Ю.А. Гагарина"</t>
  </si>
  <si>
    <t>Муниципальное учреждение культуры культурно-просветительский центр "Дубрава" имени протоиерея Александра Меня</t>
  </si>
  <si>
    <t>Муниципальное автономное учреждение "Городские парки Сергиева Посада"</t>
  </si>
  <si>
    <r>
      <t>СНТ "Повелье</t>
    </r>
    <r>
      <rPr>
        <b/>
        <sz val="11"/>
        <rFont val="Calibri"/>
        <family val="2"/>
        <charset val="204"/>
        <scheme val="minor"/>
      </rPr>
      <t>",</t>
    </r>
    <r>
      <rPr>
        <sz val="11"/>
        <rFont val="Calibri"/>
        <family val="2"/>
        <charset val="204"/>
        <scheme val="minor"/>
      </rPr>
      <t>СНТ Пальчино, СНТ "Рассвет", д. Пальчино</t>
    </r>
  </si>
  <si>
    <r>
      <t>д. Дубининское , дачный посёлок Нива, ДНТ "Солнечный", ТСН "Дивный-2",СНТ "Наш Дивный",  садовое товарищество "Локомотив-3",СНТ "Родник", СНТ "Дубрава",СНТ "Загорье", СНТ Березняки</t>
    </r>
    <r>
      <rPr>
        <b/>
        <sz val="11"/>
        <rFont val="Calibri"/>
        <family val="2"/>
        <charset val="204"/>
        <scheme val="minor"/>
      </rPr>
      <t>,</t>
    </r>
    <r>
      <rPr>
        <sz val="11"/>
        <rFont val="Calibri"/>
        <family val="2"/>
        <charset val="204"/>
        <scheme val="minor"/>
      </rPr>
      <t>СНТ "Радуга и Эльбрус",СНТ "Локомотив", СНТ "Энергетик", СНТ "Дубининское-1", СНТ "Сириус", садовое товарищество "Энергия", СНТ "Луч-2", СНТ "Луч-2", ДНТ "Солнечный-2", садовое товарищество Лесовод.</t>
    </r>
  </si>
  <si>
    <t>Муниципальное казенное учреждение "Физкультурно-оздоровительный комплекс "ЛОТОС"</t>
  </si>
  <si>
    <t>МБУК ДК "КОСМОС"(5,83); Муниципальное бюджетное учреждение культуры "Библиотека им.А.В.Селиванова" г.Пересвет; Муниципальное бюджетное учреждение  физической культуры и спорта  "Физкультурно-спортивный комплекс  "Метеор" городского поселения Пересвет; Муниципальное бюджетное учреждение спортивная школа "Центр" ПЕРЕСВЕТ</t>
  </si>
  <si>
    <t>Муниципальное бюджетное учреждение физической культуры и спорта городского поселения Краснозаводск "Спортивный комплекс "Старт"</t>
  </si>
  <si>
    <t>Муниципальное учреждение "Спортивно-оздоровительный центр Луч"</t>
  </si>
  <si>
    <t>Муниципальное бюджетное учреждение спортивная школа "Центр" РЕММАШ</t>
  </si>
  <si>
    <t>Муниципальное бюджетное учреждение спортивная школа "Центр" ТЕМП</t>
  </si>
  <si>
    <t>Муниципальное бюджетное учреждение спортивная школа "Центр" ЗЕЛЕНЫЙ ПЕР</t>
  </si>
  <si>
    <t>МБДОУ «Детский сад общеразвивающего вида № 25»</t>
  </si>
  <si>
    <t>МБДОУ «Детский сад комбинированного вида № 41»</t>
  </si>
  <si>
    <t>МБДОУ «Детский сад общеразвивающего вида № 42»</t>
  </si>
  <si>
    <t>МБДОУ «Детский сад общеразвивающего вида № 48»</t>
  </si>
  <si>
    <t>МБДОУ «Детский сад общеразвивающего вида № 54»</t>
  </si>
  <si>
    <t>МБДОУ «Детский сад общеразвивающего вида № 59»</t>
  </si>
  <si>
    <t>МБДОУ «Детский сад комбинированного вида № 63»</t>
  </si>
  <si>
    <t>МБДОУ «Детский сад комбинированного вида №2»</t>
  </si>
  <si>
    <t>МБДОУ «Центр развития ребенка – детский сад №3»</t>
  </si>
  <si>
    <t>МБДОУ «Детский сад общеразвивающего вида №4»</t>
  </si>
  <si>
    <t>МБДОУ «Детский сад общеразвивающего вида №5»</t>
  </si>
  <si>
    <t>МБДОУ «Детский сад № 6 – центр развития ребенка»</t>
  </si>
  <si>
    <t>МБДОУ «Детский сад комбинированного вида №7»</t>
  </si>
  <si>
    <t>МБДОУ "Детский сад общеразвивающего вида № 9"</t>
  </si>
  <si>
    <t>МБДОУ «Детский сад общеразвивающего вида №11»</t>
  </si>
  <si>
    <t>МБДОУ «Детский сад общеразвивающего вида № 12»</t>
  </si>
  <si>
    <t>МБДОУ «Детский сад комбинированного вида № 13»</t>
  </si>
  <si>
    <t>МБДОУ «Детский сад общеразвивающего вида № 14»</t>
  </si>
  <si>
    <t>МБДОУ «Детский сад комбинированного вида № 15»</t>
  </si>
  <si>
    <t>МБДОУ «Детский сад комбинированного вида № 18»</t>
  </si>
  <si>
    <t>МБДОУ «Детский сад комбинированного вида № 20»</t>
  </si>
  <si>
    <t>МБДОУ «Детский сад присмотра и оздоровления №22»</t>
  </si>
  <si>
    <t>МБДОУ «Детский сад комбинированного вида № 24»</t>
  </si>
  <si>
    <t>МБДОУ «Детский сад комбинированного вида № 26»</t>
  </si>
  <si>
    <t>МБДОУ «Детский сад комбинированного вида №27»</t>
  </si>
  <si>
    <t>МБДОУ «Детский сад общеразвивающего вида № 28»</t>
  </si>
  <si>
    <t>МБДОУ «Детский сад комбинированного вида № 29»</t>
  </si>
  <si>
    <t>МБДОУ «Детский сад комбинированного вида № 30»</t>
  </si>
  <si>
    <t>МБДОУ «Детский сад общеразвивающего вида № 31»</t>
  </si>
  <si>
    <t>МБДОУ «Детский сад комбинированного вида № 32»</t>
  </si>
  <si>
    <t>МБДОУ «Детский сад общеразвивающего вида № 33»</t>
  </si>
  <si>
    <t>МБДОУ «Детский сад комбинированного вида № 35»</t>
  </si>
  <si>
    <t>МБДОУ «Детский сад общеразвивающего вида № 36»</t>
  </si>
  <si>
    <t>МБДОУ «Детский сад комбинированного вида № 37»</t>
  </si>
  <si>
    <t>МБДОУ «Детский сад комбинированного вида № 38»</t>
  </si>
  <si>
    <t>МБДОУ «Детский сад комбинированного вида № 39»</t>
  </si>
  <si>
    <t>МБДОУ «Детский сад общеразвивающего вида № 43»</t>
  </si>
  <si>
    <t>МБДОУ «Детский сад общеразвивающего вида № 44»</t>
  </si>
  <si>
    <t>МБДОУ «Детский сад общеразвивающего вида № 45»</t>
  </si>
  <si>
    <t>МБДОУ «Детский сад общеразвивающего вида № 50»</t>
  </si>
  <si>
    <t>МБДОУ «Детский сад комбинированного вида № 52»</t>
  </si>
  <si>
    <t>МБДОУ «Детский сад общеразвивающего вида № 56»</t>
  </si>
  <si>
    <t>МБДОУ «Детский сад общеразвивающего вида № 57»</t>
  </si>
  <si>
    <t xml:space="preserve">МБДОУ «Детский сад комбинированного вида №60» </t>
  </si>
  <si>
    <t xml:space="preserve">МБДОУ «Детский сад комбинированного вида №62» </t>
  </si>
  <si>
    <t>МБДОУ «Детский сад общеразвивающего вида №66»</t>
  </si>
  <si>
    <t>МБДОУ «Детский сад общеразвивающего вида №67»</t>
  </si>
  <si>
    <t>МБДОУ «Детский сад общеразвивающего вида №69»</t>
  </si>
  <si>
    <t>МБДОУ «Детский сад общеразвивающего вида №70»</t>
  </si>
  <si>
    <t>МБДОУ «Детский сад – общеразвивающего вида №71»</t>
  </si>
  <si>
    <t>МБДОУ «Детский сад комбинированного вида №73»</t>
  </si>
  <si>
    <t>МБДОУ «Детский сад комбинированного вида №75 «Сказка»</t>
  </si>
  <si>
    <t>МБДОУ «Детский сад комбинированного вида №76»</t>
  </si>
  <si>
    <t>МБДОУ «Детский сад комбинированного вида №77»</t>
  </si>
  <si>
    <t>МБУК «Центр Елизаветы Мамонтовой»; Муниципальное бюджетное общеобразовательное учреждение Хотьковская средняя общеобразовательная школа № 1</t>
  </si>
  <si>
    <t>Муниципальное бюджетное общеобразовательное учреждение "Селковская основная общеобразовательная школа"</t>
  </si>
  <si>
    <t>Муниципальное бюджетное общеобразовательное учреждение "Начальная общеобразовательная школа № 13"</t>
  </si>
  <si>
    <t>Муниципальное бюджетное общеобразовательное учреждение "Сергиево-Посадская гимназия имени И.Б. Ольбинского"</t>
  </si>
  <si>
    <t>Муниципальное бюджетное общеобразовательное учреждение "Средняя общеобразовательная школа № 1"</t>
  </si>
  <si>
    <t>Муниципальное бюджетное общеобразовательное учреждение "Средняя общеобразовательная школа № 4"</t>
  </si>
  <si>
    <t>Муниципальное бюджетное общеобразовательное учреждение "Гимназия № 5 г. Сергиева Посада"</t>
  </si>
  <si>
    <t>Муниципальное бюджетное общеобразовательное учреждение "Средняя общеобразовательная школа № 6"</t>
  </si>
  <si>
    <t>Муниципальное бюджетное общеобразовательное учреждение "Средняя общеобразовательная школа № 8"</t>
  </si>
  <si>
    <t>Муниципальное бюджетное общеобразовательное учреждение "Начальная общеобразовательная школа № 9"</t>
  </si>
  <si>
    <t>Муниципальное бюджетное общеобразовательное учреждение "Средняя общеобразовательная школа № 10"</t>
  </si>
  <si>
    <t>Муниципальное бюджетное общеобразовательное учреждение "Средняя общеобразовательная школа № 11"</t>
  </si>
  <si>
    <t>Муниципальное бюджетное общеобразовательное учреждение "Средняя общеобразовательная школа № 14"</t>
  </si>
  <si>
    <t>Муниципальное бюджетное общеобразовательное учреждение "Средняя общеобразовательная школа № 16"</t>
  </si>
  <si>
    <t>Муниципальное бюджетное общеобразовательное учреждение "Средняя общеобразовательная школа № 18 с углубленным изучением отдельных предметов"</t>
  </si>
  <si>
    <t>Муниципальное бюджетное общеобразовательное учреждение "Средняя общеобразовательная школа № 19"</t>
  </si>
  <si>
    <t>Муниципальное бюджетное общеобразовательное учреждение "Средняя общеобразовательная школа № 21"</t>
  </si>
  <si>
    <t>Муниципальное бюджетное общеобразовательное учреждение "Средняя общеобразовательная школа № 22"</t>
  </si>
  <si>
    <t>Муниципальное бюджетное общеобразовательное учреждение "Лицей № 24 имени Героя Советского Союза А.В. Корявина"</t>
  </si>
  <si>
    <t>Муниципальное бюджетное общеобразовательное учреждение "Средняя общеобразовательная школа № 25"</t>
  </si>
  <si>
    <t>Муниципальное бюджетное общеобразовательное учреждение "Средняя общеобразовательная школа № 27"</t>
  </si>
  <si>
    <t>Муниципальное бюджетное общеобразовательное учреждение "Средняя общеобразовательная школа № 28"</t>
  </si>
  <si>
    <t>Муниципальное бюджетное общеобразовательное учреждение "Краснозаводская средняя общеобразовательная  школа № 7"</t>
  </si>
  <si>
    <t>Муниципальное бюджетное общеобразовательное учреждение "Средняя общеобразовательная школа № 5 г. Пересвета"</t>
  </si>
  <si>
    <t>Муниципальное бюджетное общеобразовательное учреждение "Средняя общеобразовательная школа № 8  г. Пересвета"</t>
  </si>
  <si>
    <t>Муниципальное бюджетное общеобразовательное учреждение "Хотьковская основная общеобразовательная школа № 4"</t>
  </si>
  <si>
    <t>Муниципальное бюджетное общеобразовательное учреждение "Хотьковская средняя общеобразовательная школа № 5"</t>
  </si>
  <si>
    <t>Муниципальное бюджетное общеобразовательное учреждение "Бужаниновская средняя общеобразовательная школа"</t>
  </si>
  <si>
    <t>Муниципальное бюджетное общеобразовательное учреждение "Васильевская средняя общеобразовательная школа"</t>
  </si>
  <si>
    <t>Муниципальное бюджетное общеобразовательное учреждение "Воздвиженская основная общеобразовательная школа"</t>
  </si>
  <si>
    <t>Муниципальное бюджетное общеобразовательное учреждение "Средняя общеобразовательная школа "Загорские дали"</t>
  </si>
  <si>
    <t>Муниципальное бюджетное общеобразовательное учреждение "Константиновская основная общеобразовательная школа"</t>
  </si>
  <si>
    <t>Муниципальное бюджетное общеобразовательное учреждение "Кузьминская основная общеобразовательная школа"</t>
  </si>
  <si>
    <t>Муниципальное бюджетное общеобразовательное учреждение "Марьинская средняя общеобразовательная школа"</t>
  </si>
  <si>
    <t>Муниципальное бюджетное общеобразовательное учреждение "Мишутинская средняя общеобразовательная школа"</t>
  </si>
  <si>
    <t>Муниципальное бюджетное общеобразовательное учреждение "Сватковская основная общеобразовательная школа"</t>
  </si>
  <si>
    <t>Муниципальное бюджетное общеобразовательное учреждение "Торгашинская средняя общеобразовательная школа"</t>
  </si>
  <si>
    <t>Муниципальное бюджетное общеобразовательное учреждение "Шабурновская средняя общеобразовательная школа"</t>
  </si>
  <si>
    <t>Муниципальное бюджетное общеобразовательное учреждение "Шеметовская средняя общеобразовательная школа"</t>
  </si>
  <si>
    <t>Муниципальное бюджетное общеобразовательное учреждение "Начальная школа - детский сад № 1 компенсирующего вида"</t>
  </si>
  <si>
    <t>Муниципальное бюджетное общеобразовательное учреждение "Начальная школа - детский сад № 2"</t>
  </si>
  <si>
    <t>Муниципальное бюджетное общеобразовательное учреждение "Начальная школа - детский сад № 6 компенсирующего вида"</t>
  </si>
  <si>
    <t>Муниципальное бюджетное общеобразовательное учреждение "Начальная школа - детский сад № 7 компенсирующего вида" г. Пересвет</t>
  </si>
  <si>
    <t>Муниципальное бюджетное общеобразовательное учреждение "Вечерняя (сменная) общеобразовательная школа"</t>
  </si>
  <si>
    <t>Муниципальное бюджетное общеобразовательное учреждение "Основная общеобразовательная школа № 7, осуществляющая деятельность по адаптированным основным образовательным пролграммам"</t>
  </si>
  <si>
    <t>Муниципальное казенное учреждение культуры «Библиотека городского поселения Скоропусковский»</t>
  </si>
  <si>
    <t>Муниципальное бюджетное образовательное учреждение дополнительного образования Детская школа искусств "Гармония" (г. Пересвет)</t>
  </si>
  <si>
    <t xml:space="preserve">МОСКОВСКАЯ ОБЛ.,СЕРГИЕВО-ПОСАДСКИЙ Р-Н,Г ПЕРЕСВЕТ,УЛ ПЕРВОМАЙСКАЯ, Д 8 </t>
  </si>
  <si>
    <t>Муниципальное казенное учреждение "Единая дежурно-диспетчерская служба-112 Сергиево-Посадского муниципального района"</t>
  </si>
  <si>
    <t xml:space="preserve">МОСКОВСКАЯ ОБЛ, СЕРГИЕВО-ПОСАДСКИЙ Р-Н, СЕРГИЕВ ПОСАД Г, СЕМХОЗ МКР, ПОСЕЛКОВАЯ УЛ, 8  </t>
  </si>
  <si>
    <t>Муниципальное бюджетное учреждение "Развитие" Сергиево-Посадского муниципального района Московской области</t>
  </si>
  <si>
    <t>МБУ «МФЦ Сергиево-Посадского муниципального района»; Богородский филиал федерального государственного бюджетного образовательного учреждения высшего образования “Высшая школа народных искусств (академия)”</t>
  </si>
  <si>
    <t>ФЕДЕРАЛЬНОЕ ГОСУДАРСТВЕННОЕ УНИТАРНОЕ ПРЕДПРИЯТИЕ "ЭЛЕКТРОМЕХАНИЧЕСКИЙ ЗАВОД "ЗВЕЗДА"</t>
  </si>
  <si>
    <t>МУНИЦИПАЛЬНОЕ УНИТАРНОЕ ПРЕДПРИЯТИЕ ГОРОДСКОГО ПОСЕЛЕНИЯ СЕРГИЕВ ПОСАД "ВОДОКАНАЛ"</t>
  </si>
  <si>
    <t>Государственное казенное общеобразовательное учреждение Московской области “Хотьковская общеобразовательная школа-интернат для обучающихся с ограниченными возможностями”</t>
  </si>
  <si>
    <t>Федеральное государственное бюджетное учреждение «Сергиево-Посадский дом-интернат слепоглухих для детей и молодых инвалидов»</t>
  </si>
  <si>
    <t>ФЕДЕРАЛЬНОЕ КАЗЕННОЕ ПРЕДПРИЯТИЕ "НАУЧНО-ИСПЫТАТЕЛЬНЫЙ ЦЕНТР РАКЕТНО-КОСМИЧЕСКОЙ ПРОМЫШЛЕННОСТИ"</t>
  </si>
  <si>
    <t>ФЕДЕРАЛЬНОЕ ГОСУДАРСТВЕННОЕ УНИТАРНОЕ ПРЕДПРИЯТИЕ "БАЗА ОТДЫХА "ЗЕЛЕНЫЙ БОР"</t>
  </si>
  <si>
    <t xml:space="preserve">МОСКОВСКАЯ ОБЛ.,Г СЕРГИЕВ ПОСАД,П/О 5,УЛ ЦЕНТРАЛЬНАЯ, Д 1 </t>
  </si>
  <si>
    <t xml:space="preserve">МОСКОВСКАЯ ОБЛ.,Г СЕРГИЕВ ПОСАД,УЛ ГЛИНКИ, Д 2 </t>
  </si>
  <si>
    <t xml:space="preserve"> МОСКОВСКАЯ ОБЛ, СЕРГИЕВО-ПОСАДСКИЙ Р-Н, ЖУЧКИ Д, 71</t>
  </si>
  <si>
    <t>МОСКОВСКАЯ ОБЛ.,Г СЕРГИЕВ ПОСАД,УЛ ПОГРАНИЧНАЯ, Д 20</t>
  </si>
  <si>
    <t>МОСКОВСКАЯ ОБЛ.,СЕРГИЕВО-ПОСАДСКИЙ Р-Н,Г ПЕРЕСВЕТ,УЛ БАБУШКИНА, Д 9</t>
  </si>
  <si>
    <t>МОСКОВСКАЯ ОБЛ, СЕРГИЕВО-ПОСАДСКИЙ Р-Н, БРЕВНОВО Д, 3А</t>
  </si>
  <si>
    <t>ИНСПЕКЦИЯ ФЕДЕРАЛЬНОЙ НАЛОГОВОЙ СЛУЖБЫ ПО Г. СЕРГИЕВУ ПОСАДУ МОСКОВСКОЙ ОБЛАСТИ</t>
  </si>
  <si>
    <t>ФГУП «РАДОН»</t>
  </si>
  <si>
    <t>Государственное бюджетное стационарное учреждение социального обслуживания Московской области “Сергиево-Посадский детский дом-интернат для умственно отсталых детей Березка”</t>
  </si>
  <si>
    <t>Государственное бюджетное профессиональное образовательное учреждение Московской области «Сергиево-Посадский аграрный колледж»</t>
  </si>
  <si>
    <t>Государственное бюджетное учреждение социального обслуживания Московской области “Комплексный центр социального обслуживания и реабилитации Оптимист”</t>
  </si>
  <si>
    <t>Государственное казенное учреждение социального обслуживания Московской области “Сергиево-Посадский социально-реабилитационный центр для несовершеннолетних”</t>
  </si>
  <si>
    <t>Федеральное государственное бюджетное учреждение «Санаторий «Загорские Дали» Управления делами Президента Российской Федерации»</t>
  </si>
  <si>
    <t>ФГБУ №5 «3 ЦВКГ им. А.А. Вишневского» Минобороны России</t>
  </si>
  <si>
    <t>Государственное автономное учреждение здравоохранения Московской области «Сергиево-Посадская стоматологическая поликлинника»</t>
  </si>
  <si>
    <t>МОСКОВСКАЯ ОБЛ, СЕРГИЕВО-ПОСАДСКИЙ Р-Н, СЕРГИЕВ ПОСАД Г, КРАСНОЙ АРМИИ ПР-КТ, ДОМ 190</t>
  </si>
  <si>
    <t>МОСКОВСКАЯ ОБЛ, СЕРГИЕВО-ПОСАДСКИЙ Р-Н</t>
  </si>
  <si>
    <t>МОСКОВСКАЯ ОБЛ, СЕРГИЕВО-ПОСАДСКИЙ Р-Н, ЗДРАВНИЦА П, 5</t>
  </si>
  <si>
    <t xml:space="preserve">МОСКОВСКАЯ ОБЛ.,Г СЕРГИЕВ ПОСАД,УЛ ПТИЦЕГРАДСКАЯ, Д 20 </t>
  </si>
  <si>
    <t>МОСКОВСКАЯ ОБЛ.,Г СЕРГИЕВ ПОСАД,ПРОСП КРАСНОЙ АРМИИ, Д 94/2</t>
  </si>
  <si>
    <t>МОСКОВСКАЯ ОБЛ.,СЕРГИЕВО-ПОСАДСКИЙ Р-Н,П/О ИУДИНО,П РЕММАШ,УЛ ИНСТИТУТСКАЯ, Д 9 А</t>
  </si>
  <si>
    <t xml:space="preserve"> МОСКОВСКАЯ ОБЛ.,СЕРГИЕВО-ПОСАДСКИЙ Р-Н,П ЗАГОРСКИЕ ДАЛИ</t>
  </si>
  <si>
    <t xml:space="preserve">Сергиев Посад, улица Госпитальная, д. 3/6
</t>
  </si>
  <si>
    <t>МОСКОВСКАЯ ОБЛ.,Г СЕРГИЕВ ПОСАД,ПРОСП КРАСНОЙ АРМИИ, Д 9/1</t>
  </si>
  <si>
    <t xml:space="preserve"> пос. Мостовик, ул. Лесная, д. 45        </t>
  </si>
  <si>
    <t xml:space="preserve">пос. Мостовик, ул. Первомайская, д. 8     </t>
  </si>
  <si>
    <t xml:space="preserve">г. Хотьково, д. Жучки, д. 32               </t>
  </si>
  <si>
    <t xml:space="preserve">г. Хотьково, ул. Михеенко, д. 11А   </t>
  </si>
  <si>
    <t xml:space="preserve">г. Хотьково, ул. Михеенко, д. 23     </t>
  </si>
  <si>
    <t xml:space="preserve">г. Хотьково, ул. Михеенко д. 22                     </t>
  </si>
  <si>
    <t xml:space="preserve">г. Хотьково, ул. Новая, д. 1 , пом. 60           </t>
  </si>
  <si>
    <t xml:space="preserve">г. Хотьково, ул. Станционная д. 45         </t>
  </si>
  <si>
    <t xml:space="preserve">г. Хотьково, ул. Седина, д. 1             </t>
  </si>
  <si>
    <t xml:space="preserve">г. Сергиев Посад, ул. Воробьевская, д. 3                          </t>
  </si>
  <si>
    <t xml:space="preserve">Сергиево-Посадский г.о., пос. Семхоз, ул. Вокзальная, д. 1А                    </t>
  </si>
  <si>
    <t xml:space="preserve">г. Сергиев Посад, цл. Центральная, д. 1А </t>
  </si>
  <si>
    <t>г. Сергиев Посад, ул. Кирпичная, д. 20</t>
  </si>
  <si>
    <t>г. Сергиев Посад, ул. Институтская д. 10А</t>
  </si>
  <si>
    <t xml:space="preserve">г. Сергиев Посад, Новоугличское шоссе д. 58Б </t>
  </si>
  <si>
    <t>Сергиево-Посадкий р-он, с. Мишутино,д. 363</t>
  </si>
  <si>
    <t xml:space="preserve">Сергиево-Посадский р-он, п. Реммаш, ул. Школьная д. 2А </t>
  </si>
  <si>
    <t>Сергиево-Посадский г.о., п. Богородское, 11 квартал МЭЗ, зд. 1А</t>
  </si>
  <si>
    <t>Сергиево-Посадский р-он, д. Шеметово, ул. Центральная, д. 57А</t>
  </si>
  <si>
    <t xml:space="preserve">Сергиево-Посадский г.о., д. Селково, д. 9/1, стр. 1 </t>
  </si>
  <si>
    <t>Сергиево-Посадский р-он, д. Федорцово, д. 3А</t>
  </si>
  <si>
    <t>Сергиево-Посадкий р-он, д. Берязники д. 110</t>
  </si>
  <si>
    <t>Сергиево-Посадский г.о., мкр. Семхоз, ул. Хотьковская, д. 35А</t>
  </si>
  <si>
    <t xml:space="preserve">г. Сергиев Посад, ул. Болотная, д. 24 </t>
  </si>
  <si>
    <t>Сергиево-Посадский г.о., д. Бужаниново, 3-й Западный квартал, д. 14</t>
  </si>
  <si>
    <t xml:space="preserve">г. Сергиев Посад, ул. Вифанская, д. 145 </t>
  </si>
  <si>
    <t xml:space="preserve">Сергиево-Посадский г.о., г. Краснозаводск, ул. Чкалова, д. 1В </t>
  </si>
  <si>
    <t xml:space="preserve">Сергиево-Посадский г.о., д. Глинково, д. 71Б </t>
  </si>
  <si>
    <t xml:space="preserve">Сергиево-Посадский г.о., г. Краснозаводск, ул. 40 лет Победы, уч. 11А </t>
  </si>
  <si>
    <t>Сергиево-Посадский г.о., г. Краснозаодск, ул. 1-го Мая, д. 5</t>
  </si>
  <si>
    <t xml:space="preserve">г. Сергиев Посад, ул. 2-я Пролетарская, д.4 </t>
  </si>
  <si>
    <t xml:space="preserve">г. Сергиев Посад, Хотьковский пр-д, д. 13 </t>
  </si>
  <si>
    <t xml:space="preserve">г. Сергиев Посад, ул. Хотьковский пр-д, д. 36Б </t>
  </si>
  <si>
    <t xml:space="preserve">Сергиево-Посадский г.о., с. Васильевское, д. 22А </t>
  </si>
  <si>
    <t>г. Сергиев Посад, ул. Серова д. 16/9</t>
  </si>
  <si>
    <t>Сергиево-Посадский г.о., пос. Скоропусковский-14, д. 4А</t>
  </si>
  <si>
    <t xml:space="preserve">Сергиево-Посадский р-он, г. Пересвет, ул. Советская, д. 8 </t>
  </si>
  <si>
    <t xml:space="preserve">Сергиево-Посадский г.о., г. Краснозаводск, ул. 50 лет Октября, д. 10 </t>
  </si>
  <si>
    <t>Сергиево-Посадский г.о., п. Реммаш, ул. Мира, д. 7</t>
  </si>
  <si>
    <t xml:space="preserve">Сергиево-Посадкий г.о., г. Краснозаводск, ул. Чкалова, д. 1В </t>
  </si>
  <si>
    <t xml:space="preserve">Сергиево-Посадский р-он, г. Пересвет, ул. Строителей, д. 16 </t>
  </si>
  <si>
    <t xml:space="preserve">г. Сергиев Посад, ул. Шлякова, д. 25, пом. 2 </t>
  </si>
  <si>
    <t>г. Сергиев Посад, ул. Ярославское шоссе, д. 58</t>
  </si>
  <si>
    <t xml:space="preserve">г. Сергиев Посад, ул. Орджоникидзе, д. 20В </t>
  </si>
  <si>
    <t>Сергиево-Посадский г.о., Семхоз, Вокзальная 1А</t>
  </si>
  <si>
    <t>г. Сергиев Посад, ул. Глинки 8</t>
  </si>
  <si>
    <t>Сергиево-Посадский г.о., г. Краснозаводск, Чкалова, д. 1В</t>
  </si>
  <si>
    <t xml:space="preserve">г. Сергиев Посад, пр-т Красной Армии, д. 197/2 </t>
  </si>
  <si>
    <t xml:space="preserve">г. Сергиев Посад, пр-т Красной Армии д. 218 </t>
  </si>
  <si>
    <t xml:space="preserve">г. Сергиев Посад, ул. Птицеградская, д. 10Б </t>
  </si>
  <si>
    <t>Сергиево-Посадский р-он, с Сватково, д. 89</t>
  </si>
  <si>
    <t xml:space="preserve">г. Сергиев Посад, ул. Семашко д. 1Б </t>
  </si>
  <si>
    <t xml:space="preserve">г. Сергиев Посад, ул. Дружбы д. 15А </t>
  </si>
  <si>
    <t xml:space="preserve">г. Сергиев Посад, ул. Инженерная, д. 21 </t>
  </si>
  <si>
    <t xml:space="preserve">Сергиево-Посадский г.о., г. Пересвет, ул. Комсомольская, д. 10 </t>
  </si>
  <si>
    <t xml:space="preserve">Сергиево-Посадский г.о., пос. Лоза д. 45 </t>
  </si>
  <si>
    <t xml:space="preserve">г. Сергиев Посад, ул. Матросова, д. 9 </t>
  </si>
  <si>
    <t xml:space="preserve">Сергиево-Посадский г.о., г. Пересвет, ул. Мира, д. 6 </t>
  </si>
  <si>
    <t xml:space="preserve">г. Сергиев Посад, Московское шоссе, д. 17 </t>
  </si>
  <si>
    <t xml:space="preserve">г. Сергиев Посад, Новоугличское шоссе д. 36Б </t>
  </si>
  <si>
    <t>АО "РемтрансАВТО" (пятерочка)</t>
  </si>
  <si>
    <t>АО «Загорская ГАЭС-2»</t>
  </si>
  <si>
    <t>АО "ФНПЦ" "НИИПХ"</t>
  </si>
  <si>
    <t xml:space="preserve">АО "РН-Москва" </t>
  </si>
  <si>
    <t>АО  «Центргидроэнергострой»</t>
  </si>
  <si>
    <t>АО "Техно"</t>
  </si>
  <si>
    <t>АО НПП «Термотекс»</t>
  </si>
  <si>
    <t>АО "Краснозаводский химический завод"</t>
  </si>
  <si>
    <t xml:space="preserve">МО, г. Сергиев Посад, ул. Железнодорожная д. 40А </t>
  </si>
  <si>
    <t>МО, Сергиево-Посадский г.о., сп Лозовское, д. Голыгино, вл. 56</t>
  </si>
  <si>
    <t>МО, Сергиево-Посадский г.о., сп Лозовское, д. Лешково, вл. 61</t>
  </si>
  <si>
    <t>МО, Сергиево-Посадский г.о., сп Березняковское, 78 км автодороги М-8 "Холмогоры", стр. 5</t>
  </si>
  <si>
    <t>МО, г. Сергиев Посад, Московское ш., д. 58А</t>
  </si>
  <si>
    <t>МО, Сергиево-Посадский г.о., сп Березняковское, 81-й км автодороги М-8 "Холмогоры" слева</t>
  </si>
  <si>
    <t>МО, Сергиево-Посадский г.о., сп Березняковское, 81-й км автодороги М-8 "Холмогоры" справа</t>
  </si>
  <si>
    <t>МО, Сергиево-Посадский г.о., гп. Краснозаводск, 93 км Ярославского шоссе, стр. 1</t>
  </si>
  <si>
    <t>МО, г. Х отьково, ул. Заводская, д.1, лит. 16В</t>
  </si>
  <si>
    <t xml:space="preserve">МО, Сергиево-Посадский г.о., г. Краснозаводск, пл. Рдултовского, д.1 </t>
  </si>
  <si>
    <t xml:space="preserve">МО, г. Сергиев Посад, ул. Кооперативная д. 2 </t>
  </si>
  <si>
    <t xml:space="preserve"> г. Сергиев Посад, проспект Красной Армии д. 212, корпус 110 </t>
  </si>
  <si>
    <t xml:space="preserve"> МО,Сергиево-Посадский г.о., рабочий пос. Богородское, д. 101</t>
  </si>
  <si>
    <t xml:space="preserve"> МО, г. Сергиев Посад, Ярославское шоссе, д. 1Б </t>
  </si>
  <si>
    <t xml:space="preserve"> МО, Сергиево-Посадский г.о., п. Богородское, д. 66</t>
  </si>
  <si>
    <t xml:space="preserve"> г. Сергиев Посад, Проспект Красной Армии, д. 212 В, площадка 1 корп. 97</t>
  </si>
  <si>
    <t>г. Сергиев Посад, Проспект Красной Армии, д. 212 В, площадка 2 корп. 98</t>
  </si>
  <si>
    <t>МО, Сергиево-Посадский г.о., г. Хотьково, ул. Заводская, д. 3</t>
  </si>
  <si>
    <t>56.302060, 38.135517</t>
  </si>
  <si>
    <t>56.317903, 38.150125</t>
  </si>
  <si>
    <t>56.486927, 38.180556</t>
  </si>
  <si>
    <t>56.297888, 38.156667</t>
  </si>
  <si>
    <t>56.337088, 38.159665</t>
  </si>
  <si>
    <t>56.494478, 38.168067</t>
  </si>
  <si>
    <t>56.319839, 38.149437</t>
  </si>
  <si>
    <t>56.318875, 38.149992</t>
  </si>
  <si>
    <t>56.181990, 38.027272</t>
  </si>
  <si>
    <t>56.209963, 38.075735</t>
  </si>
  <si>
    <t>56.319801, 38.250681</t>
  </si>
  <si>
    <t>56.2741, 38.1203</t>
  </si>
  <si>
    <t>56.3436333106624, 38.26422927681580</t>
  </si>
  <si>
    <t>56.343046, 38.267010</t>
  </si>
  <si>
    <t>56.423392, 38.274583</t>
  </si>
  <si>
    <t>56.262322, 37.972952</t>
  </si>
  <si>
    <t>56.154229, 37.575796</t>
  </si>
  <si>
    <t>56.445695, 38.231499</t>
  </si>
  <si>
    <t>56.310248, 37.935639</t>
  </si>
  <si>
    <t>56.306951, 37.929623</t>
  </si>
  <si>
    <t>56.248387, 37.941811</t>
  </si>
  <si>
    <t>56.248541, 37.978713</t>
  </si>
  <si>
    <t>56.259073, 37.976485</t>
  </si>
  <si>
    <t>56.254002, 37.977590</t>
  </si>
  <si>
    <t>56.269914, 37.985018</t>
  </si>
  <si>
    <t>56.255313, 37.997608</t>
  </si>
  <si>
    <t>56.245145, 37.983878</t>
  </si>
  <si>
    <t>56.296292, 38.132656</t>
  </si>
  <si>
    <t>56.284018, 38.076560</t>
  </si>
  <si>
    <t>56.290030, 38.146339</t>
  </si>
  <si>
    <t>56.29416080000001, 39.153479699999934</t>
  </si>
  <si>
    <t>56.300050, 38.150758</t>
  </si>
  <si>
    <t>56.332367, 38.132307</t>
  </si>
  <si>
    <t>56.382437, 38.106606</t>
  </si>
  <si>
    <t>56.451486, 38.091543</t>
  </si>
  <si>
    <t>56.491718, 38.175180</t>
  </si>
  <si>
    <t>56.519590, 38.084966</t>
  </si>
  <si>
    <t>56.581542, 38.150325</t>
  </si>
  <si>
    <t>56.678323, 38.146321</t>
  </si>
  <si>
    <t>56.346724, 38.239546</t>
  </si>
  <si>
    <t>56.285216, 38.064795</t>
  </si>
  <si>
    <t>56.299561, 38.130923</t>
  </si>
  <si>
    <t>56.393898, 38.300310</t>
  </si>
  <si>
    <t>56.302363, 38.163937</t>
  </si>
  <si>
    <t>56.421300, 38.274277</t>
  </si>
  <si>
    <t>56.293372, 38.195728</t>
  </si>
  <si>
    <t>56.434222, 38.239350</t>
  </si>
  <si>
    <t>56.442950, 38.239712</t>
  </si>
  <si>
    <t>56.311551, 38.124285</t>
  </si>
  <si>
    <t>56.294991, 38.118645</t>
  </si>
  <si>
    <t>56.296249, 38.121797</t>
  </si>
  <si>
    <t>56.340979, 37.897256</t>
  </si>
  <si>
    <t>56.330775, 38.162068</t>
  </si>
  <si>
    <t>56.375997, 38.195099</t>
  </si>
  <si>
    <t>56.419228, 38.174489</t>
  </si>
  <si>
    <t>56.436104, 38.244614</t>
  </si>
  <si>
    <t>56.452936, 38.085568</t>
  </si>
  <si>
    <t>56.408921, 38.171465</t>
  </si>
  <si>
    <t>56.313667, 38.145686</t>
  </si>
  <si>
    <t>56.337526, 38.165131</t>
  </si>
  <si>
    <t>56.283345, 38.154765</t>
  </si>
  <si>
    <t>56.328519, 38.147920</t>
  </si>
  <si>
    <t>56.320065, 38.140099</t>
  </si>
  <si>
    <t>56.327995, 38.152196</t>
  </si>
  <si>
    <t>56.291049, 38.174618</t>
  </si>
  <si>
    <t>56.395123, 38.224600</t>
  </si>
  <si>
    <t>56.306424, 38.100940</t>
  </si>
  <si>
    <t>56.331094, 38.141676</t>
  </si>
  <si>
    <t>56.323522, 38.137537</t>
  </si>
  <si>
    <t>56.261382, 38.214997</t>
  </si>
  <si>
    <t>56.326659, 38.139976</t>
  </si>
  <si>
    <t>56.415442, 38.169112</t>
  </si>
  <si>
    <t>56.285054, 38.125850</t>
  </si>
  <si>
    <t>56.323318, 38.135604</t>
  </si>
  <si>
    <t>56.3641                                           38.1637</t>
  </si>
  <si>
    <t xml:space="preserve">МУП Блеск </t>
  </si>
  <si>
    <t>ООО "АТАК"</t>
  </si>
  <si>
    <t>ООО «МАГТОРГ»</t>
  </si>
  <si>
    <t xml:space="preserve">ЗАО «Богородская фабрика художественной резьбы по дереву» (Мышкин дом) </t>
  </si>
  <si>
    <t>ИП Горькова Н. В.</t>
  </si>
  <si>
    <t>ООО «Камелот-А»</t>
  </si>
  <si>
    <t>ООО "ССП"</t>
  </si>
  <si>
    <t>АО «Тандер» (Супермаркеты)</t>
  </si>
  <si>
    <t>ООО ПКФ "Спектр"</t>
  </si>
  <si>
    <t xml:space="preserve"> ул. Вознесенская д. 1А         </t>
  </si>
  <si>
    <t xml:space="preserve">ул. Базисный Питомник д. 16      </t>
  </si>
  <si>
    <t xml:space="preserve"> ул. Дружбы д. 5Г               </t>
  </si>
  <si>
    <t xml:space="preserve">ул. Кооперативная д.3 </t>
  </si>
  <si>
    <t xml:space="preserve">пр-т Красной Армии д. 212Д </t>
  </si>
  <si>
    <t xml:space="preserve">Центральная улица    </t>
  </si>
  <si>
    <t xml:space="preserve">ул. Друбы д.14А  </t>
  </si>
  <si>
    <t xml:space="preserve">Сергиев Посад, пр-т Красной Армии д. 236                                   </t>
  </si>
  <si>
    <t>МО, С-П р-н, п.Богородское, дом 79б</t>
  </si>
  <si>
    <t xml:space="preserve">Сергиев Посад, ул. Центральная д. 3 </t>
  </si>
  <si>
    <t xml:space="preserve">Проспект краснрой армии д. 5А </t>
  </si>
  <si>
    <t>Московская обл., Сергиево-Посадский р-н, сп Березняковское, пос. Беликово, уч. 20</t>
  </si>
  <si>
    <t xml:space="preserve">г. Хотьково, ул. Больничная 1-я, д. 10 к. 1 </t>
  </si>
  <si>
    <t xml:space="preserve">Московская обл., г. Сергиев Посад, пр-т Красной Армии д. 253/21 </t>
  </si>
  <si>
    <t xml:space="preserve">56.18045,38.08052 </t>
  </si>
  <si>
    <t xml:space="preserve">56.19219,38.08442      </t>
  </si>
  <si>
    <t xml:space="preserve">56.17221,38.0909.     </t>
  </si>
  <si>
    <t xml:space="preserve">56.19582 3808027                </t>
  </si>
  <si>
    <t>56.330693, 38.155239</t>
  </si>
  <si>
    <t>56.497570, 38.187065</t>
  </si>
  <si>
    <t>56.293105, 38.149851</t>
  </si>
  <si>
    <t>56.296251 38,127763</t>
  </si>
  <si>
    <t>56.392132, 38.265984</t>
  </si>
  <si>
    <t>56.256688, 37.993598</t>
  </si>
  <si>
    <t>56.335071, 38.157333</t>
  </si>
  <si>
    <t>ООО «Научно-исследовательский центр эффективных агротехнологий»</t>
  </si>
  <si>
    <t>Московская область, рабочий посёлок Скоропусковский, производственная зона 28/4, пом. 7, этаж 3, комната 55.</t>
  </si>
  <si>
    <t xml:space="preserve">ООО Эдельвейс </t>
  </si>
  <si>
    <t xml:space="preserve">Московская область, г. Сергиев Посад, ул. Фабричная д. 7 </t>
  </si>
  <si>
    <t xml:space="preserve">ООО Лента </t>
  </si>
  <si>
    <t xml:space="preserve">Московская обл. Г. Сергиев Посад, Новоугличское шоссе д. 85 </t>
  </si>
  <si>
    <t xml:space="preserve">56.20207                                                      38.07259 </t>
  </si>
  <si>
    <t xml:space="preserve">ООО СГС групп </t>
  </si>
  <si>
    <t>ЗАО «Галилео Нанотех»</t>
  </si>
  <si>
    <t>ЗАО "Геострой"</t>
  </si>
  <si>
    <t>ЗАО "Загорский опытный завод пластмасс"</t>
  </si>
  <si>
    <t>56.266397; 37.976701</t>
  </si>
  <si>
    <t>56.216930, 37.992195</t>
  </si>
  <si>
    <t>56.491398, 38.175768</t>
  </si>
  <si>
    <t>56.191839, 38.032513</t>
  </si>
  <si>
    <t xml:space="preserve">Московская обл., г. Сергиев Посад, Новоугличское шоссе д. 73 </t>
  </si>
  <si>
    <t xml:space="preserve">56.333491, 38.129996 </t>
  </si>
  <si>
    <t>ООО "Макдоналдс"</t>
  </si>
  <si>
    <t>ООО "Берг Молд"</t>
  </si>
  <si>
    <t>ООО "Диэлектрик"</t>
  </si>
  <si>
    <t>ООО "РОСЪ"</t>
  </si>
  <si>
    <t>ООО "Мособлгидроспецстрой"</t>
  </si>
  <si>
    <t>ООО "МОСФАРМ"</t>
  </si>
  <si>
    <t>ООО "Нюанс"</t>
  </si>
  <si>
    <t>ООО ПКФ ЕВРО СТИЛЬ</t>
  </si>
  <si>
    <t>ООО «Радонеж»</t>
  </si>
  <si>
    <t>ООО "Рианс"</t>
  </si>
  <si>
    <t>ООО "Серж"</t>
  </si>
  <si>
    <t>ООО "СП мебель"</t>
  </si>
  <si>
    <t>ООО "Терра"</t>
  </si>
  <si>
    <t>ООО фирма "Загорск"</t>
  </si>
  <si>
    <t>ОАО "Хотьковский автомост"</t>
  </si>
  <si>
    <t>ООО "Хотьковское РТП"</t>
  </si>
  <si>
    <t>ООО "Сафит"</t>
  </si>
  <si>
    <t>ПАО РКК "Энергия"</t>
  </si>
  <si>
    <t xml:space="preserve">ПАО "РусГидро" </t>
  </si>
  <si>
    <t>ООО НПО "ПРО АКВА"</t>
  </si>
  <si>
    <t>ЗАО "Управление механизации строительных работ"</t>
  </si>
  <si>
    <t>ООО "Самурай"</t>
  </si>
  <si>
    <t>ЗАО "ИКС 5 Недвижимость"</t>
  </si>
  <si>
    <t>ООО "Копейка-Девелопмент"</t>
  </si>
  <si>
    <t>МО, Сергиево-Посадский г.о., д. Жучки, д.2Д</t>
  </si>
  <si>
    <t>56.314382, 38.136601</t>
  </si>
  <si>
    <t>56.260167, 37.975391</t>
  </si>
  <si>
    <t>56.270882625000006, 37.97429674999999</t>
  </si>
  <si>
    <t>56.287301, 38.120797</t>
  </si>
  <si>
    <t>56.290852, 38.094947</t>
  </si>
  <si>
    <t>56.496234, 38.167905</t>
  </si>
  <si>
    <t>56.422191, 38.183610</t>
  </si>
  <si>
    <t>56.260148, 37.969937</t>
  </si>
  <si>
    <t>56.312040, 38.136870</t>
  </si>
  <si>
    <t>56.484069, 38.148998</t>
  </si>
  <si>
    <t>56.352814, 38.155932</t>
  </si>
  <si>
    <t>56.254574, 37.971137</t>
  </si>
  <si>
    <t>56.3050, 38.1366</t>
  </si>
  <si>
    <t>56 18 7 37 55  32</t>
  </si>
  <si>
    <t>56.247400655974175, 37.93645620346069</t>
  </si>
  <si>
    <t>56.248463, 38.205041</t>
  </si>
  <si>
    <t>56.482349, 38.178627</t>
  </si>
  <si>
    <t>56.245428, 37.996780</t>
  </si>
  <si>
    <t>56.487210, 38.165006</t>
  </si>
  <si>
    <t>56.303456, 38.131999</t>
  </si>
  <si>
    <t>56.261283, 38.129812</t>
  </si>
  <si>
    <t>56.317170, 38.109985</t>
  </si>
  <si>
    <t>56.299041, 38.141883</t>
  </si>
  <si>
    <t>56.251352, 37.979001</t>
  </si>
  <si>
    <t>ИП Журавлев А.Г. (ТЦ Астра)</t>
  </si>
  <si>
    <t>ИП Зайцев В.Н. (ТЦ Астра)</t>
  </si>
  <si>
    <t>ООО "Солинг-Н"</t>
  </si>
  <si>
    <t>ИП Леманский Александр Вадимович</t>
  </si>
  <si>
    <t xml:space="preserve">ИП Майоров Алексей Валентинович </t>
  </si>
  <si>
    <t>ООО "Мелиссена"</t>
  </si>
  <si>
    <t>ООО "Легенда"</t>
  </si>
  <si>
    <t>ИП Гулиев Асиф Ирзагулу оглы</t>
  </si>
  <si>
    <t>ООО "Альфа"</t>
  </si>
  <si>
    <t xml:space="preserve">ООО "Мидия" </t>
  </si>
  <si>
    <t>ОАО "Теплоизолит"</t>
  </si>
  <si>
    <t>ООО "МетиСтр"</t>
  </si>
  <si>
    <t>ООО "Новатех"</t>
  </si>
  <si>
    <t>56.304325, 38.136017</t>
  </si>
  <si>
    <t>56.289632, 38.132464</t>
  </si>
  <si>
    <t>56.339235, 38.126027</t>
  </si>
  <si>
    <t>56.316539, 38.153723</t>
  </si>
  <si>
    <t>56.293202, 38.128085</t>
  </si>
  <si>
    <t>56.3164, 38.1418</t>
  </si>
  <si>
    <t>56.492562, 38.180376</t>
  </si>
  <si>
    <t>56.343319, 38.169388</t>
  </si>
  <si>
    <t>56.303247, 38.135694</t>
  </si>
  <si>
    <t>56.289720, 38.127079</t>
  </si>
  <si>
    <t>56,260040 38,008792</t>
  </si>
  <si>
    <t>56.238134, 37.993984</t>
  </si>
  <si>
    <t>56.239138, 37.994204</t>
  </si>
  <si>
    <t>ООО "Торговая компания "ПОСАД"</t>
  </si>
  <si>
    <t>ООО "НПО "Лакокраспокрытие"</t>
  </si>
  <si>
    <t>МО, г. Сергиев Посад, ул. Симоненкова, д. 19А</t>
  </si>
  <si>
    <t>56.301626, 38.143773</t>
  </si>
  <si>
    <t>56.240023, 37.994200</t>
  </si>
  <si>
    <t>МФЮА</t>
  </si>
  <si>
    <t xml:space="preserve">ООО "Атлант" </t>
  </si>
  <si>
    <t>ООО "ГРОССБЕРГ ТРЭЙД"</t>
  </si>
  <si>
    <t>ООО "Юридические технологии"</t>
  </si>
  <si>
    <t>Московская обл., г. Сергиев Посад, Московское шоссе д. 22А</t>
  </si>
  <si>
    <t xml:space="preserve">Московская обл., г. Сергиев Посад, Московское шоссе д. 22В </t>
  </si>
  <si>
    <t xml:space="preserve">Москоская обл., г. Сергиев Посад, Московское шоссе д. 22А </t>
  </si>
  <si>
    <t xml:space="preserve">Московская обл, г. Сергиев Посад, Московское шоссе д. 25 </t>
  </si>
  <si>
    <t>56.274838, 38.123024</t>
  </si>
  <si>
    <t>56.275059, 38.122776</t>
  </si>
  <si>
    <t>56.276169, 38.122929</t>
  </si>
  <si>
    <t>56.278976, 38.124962</t>
  </si>
  <si>
    <t>ООО "ПКФ "Виктория-5"</t>
  </si>
  <si>
    <t>56.322504, 38.144315</t>
  </si>
  <si>
    <t>ООО "МР Универсал"</t>
  </si>
  <si>
    <t>56.329262, 38.132972</t>
  </si>
  <si>
    <t>56.295390, 38.166326</t>
  </si>
  <si>
    <t>56.290260, 38.130504</t>
  </si>
  <si>
    <t>ОСАО "РЕСО-Гарантия"</t>
  </si>
  <si>
    <t>56.319075, 38.133762</t>
  </si>
  <si>
    <t xml:space="preserve">ООО "Татнефть-АЗС-Запад" </t>
  </si>
  <si>
    <t>Московская область, Сергиево-Посадский район, д.Селково, 31-й км Ново-Углического шоссе</t>
  </si>
  <si>
    <t>56.576381, 38.149545</t>
  </si>
  <si>
    <t>г. Сергиев Посад, мкр. Семхоз, ул. Поселковая, д.6</t>
  </si>
  <si>
    <t>Сергиево-Посадский район, с.Мишутино, д.12а</t>
  </si>
  <si>
    <t>Сергиево-Посадский район, дер. Торгашино, д.18-б</t>
  </si>
  <si>
    <t>Сергиево-Посадский район, д. Березняки, д.115</t>
  </si>
  <si>
    <t>Сергиево-Посадский район, с. Васильевское, д.42/1</t>
  </si>
  <si>
    <t>Сергиево-Посадский район, дер. Марьино, д.28</t>
  </si>
  <si>
    <t>Сергиево-Посадский район, г. Хотьково, ул. Дачная, д.1</t>
  </si>
  <si>
    <t>Сергиево-Посадский район, г.Хотьково, ул. Калинина, д.2, д.1</t>
  </si>
  <si>
    <t>Сергиево-Посадский район, г. Хотьково, ул. Новая, д.2</t>
  </si>
  <si>
    <t>Сергиево-Посадский район, п.Репихово, д.2</t>
  </si>
  <si>
    <t>Сергиево-Посадский район, д.Жужки, д.10а</t>
  </si>
  <si>
    <t>Сергиево-Посадский район, г. Пересвет, ул. Октябрьская, д.9</t>
  </si>
  <si>
    <t>Сергиево-Посадский район, г. Сергиев Посад-14</t>
  </si>
  <si>
    <t>г.Сергиев Посад, ул. Владимирская, д.2</t>
  </si>
  <si>
    <t>Сергиево-Посадский район, с.Шеметово, мкр. Новый, д.53, д.54</t>
  </si>
  <si>
    <t>г.Сергиев Посад, ул. Толстого, д.3в</t>
  </si>
  <si>
    <t>г.Сергиев Посад, ул. Воробьевская, д.15а</t>
  </si>
  <si>
    <t>Московская область, г.Сергиев Посад, ул. Вознесенская, д.30-А</t>
  </si>
  <si>
    <t>Московская область, г.Сергиев Посад, ул. I Ударной Армии, д.93</t>
  </si>
  <si>
    <t>Московская область, г.Сергиев Посад, ул. Дружбы, д.5</t>
  </si>
  <si>
    <t xml:space="preserve">Московская область, г.Сергиев Посад, Хотьковский проезд, д.16
</t>
  </si>
  <si>
    <t>Московская область, г.Сергиев Посад, ул. Железнодорожная, д. 29</t>
  </si>
  <si>
    <t>Московская область, г.Сергиев Посад, ул. Птицеградская, д.2</t>
  </si>
  <si>
    <t>Московская область, г.Сергиев Посад, ул. Молодежная, д.2</t>
  </si>
  <si>
    <t>Московская область, Сергиево-Посадский район, д.Березняки, д.102</t>
  </si>
  <si>
    <t>Московская область, г.Сергиев Посад, ул. Дружбы, д. 5-а</t>
  </si>
  <si>
    <t xml:space="preserve">Московская область, г.Сергиев Посад, ул. Куликова, д.16
</t>
  </si>
  <si>
    <t>Московская область, г.Сергиев Посад, ул. Клубная, д.9</t>
  </si>
  <si>
    <t>Московская область, г.Сергиев Посад, ул. Молодежная, д.2а</t>
  </si>
  <si>
    <t>Московская область, г.Сергиев Посад, ул. Булавина, д.6</t>
  </si>
  <si>
    <t>Московская область, г.Сергиев Посад, пр. Красной Армии, д.212-А</t>
  </si>
  <si>
    <t>Московская область, г.Сергиев Посад, ул. Громова, д.1</t>
  </si>
  <si>
    <t>Московская область, г.Сергиев Посад - 6, ул. Школьная, д.1</t>
  </si>
  <si>
    <t>Московская область, Сергиево-Посадский район, п.Лоза, д.21</t>
  </si>
  <si>
    <t>Московская область, Сергиево-Посадский район, п.Мостовик, ул. Первомайская, д.14</t>
  </si>
  <si>
    <t>Московская область, Сергиево-Посадский район, п.Богородское, д.35, д.9</t>
  </si>
  <si>
    <t>Московская область, Сергиево-Посадский район, г.Краснозаводск, ул. Строителей, д.6</t>
  </si>
  <si>
    <t>Московская область, Сергиево-Посадский район, г.Пересвет, ул. Советская, д.1</t>
  </si>
  <si>
    <t>Московская область, Сергиево-Посадский район, г.Пересвет, ул. Мира, д.13</t>
  </si>
  <si>
    <t>Московская область, Сергиево-Посадский район, г.Хотьково, ул. Пушкина, д.11</t>
  </si>
  <si>
    <t xml:space="preserve">Московская область, Сергиево-Посадский район, г.Хотьково, ул. Майолик, д.5;
</t>
  </si>
  <si>
    <t>Московская область, Сергиево-Посадский район, с.Бужаниново, ул. Полевая, д.13</t>
  </si>
  <si>
    <t>Московская область, Сергиево-Посадский район, с.Васильевское, д.13/1</t>
  </si>
  <si>
    <t>Московская область, Сергиево-Посадский район, п.Заречный, д.101</t>
  </si>
  <si>
    <t>Московская область, Сергиево-Посадский район, посёлок «Загорские дали», д.9а</t>
  </si>
  <si>
    <t>Московская область, Сергиево-Посадский район, с.Константиново, ул. Школьная, д.20а</t>
  </si>
  <si>
    <t>Московская область, Сергиево-Посадский район, д.Кузьмино, д.45</t>
  </si>
  <si>
    <t>Московская область, Сергиево-Посадский район, д.Марьино, д.29</t>
  </si>
  <si>
    <t>Московская область, Сергиево-Посадский район, c.Мишутино, д.6а</t>
  </si>
  <si>
    <t>Московская область, Сергиево-Посадский район, с.Сватково, д.91</t>
  </si>
  <si>
    <t>Московская область, Сергиево-Посадский район, д.Торгашино, д.7г</t>
  </si>
  <si>
    <t>Московская область, Сергиево-Посадский район, д.Шабурново, д.50</t>
  </si>
  <si>
    <t>Московская область, Сергиево-Посадский район, с.Шеметово, мкр. Новый, д.38</t>
  </si>
  <si>
    <t>Московская область, г.Сергиев Посад, ул. Валовая, д.44, д.52</t>
  </si>
  <si>
    <t>Московская область, г.Сергиев Посад, п. Лесхоз. ул. Базисный питомник, д.17</t>
  </si>
  <si>
    <t>Московская область, г.Сергиев Посад, ул. Воробьевская, д.36</t>
  </si>
  <si>
    <t>Московская область, Сергиево-Посадский район, г.Пересвет, ул. Гагарина, д.12</t>
  </si>
  <si>
    <t>Московская область, г.Сергиев Посад, пр. Красной Армии, д. 111</t>
  </si>
  <si>
    <t>Московская область, г.Сергиев Посад, ул. Вознесенская, д.81</t>
  </si>
  <si>
    <t>Московская область, Сергиево-Посадский район, город Хотьково, Заводская улица, 32</t>
  </si>
  <si>
    <t>МО, Сергиево-Посадский г.о., п. Репихово, д. 127</t>
  </si>
  <si>
    <t>МО, Сергиево-Посадский г.о., п. Богородское, 11 квартал МЭЗ, зд. 1</t>
  </si>
  <si>
    <t>МО, Сергиево-Посадский г.о., п. Заречный, д. 16</t>
  </si>
  <si>
    <t>МО, г. Сергиев Посад, проспект Красной Армии, 164</t>
  </si>
  <si>
    <t>МО, Сергиево-Посадский г.о., г. Хотьково, ул. Заводская, д. 1, лит. 10Б</t>
  </si>
  <si>
    <t>МО, Сергиево-Посадский г.о., г. Хотьково, ул. Заводская, д. 21, стр. 1</t>
  </si>
  <si>
    <t>МО, г. Сергиев Посад, ул. Фабричная, д. 4А</t>
  </si>
  <si>
    <t>МО,  Сергиево-Посадский г.о., рп. Богородское, стройбаза Загорской ГАЭС</t>
  </si>
  <si>
    <t>МО,  Сергиево-Посадский г.о., рп. Богородское, д. 63</t>
  </si>
  <si>
    <t xml:space="preserve">г. Сергиев Посад, проспект Красной Армии д. 212, корпус 61 </t>
  </si>
  <si>
    <t>МО, Сергиево-Посадский г.о., г. Пересвет, ул. Гаражная, д. 1</t>
  </si>
  <si>
    <t>Московская обл, Сергиево-Посадский р-н, Хотьково, Черняховского, дом №18, корпус Б</t>
  </si>
  <si>
    <t>Московская область, Сергиево-Посадский район, город Сергиев Посад, улица К.Маркса, дом 7 корпус лит.а, офис 335</t>
  </si>
  <si>
    <t>МО, Сергиево-Посадский г.о., рп. Богородское, д. 156</t>
  </si>
  <si>
    <t>МО, Сергиево-Посадский г.о., п. Лесхоз, д. 30, корп. 1</t>
  </si>
  <si>
    <t>МО, Сергиево-Посадский г.о., г. Хотьково, ул. Калинина, д. 4, стр. 2</t>
  </si>
  <si>
    <t>МО, г. Сергиев Посад, ул. 1-я Рыбная, д. 19/22</t>
  </si>
  <si>
    <t>МО, Сергиево-Посадский г.о., п. Мостовик, ул. Пионерская, д.15Б</t>
  </si>
  <si>
    <t>МО, Сергиево-Посадский г.о., п. Ситники, п-т "Восход", д. 15</t>
  </si>
  <si>
    <t>МО,Сергиево-Посадский г.о., рабочий пос. Богородское, д. 100</t>
  </si>
  <si>
    <t>МО, Сергиево-Посадский г.о., г. Хотьково, Художественный пр-д, д. 2А</t>
  </si>
  <si>
    <t>МО,Сергиево-Посадский г.о., рабочий пос. Богородское, д. 136</t>
  </si>
  <si>
    <t>МО, г. Сергиев Посад, ул. Вознесенская, д. 32А</t>
  </si>
  <si>
    <t>МО, г. Сергиев Посад, Московское ш., 68 км</t>
  </si>
  <si>
    <t>МО, г. Сергиев Посад, ул. Даниила Черного,д. 1</t>
  </si>
  <si>
    <t>МО, г. Сергиев Посад, ул. Октябрьская, д. 6</t>
  </si>
  <si>
    <t>МО, Сергиево-Посадский г.о., г. Хотьково, ул. Михеенко, д. 12</t>
  </si>
  <si>
    <t xml:space="preserve">МО, г. Сергиев Посад, ул. 1-я Рыбная, д. 18/2, </t>
  </si>
  <si>
    <t>МО, г. Сергиев Посад, ул. Скобяное шоссе д. 8, офис 1</t>
  </si>
  <si>
    <t>МО, г. Сергиев Посад, Новоугличское ш., д. 75</t>
  </si>
  <si>
    <t>МО, г. Сергиев Посад, Новоугличское ш., д. 77</t>
  </si>
  <si>
    <t>МО, г. Сергиев Посад, ул. Стахановская, д. 1В</t>
  </si>
  <si>
    <t>МО, г. Сергиев Посад, Красной Армии пр-кт, д. 2А</t>
  </si>
  <si>
    <t>МО, г. Сергиев Посад, ул. Бероунская, д. 8</t>
  </si>
  <si>
    <t>МО,Сергиево-Посадский г.о., рабочий пос. Богородское, д. 70А</t>
  </si>
  <si>
    <t>МО, г. Сергиев Посад, Ярославское шоссе, д. 24</t>
  </si>
  <si>
    <t>МО, г. Сергиев Посад, Вокзальная пл., д. 1Б</t>
  </si>
  <si>
    <t>МО, г. Сергиев Посад, Московское ш., д. 5</t>
  </si>
  <si>
    <t>МО., Сергиево-Посадский г.о., г. Хотьково, ул. Загорская, д.1</t>
  </si>
  <si>
    <t xml:space="preserve">МО, Сергиево-Посадский г.о., г. Хотьково, Художественный проезд, д. 8а </t>
  </si>
  <si>
    <t xml:space="preserve">МО, Сергиево-Посадский г.о., г. Хотьково, Художественный проезд, д. 2Е </t>
  </si>
  <si>
    <t xml:space="preserve">МО, г. Сергиев Посад, пр-т Красной Армии 203В </t>
  </si>
  <si>
    <t xml:space="preserve">МО, г. Сергиев Посад, Новоугличское шоссе, д. 50Б </t>
  </si>
  <si>
    <t xml:space="preserve">МО, г. Сергиев Посад, ул. Фестивальная, д. 10 </t>
  </si>
  <si>
    <t xml:space="preserve">МО, г. Сергиев Посад, ул. Скобяное шоссе д. 8, лит. А </t>
  </si>
  <si>
    <t xml:space="preserve">МО, г. Сергиев Посад, ул. Зеленый переулок, д. 15 </t>
  </si>
  <si>
    <t>ЮЛ</t>
  </si>
  <si>
    <t>Категория  объекта</t>
  </si>
  <si>
    <t>Бюджет</t>
  </si>
  <si>
    <t>56.327227, 38.140494</t>
  </si>
  <si>
    <t>56.345384, 38.166739</t>
  </si>
  <si>
    <t>56.309798, 38.135155</t>
  </si>
  <si>
    <t>МО, г. Сергиев Посад, ул. Центральная, д. 58</t>
  </si>
  <si>
    <t>56.289285, 38.148342</t>
  </si>
  <si>
    <t>МО, г. Сергиев Посад, ул. Валовая, д.5</t>
  </si>
  <si>
    <t>56.311756, 38.140284</t>
  </si>
  <si>
    <t>МО, г. Сергиев Посад, проспект Красной Армии, д. 185</t>
  </si>
  <si>
    <t>56.317343, 38.135757</t>
  </si>
  <si>
    <t>МО, г. Сергиев Посад, мкр. Семхоз, ул. Парковая, д 16</t>
  </si>
  <si>
    <t>56.283490, 38.087009</t>
  </si>
  <si>
    <t>МО,  г. Сергиев Посад, ул. Вознесенская, д. 55, помещение 37, комната 19</t>
  </si>
  <si>
    <t>56.302997, 38.134643</t>
  </si>
  <si>
    <t xml:space="preserve">МО, г. Сергиев Посад, ул. Матросова, д. 2А 
</t>
  </si>
  <si>
    <t>56.325025, 38.146384</t>
  </si>
  <si>
    <t>МО, Сергиево-Посадский г.о., п. Реммаш, ул. Институтская, д. 1б</t>
  </si>
  <si>
    <t>56.449393, 38.097406</t>
  </si>
  <si>
    <t>МО, г. Сергиев Посад, ул. Центральная, д. 1</t>
  </si>
  <si>
    <t>56.287807, 38.151802</t>
  </si>
  <si>
    <t>МО, г. Сергиев Посад, Зеленый пер., д.16А</t>
  </si>
  <si>
    <t>56.318621, 38.133430</t>
  </si>
  <si>
    <t>МО, г. Сергиев Посад, ул. Железнодорожная, д.49</t>
  </si>
  <si>
    <t>56.302338, 38.147857</t>
  </si>
  <si>
    <t>МО, г. Сергиев Посад, ул. Солнечная, д. 10</t>
  </si>
  <si>
    <t>56.304111, 38.179379</t>
  </si>
  <si>
    <t>МО, г. Сергиев Посад, мкр. Семхоз, ул. Парковая, д.4а</t>
  </si>
  <si>
    <t>56.282955, 38.084067</t>
  </si>
  <si>
    <t>МО, г. Сергиев Посад, ул. Валовая, д.23</t>
  </si>
  <si>
    <t>56.316229, 38.139754</t>
  </si>
  <si>
    <t>МО, г. Сергиев Посад, ул. Победы, д.10</t>
  </si>
  <si>
    <t>56.303217, 38.181121</t>
  </si>
  <si>
    <t>МО, г. Сергиев Посад, ул. Птицеградская, д.6а</t>
  </si>
  <si>
    <t>56.292328, 38.174779</t>
  </si>
  <si>
    <t>МО, г. Сергиев Посад, ул. Железнодорожная, д. 35А</t>
  </si>
  <si>
    <t>56.300710, 38.152672</t>
  </si>
  <si>
    <t>МО, Сергиево-Посадский г.о., п. Сватково, д. 7а</t>
  </si>
  <si>
    <t>56.394924, 38.227178</t>
  </si>
  <si>
    <t>МО, г. Сергиев Посад, ул. Толстого, д. 1</t>
  </si>
  <si>
    <t>56.291119, 38.120375</t>
  </si>
  <si>
    <t>МО, г. Сергиев Посад, ул. Бабушкина, д. 20</t>
  </si>
  <si>
    <t>56.329801, 38.158125</t>
  </si>
  <si>
    <t>МО, Сергиево-Посадский г.о., пос. Реммаш, ул. Спортивная, д. 5</t>
  </si>
  <si>
    <t>56.454707, 38.088218</t>
  </si>
  <si>
    <t>МО, Сергиево-Посадский г.о., г. Краснозаводск, ул. Трудовые резервы, д. 8а</t>
  </si>
  <si>
    <t>56.436771, 38.246824</t>
  </si>
  <si>
    <t xml:space="preserve">МО, г. Сергиев Посад, ул. Школьная, д. 3а
</t>
  </si>
  <si>
    <t>56.294796, 38.122623</t>
  </si>
  <si>
    <t>МО, г. Сергиев Посад, ул. Центральная, д. 4</t>
  </si>
  <si>
    <t>56.293307, 38.152456</t>
  </si>
  <si>
    <t>МО, Сергиево-Посадский г.о., г. Пересвет, ул. Пионерская, д. 14</t>
  </si>
  <si>
    <t>56.416411, 38.167683</t>
  </si>
  <si>
    <t>МО, г. Сергиев Посад, Новоугличское ш., д. 72</t>
  </si>
  <si>
    <t>56.328903, 38.134984</t>
  </si>
  <si>
    <t>МО, Сергиево-Посадский г.о., г. Пересвет, ул. Строителей, д.5А</t>
  </si>
  <si>
    <t>56.413298, 38.174438</t>
  </si>
  <si>
    <t>МО, Сергиево-Посадский г.о., г. Пересвет, ул. Строителей, д.1Б</t>
  </si>
  <si>
    <t>56.414255, 38.174627</t>
  </si>
  <si>
    <t>МО, г. Сергиев Посад, ул. Железнодорожная, д.22Б</t>
  </si>
  <si>
    <t>56.301224, 38.148665</t>
  </si>
  <si>
    <t>МО, г. Сергиев Посад, пр. Красной Армии, д. 210А</t>
  </si>
  <si>
    <t>56.320822, 38.145234</t>
  </si>
  <si>
    <t>МО, г. Сергиев Посад, ул. Толстого, д.3А</t>
  </si>
  <si>
    <t>56.291109, 38.117799</t>
  </si>
  <si>
    <t>МО, г. Сергиев Посад, Ярославское ш., ПМК-5, д. 19а</t>
  </si>
  <si>
    <t>56.339677, 38.168644</t>
  </si>
  <si>
    <t>МО, г. Сергиев Посад, ул. Дружбы, д. 13</t>
  </si>
  <si>
    <t>56.330288, 38.139144</t>
  </si>
  <si>
    <t>МО, г. Сергиев Посад, пр. Красной Армии, д.8А</t>
  </si>
  <si>
    <t>56.295505, 38.129989</t>
  </si>
  <si>
    <t>МО, г. Сергиев Посад, ул. Воробьевская, д. 20</t>
  </si>
  <si>
    <t>56.298722, 38.125866</t>
  </si>
  <si>
    <t>МО, г. Сергиев Посад, ул. Матросова, д. 7А</t>
  </si>
  <si>
    <t>56.325200, 38.143464</t>
  </si>
  <si>
    <t>МО, г. Сергиев Посад, ул. Дружбы, д.10А</t>
  </si>
  <si>
    <t>56.329507, 38.139835</t>
  </si>
  <si>
    <t>МО, г. Сергиев Посад, ул. 2-й Кирпичный завод, д.22Б</t>
  </si>
  <si>
    <t>56.293262, 38.141865</t>
  </si>
  <si>
    <t xml:space="preserve">МО, г. Сергиев Посад, ул. Шлякова, д.20/8                                                               </t>
  </si>
  <si>
    <t>56.313778, 38.143482</t>
  </si>
  <si>
    <t>МО, Сергиево-Посадский г.о., пос. Мостовик, ул. Первомайская, д.7а</t>
  </si>
  <si>
    <t>56.306493, 37.927698</t>
  </si>
  <si>
    <t>ИП Боровская Елена Александровна (2,36)</t>
  </si>
  <si>
    <t>56.304148, 38.137860</t>
  </si>
  <si>
    <t>56.332253, 38.106017</t>
  </si>
  <si>
    <t>АО "Дикси ЮГ" (18,3084); ПАО "Ростелеком" (0,0725)</t>
  </si>
  <si>
    <t>ИП Иванова Т.В. (1,5865); ООО "Локон плюс" (0,66667); ООО "СК Альянс" (0,6699)</t>
  </si>
  <si>
    <t>ИП Ильченко А.В. (0,99325); ООО "Экоокна Сити" (1,425)</t>
  </si>
  <si>
    <t>64,40833</t>
  </si>
  <si>
    <t>1,9</t>
  </si>
  <si>
    <t>Мельникова Татьяна Васильевна (0,95); ООО «Мини-Маг» (8,9775); Сабитов Саяр Мунирович (3,477); Связной ООО (3,0305)</t>
  </si>
  <si>
    <t>ГСК</t>
  </si>
  <si>
    <t>c7c42154-c042-49bc-88a4-847f08a4c558</t>
  </si>
  <si>
    <t>1c95a675-08d5-4185-925a-8a4c782ea95f</t>
  </si>
  <si>
    <t>МБДОУ «Детский сад общеразвивающего вида №59»</t>
  </si>
  <si>
    <t>3b2ddf50-9bb0-4bc1-85cd-1257495d6143</t>
  </si>
  <si>
    <t>3888e74e-d09a-448e-9b33-005b2b9c12e4</t>
  </si>
  <si>
    <t>ГСК -14</t>
  </si>
  <si>
    <t>0e31acbe-cc27-4460-b2ce-6d3597b9fe88</t>
  </si>
  <si>
    <t>ГСК "ЗЕЛЕНЫЙ"</t>
  </si>
  <si>
    <t>aa6ce41e-7035-4cc4-94c8-28236081ba06</t>
  </si>
  <si>
    <t>0fb1efcc-7d3b-48f6-8328-fff4199314de</t>
  </si>
  <si>
    <t>dd51ee17-6fce-48f6-b801-a5ccdc33aca9</t>
  </si>
  <si>
    <t>a8ad20df-4e95-42d7-b14d-c132664ce3c4</t>
  </si>
  <si>
    <t>Мирхудаев Мурат Али Оглы</t>
  </si>
  <si>
    <t>dd658e11-9192-4012-b473-56b008f4396e</t>
  </si>
  <si>
    <t>2e8c81c9-6043-4ad6-9def-df60f05db019</t>
  </si>
  <si>
    <t>046d2d4c-8a7c-4823-b7db-bf1edb9fca60</t>
  </si>
  <si>
    <t>3fb4c7ec-3f4b-448a-8249-a9628d83f773</t>
  </si>
  <si>
    <t>8d0f2c24-6a92-47e4-a017-4fce8f8ca433</t>
  </si>
  <si>
    <t>8d7ec551-ecb3-40e5-b3b4-eaa2d216c63a</t>
  </si>
  <si>
    <t>МБОУ«Краснозаводская средняя общеобразовательная школа №1»; Муниципальное Бюджетное Учреждение культуры городского поселения Краснозаводск культурно-досуговый центр "Радуга"</t>
  </si>
  <si>
    <t>884a32b2-1a7b-4dbe-a17d-5c16cddd3e6c</t>
  </si>
  <si>
    <t>a7857e6b-ef64-46e2-862f-7b08f3c7c664</t>
  </si>
  <si>
    <t>7aa35acd-5c1f-44ed-a1c6-ebc0284e7419</t>
  </si>
  <si>
    <t>4c2b4266-4a98-4680-80cd-ac2c53f1c7d9</t>
  </si>
  <si>
    <t>a6606b97-d79e-47cf-a4fd-e2bceccecac1</t>
  </si>
  <si>
    <t>0b8ad017-0604-4973-a619-7c4f15139dba</t>
  </si>
  <si>
    <t>0c51a953-03da-44e3-9d63-8ff08e9ccb17</t>
  </si>
  <si>
    <t>a7640cc0-5e4c-4d56-8c32-afc95ef80c99</t>
  </si>
  <si>
    <t>306d8e0d-e641-465b-8ffe-8c36dbc30ea7</t>
  </si>
  <si>
    <t>321479a0-0961-4025-92cd-e3db5bf29bd0</t>
  </si>
  <si>
    <t>7fcd0a74-b194-4045-851d-71e701d5e5ee</t>
  </si>
  <si>
    <t>1948ce07-9168-4d06-a284-deb63940c51f</t>
  </si>
  <si>
    <t>ООО «Альфа Владимир» (8,189); Связной ООО (2,3845); Беседовский Павел Григорьевич (2,775)</t>
  </si>
  <si>
    <t>323e1463-9c9c-4bd4-add4-c7c196cd5838</t>
  </si>
  <si>
    <t>ea79b1ca-38f2-485d-8353-d612130729f1</t>
  </si>
  <si>
    <t>d87cb6c2-857e-4a78-9370-3219ff883596</t>
  </si>
  <si>
    <t>26f32692-1873-46b4-a44e-1a6f0b4e8ad5</t>
  </si>
  <si>
    <t>48d28a9f-b764-498f-ba06-9cddb8dfaf16</t>
  </si>
  <si>
    <t>d782b238-6cbd-4035-a1b3-8473ab9ad8f8</t>
  </si>
  <si>
    <t>fcc40bcb-9f92-4e34-b5a8-91e3ac32bb83</t>
  </si>
  <si>
    <t>daf1aab9-9742-4569-9492-20abfac29bdc</t>
  </si>
  <si>
    <t>a8a8ce9a-2474-4b65-a5ca-a72f554ae401</t>
  </si>
  <si>
    <t>a8946746-33be-4bd2-aa84-077531d83129</t>
  </si>
  <si>
    <t>53e02038-06ef-49c9-8a4f-a72df209a3f7</t>
  </si>
  <si>
    <t>7f163b10-d7af-453d-bb00-ed969dadfa49</t>
  </si>
  <si>
    <t>2e46deb2-f716-4460-9969-a0710d0ba5e6</t>
  </si>
  <si>
    <t>1a808dac-371b-405d-a4f2-1309d8b4b2d2</t>
  </si>
  <si>
    <t>ЗАО "Новости плюс" (0,15); ООО "Луаж" (0,0725); ООО "СПИН" (4,73)</t>
  </si>
  <si>
    <t>ГСК "ЗВЕЗДОЧКА"</t>
  </si>
  <si>
    <t>a187c72b-364f-4d24-a45a-640f47807a65</t>
  </si>
  <si>
    <t>583a19f2-e256-411b-b93b-c48213c8ae01</t>
  </si>
  <si>
    <t>г. Сергиев Посад, ул. 1-ой Ударной Армии, д. 38 (42А)</t>
  </si>
  <si>
    <t>69729e65-5049-4d9a-9603-1d692b0c4545</t>
  </si>
  <si>
    <t>г. Сергиев Посад, ул. 1-я Рыбная, д. 80</t>
  </si>
  <si>
    <t>ООО "Альбион-2002" (8,8692); ИП Лисник О.Г. (6,55); МКК ЦИРКОН ООО (0,145)</t>
  </si>
  <si>
    <t>e7ba365f-d783-4a00-bfc9-c2a6050290cb</t>
  </si>
  <si>
    <t>b9209865-866a-4993-bbcc-f56e015064b0</t>
  </si>
  <si>
    <t>e04e6151-9191-475d-854a-1b3ffc7993db</t>
  </si>
  <si>
    <t>Степанов Денис Романович; Пригородное сельское потребительское общество Сергиево Посадского района Московской области</t>
  </si>
  <si>
    <t>75c68085-b77d-4b00-b2a0-7d4114973f15</t>
  </si>
  <si>
    <t>г. Сергиев Посад, ул. Орджоникидзе, д. 43</t>
  </si>
  <si>
    <t>ООО "КАЛИТА"</t>
  </si>
  <si>
    <t>00796e46-0f9e-4113-87f8-7a24889749f8</t>
  </si>
  <si>
    <t>f49332a2-1db9-459c-8c3b-5faa61e21a67</t>
  </si>
  <si>
    <t>e42037ed-af68-4276-ac4f-7324e5a9151f</t>
  </si>
  <si>
    <t>458bafce-a0eb-46aa-8125-1725a9116756</t>
  </si>
  <si>
    <t>3029a956-284f-49eb-9497-b18dbd247d19</t>
  </si>
  <si>
    <t>077f9e38-e1f2-4947-a046-b61ed7fc86cd</t>
  </si>
  <si>
    <t>9c3b93cb-3d63-4ce2-bcf9-c16cacc42171</t>
  </si>
  <si>
    <t>2799608f-3c63-4057-aba0-9e5e55c74c06</t>
  </si>
  <si>
    <t xml:space="preserve">ул. Победы, 2 (1/2), 4, 6, ул. Солнечная, 1, 2, 3, 4, 5, 6, ул. Молодежная, 1, 3, 5, ул. Мира, 2, бульвар Свободы, 1 (1/2), 3 </t>
  </si>
  <si>
    <t>f076423f-db69-4d31-b8f7-939683d37916</t>
  </si>
  <si>
    <t>5e203c69-44dd-413c-9935-00c5851c2814</t>
  </si>
  <si>
    <t>8530706d-f653-46d8-a7df-e3be9b17d237</t>
  </si>
  <si>
    <t>63a700f7-d56e-4b45-8e80-540029f4f91c</t>
  </si>
  <si>
    <t>420b8019-08dc-407b-83b5-a509da685859</t>
  </si>
  <si>
    <t>49106071-28ac-4a7b-8b41-299a9c866d4c</t>
  </si>
  <si>
    <t>г. Сергиев Посад, Московское шоссе, д. 22</t>
  </si>
  <si>
    <t>938278a5-1bfa-4e9a-885c-20e86d4cf0c0</t>
  </si>
  <si>
    <t>г. Сергиев Посад, Новоугличское ш., д. 66</t>
  </si>
  <si>
    <t>eab55822-577e-4307-9eb4-475f1cdebc1d</t>
  </si>
  <si>
    <t>МУП "СПТС"</t>
  </si>
  <si>
    <t>г. Сергиев Посад, Новоугличское ш., д. 96</t>
  </si>
  <si>
    <t>258a8bae-653e-4d83-a855-8627b90b723e</t>
  </si>
  <si>
    <t>г. Сергиев Посад, Новоугличское ш., д. 98</t>
  </si>
  <si>
    <t>082699f5-10c1-451e-a823-4763c3b06c71</t>
  </si>
  <si>
    <t>126c9dc4-a161-42b0-a2e2-50e44f210ad9</t>
  </si>
  <si>
    <t>МКУ СПМР «ЦБ муниципальных учреждений образования» (3,2625)</t>
  </si>
  <si>
    <t>f8f06886-12c2-438b-afc7-0a8a7796b286</t>
  </si>
  <si>
    <t>г. Сергиев Посад, Красной Армии пр-т, д. 139</t>
  </si>
  <si>
    <t>61c2e12d-c585-4d59-91a2-ab871d8ec64d</t>
  </si>
  <si>
    <t>ФБК ООО (1,67917)</t>
  </si>
  <si>
    <t>ИП Чубукова Марина Сергеевна (3,65); ООО фирма "Коммерческий центр "Ника-777" (3,68); ИП Матвеева Галина Сергеевна (0,07); ИП Елисеева Наталья Витальевна (8,6355); ООО "Астра" (1,73); ИП Изотова Маргарита Юрьевна (3,2775);  ООО "КЕЛАР" (7,77); ООО Связной (4,7025); ИП Талалаева Светлана Павловна (3,8); ООО Фармамед (1,80833)</t>
  </si>
  <si>
    <t>324334fb-fd68-4ce5-9ff2-91ed6daecf82</t>
  </si>
  <si>
    <t>г. Сергиев Посад, Красной Армии пр-т, д. 187</t>
  </si>
  <si>
    <t>г. Сергиев Посад, Красной Армии пр-т, д. 1А</t>
  </si>
  <si>
    <t xml:space="preserve">г. Сергиев Посад, Красной Армии пр-т, д. 218 </t>
  </si>
  <si>
    <t>30438ea6-5a27-4ae8-8c08-1e8459c23038</t>
  </si>
  <si>
    <t>г. Сергиев Посад, Красной Армии пр-т, д. 240</t>
  </si>
  <si>
    <t>2b416985-f7c2-4a6d-858a-a7cd1bd63df5</t>
  </si>
  <si>
    <t>г. Сергиев Посад, Красной Армии пр-т, д. 247</t>
  </si>
  <si>
    <t>г. Сергиев Посад, Красной Армии пр-т, д. 251А</t>
  </si>
  <si>
    <t>7ab8e842-64b6-4109-8fae-03d506130193</t>
  </si>
  <si>
    <t>г. Сергиев Посад, Красной Армии пр-т, д. 253А</t>
  </si>
  <si>
    <t>3bcc3273-ef12-4b01-9f05-48ddb64f8e29</t>
  </si>
  <si>
    <t>80191456-8da1-48a0-9fed-c16a3a47d912</t>
  </si>
  <si>
    <t>г. Сергиев Посад, Скобяное шоссе, д. 6</t>
  </si>
  <si>
    <t>e2611bd3-a8c1-4edb-b62b-ab0c654d56a5</t>
  </si>
  <si>
    <t>г. Сергиев Посад, ул. 1-я Рыбная, д. 3</t>
  </si>
  <si>
    <t>f27d4434-1754-481e-8ea4-bf1b3699c076</t>
  </si>
  <si>
    <t>г. Сергиев Посад, ул. 2-ой Кирпичный завод, д. 12</t>
  </si>
  <si>
    <t>ул. 2-й Кирпичный Завод, 10, 11, 12, 13, 14, 15, 16, 17, 18, 19, 20, 24</t>
  </si>
  <si>
    <t>11340ee7-0d05-4e44-a23f-4fbbe350be3d</t>
  </si>
  <si>
    <t>г. Сергиев Посад, 2-я Гражданская, д. 13</t>
  </si>
  <si>
    <t>9ec96bef-c76f-4a7d-aacc-3cef62e4e586</t>
  </si>
  <si>
    <t>г. Сергиев Посад, ул. 2-я Пролетарская, д. 4</t>
  </si>
  <si>
    <t>3163b89b-5213-472f-921d-c629e377a7ce</t>
  </si>
  <si>
    <t>г. Сергиев Посад, ул. 2-ая Рыбная, д. 16</t>
  </si>
  <si>
    <t>ddc22668-eb85-4146-bb4f-6252b589caab</t>
  </si>
  <si>
    <t>32dd5fd7-86a7-4ed0-b78c-292f6ecc0c2e</t>
  </si>
  <si>
    <t>г. Сергиев Посад, ул. 40 лет Октября, д. 6</t>
  </si>
  <si>
    <t>АО «ДИКСИ ЮГ» (11,5767); ООО "КАШ" ; (0,07); ООО «Аптеки Столички Коломна» (12,825)</t>
  </si>
  <si>
    <t>71163aa5-47de-4ec8-8b49-8a55d0d47c68</t>
  </si>
  <si>
    <t>г. Сергиев Посад, ул. Академика Силина, д.24 (4)</t>
  </si>
  <si>
    <t>69368849-d8a8-48d4-afee-b20d4fe5a4f2</t>
  </si>
  <si>
    <t xml:space="preserve">г. Сергиев Посад, ул. Больничная, д. 1/3 </t>
  </si>
  <si>
    <t>78e86bbf-60a9-4f48-bb7b-ab20b04bbe4c</t>
  </si>
  <si>
    <t>г. Сергиев Посад, ул. Валовая, д. 50</t>
  </si>
  <si>
    <t>b2bd3ea0-1c30-4f46-b64b-fb63b7455b03</t>
  </si>
  <si>
    <t>г. Сергиев Посад, ул. Вифанская, д. 120 (124/1)</t>
  </si>
  <si>
    <t>2efb06cb-68bd-4327-ac65-ebacbc293dd0</t>
  </si>
  <si>
    <t>г. Сергиев Посад, ул. Вифанская, д. 134 (А)</t>
  </si>
  <si>
    <t>073b1994-c406-4339-b920-25808916cf23</t>
  </si>
  <si>
    <t>г. Сергиев Посад, ул. Владимирская д. 2а, к. 2</t>
  </si>
  <si>
    <t>918c97f8-b966-455c-b9fb-7fc2b3c5554d</t>
  </si>
  <si>
    <t>Сергиев Посад, микрорайон Северный-5, ЖК Покровский (г. СП., ул. Владимирская, 65 (мкр. Северный-5))</t>
  </si>
  <si>
    <t>a6b7cd21-29fa-4c83-9f84-062bdd0ef8d9</t>
  </si>
  <si>
    <t>г. Сергиев Посад, ул. Вознесенская, д. 107</t>
  </si>
  <si>
    <t>441b7699-6a6d-492c-a643-d90d0c604e83</t>
  </si>
  <si>
    <t>г. Сергиев Посад, ул. Вознесенская, д. 109</t>
  </si>
  <si>
    <t>fd00aaa3-83b7-4a32-b01c-ecb0d29d1e8d</t>
  </si>
  <si>
    <t>г. Сергиев Посад, ул. Вознесенская, д. 44</t>
  </si>
  <si>
    <t>b4fedafd-645d-4246-9068-50edfc28bd14</t>
  </si>
  <si>
    <t>г. Сергиев Посад, ул. Вознесенская, д. 55 (ООО Управдом)</t>
  </si>
  <si>
    <t>25388ea2-dbcd-4bf4-ab84-b8c5dc408857</t>
  </si>
  <si>
    <t>Козин Виктор Михайлович; ООО "Управдом"</t>
  </si>
  <si>
    <t>f36bed6e-da71-49ee-9793-fc08b383a865</t>
  </si>
  <si>
    <t>г. Сергиев Посад, ул. Горького, д. 55</t>
  </si>
  <si>
    <t>27607469-cf0f-4354-854c-24998563aec8</t>
  </si>
  <si>
    <t>0bd5be6c-51a3-4d2a-8528-58459ad8713d</t>
  </si>
  <si>
    <t>г. Сергиев Посад, ул. Дружбы, 15Ак2</t>
  </si>
  <si>
    <t>г. Сергиев Посад, ул. Дружбы, д. 7А</t>
  </si>
  <si>
    <t>г. Сергиев Посад, ул. Дружбы, д. 9А</t>
  </si>
  <si>
    <t>6fec1b43-e6b8-46a7-b582-627b4e2a04b9</t>
  </si>
  <si>
    <t>126d3199-bada-4545-9768-8b61552380dd</t>
  </si>
  <si>
    <t>г. Сергиев Посад, ул. Инженерная, д. 6А</t>
  </si>
  <si>
    <t>ab1ba675-4e2f-4a35-b901-c6cdf7adc57c</t>
  </si>
  <si>
    <t>56ab9bde-f6b7-4e70-9267-2afa52edcf08</t>
  </si>
  <si>
    <t>59b04748-afbf-4534-a618-bf3577e426e8</t>
  </si>
  <si>
    <t>г. Сергиев Посад, ул. Кирова, д. 24/12</t>
  </si>
  <si>
    <t>662e6b25-71f6-4daa-848e-58b77563f7be</t>
  </si>
  <si>
    <t>г. Сергиев Посад, ул. Кирова, д. 89</t>
  </si>
  <si>
    <t>г. Сергиев Посад, ул. Кирпичная, д. 29</t>
  </si>
  <si>
    <t>0e4c517e-110b-4401-9f69-24d5ff5a0b16</t>
  </si>
  <si>
    <t>г. Сергиев Посад, ул. Кирпичная, д. 27</t>
  </si>
  <si>
    <t>56.294471, 38.155514</t>
  </si>
  <si>
    <t>5ce4bee8-196c-4342-b130-81af423e489f</t>
  </si>
  <si>
    <t>г. Сергиев Посад, ул. Кирпичная, д. 31</t>
  </si>
  <si>
    <t>f2fb6c1b-9bc4-45a6-be92-54336f5d5a27</t>
  </si>
  <si>
    <t>cf2edb0f-292c-454d-a451-71f1c87507f2</t>
  </si>
  <si>
    <t>8a5f51d7-68b2-4902-8c30-4a8804919f5d</t>
  </si>
  <si>
    <t>г. Сергиев Посад, ул. Л. Булавина, д. 9</t>
  </si>
  <si>
    <t>3e6b9887-cf5b-4995-98f6-e93fc22e4c57</t>
  </si>
  <si>
    <t>г. Сергиев Посад, ул. Куйбышева, д. 17</t>
  </si>
  <si>
    <t>3aa02449-f9de-444e-812f-de3d72dc2dfa</t>
  </si>
  <si>
    <t>г. Сергиев Посад, ул. Кукуевская Набережная, д. 2</t>
  </si>
  <si>
    <t>39b7961c-bbf4-4747-a083-865a039f7ffd</t>
  </si>
  <si>
    <t>г. Сергиев Посад, ул. Луговая, д. 21</t>
  </si>
  <si>
    <t>г. Сергиев Посад, ул. Маслиева, д. 20</t>
  </si>
  <si>
    <t>4de3e381-84b0-475b-a442-f4dd1cb405c3</t>
  </si>
  <si>
    <t>г. Сергиев Посад, ул. Маслиева, д. 4</t>
  </si>
  <si>
    <t>г. Сергиев Посад, Хотьковский пр-д, д. 15 (ул. Маяковского, 14)</t>
  </si>
  <si>
    <t>Малиновская Наталья Владимировна</t>
  </si>
  <si>
    <t>1e5ad432-ecf5-4905-9ced-8bffb3aaa8f5</t>
  </si>
  <si>
    <t>г. Сергиев Посад, ул. Московская, д. 4</t>
  </si>
  <si>
    <t>г. Сергиев Посад, ул. Новоогородная, д. 33Б</t>
  </si>
  <si>
    <t>191ef36d-3e13-4034-adcb-5cc1ad9f50ab</t>
  </si>
  <si>
    <t>г. Сергиев Посад, ул. Заводская, д. 37/4 (Новоогородная, 35/14 (сзади остановки))</t>
  </si>
  <si>
    <t>bd775a65-b6c9-4ed8-bdce-3d4987523ac9</t>
  </si>
  <si>
    <t>c2b9ad3b-2141-4a75-8680-14da527e0e0e</t>
  </si>
  <si>
    <t>ООО «Магазин №36» (5,51); ПАО "РОСТЕЛЕКОМ" (0,0725)</t>
  </si>
  <si>
    <t>г. Сергиев Посад, ул. Пионерская, д. 16</t>
  </si>
  <si>
    <t>ООО «Альфа Рязань» (8,0655)</t>
  </si>
  <si>
    <t>6a84b113-86a4-4e3a-845c-3ed752ebd7a3</t>
  </si>
  <si>
    <t>5f7de59e-4013-4394-989f-db7a3bb9ccd1</t>
  </si>
  <si>
    <t>3d315d97-b266-4a10-aef8-40257545a31b</t>
  </si>
  <si>
    <t>588b97ae-d45a-4ff0-af94-271ff603b8b3</t>
  </si>
  <si>
    <t>95f8d4ce-38ad-4b55-8de3-781028eb1acf</t>
  </si>
  <si>
    <t>b2d504cf-8f9a-4229-884f-efffa997d92e</t>
  </si>
  <si>
    <t>dcda7fa4-eee2-43c8-a914-81654bf021dc</t>
  </si>
  <si>
    <t>г. Сергиев Посад, ул. Северная, д. 15</t>
  </si>
  <si>
    <r>
      <rPr>
        <b/>
        <i/>
        <u/>
        <sz val="11"/>
        <color theme="1"/>
        <rFont val="Calibri"/>
        <family val="2"/>
        <charset val="204"/>
        <scheme val="minor"/>
      </rPr>
      <t xml:space="preserve">2-я Пролетарская ул: </t>
    </r>
    <r>
      <rPr>
        <sz val="11"/>
        <color theme="1"/>
        <rFont val="Calibri"/>
        <family val="2"/>
        <charset val="204"/>
        <scheme val="minor"/>
      </rPr>
      <t xml:space="preserve">3,4,5,6,7,9(1),9(2),10(1),10(2),11,13/1(1),13/1(2),13/1(3); </t>
    </r>
    <r>
      <rPr>
        <b/>
        <i/>
        <u/>
        <sz val="11"/>
        <color theme="1"/>
        <rFont val="Calibri"/>
        <family val="2"/>
        <charset val="204"/>
        <scheme val="minor"/>
      </rPr>
      <t xml:space="preserve">1-я Соловьевская ул: </t>
    </r>
    <r>
      <rPr>
        <sz val="11"/>
        <color theme="1"/>
        <rFont val="Calibri"/>
        <family val="2"/>
        <charset val="204"/>
        <scheme val="minor"/>
      </rPr>
      <t xml:space="preserve">4(1),4(2),5(1),5(2),6; </t>
    </r>
    <r>
      <rPr>
        <b/>
        <i/>
        <u/>
        <sz val="11"/>
        <color theme="1"/>
        <rFont val="Calibri"/>
        <family val="2"/>
        <charset val="204"/>
        <scheme val="minor"/>
      </rPr>
      <t>2-я Соловьевская:</t>
    </r>
    <r>
      <rPr>
        <sz val="11"/>
        <color theme="1"/>
        <rFont val="Calibri"/>
        <family val="2"/>
        <charset val="204"/>
        <scheme val="minor"/>
      </rPr>
      <t xml:space="preserve">3(1),3(2),4(1),4(2),7,8(1),8(2),10,12,13,14(1),14(2),15; </t>
    </r>
    <r>
      <rPr>
        <b/>
        <i/>
        <u/>
        <sz val="11"/>
        <color theme="1"/>
        <rFont val="Calibri"/>
        <family val="2"/>
        <charset val="204"/>
        <scheme val="minor"/>
      </rPr>
      <t>3-я Соловьевская:</t>
    </r>
    <r>
      <rPr>
        <sz val="11"/>
        <color theme="1"/>
        <rFont val="Calibri"/>
        <family val="2"/>
        <charset val="204"/>
        <scheme val="minor"/>
      </rPr>
      <t xml:space="preserve"> 1/2(1),1/2(2),3,4(1),4(2),5,5а(1),5а(2),5а(2),6,7,9,10(1),10(2),11(1),11(2),17,19,21,23а,25,29,29а; </t>
    </r>
    <r>
      <rPr>
        <b/>
        <i/>
        <u/>
        <sz val="11"/>
        <color theme="1"/>
        <rFont val="Calibri"/>
        <family val="2"/>
        <charset val="204"/>
        <scheme val="minor"/>
      </rPr>
      <t>ул. Сурикова:</t>
    </r>
    <r>
      <rPr>
        <sz val="11"/>
        <color theme="1"/>
        <rFont val="Calibri"/>
        <family val="2"/>
        <charset val="204"/>
        <scheme val="minor"/>
      </rPr>
      <t xml:space="preserve"> 1,3(1),3(2),5(1),5(2),6(1),6(2),7,8(1),8(2),8(3),8(4),9,10,11,14,16(1),16(2),16(3),17(1),17(2),18,19,20; </t>
    </r>
    <r>
      <rPr>
        <b/>
        <i/>
        <u/>
        <sz val="11"/>
        <color theme="1"/>
        <rFont val="Calibri"/>
        <family val="2"/>
        <charset val="204"/>
        <scheme val="minor"/>
      </rPr>
      <t>Ильинская ул.:</t>
    </r>
    <r>
      <rPr>
        <sz val="11"/>
        <color theme="1"/>
        <rFont val="Calibri"/>
        <family val="2"/>
        <charset val="204"/>
        <scheme val="minor"/>
      </rPr>
      <t xml:space="preserve"> 2(1),2(2),3,4/1,6,6/2,7,8,9(1),9(2),9(3),10,11(1),11(2),11(3),11а(1),11а(2),12,12а(1),12а(2),12а(3),13,16/1,18,19,20,21,22(1),22(2),23,23а,24(1),24(2),25,27,28,29; </t>
    </r>
    <r>
      <rPr>
        <b/>
        <i/>
        <u/>
        <sz val="11"/>
        <color theme="1"/>
        <rFont val="Calibri"/>
        <family val="2"/>
        <charset val="204"/>
        <scheme val="minor"/>
      </rPr>
      <t>Кустарная ул.:</t>
    </r>
    <r>
      <rPr>
        <sz val="11"/>
        <color theme="1"/>
        <rFont val="Calibri"/>
        <family val="2"/>
        <charset val="204"/>
        <scheme val="minor"/>
      </rPr>
      <t xml:space="preserve"> 26,27(1),27(2),28,29,30,32(1),32(2),34,35,35а,36,37(1),37(2),38,38/2,39,40,42,44(1),44(2),46,50; </t>
    </r>
    <r>
      <rPr>
        <b/>
        <i/>
        <u/>
        <sz val="11"/>
        <color theme="1"/>
        <rFont val="Calibri"/>
        <family val="2"/>
        <charset val="204"/>
        <scheme val="minor"/>
      </rPr>
      <t>ул. Николая Громова:</t>
    </r>
    <r>
      <rPr>
        <sz val="11"/>
        <color theme="1"/>
        <rFont val="Calibri"/>
        <family val="2"/>
        <charset val="204"/>
        <scheme val="minor"/>
      </rPr>
      <t xml:space="preserve"> 1/15,2/17,3,4,5,6,7,9,11(1),11(2),11(3),13,14,15,16,18,20(1),20(2),20(3),21,22(1),22(2),23,24,25(1),25(2),25а(1),25а(2),26,27,30/15(1),30/15(2),32,34,35</t>
    </r>
  </si>
  <si>
    <r>
      <t>ул. Больничная:</t>
    </r>
    <r>
      <rPr>
        <sz val="11"/>
        <color theme="1"/>
        <rFont val="Calibri"/>
        <family val="2"/>
        <charset val="204"/>
        <scheme val="minor"/>
      </rPr>
      <t xml:space="preserve"> 2,2/3,4,4а,5/1(1),5/1(2),6,6а,7(1),7(2),8,8а,9б,9/2,9в,10,11/1,11а,11в,12,13(1),13(2),14,15,15а,16а,17,18а,19/2,20,20а,23,25,27,29,31,35а,37,39,41,43; </t>
    </r>
    <r>
      <rPr>
        <b/>
        <i/>
        <u/>
        <sz val="11"/>
        <color theme="1"/>
        <rFont val="Calibri"/>
        <family val="2"/>
        <charset val="204"/>
        <scheme val="minor"/>
      </rPr>
      <t>пер. Боткина:</t>
    </r>
    <r>
      <rPr>
        <sz val="11"/>
        <color theme="1"/>
        <rFont val="Calibri"/>
        <family val="2"/>
        <charset val="204"/>
        <scheme val="minor"/>
      </rPr>
      <t xml:space="preserve"> 3,4,5; </t>
    </r>
    <r>
      <rPr>
        <b/>
        <i/>
        <u/>
        <sz val="11"/>
        <color theme="1"/>
        <rFont val="Calibri"/>
        <family val="2"/>
        <charset val="204"/>
        <scheme val="minor"/>
      </rPr>
      <t xml:space="preserve"> ул. Мичурина:</t>
    </r>
    <r>
      <rPr>
        <sz val="11"/>
        <color theme="1"/>
        <rFont val="Calibri"/>
        <family val="2"/>
        <charset val="204"/>
        <scheme val="minor"/>
      </rPr>
      <t xml:space="preserve"> 14/8,15,16(1),16(2),17/4,18,19,21,22,23,25; </t>
    </r>
    <r>
      <rPr>
        <b/>
        <i/>
        <u/>
        <sz val="11"/>
        <color theme="1"/>
        <rFont val="Calibri"/>
        <family val="2"/>
        <charset val="204"/>
        <scheme val="minor"/>
      </rPr>
      <t>ул. Павлова:</t>
    </r>
    <r>
      <rPr>
        <sz val="11"/>
        <color theme="1"/>
        <rFont val="Calibri"/>
        <family val="2"/>
        <charset val="204"/>
        <scheme val="minor"/>
      </rPr>
      <t xml:space="preserve"> 18а(1),18а(2),19,20,20а,21,22,22а,23,24а,25,26,26а,27/7(1),27/7(2),28(1),28(2),28а; </t>
    </r>
    <r>
      <rPr>
        <b/>
        <i/>
        <u/>
        <sz val="11"/>
        <color theme="1"/>
        <rFont val="Calibri"/>
        <family val="2"/>
        <charset val="204"/>
        <scheme val="minor"/>
      </rPr>
      <t>ул. Сорокина:</t>
    </r>
    <r>
      <rPr>
        <sz val="11"/>
        <color theme="1"/>
        <rFont val="Calibri"/>
        <family val="2"/>
        <charset val="204"/>
        <scheme val="minor"/>
      </rPr>
      <t xml:space="preserve"> 2/33(1),2/33(2),3/31(1),3/31(2),4,4/33(1),4/33(2),5,5а(1),5а(2),6,7,8(1),8(2),9(1),9(2),10,12/38,14,15(1),15(2),16,17,18,19,20,21,22,23,24,25,26/38,27/36,28/25,29/23,30,31,32,33,34,35,36,37,37а,38(1)38(2),39,40(1),40(2),41(1),41(2)42,43/14(1),43/14(2),43/14(3); </t>
    </r>
    <r>
      <rPr>
        <b/>
        <i/>
        <u/>
        <sz val="11"/>
        <color theme="1"/>
        <rFont val="Calibri"/>
        <family val="2"/>
        <charset val="204"/>
        <scheme val="minor"/>
      </rPr>
      <t>ул. Королёва:</t>
    </r>
    <r>
      <rPr>
        <sz val="11"/>
        <color theme="1"/>
        <rFont val="Calibri"/>
        <family val="2"/>
        <charset val="204"/>
        <scheme val="minor"/>
      </rPr>
      <t xml:space="preserve"> 1,2(1),2(2),5,5а,6а,7; </t>
    </r>
    <r>
      <rPr>
        <b/>
        <i/>
        <u/>
        <sz val="11"/>
        <color theme="1"/>
        <rFont val="Calibri"/>
        <family val="2"/>
        <charset val="204"/>
        <scheme val="minor"/>
      </rPr>
      <t>ул. Гасабовой:</t>
    </r>
    <r>
      <rPr>
        <sz val="11"/>
        <color theme="1"/>
        <rFont val="Calibri"/>
        <family val="2"/>
        <charset val="204"/>
        <scheme val="minor"/>
      </rPr>
      <t xml:space="preserve"> 1(1),1(2),3,4,5,6(1),6(2),6(3); </t>
    </r>
    <r>
      <rPr>
        <b/>
        <i/>
        <u/>
        <sz val="11"/>
        <color theme="1"/>
        <rFont val="Calibri"/>
        <family val="2"/>
        <charset val="204"/>
        <scheme val="minor"/>
      </rPr>
      <t>ул. Пирогова:</t>
    </r>
    <r>
      <rPr>
        <sz val="11"/>
        <color theme="1"/>
        <rFont val="Calibri"/>
        <family val="2"/>
        <charset val="204"/>
        <scheme val="minor"/>
      </rPr>
      <t xml:space="preserve"> 3,3а,4,5,5а,6(1),6(2),7,7а,8,8а,9(1),9(2),9а,10,10а,11/20,13/21,15,15а,17,17а,18,18а,19,19а,20(1),20(2); </t>
    </r>
    <r>
      <rPr>
        <b/>
        <i/>
        <u/>
        <sz val="11"/>
        <color theme="1"/>
        <rFont val="Calibri"/>
        <family val="2"/>
        <charset val="204"/>
        <scheme val="minor"/>
      </rPr>
      <t>ул. Колхозная:</t>
    </r>
    <r>
      <rPr>
        <sz val="11"/>
        <color theme="1"/>
        <rFont val="Calibri"/>
        <family val="2"/>
        <charset val="204"/>
        <scheme val="minor"/>
      </rPr>
      <t xml:space="preserve"> 1/1(1),1/1(2),1/11,5/45,6а,7,10,12,13/1,14(1),14(2);  </t>
    </r>
    <r>
      <rPr>
        <b/>
        <i/>
        <u/>
        <sz val="11"/>
        <color theme="1"/>
        <rFont val="Calibri"/>
        <family val="2"/>
        <charset val="204"/>
        <scheme val="minor"/>
      </rPr>
      <t>ул. Семашко:</t>
    </r>
    <r>
      <rPr>
        <sz val="11"/>
        <color theme="1"/>
        <rFont val="Calibri"/>
        <family val="2"/>
        <charset val="204"/>
        <scheme val="minor"/>
      </rPr>
      <t xml:space="preserve">23,24,25,26/13,27,28,29,30,31,32,35; </t>
    </r>
    <r>
      <rPr>
        <b/>
        <i/>
        <u/>
        <sz val="11"/>
        <color theme="1"/>
        <rFont val="Calibri"/>
        <family val="2"/>
        <charset val="204"/>
        <scheme val="minor"/>
      </rPr>
      <t>ул. Кирова:</t>
    </r>
    <r>
      <rPr>
        <sz val="11"/>
        <color theme="1"/>
        <rFont val="Calibri"/>
        <family val="2"/>
        <charset val="204"/>
        <scheme val="minor"/>
      </rPr>
      <t>28(1),28(2),28а,29,30(1),30(2),30а,31,32,33,33а,35(1),35(2),35а,36/11,37,39,40,41,42(1),42(2),43,44,44а,45/13,46,47,48(1),48(2),48(3),59,50,51,52(1),52(2),53,54,55(1),55(2),55(3),56,57(1),57(2),58/14(1),58/14(2),59,60/15(1),60/15(2),60/15(3),60/15(4),61,62(1),62(2),63(1),63(2),64,65,66(1),66(2),64/12,68(1),68(2),68(3),68(4),68(5),69/13(1),69/13(2),69/13(3),70(1),70(2),71,72,73,74(1),74(2),74(3),75,76</t>
    </r>
  </si>
  <si>
    <r>
      <rPr>
        <b/>
        <i/>
        <u/>
        <sz val="11"/>
        <color theme="1"/>
        <rFont val="Calibri"/>
        <family val="2"/>
        <charset val="204"/>
        <scheme val="minor"/>
      </rPr>
      <t>ул. Кустарная:</t>
    </r>
    <r>
      <rPr>
        <sz val="11"/>
        <color theme="1"/>
        <rFont val="Calibri"/>
        <family val="2"/>
        <charset val="204"/>
        <scheme val="minor"/>
      </rPr>
      <t xml:space="preserve"> 2,4,6,7,8,9,11(1),11(2),12,14,16(1),16(2); </t>
    </r>
    <r>
      <rPr>
        <b/>
        <i/>
        <u/>
        <sz val="11"/>
        <color theme="1"/>
        <rFont val="Calibri"/>
        <family val="2"/>
        <charset val="204"/>
        <scheme val="minor"/>
      </rPr>
      <t>ул. Николая Громова:</t>
    </r>
    <r>
      <rPr>
        <sz val="11"/>
        <color theme="1"/>
        <rFont val="Calibri"/>
        <family val="2"/>
        <charset val="204"/>
        <scheme val="minor"/>
      </rPr>
      <t xml:space="preserve"> 36(1),36(2),38,39(1),39(2),40,41,42,43/1(1),43/1(2),44,46(1),46(2),47(1),47(2),48,49,49а,50(1),50(2),51(1),51(2),52,54/2,55,56/1,58(1),58(2); </t>
    </r>
    <r>
      <rPr>
        <b/>
        <i/>
        <u/>
        <sz val="11"/>
        <color theme="1"/>
        <rFont val="Calibri"/>
        <family val="2"/>
        <charset val="204"/>
        <scheme val="minor"/>
      </rPr>
      <t>ул. Кирова:</t>
    </r>
    <r>
      <rPr>
        <sz val="11"/>
        <color theme="1"/>
        <rFont val="Calibri"/>
        <family val="2"/>
        <charset val="204"/>
        <scheme val="minor"/>
      </rPr>
      <t xml:space="preserve">1/16,1(1),1(2),1а(1),1а(2),2/17,2(1),2(2),2(3),2а,3,4,5(1),5(2),6(1),6(2),6(3),7(1),7(2),8,8/1,9(1),9(2),9а,9б,10,10/1,11(1),11(2),13(1),13(2),13(3),13(4),13(5); </t>
    </r>
    <r>
      <rPr>
        <b/>
        <i/>
        <u/>
        <sz val="11"/>
        <color theme="1"/>
        <rFont val="Calibri"/>
        <family val="2"/>
        <charset val="204"/>
        <scheme val="minor"/>
      </rPr>
      <t>ул. Кузьминова:</t>
    </r>
    <r>
      <rPr>
        <sz val="11"/>
        <color theme="1"/>
        <rFont val="Calibri"/>
        <family val="2"/>
        <charset val="204"/>
        <scheme val="minor"/>
      </rPr>
      <t xml:space="preserve"> 4(1),4(2),5,6,7(1),7(2).</t>
    </r>
  </si>
  <si>
    <r>
      <rPr>
        <b/>
        <i/>
        <u/>
        <sz val="11"/>
        <color theme="1"/>
        <rFont val="Calibri"/>
        <family val="2"/>
        <charset val="204"/>
        <scheme val="minor"/>
      </rPr>
      <t>ул. Кузьминова:</t>
    </r>
    <r>
      <rPr>
        <sz val="11"/>
        <color theme="1"/>
        <rFont val="Calibri"/>
        <family val="2"/>
        <charset val="204"/>
        <scheme val="minor"/>
      </rPr>
      <t xml:space="preserve"> 39,40,41(1),41(2),41а,43,44,45,46(1),46(2),46(3),46(4),48,50,52,54(1),54(2),56,58/4,60(1),60(2),60(3),60(4),62(1),62(2),60(3),60(4); </t>
    </r>
    <r>
      <rPr>
        <b/>
        <i/>
        <u/>
        <sz val="11"/>
        <color theme="1"/>
        <rFont val="Calibri"/>
        <family val="2"/>
        <charset val="204"/>
        <scheme val="minor"/>
      </rPr>
      <t>ул. Колхозная:</t>
    </r>
    <r>
      <rPr>
        <sz val="11"/>
        <color theme="1"/>
        <rFont val="Calibri"/>
        <family val="2"/>
        <charset val="204"/>
        <scheme val="minor"/>
      </rPr>
      <t xml:space="preserve"> 15,17(1),17(2),18,18а,19(1),19(2),</t>
    </r>
    <r>
      <rPr>
        <b/>
        <i/>
        <u/>
        <sz val="11"/>
        <color theme="1"/>
        <rFont val="Calibri"/>
        <family val="2"/>
        <charset val="204"/>
        <scheme val="minor"/>
      </rPr>
      <t xml:space="preserve"> ул. Сурикова:</t>
    </r>
    <r>
      <rPr>
        <sz val="11"/>
        <color theme="1"/>
        <rFont val="Calibri"/>
        <family val="2"/>
        <charset val="204"/>
        <scheme val="minor"/>
      </rPr>
      <t xml:space="preserve"> 50,52/2,54/23,56,56а,58,60(1),60(2),62(1),62(2),64,66,68,70(1),70(2),72(1),72(2),74,76(1),76(2); </t>
    </r>
    <r>
      <rPr>
        <b/>
        <i/>
        <u/>
        <sz val="11"/>
        <color theme="1"/>
        <rFont val="Calibri"/>
        <family val="2"/>
        <charset val="204"/>
        <scheme val="minor"/>
      </rPr>
      <t>ул. Малокировская:</t>
    </r>
    <r>
      <rPr>
        <sz val="11"/>
        <color theme="1"/>
        <rFont val="Calibri"/>
        <family val="2"/>
        <charset val="204"/>
        <scheme val="minor"/>
      </rPr>
      <t xml:space="preserve"> 1,2а,3,4/2(1),4/2(2),4/2(3),4/2(3),5,5а; </t>
    </r>
    <r>
      <rPr>
        <b/>
        <i/>
        <u/>
        <sz val="11"/>
        <color theme="1"/>
        <rFont val="Calibri"/>
        <family val="2"/>
        <charset val="204"/>
        <scheme val="minor"/>
      </rPr>
      <t>ул. Кирова:</t>
    </r>
    <r>
      <rPr>
        <sz val="11"/>
        <color theme="1"/>
        <rFont val="Calibri"/>
        <family val="2"/>
        <charset val="204"/>
        <scheme val="minor"/>
      </rPr>
      <t xml:space="preserve"> 15,16(1),16(2),17(1),17(2),18(1),18(2),19,20,21/2,22/2(1),22/2(2),23,24/1(1),24/1(2),25,27</t>
    </r>
  </si>
  <si>
    <r>
      <rPr>
        <b/>
        <i/>
        <u/>
        <sz val="11"/>
        <color theme="1"/>
        <rFont val="Calibri"/>
        <family val="2"/>
        <charset val="204"/>
        <scheme val="minor"/>
      </rPr>
      <t>ул. Колхозная:</t>
    </r>
    <r>
      <rPr>
        <sz val="11"/>
        <color theme="1"/>
        <rFont val="Calibri"/>
        <family val="2"/>
        <charset val="204"/>
        <scheme val="minor"/>
      </rPr>
      <t xml:space="preserve"> 20,20а,21,22,24,25,26(1),26(2),26(3),26(4),27/1,28(1),28(2),29/2,30,31,33/1,35/2,37,39; </t>
    </r>
    <r>
      <rPr>
        <b/>
        <i/>
        <u/>
        <sz val="11"/>
        <color theme="1"/>
        <rFont val="Calibri"/>
        <family val="2"/>
        <charset val="204"/>
        <scheme val="minor"/>
      </rPr>
      <t>пер. Боткина:</t>
    </r>
    <r>
      <rPr>
        <sz val="11"/>
        <color theme="1"/>
        <rFont val="Calibri"/>
        <family val="2"/>
        <charset val="204"/>
        <scheme val="minor"/>
      </rPr>
      <t xml:space="preserve"> 6,6а,8; </t>
    </r>
    <r>
      <rPr>
        <b/>
        <i/>
        <u/>
        <sz val="11"/>
        <color theme="1"/>
        <rFont val="Calibri"/>
        <family val="2"/>
        <charset val="204"/>
        <scheme val="minor"/>
      </rPr>
      <t>ул. Мичурина:</t>
    </r>
    <r>
      <rPr>
        <sz val="11"/>
        <color theme="1"/>
        <rFont val="Calibri"/>
        <family val="2"/>
        <charset val="204"/>
        <scheme val="minor"/>
      </rPr>
      <t xml:space="preserve"> 2,5/9(1),5/9(2),6,6а,7/7,8,9(1),9(2),10,11,12/9,13/6,14/8(1); </t>
    </r>
    <r>
      <rPr>
        <b/>
        <i/>
        <u/>
        <sz val="11"/>
        <color theme="1"/>
        <rFont val="Calibri"/>
        <family val="2"/>
        <charset val="204"/>
        <scheme val="minor"/>
      </rPr>
      <t>ул. Павлова:</t>
    </r>
    <r>
      <rPr>
        <sz val="11"/>
        <color theme="1"/>
        <rFont val="Calibri"/>
        <family val="2"/>
        <charset val="204"/>
        <scheme val="minor"/>
      </rPr>
      <t xml:space="preserve"> 3,4,5,6,7(1),7(2),8,9,10(1),10(2),11,12,13а,15/11,16/14,17/12(1),17/12(2),18(1); </t>
    </r>
    <r>
      <rPr>
        <b/>
        <i/>
        <u/>
        <sz val="11"/>
        <color theme="1"/>
        <rFont val="Calibri"/>
        <family val="2"/>
        <charset val="204"/>
        <scheme val="minor"/>
      </rPr>
      <t>ул. Бурденко:</t>
    </r>
    <r>
      <rPr>
        <sz val="11"/>
        <color theme="1"/>
        <rFont val="Calibri"/>
        <family val="2"/>
        <charset val="204"/>
        <scheme val="minor"/>
      </rPr>
      <t xml:space="preserve"> 22/11(2),23/14,24,25,26,27,29; </t>
    </r>
    <r>
      <rPr>
        <b/>
        <i/>
        <u/>
        <sz val="11"/>
        <color theme="1"/>
        <rFont val="Calibri"/>
        <family val="2"/>
        <charset val="204"/>
        <scheme val="minor"/>
      </rPr>
      <t>ул. Королёва:</t>
    </r>
    <r>
      <rPr>
        <sz val="11"/>
        <color theme="1"/>
        <rFont val="Calibri"/>
        <family val="2"/>
        <charset val="204"/>
        <scheme val="minor"/>
      </rPr>
      <t xml:space="preserve"> 7(1),8а,9(1),9(2),9(3),10,10а; </t>
    </r>
    <r>
      <rPr>
        <b/>
        <i/>
        <u/>
        <sz val="11"/>
        <color theme="1"/>
        <rFont val="Calibri"/>
        <family val="2"/>
        <charset val="204"/>
        <scheme val="minor"/>
      </rPr>
      <t>ул. Пирогова:</t>
    </r>
    <r>
      <rPr>
        <sz val="11"/>
        <color theme="1"/>
        <rFont val="Calibri"/>
        <family val="2"/>
        <charset val="204"/>
        <scheme val="minor"/>
      </rPr>
      <t xml:space="preserve">21,21а,22(1),22(2),22а,23,25,25а,26,27(1),27(2),27(3),27а,28/2; </t>
    </r>
    <r>
      <rPr>
        <b/>
        <i/>
        <u/>
        <sz val="11"/>
        <color theme="1"/>
        <rFont val="Calibri"/>
        <family val="2"/>
        <charset val="204"/>
        <scheme val="minor"/>
      </rPr>
      <t>ул. Гасабовой:</t>
    </r>
    <r>
      <rPr>
        <sz val="11"/>
        <color theme="1"/>
        <rFont val="Calibri"/>
        <family val="2"/>
        <charset val="204"/>
        <scheme val="minor"/>
      </rPr>
      <t xml:space="preserve">7,8,9,11(1),11(2),14(1),14(2),14а,14б,16а; </t>
    </r>
    <r>
      <rPr>
        <b/>
        <i/>
        <u/>
        <sz val="11"/>
        <color theme="1"/>
        <rFont val="Calibri"/>
        <family val="2"/>
        <charset val="204"/>
        <scheme val="minor"/>
      </rPr>
      <t>ул. Кирова:</t>
    </r>
    <r>
      <rPr>
        <sz val="11"/>
        <color theme="1"/>
        <rFont val="Calibri"/>
        <family val="2"/>
        <charset val="204"/>
        <scheme val="minor"/>
      </rPr>
      <t>83,84(1),84(2),84(3),86,88,90,90а,90/6(1),90/6(2),92,92а,93,94,95,95а,96(1),96(2),96а(1),96а(2),97,94а,98(1),98(2),998а,99,99а,100,101(1),101(2),102,12а,102б,102в,102г,103(1),103(2),103(3),104(1),104(2),105,105а,106,107,108,109(1),109(2),110(1),110(2),111(1),111(2),112а,112б,113(1),113(2),114(1),114(2),115,116,116а,117,117а,119,119а,121(1),12(2),123.</t>
    </r>
  </si>
  <si>
    <r>
      <t>ул. Северная:</t>
    </r>
    <r>
      <rPr>
        <sz val="11"/>
        <color theme="1"/>
        <rFont val="Calibri"/>
        <family val="2"/>
        <charset val="204"/>
        <scheme val="minor"/>
      </rPr>
      <t xml:space="preserve">26,27,28,29(1),29(2),30(1),30(2),31,32/13(1),32/13(2),33(1),33(2)33(3),32; </t>
    </r>
    <r>
      <rPr>
        <b/>
        <i/>
        <u/>
        <sz val="11"/>
        <color theme="1"/>
        <rFont val="Calibri"/>
        <family val="2"/>
        <charset val="204"/>
        <scheme val="minor"/>
      </rPr>
      <t xml:space="preserve">ул. Неглинная: </t>
    </r>
    <r>
      <rPr>
        <sz val="11"/>
        <color theme="1"/>
        <rFont val="Calibri"/>
        <family val="2"/>
        <charset val="204"/>
        <scheme val="minor"/>
      </rPr>
      <t>2/28(1),2/28(2),3,4(1),4(2),5/1,6(1),6(2),6(3),7/2,8(1),8(2),9(1),9(2),9(3),10а,11(1),11(2),11(3),12,13,14/5,15/1,15а,16,17,18,18а,20,22,27,28,29,30,31,32,34,35,36,37,40,41,42,44/46,48,51,53,55;</t>
    </r>
    <r>
      <rPr>
        <b/>
        <i/>
        <u/>
        <sz val="11"/>
        <color theme="1"/>
        <rFont val="Calibri"/>
        <family val="2"/>
        <charset val="204"/>
        <scheme val="minor"/>
      </rPr>
      <t xml:space="preserve"> ул. Луговая:</t>
    </r>
    <r>
      <rPr>
        <sz val="11"/>
        <color theme="1"/>
        <rFont val="Calibri"/>
        <family val="2"/>
        <charset val="204"/>
        <scheme val="minor"/>
      </rPr>
      <t>24а,27,29,30,31,32,34,37,38,38а,39,40,43,44</t>
    </r>
  </si>
  <si>
    <r>
      <rPr>
        <b/>
        <i/>
        <u/>
        <sz val="11"/>
        <color theme="1"/>
        <rFont val="Calibri"/>
        <family val="2"/>
        <charset val="204"/>
        <scheme val="minor"/>
      </rPr>
      <t>ул. Сурикова:</t>
    </r>
    <r>
      <rPr>
        <sz val="11"/>
        <color theme="1"/>
        <rFont val="Calibri"/>
        <family val="2"/>
        <charset val="204"/>
        <scheme val="minor"/>
      </rPr>
      <t xml:space="preserve">20,21,22(1),22(2),24,25,25а,26,27(1),27(2),29,29а,31,32,33,34,35,36(1),36(2),37,38,40,44(1),44(2),46,48,48а; </t>
    </r>
    <r>
      <rPr>
        <b/>
        <i/>
        <u/>
        <sz val="11"/>
        <color theme="1"/>
        <rFont val="Calibri"/>
        <family val="2"/>
        <charset val="204"/>
        <scheme val="minor"/>
      </rPr>
      <t xml:space="preserve">ул. Кустарная: </t>
    </r>
    <r>
      <rPr>
        <sz val="11"/>
        <color theme="1"/>
        <rFont val="Calibri"/>
        <family val="2"/>
        <charset val="204"/>
        <scheme val="minor"/>
      </rPr>
      <t xml:space="preserve">18,19(1),19(2),20,21,22,23,24а,24б,25(1),25(2); </t>
    </r>
    <r>
      <rPr>
        <b/>
        <i/>
        <u/>
        <sz val="11"/>
        <color theme="1"/>
        <rFont val="Calibri"/>
        <family val="2"/>
        <charset val="204"/>
        <scheme val="minor"/>
      </rPr>
      <t xml:space="preserve">ул. Сорокина: </t>
    </r>
    <r>
      <rPr>
        <sz val="11"/>
        <color theme="1"/>
        <rFont val="Calibri"/>
        <family val="2"/>
        <charset val="204"/>
        <scheme val="minor"/>
      </rPr>
      <t xml:space="preserve">43/14,44,44а,47,48/16,50(1),50(2),50(3),52,52а,52б,54,54а,56(1),56(2),56а,58,60,60а,62,64,64а,65,66,67,67а,67б,64в,69,70,73,74; </t>
    </r>
    <r>
      <rPr>
        <b/>
        <i/>
        <u/>
        <sz val="11"/>
        <color theme="1"/>
        <rFont val="Calibri"/>
        <family val="2"/>
        <charset val="204"/>
        <scheme val="minor"/>
      </rPr>
      <t>ул. Луговая:</t>
    </r>
    <r>
      <rPr>
        <sz val="11"/>
        <color theme="1"/>
        <rFont val="Calibri"/>
        <family val="2"/>
        <charset val="204"/>
        <scheme val="minor"/>
      </rPr>
      <t xml:space="preserve">2,3,4,5,6,10,11,12,15,18,20,21,22,24; </t>
    </r>
    <r>
      <rPr>
        <b/>
        <i/>
        <u/>
        <sz val="11"/>
        <color theme="1"/>
        <rFont val="Calibri"/>
        <family val="2"/>
        <charset val="204"/>
        <scheme val="minor"/>
      </rPr>
      <t xml:space="preserve">ул. Неглинная: </t>
    </r>
    <r>
      <rPr>
        <sz val="11"/>
        <color theme="1"/>
        <rFont val="Calibri"/>
        <family val="2"/>
        <charset val="204"/>
        <scheme val="minor"/>
      </rPr>
      <t>2/28(1),2/28(2),3,4(1),4(2),5/1,6(1),6(2),6(3),7/2,8(1),8(2),9(1),9(2),9(3),10а,11(1),11(2),11(3),12,13,14; ул. Северная: 5(1),5(2),6,7,8,9,10(1),10(2),15,16,17(1),17(2),18/43,19/29,19а,23,25(1),25(2),26(1);</t>
    </r>
    <r>
      <rPr>
        <b/>
        <i/>
        <u/>
        <sz val="11"/>
        <color theme="1"/>
        <rFont val="Calibri"/>
        <family val="2"/>
        <charset val="204"/>
        <scheme val="minor"/>
      </rPr>
      <t xml:space="preserve"> ул. Советская:</t>
    </r>
    <r>
      <rPr>
        <sz val="11"/>
        <color theme="1"/>
        <rFont val="Calibri"/>
        <family val="2"/>
        <charset val="204"/>
        <scheme val="minor"/>
      </rPr>
      <t xml:space="preserve"> 3,4,5,6(1),6(2),7(1),7(2),8,9,9а,10,11,12,14(1),14(2),16/34(1),16/34(2),17,18,18/39,19,20,21(1),21(2),22,23(1),23(2),24(1),24(2),24(3),25,26,27/2,28,29,30,31(1),31(2), </t>
    </r>
    <r>
      <rPr>
        <b/>
        <i/>
        <u/>
        <sz val="11"/>
        <color theme="1"/>
        <rFont val="Calibri"/>
        <family val="2"/>
        <charset val="204"/>
        <scheme val="minor"/>
      </rPr>
      <t>ул. Кузьминова:</t>
    </r>
    <r>
      <rPr>
        <sz val="11"/>
        <color theme="1"/>
        <rFont val="Calibri"/>
        <family val="2"/>
        <charset val="204"/>
        <scheme val="minor"/>
      </rPr>
      <t xml:space="preserve"> 8,9,10,11,12,13/15,14(1)14(2),15/16(1),15/16(2),17,17а,19(1),19(2),19(3),20,21,22,24,26,27(1),27(2),28(1),28(2),28(3),29(1),29(2),30,30а,31,32(1),32(2),32(3),33(1),33(2),35,5а,37;</t>
    </r>
    <r>
      <rPr>
        <b/>
        <i/>
        <u/>
        <sz val="11"/>
        <color theme="1"/>
        <rFont val="Calibri"/>
        <family val="2"/>
        <charset val="204"/>
        <scheme val="minor"/>
      </rPr>
      <t xml:space="preserve"> ул. Пушкарская:</t>
    </r>
    <r>
      <rPr>
        <sz val="11"/>
        <color theme="1"/>
        <rFont val="Calibri"/>
        <family val="2"/>
        <charset val="204"/>
        <scheme val="minor"/>
      </rPr>
      <t>2(1),2(2),4(1),4(2),5,6,7,8,8а,9,10,11,12(1),12(2),13,14(1),14(2),16(1),16(2),17,18(1),18(2),19(1),19(2),20,21,22(1),21(2),24;</t>
    </r>
    <r>
      <rPr>
        <b/>
        <i/>
        <u/>
        <sz val="11"/>
        <color theme="1"/>
        <rFont val="Calibri"/>
        <family val="2"/>
        <charset val="204"/>
        <scheme val="minor"/>
      </rPr>
      <t xml:space="preserve">  ул. Правонадпрудная: </t>
    </r>
    <r>
      <rPr>
        <sz val="11"/>
        <color theme="1"/>
        <rFont val="Calibri"/>
        <family val="2"/>
        <charset val="204"/>
        <scheme val="minor"/>
      </rPr>
      <t>1/1,2(1),2(2),3,4,5,6,7,8(10,8(2),10/23;</t>
    </r>
    <r>
      <rPr>
        <b/>
        <i/>
        <u/>
        <sz val="11"/>
        <color theme="1"/>
        <rFont val="Calibri"/>
        <family val="2"/>
        <charset val="204"/>
        <scheme val="minor"/>
      </rPr>
      <t xml:space="preserve"> ул. Кирова:</t>
    </r>
    <r>
      <rPr>
        <sz val="11"/>
        <color theme="1"/>
        <rFont val="Calibri"/>
        <family val="2"/>
        <charset val="204"/>
        <scheme val="minor"/>
      </rPr>
      <t xml:space="preserve"> 65,66(1),66(2),67/12,68(1),68(2),68(3),68(4),68(5),69/13,(1),69/13(2),69/13(3),70(1),70(2),71,72,73,74(1),74(2),74(3),75,76,77,78,79,81,82,83
</t>
    </r>
  </si>
  <si>
    <r>
      <rPr>
        <b/>
        <i/>
        <u/>
        <sz val="11"/>
        <color theme="1"/>
        <rFont val="Calibri"/>
        <family val="2"/>
        <charset val="204"/>
        <scheme val="minor"/>
      </rPr>
      <t>ул. Семашко:</t>
    </r>
    <r>
      <rPr>
        <sz val="11"/>
        <color theme="1"/>
        <rFont val="Calibri"/>
        <family val="2"/>
        <charset val="204"/>
        <scheme val="minor"/>
      </rPr>
      <t>2,3а,3б,4,4а,4б,5,5а,5б,6,6а,6б,7,7а,7б,8,8/27(1),8/27(2),9/30(1),9/30(2),9/30(3),10,11,12,13,14,15,16,17/6,18/7,19(1),19(2),20,21/6;</t>
    </r>
    <r>
      <rPr>
        <b/>
        <i/>
        <u/>
        <sz val="11"/>
        <color theme="1"/>
        <rFont val="Calibri"/>
        <family val="2"/>
        <charset val="204"/>
        <scheme val="minor"/>
      </rPr>
      <t xml:space="preserve"> ул. Пирогова:</t>
    </r>
    <r>
      <rPr>
        <sz val="11"/>
        <color theme="1"/>
        <rFont val="Calibri"/>
        <family val="2"/>
        <charset val="204"/>
        <scheme val="minor"/>
      </rPr>
      <t xml:space="preserve">29/13,30/1(1),30/1(2),31/15,32(1),32(2),33,34,35/10,36/2,38/1,40,42,44; </t>
    </r>
    <r>
      <rPr>
        <b/>
        <i/>
        <u/>
        <sz val="11"/>
        <color theme="1"/>
        <rFont val="Calibri"/>
        <family val="2"/>
        <charset val="204"/>
        <scheme val="minor"/>
      </rPr>
      <t>ул. Королёва:</t>
    </r>
    <r>
      <rPr>
        <sz val="11"/>
        <color theme="1"/>
        <rFont val="Calibri"/>
        <family val="2"/>
        <charset val="204"/>
        <scheme val="minor"/>
      </rPr>
      <t xml:space="preserve">11,11а,12,12а,13,кад.№2097; </t>
    </r>
    <r>
      <rPr>
        <b/>
        <i/>
        <u/>
        <sz val="11"/>
        <color theme="1"/>
        <rFont val="Calibri"/>
        <family val="2"/>
        <charset val="204"/>
        <scheme val="minor"/>
      </rPr>
      <t xml:space="preserve">ул. Бурденко: </t>
    </r>
    <r>
      <rPr>
        <sz val="11"/>
        <color theme="1"/>
        <rFont val="Calibri"/>
        <family val="2"/>
        <charset val="204"/>
        <scheme val="minor"/>
      </rPr>
      <t>16,17,18,19,22/12;</t>
    </r>
    <r>
      <rPr>
        <b/>
        <i/>
        <u/>
        <sz val="11"/>
        <color theme="1"/>
        <rFont val="Calibri"/>
        <family val="2"/>
        <charset val="204"/>
        <scheme val="minor"/>
      </rPr>
      <t xml:space="preserve"> ул. Сорокина:</t>
    </r>
    <r>
      <rPr>
        <sz val="11"/>
        <color theme="1"/>
        <rFont val="Calibri"/>
        <family val="2"/>
        <charset val="204"/>
        <scheme val="minor"/>
      </rPr>
      <t>75,76,77,78,79,80,81,83,84,85,88,89,90,91,92,92а,93,94,95,96.</t>
    </r>
  </si>
  <si>
    <r>
      <rPr>
        <b/>
        <i/>
        <u/>
        <sz val="11"/>
        <color theme="1"/>
        <rFont val="Calibri"/>
        <family val="2"/>
        <charset val="204"/>
        <scheme val="minor"/>
      </rPr>
      <t>ул. Лейтенанта Алексеева:</t>
    </r>
    <r>
      <rPr>
        <sz val="11"/>
        <color theme="1"/>
        <rFont val="Calibri"/>
        <family val="2"/>
        <charset val="204"/>
        <scheme val="minor"/>
      </rPr>
      <t xml:space="preserve"> 16 домов ;</t>
    </r>
    <r>
      <rPr>
        <b/>
        <i/>
        <u/>
        <sz val="11"/>
        <color theme="1"/>
        <rFont val="Calibri"/>
        <family val="2"/>
        <charset val="204"/>
        <scheme val="minor"/>
      </rPr>
      <t xml:space="preserve"> ул. Малокировская:</t>
    </r>
    <r>
      <rPr>
        <sz val="11"/>
        <color theme="1"/>
        <rFont val="Calibri"/>
        <family val="2"/>
        <charset val="204"/>
        <scheme val="minor"/>
      </rPr>
      <t xml:space="preserve"> 6(1),6(2),7(1),7(2),8,8а,9,10(1),10(2),10(3),11,12,13,14(1),14(2),14(3),15,16,16/16,17,18,18а,19,20(1),20(2),21(1),21(2),21б,22,23(1),23(2),24(1),24(2),24(3),25,25а,26,27,27а,27б,28,29(1),29(2),30(1),30(2),31(1),31(2),31а,32,32а,32б,33,33б,35,35а,37(1),37(2),37а,39,39а,41,41а,42,42а,</t>
    </r>
    <r>
      <rPr>
        <b/>
        <i/>
        <u/>
        <sz val="11"/>
        <color theme="1"/>
        <rFont val="Calibri"/>
        <family val="2"/>
        <charset val="204"/>
        <scheme val="minor"/>
      </rPr>
      <t>ул. Советская:</t>
    </r>
    <r>
      <rPr>
        <sz val="11"/>
        <color theme="1"/>
        <rFont val="Calibri"/>
        <family val="2"/>
        <charset val="204"/>
        <scheme val="minor"/>
      </rPr>
      <t>33,34,35,35а,36(1),36(2),36а(1),36а(2),37(1),37(2),37а,38,39(1),39(2),40(1),40(2),41,42,43,44(1),44(2),44(3),45,45а,45б,46,47(1)47(2),47а,48,49а,50,51,52,54,56,56а,56в,58а,60б,62,62б/1,63б,64,64б,66а,68а,68в,76; ул.</t>
    </r>
    <r>
      <rPr>
        <b/>
        <i/>
        <u/>
        <sz val="11"/>
        <color theme="1"/>
        <rFont val="Calibri"/>
        <family val="2"/>
        <charset val="204"/>
        <scheme val="minor"/>
      </rPr>
      <t xml:space="preserve"> 2-я Благовещенская;</t>
    </r>
    <r>
      <rPr>
        <sz val="11"/>
        <color theme="1"/>
        <rFont val="Calibri"/>
        <family val="2"/>
        <charset val="204"/>
        <scheme val="minor"/>
      </rPr>
      <t xml:space="preserve"> 1,1б,1г,2г,3,3а,5,5а(1),5а(2),7,7а,9,12,14,15,17,19,21,23,23а,24,27,29,31а,31б,31в,37,39,41</t>
    </r>
  </si>
  <si>
    <r>
      <rPr>
        <b/>
        <i/>
        <u/>
        <sz val="11"/>
        <color theme="1"/>
        <rFont val="Calibri"/>
        <family val="2"/>
        <charset val="204"/>
        <scheme val="minor"/>
      </rPr>
      <t xml:space="preserve">ул. Нижненекрасовская: </t>
    </r>
    <r>
      <rPr>
        <sz val="11"/>
        <color theme="1"/>
        <rFont val="Calibri"/>
        <family val="2"/>
        <charset val="204"/>
        <scheme val="minor"/>
      </rPr>
      <t xml:space="preserve">1/28,1а,2,3,4(1),4(2),4(3),4(5),4(6),4(7),5,6/41(1),6/41(2),6/41(3),7/50,8(10,8(2),9,10а,11,12,13(1),13(2),15/43(1),15/43(2),16/60(1),16/60(2),17,18,20,21,22,23,24,26(1),26(2),27а,кад.№ 2346, кад.№2347; </t>
    </r>
  </si>
  <si>
    <t>г. Сергиев Посад, ул. Нижненекрасовская, д. 26</t>
  </si>
  <si>
    <t>6a0a32b1-cc48-48b7-827b-d93b7d32daa2</t>
  </si>
  <si>
    <t>г. Сергиев Посад, ул. Семашко, д. 10</t>
  </si>
  <si>
    <t>г. Сергиев Посад, ул. Семашко, д. 1Б</t>
  </si>
  <si>
    <t>7e93b9ed-4780-477e-a7e4-15150913445a</t>
  </si>
  <si>
    <t>г. Сергиев Посад, ул. Симоненкова, д. 19</t>
  </si>
  <si>
    <t>9701a551-9e59-40e6-872e-3f53d0e81467</t>
  </si>
  <si>
    <t>г. Сергиев Посад, ул. Стахановская, д. 7 (9/42)</t>
  </si>
  <si>
    <t>149dee31-9800-4243-933f-5f3f1969d9a1</t>
  </si>
  <si>
    <t>г. Сергиев Посад, Московское шоссе, д.7, корп.2 (ул. Строительная, 3)</t>
  </si>
  <si>
    <t>5e3cf953-720a-4a20-a0b9-a3e82d09c063</t>
  </si>
  <si>
    <t>г. Сергиев Посад, ул. Толстого, д. 2Б</t>
  </si>
  <si>
    <t>г. Сергиев Посад, ул. Уездная, 39 (37)</t>
  </si>
  <si>
    <t>9fec926e-f19d-4640-ac85-06c24493a4b9</t>
  </si>
  <si>
    <t>г. Сергиев Посад, ул. Фестивальная, д. 1</t>
  </si>
  <si>
    <t>466036ee-d3ea-4a42-aabc-8cb3336b337e</t>
  </si>
  <si>
    <t>г. Сергиев Посад, ул. Фестивальная, д. 23</t>
  </si>
  <si>
    <t>1af21f95-62e8-47ea-b50d-220225be5a4d</t>
  </si>
  <si>
    <t>г. Сергиев Посад, ул. Фестивальная, д. 3</t>
  </si>
  <si>
    <t>927096ef-faed-4e5b-b560-714f529c5082</t>
  </si>
  <si>
    <t>г. Сергиев Посад, ул. Центральная, д. 1-3 (Клубная,3)</t>
  </si>
  <si>
    <t>г. Сергиев Посад, ул. Шлякова, д.19А (26/1)</t>
  </si>
  <si>
    <t>fdfc303b-0ddd-409d-ac07-2bbc72a61cd5</t>
  </si>
  <si>
    <t>г. Сергиев Посад, ул. Энгельса, д. 3</t>
  </si>
  <si>
    <t>5c883884-7253-4bee-ac0a-a058ad53b0c7</t>
  </si>
  <si>
    <t>г. Сергиев Посад, ул. Чайковского, д. 20</t>
  </si>
  <si>
    <t>f3bbbe85-a84e-48c3-a67c-0fc64dd035d9</t>
  </si>
  <si>
    <t>г. Сергиев Посад, Ярославское шоссе, д. 23</t>
  </si>
  <si>
    <t>387f15fb-426e-4f3d-8d39-c406e41b458a</t>
  </si>
  <si>
    <t>bbb8d955-7c2f-4401-b017-65507b90a875</t>
  </si>
  <si>
    <t>г. Сергиев Посад, Ярославское шоссе, д. 45</t>
  </si>
  <si>
    <t>г. Сергиев Посад, Ярославское шоссе, д. 1 (8)</t>
  </si>
  <si>
    <t>8c434ffd-589f-41f0-b1de-cbc61bd921a0</t>
  </si>
  <si>
    <t>г. Сергиев Посад, Ярославское шоссе, д. 8А</t>
  </si>
  <si>
    <t>08a0692e-1057-4d59-b40b-d76c337418df</t>
  </si>
  <si>
    <t>ул. Московская, ул. Мичурина</t>
  </si>
  <si>
    <t>4eb7f72c-b74f-4073-b7fe-6d7ba9fb871d</t>
  </si>
  <si>
    <t>c429cac0-a816-4278-b3c4-3e7853a3556a</t>
  </si>
  <si>
    <t xml:space="preserve">ул. Жуковского, ул. Глинки, </t>
  </si>
  <si>
    <t>ул. Пушкина</t>
  </si>
  <si>
    <t>ул. Пушкина, ул. Горького</t>
  </si>
  <si>
    <t>0e381ca1-4aa7-45ca-ac04-ff94a1c42602</t>
  </si>
  <si>
    <t>e7caaae2-55ed-45cf-bff4-6a8512344fcb</t>
  </si>
  <si>
    <t>ул. Чайковского, ул. Глинки</t>
  </si>
  <si>
    <t>д. Ахтырка</t>
  </si>
  <si>
    <t>f7ed66f9-3ca2-4935-ba90-50bd8fe4d9e5</t>
  </si>
  <si>
    <t>e86537f9-a251-4949-bc97-2fe391e76818</t>
  </si>
  <si>
    <t>г. Хотьково, ул. Горжовицкая, д. 9</t>
  </si>
  <si>
    <t>02875cd3-8a92-4238-a7bc-990d18e9c4b1</t>
  </si>
  <si>
    <t>д. Гаврилково</t>
  </si>
  <si>
    <t>д. Новоподушкино</t>
  </si>
  <si>
    <t>0642f1bd-70e2-420b-a9eb-776fd78f41f4</t>
  </si>
  <si>
    <t>15501616-699c-4c93-95dc-bbfe64aa3c28</t>
  </si>
  <si>
    <t>д. Подушкино</t>
  </si>
  <si>
    <t>420e1ba6-874a-4fbf-813c-d1ed9baf13ee</t>
  </si>
  <si>
    <t>bff59366-8fac-46d3-a511-346df96c8ff3</t>
  </si>
  <si>
    <t>г. Хотьково, пос. Север, д. 10</t>
  </si>
  <si>
    <t xml:space="preserve">п. Север, д. 8, 10, 9, 13 </t>
  </si>
  <si>
    <t>г. Хотьково, пос. Север, д. 11</t>
  </si>
  <si>
    <t>п. Север, д. 11</t>
  </si>
  <si>
    <t>7aa47fb5-6e96-4d98-abd1-4784f2f2e9a4</t>
  </si>
  <si>
    <t>919764a3-7879-42b3-9bb3-a706523d41de</t>
  </si>
  <si>
    <t>пр. Строителей д. 4</t>
  </si>
  <si>
    <t>14a6da14-882a-4191-8d2e-fc7e29fc61f3</t>
  </si>
  <si>
    <t>47ee3dee-7ac5-467c-b048-4ddb092dc043</t>
  </si>
  <si>
    <t>д. Уголки</t>
  </si>
  <si>
    <t>fffdcd24-b1a5-4b19-b63d-2889ec858924</t>
  </si>
  <si>
    <t>93d6c9d5-a32f-44e0-a6e1-40cb88ad722d</t>
  </si>
  <si>
    <t>8abf95df-6213-43d2-a5c3-7fd59b448bfc</t>
  </si>
  <si>
    <t>ad163f2b-722a-4fc3-b564-45d2bffab26a</t>
  </si>
  <si>
    <t>edb8f274-23d3-4cee-933f-ba69dc01cd57</t>
  </si>
  <si>
    <t>д. Жучки д. 8/8А</t>
  </si>
  <si>
    <t>c9e4187b-ea33-48e8-ab73-5948887ff922</t>
  </si>
  <si>
    <t>ул. Калинина 6,8, ул. Черняховского 2</t>
  </si>
  <si>
    <t>95ca3428-82e9-4951-9432-30ad370e3e2e</t>
  </si>
  <si>
    <t>e060954b-52d6-4918-9a1f-82090d179120</t>
  </si>
  <si>
    <t>b3b75aa5-fe0f-48b2-9e40-ec134fe36eeb</t>
  </si>
  <si>
    <t>ул. Лихачева, д. 6</t>
  </si>
  <si>
    <t>ООО "ВЕКТОР-6" (4,93); ООО «МЕДИКАЛ СЕРВИС ХОТЬКОВО» (0,435); АО «ДИКСИ ЮГ» (7,3)</t>
  </si>
  <si>
    <t>239d925d-c423-4698-94c7-88571b69a75a</t>
  </si>
  <si>
    <t>ПГСК "МАЙОЛИК-1"</t>
  </si>
  <si>
    <t>09eb6c85-f915-44ed-9e1f-2c1541440c7a</t>
  </si>
  <si>
    <t>dc57599f-98c9-45d3-a2de-e2d0d0f6deea</t>
  </si>
  <si>
    <t>000b2bab-5c10-4568-a55a-fbe2003fe839</t>
  </si>
  <si>
    <t>082446d2-b7df-4ea1-86af-08c947087170</t>
  </si>
  <si>
    <t>530d3ffe-d3d0-49c6-85c3-aa55d728e94f</t>
  </si>
  <si>
    <t>cc8b8ea7-69c8-4877-9ce9-d8a9c7a145af</t>
  </si>
  <si>
    <t>57d0dc0a-ecc7-4128-a840-28ea1ead2816</t>
  </si>
  <si>
    <t>99372e49-6a7f-47c4-a842-22bc5833b826</t>
  </si>
  <si>
    <t>ПОЛЯНКА-3 СНТ</t>
  </si>
  <si>
    <t>748d64cd-0811-434c-a1ff-1c6cf9074078</t>
  </si>
  <si>
    <t>f81de9f7-2dd5-4545-befc-d4a1c19bc2cb</t>
  </si>
  <si>
    <t>93b071c8-75c6-4334-9192-e2877aa6fef0</t>
  </si>
  <si>
    <t>c8b26107-7e88-4d72-ba11-60ab2288c83c</t>
  </si>
  <si>
    <t>98206069-6d58-4bd2-b260-b99b6119889c</t>
  </si>
  <si>
    <t>dfecf887-4ba0-4762-8f63-9428f23de604</t>
  </si>
  <si>
    <t>5a2772ed-22e5-4830-86e7-aca15e217e0d</t>
  </si>
  <si>
    <t>707017aa-e3bd-4d04-9f88-0c030dee4834</t>
  </si>
  <si>
    <t>c8ff332a-a03e-48af-a183-c8cb4abcfa28</t>
  </si>
  <si>
    <t>d55ec176-8041-4223-b9f2-1e1a3d6903b8</t>
  </si>
  <si>
    <t>048d4769-6191-4b37-acec-823c50a1332e</t>
  </si>
  <si>
    <t>91eafc96-934a-483d-a284-48e523dc92ad</t>
  </si>
  <si>
    <t>х-р Митино</t>
  </si>
  <si>
    <t>г. Сергиев Посад-14, д. 8</t>
  </si>
  <si>
    <t>c4be2cb6-8ab6-4acd-96c4-55f255ba04dc</t>
  </si>
  <si>
    <t>4c1a4a4d-299f-4a53-90fd-bf11a16547b1</t>
  </si>
  <si>
    <t>c9994b49-dec3-4c71-99c2-a35acbe1fdf4</t>
  </si>
  <si>
    <t>8169254a-d6d8-4d5b-8a2d-838f06d842b9</t>
  </si>
  <si>
    <t>a78dd3d3-1db6-43b4-b757-992569dce110</t>
  </si>
  <si>
    <t>f1c08405-315b-422c-abb4-146d2d0c18c1</t>
  </si>
  <si>
    <t>b83f79a3-fbac-4ebe-aa27-39f9d30bbe7b</t>
  </si>
  <si>
    <t>d6b73580-27b5-4ea1-9f4b-b58e760ea7dc</t>
  </si>
  <si>
    <t>6077feca-3c5e-49e6-bcff-70a5966f5b09</t>
  </si>
  <si>
    <t>0d956d50-a059-475b-bf5e-b0df4d51f268</t>
  </si>
  <si>
    <t>0b538dee-3d1c-4890-8692-27fb9198568d</t>
  </si>
  <si>
    <t>65cf7e2b-e023-44a1-80ac-83889b73a192</t>
  </si>
  <si>
    <t>001a9ce9-21f3-4d57-ae62-6c861b7dc08e</t>
  </si>
  <si>
    <t>8d4462d6-fc11-47b4-a56d-74669d2aec42</t>
  </si>
  <si>
    <t>039a890a-8f58-4ca9-ab82-b57af46e753f</t>
  </si>
  <si>
    <t>4a3d2fcb-244a-4c88-af07-8444fc5bc161</t>
  </si>
  <si>
    <t>3c794d48-1f1a-4636-85c8-cfd47c16c40c</t>
  </si>
  <si>
    <t>e59b5fcc-5011-4df9-bdb0-cb5bc79bb2ca</t>
  </si>
  <si>
    <t>1c22e1e5-fc80-4e9e-901b-65fc76c2d1e3</t>
  </si>
  <si>
    <t>93803ea3-a261-47ed-a52a-ae3a29443413</t>
  </si>
  <si>
    <t>67b2713e-8893-4f8a-888e-20c162d15791</t>
  </si>
  <si>
    <t>6e6253b6-b228-4222-95c0-544af54307d2</t>
  </si>
  <si>
    <t>fae92c48-a46f-4c6f-8071-92433b2415af</t>
  </si>
  <si>
    <t>ГКУ МО «Мособлпожспас»</t>
  </si>
  <si>
    <t>f157dc4c-f0b6-456d-8b39-ee07c90e4c08</t>
  </si>
  <si>
    <t>878c4c19-4cbc-47e2-8678-3e4b98b6823c</t>
  </si>
  <si>
    <t>b5bb48ad-9367-4f15-acf7-60d5f1542674</t>
  </si>
  <si>
    <t>44b8f3cb-9358-4f95-b9cb-aeeea6d98039</t>
  </si>
  <si>
    <t>36541fa2-9fa3-4922-b8fb-4d0c42b01820</t>
  </si>
  <si>
    <t>de5ca7df-ad67-43fa-b1e4-e6a6539dec0e</t>
  </si>
  <si>
    <t>d716d919-c474-4e4f-87f1-dc8879b01f2f</t>
  </si>
  <si>
    <t>3511b7b7-a841-45af-9497-7ed722a161ed</t>
  </si>
  <si>
    <t>41ad573c-3cac-48f1-8df7-61e3bfacf9fd</t>
  </si>
  <si>
    <t>5e4989a4-60a6-4c68-854a-92ac7dcd1726</t>
  </si>
  <si>
    <t>24a37431-8d12-4fe9-806e-e1faf206df4b</t>
  </si>
  <si>
    <t>25ce49ac-28ab-45cc-ab07-a21545576325</t>
  </si>
  <si>
    <t>a655a1b0-cd05-483c-9401-c996c8c2c1bf</t>
  </si>
  <si>
    <t>bf386110-4ce2-4879-8196-5341fc208413</t>
  </si>
  <si>
    <t>db0319f0-461f-4cb4-b022-a3588f363d61</t>
  </si>
  <si>
    <t>02dad685-6317-4886-8d8f-d70d4b0b44d4</t>
  </si>
  <si>
    <t>МБДОУ Детский сад общеразвивающего вида №46 (1,7875); МБОУ «Мухановская средняя общеобразовательная школа» (1,9); МБОУ «Мухановская средняя общеобразовательная школа» (0,9); МКУК «ДЦ «Звездный»</t>
  </si>
  <si>
    <t>42ce26cc-d8ce-490f-9a2d-4b2a87aec65f</t>
  </si>
  <si>
    <t>6770a1c9-0240-4c57-991d-21bece82b13e</t>
  </si>
  <si>
    <t>59787471-2cfc-49dd-b6e6-c63524cca9b5</t>
  </si>
  <si>
    <t>ООО "Альбион-2002" (4,921); Фидарова Н. А. (0,93453)</t>
  </si>
  <si>
    <t>694bb2a4-7546-4abd-83c5-9589f297627d</t>
  </si>
  <si>
    <t>8c44ccc8-b74e-4284-b567-9c4872c3df90</t>
  </si>
  <si>
    <t>582965e9-9163-40ca-8a8c-351573213a11</t>
  </si>
  <si>
    <t>960f0565-3c94-4111-b1f7-f52bf5ee9b8e</t>
  </si>
  <si>
    <t>1c90e29b-ddf4-4d9c-88bc-acd8a2557d5a</t>
  </si>
  <si>
    <t>f08c0077-ab81-4924-b796-c9a165062f80</t>
  </si>
  <si>
    <t>dc565d37-45da-491e-8f7d-25c904d84768</t>
  </si>
  <si>
    <t>2471b96c-1048-45a7-8c1f-6f87378a4d5e</t>
  </si>
  <si>
    <t>d0cf204e-5ce6-4a77-9717-22ef2a8bf86d</t>
  </si>
  <si>
    <t>56f3c4e4-d057-4ff4-919b-cf11b7eb8a89</t>
  </si>
  <si>
    <t>ИП Палилова Н.Н. (0,07)</t>
  </si>
  <si>
    <t>п. Мирный д.10, 11, 12, 13, 14, 15, 16, 17, 18, 19, 20, 21, 22, 23, 24, 25, 26, 27, 28, 29, 30, 32, 33, 34, 35, 36, 37</t>
  </si>
  <si>
    <t>4d59fe85-5d4c-4d90-afbc-d9589438001d</t>
  </si>
  <si>
    <t>49f4eb4d-09d5-4541-9614-3d68969bfa7b</t>
  </si>
  <si>
    <t>2054c485-c07d-44b0-8b07-b6909a935308</t>
  </si>
  <si>
    <t>830f466a-3a0c-4c93-849e-605656a8b232</t>
  </si>
  <si>
    <t>8c235aed-b161-4e89-ad47-667b268c138a</t>
  </si>
  <si>
    <t>554d32f6-48e4-4a04-9f50-b4d24f745d5b</t>
  </si>
  <si>
    <t>ИП Логинова Надежда Александровна</t>
  </si>
  <si>
    <t>1bf79ef3-b194-4f67-81a0-f5d338463b34</t>
  </si>
  <si>
    <t>a34c1129-2ffa-48f1-ae00-05ea6b5ed13f</t>
  </si>
  <si>
    <t>06f19e8f-5f73-44f0-bcce-d6e1bcc54bb2</t>
  </si>
  <si>
    <t>0cb81c3f-0aa6-45a3-bc8d-454686e11144</t>
  </si>
  <si>
    <t>11020e6f-0950-4b77-b483-f291d4215dce</t>
  </si>
  <si>
    <t>360069cb-abff-4832-869e-58f0b9cb5e62</t>
  </si>
  <si>
    <t>394a48b7-9388-4a90-b578-a3a64e4f0f73</t>
  </si>
  <si>
    <t>b9303cc8-028e-45c9-b942-a573481baddf</t>
  </si>
  <si>
    <t xml:space="preserve">ИП Мамедова Наталья Евгеньевна (3,5055); ООО "Альбион-2002"(7,94295); ООО «СИА-ФАРМ» </t>
  </si>
  <si>
    <t>a0b2d653-7d15-4402-9697-9f4fbd78708a</t>
  </si>
  <si>
    <t>e14d5542-b503-44a3-aa23-c8adc4739698</t>
  </si>
  <si>
    <t>1feb7dd0-035d-48ef-89c4-5101771194ba</t>
  </si>
  <si>
    <t>ad03ede2-6c42-41ee-8734-7ed86a77d3fd</t>
  </si>
  <si>
    <t>c01c868e-c485-4ce1-a6af-9b318783e940</t>
  </si>
  <si>
    <t>42bbea14-dfbb-4c56-afb9-9d83cdfc0787</t>
  </si>
  <si>
    <t>МБДОУ «Детский сад общеразвивающего вида №68» (1,07); МКУК "ФЕДОРЦОВСКИЙ ЦСДК" (3,5)</t>
  </si>
  <si>
    <t>Лебедянский Павел Александрович (1,125); Местная религиозная организация православный приход храма прп.Алексия (0,2175)</t>
  </si>
  <si>
    <t>d0b08b01-d89d-4042-b645-9239de1082cf</t>
  </si>
  <si>
    <t>2dcf2357-2813-4daf-abe6-dc6f8e505613</t>
  </si>
  <si>
    <t>г. Сергиев Посад, ул. Озерная, д. 8А (сзади магазина "Пятёрочка")</t>
  </si>
  <si>
    <t>г. Сергиев Посад, ул. Владимирская, д. 7</t>
  </si>
  <si>
    <t>478c0fac-d69a-427e-97a5-57b4702106d8</t>
  </si>
  <si>
    <t>г. Сергиев Посад, ул. Фабричная, д. 4 (Московское ш., 28)</t>
  </si>
  <si>
    <t>ООО "КЕЛАР" (2,56267); ООО "ИНФОГАРАНТИЯ" (0,07); ООО "АВТОЭКСПЕРТ" (0,0725); Билалова Олеся Валентиновна (0,0725)</t>
  </si>
  <si>
    <t>9c8df830-ad54-4c8b-912f-0b43101a1e98</t>
  </si>
  <si>
    <t>г. Сергиев Посад, ул. Воробьевская, д. 9</t>
  </si>
  <si>
    <t>d4814e00-7661-4a48-971e-d0c0748b1a5c</t>
  </si>
  <si>
    <t>ИП Бирюков А.Ю. (1,33); ТЕПЛООГНЕЗАЩИТА ООО (0,725)</t>
  </si>
  <si>
    <t>г. Сергиев Посад, пр-т Красной Армии, д. 3</t>
  </si>
  <si>
    <t>ООО "Луаж" (0,0725); ООО фирма «Саркис» (0,14); Шивак Юлия Анатольевна (0,24)</t>
  </si>
  <si>
    <t>f0ddff75-03e7-4531-9cd1-dc2a0e18b20e</t>
  </si>
  <si>
    <t>86192fa5-76b0-4dd8-925a-0ae33203623b</t>
  </si>
  <si>
    <t>56.273333, 38.232222</t>
  </si>
  <si>
    <t>г. Сергиев Посад, пр-т Красной Армии, д. 212</t>
  </si>
  <si>
    <t>d621c6c4-ae95-445a-90d4-aed62fc4ac1e</t>
  </si>
  <si>
    <t>ИП Крупник Р.С. (0,07); ОМЕГА ООО (2,175); ООО "РИГЛА-МО" (0,2175); ООО «Экоокна Сити» (</t>
  </si>
  <si>
    <t>МБУ «МФЦ Сергиево-Посадского муниципального района»</t>
  </si>
  <si>
    <t>г. Сергиев Посад, пр-т Красной Армии, д. 205Г</t>
  </si>
  <si>
    <t>пр-кт Красной Армии 205Г, 205А, 205, 205В</t>
  </si>
  <si>
    <t>3f340f98-3067-4366-9ba3-5d780dfeb6a6</t>
  </si>
  <si>
    <t>a7d1d447-b385-451b-89f9-e21978bc9074</t>
  </si>
  <si>
    <t>г. Сергиев Посад, ул. 1-ая Каляевская, д. 101 (ул. Вифанская, д. 101)</t>
  </si>
  <si>
    <t>76020ba9-1493-4035-bf37-ced91d1f1870</t>
  </si>
  <si>
    <t>п. НИИРП</t>
  </si>
  <si>
    <t>г. Сергиев Посад, ул. Озерная д. 13</t>
  </si>
  <si>
    <t>b2644dcc-e9e7-40ea-9428-4385f8efda6b</t>
  </si>
  <si>
    <t>7ffc9558-8a2d-44dc-87b8-96d75d12c144</t>
  </si>
  <si>
    <t>г. Сергиев Посад, ул. Менделеева, д. 35</t>
  </si>
  <si>
    <t>6d616bb7-048d-4387-aef4-a9fa31ab88b4</t>
  </si>
  <si>
    <t>ecce9f44-ce1d-4ac9-a12c-e335582dbfc7</t>
  </si>
  <si>
    <t>г. Сергиев Посад, ул. Дружбы, д. 6</t>
  </si>
  <si>
    <t>ул. Дружбы, д. 6, 6А, 7</t>
  </si>
  <si>
    <t>04470d1a-56ec-41b5-b68b-a359215fe2fe</t>
  </si>
  <si>
    <t>f438e38d-d130-4182-888a-4dd377e1c8b6</t>
  </si>
  <si>
    <t>df9417cf-511d-49cc-a188-056b068f219c</t>
  </si>
  <si>
    <t>6a02abd1-2388-4336-9c00-f203e503f2e2</t>
  </si>
  <si>
    <t>Московское ш., 2, 4</t>
  </si>
  <si>
    <t>d5a8959e-a926-47e3-a5aa-e69f473cf7c0</t>
  </si>
  <si>
    <t>89893360-18f3-4aac-96e5-85362c830600</t>
  </si>
  <si>
    <t>10517915-31f4-4a14-a8bb-224558fa30d6</t>
  </si>
  <si>
    <t>56.330693, 38.107458</t>
  </si>
  <si>
    <t>56.337725, 38.130496</t>
  </si>
  <si>
    <t>56.308663, 38.142745</t>
  </si>
  <si>
    <t>56.258276, 38.147742</t>
  </si>
  <si>
    <t>56.2654447, 37.990806</t>
  </si>
  <si>
    <t>2-й Больничный тупик</t>
  </si>
  <si>
    <t>56.258488, 37.990933</t>
  </si>
  <si>
    <t>56.242824, 38.037311</t>
  </si>
  <si>
    <t>г. Сергиев Посад, ул. Вифанская, д. 28 (ул. Митькина, 40)</t>
  </si>
  <si>
    <t>6cba975c-f439-4ef2-ada8-bccb765ad0b3</t>
  </si>
  <si>
    <t>56.290330, 38.053455</t>
  </si>
  <si>
    <t>56.333096, 38.154586</t>
  </si>
  <si>
    <t>56.331574, 38.151283</t>
  </si>
  <si>
    <t>51fcf040-ef45-40b9-bbfc-136b52887c9c</t>
  </si>
  <si>
    <t>56.334852, 38.163164</t>
  </si>
  <si>
    <t>56.314762, 38.137927</t>
  </si>
  <si>
    <t>56.346985, 38.071641</t>
  </si>
  <si>
    <t>56.337728, 38.044869</t>
  </si>
  <si>
    <t>56.361794, 38.025816</t>
  </si>
  <si>
    <t>56.522441, 38.073115</t>
  </si>
  <si>
    <t>56.530447, 38.082754</t>
  </si>
  <si>
    <t>56.533066, 38.088969</t>
  </si>
  <si>
    <t>56.541433, 38.085022</t>
  </si>
  <si>
    <t>56.512582, 38.160638</t>
  </si>
  <si>
    <t>a2adeb68-31e4-4dd4-8152-d0f0f5caf662</t>
  </si>
  <si>
    <t>64c85978-1a27-4276-ae7e-beb4067c6544</t>
  </si>
  <si>
    <t>efb6b6d6-cc26-4d0b-8c5a-96d86370e9e1</t>
  </si>
  <si>
    <t>8f38c86e-4992-4a60-bab7-cf8f45d1f290</t>
  </si>
  <si>
    <t>b6cf23bd-8aeb-4b6a-859f-a5a83cb8eb58</t>
  </si>
  <si>
    <t>2f1d6801-dcc1-486c-ab5c-bf3c37363b76</t>
  </si>
  <si>
    <t>0a2ed690-687a-4463-af89-10162fbbdefb</t>
  </si>
  <si>
    <t>ПАО "РОСТЕЛЕКОМ"</t>
  </si>
  <si>
    <t>7f155f55-a6a8-4c14-9f7f-5e1abbbafae1</t>
  </si>
  <si>
    <t>с. п. Лозовское, д. Киримово, д. 25/28</t>
  </si>
  <si>
    <t>a4ce0008-f933-400b-ac72-044724bddc9f</t>
  </si>
  <si>
    <t>707630ea-dbf6-41a4-8f2d-9df9ae20351e</t>
  </si>
  <si>
    <t>15037363-c166-471a-a94d-614c9214eab6</t>
  </si>
  <si>
    <t>СНТ "Солнечный"</t>
  </si>
  <si>
    <t>e9f5ce0b-c284-4101-b215-e4d76749ca4a</t>
  </si>
  <si>
    <t>66db698c-3ce4-452f-b7a7-009e8eed7a8c</t>
  </si>
  <si>
    <t>4797420b-1d26-4271-b7a6-61dd391287c1</t>
  </si>
  <si>
    <t>56.294723, 38.123850</t>
  </si>
  <si>
    <t>ООО «Альфа Рязань» (5,605); ООО «Камелот-А» (16,5395)</t>
  </si>
  <si>
    <t>f85e97d1-11bb-45dc-a9cf-157960107846</t>
  </si>
  <si>
    <t>г. Сергиев Посад, Хотьковский пр-д, д. 9 (Ярче)</t>
  </si>
  <si>
    <t>56.440077, 37.891512</t>
  </si>
  <si>
    <t>56.441017, 37.887225</t>
  </si>
  <si>
    <t>56.436518, 37.898654</t>
  </si>
  <si>
    <t>56.291565, 37.984576</t>
  </si>
  <si>
    <t>Адрес места накопления</t>
  </si>
  <si>
    <t>Населенный пункт</t>
  </si>
  <si>
    <t>Московская область, городское поселение Сергиев Посад</t>
  </si>
  <si>
    <t>г. Сергиев Посад, ул. Железнодорожная, д. 44, (Институтская, 15 (Салют))</t>
  </si>
  <si>
    <t>г. Сергиев Посад, ул. 1-ой Ударной Армии, д. 36</t>
  </si>
  <si>
    <t>г. Сергиев Посад, Зеленый переулок, д. 13/30</t>
  </si>
  <si>
    <t>мкр Семхоз, ул. Парковая, 33</t>
  </si>
  <si>
    <t>г. Сергиев Посад, ул. Орджоникидзе, д. 21А</t>
  </si>
  <si>
    <t>мкр. Семхоз, Советская площадь, 19</t>
  </si>
  <si>
    <t>мкр. Семхоз. ул. Вокзальная 1</t>
  </si>
  <si>
    <t>мкр. Семхоз ,ул. Грибоедова 2</t>
  </si>
  <si>
    <t>мкр. Семхоз, ул. Клементьевская, 2</t>
  </si>
  <si>
    <t>мкр. Семхоз, ул. Пионерская, д. 2</t>
  </si>
  <si>
    <t>мкр. Семхоз ул. Пушкина 2</t>
  </si>
  <si>
    <t>г. Сергиев Посад, ул. Молодежная, д. 3</t>
  </si>
  <si>
    <t>г. Сергиев Посад, ул. Весенняя, д. 3</t>
  </si>
  <si>
    <t>г. Сергиев Посад, ул. Лесная, д. 3</t>
  </si>
  <si>
    <t>г. Сергиев Посад, ул. Мира, д. 10</t>
  </si>
  <si>
    <t>г. Сергиев Посад, ул. Мира, д. 3</t>
  </si>
  <si>
    <t>г. Сергиев Посад, ул. Молодежная, д. 8А</t>
  </si>
  <si>
    <t>г. Сергиев Посад, ул. Юности, д. 2А</t>
  </si>
  <si>
    <t>г. Сергиев Посад, ул. Юности, д. 8</t>
  </si>
  <si>
    <t>г. Сергиев Посад, Новоугличское ш., д. 82А</t>
  </si>
  <si>
    <t>п. Лесхоз, (ул. Базисный Питомник, д. 11)</t>
  </si>
  <si>
    <t>г. Сергиев Посад, Красной Армии пр-т, д. 184</t>
  </si>
  <si>
    <t>д. Глинково, д. 73 (г. СП., с. Глинково, ул. Подлесная, 6 (сзади домов 73, 75)</t>
  </si>
  <si>
    <t>в районе села Деулино (56.353415, 38.115841) (г. СП., с. Деулино, Деулинское кладбище)</t>
  </si>
  <si>
    <t>п. Мишутино (д. 59)</t>
  </si>
  <si>
    <t>г. Сергиев Посад, ул. Бероунская, д. 22</t>
  </si>
  <si>
    <t>г. Сергиев Посад, ул. Воробьевская, д. 31 (33А)</t>
  </si>
  <si>
    <t>г. Сергиев Посад, ул. Гражданская, д. 42/2</t>
  </si>
  <si>
    <t>г. Сергиев Посад, ул. Инженерная, д. 21</t>
  </si>
  <si>
    <t>г. Сергиев Посад, ул. Инженерная, д. 8</t>
  </si>
  <si>
    <t>г. Сергиев Посад, ул. Кирова, д. 5</t>
  </si>
  <si>
    <t>г. Сергиев Посад, ул. Колхозная, д. 27/1</t>
  </si>
  <si>
    <t>г. Сергиев Посад, ул. Кооперативная, д. 35Б</t>
  </si>
  <si>
    <t>г. Сергиев Посад, ул. Краснофлотская, д. 19 (8)</t>
  </si>
  <si>
    <t>г. Сергиев Посад, ул. Андрея Тарковского, д. 37, (г. СП., ул. Ларисы Шепитько)</t>
  </si>
  <si>
    <t>г. Сергиев Посад, ул. Птицеградская, д. 1</t>
  </si>
  <si>
    <t>г. Сергиев Посад, ул. Птицеградская, д. 14</t>
  </si>
  <si>
    <t>г. Сергиев Посад, ул. Птицеградская, д. 21А (21)</t>
  </si>
  <si>
    <t>г. Сергиев Посад, ул. Птицеградская, д. 8А</t>
  </si>
  <si>
    <t>г. Сергиев Посад, ул. Садовая, д. 41</t>
  </si>
  <si>
    <t>г. Сергиев Посад, ул. Митькина, д. 36А</t>
  </si>
  <si>
    <t>г. Сергиев Посад, ул. Мира, д. 2</t>
  </si>
  <si>
    <t>с. Глинково, ул. Коршуниха, д. 7</t>
  </si>
  <si>
    <t>с. Глинково, 3-я Луговая, д. 2А (Верхнелугова ул.)</t>
  </si>
  <si>
    <t>г. Сергиев Посад, ул. Кирпичная, д. 9 (4/1)</t>
  </si>
  <si>
    <t>г. Сергиев Посад, ул. Восточная, д. 4</t>
  </si>
  <si>
    <t>г. Сергиев Посад, Скобянское ш., д. 14</t>
  </si>
  <si>
    <t>г. Сергиев Посад, Ярославское шоссе, д. 13с1</t>
  </si>
  <si>
    <t>г. Сергиев Посад, ул. Спасская, д. 18</t>
  </si>
  <si>
    <t>г. Сергиев Посад, ул. Боголюбская, д. 29</t>
  </si>
  <si>
    <t>г. Сергиев Посад, ул. Суздальская, д. 1</t>
  </si>
  <si>
    <t>мкр. Семхоз, ул. Куйбышева, д. 26 (ул. Суворова)</t>
  </si>
  <si>
    <t>г. Сергиев Посад, ул. Троицкая Слобода</t>
  </si>
  <si>
    <t>г. Сергиев Посад, ул. Лермонтова, д. 9А (Келарская улица)</t>
  </si>
  <si>
    <t>г. Сергиев Посад, ул. Лермонтова, д. 9А</t>
  </si>
  <si>
    <t>г. Сергиев Посад, Новоугличское шоссе, д. 49</t>
  </si>
  <si>
    <t>г. Сергиев Посад, ул. Шлякова, д. 13</t>
  </si>
  <si>
    <t>г. Сергиев Посад, ул. Маяковского, д. 19</t>
  </si>
  <si>
    <t>г. Сергиев Посад, ул. Толстого (Маяковского), д. 8</t>
  </si>
  <si>
    <t>мкр. Семхоз, ул. Поселковая, д. 8, (15 (8 (или 11)) (ул.Железнодорожная)</t>
  </si>
  <si>
    <t>г. Сергиев Посад, ул. Новгородская, д. 1</t>
  </si>
  <si>
    <t>г. Сергиев Посад, 1-й Воздвиженский пер., д. 12</t>
  </si>
  <si>
    <t>мкр. Семхоз, ул. Горького, д. 19А (Дмитровский пр-д)</t>
  </si>
  <si>
    <t>г. Сергиев Посад, ул. Островского, д. 1</t>
  </si>
  <si>
    <t>г. Сергиев Посад, ул. Октябрят, д. 8А</t>
  </si>
  <si>
    <t>г. Сергиев Посад, ул. Бабушкина, д. 69</t>
  </si>
  <si>
    <t>г. Сергиев Посад, Красной Армии пр-т, д. 180</t>
  </si>
  <si>
    <t>мкрн. Семхоз, ул. Хотьковская, д. 97</t>
  </si>
  <si>
    <t>мкрн. Семхоз, Центральный проезд, д. 97</t>
  </si>
  <si>
    <t>экобокс</t>
  </si>
  <si>
    <t>г. Сергиев Посад, ул. Воздвиженская набережная</t>
  </si>
  <si>
    <t>г. Сергиев Посад, ул. Воздвиженская, д. 62</t>
  </si>
  <si>
    <t>с. Хомяково, ул. Ереминская, д. 77</t>
  </si>
  <si>
    <t>г. Сергиев Посад, Вокзальная площадь, д. 2Б</t>
  </si>
  <si>
    <t>п. Мишутино</t>
  </si>
  <si>
    <t>г. Сергиев Посад, Кузнецова б-р, д. 7</t>
  </si>
  <si>
    <t>Сергиево-Посадский г.о., городское поселение Краснозаводск</t>
  </si>
  <si>
    <t>г. Краснозаводск, Больничный пер., д. 12</t>
  </si>
  <si>
    <t>г. Краснозаводск, Больничный пер., д. 13</t>
  </si>
  <si>
    <t>г. Краснозаводск, Девичье Поле, д. 1</t>
  </si>
  <si>
    <t>дер. Семёнково, д. 5</t>
  </si>
  <si>
    <t>дер. Семёнково, д. 87</t>
  </si>
  <si>
    <t>г. Краснозаводск, 40 лет Октября, д. 1А (Парковый пер., 1)</t>
  </si>
  <si>
    <t>г. Краснозаводск, ул. 1 Мая, д. 10</t>
  </si>
  <si>
    <t>г. Краснозаводск, ул. 1 Мая, д. 18</t>
  </si>
  <si>
    <t>г. Краснозаводск, ул. 1 Мая, д. 2</t>
  </si>
  <si>
    <t>г. Краснозаводск, ул. 1 Мая, д. 35А</t>
  </si>
  <si>
    <t>г. Краснозаводск, ул. 1 Мая, д. 53</t>
  </si>
  <si>
    <t>г. Краснозаводск, ул. 40 лет Победы, д. 4-11</t>
  </si>
  <si>
    <t>г. Краснозаводск, ул. 40 лет Победы, д. 7</t>
  </si>
  <si>
    <t>г. Краснозаводск, ул. 40 лет Победы, д. 9</t>
  </si>
  <si>
    <t>г. Краснозаводск, ул. Горького, д. 1</t>
  </si>
  <si>
    <t>г. Краснозаводск, ул. Горького, д. 23</t>
  </si>
  <si>
    <t>г. Краснозаводск, ул. Горького, д. 5</t>
  </si>
  <si>
    <t>г. Краснозаводск, ул. Западная, д. 56 (57)</t>
  </si>
  <si>
    <t>г. Краснозаводск, ул. Новая, д. 4</t>
  </si>
  <si>
    <t>г. Краснозаводск, ул. Новая, д. 7</t>
  </si>
  <si>
    <t>г. Краснозаводск, ул. Театральная, д. 10</t>
  </si>
  <si>
    <t>г. Краснозаводск, ул. 50 Лет Октября, д. 6 (Театральная, 18)</t>
  </si>
  <si>
    <t>г. Краснозаводск, ул. Трудовые резервы, д. 10-12</t>
  </si>
  <si>
    <t xml:space="preserve">г. Краснозаводск, ул. Трудовые резервы, д. 11 (9) </t>
  </si>
  <si>
    <t>г. Краснозаводск, ул. Чкалова, д. 3 (1В)</t>
  </si>
  <si>
    <t>г. Краснозаводск, ул. Чкалова, д. 25</t>
  </si>
  <si>
    <t>г. Краснозаводск, ул. Школьная, д. 11 (6)</t>
  </si>
  <si>
    <t>г. Краснозаводск</t>
  </si>
  <si>
    <t>г. Краснозаводск, ул. Трудовые резервы, д.11</t>
  </si>
  <si>
    <t>г. Краснозаводск, ул. 1 Мая, д.10</t>
  </si>
  <si>
    <t>садовое товарищество Химик-13</t>
  </si>
  <si>
    <t>г. Краснозаводск, снт Химик-15</t>
  </si>
  <si>
    <t>г. Краснозаводск, Больничный переулок, д.13</t>
  </si>
  <si>
    <t>г. Краснозаводск, СНТ Химик -4</t>
  </si>
  <si>
    <t xml:space="preserve">г. Краснозаводск, ул. Чкалова, д. 1В </t>
  </si>
  <si>
    <t xml:space="preserve">г. Краснозаводск, ул. 40 лет Победы, уч. 11А </t>
  </si>
  <si>
    <t>г. Краснозаодск, ул. 1-го Мая, д. 5</t>
  </si>
  <si>
    <t xml:space="preserve">г. Краснозаводск, ул. 50 лет Октября, д. 10 </t>
  </si>
  <si>
    <t>г. Краснозаводск, Чкалова, д. 1В</t>
  </si>
  <si>
    <t>гп. Краснозаводск, 93 км Ярославского шоссе, стр. 1</t>
  </si>
  <si>
    <t xml:space="preserve">г. Краснозаводск, пл. Рдултовского, д.1 </t>
  </si>
  <si>
    <t>Сергиево-Посадский г.о., сельское поселение Васильевское</t>
  </si>
  <si>
    <t>д. Новинки</t>
  </si>
  <si>
    <t>пос. Мостовик, ул. Пионерская у д. 12</t>
  </si>
  <si>
    <t>в р-не д. Ворохобино</t>
  </si>
  <si>
    <t>д. Пузино СНТ Полесье</t>
  </si>
  <si>
    <t>пос. Мостовик, ул. Лесная у д. 5</t>
  </si>
  <si>
    <t>д. Торбеево, СНТ Торбеевские зори</t>
  </si>
  <si>
    <t>с. Васильевское СНТ Северный</t>
  </si>
  <si>
    <t xml:space="preserve">д. Кузьминки </t>
  </si>
  <si>
    <t>вблизи д. Алферьево</t>
  </si>
  <si>
    <t>с. Васильевское, д. 42/1</t>
  </si>
  <si>
    <t>с. Васильевское, д. 13/1</t>
  </si>
  <si>
    <t xml:space="preserve">с. Васильевское, д. 22А </t>
  </si>
  <si>
    <t>56.33708, 37.95488</t>
  </si>
  <si>
    <t>Сергиево-Посадский г.о., сельское поселение Селковское</t>
  </si>
  <si>
    <t xml:space="preserve">д. Селково, д. 9/1, стр. 1 </t>
  </si>
  <si>
    <t>д. Селково, 31-й км Новоугличского шоссе</t>
  </si>
  <si>
    <t>Сергиево-Посадский г.о., сельское поселение Шеметовское</t>
  </si>
  <si>
    <t>с. Шеметово, ул. Центральная, д. 23Б</t>
  </si>
  <si>
    <t>с. Шеметово, ул. Солнечная, д. 111</t>
  </si>
  <si>
    <t>с. Шеметово, ул. Центральная, д. 31 (34)</t>
  </si>
  <si>
    <t>мкр. Новый, д. 21</t>
  </si>
  <si>
    <t>мкр. Новый, д. 12А</t>
  </si>
  <si>
    <t>мкр. Новый, д. 53, д. 54</t>
  </si>
  <si>
    <t>мкр. Новый, д. 38</t>
  </si>
  <si>
    <t>д. Шеметово, ул. Центральная, д. 57А</t>
  </si>
  <si>
    <t>Сергиево-Посадский г.о., сельское поселение Лозовское</t>
  </si>
  <si>
    <t>п. Лоза, д. 1</t>
  </si>
  <si>
    <t>п. Лоза</t>
  </si>
  <si>
    <t>п. Лоза, д. 13</t>
  </si>
  <si>
    <t>п. Лоза, д. 21</t>
  </si>
  <si>
    <t xml:space="preserve">п. Лоза, д. 45 </t>
  </si>
  <si>
    <t>Сергиево-Посадский г.о., сельское поселение Реммаш</t>
  </si>
  <si>
    <t>п. Реммаш, ул. Институтская, д. 14</t>
  </si>
  <si>
    <t>п. Реммаш, ул. Институтская, д. 15</t>
  </si>
  <si>
    <t>п. Реммаш, ул. Институтская, д. 3</t>
  </si>
  <si>
    <t>п. Реммаш, ул. Мира, д. 11</t>
  </si>
  <si>
    <t>п. Реммаш, ул. Мира, д. 20</t>
  </si>
  <si>
    <t>п. Реммаш, ул. Спортивная, д. 3 (у гаражей)</t>
  </si>
  <si>
    <t>п. Реммаш, ул. Школьная, д. 16</t>
  </si>
  <si>
    <t>п. Реммаш, ул. Юбилейная, д. 13</t>
  </si>
  <si>
    <t>п. Реммаш, ул. Юбилейная, д. 3</t>
  </si>
  <si>
    <t>п. Реммаш, ул. Юбилейная, д. 9 (7)</t>
  </si>
  <si>
    <t>п. Реммаш, ул. Мира, д. 2</t>
  </si>
  <si>
    <t>п. Реммаш, ул. Институтская, д. 1Б</t>
  </si>
  <si>
    <t>п. Реммаш, ул. Спортивная, д. 5</t>
  </si>
  <si>
    <t xml:space="preserve">п. Реммаш, ул. Институтская, д. 9А </t>
  </si>
  <si>
    <t xml:space="preserve">п. Реммаш, ул. Школьная, д. 2А </t>
  </si>
  <si>
    <t>п. Реммаш, ул. Мира, д. 7</t>
  </si>
  <si>
    <t>Сергиево-Посадский г.о., городское поселение Пересвет</t>
  </si>
  <si>
    <t>г. Пересвет, ул. Гагарина, д. 6</t>
  </si>
  <si>
    <t>г. Пересвет, ул. Гагарина, д. 7</t>
  </si>
  <si>
    <t>г. Пересвет, ул. Советская, д. 3 (Ул. Комсомольская, д.2)</t>
  </si>
  <si>
    <t>г. Пересвет, ул. Комсомольская, д. 8</t>
  </si>
  <si>
    <t>г. Пересвет, ул. Королёва, д. 12</t>
  </si>
  <si>
    <t>г. Пересвет, ул. Королёва, д. 13</t>
  </si>
  <si>
    <t>г. Пересвет, ул. Королёва, д. 14</t>
  </si>
  <si>
    <t>г. Пересвет, ул. Королёва, д. 7</t>
  </si>
  <si>
    <t>г. Пересвет, ул. Комсомольская, д. 3 (Советская 5)</t>
  </si>
  <si>
    <t>г. Пересвет, ул. Мира, д. 11</t>
  </si>
  <si>
    <t>г. Пересвет, ул. Мира, д. 2А</t>
  </si>
  <si>
    <t>г. Пересвет, ул. Октябрьская, д. 6</t>
  </si>
  <si>
    <t>г. Пересвет, ул. Октябрьская, д. 7</t>
  </si>
  <si>
    <t>г. Пересвет, ул. Первомайская, д. 4</t>
  </si>
  <si>
    <t>г. Пересвет, ул. Первомайская, д. 6, (ул. Советская, 8)</t>
  </si>
  <si>
    <t>г. Пересвет, ул. Строителей, д. 10</t>
  </si>
  <si>
    <t>г. Пересвет, ул. Строителей, д. 11А</t>
  </si>
  <si>
    <t>г. Пересвет, ул. Строителей, д. 13</t>
  </si>
  <si>
    <t>г. Пересвет, ул. Строителей, д. 4</t>
  </si>
  <si>
    <t>г. Пересвет, ул. Строителей, д. 7</t>
  </si>
  <si>
    <t>г. Пересвет, ул. Чкалова, д. 6</t>
  </si>
  <si>
    <t>г. Пересвет</t>
  </si>
  <si>
    <t>г. Пересвет, ул. Пионерская, д. 14</t>
  </si>
  <si>
    <t>г. Пересвет, ул. Строителей, д. 5А</t>
  </si>
  <si>
    <t>г. Пересвет, ул. Строителей, д. 1Б</t>
  </si>
  <si>
    <t>г. Пересвет, ул. Октябрьская, д. 9</t>
  </si>
  <si>
    <t>г. Пересвет, ул. Советская, д. 1</t>
  </si>
  <si>
    <t>г. Пересвет, ул. Мира, д. 13</t>
  </si>
  <si>
    <t>г. Пересвет, ул. Гагарина, д. 12</t>
  </si>
  <si>
    <t xml:space="preserve">г. Пересвет, ул. Первомайская, д. 8 </t>
  </si>
  <si>
    <t>г. Пересвет, ул. Бабушкина, д. 9</t>
  </si>
  <si>
    <t xml:space="preserve">г. Пересвет, ул. Советская, д. 8 </t>
  </si>
  <si>
    <t xml:space="preserve">г. Пересвет, ул. Строителей, д. 16 </t>
  </si>
  <si>
    <t xml:space="preserve">г. Пересвет, ул. Комсомольская, д. 10 </t>
  </si>
  <si>
    <t xml:space="preserve">г. Пересвет, ул. Мира, д. 6 </t>
  </si>
  <si>
    <t>г. Пересвет, ул. Гаражная, д. 1</t>
  </si>
  <si>
    <t>Сергиево-Посадский г.о., сельское поселение Богородское</t>
  </si>
  <si>
    <t>р.п. Богородское, д. 1/1</t>
  </si>
  <si>
    <t>р.п. Богородское, д. 1/3</t>
  </si>
  <si>
    <t>р.п. Богородское, д. 13</t>
  </si>
  <si>
    <t>р.п. Богородское, д. 2</t>
  </si>
  <si>
    <t>р.п. Богородское, д. 26</t>
  </si>
  <si>
    <t>р.п. Богородское, д. 45</t>
  </si>
  <si>
    <t>р.п. Богородское, д. 77</t>
  </si>
  <si>
    <t>р.п. Богородское, д. 79</t>
  </si>
  <si>
    <t>р.п. Богородское, д. 9</t>
  </si>
  <si>
    <t>дер. Семенцево</t>
  </si>
  <si>
    <t>с. Муханово, ул. 3-я Хуторская (2-я Хуторская )</t>
  </si>
  <si>
    <t>с. Муханово, ул. Первомайская</t>
  </si>
  <si>
    <t>с. Муханово, ул. Советская, д. 17</t>
  </si>
  <si>
    <t>с. Муханово, ул. Советская, д. 20</t>
  </si>
  <si>
    <t xml:space="preserve">р.п. Богородское, с. Титовское </t>
  </si>
  <si>
    <t>р.п. Богородское, ул. Слободка</t>
  </si>
  <si>
    <t>р.п. Богородское, ул. Первая, д. 1</t>
  </si>
  <si>
    <t>р.п. Богородское, ул. Первая, д. 3</t>
  </si>
  <si>
    <t>р.п. Богородское, ул. Первая, д. 5 (7)</t>
  </si>
  <si>
    <t>р.п. Богородское (площадка 1)</t>
  </si>
  <si>
    <t>р.п. Богородское (площадка 2)</t>
  </si>
  <si>
    <t>р.п. Богородское  ул. Первая, д. 5</t>
  </si>
  <si>
    <t xml:space="preserve">д. Язвицы </t>
  </si>
  <si>
    <t>г.п. Богородское</t>
  </si>
  <si>
    <t>д. Богородское (площадка 2)</t>
  </si>
  <si>
    <t>д. Богородское (площадка 1)</t>
  </si>
  <si>
    <t>р.п. Богородское, д. 35, д. 9</t>
  </si>
  <si>
    <t>р.п. Богородское, 11 квартал МЭЗ, зд. 1А</t>
  </si>
  <si>
    <t>р.п. Богородское, д. 101</t>
  </si>
  <si>
    <t>р.п. Богородское, д. 66</t>
  </si>
  <si>
    <t>р.п. Богородское, д. 79Б</t>
  </si>
  <si>
    <t>р.п. Богородское, 11 квартал МЭЗ, зд. 1</t>
  </si>
  <si>
    <t>р.п. Богородское, стройбаза Загорской ГАЭС</t>
  </si>
  <si>
    <t>р.п. Богородское, д. 63</t>
  </si>
  <si>
    <t>р.п. Богородское, д. 15Б</t>
  </si>
  <si>
    <t>р.п. Богородское, д. 100</t>
  </si>
  <si>
    <t>р.п. Богородское, д. 136</t>
  </si>
  <si>
    <t>р.п. Богородское, д. 70А</t>
  </si>
  <si>
    <t>Сергиево-Посадский г.о., сельское поселение Березняковское</t>
  </si>
  <si>
    <t xml:space="preserve">д. Березняки, д. 1А </t>
  </si>
  <si>
    <t>д. Березняки, у д. 2, 3</t>
  </si>
  <si>
    <t>д. Березняки, у д. 37, 38</t>
  </si>
  <si>
    <t>д. Березняки, у д. 53, 54</t>
  </si>
  <si>
    <t>д. Березняки, у д. 6, 20</t>
  </si>
  <si>
    <t>д. Березняки, у д. 31, 32</t>
  </si>
  <si>
    <t>д. Путятино, у д. 133, 134</t>
  </si>
  <si>
    <t>с. Бужаниново, ул. Полевая, у д. 15</t>
  </si>
  <si>
    <t>с. Бужаниново, ул. Полевая, у д. 8</t>
  </si>
  <si>
    <t>с. Бужаниново, ул.Вокзальная, д. 20, (ул.Лесная)</t>
  </si>
  <si>
    <t xml:space="preserve">с. Бужаниново, ул. Фестивальная </t>
  </si>
  <si>
    <t xml:space="preserve">с. Бужаниново, ул. Новая, д. 33  </t>
  </si>
  <si>
    <t xml:space="preserve">с. Бужаниново, ул. Никольская, д. 54 </t>
  </si>
  <si>
    <t xml:space="preserve">с. Бужаниново, ул. Строителей, д. 15 </t>
  </si>
  <si>
    <t>пос. Березняки</t>
  </si>
  <si>
    <t>в р-не д.Козицино</t>
  </si>
  <si>
    <t xml:space="preserve">в р-не д. Редриковы Горы </t>
  </si>
  <si>
    <t>с.п. Березняковское</t>
  </si>
  <si>
    <t>возле д. Дивово</t>
  </si>
  <si>
    <t>в р-не д. Леоново</t>
  </si>
  <si>
    <t>д. Леоново (площадка 2)</t>
  </si>
  <si>
    <t>дер. Дубининская</t>
  </si>
  <si>
    <t>дер. Суропцово</t>
  </si>
  <si>
    <t>дер. Воронино</t>
  </si>
  <si>
    <t>дер. Леоново (площадка 1)</t>
  </si>
  <si>
    <t>дер. Березняки, у д. 31, 32</t>
  </si>
  <si>
    <t>дер. Леоново (площадка 2)</t>
  </si>
  <si>
    <t>в районе дер. Березняки</t>
  </si>
  <si>
    <t>с. Сватково</t>
  </si>
  <si>
    <t xml:space="preserve">дер. Митино </t>
  </si>
  <si>
    <t xml:space="preserve">дер. Козицино </t>
  </si>
  <si>
    <t xml:space="preserve">дер. Дубининское </t>
  </si>
  <si>
    <t>с.п. Березняковское, 77 км Ярославское шоссе</t>
  </si>
  <si>
    <t>дер. Слободка</t>
  </si>
  <si>
    <t>дер. Дивово</t>
  </si>
  <si>
    <t>дер. Березняки, д. 115</t>
  </si>
  <si>
    <t>дер. Березняки, д. 102</t>
  </si>
  <si>
    <t>с.п. Березняковское, 81-й км автодороги М-8 "Холмогоры" слева</t>
  </si>
  <si>
    <t>с.п. Березняковское, 78-й км автодороги М-8 "Холмогоры", стр. 5</t>
  </si>
  <si>
    <t>с.п. Березняковское, 81-й км автодороги М-8 "Холмогоры" справа</t>
  </si>
  <si>
    <t>пос. Беликово, уч. 20</t>
  </si>
  <si>
    <t>Сергиево-Посадский г.о., городское поселение Скоропусковский</t>
  </si>
  <si>
    <t>р.п. Скоропусковский, д. 12</t>
  </si>
  <si>
    <t>р.п. Скоропусковский, д. 21</t>
  </si>
  <si>
    <t>р.п. Скоропусковский, д. 22</t>
  </si>
  <si>
    <t>р.п. Скоропусковский, д. 2А</t>
  </si>
  <si>
    <t>р.п. Скоропусковский, д. 3</t>
  </si>
  <si>
    <t>р.п. Скоропусковский, д. 30А</t>
  </si>
  <si>
    <t>р.п. Скоропусковский, д. 32</t>
  </si>
  <si>
    <t xml:space="preserve">р.п. Скоропусковский, д. 4/4А, 1А </t>
  </si>
  <si>
    <t>р.п. Скоропусковский, д. 8-8А</t>
  </si>
  <si>
    <t>р.п. Скоропусковский, д. 9, 10</t>
  </si>
  <si>
    <t>р.п. Скоропусковский, п. Мирный, д. 33</t>
  </si>
  <si>
    <t>р.п.. Скоропусковский-14, д. 4А</t>
  </si>
  <si>
    <t>р.п. Скоропусковский, производственная зона 28/4, пом. 7, этаж 3, комната 55.</t>
  </si>
  <si>
    <t>г. Сергиев Посад, ул. Дружбы, д. 13</t>
  </si>
  <si>
    <t>г. Сергиев Посад, ул. Зубачевская пересечение с ул. 2-ая Лесная</t>
  </si>
  <si>
    <t>с. Абрамцево, ул. Московская (Железнодорожная, 13)</t>
  </si>
  <si>
    <t>с. Абрамцево, ул. Жуковского, д. 8</t>
  </si>
  <si>
    <t>с. Абрамцево, ул. Пушкина, д. 2</t>
  </si>
  <si>
    <t>с. Абрамцево, ул. Пушкина, д. 28</t>
  </si>
  <si>
    <t>с. Абрамцево, ул. Чайковского</t>
  </si>
  <si>
    <t xml:space="preserve">дер. Ахтырка (храм) </t>
  </si>
  <si>
    <t>дер. Ахтырка</t>
  </si>
  <si>
    <t>дер. Новоподушкино</t>
  </si>
  <si>
    <t>дер. Новоселки</t>
  </si>
  <si>
    <t>дер. Подушкино</t>
  </si>
  <si>
    <t>г. Хотьково, пр-д Строителей, д. 4</t>
  </si>
  <si>
    <t>г. Хотьково, ул. Новая, д. 2 (Ткацкий пер.)</t>
  </si>
  <si>
    <t>дер. Уголки</t>
  </si>
  <si>
    <t>г. Хотьково, ул. 2-я Рабочая, д. 28</t>
  </si>
  <si>
    <t>г. Хотьково, ул. 2-я Рабочая, д. 31</t>
  </si>
  <si>
    <t>г. Хотьково, ул. 3-е Митино, д. 9</t>
  </si>
  <si>
    <t>г. Хотьково, ул. Жуковского, д. 2</t>
  </si>
  <si>
    <t>дер. Жучки, д. 8/8А</t>
  </si>
  <si>
    <t>г. Хотьково, ул. Калинина, д. 6-8</t>
  </si>
  <si>
    <t>г. Хотьково, ул. Ленина, д. 4</t>
  </si>
  <si>
    <t>г. Хотьково, ул. Лихачева, д. 1 (почта)</t>
  </si>
  <si>
    <t>г. Хотьково, ул. Лихачева, д. 6</t>
  </si>
  <si>
    <t>г. Хотьково, ул. Майолик, д. 4</t>
  </si>
  <si>
    <t>г. Хотьково, ул. Майолик, д. 6 (Королева, 3)</t>
  </si>
  <si>
    <t>г. Хотьково, ул. Менделеева, д. 17</t>
  </si>
  <si>
    <t>г. Хотьково, ул. Михеенко, д. 15</t>
  </si>
  <si>
    <t>г. Хотьково, ул. Михеенко, д. 17</t>
  </si>
  <si>
    <t>г. Хотьково, ул. Михеенко, д. 13</t>
  </si>
  <si>
    <t>г. Хотьково, ул. Михеенко, д. 9</t>
  </si>
  <si>
    <t>пос. Репихово, д. 26А</t>
  </si>
  <si>
    <t>г. Хотьково, ул. Седина, д. 28</t>
  </si>
  <si>
    <t>г. Хотьково, ул. Горжовицкая, д. 1 (АТС)</t>
  </si>
  <si>
    <t xml:space="preserve">г. Хотьково, ул. Седина, д. 32 </t>
  </si>
  <si>
    <t>г. Хотьково, ул. Черняховская, д. 10 (10-14)</t>
  </si>
  <si>
    <t>г. Хотьково, ул. Черняховская, д. 12</t>
  </si>
  <si>
    <t>г. Хотьково, ул. Черняховская, д. 8</t>
  </si>
  <si>
    <t>г. Хотьково, ул. Фурманова</t>
  </si>
  <si>
    <t>г. Хотьково, Художественный пр-д, д. 4</t>
  </si>
  <si>
    <t>г. Хотьково, х-р Митино</t>
  </si>
  <si>
    <t>г. Хотьково, ул. Горбуновская фабрика, д. 2</t>
  </si>
  <si>
    <t>г. Хотьково, ул. Пархоменко, д. 4Г</t>
  </si>
  <si>
    <t>г. Хотьково, ул. Громовой (ул. Молодогвардейская, д. 14)</t>
  </si>
  <si>
    <t xml:space="preserve">дер. Ахтырка </t>
  </si>
  <si>
    <t>дер. Жучки</t>
  </si>
  <si>
    <t>г.п. Хотьково</t>
  </si>
  <si>
    <t>дер. Жучки, д. 8</t>
  </si>
  <si>
    <t xml:space="preserve">г. Хотьково, пос. ОРГРЭС </t>
  </si>
  <si>
    <t>дер. Жёлтиково</t>
  </si>
  <si>
    <t>г. Хотьково</t>
  </si>
  <si>
    <t>в районе дер. Новоселки</t>
  </si>
  <si>
    <t xml:space="preserve">дер. Филимоново </t>
  </si>
  <si>
    <t xml:space="preserve">дер. Антипино </t>
  </si>
  <si>
    <t>дер. Матренки</t>
  </si>
  <si>
    <t xml:space="preserve">дер. Золотилово </t>
  </si>
  <si>
    <t xml:space="preserve">с. Абрамцево, пос. Академиков </t>
  </si>
  <si>
    <t>дер. Жучки, Абрамцевские дачи</t>
  </si>
  <si>
    <t>г. Хотьково, ул. Дачная, д. 1</t>
  </si>
  <si>
    <t>г. Хотьково, ул. Калинина, д. 2, д. 1</t>
  </si>
  <si>
    <t>г. Хотьково, ул. Новая, д. 2</t>
  </si>
  <si>
    <t xml:space="preserve">г. Сергиев Посад, Хотьковский проезд, д. 16
</t>
  </si>
  <si>
    <t>г. Хотьково, ул. Пушкина, д. 11</t>
  </si>
  <si>
    <t xml:space="preserve">г. Хотьково, ул. Майолик, д. 5
</t>
  </si>
  <si>
    <t xml:space="preserve">дер. Жучки, д. 32               </t>
  </si>
  <si>
    <t xml:space="preserve">г. Хотьково, ул. Михеенко, д. 22                     </t>
  </si>
  <si>
    <t xml:space="preserve">г. Хотьково, ул. Станционная, д. 45         </t>
  </si>
  <si>
    <t>мкр. Семхоз, ул. Хотьковская, д. 35А</t>
  </si>
  <si>
    <t>г. Хотьково, ул. Заводская, д. 3</t>
  </si>
  <si>
    <t xml:space="preserve">г. Хотьково, ул. Больничная 1-я, д. 10, к. 1 </t>
  </si>
  <si>
    <t>г. Хотьково, ул. Заводская, д. 32</t>
  </si>
  <si>
    <t>г. Хотьково, ул. Заводская, д. 1, лит. 10Б</t>
  </si>
  <si>
    <t>г. Хотьково, ул. Заводская, д. 21, стр. 1</t>
  </si>
  <si>
    <t>г. Хотьково, ул. Черняховского, д. 18, корп. Б</t>
  </si>
  <si>
    <t>г. Хотьково, ул. Калинина, д. 4, стр. 2</t>
  </si>
  <si>
    <t>г. Хотьково, Художественный пр-д, д. 2А</t>
  </si>
  <si>
    <t>г. Хотьково, ул. Михеенко, д. 12</t>
  </si>
  <si>
    <t>г. Хотьково, ул. Загорская, д.1</t>
  </si>
  <si>
    <t xml:space="preserve">г. Хотьково, Художественный пр-д, д. 8А </t>
  </si>
  <si>
    <t xml:space="preserve">г. Хотьково, Художественный пр-д, д. 2Е </t>
  </si>
  <si>
    <t>дер. Зубцово, д. 11</t>
  </si>
  <si>
    <t>дер. Зубцово, д. 12</t>
  </si>
  <si>
    <t>дер Кузьмино, д. 5</t>
  </si>
  <si>
    <t>дер. Марьино, д. 22</t>
  </si>
  <si>
    <t>дер. Марьино, д. 15</t>
  </si>
  <si>
    <t>дер. Самотовино, д. 2</t>
  </si>
  <si>
    <t>дер. Самотовино, д. 23</t>
  </si>
  <si>
    <t>дер. Шабурново, д. 13 (10)</t>
  </si>
  <si>
    <t>дер. Шабурново, (20)</t>
  </si>
  <si>
    <t>пос. Заречный д. 12</t>
  </si>
  <si>
    <t>пос. Лоза, д. 1</t>
  </si>
  <si>
    <t>пос. Лоза, д. 7</t>
  </si>
  <si>
    <t>пос. Лоза, д. 13</t>
  </si>
  <si>
    <t>пос. Лоза, д. 17А</t>
  </si>
  <si>
    <t>пос. Лоза, д. 20</t>
  </si>
  <si>
    <t>пос. Лоза, ул. Южная, д. 12</t>
  </si>
  <si>
    <t>пос. Мостовик, ул. Лесная, у д. 46</t>
  </si>
  <si>
    <t>пос. Мостовик, ул. Лесная, у д. 5</t>
  </si>
  <si>
    <t>дер. Жерлово</t>
  </si>
  <si>
    <t>дер. Шубино</t>
  </si>
  <si>
    <t>с. Васильевское, у д. 19</t>
  </si>
  <si>
    <t>пос. Мостовик, ул. Первомайская, у д. 17</t>
  </si>
  <si>
    <t>пос. Мостовик, ул. Первомайская, у д. 7</t>
  </si>
  <si>
    <t>пос. Мостовик, ул. Пионерская, у д. 12</t>
  </si>
  <si>
    <t>пос. Мостовик, ул. Пионерская, у д. 5</t>
  </si>
  <si>
    <t>с. Константиново, ул. Октябрьская, д. (10)</t>
  </si>
  <si>
    <t>дер. Сватково, д. 2</t>
  </si>
  <si>
    <t>дер. Сватково, у д. 4</t>
  </si>
  <si>
    <t>дер. Сватково, у д. 6</t>
  </si>
  <si>
    <t>дер. Сватково, у д. 8</t>
  </si>
  <si>
    <t>дер. Сватково, у д. 9</t>
  </si>
  <si>
    <t xml:space="preserve">дер. Сватково, у д. 9А </t>
  </si>
  <si>
    <t>дер. Селково, д. 16</t>
  </si>
  <si>
    <t>дер. Селково, д. 17</t>
  </si>
  <si>
    <t>дер. Селково, д. 21</t>
  </si>
  <si>
    <t>дер. Торгашино (Зеленый бор)</t>
  </si>
  <si>
    <t>дер. Торгашино, д. 12 (11)</t>
  </si>
  <si>
    <t>дер. Торгашино, д. 21</t>
  </si>
  <si>
    <t>дер. Трехселище, д. 5</t>
  </si>
  <si>
    <t>дер. Федорцово, д. 7</t>
  </si>
  <si>
    <t>дер. Еремино, пос. Башенка</t>
  </si>
  <si>
    <t xml:space="preserve">дер. Бор </t>
  </si>
  <si>
    <t>дер. Иваньково</t>
  </si>
  <si>
    <t xml:space="preserve">дер. Корытцево </t>
  </si>
  <si>
    <t>пос. Здравница, д. 3</t>
  </si>
  <si>
    <t>г. Сергиев Посад, ул. Дружбы, д. 7</t>
  </si>
  <si>
    <t>г. Сергиев Посад, ул. Южная, д. 62/3</t>
  </si>
  <si>
    <t>с. Закубежье, д. 10</t>
  </si>
  <si>
    <t>пос. Башенка, д. 95</t>
  </si>
  <si>
    <t>г. Сергиев Посад, Новоугличское ш., д. 100</t>
  </si>
  <si>
    <t>г. Сергиев Посад, Валовый пер., д. 3</t>
  </si>
  <si>
    <t>пос. НИИРП, д. 16А</t>
  </si>
  <si>
    <t>пос.НИИРП, д. 16А (КГМ)</t>
  </si>
  <si>
    <t xml:space="preserve">дер. Зубачёво, д. 1 (ул. Преображенская) </t>
  </si>
  <si>
    <t>дер. Деулино, д. 70</t>
  </si>
  <si>
    <t>г. Сергиев Посад, ул. Пограничная, д. 32</t>
  </si>
  <si>
    <t>мкр. Семхоз, ул. Копнинская, д. 26 (31)</t>
  </si>
  <si>
    <t>с. Благовещенье, д. 2</t>
  </si>
  <si>
    <t>с. Благовещенье, д. 62</t>
  </si>
  <si>
    <t>г. Сергиев Посад, ул. Вознесенская, д. 86 (КГМ)</t>
  </si>
  <si>
    <t>г. Сергиев Посад, Московское ш., д. 24</t>
  </si>
  <si>
    <t>г. Сергиев Посад, Московское ш., д. 2</t>
  </si>
  <si>
    <t>дер. Шапилово</t>
  </si>
  <si>
    <t>дер. Золотилово, д. 49</t>
  </si>
  <si>
    <t>дер. Костромино</t>
  </si>
  <si>
    <t>дер. Царевское</t>
  </si>
  <si>
    <t>дер. Алферьево, д. 35</t>
  </si>
  <si>
    <t>дер. Соснино</t>
  </si>
  <si>
    <t>дер. Ивнягово</t>
  </si>
  <si>
    <t>дер. Пальчино</t>
  </si>
  <si>
    <t>дер. Каменки</t>
  </si>
  <si>
    <t>с. Васильевское, д. 12А</t>
  </si>
  <si>
    <t xml:space="preserve">с. Васильевское, д. 53
</t>
  </si>
  <si>
    <t>с. Васильевское (пляж)</t>
  </si>
  <si>
    <t>дер. Тарбеево</t>
  </si>
  <si>
    <t>дер. Ярыгино</t>
  </si>
  <si>
    <t>дер. Старожелтиково</t>
  </si>
  <si>
    <t>дер. Старожелтиково, д. 7/1</t>
  </si>
  <si>
    <t>дер. Новожелтиково, д. 43</t>
  </si>
  <si>
    <t>дер. Башлаево</t>
  </si>
  <si>
    <t>дер. Житниково, д. 38</t>
  </si>
  <si>
    <t>дер. Житниково, д. 38 (КГМ)</t>
  </si>
  <si>
    <t>дер. Житниково, д. 1 (68)</t>
  </si>
  <si>
    <t>дер. Пузино</t>
  </si>
  <si>
    <t>дер. Кузьминки</t>
  </si>
  <si>
    <t>дер. Новожелтиково, д. 100</t>
  </si>
  <si>
    <t>дер. Новожелтиково, д. 70</t>
  </si>
  <si>
    <t>дер. Ворохобино</t>
  </si>
  <si>
    <t>дер. Филимоново</t>
  </si>
  <si>
    <t>дер. Высоково (въезд)</t>
  </si>
  <si>
    <t xml:space="preserve">дер. Бубяково </t>
  </si>
  <si>
    <t>дер. Воронцово, д. 14</t>
  </si>
  <si>
    <t>дер. Захарьино</t>
  </si>
  <si>
    <t>с. Шеметово, д. 4А</t>
  </si>
  <si>
    <t>дер. Тарбинское</t>
  </si>
  <si>
    <t>дер. Филисово, д. 1</t>
  </si>
  <si>
    <t>дер. Кустово</t>
  </si>
  <si>
    <t>дер. Дмитровское</t>
  </si>
  <si>
    <t xml:space="preserve">дер. Селихово </t>
  </si>
  <si>
    <t>дер. Афанасово</t>
  </si>
  <si>
    <t>дер. Посевьево, д. 2</t>
  </si>
  <si>
    <t>дер. Сахарово, д. 13А</t>
  </si>
  <si>
    <t>дер. Бобошино, д. 58</t>
  </si>
  <si>
    <t>дер. Бобошино</t>
  </si>
  <si>
    <t>дер. Аким-Анна</t>
  </si>
  <si>
    <t>с. Константиново, ул. Советская, д. 48</t>
  </si>
  <si>
    <t>с. Константиново, ул. Советская, д. 5</t>
  </si>
  <si>
    <t>с. Константиново, ул. Советская, д. 5 (КГМ)</t>
  </si>
  <si>
    <t>дер. Акулово</t>
  </si>
  <si>
    <t>дер. Базыкино</t>
  </si>
  <si>
    <t>дер. Кисляково</t>
  </si>
  <si>
    <t xml:space="preserve">с. Константиново, ул. Колхозная </t>
  </si>
  <si>
    <t>дер. Агинтово</t>
  </si>
  <si>
    <t>дер. Лихачево</t>
  </si>
  <si>
    <t>дер. Дубки</t>
  </si>
  <si>
    <t xml:space="preserve">в районе с. Закубежье </t>
  </si>
  <si>
    <t>дер. Ясниково</t>
  </si>
  <si>
    <t>с. Никульское, д. 29</t>
  </si>
  <si>
    <t>дер. Шелково</t>
  </si>
  <si>
    <t xml:space="preserve">дер. Еремино </t>
  </si>
  <si>
    <t>дер. Калошино</t>
  </si>
  <si>
    <t>дер. Сковородино</t>
  </si>
  <si>
    <t>дер. Машутино</t>
  </si>
  <si>
    <t>дер. Душищево</t>
  </si>
  <si>
    <t>дер. Душищево (КГМ)</t>
  </si>
  <si>
    <t>дер. Ботово</t>
  </si>
  <si>
    <t>городское поселение Хотьковское</t>
  </si>
  <si>
    <t>дер. Быково</t>
  </si>
  <si>
    <t>дер. Наугольное, д. 20А (въезд)</t>
  </si>
  <si>
    <t>дер. Наугольное, д. 25 (выезд)</t>
  </si>
  <si>
    <t>дер. Наугольное, центр</t>
  </si>
  <si>
    <t xml:space="preserve">с. Дерюзино </t>
  </si>
  <si>
    <t>дер. Слотино</t>
  </si>
  <si>
    <t>дер. Малинники</t>
  </si>
  <si>
    <t xml:space="preserve">п. Листвянка </t>
  </si>
  <si>
    <t xml:space="preserve">дер. Взгляднево </t>
  </si>
  <si>
    <t xml:space="preserve">дер. Воронино </t>
  </si>
  <si>
    <t>дер. Гагино</t>
  </si>
  <si>
    <t>дер. Гальнево</t>
  </si>
  <si>
    <t xml:space="preserve">дер. Леоново </t>
  </si>
  <si>
    <t>дер. Путятино</t>
  </si>
  <si>
    <t>дер. Яковлево</t>
  </si>
  <si>
    <t>дер. Сватково, д. 39</t>
  </si>
  <si>
    <t>дер. Сватково, д. 1 (1Б)</t>
  </si>
  <si>
    <t>дер. Назарьево</t>
  </si>
  <si>
    <t>дер. Рязанцы</t>
  </si>
  <si>
    <t>дер. Шарапово</t>
  </si>
  <si>
    <t>дер. Шильцы</t>
  </si>
  <si>
    <t>дер. Шитова Сторожка, д. 16</t>
  </si>
  <si>
    <t>дер. Новинки</t>
  </si>
  <si>
    <t>дер. Устинки</t>
  </si>
  <si>
    <t>дер. Васьково</t>
  </si>
  <si>
    <t>дер. Мишутино, д. 207</t>
  </si>
  <si>
    <t>дер. Напольское, д. 3</t>
  </si>
  <si>
    <t>с. Хомяково, Просторный пр-д, д. 97</t>
  </si>
  <si>
    <t>дер. Лешково</t>
  </si>
  <si>
    <t xml:space="preserve">п. Ситники </t>
  </si>
  <si>
    <t>мкрн. Семхоз, ул. Красногорская, д. 24Б (д. 13)</t>
  </si>
  <si>
    <t>дер. Короськово</t>
  </si>
  <si>
    <t>дер. Бор</t>
  </si>
  <si>
    <t>дер. Корытцево</t>
  </si>
  <si>
    <t>дер. Михалево</t>
  </si>
  <si>
    <t>дер. Самотовино</t>
  </si>
  <si>
    <t>дер. Судниково</t>
  </si>
  <si>
    <t>дер. Филипповское</t>
  </si>
  <si>
    <t>дер. Чижево</t>
  </si>
  <si>
    <t>дер. Юдино</t>
  </si>
  <si>
    <t>дер. Григорово, д. 34</t>
  </si>
  <si>
    <t>дер. Язвицы, д. 46</t>
  </si>
  <si>
    <t>дер. Несвитаево</t>
  </si>
  <si>
    <t>дер. Сметьёво</t>
  </si>
  <si>
    <t>дер. Муханово, ул. Николаева</t>
  </si>
  <si>
    <t>дер. Муханово, ул. Советская, д. 21</t>
  </si>
  <si>
    <t>дер. Тураково, д. 3, 5</t>
  </si>
  <si>
    <t>дер. Тураково, д. 111</t>
  </si>
  <si>
    <t xml:space="preserve">дер. Крапивино </t>
  </si>
  <si>
    <t xml:space="preserve">дер. Новиково </t>
  </si>
  <si>
    <t>дер. Мишутино, д. 99</t>
  </si>
  <si>
    <t>вблизи дер. Рязанцы</t>
  </si>
  <si>
    <t>Бужаниновский с.о., в районе д. Путятино</t>
  </si>
  <si>
    <t>ДНП Никульское</t>
  </si>
  <si>
    <t>садовые участки Антоновские усадьбы</t>
  </si>
  <si>
    <t>в близи деревни Соснино</t>
  </si>
  <si>
    <t>дер. Скорынино</t>
  </si>
  <si>
    <t>вблизи д. Гагино</t>
  </si>
  <si>
    <t>дер. Яковлево, южная часть кадастрового квартала</t>
  </si>
  <si>
    <t xml:space="preserve">дер. Васильково </t>
  </si>
  <si>
    <t xml:space="preserve">в районе д. Золотилово </t>
  </si>
  <si>
    <t>дер. Переславичи</t>
  </si>
  <si>
    <t>в районе д. Васильково</t>
  </si>
  <si>
    <t>дер. Арханово</t>
  </si>
  <si>
    <t>дер. Лазарево</t>
  </si>
  <si>
    <t>в р-не д. Садовниково</t>
  </si>
  <si>
    <t xml:space="preserve">дер. Смена </t>
  </si>
  <si>
    <t>дер. Березняки, у д. 2, 3</t>
  </si>
  <si>
    <t>вблизи д. Шарапово</t>
  </si>
  <si>
    <t>дер. Васьково, поле №50</t>
  </si>
  <si>
    <t>с.п. Васильевское</t>
  </si>
  <si>
    <t>дер. Бужаниново</t>
  </si>
  <si>
    <t>в районе д. Бужаниново</t>
  </si>
  <si>
    <t>дер. Бубяково</t>
  </si>
  <si>
    <t>дер. Благовещенье, СНТ «Эльбрус»</t>
  </si>
  <si>
    <t>дер. Каменки, д. 26</t>
  </si>
  <si>
    <t>Примечание (существующая/планируемая)</t>
  </si>
  <si>
    <t>близ дер. Алмазово</t>
  </si>
  <si>
    <t>дер. Тешилово (д. Тешилово, д. 1к.1)</t>
  </si>
  <si>
    <t>дер. Новокудрино, д. 18</t>
  </si>
  <si>
    <t>дер. Охотино</t>
  </si>
  <si>
    <t>дер. Посевьево</t>
  </si>
  <si>
    <t xml:space="preserve">дер. Барканово </t>
  </si>
  <si>
    <t>с. Благовещенье</t>
  </si>
  <si>
    <t>дер. Селихово</t>
  </si>
  <si>
    <t>дер. Маньково</t>
  </si>
  <si>
    <t xml:space="preserve">дер. Тарбеево </t>
  </si>
  <si>
    <t>дер. Воронцово</t>
  </si>
  <si>
    <t>дер. Житниково</t>
  </si>
  <si>
    <t>в районе с. Воздвиженское</t>
  </si>
  <si>
    <t>в районе дер. Ясниково</t>
  </si>
  <si>
    <t xml:space="preserve">дер.Чарково </t>
  </si>
  <si>
    <t>дер. Высоково</t>
  </si>
  <si>
    <t>территория СНТ «Дружба», западный объезд г. Сергиев Посад</t>
  </si>
  <si>
    <t>дер. Машино</t>
  </si>
  <si>
    <t>дер Бубяково, д. 1</t>
  </si>
  <si>
    <t xml:space="preserve">с. Хомяково </t>
  </si>
  <si>
    <t>дер. Барканово</t>
  </si>
  <si>
    <t>в районе д. Самойлово</t>
  </si>
  <si>
    <t>дер. Кудрино</t>
  </si>
  <si>
    <t>дер. Наугольное</t>
  </si>
  <si>
    <t xml:space="preserve">с. Леоново </t>
  </si>
  <si>
    <t>дер. Золотилово</t>
  </si>
  <si>
    <t xml:space="preserve">дер. Маньково </t>
  </si>
  <si>
    <t>г. Сергиев Посад, Скобяное шоссе</t>
  </si>
  <si>
    <t>в районе п. Афанасово</t>
  </si>
  <si>
    <t xml:space="preserve">между дер. Козицыно и дер. Дубининское </t>
  </si>
  <si>
    <t>дер. Лешково, вл. 61</t>
  </si>
  <si>
    <t>дер. Малинки</t>
  </si>
  <si>
    <t>дер. Дьяконово</t>
  </si>
  <si>
    <t xml:space="preserve">вблизи дер. Еремино </t>
  </si>
  <si>
    <t>дер. Куроедово</t>
  </si>
  <si>
    <t>с. Деулино, кпп1</t>
  </si>
  <si>
    <t>с. Деулино, кпп2</t>
  </si>
  <si>
    <t>с. Мишутино, д. 12А</t>
  </si>
  <si>
    <t>c. Мишутино, д. 6А</t>
  </si>
  <si>
    <t>с. Мишутино, д. 363</t>
  </si>
  <si>
    <t>в р-не дер. Топорково</t>
  </si>
  <si>
    <t>дер. Топорково</t>
  </si>
  <si>
    <t>дер. Абрамово, д. 13</t>
  </si>
  <si>
    <t>дер. Абрамово</t>
  </si>
  <si>
    <t>дер. Запольское</t>
  </si>
  <si>
    <t>вблизи д. Захарьино</t>
  </si>
  <si>
    <t>вблизи дер. Голыгино</t>
  </si>
  <si>
    <t>дер. Леоново</t>
  </si>
  <si>
    <t xml:space="preserve">дер. Бужаниново </t>
  </si>
  <si>
    <t>с. Бужаниново</t>
  </si>
  <si>
    <t>пос. Сватково, поворот на Бужаниново</t>
  </si>
  <si>
    <t>с. Бужаниново, ул. Полевая, д. 13</t>
  </si>
  <si>
    <t>дер. Бужаниново, 3-й Западный квартал, д. 14</t>
  </si>
  <si>
    <t>в районе с  Бужаниново</t>
  </si>
  <si>
    <t>пос. Здравница, д. 5</t>
  </si>
  <si>
    <t>дер. Подсосино</t>
  </si>
  <si>
    <t>дер. Ивашково</t>
  </si>
  <si>
    <t>дер. Федоровское</t>
  </si>
  <si>
    <t>дер. Игнатьево</t>
  </si>
  <si>
    <t>вблизи дер. Ильинки</t>
  </si>
  <si>
    <t>дер. Стройково</t>
  </si>
  <si>
    <t>вблизи дер. Соснино</t>
  </si>
  <si>
    <t>ППЗ Конкурсный</t>
  </si>
  <si>
    <t>дер. Бубяково, д. 1</t>
  </si>
  <si>
    <t>дер. Фролово</t>
  </si>
  <si>
    <t>дер. Григорово</t>
  </si>
  <si>
    <t xml:space="preserve">дер. Левково </t>
  </si>
  <si>
    <t>дер. Березняки</t>
  </si>
  <si>
    <t>дер. Тешилово</t>
  </si>
  <si>
    <t>в райне дер. Ченцы</t>
  </si>
  <si>
    <t>вблизи дер. Лычево</t>
  </si>
  <si>
    <t>г. Сергиев Посад, ул. Гражданская, напротив д. 15</t>
  </si>
  <si>
    <t>г. Сергиев Посад, Московское ш.</t>
  </si>
  <si>
    <t>дер. Шубино (КГМ)</t>
  </si>
  <si>
    <t>хутор Шубино</t>
  </si>
  <si>
    <t>г. Сергиев Посад, западный объезд</t>
  </si>
  <si>
    <t>дер. Зубачево</t>
  </si>
  <si>
    <t>дер. Новожелтиково</t>
  </si>
  <si>
    <t xml:space="preserve">дер. Дерюзино </t>
  </si>
  <si>
    <t>в районе дер. Хребтово</t>
  </si>
  <si>
    <t>дер. Напольское</t>
  </si>
  <si>
    <t>район деревни Вихрево</t>
  </si>
  <si>
    <t>в самой дер. Новинки</t>
  </si>
  <si>
    <t>пос. Репихово, д. 2</t>
  </si>
  <si>
    <t>пос. Репихово, д. 127</t>
  </si>
  <si>
    <t>пос. Заречный, д. 101</t>
  </si>
  <si>
    <t>пос. Заречный, д. 16</t>
  </si>
  <si>
    <t>п. Афанасово</t>
  </si>
  <si>
    <t xml:space="preserve">дер. Душищево </t>
  </si>
  <si>
    <t>дер. Алексеево</t>
  </si>
  <si>
    <t xml:space="preserve">в районе д.Васьково </t>
  </si>
  <si>
    <t>г. Сергиев Посад, Новоугличское ш.</t>
  </si>
  <si>
    <t>г. Сергиев Посад, ул. Даниила Черного, д. 8</t>
  </si>
  <si>
    <t>мкрн. Семхоз, ул. Станционная</t>
  </si>
  <si>
    <t>г. Сергиев Посад, Новоугличское ш., д. 80А</t>
  </si>
  <si>
    <t xml:space="preserve">дер. Гольково </t>
  </si>
  <si>
    <t>дер. Зубцово</t>
  </si>
  <si>
    <t xml:space="preserve">Спасс-Торбеево </t>
  </si>
  <si>
    <t>г. Сергиев Посад, в районе улицы Кирова</t>
  </si>
  <si>
    <t>г. Сергиев Посад, Новоугличское ш., д. 90</t>
  </si>
  <si>
    <t>г. Сергиев Посад, п. Лакокраска</t>
  </si>
  <si>
    <t>г. Сергиев Посад, ул. Центральная, д. 58</t>
  </si>
  <si>
    <t>г. Сергиев Посад, ул. Валовая, д. 5</t>
  </si>
  <si>
    <t>г. Сергиев Посад, пр-т Красной Армии, д. 185</t>
  </si>
  <si>
    <t>мкрн. Семхоз, ул. Парковая, д 16</t>
  </si>
  <si>
    <t>г. Сергиев Посад, ул. Вознесенская, д. 55, помещение 37, комната 19</t>
  </si>
  <si>
    <t xml:space="preserve">г. Сергиев Посад, ул. Матросова, д. 2А 
</t>
  </si>
  <si>
    <t>г. Сергиев Посад, ул. Центральная, д. 1</t>
  </si>
  <si>
    <t>г. Сергиев Посад, Зеленый пер., д. 16А</t>
  </si>
  <si>
    <t>г. Сергиев Посад, ул. Железнодорожная, д. 49</t>
  </si>
  <si>
    <t>г. Сергиев Посад, ул. Солнечная, д. 10</t>
  </si>
  <si>
    <t>мкрн. Семхоз, ул. Парковая, д. 4А</t>
  </si>
  <si>
    <t>г. Сергиев Посад, ул. Валовая, д. 23</t>
  </si>
  <si>
    <t>г. Сергиев Посад, ул. Победы, д. 10</t>
  </si>
  <si>
    <t>г. Сергиев Посад, ул. Птицеградская, д. 6А</t>
  </si>
  <si>
    <t>г. Сергиев Посад, ул. Железнодорожная, д. 35А</t>
  </si>
  <si>
    <t>г. Сергиев Посад, ул. Толстого, д. 1</t>
  </si>
  <si>
    <t>г. Сергиев Посад, ул. Бабушкина, д. 20</t>
  </si>
  <si>
    <t>г. Краснозаводск, район Возрождение</t>
  </si>
  <si>
    <t>г. Краснозаводск, ул. Трудовые резервы, д. 8А</t>
  </si>
  <si>
    <t xml:space="preserve">г. Сергиев Посад, ул. Школьная, д. 3А
</t>
  </si>
  <si>
    <t>г. Сергиев Посад, ул. Центральная, д. 4</t>
  </si>
  <si>
    <t>г. Сергиев Посад, Новоугличское ш., д. 72</t>
  </si>
  <si>
    <t>г. Сергиев Посад, ул. Железнодорожная, д.22Б</t>
  </si>
  <si>
    <t>г. Сергиев Посад, пр-т Красной Армии, д. 210А</t>
  </si>
  <si>
    <t>г. Сергиев Посад, ул. Толстого, д. 3А</t>
  </si>
  <si>
    <t>г. Сергиев Посад, Ярославское ш., д. 19А</t>
  </si>
  <si>
    <t>г. Сергиев Посад, пр-т Красной Армии, д. 8А</t>
  </si>
  <si>
    <t>дер. Васильково, д. 103</t>
  </si>
  <si>
    <t>дер. Барканово, д. 103</t>
  </si>
  <si>
    <t>г. Сергиев Посад, Ярославское шоссе, д. 13с1 (КГМ)</t>
  </si>
  <si>
    <t>с. Деулино (КГМ)</t>
  </si>
  <si>
    <t>г. Хотьково, ул. Громовой (ул. Молодогвардейская, д. 14) (КГМ)</t>
  </si>
  <si>
    <t>дер. Муханово, ул. Николаева (КГМ)</t>
  </si>
  <si>
    <t>дер. Муханово, ул. Советская, д. 21 (КГМ)</t>
  </si>
  <si>
    <t xml:space="preserve">с. Деулино </t>
  </si>
  <si>
    <t>г. Сергиев Посад, Новоугличское ш., д. 64</t>
  </si>
  <si>
    <t>56.327490, 38.134840</t>
  </si>
  <si>
    <t>Новоугличское ш., д. 62, 64</t>
  </si>
  <si>
    <t>ТКО/КГМ</t>
  </si>
  <si>
    <t>существующая</t>
  </si>
  <si>
    <t>бетон</t>
  </si>
  <si>
    <t>крыша</t>
  </si>
  <si>
    <t>д. Зубачево</t>
  </si>
  <si>
    <t>56.338200, 38.186111</t>
  </si>
  <si>
    <t>вблизи дер. Шелково</t>
  </si>
  <si>
    <t>пос. Мостовик, ул. Первомайская, д. 7А</t>
  </si>
  <si>
    <t>пос. Мостовик</t>
  </si>
  <si>
    <t>пос. Мостовик, ул. Первомайская, д. 14</t>
  </si>
  <si>
    <t xml:space="preserve">пос. Мостовик, ул. Лесная, д. 45        </t>
  </si>
  <si>
    <t>пос. Мостовик, ул. Пионерская, д. 15Б</t>
  </si>
  <si>
    <t>пос. Сватково, д. 7А</t>
  </si>
  <si>
    <t>пос. Сватково, д. 91</t>
  </si>
  <si>
    <t>пос. Сватково, д. 89</t>
  </si>
  <si>
    <t>пос. Загорские дали, д. 9А</t>
  </si>
  <si>
    <t>пос. Загорские дали</t>
  </si>
  <si>
    <t>дер. Варавино</t>
  </si>
  <si>
    <t>дер. Жучки, д. 71</t>
  </si>
  <si>
    <t>дер. Жучки, д. 2Д</t>
  </si>
  <si>
    <t xml:space="preserve">близ дер. Ильинки </t>
  </si>
  <si>
    <t>г. Хотьково, ул. Заводская, д. 1, лит. 16В</t>
  </si>
  <si>
    <t>г. Сергиев Посад, Скобяное ш.</t>
  </si>
  <si>
    <t>г. Сергиев Посад, д. Васильково</t>
  </si>
  <si>
    <t xml:space="preserve">дер. Сахарово </t>
  </si>
  <si>
    <t>дер. Гольково</t>
  </si>
  <si>
    <t xml:space="preserve">дер. Игнатьево </t>
  </si>
  <si>
    <t xml:space="preserve">дер. Игнатьево, пл. 2 </t>
  </si>
  <si>
    <t>дер. Игнатьево, пл. 3</t>
  </si>
  <si>
    <t>дер. Красная сторожка</t>
  </si>
  <si>
    <t>вблизи дер. Подсосино</t>
  </si>
  <si>
    <t xml:space="preserve">в районе д. Новоселки </t>
  </si>
  <si>
    <t>дер. Пузино,</t>
  </si>
  <si>
    <t>вблизи дер. Яковлево</t>
  </si>
  <si>
    <t>дер. Торгашино, д. 18Б</t>
  </si>
  <si>
    <t>дер. Марьино, д. 28</t>
  </si>
  <si>
    <t>дер. Жучки, д. 10А</t>
  </si>
  <si>
    <t>г. Сергиев Посад-14</t>
  </si>
  <si>
    <t>с. Константиново, ул. Школьная, д. 20А</t>
  </si>
  <si>
    <t>дер. Кузьмино, д. 45</t>
  </si>
  <si>
    <t>дер. Марьино, д. 29</t>
  </si>
  <si>
    <t>дер. Торгашино, д. 7Г</t>
  </si>
  <si>
    <t>дер. Шабурново, д. 50</t>
  </si>
  <si>
    <t xml:space="preserve">мкр. Семхоз, ул. Поселковая, д. 8  </t>
  </si>
  <si>
    <t>д. Бревново, д. 3А</t>
  </si>
  <si>
    <t xml:space="preserve">мкр. Семхоз, ул. Вокзальная, д. 1А                    </t>
  </si>
  <si>
    <t>дер. Федорцово, д. 3А</t>
  </si>
  <si>
    <t>дер. Берязники д. 110</t>
  </si>
  <si>
    <t xml:space="preserve">дер. Глинково, д. 71Б </t>
  </si>
  <si>
    <t>п. Ситники, д. 15</t>
  </si>
  <si>
    <t>вблизи д. Тешилово</t>
  </si>
  <si>
    <t>вблизи дер. Гаврилково</t>
  </si>
  <si>
    <t>п. Афанасовский</t>
  </si>
  <si>
    <t>вблизи дер. Кудрино</t>
  </si>
  <si>
    <t>пос. Лоза</t>
  </si>
  <si>
    <t>вблизи пос. Сватково</t>
  </si>
  <si>
    <t>вблизи дер. Матренки</t>
  </si>
  <si>
    <t>вблизи дер. Золотилово</t>
  </si>
  <si>
    <t>вблизи дер. Дубининское</t>
  </si>
  <si>
    <t>вблизи дер. Тешилово</t>
  </si>
  <si>
    <t>вблизи д. Кучки</t>
  </si>
  <si>
    <t xml:space="preserve">г. Сергиев Посад, ул. Центральная, д. 1 </t>
  </si>
  <si>
    <t>г. Сергиев Посад, ул. Глинки, д. 2</t>
  </si>
  <si>
    <t>г. Сергиев Посад, ул. Пограничная, д. 20</t>
  </si>
  <si>
    <t>г. Сергиев Посад, пр-кт Красной Армии, д. 190</t>
  </si>
  <si>
    <t>г. Сергиев Посад, Хотьковский пр-д, д. 36А</t>
  </si>
  <si>
    <t>56.294739, 38.123815</t>
  </si>
  <si>
    <t>кафе "Быстро Вкусно", магазин Продукты, магазин Продукты</t>
  </si>
  <si>
    <t>г. Сергиев Посад, ул. Дружбы, д. 6А</t>
  </si>
  <si>
    <t>ООО «Акведук»</t>
  </si>
  <si>
    <t>ИП Герасимов С.О. (0,36); ИП Янковская А.В. (1,0115); ИП Салтыков Сергей Александрович; ИП Лукин Денис Валерьевич</t>
  </si>
  <si>
    <t>пос. Репихово, кп. 1 (9А)</t>
  </si>
  <si>
    <t>пос. Репихово, кп. 2 (62)</t>
  </si>
  <si>
    <t>пос. Репихово, д. 90 (125)</t>
  </si>
  <si>
    <t>56.353291, 38.290155</t>
  </si>
  <si>
    <t>п. Сырнево</t>
  </si>
  <si>
    <t>56.456587, 37.870798</t>
  </si>
  <si>
    <t>56.352754, 38.256216</t>
  </si>
  <si>
    <t>дер. Козицино</t>
  </si>
  <si>
    <t>56.386078, 38.064008</t>
  </si>
  <si>
    <t>мкр. Семхоз, ул. Поселковая, д. 6Б</t>
  </si>
  <si>
    <t>56.283060, 38.064223</t>
  </si>
  <si>
    <t>56.381477, 38.102881</t>
  </si>
  <si>
    <t>56.635394, 38.195719</t>
  </si>
  <si>
    <t>пл. Советская 1/2, 2, 3, 4, 5, 6, 7, 8, 9, 9А, 10, 11/2, 12, 13, 14, 15, 16, 16А, 17, 17/1, 18, 18А, 18Б, 18Б/2, 19/2, 19А, 20, 24А, 24Б, 24В, 28
ул. Хотьковская 5, 7, 7Б, 8, 9, 10, 11, 12, 13, 14, 15, 16А, 18, 19, 20, 21, 22, 23, 24, 25, 26, 27, 28/7, 29, 31, 33, 33А, 35, 36/14, 37, 37А, 38, 39, 43, 49А, 53/2, 55/1, 57/2, 59, 61/21, 63/18, 64/22, 65, 67, 69/17, 71/16
ул. Институтская 1/17, 2/19, 3, 4, 5, 6, 7, 8, 10, 10А, 10Б, 11, 12, 13, 15/5, 16/7, 17, 19, 20, 23, 24, 25, 28, 30, 31, 32, 33, 34, 35, 36, 37, 38, 39, 41, 42, 43, 44, 45, 46, 47, 48, 49, 49к1, 50, 51, 52, 53, 54, 55, 56, 56к1, 57, 58, 58А, 59, 61, 62, 62А, 62Б, 63, 64, 64А, 64Б, 65, 66, 67, 68, 69, 70, 71, 72, 74, 75, 77, 78, 79, 80, 81, 81А, 82, 84, 86, 87, 87А, 88, 89, 93, к.н.,  к.н., к.н., к.н.
ул. Лермонтова 3, 8, 9, 10, 11, 13/35, 13/35А, 16, 17/72
ул. Профессорская 2/14, 8, 10, 12, 12Б, 13, 20, 20/34, 22, 24/34,  26/33, 27, 28, 29, 29А, 30, 31, 32, 33/12, 34, 36, 37, 38, 39, 40, 41, 42/27, 43, 44, 45, 46, 47, 48, 49, 50, 51, 52, 53, 54/14, 55, 56/15, 57, 59, 60, 61, 63, 64, 65, 66, 67, 69, 70, 71, 72, 73, 74/6, 75, 75А, 76, 77, 78, 79, 80, 81, 81А, 82, 83, 84, 85, 86, 87, 88, 89, 89А, 90, 91, 93, 94, 96, 97, 98, 99, 100, 101, 102, 104, 105, 106, 107, 108, 114, 116, 118, 120, 122, 126, 128, 130, 132, 134, 136, 138, 140
ул. 1-я Лесная 1, 1А, 2/45, 3, 4, 5, 6, 7, 8, 9, 10, 10А, 11/6, 12/8, 13/15, 16, 16А, 20, 21, 22, 23, 24, 25, 26, 28, 29, 32/1, 43, к.н.
пер. Гоголя 8, 11, 13, 14, 15
ул. Гоголя 11
ул. Горького 1, 1А, 2, 2А, 4А, 5, 6, 7, 8А, 10, 10А, 14А, 15А, 17, 19, 20, 21, 22, 24, 27, 28, 29, 30, 31, 32, 34, 35, 36, 37А, 38, 39, 39А, 40, 41, 41А, 43/38, 43А/31, 46, 47, 48, 50, 51/28, 52, 53, 54, 55, 58, 59/38, 60, 61, 62/10, 63, 64, 66, 68, 69, 69/53, 70, 70/2, 70А, 72Б, 73, 74А, 75/19
ул. Заовражная 1, 1/1, 2, 3, 4, 5, 6, 7, 8, 10, 11, 12, 13, 15, 16
ул. 1-я Заречная 1, 2, 3, 4, 5, 6, 7, 8, 9, 10, 11, 12, 12А, 13, 14, 15, 16, 17, 18, 19, 20, 21, 22, 23, 25, 27, 29, 31, 37, 41, 43, к.н., к.н.
ул. 2-я Заречная 1, 2, 3, 4, 5, 6, 7, 8, 9, 10, 11, 12, 13, 15, 17, 18, 20, 22, 24, к.н.
ул. Калинина 2, 6, 8, 10, 12, 14, 16, 18, 20, 22, 24, 26, 28, 30, 32, 34, 38, 40, 42, 44, 46
ул. Чайковского 3, 4, 5, 6, 7, 8, 9, 10, 11, 12, 14/40</t>
  </si>
  <si>
    <t>ИП Каримова Г.Э.</t>
  </si>
  <si>
    <t>ул. Ф. Энгельса 1, 2, 3, 5, 6, 7, 7/25, 8, 9, 11, 13, 14, 15, 18, 20
ул. Краснопрудная 2, 3, 4, 5, 6, 7, 8/2, 9, 16, 18, 20, 22, 24/44, к.н., к.н.
ул. Вокзальная 1, 2/1, 2/1А, 3, 4, 5, 6, 7/12, 8, 10, 11, 12/2, 13, 15, 17, 19/74
ул. Ярославская 2, 3, 4/1, 5/2, 6, 7, 8, 9/1, 11, 12, 13, 14, 18
ул. Саврасова 3, 4, 4А, 5, 6, 6А, 7, 8, 8А, 10, 10/70, 11А
ул. Садовая 1, 3, 4, 5/1, 7, 9, 10, 11/1, 13/2, 15, 17, 19, 21/10, 23, 25/7, 27/10, 29/1, 31, 33
ул. Станционная 3, 4, 5, 6, 7, 8, 9, 10, 10А, 11, 12/9
ул. Ленина 1А, 3, 3А, 4, 4А, 5, 5А, 7, 7А, 9, 9А, 11А, 14А, 15, 17, 17А, 18/11, 19, 21, 23, 25, 26, 27, 28/27, 29, 31, 31А, 31А, 33, 37/14, 39, 40, 41, 40СТР Б, 41, 51/13, 53, 53/14А, 55, 57/19, 59/32, 61, 63, 67, 71, 73, 75/28, 77, 79,  81, 83, 85, 87, 89, 91, к.н., к.н.
ул. Дзержинского 2, 3, 4, 6, 7, 11, 13А, 15, 16А, 16-18, 19, 20, 20А, 21А, 25А, 25Б, 25В, к.н., к.н.
ул. 2-я Лесная 1, 2А, 3, 4, 5, 5А, 6, 7, 8, 9/10,3 10/12А, 11/43, 12/45, 13, 13А, 13Б, 14, 15, 16, 17, 19, 20, 20А, 21, 23, 26/98, 27/49, 30/37, 31/26, 33, 35, 36, 36А, 36Б, 37, 37А, 40, 40А, 45, 46, 47, 49, 50, 51, 54, 54А, 56, 57, 59
ул. 3-я Лесная 1, 1А, 1/51А, 3, 4, 5, 6, 7, 8, 9, 9А, 10/16, 11/47, 12/49, 13, 15, 16, 17, 18, 19, 21, 21А, 22, 23, 24, 25, 26, 28, 29, 30, 31, 32, 37/57, 39, 46, 50, 52, 54
ул. Луговая 1, 2, 3, 4, 5, 6, 6А, 7А, 8, 9, 10, 11, 12, 13, 14, 14Б, 15, 16, 16А, 17, 17, 17Б, 18, 19, 20, 21, 21А, 22, 23, 24, 24А, 25, 25А, 26, 27, 30, 30стр2, 32
ул. Полевая 2, 2А, 3, 5, 7, 11, 13, 52
пр-д Центральный 2, 4
ул. Шевченко 3, 4, 5, 6, 7, 8, 9, 10, 11А, 12
ул. Кирова 1, 1А, 2, 2А, 3, 4, 5, 6, 7, 8, 8/1, 9А, 9Б, 10, 11, 12, 12А, 13, 13А, 13Б, 14
ул. Крупской 2/9, 3, 3/1, 4, 5, 6, 7, 8, 9, 11/3, 12/1, 13/4, 15, 17/130, 20/77, 21/13, 22/11, 23/14, 24/12, 25, 28/11, 29/4, 30, 31, 32, 33/25, 34, 37, 38, 40, 41, 42А, 43, 44, 45, 46, 47, 49, 50, 50А</t>
  </si>
  <si>
    <t xml:space="preserve">СНТ "ВИШЕНКА" 104 уч.
</t>
  </si>
  <si>
    <t>362,83/112,60</t>
  </si>
  <si>
    <t>Объём накопления, м3/мес  ТКО/КГМ</t>
  </si>
  <si>
    <t xml:space="preserve">390,61/121,22 </t>
  </si>
  <si>
    <t>4/1</t>
  </si>
  <si>
    <t>Кол-во вывоза в день</t>
  </si>
  <si>
    <t>ТКО - 2 раза в день
КГО - 1 раз в 2 дня</t>
  </si>
  <si>
    <t>мкр. Семхоз, ул. Вокзальная, д. 1</t>
  </si>
  <si>
    <t>мкр. Семхоз, ул. Грибоедова, д. 2</t>
  </si>
  <si>
    <t>мкр. Семхоз, ул. Клементьевская, д. 2</t>
  </si>
  <si>
    <t>ИП Третьяков А.В.</t>
  </si>
  <si>
    <t>ул. Куйбышева 1, 2, 3, 4, 6, 7, 8, 9, 10, 11, 12, 13, 14, 15, 15/50, 16, 17, 18, 19, 20, 21, 21А, 23, 24, 25, 31, 33, 35, к.н.
ул. Суворова 2, 2/37, 3, 3А, 4, 6/29, 8, 10/44, 12/41, 16, 17, 17А, 18, 18/1, 18А, 19, 20, 21, 23
ул. Дачная 1/18, 2/16, 3/37, 5/36, 8/35, 10/34, 14, 17, 19, 20, 21, 22, 23, 24, 25, 26, 29, 32, 34, 36, 38, 40
ул. Клементьевская 25, 26, 27, 28, 28А, 29/31, 30, 31, 32, 33, 34, 35, 36, 37, 38, 39, 40, 40А, 41, 42, 43, 44, 45, 46, 46А, 47, 48, 49, 50, 51, 52, 53, 54, 55, 56, 57, 58, 60, 62, 64, 66</t>
  </si>
  <si>
    <t>ул. Владимирская, 2Ак1, 2Ак2, 2Ак3, 2Ак4 
ИЖС: ул. Владимирская: 27, 31, 33, 37, 39, 41, 43, 45, 50:05:0070202:3812, 50:05:0070202:4141, 50:05:0070202:4152
ул. Суздальская: 26, 27, 29, 31, 33, 34, 35, 36, 37, 38, 42, 43, 51/9, 53</t>
  </si>
  <si>
    <t>52,67/16,35</t>
  </si>
  <si>
    <t>153,12/47,53
41,22/12,79</t>
  </si>
  <si>
    <t>г. Сергиев Посад, ул. Садовая, д. 14</t>
  </si>
  <si>
    <t>56.310907, 38.319703</t>
  </si>
  <si>
    <t>1(52,4), 3 (219,2), 4 (105,5), 6 (61,6), 9 (270,5), 9а (62,8), 12 (31,1) 13 (162), 15 (62,7), 18 ( 90,2), 19 (27,6), 21 (120,5), 23 (38,4), 29 (33 ),30 (30,8), 32 (26,4), 34 (58), 36 (48,7), 38 (133,8), 40 (31,1), 49 (30,6), 51 (70,7), 54 (101,6), 56 (28), 62 (33,8), 64 (85,6), 66 (173,2), 67 (151,5), 73 (31,6), 74 (66), 75 (55,9), 78 (50,2), 79 (31,7), 80 (30,8), 84 (163,1), 91 (39), 93 (98,7), 105 (55,6), 106/2 (20,3), 107 (105,4), 113/1 (73,2), 113а (74), 121 (95,3), 122 (126,3), 123 (144,4), 125 (71,5), 127 (71,5), 131 (140,8), 133 (106,5), 136 (157,8), 136 (157,8), 136 (425,8), 136а (157,8), 141 (29), 153 (132,5), 174 (116,4), к.н. (20,9), к.н. (95), к.н. (255,7), к.н. 926), к.н. (50,4), к.н. (41,5), к.н. (20,8), к.н. (140,8), к.н. (150,4), к.н. (50,2), к.н. (49,8), к.н. (105), к.н. (75,8), к.н. (96,6), к.н. (69), к.н. (95,7), к.н. (97,9), к.н. (29,4), к.н. (62,8), к.н. (35,2), к.н. (37,2), к.н. (105,2), к.н (129,1), к.н. (144,1), к.н. (146,9), к.н. (139,5), к.н. (87,7), к.н. (42,4), к.н. (83,3), к.н. (108,5), к.н. (16,8), к.н. (21,7), к.н. (192,5), к.н. (72,1), к.н. (158,5), к.н. (20,5), к.н. (51), к.н. (97,1), к.н. (61,6), к.н. (33,8), к.н. (82,9), к.н. (219,9), к.н. (54,1), к.н. (90,6), к.н. (29), к.н. (96,6), к.н. (37,2), к.н. (245,4), к.н. (87,7), к.н. (35,2), к.н. (19,9), к.н. (105), к.н. (16,8), к.н. (29,4), к.н. (41,5)</t>
  </si>
  <si>
    <t>56.320007, 38.120200</t>
  </si>
  <si>
    <t>планируемая</t>
  </si>
  <si>
    <t>1 (41,70), 3 (145,40), 5 (46,30), 6 (49,10), 7 (54,30), 9 (29,80), 10 (291,6), 11 (61,80), 12 (53,60), 14 (91,6), 14 (46,7), 15 (38,20), 16 (72,60), 18 (50,30), 19 (60,90), 20 (61,40), 21 (665,9), 22 (36,40), 23 (87,20), 23а (132,2), 25 (37,30), 26 (30,10), 28 (186,90), 29 (24,3), 30 (100,6), 31 (43,50), 32 (36,40), 33 (37,20), 34 (28,50), 34а (80,7), 35 (85), 36 (29,6), 36 (306,90), 38/1 (29,30), 38 (26), 39 (51), 40 (60,70), 41 (39,20), 42 (45,20), 43 (60,50), 45 (32,20), 45а (122,90), 48 (210), 51 (56), 56 (219), 57 (216,8), к.н. (66,6), к.н. (271,30), к.н.  (61,40), к.н.  (79,30), к.н.  (291,60), к.н.  (30,30), к.н.  (31,40), к.н.  (85)</t>
  </si>
  <si>
    <t>56.439297, 38.218590</t>
  </si>
  <si>
    <t>56.328892, 38.142106</t>
  </si>
  <si>
    <t>г. Сергиев Посад, ул. Дружбы, д. 8</t>
  </si>
  <si>
    <t>ООО "КРЕПКОЕ ДЕЛО"</t>
  </si>
  <si>
    <t>4e9e326f-a8bc-426e-acdd-64b16b92c82e</t>
  </si>
  <si>
    <t>5473fd9e-4303-481e-9ad7-2dfa839ceeaa</t>
  </si>
  <si>
    <t>6cd0d3d7-a5ce-4dad-ab4a-9d23b775eeb1</t>
  </si>
  <si>
    <t>Московская область, г.Сергиев Посад, ул. Дружбы, д. 5А</t>
  </si>
  <si>
    <t>г. Сергиев Посад, ул. Дружбы, д. 4А</t>
  </si>
  <si>
    <t>56.325867, 38.137932</t>
  </si>
  <si>
    <t>8aabe74a-621b-447b-9d75-9ef4d3457590</t>
  </si>
  <si>
    <t>Дружбы 1А</t>
  </si>
  <si>
    <t>МКД (выкатные емкости)</t>
  </si>
  <si>
    <t>г. Сергиев Посад, ул. Дружбы, д. 11</t>
  </si>
  <si>
    <t>56.330929, 38.139553</t>
  </si>
  <si>
    <t>ул. Дружбы, д. 11</t>
  </si>
  <si>
    <t>ed5dc142-4b86-42c2-b3ae-96efdc51dc63</t>
  </si>
  <si>
    <t>г. Сергиев Посад, ул. Дружбы, д. 11А</t>
  </si>
  <si>
    <t>56.330101, 38.141064</t>
  </si>
  <si>
    <t>ул. Дружбы, д. 11А</t>
  </si>
  <si>
    <t>5e1db880-a38b-4695-aeeb-1f5369e256a9</t>
  </si>
  <si>
    <t>г. Сергиев Посад, ул. Дружбы, д. 12</t>
  </si>
  <si>
    <t>56.332256, 38.138500</t>
  </si>
  <si>
    <t>ул. Дружбы, д. 12</t>
  </si>
  <si>
    <t>bb689e76-a955-4dd3-a07b-92b10fc9cf01</t>
  </si>
  <si>
    <t>г. Сергиев Посад, ул. Дружбы, д. 14</t>
  </si>
  <si>
    <t>56.332527, 38.136475</t>
  </si>
  <si>
    <t>a2b64e6a-227f-4a04-9b8b-b3311e65e06a</t>
  </si>
  <si>
    <t>56.331352, 38.142399</t>
  </si>
  <si>
    <t>5e876a8b-e008-4cc1-99d4-8eea75aae3e8</t>
  </si>
  <si>
    <t>г. Сергиев Посад, микрорайон Северный-5, ЖК Покровский (г. СП., ул. Владимирская, 65 (мкр. Северный-5))</t>
  </si>
  <si>
    <t xml:space="preserve">56.416435, 38.169590
</t>
  </si>
  <si>
    <t>ул. Строителей, 1, 1А
ул. Пионерская, д. 2</t>
  </si>
  <si>
    <t>ул. Гагарина, д. 3, 4, 5, 6</t>
  </si>
  <si>
    <t>ул. Гагарина, д. 7, 8А, 8Б, 11</t>
  </si>
  <si>
    <t>ул. Комсомольская, д. 2, 4</t>
  </si>
  <si>
    <t xml:space="preserve">ул. Королева, д. 4, 6, 12 </t>
  </si>
  <si>
    <t>ул. Королева, д. 11, 13, 15</t>
  </si>
  <si>
    <t>ул. Королева, д. 2, 2А, 2Б, 14</t>
  </si>
  <si>
    <t>ул. Королева, д. 1, 3, 5, 7, 9
ул. Строителей, д. 12</t>
  </si>
  <si>
    <t>ул. Мира, д. 5, 7</t>
  </si>
  <si>
    <t>ул. Мира, д. 9, 11</t>
  </si>
  <si>
    <t xml:space="preserve">ул. Октябрьская, д. 1, 3, 4, 6 </t>
  </si>
  <si>
    <t>ИП Абовян С.А. (0,72333); ИП Еремеева Е.Р. (1,24); ИП Регентов А.Н. (3,51); ООО "Пересвет телеком" (0,65); ПАО "Сбербанк" (1,0875); ООО "САПСАН" (4,77)</t>
  </si>
  <si>
    <t>ул. Строителей, д. 8, 10; 
ул. Октябрьская, д. 2</t>
  </si>
  <si>
    <t>ул. Строителей, д. 11А, 15</t>
  </si>
  <si>
    <t>ул. Строителей, д. 11Б, 13</t>
  </si>
  <si>
    <t xml:space="preserve">ул. Строителей, д. 3, 5, 7, 9 </t>
  </si>
  <si>
    <t>ул. Чкалова, д. 2, 4, 6, 
ул. Советская, д. 2А, 2Б, 
ул. Гагарина д. 1, 2</t>
  </si>
  <si>
    <t xml:space="preserve">г. Сергиев Посад, Хотьковский пр-д, д. 9 </t>
  </si>
  <si>
    <t>г. Пересвет, водоём «Макаркин пруд»</t>
  </si>
  <si>
    <t>56.408620, 38.178044</t>
  </si>
  <si>
    <t>зона отдыха</t>
  </si>
  <si>
    <t>21950e74-7eb9-4474-8fbb-be6471dd3cd6</t>
  </si>
  <si>
    <t>автомойка, шиномонтаж</t>
  </si>
  <si>
    <t>ул. Горького, д. 1</t>
  </si>
  <si>
    <t xml:space="preserve">ул. Трудовые резервы, д. 5, 7, 8, 9
ул. 1 Мая, д. 22, 24 </t>
  </si>
  <si>
    <t>ул. 40 лет Победы, д. 1, 2, 3, 4, 5, 11</t>
  </si>
  <si>
    <t>ул. Новая, д. 5, 7</t>
  </si>
  <si>
    <t>дер. Семёнково, д. 5, 6, 7, 8, 9, 18, 19</t>
  </si>
  <si>
    <t>ул. 40 лет Победы, д. 9</t>
  </si>
  <si>
    <t>ул. 40 лет Октября, д. 1, 1А, 2, 3, 4, 5, 6, 7, 8, 9, 10, 11, 12, 13, 14, 15, 16, 17, 18, 18, 19, 22, 23
Парковый переулок д. 1, 2, 3, 4, 
ул. Чехова д. 1, 2, 3, 5, 7, 13, 14, 15, 17, 19, 21, 23, 25, 27, 28, 30, 31, 31, 32, 33, 35, 36, 37, 38 Железнодорожная 
ул. Кирова, д. 1, 2, 3, 4, 5, 6, 7
Спортивный пер., д. 1, 2, 3, 4, 5, 6, 7, 8, 9, 10, 11, 12, 14, 15</t>
  </si>
  <si>
    <t>с. Дерюзино: 1, 2, 2А, 3, 4, 5, 6, 6А, 7, 8, 9А, 9Б, 10, 10А, 11, 11А, 11Б, 12, 13, 14, 15, 16, 17, 19, 20, 22, 23, 24, 25, 25А, 26, 26А, 26Б, 27А, 28, 29, 32, 34, 35, 36, 39, 41, 42, 43, 44, 45, 46, 47, 53, 60, 50:05:0130414:242, 50:05:0130414:254, 50:05:0130416:269, 50:05:0130418:45, 50:05:0130418:49, 50:05:0130420:209, 50:05:0130420:404, 50:05:0130420:417, 50:05:0130420:422, 50:05:0130420:424, 50:05:0130420:432, 50:05:0130420:441, 50:05:0130420:443, 50:05:0130420:444, 50:05:0130420:445, 50:05:0130420:446, 50:05:0130420:453</t>
  </si>
  <si>
    <t>СНТ "МЕЧТА"</t>
  </si>
  <si>
    <t>д. Воронино: 1, 1А, 2, 3, 4, 5, 6, 7, 8, 9, 10, 11, 11А, 11Л, 12, 13, 14, 17, 87Л, 96, 141, 152, 197А, 201, 223, 230, 247, 298, 384, 421, 618, к.н., к.н., к.н., к.н., к.н.</t>
  </si>
  <si>
    <t xml:space="preserve">д. Гагино: 1, 2, 4, 5, 7, 9, 10, 11, 15А, 17, 18, 30, 50:05:0000000:85146, 50:05:0130218:117, 50:05:0130218:129, 50:05:0130218:130, 50:05:0130218:132, 50:05:0130218:136, 50:05:0130218:147, 50:05:0130218:76, 50:05:0130218:74, 50:05:0130218:75, 50:05:0130219:215, 50:05:0130219:217, 50:05:0130219:218, 50:05:0130220:383, 50:05:0130309:497, 50:05:0130309:501, 50:05:0130309:512, 50:05:0130309:516, СТ "Свиблово",
СТ "Ростокино",
ДНП "Яковлево",  
коттеджный посёлок "Зелёная Горка", 
ДНП "Никульское". </t>
  </si>
  <si>
    <t>д. Дивово: 1, 2, 3, 6А, 7, 7А, 8, 8А, 11, 12Д, 15, 16, 17, 18, 22, 23, 34, 35, 37, 43, 48, 49, 50, 60, 50:05:0130206:110, 50:05:0130206:126, 50:05:0130206:130, 50:05:0130206:132, 50:05:0130206:165, 50:05:0130206:166, 50:05:0130206:168, 50:05:0130209:46, 50:05:0130207:426, 50:05:0130207:424, 50:05:0130207:423, 50:05:0130207:421, 50:05:0130207:418, 50:05:0130207:417, 50:05:0130207:416, 50:05:0130207:413, 50:05:0130207:411, 50:05:0130207:410, 50:05:0130206:170, 50:05:0130206:172, 50:05:0130206:174, 50:05:0130206:175, 50:05:0130206:178, 50:05:0130206:272, 50:05:0130206:295, 50:05:0130206:296, 50:05:0130206:300, 50:05:0130206:301, 50:05:0130207:389, 50:05:0130207:395, 50:05:0130207:396, 50:05:0130207:401, 50:05:0130207:403, 50:05:0130207:404, 50:05:0130207:405, 50:05:0130207:406, 50:05:0130207:407, 50:05:0130207:408</t>
  </si>
  <si>
    <t>д. Дубининское: 1, 2, 6, 7, 8, 9, 9А, 10, 13, 15, 16, 17, 18, 19, 22, 22А, 24, 26, 28, 30, 32, 34, 35, 36, 37, 39, 41, 42, 43, 44, 45, 50, 52, 54, 56, 57, 59, 60, 61, 68, 69, 50:05:0120236:113, 50:05:0120240:92, 50:05:0120244:326, 50:05:0120244:335, 50:05:0120244:350, 50:05:0120244:357, 50:05:0120245:1426, 50:05:0120245:1631, 50:05:0120245:2025, 50:05:0120245:2145, 50:05:0120245:2146, 50:05:0120245:2148, 50:05:0120245:2164, 50:05:0120245:2173, 50:05:0120245:2177, 50:05:0120245:2182, 50:05:0120245:2194, 50:05:0120245:2199, 50:05:0120245:2226, 50:05:0120245:2234, 50:05:0120245:2236, 50:05:0120245:2240, 50:05:0120245:2242, 50:05:0120245:2247, 50:05:0120245:2250, 50:05:0120245:2257, 50:05:0120245:2275, 50:05:0120245:2280, 50:05:0120245:2284, 50:05:0120245:2291, 50:05:0120245:2292, 50:05:0120245:2300, 50:05:0120245:2304</t>
  </si>
  <si>
    <t>56.330684, 38.142359</t>
  </si>
  <si>
    <t>ООО "Союз Святого Иоанна Воина" (универсам "Верный")</t>
  </si>
  <si>
    <t>д. Душищево: 1, 2, 3, 4, 5, 7, 8, 11, 12, 13, 15, 16, 18, 19, 21, 22, 25, 26, 29, 32, 34, 37, 40, 41, 42, 43, 44, 44а, 45, 46, 49, 50, 51, 56, 62, 64, 66, 135, 139, 175, 304, 329, 500, 50:05:0120203:110, 50:05:0120203:111, 50:05:0120203:114, 50:05:0120203:118, 50:05:0120203:127, 50:05:0120203:129, 50:05:0120203:131, 50:05:0120203:158, 50:05:0120203:276, 50:05:0120203:282, 50:05:0120203:292, 50:05:0120203:295, 50:05:0120203:298, 50:05:0120204:175, 50:05:0120204:176, 50:05:0120257:177, 50:05:0120257:180, 50:05:0120257:181, 50:05:0120257:182</t>
  </si>
  <si>
    <t>ТКО - 3 раза в день 
КГО - 1 раз в 2 дня</t>
  </si>
  <si>
    <t>д. Малинники: 1, 2А, 3, 4, 5, 6, 7, 8, 9, 9А, 10, 11, 12, 13, 14, 15, 17, 18, 19, 20, 21, 21А, 22, 23, 24, 24А, 25, 26, 27, 27А, 27Б, 28, 28А, 29, 30, 30А, 31, 31А, 31Б, 32, 33, 34А, 35, 36А, 37, 40, 42, 55, 58, 76, 50:05:0130231:149, 50:05:0130231:366</t>
  </si>
  <si>
    <t>д. Леоново: 1, 1А, 2А, 2Б, 3, 3А, 4, 4А, 4Б, 5, 6, 6А, 7, 8, 9, 9А, 10, 10Б, 11, 12, 13, 14, 15, 16, 17/1, 17/2, 18, 19, 20, 21, 22, 23, 24, 24А, 24Б, 25, 26, 27, 29, 30, 31, 33, 33А, 34, 35, 36, 37, 38/6, 41, 44, 52, 53, 54, 58, 76, 80, 115, 146, 191, 212, 50:05:0120218:305, 50:05:0120218:320, 50:05:0120218:321, 50:05:0120218:328, 50:05:0120218:340, 50:05:0120219:32, 50:05:0120219:35, 50:05:0120219:36, 50:05:0120221:167, 50:05:0120221:168, 50:05:0120221:18, 50:05:0120223:487</t>
  </si>
  <si>
    <t>д. Козицино: 1, 3, 4, 5, 6, 7, 9, 10, 10А, 11, 11Б, 12, 13, 14, 15, 15Б, 16, 17, 18, 18А, 20, 21, 22, 23, 23/1, 24, 26, 28, 77, 90, 95, 147, 50:05:0120246:431, 50:05:0120247:549, 50:05:0120251:106, 50:05:0120251:183, 50:05:0120251:186, 50:05:0120251:198</t>
  </si>
  <si>
    <t>д. Слободка: 1, 1А, 2, 5, 6, 7, 7А, 8, 9, 10, 11, 13, 14, 17, 18, 21, 22, 23Б, 50:05:0130313:432, 50:05:0130314:145, 50:05:0130314:146, 50:05:0130314:167, 50:05:0130314:168, 50:05:0130314:173, 50:05:0130314:174, 50:05:0130315:1028, 50:05:0130315:1029, 50:05:0130315:1033, 50:05:0130315:1034, 50:05:0130315:1035, 50:05:0130315:1039, 50:05:0130315:1048, 50:05:0130315:1057, 50:05:0130315:1063, 50:05:0130315:1064, 50:05:0130315:1065, 50:05:0130315:1066, 50:05:0130315:1067, 50:05:0130315:1085, 50:05:0130315:1093, 50:05:0130315:857, 50:05:0130315:862, 50:05:0130315:863, 50:05:0130315:873, 50:05:0130315:889, 50:05:0130315:897</t>
  </si>
  <si>
    <t>д. Слотино: 1, 2, 2А, 3, 3А, 4, 5, 6, 6А, 7, 7А, 7Б, 8А, 10, 11, 12, 13, 13/2, 14, 15, 16, 17, 18, 19, 22, 23, 24, 25, 26, 27, 29, 30, 31, 35, 50:05:0130228:120, 50:05:0130228:121</t>
  </si>
  <si>
    <t>д. Яковлево: 2, 5, 8, 14, 17, 19, 20, 25, 27, 28, 28А, 30А, 32, 35, 38, 55, 50:05:0020503:2490, 50:05:0130217:161, 50:05:0130217:246, 50:05:0130217:299, 50:05:0130219:210, 50:05:0130221:559, 50:05:0130309:520, 50:05:0130309:521, 50:05:0130309:522, 50:05:0130309:523, 50:05:0130315:1014, 50:05:0130315:1020, 50:05:0130315:1021, 50:05:0130315:1026, 50:05:0130315:1036, 50:05:0130315:1037, 50:05:0130315:1046, 50:05:0130315:1047, 50:05:0130315:1053, 50:05:0130315:1060, 50:05:0130315:1068, 50:05:0130315:1069, 50:05:0130315:1070, 50:05:0130315:1079, 50:05:0130315:1088, 50:05:0130315:1092, 50:05:0130315:1095, 50:05:0130315:1096, 50:05:0130315:875</t>
  </si>
  <si>
    <t>д. Путятино: 2, 7, 7А, 11, 12, 12А, 17, 22, 34, 43, 49, 55, 58, 60, 111, 50:05:0000000:82023, 50:05:0130310:102, 50:05:0130310:103, 50:05:0130310:104, 50:05:0130310:106, 50:05:0130310:109, 50:05:0130310:111, 50:05:0130310:118, 50:05:0130310:119, 50:05:0130310:120, 50:05:0130310:121, 50:05:0130310:254, 50:05:0130310:304, 50:05:0130310:305, 50:05:0130310:310, 50:05:0130310:314, 50:05:0130310:315, 50:05:0130310:97, 50:05:0130311:272, 50:05:0130311:273, 50:05:0130311:276, 50:05:0130311:277, 50:05:0130311:278, 50:05:0130311:279, 50:05:0130311:281, 50:05:0130311:282, 50:05:0130311:283, 50:05:0130311:285, 50:05:0130311:286, 50:05:0130311:287, 50:05:0130311:288, 50:05:0130311:289, 50:05:0130311:290, 50:05:0130311:291, 50:05:0130311:292, 50:05:0130311:293, 50:05:0130311:294, 50:05:0130311:296, 50:05:0130311:297, 50:05:0130311:298, 50:05:0130311:299, 50:05:0130311:300, 50:05:0130311:301, 50:05:0130311:303, 50:05:0130311:308, 50:05:0130311:309, 50:05:0130311:311, 50:05:0130311:312, 50:05:0130311:313</t>
  </si>
  <si>
    <t>д. Рогачево: 2, 2А, 3, 3А, 4, 5, 6, 7, 9, 10, 12, 13, 14, 15, 16, 17, 18, 19, 20, 21, 22, 23, 24, 25, 26, 26А, 27, 28, 29, 30, 31, 32, 33, 35, 37, 36, 38, 39, 40, 41, 42, 43, 44, 45, 46, 47, 48, 50, 51, 52, 54, 54А, 55, 56, 57, 77, 107, 50:05:0120103:319, 50:05:0120103:326, 50:05:0120103:564, 50:05:0120103:614, 50:05:0120103:615, 50:05:0120103:619, 50:05:0120103:620, 50:05:0120103:626, 50:05:0120103:629, 50:05:0120103:631, 50:05:0120103:635, 50:05:0120103:638, 50:05:0120103:639, 50:05:0120103:644, 50:05:0120103:647, 50:05:0120104:94, 50:05:0120147:411, 50:05:0120147:457, 50:05:0120147:461, 50:05:0120147:463, 50:05:0120147:487, 50:05:0120147:504, 50:05:0120147:541, 50:05:0120147:548, 50:05:0120147:549, 50:05:0120147:550, 50:05:0120147:552, 50:05:0120147:559, 50:05:0120147:561, 50:05:0120147:563, 50:05:0120147:564, 50:05:0120204:174, 50:05:0120257:173</t>
  </si>
  <si>
    <t>дер. Борисово</t>
  </si>
  <si>
    <t>д. Семенково: 1, 1А, 3, 3А, 4, 4А, 5, 5А, 6, 6А, 7, 7А, 8, 9, 9А, 10, 10А, 11, 12А, 13, 13А, 14, 15, 17, 17А, 18А, 18Б, 20, 21, 22, 22/1, 23, 24, 25, 25А, 26, 27, 29, 29А, 30, 33, 34, 36, 73, 74, 75, 75А, 76, 77, 78, 79, 80, 81А, 83, 84, 87, 90, 98, 100, 101, 108, 118, 120, 50:05:0070302:2277, 50:05:0120101:1001, 50:05:0120101:1028, 50:05:0120101:1058, 50:05:0120101:1059, 50:05:0120101:1062, 50:05:0120101:1063, 50:05:0120101:1079, 50:05:0120101:1107, 50:05:0120101:1138, 50:05:0120101:1139, 50:05:0120101:1140, 50:05:0120101:1146, 50:05:0120101:1147, 50:05:0120101:1191, 50:05:0120101:1197, 50:05:0120101:1198, 50:05:0120101:1200, 50:05:0120102:134, 50:05:0120102:136, 50:05:0120147:354, 50:05:0120147:372, 50:05:0120147:403, 50:05:0120147:433, 50:05:0120147:437, 50:05:0120147:444, 50:05:0120147:456, 50:05:0120147:475, 50:05:0120147:477, 50:05:0120147:505, 50:05:0120147:524</t>
  </si>
  <si>
    <t>ул. Жуковского 2/30, 5, 6, 7, 8, 9, 11, 13/47, 14, 15, 15А, 16/2, 17, 18/1, 19, 20, 22, 23, 24/2, 25, 28, 29/21, 30/19, 42/12, 44/13А;
1-й пер. Жуковского 6;
2-й пер. Жуковского 3, 5, 7;
3-й пер. Жуковского 4, 5, 7/4;
ул. Орджоникидзе 40, 43, 45/10, 51, 50:05:0070704:1371</t>
  </si>
  <si>
    <t>д. Новоподушкино 4, 6, 8А, 10, 10А, 11, 12, 14, 14А, 15, 16А, 17, 19, 20, 20А, 24, 26А, 29/1, 30, 31, 31А, 34, 34, 34А, 34В, 35, 38, 39, 40, 40, 44, 45, 48, 56, 56А, 57, 60, 50:05:0040211:677, 50:05:0040211:756, 50:05:0040211:788, 50:05:0040211:789, 50:05:0040211:791, 50:05:0040211:799, 50:05:0040211:808, 50:05:0040211:835, 50:05:0040211:844, 50:05:0040211:855, 50:05:0040211:856, 50:05:0040211:864</t>
  </si>
  <si>
    <t>д. Гаврилково: 1А, 3, 5, 5Б, 6, 7, 8, 10, 12, 15, 18, 21, 22, 28, 29, 32, 32А, 34Б, 39, 42, 43, 47, 48Б, 61, 62, 63, 64, 65, 67, 67А, 68, 69, 70, 72, 73, 74, 77, 50:05:0040209:214, 50:05:0040209:367, 50:05:0040209:395, 50:05:0040209:396, 50:05:0040209:397, 50:05:0040209:398, 50:05:0040209:409, 50:05:0040210:424, 50:05:0040210:435, 50:05:0040210:441, 50:05:0040210:455, 50:05:0040210:456, 50:05:0040210:458, 50:05:0040247:211, 50:05:0040247:216, 50:05:0040247:217, 50:05:0040247:219, 50:05:0040247:227, 50:05:0040247:231, 50:05:0040247:232, 50:05:0040247:233, 50:05:0040247:246</t>
  </si>
  <si>
    <t>д. Ахтырка: 1Б, 3, 3А, 7, 11, 17, 19, 21, 21В, 22, 24, 29, 31, 31А, 38, 39, 40Б, 46, 48, 48А, 49, 50, 51а, 52, 53, 54, 54А, 55, 56, 57, 57А, 57Б, 58А, 58, 59, 60А, 61А, 62, 63, 66А, 66А, 67, 68А, 69А, 70, 71, 72, 72А, 74, 76А, 78, 79, 88, 89, 96, 104, 104А, 107, 108, 50:05:0040417:819, 50:05:0040417:842, 50:05:0040417:852, 50:05:0040417:886, 50:05:0040417:889, 50:05:0040417:890, 50:05:0040417:892, 50:05:0040417:894, 50:05:0040417:898, 50:05:0040417:899, 50:05:0040417:900, 50:05:0040417:914, 50:05:0040417:917, 50:05:0040418:108, 50:05:0040418:109, 50:05:0040418:126, 50:05:0040418:129, 50:05:0040418:136, 50:05:0040418:137, 50:05:0040418:95, 50:05:0040421:160, 50:05:0040421:169, 50:05:0040421:172</t>
  </si>
  <si>
    <t>ул. Полевая: 8 (3991,90), 9 (1850,80), 10 (1870,70), 31 (1072,90), 32 (1040,10)</t>
  </si>
  <si>
    <t>ул.Новая: 3 (150), 4а (77,6), 8 (156,8), 8а (127,5), 14 (41), 14а (41), 21 (53,30), 27 (40,8), 30 (117,6), 32 (191,40), 33 (112,50), 40 (67,50), 48 (54,90), 54 (67), 59 (32), 62 (36), 63 (131), к.н. (38,50), к.н. (62,30),  к.н. (40,80), к.н. (78,90), к.н. (77,60), к.н. (127,5), к.н. (51,7), к.н. (171,8)</t>
  </si>
  <si>
    <t>ул.Никольская: 2 (47,7), 4 (63,60), 8 (58,20), 11 (51,4)
13 (42,9), 16 (37,60),16а (55)
17 (106,80), 19 (34,1), 19 (17,7)
20 (27,30), 21а (53,20), 22/1 (208), 24 (46,80), 25 (42,30, 27 (23,2), 30 (28,8),32 (44), 34 (49,5), 35 (40,30), 42а (72), 43 (31,60), 43а (124,4), 44 (144), 45 (84,1),50 (54,5), 51 (247,6)
53 (69), 53а (130),к.н. (121,7), к.н.(209)</t>
  </si>
  <si>
    <t>ул. Строителей 3 (390,3), 6 (191,6), 6 (360,4), 8 (102,50), 11 (155,6), 3 (228,3), 14 (236,1), 16 (177,20);
ул. Полевая: 29</t>
  </si>
  <si>
    <t>2 (103,10), 3 (150,9), 4б (34,1),  6 (242,80), 16 (53,6), 19 (100,3), 27 (55,7), 33 (17,7), 44 (37,8) ,60 (39,3) ,67 (48), к.н. (41,7), к.н.  (34), к.н.  (27,30), к.н. (75,10), к.н.  (30), к.н. (64,80), к.н.  (134,80), к.н.  (57,40), к.н.  (96,80), к.н.  (252,90), к.н. (35,50), к.н.  (95,30), к.н.  (106,80), к.н.  (96), к.н.  (200,60), к.н.  (141,80), к.н.  (95,30), к.н.  (72), к.н.  (68), к.н.  (47), к.н.  (30,70), к.н. (30), к.н. (57,4), к.н. (33,2)</t>
  </si>
  <si>
    <t>2 (31), 8 (38,10), 11 (65), 13 (146,8), 14 (30,90), 15 (75,30), 16 (44,6), 17 (24,40), 18 (56,70), 19 (52,60, 22 а (62,90), 25 (87,20) , 26 (82), 38 (56,60), 40 (44,10), 41 (28,10), к.н. (45,3), к.н. (68,2), к.н. (46,2), к.н. (36,40), к.н. (44,90), к.н. (49,90), к.н. (45,10)</t>
  </si>
  <si>
    <t>1 (78,80), 2 (101,50), 3 (76,70), 4 (55,40), 5 (68,30), 7 (50,80), 8 (58,60), 10 (29), 10а (308,40), 11 (73,60), 11б (151,20), 11 в (360,30), 11 Д (33,10), 12 (23,10), 12а (245,10), 13 (50,40), 14/1 (48,60), 14/3 (51,80), 15 (99,40), 17 (53,20), 18 (47,80), 19 (74,90), 21 (281,10), 22 (72,80), 23 (26,70), 24 (74,50), 26 (35,40), 28 (47,10), 29 (112,70), 30  (54,10), 31 (131,20), 34 (48,10), 40 (41,60), 44 (313,70), 46 (352,30), 50  (252,40), 57 (164,30)</t>
  </si>
  <si>
    <t>1 (45,50), 2 (28,4), 3 (39,90), 5 (47), 6 (30,60), 7 (50,20), 8 (116,90), 10 (35,40), 11 (66,30), 12 (70,20), 13 (20,10), 14 (46), 15 (48,80), 16 (35), 19 (88,10), 20 (50,80), 22 (57,90), 22Б (58), 22в (65,90), 23 (171,90),  23 в (31,30), 25 (37), 26 (48,60), 28 (40,10), 29 (57,20), 30 (71,80), 32 (49), 33 (47,10), 34 (69), 35 (70,70), 39 (80), 40 (300,80), 46 (153,20), к.н. (82,40), к.н. (74,30)</t>
  </si>
  <si>
    <t>д. Новоселки 5, 10, 13, 14, 17, 18А, 20, 21, 22, 24, 28, 30В, 32, 34А, 36А, 39А, 41А, 50:05:0060525:1007</t>
  </si>
  <si>
    <t>д. Уголки: 1, 2, 5, 6, 10, 12, 13, 16, 19, 20, 20А, 22А, 34, 36, 40, 44, 50:05:0040415:121, 50:05:0040415:245, 50:05:0040415:263, 50:05:0040415:273, 50:05:0040415:274</t>
  </si>
  <si>
    <t>д. Семенцево: 4, 6, 7, 8, 11, 13, 14, 20, 20А, 24, 26, 31, 33, 50:05:0100116:164, 50:05:0100116:170, 50:05:0100116:198, 50:05:0100116:199</t>
  </si>
  <si>
    <t>д. Бор:  7, 11, 21, 22, 28, 29, 32, 35, 36, 38, 39, 42, 58, 60, 80, 83, 84, 87, 87/1, 100, 113, 120, 124, 50:05:0000000:81861, 50:05:0020109:207, 50:05:0020109:208, 50:05:0020109:212, 50:05:0020109:217, 50:05:0020109:406, 50:05:0020109:413, 50:05:0020109:414, 50:05:0020109:425, 50:05:0020109:426, 50:05:0020109:427, 50:05:0020109:429</t>
  </si>
  <si>
    <t>д. Иваньково: 1, 2, 7, 8, 10, 12, 16, 19, 20, 22, 23, 24, 25, 30, 34, 36, 37, 50:05:0010301:224, 50:05:0010301:225</t>
  </si>
  <si>
    <t>д. Корытцево: 1, 4, 8, 15, 17, 20/1, 21, 23, 24, 25, 26, 27, 31, 32, 35, 36, 39А, 41, 50:05:0020224:111, 50:05:0020224:127, 50:05:0020224:128, 50:05:0020224:154, 50:05:0020224:173, 50:05:0020224:280, 50:05:0020224:283, 50:05:0020224:88, 50:05:0020224:91</t>
  </si>
  <si>
    <t>д. Шапилово: 1, 2, 4, 6, 7А, 9, 10, 12, 14, 14А, 17А, 18, 19, 19Б, 21, 21/1, 21А, 25, 25А, 27, 29А, 31, 33А, 34, 36, 37, 37А, 38, 39, 40, 41, 42, 43, 44, 52, 54, 58, 50:05:0040201:516, 50:05:0040201:518, 50:05:0040201:519, 50:05:0040201:529, 50:05:0040201:528, 50:05:0040201:530, 50:05:0040202:102, 50:05:0040202:118, 50:05:0040202:121, 50:05:0040202:120, 50:05:0040202:122, 50:05:0040202:125, 50:05:0040202:127, 50:05:0040202:129, 50:05:0040204:26, 50:05:0040204:33</t>
  </si>
  <si>
    <t>д. Золотилово: 1А, 2, 4, 6, 9, 10, 11, 12, 15А, 16, 18, 20, 23, 24, 25А, 26, 28, 31, 32, 33, 34Б, 35А, 35Б, 42, 43, 43А, 45, 45А, 46, 47, 47А, 48, 49, 50, 59, 61, 64, 72, 72/1, 80, 80А, 81, 81А, 82, 82А, 83, 83А, 50:05:0040210:316, 50:05:0040210:324, 50:05:0040210:325, 50:05:0040210:327, 50:05:0040210:329, 50:05:0040210:330, 50:05:0040210:331, 50:05:0040210:332, 50:05:0040210:333, 50:05:0040210:334, 50:05:0040210:338, 50:05:0040210:343, 50:05:0040210:346, 50:05:0040210:347, 50:05:0040210:408, 50:05:0040210:410, 50:05:0040210:414, 50:05:0040210:415, 50:05:0040210:417, 50:05:0040210:418, 50:05:0040210:419, 50:05:0040210:420, 50:05:0040210:421, 50:05:0040210:423, 50:05:0040210:430, 50:05:0040210:438, 50:05:0040210:444, 50:05:0040210:445, 50:05:0040210:449, 50:05:0040210:451, 50:05:0040437:455, 50:05:0040437:518, 50:05:0040437:525, 50:05:0040442:98</t>
  </si>
  <si>
    <t>24 (62,10), 25 (35,70), 26 (45,90), 27 (111,6), 28 (50,6), 29а(78,5), 30 (48,30), 34 (92,20), 35 (30,90),36 (75,20),37 (42,2),38 (38,30),39 (89,6),39/8 (42,20),40 (89,60), 41(32,60)</t>
  </si>
  <si>
    <t>56.481786, 38.207997</t>
  </si>
  <si>
    <t>3, (48,90), 15 (97,30), 16а (43,1), 17 (42), 18 (54,10), 20 (95,20), 22 (194,50),43 (57,2),47/3 (30,90),50 (57,20),57 (71,20),к.н.  (147,10), к.н.  (45,80)</t>
  </si>
  <si>
    <t>1 (111,50), 1а (74,1), 2 (102,80),  2а (315,90), 3 (48,30), 4 (149,30), 9 (35), 11 (57,70), 12 (36,60), 13 (27), 15 (70), 17 (23), 19 (65,5), 23 (87,50), 25а (120), 26 (106,90), 26а (41,4) , 27 (58),  27а (32,90), 31 (70), 32 (233,2), К.Н. (85,60), К.Н. (62,30), К.Н. (47,50), К.Н. (41), К.Н. (38,20), К.Н. (20,60), К.Н. (31,30), К.Н. (30)</t>
  </si>
  <si>
    <t>56.497625, 38.236213</t>
  </si>
  <si>
    <t>д. Геронтьево</t>
  </si>
  <si>
    <t>56.477600, 38.238029</t>
  </si>
  <si>
    <t>2 (27,80), 9 (58), 12 (164,50), 14 (35,30), 15 (59,50), 16 (57,30), 19 (26,50), 20 (30), к.н. (48,70), к.н. (31,70)</t>
  </si>
  <si>
    <t>д. Костромино: 3, 5, 9, 14, 15, 16, 19, 22, 26, 26А, 30А, 31А, 45, 78, 50:05:0030230:143, 50:05:0030230:156, 50:05:0030230:157, 50:05:0030230:161, 50:05:0030230:163, 50:05:0030230:164, 50:05:0030230:165, 50:05:0030230:173, 50:05:0030230:221, 50:05:0030230:224, 50:05:0030230:229</t>
  </si>
  <si>
    <t>д. Сырнево: 7, 13, 14, 15, 32, 34, 50:05:0020208:233, 50:05:0020208:240, 50:05:0020208:58, 50:05:0020208:59, 50:05:0020208:85</t>
  </si>
  <si>
    <t>7 (107,20), 10 (72,40), 14 (43,30), к.н.  (52,20), к.н. (49,10), к.н. (48,30), к.н. (75)</t>
  </si>
  <si>
    <t>2 (31,70), 3 (41,30), 5 (99,40), 6 (99,90), 7 (41,50), 10 (44,40), 12 (106,50), 19 (71,50), 20 (19,70), 21 (138,60), 24 (25,30), 25 (50,70), 26 (42,50), 27 (32,50), 29 (41), 30 (52,80), 31 (48,70), 33 (70,60), 36 (23,10), 41 (13,60), 43 (56,6), 45 (62), к.н. (44,20), к.н. (37,90), к.н. (53,80), к.н. (63), к.н. (94,40)</t>
  </si>
  <si>
    <t>д. Барканово: 5, 7, 10, 16, 17А, 23, 26, 38, 38А, 58, 59, 50:05:0030207:107, 50:05:0030207:109, 50:05:0030207:113, 50:05:0030207:114, 50:05:0030207:116, 50:05:0030207:123, 50:05:0030207:130, 50:05:0030207:139, 50:05:0030207:239, 50:05:0030207:266, 50:05:0030207:267, 50:05:0030207:272, 50:05:0030207:275</t>
  </si>
  <si>
    <t>д. Крапивино: 3А, 4, 8, 12, 13, 16, 19, 21, 27, 32, 34, 37, 38, 38А, 40, 54, 56, 58, 62, 50:05:0020413:102, 50:05:0020413:103, 50:05:0020413:167, 50:05:0020413:176, 50:05:0020413:177, 50:05:0020413:179, 50:05:0020413:180, 50:05:0020413:182, 50:05:0020413:185, 50:05:0020413:203, 50:05:0020413:206, 50:05:0020413:209, 50:05:0020413:210, 50:05:0020413:215, 50:05:0110210:221, 50:05:0110210:226</t>
  </si>
  <si>
    <t xml:space="preserve">56.418020, 37.988070 </t>
  </si>
  <si>
    <t>Б/Н: 2, 3, 5, 5А, 12, 13, 13А, 14, 16А, 17, 18Б, 26, 31, 32, 33, 40, 43, 45, 47, 48, 51, 52, 52А, 54, 60, 66, 70, 76, 78, 82, 84, 88, 89, 92, 93, 104, 105, 107, 109, 113, 114, 116, 119, 134, 135, 138, 143, 146, 145, 147, 151, 155, 155В, 159, 161, 168, 187Б, 188Б, 188Б, 209</t>
  </si>
  <si>
    <t>Б/Н: 50:05:0000000:82002, 50:05:0020309:1011, 50:05:0020309:1023, 50:05:0020309:1032, 50:05:0020309:1072, 50:05:0020309:1079, 50:05:0020309:1101, 50:05:0020309:1113, 50:05:0020309:1132, 50:05:0020309:1135, 50:05:0020309:1136, 50:05:0020309:1137, 50:05:0020309:1141, 50:05:0020309:1164, 50:05:0020309:465, 50:05:0020309:476, 50:05:0020309:479, 50:05:0020309:508, 50:05:0020309:509, 50:05:0020309:514, 50:05:0020309:516, 50:05:0020309:518, 50:05:0020309:520, 50:05:0020309:522, 50:05:0020309:527, 50:05:0020309:529, 50:05:0020309:532, 50:05:0020309:534, 50:05:0020309:536, 50:05:0020309:625, 50:05:0020309:635, 50:05:0020309:641, 50:05:0020309:660, 50:05:0020309:669, 50:05:0020309:697, 50:05:0020309:716, 50:05:0030259:8;
ул. Добротная: 19;
ул. Ереминаская: 1/12, 8/1, 16, 16, 19, 34, 36А, 43, 48, 53;
ул. Селиванка: 7, 8, 21;
ул. Тихменевская: 24, 50:05:0020309:1110;
ул. Укромная: 2, 18</t>
  </si>
  <si>
    <t>2, 3, 6, 8, 9, 9А, 11, 10А, 12, 12А, 12Б, 14, 17, 21, 22, 23, 24, 25, 26, 29, 32, 33, 33, 34, 36, 38, 39, 40, 42А, 43, 46, 47, 49, 50, 62, 66, 72, 50:05:0020410:189, 50:05:0020410:196, 50:05:0020410:315, 50:05:0020410:325, 50:05:0020410:341, 50:05:0020410:344, 50:05:0020410:347, 50:05:0020416:166, 50:05:0020416:167, 50:05:0020416:180, 50:05:0020416:189, 50:05:0020416:195, 50:05:0020416:197, 50:05:0020416:211, 50:05:0020416:233</t>
  </si>
  <si>
    <t>2, 3, 4, 5, 7, 8, 9, 9А, 9Б, 10А, 11, 11Б, 12А, 13, 14, 15, 16, 17, 18, 21, 23, 25, 29, 28, 29А, 34, 36, 35, 37, 38, 39, 40, 41, 42, 43, 44, 45, 46, 47, 48/1, 49, 50, 52, 55, 53, 57, 58, 59, 59, 60, 61, 62, 64, 65, 66, 67, 69, 70, 71, 72, 74, 75, 77, 79, 80, 82, 83, 83А, 85, 86, 87, 89, 91, 93, 101, 103, 105, 108, 110А, 50:05:0060304:1235, 50:05:0060304:1325, 50:05:0060304:1418, 50:05:0060304:1423, 50:05:0060304:1436, 50:05:0060304:1437, 50:05:0060304:1443, 50:05:0060304:1444, 50:05:0060304:1445, 50:05:0060304:1448</t>
  </si>
  <si>
    <t>д. Судниково: 16, 19, 24, 28, 30, 35, 68, 50:05:0010315:101, 50:05:0010315:105, 50:05:0010315:110, 50:05:0010315:50, 50:05:0010315:59</t>
  </si>
  <si>
    <t>56.505589, 38.207510</t>
  </si>
  <si>
    <t>2 (58,1), 3 (94,3), 6а (41,7) 7 (27,8), , 9 (36,1), 10 (80), 13 (47), 14 (33,40), 14а (144,50), 15 (38), 16 (30), 18 (30,3), 19 (211), 20а (60,50), 21 (34,50), 23 (130,4), 28 (86,7), 33 (55), 34 (17,9), 37г (55,4), 38 (29,8), 48а (13,4), 52 (186,7), 86 (34), к.н. (252,70), к.н. (58,60), к.н. (59), к.н. (60,70), к.н. (66,80), к.н. (52,60), к.н. (39,40), к.н. (82), к.н. (57,40), к.н. (49,80), к.н. (34,60), к.н. (39,20), к.н. (225,5)</t>
  </si>
  <si>
    <t>1а (87,4), 4 (71,5), 8  (56,2), 9 (59,4), 14 (42,4), 15 (74), 16 (38,7), 16 (42), 22 (29,3), 25(28,9), 28а (9), 33 (68,4), 33а (64,1), 35 (69,8), 37 (29,5), 40 (66,1), 40а (99,7), 43а (28,2), 47а (19,6), 60а (140), к.н. (49,5),  к.н. (70,1), к.н. (44,2), к.н. (82), к.н. (112,4), к.н. (93,3), к.н. (193,6), к.н. (72,7), к.н. (36,5)</t>
  </si>
  <si>
    <t xml:space="preserve">ул. Институтская, д. 12, 14, 
ул. Мира, д. 3, 10, 12, 14 </t>
  </si>
  <si>
    <t>ул. Институтская, д. 1, 3, 5, 11</t>
  </si>
  <si>
    <t xml:space="preserve">ул. Мира, д. 11, 16, 18, 22, 24 </t>
  </si>
  <si>
    <t>ул. Спортивная, д. 7, 9, 13, 15</t>
  </si>
  <si>
    <t>ул. Спортивная, д. 1,  
ул. Мира, д. 2, 4, 6</t>
  </si>
  <si>
    <t xml:space="preserve">ул. Школьная, д. 14, 16, 18 </t>
  </si>
  <si>
    <t>ул. Юбилейная, д. 13, 9
ул. Школьная, д. 20</t>
  </si>
  <si>
    <t>ул. Юбилейная, д. 1, 3, 5
ул. Институтская, д. 2, 4</t>
  </si>
  <si>
    <t>ул. Юбилейная, д. 7, 9, 11</t>
  </si>
  <si>
    <t>ул. Мира, д. 2, 
ул. Школьная, д. 2, 4, 6, 8</t>
  </si>
  <si>
    <t>56.454527, 38.088101</t>
  </si>
  <si>
    <t>0ec0833e-90ce-4830-8e97-709b3c2044a3</t>
  </si>
  <si>
    <t>b4dd0e84-bf5e-494f-93bb-a10e26bc4c09</t>
  </si>
  <si>
    <t>дер. Еремино</t>
  </si>
  <si>
    <t xml:space="preserve">вблизи дер. Голыгино </t>
  </si>
  <si>
    <t>5d58ba87-21ce-4a6a-ba1b-e24089788a6a</t>
  </si>
  <si>
    <t>56.263067, 38.213901</t>
  </si>
  <si>
    <t>406edf84-59bc-469c-b9e8-a872a96d1840</t>
  </si>
  <si>
    <t>1cbb6dad-f048-4592-8dd3-6c8f7ffe8044</t>
  </si>
  <si>
    <t>56.380581, 38.106701</t>
  </si>
  <si>
    <t>c5dc783c-d971-4e65-bac5-4c99d914b69f</t>
  </si>
  <si>
    <t>9f9b1096-5c84-4bc1-abf6-b6190c517cda</t>
  </si>
  <si>
    <t>ст. Желтиково, д. 1, 2, 3</t>
  </si>
  <si>
    <t>ИП Ворносков Сергей Михайлович (0,87)</t>
  </si>
  <si>
    <t>2-я Рабочая д. 30, 31, 1/1А, 48</t>
  </si>
  <si>
    <t>ул. 3-е Митино д. 7, 9</t>
  </si>
  <si>
    <t>ул. Михеенко д. 17, 18, 16, 20, 21, 19</t>
  </si>
  <si>
    <t>ул. Михеенко, д. 13
ул. Советская,
ул. Московская ч/с</t>
  </si>
  <si>
    <t xml:space="preserve">ул. Михеенко д. 9, 9А, 11, 11А
ул. Московская
Московский туп.
ул. Советская </t>
  </si>
  <si>
    <t xml:space="preserve">ул. Седина, д. 32, 33, 35, 34, 36 </t>
  </si>
  <si>
    <t>ул. Художественный пр-д, д. 4</t>
  </si>
  <si>
    <t>a35522b8-2300-42c6-81ef-bbffd823575e</t>
  </si>
  <si>
    <t>50e4bd87-19ac-45b4-bc10-f94a397082ae</t>
  </si>
  <si>
    <t>b8bbb9ec-5e7e-4ec2-bba7-b27928e95c62</t>
  </si>
  <si>
    <t>8e842ec1-dc26-483c-a119-714b6660ac3a</t>
  </si>
  <si>
    <t>0611a3dd-99b6-454e-bab2-3322a9498d2e</t>
  </si>
  <si>
    <t>0b7bdcea-4764-4a0d-8e89-f82d179ec6b6</t>
  </si>
  <si>
    <t>644d8cc1-2d89-4b84-af19-f5b529ed90ce</t>
  </si>
  <si>
    <t>д. Березняки, д. 1А, 1Б</t>
  </si>
  <si>
    <t xml:space="preserve">д. Березняки, д. 1, 2, 3, 5, 21, 22, 23 </t>
  </si>
  <si>
    <t>д. Березняки, д. 4, 6, 7, 8, 9, 11, 12, 15, 16, 17, 18, 19, 20</t>
  </si>
  <si>
    <t>д. Путятино, д. 133, 134 (3649,40)</t>
  </si>
  <si>
    <t>д. 4, 5, 9, 10, 27, 32</t>
  </si>
  <si>
    <t>д.  24, 25, 26, 27</t>
  </si>
  <si>
    <t xml:space="preserve">д. 14, 15, 16 </t>
  </si>
  <si>
    <t>д. 16, 17</t>
  </si>
  <si>
    <t xml:space="preserve">д. 12, 13, 20, 16, 14 </t>
  </si>
  <si>
    <t xml:space="preserve">п. Богородское, д. 77, 77А, 79 </t>
  </si>
  <si>
    <t>п. Богородское, д. 9</t>
  </si>
  <si>
    <t>ул. Первая, д. 1, 2</t>
  </si>
  <si>
    <t>ул. Первая, д. 3, 4</t>
  </si>
  <si>
    <t>ул. Первая, д. 5, 6, 7</t>
  </si>
  <si>
    <t xml:space="preserve">ул. Первомайская, д. 1, 3, 7, 9, 11, 17, 16 </t>
  </si>
  <si>
    <t>д. 8, 9, 10</t>
  </si>
  <si>
    <t xml:space="preserve"> д. 3, 4, 5</t>
  </si>
  <si>
    <t>д. 2</t>
  </si>
  <si>
    <t>д. 6</t>
  </si>
  <si>
    <t>д. 7, 8</t>
  </si>
  <si>
    <t xml:space="preserve">д. 14А, 16, 17А, 27 </t>
  </si>
  <si>
    <t>д. Селково, д. 20, 21, 25, 26</t>
  </si>
  <si>
    <t>д. Торгашино, д. 7, 10, 18, 20, 21</t>
  </si>
  <si>
    <t>д. Торгашино, д. 3, 4, 11, 12, 13, 17, 22</t>
  </si>
  <si>
    <t>д. Федорцово, д. 7, 8, 9, 10, 11, 12, 13, 14</t>
  </si>
  <si>
    <t>д, 95, 96, 98</t>
  </si>
  <si>
    <t>п. НИИРП, д. 1, 1А, 2, 3, 4, 5, 6, 7, 8, 9, 10, 11, 12, 14, 15, 16, 4А</t>
  </si>
  <si>
    <t xml:space="preserve">ул. Ясная, д. 6, 1 (1/3)
ул. Весенняя, д. 3, 
ул. Победы, д. 9, 
ул. Мира, д. 14 (1/2), 16 (1/3) </t>
  </si>
  <si>
    <t>ул. Лесная, д. 1, 2, 3, 4, 5, 6, 8</t>
  </si>
  <si>
    <t>ул. Юности, д. 8, 6
ул. Мира, д. 9, 11, 20, 18, 16 (1/3)
ул. Ясная, д. 3 (1/2), 8 (1/2), 1 (1/3)</t>
  </si>
  <si>
    <t>пр-т Красной Армии, 139</t>
  </si>
  <si>
    <t>пр-т Красной Армии, д. 187, 185/27
Кузнецова б-р, д. 4А
Зеленный пер., д. 25</t>
  </si>
  <si>
    <t>пр-т Красной Армии, д. 218</t>
  </si>
  <si>
    <t>пр-т Красной Армии, д. 240</t>
  </si>
  <si>
    <t>пр-т Красной Армии, д. 247</t>
  </si>
  <si>
    <t>пр-т Красной Армии, д. 251А</t>
  </si>
  <si>
    <t>Скобяное ш., д. 6, 6А</t>
  </si>
  <si>
    <t>ул. 1-я Рыбная, д. 3</t>
  </si>
  <si>
    <t>ул. 2-ой Кирпичный з-д, д. 10, 11, 12, 13, 14, 15, 16, 17, 18, 19, 20, 24</t>
  </si>
  <si>
    <t>ул. Кирпичная, д. 29</t>
  </si>
  <si>
    <t>ул. Кирпичная, д. 27</t>
  </si>
  <si>
    <t>ул. Кооперативная, д. 35Б, 35, 35А,  + 40-50 домов</t>
  </si>
  <si>
    <t>ул. Птицеградская, д. 1, 1А</t>
  </si>
  <si>
    <t>ул. Птицеградская, д. 21, 21А</t>
  </si>
  <si>
    <t>ул. Птицеградская, д. 8А, 4, 6, 7</t>
  </si>
  <si>
    <t>ул. Энгельса, д. 3</t>
  </si>
  <si>
    <t>Чайковского, д. 20</t>
  </si>
  <si>
    <t>Ярославское ш., д. 8А</t>
  </si>
  <si>
    <t xml:space="preserve">ул. Дружбы, д. 7(2/3), д. 8(1/2) </t>
  </si>
  <si>
    <t>акт</t>
  </si>
  <si>
    <t>ул. Мира, д. 2, 1В
ул. Солнечная, д. 2
ул. Молодежная, д. 1</t>
  </si>
  <si>
    <t>д. Машутино: 5, 14, 23Б, 28, 30, 50:05:0010412:164, 50:05:0010412:173, 50:05:0010412:175, 50:05:0010412:177, 50:05:0010412:53, 50:05:0010412:55, 50:05:0010412:57, 50:05:0010412:62, 50:05:0010412:64, 50:05:0010412:91, 50:05:0010412:94</t>
  </si>
  <si>
    <t>д. Михалево: 1, 3А, 9, 19, 20, 50:05:0010405:138, 50:05:0010405:151, 50:05:0010405:158, 50:05:0010405:235</t>
  </si>
  <si>
    <t xml:space="preserve">п. Заречный, 1,2,3,4А,5,6,7,8,9,10,11,12,13, </t>
  </si>
  <si>
    <t>д. Тешилово: 1, 4, 4А, 5, 7А, 8А, 10, 11А, 12, 13, 14, 14А, 15, 16, 20, 20В, 22, 23, 27, 79, 50:05:0040414:17, 50:05:0040514:258, 50:05:0040514:265, 50:05:0040514:274, 50:05:0040514:278</t>
  </si>
  <si>
    <t>д. Машино: 2, 3, 4, 8, 9, 10, 12, 13, 15, 16, 18, 20, 21, 21А, 22, 25, 26, 27А, 33, 39, 46, 47, 50:05:0040215:670</t>
  </si>
  <si>
    <t>56.256388, 37.969858</t>
  </si>
  <si>
    <t>56.257170, 37.969344</t>
  </si>
  <si>
    <t xml:space="preserve">ул. Кирпичная, д. 33 </t>
  </si>
  <si>
    <t>ул. Строительная, д. 6, 7, 8 ,10 
Московское ш., д. 15</t>
  </si>
  <si>
    <t>56.417959, 38.180653</t>
  </si>
  <si>
    <t>d180d2f1-90a2-43fc-a275-892016f1957b</t>
  </si>
  <si>
    <t>cb64cca4-b1da-415c-ad60-d3d9650e81d7</t>
  </si>
  <si>
    <t>6ce1ee5a-eee9-4083-8f72-ddb96ec784cb</t>
  </si>
  <si>
    <t>37afb912-bba7-4c46-8c35-794ffe345a48</t>
  </si>
  <si>
    <t>51a1aec6-54d9-4a02-8836-68c0f40e086b</t>
  </si>
  <si>
    <t>г. Сергиев Посад, Московское ш., д. 58А</t>
  </si>
  <si>
    <t>81-й км автодороги М-8 "Холмогоры" слева</t>
  </si>
  <si>
    <t>81-й км автодороги М-8 "Холмогоры" справа</t>
  </si>
  <si>
    <t>6ce1a486-1f30-4b91-999d-6164fd54fe6c</t>
  </si>
  <si>
    <t>6900bded-861c-42a5-b80c-9133da13c19b</t>
  </si>
  <si>
    <t>62f5c4fe-2e5d-4849-a8fb-968667fee753</t>
  </si>
  <si>
    <t>ff60c564-fc6b-4eb0-b3c0-b21b2b1e25e8</t>
  </si>
  <si>
    <t>ec13c4be-3123-4d96-9c89-aacfae43a2cc</t>
  </si>
  <si>
    <t>56.297928, 38.174389</t>
  </si>
  <si>
    <t>56.251389, 37.978874</t>
  </si>
  <si>
    <t>cc6d9c77-b5d9-4f20-ba34-824436b5cdf9</t>
  </si>
  <si>
    <t>570e8963-640a-48ec-b169-6680f2ae844b</t>
  </si>
  <si>
    <t>ООО «Камелот-А» (Ярче)</t>
  </si>
  <si>
    <t>56.330795, 38.135170</t>
  </si>
  <si>
    <t>f1d32281-ae87-41e4-a964-8b75b3115497</t>
  </si>
  <si>
    <t xml:space="preserve">Новоугличское ш., д. 101А </t>
  </si>
  <si>
    <t>Новоугличское ш., д. 50</t>
  </si>
  <si>
    <t xml:space="preserve">мкр. Семхоз, ул. Хотьковская, д. 97 </t>
  </si>
  <si>
    <t xml:space="preserve">пр-кт Красной Армии, д. 171 </t>
  </si>
  <si>
    <t xml:space="preserve">Богородское р-п, д. 12, лит.Б </t>
  </si>
  <si>
    <t xml:space="preserve">Скоропусковский рп., д. 3 </t>
  </si>
  <si>
    <t>a3b19964-deca-42a4-ab6d-21b9e761194a</t>
  </si>
  <si>
    <t>56.298531, 38.173992</t>
  </si>
  <si>
    <t>56.304417, 38.184490</t>
  </si>
  <si>
    <t>ce55775d-7cc6-4477-b337-9a13e38bf522</t>
  </si>
  <si>
    <t>73665529-76d0-43d4-bc7e-6610a0a0eed2</t>
  </si>
  <si>
    <t>56.290096, 38.176266</t>
  </si>
  <si>
    <t>c4ed4f55-92d5-4931-bc75-74b29de4a88e</t>
  </si>
  <si>
    <t>56.328621, 38.132328</t>
  </si>
  <si>
    <t>56.288357, 38.084984</t>
  </si>
  <si>
    <t>cbdceabe-83ee-4102-bb6f-3baa83fd6e6a</t>
  </si>
  <si>
    <t>138e6c56-7049-486a-8b67-b99611b2c825</t>
  </si>
  <si>
    <t>56.316216, 38.136051</t>
  </si>
  <si>
    <t>56.492874, 38.185123</t>
  </si>
  <si>
    <t>3aedbe4a-a533-45dc-a68b-f3b3a596552a</t>
  </si>
  <si>
    <t>9c9f75be-2d36-423b-91d0-60b208741784</t>
  </si>
  <si>
    <t>56.434212, 38.246990</t>
  </si>
  <si>
    <t>ac66a616-242b-4698-85d0-fb98fa26fbbe</t>
  </si>
  <si>
    <t>56.369549, 38.146404</t>
  </si>
  <si>
    <t>04daece0-4808-46cd-8926-56cea14fca7c</t>
  </si>
  <si>
    <t>56.252724, 37.977726</t>
  </si>
  <si>
    <t xml:space="preserve">дер. Шабурново, д. 45 </t>
  </si>
  <si>
    <t>г. Сергиев Посад-6, ул. Лесная, д. 2А</t>
  </si>
  <si>
    <t>56.243668, 37.992783</t>
  </si>
  <si>
    <t>56.547554, 37.922478</t>
  </si>
  <si>
    <t>56.517757, 38.083992</t>
  </si>
  <si>
    <t>56.301205, 38.139980</t>
  </si>
  <si>
    <t>56.294968, 38.120148</t>
  </si>
  <si>
    <t>56.440769, 38.240639</t>
  </si>
  <si>
    <t>56.331051, 38.159851</t>
  </si>
  <si>
    <t>56.250031, 38.113789</t>
  </si>
  <si>
    <t>d5987d30-b4e3-4fd0-8ab1-5b591e88f23a</t>
  </si>
  <si>
    <t>d24f080a-d97e-4779-b6c4-6ecb05fa6312</t>
  </si>
  <si>
    <t>0a229e94-9285-48d3-9fe0-574b243586c7</t>
  </si>
  <si>
    <t>d1e6fe6d-2954-471b-b532-555ecac9601d</t>
  </si>
  <si>
    <t>aa0f93ea-a13c-4e86-9623-b261ca3184c4</t>
  </si>
  <si>
    <t>АО «Тандер» (Магнит)</t>
  </si>
  <si>
    <t>316f088d-9cf9-42d5-89bb-acda29103ac9</t>
  </si>
  <si>
    <t>56.364052, 38.165607</t>
  </si>
  <si>
    <t>09c07128-56aa-4a91-a0e5-e89f69ef7cd3</t>
  </si>
  <si>
    <t>56.285839, 38.115704</t>
  </si>
  <si>
    <t>56.339264, 38.123745</t>
  </si>
  <si>
    <t xml:space="preserve">Новоугличское ш., д. 73 </t>
  </si>
  <si>
    <t>56.302872, 38.135921</t>
  </si>
  <si>
    <t>56.298851, 38.174694</t>
  </si>
  <si>
    <t>56.271378, 37.974178</t>
  </si>
  <si>
    <t xml:space="preserve">ул. Вознесенская д. 1А         </t>
  </si>
  <si>
    <t>ООО "СОЛИНГ-Н"</t>
  </si>
  <si>
    <t>пр-кт Красной Армии, д. 2А</t>
  </si>
  <si>
    <t>МОСКОВСКИЙ ФИНАНСОВО-ЮРИДИЧЕСКИЙ УНИВЕРСИТЕТ МФЮА</t>
  </si>
  <si>
    <t xml:space="preserve">Новоугличское шоссе, д. 50Б </t>
  </si>
  <si>
    <t>дер. Добрая Слободка</t>
  </si>
  <si>
    <t>дер. Кузьмино</t>
  </si>
  <si>
    <t>дер. Селиваново</t>
  </si>
  <si>
    <t>дер. Кулебякино</t>
  </si>
  <si>
    <t>дер. Паюсово</t>
  </si>
  <si>
    <t>с. Бужаниново, д. 28</t>
  </si>
  <si>
    <t>дер. Старогригорово</t>
  </si>
  <si>
    <t>4*0,8</t>
  </si>
  <si>
    <t>дер. Красная Сторожка</t>
  </si>
  <si>
    <t>дер. Вихрево</t>
  </si>
  <si>
    <t>дер. Лычево</t>
  </si>
  <si>
    <t>дер. Ляпино</t>
  </si>
  <si>
    <t>дер. Спасс-Торбеево</t>
  </si>
  <si>
    <t>дер. Грачнево</t>
  </si>
  <si>
    <t>56.320109, 38.138760</t>
  </si>
  <si>
    <t>г. Сергиев Посад-6, ул. Генерала Пригоды, ЖЭКО 25</t>
  </si>
  <si>
    <t xml:space="preserve">г. Сергиев Посад-6, ул. Корявина, ЖЭКО 25 </t>
  </si>
  <si>
    <t>г. Сергиев Посад-6, ул. Октябрьская, ЖЭКО 25</t>
  </si>
  <si>
    <t xml:space="preserve">г. Сергиев Посад-6, ул. Октябрьская, д. 11 </t>
  </si>
  <si>
    <t>г. Сергиев Посад, Хотьковский пр-д, д. 46</t>
  </si>
  <si>
    <t>г. Сергиев Посад, ул. Новоугличское ш., д. 57</t>
  </si>
  <si>
    <t>г. Сергиев Посад, ул. Новоугличское ш., д. 69</t>
  </si>
  <si>
    <t>г. Сергиев Посад, ул. 1-я Рыбная, д. 92</t>
  </si>
  <si>
    <t>г. Сергиев Посад, ул. 1-я Рыбная, д. 86</t>
  </si>
  <si>
    <t>г. Сергиев Посад, ул. Центральная, д. 4А</t>
  </si>
  <si>
    <t>г. Сергиев Посад, ул. Железнодорожная, д. 34</t>
  </si>
  <si>
    <t>мкр. Мастеров Богородского Промысла</t>
  </si>
  <si>
    <t>сельское поселение Богородское</t>
  </si>
  <si>
    <t>мкр. Семхоз, ул. Чайковского, д. 14</t>
  </si>
  <si>
    <t>г. Сергиев Посад, ул. Ульяны Громовой, д. 76</t>
  </si>
  <si>
    <t>г. Сергиев Посад, ул. Шлякова, д.26/1 (19А)</t>
  </si>
  <si>
    <t>г. Сергиев Посад, ул. Бероунская (гаражи)</t>
  </si>
  <si>
    <t>56.316475, 38.143881</t>
  </si>
  <si>
    <t>г. Сергиев Посад, ул. Л. Булавина, д. 16А</t>
  </si>
  <si>
    <t>г. Сергиев Посад, ул. Шлякова, д. 19</t>
  </si>
  <si>
    <t>56.313931, 38.141960</t>
  </si>
  <si>
    <t>1 раз в неделю</t>
  </si>
  <si>
    <t>г. Хотьково, ул. Заводская, д. 1/3</t>
  </si>
  <si>
    <t>с. Муханово, ул. Николаева (ФАП)</t>
  </si>
  <si>
    <t>56.510150, 38.322364</t>
  </si>
  <si>
    <t xml:space="preserve">ул. 1-я Хуторская:  1 (24,8), 1а (60,20), 2 (43,50), 3 (31,40), 4 (63,80), 6 (44), 8 (51,20), 9 (24,10), 10 (33,10), 11 (29,50), 12 (52,60), 13 (30,40), 13а (31,3), 20 (61,7), 35 (34,2);
ул. 3-я Хуторская: 1 (53,2), 3 (38,2), 4 (38,70), 5 (79,50), 6 (33,30), 7 (32,20), 8 (59,4), 10 (35,50), 12 (46,20), 13 (27,70), 15 (281,40), 17 (28,40), 19 (22,90), 19а (25,70), 20 (61,70), 22 (40,80), 25 (29,10), 26 (52,40), 27 (47,40), 28 (30,40), 29 (67,40), 30 (41,90)0, 31 (29,8), 32 (44,70), 34 (31,50), 34а (38,70), 35 (38,70), 35а (29,20), к.н. (200), к.н. (73,60);
ул. 2-я Хуторская: 1а (60,20), 2 (89,3), 3 (60,5), 4 (47,7), 5 (45,10), 7 (40,20), 9 (35,70), 12(41), 13 (42,80), 13а (31,30), 14 (52,40), 16 (46,10), 24 (31,80), 26 (64,30), 27 (39,60), 28 (33), 29 (41,40), к.н. (60,60)
ул.Зелёная:1 (110,90), 2 (31,30), 3 (36,40), 4 (29,10), 5 (40,70), 6 (69,20), 6а (43,30), 8 (56,90), 9 (45,90), 10 (36,80), 11 (39,20), 12 (37,50), 13 (55,40), 14 (47,60) 15 (32,40), 16 (38,90), 17 (35,60), 18 (77,70), 19 (84,3), 20 (62,70), 21 (24), 22 (32), 23 (55,40), 26 (97,60), 27 (61,70), 27а (84,20);
ул. Ленинская: 1 (78,2), 1/2 (71), 3 (208,70), 4 (52,80), 5 (41,20), 12 (110,40), 12а (69,40), 13 (36,8), 14а (108,9), 15 (110,3), 18 (66,8), 19 (68,2), 22 (108,6);
ул. Школьная: 1 (56,70), 2 (105,50), 4 (34,80), 5 (36,30), 10 (51,60), 12 (106,70), 13 (32,80), 14 (32,80), 15 (59,60), 16 (46,50), 18 (26,80), 19 (38), 20 (42,80), 21 (40,10), 22 (30,50), 24 (46,80), 26 (41,40), 27 (87,40), 28 (29,70), 32 (36,80), 33 (34,60), 34 (54,60), 34а (56,20), 35 (55,50)
</t>
  </si>
  <si>
    <t>56.510720, 38.319072</t>
  </si>
  <si>
    <t>56.509124, 38.312854</t>
  </si>
  <si>
    <t>56.510010, 38.314277</t>
  </si>
  <si>
    <t>56.509812, 38.313677</t>
  </si>
  <si>
    <t>56.511419, 38.314658</t>
  </si>
  <si>
    <t>56.510791, 38.315952</t>
  </si>
  <si>
    <t>ул. Советская: 21</t>
  </si>
  <si>
    <t>с. Махра: 4, 5, 7, 8, 10, 12А, 15, 17, 22, 24, 26, 28, 30, 34, 50:05:0100124:294, 50:05:0100124:295</t>
  </si>
  <si>
    <t xml:space="preserve"> п. Ситники: 1, 1А, 2, 9, 14, 17, 18, 18А, 19, 24, 27, 67, 50:05:0140232:613, 50:05:0140232:633, 50:05:0140232:640, 50:05:0140232:641, 50:05:0140232:652, 50:05:0140232:653, 50:05:0140232:654, 50:05:0140232:655, 50:05:0140232:657, 50:05:0140232:658, 50:05:0140232:661, 50:05:0140232:671, 50:05:0140232:672, 50:05:0140232:675, 50:05:0140232:677, 50:05:0140232:678, 50:05:0140262:18, 50:05:0140262:28, 50:05:0140262:29</t>
  </si>
  <si>
    <t>д. Бревново: 1В, 3, 4А, 7А, 7Б, 9А, 9Б, 11А, 12, 13, 13, 14Б, 17, 21, 23, 30, 31, 32, 33, 35, 36, 42, 45, 46, 52, 50:05:0140236:178, 50:05:0140236:395, 50:05:0140236:403, 50:05:0140236:404, 50:05:0140236:334, 50:05:0140237:23</t>
  </si>
  <si>
    <t>п. Здравница: 2, 4, 5, 10, 11, 50:05:0140118:74, 50:05:0140124:137</t>
  </si>
  <si>
    <t>пос. Здравница, д. 1, 3</t>
  </si>
  <si>
    <t>д Новоселки: 3, 3А, 4, 5, 6, 9, 10, 15, 19, 20, 22, 26, 30, 32, 33, 34, 34, 47, 50, 50:05:0000000:12855, 50:05:0000000:12863, 50:05:0090227:123, 50:05:0140239:153, 50:05:0140239:154, 50:05:0140239:162, 50:05:0140239:175, 50:05:0140239:177</t>
  </si>
  <si>
    <t>д. Охотино: 1А, 2, 3, 26А, 50:05:0000000:81755, 50:05:0140122:104, 50:05:0140122:98, 50:05:0140247:116, 50:05:0140247:137, 50:05:0140247:85</t>
  </si>
  <si>
    <t>д. Еремино: 3, 11, 11А, 45, 50:05:0020319:228, 50:05:0020319:498, 50:05:0020319:225, 50:05:0020319:334, 50:05:0020319:281, 50:05:0020319:282, 50:05:0020319:284, 50:05:0020319:292, 50:05:0020319:294, 50:05:0020319:563</t>
  </si>
  <si>
    <t>д. Киримово: 2, 5, 8, 9, 11, 14, 15, 16, 18, 17, 20, 24, 25, 27, 50:05:0140134:116, 50:05:0140134:117, 50:05:0140134:154, 50:05:0140134:169, 50:05:0140134:179, 50:05:0140134:185, 50:05:0140134:71, 50:05:0140134:77, 50:05:0140134:81, 50:05:0140134:88</t>
  </si>
  <si>
    <t>д. Лешково: 2, 3, 3К, 9, 10, 16, 18, 19, 20, 20, 26, 29, 30, 30А, 35, 40, 41А, 43, 47, 51, 55, 56, 57, 64, 65, 65А, 69, 50:05:0140152:552</t>
  </si>
  <si>
    <t>г. Сергиев Посад, Новоугличское ш., д. 52А</t>
  </si>
  <si>
    <t>3e0cdf60-2d4e-4f3a-a952-36e16c64e902</t>
  </si>
  <si>
    <t>АО ЦВМ «АРМОКОМ»</t>
  </si>
  <si>
    <t>c79840b4-4830-4f14-927a-4619696963ef</t>
  </si>
  <si>
    <t>2850b6bf-1fa1-4198-81e0-d34ca7add29f</t>
  </si>
  <si>
    <t>Новоугличское ш., д. 52А</t>
  </si>
  <si>
    <t>56.331181, 38.133434</t>
  </si>
  <si>
    <t>56.329678, 38.132713</t>
  </si>
  <si>
    <t>56.331753, 38.134491</t>
  </si>
  <si>
    <t>2351b3c2-bd2a-4fb0-90f5-4c0ee17f5d68</t>
  </si>
  <si>
    <t>56.265495, 37.968357</t>
  </si>
  <si>
    <t>56.321102, 38.134644</t>
  </si>
  <si>
    <t>e7ff248e-f2f4-4c00-b062-2f66f4456a44</t>
  </si>
  <si>
    <t>56.330238, 38.134567</t>
  </si>
  <si>
    <t>ООО "БЕТА-М" (Красное@белое); ИП Андрианов Владимир Анатольевич; ИП Ильченко Андрей Александрович; Мамедов Эйваз Магомед Оглы; ООО "Альбион-2002"</t>
  </si>
  <si>
    <t>д. Васьково: 1, 1/12, 3, 4, 4А, 7, 9, 19, 21, 23, 25, 28, 32, 33, 35, 35/1, 37, 42, 43, 45, 48, 50:05:0040401:396, 50:05:0040401:405, 50:05:0040401:424, 50:05:0040401:425, 50:05:0040401:428, 50:05:0040401:432, 50:05:0040401:433, 50:05:0040401:434, 50:05:0040510:373, 50:05:0040510:388, 50:05:0040510:389, 50:05:0040510:390, 50:05:0040510:399, 50:05:0040510:400, 50:05:0040510:401, 50:05:0040510:402, 50:05:0040510:404, 50:05:0040510:405</t>
  </si>
  <si>
    <t>д. Устинки 1, 8, 9, 10А, 12А, 14А, 15, 16А, 17, 19, 21, 23, 28, 50:05:0040508:159, 50:05:0040508:92</t>
  </si>
  <si>
    <t>д. Новинки: 3, 5, 6, 8, 9, 9А, 10, 11, 14А, 15, 16, 17, 17А, 18, 20, 22, 26, 27, 33, 33А, 34, 37, 37А, 38, 39, 41, 42А, 43, 43, 46, 51, 52, 54, 74, 76, 80/3, 80/5, 50:05:0030147:230, 50:05:0030147:233, 50:05:0030147:234, 50:05:0030147:239, 50:05:0030147:239, 50:05:0030147:240, 50:05:0030147:250, 50:05:0030147:245, 50:05:0030147:251, 50:05:0030147:252, 50:05:0030147:254, 50:05:0030147:275, 50:05:0030147:277, 50:05:0030147:299, 50:05:0030147:433, 50:05:0030147:454, 50:05:0030147:463, 50:05:0030147:466, 50:05:0030147:467</t>
  </si>
  <si>
    <t>д. Назарьево 1, 1Б, 2, 3, 4, 5, 6, 7, 9, 12, 13, 17, 24, 19, 25, 26, 27, 34, 50:05:0140201:233, 50:05:0140201:236, 50:05:0140201:237, 50:05:0140201:240, 50:05:0140201:241, 50:05:0140201:242, 50:05:0140201:243</t>
  </si>
  <si>
    <t>56.318877, 38.169215</t>
  </si>
  <si>
    <t>56.325689, 38.174521</t>
  </si>
  <si>
    <t>56.450566, 38.230327</t>
  </si>
  <si>
    <t>г. Краснозаводск, пл. Рдултовского, д .1, зд. № 401</t>
  </si>
  <si>
    <t>АО "Загорский трубный завод"</t>
  </si>
  <si>
    <t>г. Пересвет, ул. Бабушкина, д. 9 (площадка 2)</t>
  </si>
  <si>
    <t>г. Пересвет, ул. Бабушкина, д. 9 (площадка 4)</t>
  </si>
  <si>
    <t>56.430565, 38.146904</t>
  </si>
  <si>
    <t>56.423965, 38.145252</t>
  </si>
  <si>
    <t>г. Пересвет, ул. Бабушкина, д. 9 (площадка 1)</t>
  </si>
  <si>
    <t>ФГУП "ЭМЗ "ЗВЕЗДА"</t>
  </si>
  <si>
    <t>г. Сергиев Посад, пр-кт Красной Армии, д. 212В</t>
  </si>
  <si>
    <t>пос. НИИРП</t>
  </si>
  <si>
    <t>56.323467, 38.227104</t>
  </si>
  <si>
    <t>АО "НИИРП"</t>
  </si>
  <si>
    <t>ОАО "ПИРО-РОСС"</t>
  </si>
  <si>
    <t>56.322746, 38.152382</t>
  </si>
  <si>
    <t>д. Рязанцы: 3, 4, 5, 6, 8, 9, 10, 12, 14, 15, 17, 18А, 19, 24, 25, 27, 27А, 29, 30, 34А</t>
  </si>
  <si>
    <t>д. Шарапово: 4А, 7, 9, 10, 12, 14, 16, 20А, 20Б, 21, 24, 24А, 25, 26, 27, 31А, 32, 35, 36А, 40, 42А, 42Б, 43, 44, 45, 55, 50:05:0000000:84292, 50:05:0140208:412, 50:05:0140208:474, 50:05:0140208:475, 50:05:0140208:485, 50:05:0140208:486, 50:05:0140208:487, 50:05:0140208:492, 50:05:0140208:495, 50:05:0140208:497, 50:05:0140208:498, 50:05:0140208:503, 50:05:0140214:118</t>
  </si>
  <si>
    <t>д. Шильцы: 2, 7, 10, 10А, 14, 14Б, 17, 17, 19, 25, 29, 33, 37, 50:05:0130444:107</t>
  </si>
  <si>
    <t>д. Шитова Сторожка: 2, 2А, 3, 4, 4Б, 5А, 7А, 7, 8, 9, 10, 14, 14А, 16, 50:05:0140232:615</t>
  </si>
  <si>
    <t>96, 97, 98, 101, 104, 105, 106А, 106, 108, 110, 110А, 115, 118, 122, 130, 131, 130А, 134, 137, 50:05:0060101:593, 50:05:0060101:630, 50:05:0060101:660, 50:05:0060101:668, 50:05:0060101:673, 50:05:0060101:674, 50:05:0060101:679, 50:05:0060101:687, 50:05:0060101:688, 50:05:0060101:689, 50:05:0060101:690, 50:05:0060101:693, 50:05:0060102:114, 50:05:0060102:514, 50:05:0060102:558, 50:05:0060102:562, 50:05:0060102:559, 50:05:0060102:564, 50:05:0060102:565, 50:05:0060102:568, 50:05:0060102:571</t>
  </si>
  <si>
    <t>21, 21А, 24, 25, 26, 27, 28, 28Б, 29, 32, 33, 33А, 33Б, 34, 35, 38, 39, 41, 42, 43, 44, 44Б, 45, 48, 50, 53, 56, 60Б, 62, 63, 65, 78, 82, 83, 84, 85, 88, 93, 95, 94</t>
  </si>
  <si>
    <t>д. Сковородино 1, 2, 10, 11, 21, 28, 50:05:0010505:45, 50:05:0010505:49</t>
  </si>
  <si>
    <t>д. Еремино: 2, 6, 7, 8, 11, 15, 19, 21, 21, 23, 23, 24Б, 29, 31, 33, 42, 40, 44, 45, 46А, 49, 50, 51, 55, 58, 59, 63, 65, 67, 68, 78, 81, 98, 105, 134Б, 131, 149, 151, 202, 210, 211, 50:05:0020319:281, 50:05:0020319:282, 50:05:0020319:284, 50:05:0020319:292, 50:05:0020319:294, 50:05:0020319:499, 50:05:0020319:539, 50:05:0020319:540, 50:05:0020319:544, 50:05:0020319:557, 50:05:0020319:563, 50:05:0140248:66</t>
  </si>
  <si>
    <t>д. Шелково: 1, 3, 7, 9, 10, 14, 17, 18, 50:05:0140136:104, 50:05:0140136:202, 50:05:0140142:489, 50:05:0140142:528, 50:05:0140142:529, 50:05:0140142:538</t>
  </si>
  <si>
    <t>1, 1В, 2, 4, 5, 5А, 6А, 7А, 10А, 11, 11А, 12, 12А, 13, 13/3, 13А, 13А, 14, 15, 16, 17, 18, 18, 19, 21, 22, 22А, 23, 24, 24В, 25, 27, 26, 27Б, 27В, 28, 29</t>
  </si>
  <si>
    <t>30, 30А, 32, 31, 33, 33А, 35, 37А/1, 38, 38, 38В, 44, 40, 45, 46, 48, 49А, 51, 52, 53, 54, 57, 58, 63, 63А, 66, 82А, 50:05:0140153:831, 50:05:0140153:843</t>
  </si>
  <si>
    <t xml:space="preserve">44, 47, 49, 50, 51, 54, 57, 60/1, 60/14, 60/19, 60/2, 60/23, 60/3, 60/4, 60/5, 60/6, 60/7, 60/8, 60А, 62, </t>
  </si>
  <si>
    <t>1, 1В, 2, 4, 5, 5А, 6А, 7А, 10А, 11, 11А, 12, 12А, 13, 13/3, 13А, 13А, 14, 15, 16, 17, 18, 18, 19, 21, 22, 22А, 23, 24, 24В, 25, 27, 26, 27Б, 27В, 28, 29, 36, 37, 38, 39, 42, 43, 50:05:0060531:1026, 50:05:0140162:81</t>
  </si>
  <si>
    <t>д. Ясниково: 1, 2, 3, 4, 5А, 50:05:0010514:26, 50:05:0010514:43, 50:05:0010514:72, 50:05:0010526:456</t>
  </si>
  <si>
    <t>д. Дубки: 4, 5, 7, 8, 16, 20, 50:05:0010502:28, 50:05:0010502:33, 50:05:0010502:36, 50:05:0010502:41, 50:05:0010502:44</t>
  </si>
  <si>
    <t>д. Лихачево: 2, 3, 5, 6, 11, 12, 14А, 16, 42, 50:05:0010206:117, 50:05:0010206:129, 50:05:0010206:135, 50:05:0010206:133, 50:05:0010206:137, 50:05:0010206:58, 50:05:0010206:59, 50:05:0010206:60, 50:05:0010206:68, 50:05:0010206:71, 50:05:0010206:72, 50:05:0010206:82</t>
  </si>
  <si>
    <t>д. Агинтово: 16, 50:05:0010211:325, 50:05:0010507:45, 50:05:0010507:47, 50:05:0010507:51, 50:05:0010507:52, 50:05:0010507:86, 50:05:0010507:87
д. Минино: 1, 4, 5, 7
д. Воросково: 1</t>
  </si>
  <si>
    <t>Колхозная: 3, 5, 6, 7, 8, 8, 10, 11, 11А, 12, 13, 14, 15, 16, 17, 18, 19, 20, 20А, 21, 21А, 23, 24, 25, 27, 28, 29, 29А, 30, 31, 33, 33, 34, 34А, 34А, 34Б, 34В, 36, 37, 38, 40, 41, 44, 45, 49, 50, 50, 52, 64, 50:05:0020336:1055, 50:05:0020336:1067
Огородная: 3, 7, 8, 9, 10, 11, 13, 14, 15, 16, 17, 22А, 24, 25А, 28А, 28, 44, 50:05:0020335:1259, 50:05:0020335:1325, 50:05:0020335:1326, 50:05:0020335:1332, 50:05:0020336:1050</t>
  </si>
  <si>
    <t>Заводская: 1, 2, 3, 4
Комсомольская: 1
Кооперативная: 1, 2, 5, 6, 6, 7, 50:05:0020335:1339
Октябрьская: 2, 3, 4, 5, 5, 5А, 6
Садовая: 1, 1А, 2, 3, 4
Фестивальная: 2, 4, 7, 7, 10, 11
Школьная: 5, 6, 7, 8, 9, 12, 13, 14, 15, 19, 21, 24, 29, 31, 35, 37, 38, 39, 42, 50:05:0020335:1344</t>
  </si>
  <si>
    <t>г. Краснозаводск, ул. Театральная, д. 18</t>
  </si>
  <si>
    <t>56.435278, 38.248297</t>
  </si>
  <si>
    <t>ООО "Квадрат"</t>
  </si>
  <si>
    <t>1*0,8</t>
  </si>
  <si>
    <t>56.383823, 38.105154</t>
  </si>
  <si>
    <t>с. Мишутино, д. 21/175</t>
  </si>
  <si>
    <t>ПСК "Интехси"</t>
  </si>
  <si>
    <t>56.298959 ,38.153740</t>
  </si>
  <si>
    <t>ТСЖ"Валовая39А"</t>
  </si>
  <si>
    <t>ТСЖ"Богородское"</t>
  </si>
  <si>
    <t>ТСЖ"Мир-4"</t>
  </si>
  <si>
    <t>ТСЖ"Звезда-31"</t>
  </si>
  <si>
    <t>ЖСК"Север"</t>
  </si>
  <si>
    <t>ТСЖ"Кирпичная-29"</t>
  </si>
  <si>
    <t>г. Сергиев Посад, ул. Железнодорожная</t>
  </si>
  <si>
    <t>56.297370, 38.153644</t>
  </si>
  <si>
    <t>56.257992, 38.002715</t>
  </si>
  <si>
    <t>г. Хотьково, ул. 1-я Больничная, д. 18</t>
  </si>
  <si>
    <t>ООО "Хозяин 2000"</t>
  </si>
  <si>
    <t>г. Сергиев Посад, Ярославское ш., д. 4Б</t>
  </si>
  <si>
    <t>56.338562, 38.160217</t>
  </si>
  <si>
    <t>ООО "Промрегионтара"</t>
  </si>
  <si>
    <t>договор заключен, еженедельно</t>
  </si>
  <si>
    <t>г. Сергиев Посад, ул. Кооперативная, д. 25</t>
  </si>
  <si>
    <t>56.249013, 37.939202</t>
  </si>
  <si>
    <t>ООО "ГК "Абрамцево"</t>
  </si>
  <si>
    <t>договор заключен, арендодатель ООО "СГС ГРУПП"</t>
  </si>
  <si>
    <t>договор заключен</t>
  </si>
  <si>
    <t>городское поселение Скоропусковский</t>
  </si>
  <si>
    <t>рп. Скоропусковский, производственная зона, д. 25А, стр. 1, пом.2</t>
  </si>
  <si>
    <t>56.368761, 38.176095</t>
  </si>
  <si>
    <t>ООО «Загорскагропромснаб»</t>
  </si>
  <si>
    <t>г. Сергиев Посад, пр-т Красной Армии, д. 212В, корп. 9</t>
  </si>
  <si>
    <t>56.323260, 38.149072</t>
  </si>
  <si>
    <t>ООО "Промтехоснащение"</t>
  </si>
  <si>
    <t xml:space="preserve">г. Сергиев Посад, ул. Гефсиманские пруды, д. 4 </t>
  </si>
  <si>
    <t>0bd33eb8-160c-443f-9dbc-a21e46e6ccbe</t>
  </si>
  <si>
    <t>56.453001, 38.091227</t>
  </si>
  <si>
    <t>сельское поселение Реммаш</t>
  </si>
  <si>
    <t>с. Бужаниново, ул.Вокзальная, д. 31</t>
  </si>
  <si>
    <t>c27b8896-7240-431c-b564-5c1917bf6e76</t>
  </si>
  <si>
    <t>ООО "СИА-ФАРМ", ИП Гаврилова Л.Н., ИП Бирюков АЮ.</t>
  </si>
  <si>
    <t>г. Сергиев Посад, ул. Осипенко, д. 8</t>
  </si>
  <si>
    <t>56.326813, 38.156712</t>
  </si>
  <si>
    <t>ул. Осипенко, д. 8</t>
  </si>
  <si>
    <t>fe9ddf69-ec02-4dde-8cfd-cc2e16145f9f</t>
  </si>
  <si>
    <t>ООО "ВИКТОРИЯ-ФИТНЕС+"</t>
  </si>
  <si>
    <t xml:space="preserve">г. Сергиев Посад, пр-т Красной Армии, д. 203В </t>
  </si>
  <si>
    <t>56.392127, 38.102602</t>
  </si>
  <si>
    <t>56.353415, 38.115841</t>
  </si>
  <si>
    <t>56.409524, 38.000304</t>
  </si>
  <si>
    <t>56.297391, 38.184516</t>
  </si>
  <si>
    <t>56.359297, 38.024388</t>
  </si>
  <si>
    <t>56.353156, 38.362143</t>
  </si>
  <si>
    <t>56.224056, 38.294104</t>
  </si>
  <si>
    <t>56.286836, 38.247225</t>
  </si>
  <si>
    <t>56.223367, 38.212263</t>
  </si>
  <si>
    <t>56.249592, 38.198107</t>
  </si>
  <si>
    <t>56.194626, 38.055963</t>
  </si>
  <si>
    <t>56.193174, 38.056013</t>
  </si>
  <si>
    <t>56.604617, 38.241035</t>
  </si>
  <si>
    <t>56.589779, 38.269323</t>
  </si>
  <si>
    <t>56.571462, 38.124615</t>
  </si>
  <si>
    <t>56.542209, 38.223495</t>
  </si>
  <si>
    <t>56.561604, 38.023616</t>
  </si>
  <si>
    <t>56.570203, 37.961113</t>
  </si>
  <si>
    <t>56.528624, 38.058553</t>
  </si>
  <si>
    <t>56.523520, 38.074351</t>
  </si>
  <si>
    <t>56.399113, 38.149712</t>
  </si>
  <si>
    <t>56.210482, 37.946292</t>
  </si>
  <si>
    <t>56.251747, 37.925453</t>
  </si>
  <si>
    <t>56.253394, 37.854219</t>
  </si>
  <si>
    <t>56.251283, 37.996276</t>
  </si>
  <si>
    <t>56.267222, 37.990000</t>
  </si>
  <si>
    <t>56,3482651817165 38,1680582593603</t>
  </si>
  <si>
    <t xml:space="preserve"> г. Сергиев Посад, ул. 1 Ударной Армии 95</t>
  </si>
  <si>
    <t>56,3244214160228 38,1297837400498</t>
  </si>
  <si>
    <t>56,3133067665017 38,1292921819264</t>
  </si>
  <si>
    <t>56,3384272648775 38,1404654274303</t>
  </si>
  <si>
    <t>56,4243926772768 38,253196988728</t>
  </si>
  <si>
    <t>56,3436713179207 38,2416424982176</t>
  </si>
  <si>
    <t>56,3085434921147 37,9335293389174</t>
  </si>
  <si>
    <t>г. Сергиев Посад, пр-т Красной Армии, д. 138</t>
  </si>
  <si>
    <t>56.311131, 38.135014</t>
  </si>
  <si>
    <t>f58f2ed9-2330-4e06-a15a-307c38de0e5b</t>
  </si>
  <si>
    <t>мкр. Семхоз, ул. Горького, д. 19А</t>
  </si>
  <si>
    <t>56.290457, 38.053632</t>
  </si>
  <si>
    <t>г. Сергиев Посад, Ярославское шоссе, д. 13</t>
  </si>
  <si>
    <t>дер. Барканово, д. 20</t>
  </si>
  <si>
    <t>2(30,1),4(43,5),10(31,2),10а (29,8),18(45,6),20(30,6),22 (43),24а (79,2),25(34,5),29(43,8), к.н(30,2), к.н. (37),к.н.(52,6)</t>
  </si>
  <si>
    <t>1(65,5),1а(113),3(42),3(26,7),4(53,2),6(45,4),10(38,3),13(34,1),17(78,5), 18(16,4),к.н.(92,9),к.н.(64,3),к.н.(29,4)</t>
  </si>
  <si>
    <t>к.н (62,60), к.н.(19,8), к.н (31,90), к.н.(19), к.н. (74,90), к.н. (90,10),  к.н. (44,60), к.н.  (26,90),  7 (21,20), 8  (22,60), 12-1 (188,5), 17а (28,50), 18 (20,6), 20 (33,00), 20а (20,80), 24а (131,60),  28а (77,90), 30 (54,00)</t>
  </si>
  <si>
    <t>2 (31,3), 2в (21,9), 4 (100,8), 6 (35,6), 7 (149,9),  8  (44,1), 8в (130,1), 8в/1 (21,1), 8-д (124,9), 9 (55,7), 11 (46,9), 13 (45,6), 15 (48,5), 15 (57,9), 17  (34,7), 20 (35), 20а (46), 21-а (278,8), 21-Б (33,7), 25а (69,9), 29 (37,5), 35а (187,3), 45 (54,9), 46 (73,8), 48 (303,3), к.н. (44,8),  к.н. (51), к.н. (60,1), к.н. (51,7), к.н. (122,2), к.н. (91,2),  к.н. (32,7), к.н. (60,5),  к.н. (28,9),  к.н. (81,4), к.н. (118,3), к.н. (111,2),  к.н. (61,7),  к.н. (33,7),  к.н. (105), к.н.  (57,6),  к.н. (65,8),  к.н. (205,2),  к.н. (403,1),  к.н. (41,4), к.н. (25), к.н. (64,8), к.н. (58,6),  к.н. (57,4)</t>
  </si>
  <si>
    <t>1б (46,5), 1в (27,5), 2 (48,5), 2а (170,2), 3 (34,7), 3/5 (55,8), 4 (44,5), 6 (45,6), 8 (36,4), 11 (44,4), 15 (63,9), 15а (94,3), 16 (41,9), 16а (64,3), 18 (44,2), 20 (206,4), 22 (26,3), 23 (81,5), 24 (26,1), 25 (40,4), 31 (41,7), 32 (40,4), 35 (42,1), 36 (43,7), 40 (33,7), 41 (30,1), 42 (32), 42а (65,2), 44а (29,4), 45а (48,7), 51 (33), 53а (201,3), к.н. (61,6), к.н. (138,9), к.н. (44,6), к.н.(27,1), к.н. (155), к.н. (46), к.н. (88,3), к.н. (78,3), к.н. (49,3), к.н. (37,5)</t>
  </si>
  <si>
    <t>7 (81,6), 8 (73,9), 8 (73,9), 9 (48,1), 11 (47,9), 14 (72), 14-в (58), 17в (26,8), 18 (49,1), 19 (83,6), к.н. (94,4), к.н. (101,5), к.н. (105,8), к.н. (107,2)</t>
  </si>
  <si>
    <t>2б (61,9), 2д (109,1), 3 (38,2), 4 (54,8), 4 (47,1), 5 (47,7), 6 (33,5), 6а (95,2), 7 ( 42,4), 9 (35,7), 10 (50,4), 13 (38), 14 (57,3), 15 (47,1), 16 (50,7), 18 (41,3), 21 (28,9), 22а (76,9), 26 (375,2), 27 (102,6), 56 (30,4), к.н. (147,1), к.н. (55,3), к.н. (22,6), к.н. (93,5), к.н. (205,5)</t>
  </si>
  <si>
    <t>дер. Вороново</t>
  </si>
  <si>
    <t>2 (30,2), 3Б (23), 5 (52,8), 5а  (80,1), 6 (38,3), 7 (64,9), 8 (111), 14 (55,7), 16 (43,8), к.н  (78,8), к.н. (109), к.н  (118,7), к.н (118,7),  к.н (132,7), к.н (77,7)</t>
  </si>
  <si>
    <t>1а (65,5), 1а (26,6), 1а (38,6), 1в (118,6), 1г (36,5), 2а (40,8), 4 (45,8), 6 (55,7), 6 (48,1), 8 (35,7), 9а (72,2), 10а (22,2), 11а (46,1), 12 (47,4), 13 (39,3), 13 (24,9), 13 (31,7), 13а (29,5), 13б (20,1), 14 (50,6), 17 (42,1), 19 (40,8), 20 (46,6), 21 (44,2), 22 (50), 23 (35,7), 25 (32,9), 26 (35), 26а (48,5), 28 (48,8), 32 (48,5), 42 (41,8), 47 (51,3), 50 (136,3), к.н. (32,7), к.н. (58,8), к.н. (34,7), к.н. (37,8), к.н. (165,6), к.н. (45), к.н. ( 53,4), к.н. (43,7), к.н. (83,5), к.н. (40,3), к.н. (34,4), к.н. (37,9), к.н. (62), к.н. (39,2), к.н. (36,8), к.н. (39,2), к.н. (42,1), к.н. (37,2), к.н. (45,3), к.н. (46,4), к.н. (76,4), к.н. (45), к.н. (114,4)</t>
  </si>
  <si>
    <t>2 (76,9), 3 (28,3), 6 (35,4), 8 (44,1), 9 (42,8), 11 (44,6), 13 (24,4), 14 (29,4), 17 (55,2), 18 (34,6), 19 (73,9), 23 (53,7), 23а (40,3), 24 (35), 25а (54), 26 (24,3), 27 (24,9), 27 (118,7), 29 (122,7), 29б (36,8), 31 (37,2), 33 (26), 35 (58,6), 35а (17,4), 36 (27,9), 37 (33,6), 39 (76,4), 39а (83), 40 (38,4), 42 (47,3), 43 (49,6), 45 (37,7), 49 (38,5), 50 (27,4), 52 (23,1), 52а (87,7), 54 (86,8), 54а (55,3), 56 (41,1), 62 (65,2), к.н. (229,3), к.н. (70), к.н. (57,5), к.н. (57,2), к.н. (35,5), к.н. (210,9), к.н. (157,7), к.н. (95,5), к.н. (84,4)</t>
  </si>
  <si>
    <t>к.н. (60,5), к.н. (48,9), 3 (57), к.н. (66,9), 6а (42,2), к.н. (18,9), к.н. (13,9), 2/4 (46)</t>
  </si>
  <si>
    <t>3 (33,4), 3а (33,2), к.н. (15,9),  к.н. (42,1), к.н. (91,3), к.н. (90,8),  к.н. (52,3)</t>
  </si>
  <si>
    <t>к.н. (190,7), к.н. (31,4), 6 (53), 13 (39,2), 8 (83,1), к.н. (36), 2 (42), 9 (43,7), к.н. (208,5), к.н. (38,8), 14 (40,5), 7 (31,2)</t>
  </si>
  <si>
    <t>3 (46,9), 9 (53,7), 10 (40), 14а (56,5), 15 (32,9), 17 (91,5), к.н. (141,5), к.н. (44,3), к.н. (46), к.н. (110,3)</t>
  </si>
  <si>
    <t>9 (43,3), 15м (100,8), к.н. (121,9), к.н. (48,5), 21 (32,1), 7 (64,5), 6 (38,3), к.н. (46,5), 83д (57,2), к.н. (23,7), 25 (54,6), 27 (286,7), к.н. (43,4), к.н. (40,8), к.н. (64,8), к.н. (29,7), 106 (46,9), к.н. (181,9), 38а (136,5), к.н. (116), 17 (15,2), к.н. (28,1), к.н. (171,1), 1 (499,4), 8 (72,9), к.н. (39,2), к.н. (219,6), к.н. (106,8), 2 (44), 3 (35,8), к.н. (72,9), к.н. (96,7), к.н. (167,4), 94 (120,1), 6 (24,1), 38 (29,1), к.н. (17,1), к.н. (119,3)</t>
  </si>
  <si>
    <t>к.н. (46,4), 7 (114,1), 12 (44,8), 27 (18,7), 26а (47,5), 24 (53,4), 11 (41,7), 8а (61,5), 10 (58,5), к.н. (47,1), к.н. (36), 26в (97,1), 25 (58,4), 3 (45,8), к.н. (21,9), к.н. (32,4), 10б (134,4), 27 (14,9), к.н. (30,4), 2/1 (24,3), к.н. (45,7), 4 (58), к.н. (87,5), 24 (53), 1в (50,4), 27 (17,4)</t>
  </si>
  <si>
    <t>с. Мишутино</t>
  </si>
  <si>
    <t>ГСК "Сигнал"</t>
  </si>
  <si>
    <t>к.н. (36,6), к.н. (45,3), к.н. (44,1), 6 (48,4), 5 (63,7), 3 (51,2), 7 (61,9), 1 (47,3), 2 (41), 4 (51,2), 8 (36)</t>
  </si>
  <si>
    <t>1 (33,4), 1а (78,3), 1/3 (139,6),  2/3 (96), 9 (54,1), 9/1 (76,3), 10/1 (35), 12 (39,6), 12а (133,8), 13/1 (27,7), 16 (95,6), 18 (77,5), 18а (222,6), 19 (76,6), 20а (244,2), 20б (105,6), 23 (22,4), 23/1 (81,4), 26 (16,6), 26-а (45,7), 28 (104,7), 31  (121,4), 34 (32,4), 35  (27,4), к.н. (60,6), к.н. (30), к.н. (80,4), к.н. (84,3), к.н. (93,5), к.н. (26,9), к.н. (31,8), к.н. (38,2), к.н. (38,4), к.н. (30,9), к.н. (39,6), к.н. (41,7)</t>
  </si>
  <si>
    <t>1 (46), 2 (22,2), 2-в (32), 7а (29,6), 8 (39,9), 9 (71,2), 9а (72,4), 10 (36,7), 11 (43,5), 11б (116,3), 11-ж (24,5), 14 (46,3), 15б (56,5), 17б (46,3), 23 (33,7), 34 (32), 40 (37,4), 43 (38), 80 (26,4), 85 (126,1), к.н. (53), к.н. (28,6), к.н. (192,1), к.н. (52,6), к.н. (16,6),  к.н. (43,7), к.н. (110), к.н. (77,3), к.н. (113,3)</t>
  </si>
  <si>
    <t>2 (49,4), 9 (43,4), 11а  (78,1), 13 (69,5), 17 (44,5), 18 (43,7), 22в (50,4), 24 (30,2), к.н (63,7), к.н. (43,3), к.н (142,8), к.н (168), к.н (73,5), к.н (33,7), к.н (44,7), к.н (23,9)</t>
  </si>
  <si>
    <t>2 (33,4), 3а (45,9), 4 (72), 4а (39,3), 5 (39,9), 5а (43,5), 5б (24,5), 5в (70,6), 6 (30,6), 9 (51,9), 10 (35,2), 10в (170), 11 (38,4), 11б (53,9), 12 (51,6), 13 (36,5), 14 (89,5), 14а (23,8), 15 (92,5),15а (55,6), 17 (49,5), 19 (44,5), 21 (31,4), 25 (47,1), к.н (134,5), к.н (123,5)</t>
  </si>
  <si>
    <t>1 (23,6), 2 (37,1), 3 (36), 6 (28,2), 8а (21,1), 9 (71,5), 9а (32,1), 10 (74,8), 11а (32,9), 12 (71,4), 12б стр 1 (66), 12в (88,1), 15а (47), 16 (33,4), 17а (124,4), 19 (31,9), 24 (60,1), 25 (93), к.н (112,7), к.н (34,3), к.н (22,5)</t>
  </si>
  <si>
    <t>4 (35,3), 5 (46,3), 8 (44,5), 10 (48,2), 14 (146), 18 (67,3), 21 (45,9), 39 (59), к.н (47,1),  к.н (42,9), к.н (31,8),  к.н (39,2), к.н (46,9), к.н (46,7), к.н (47,7), к.н (44), к.н (27,4), к.н (117), к.н (182,4), к.н (56,9)</t>
  </si>
  <si>
    <t>1г (123,2), 3б (27,3), 5 (60,6), 8б (44), 9 (41,8), 9б (145), 11 (46,3), 15а (28,6), 16а (105,2), 16в (136,6), 17 (44,2), 18а (28,4), 18б (26,5), 20 (41,6), к.н (140,1), к.н (39,9), к.н (97,4), к.н (67,1), к.н (105,9)</t>
  </si>
  <si>
    <t>дер. Селково</t>
  </si>
  <si>
    <t>1 (96,7), 2 (89,9), 2а (41,5), 3 (121,7), 4 (27,4), 4а (97,2), 4б (51,4), 6 (180), 7 (179,6), 8 (167,1), 9 (31,9), 9/1 (84), 10  (38,9), 10/2 (72), 10/3 (133,9), 10а/3 (49,6), 10а/5 (79,3), 12б/5 (49,5), 13а (206), 14 (44), 16а (52,9), 16г (102), 19 (71,9), 20 (41,6), 20/1 (141,5), 21а (44,9), 21/1 (142,7), 22 (147,7), 22-а (37,7), 23 (31), 23/1 (149,8), 24/1 (97,9), 25/1 (145,6), 25а (57,9), 29 (44), 30 (37,7), 33 (51,9), 34 (37,7), 34г (47,8), 35 (22,4), 36 (23,5), 37 (86), 39 (35,5), 40 (48,3), 41 (47), 42 (50,9), 43 (39), 47 (51,4), 48 (43,3), 49 (37,8), 49в (34,4), 50 (48,8), 52 (40,4), 52а (37,4), 53 (42,8), 55 (53,8), 57 (258,8), 59 (45,4), 62 (145,5), 63 (27,4), 65 (46,4), 69 (371,5), 71 (43,6), 100/13 (97,6), к.н (189,5), к.н (119), к.н (75,6), к.н (41,8), к.н (129,7), к.н (87,1), к.н (139,8), к.н (51,51), к.н (27,5), к.н (52,7), к.н (44,1), к.н (154,2), к.н  (106,2), к.н (68,3), к.н (100), к.н (82,7), к.н (135), к.н (34,6), к.н (112,3), к.н (33,1), к.н (130), к.н (182,3), к.н (40,2), к.н (245), к.н (126,2)</t>
  </si>
  <si>
    <t>2 (37), 4 (40,8), 7 (35,8), 9а (101,3), 14 (64,1), 16 (39,5), 19 (114,8), к.н (90), к.н (61,6), к.н (120,4), к.н (88,4), к.н (101), к.н (132), к.н (106), к.н (151,3), к.н (207,3), к.н (150), к.н (30,5), к.н (100), к.н (183), к.н (81), к.н (89), к.н (116,8), к.н (72,8), к.н (149), к.н (140), к.н (148), к.н (113,5), к.н (204), к.н (45), к.н (48), к.н (171), к.н (60), к.н (122,1), к.н (122,7), к.н (75,3), к.н (288), к.н (36), к.н (147,6), к.н (62,7), к.н (56), к.н (39,2), к.н (70), к.н (45), к.н (132), к.н (176,7), к.н (50,7), к.н (70,7), к.н (115), к.н (105,9), к.н (116,4)</t>
  </si>
  <si>
    <t>1 (41,1), 1/1 (81), 1а (76,1), 2б (28), 3а (29,7), 5 (19,8), 9 (41,1), 10 (95,9), 13 (21,7), 14 (64,5), 15 (50,2), 18 (31,5), 20 (62,3), 22 (46,7), 24 (49,7), к.н (37,4), к.н(107), к.н (131,5), к.н (130,7)</t>
  </si>
  <si>
    <t>1 (62,9), 3а (52,8), 5 (57,7), 7 (90,4), 8 (31,1), 9 (24,9), к.н (58,5), к.н. (92,4), к.н (34,6)</t>
  </si>
  <si>
    <t>1 (43,5), 9 (69,3), 11 (68), 12 (73,9), к.н. (31,3), к.н. (51,3), к.н. (159,8), к.н. (56,5), к.н. (56,3), к.н. (173,1), к.н. (29,4), к.н. (59,7), к.н (28,2), к.н. (160,2).</t>
  </si>
  <si>
    <t>1а (97,7), 2а (103,8), 3 кор. А (100,2), 3б (47,5), 4а (102,8), 5 (157,2), 6 (109,2), 7 (105,9), 8 (39,5), 8а (151,8), 10б (36,8), 11 (47,6), 11 корп а (105,4), 12а (107,4), 13а (103,9), 14а (103,2), 15 (30,2), 16 (73,7), 16а (105,3), 19 (57,4), 20 (111,3), 20Б (45), 22а (110,2), 22б (44,9), 22в (45,4), 23 (48,7), 24а (110), 25 (44,1), 26а (34,9), 27 (34,1), 28 (23,8), 29 (29,2), 30 (31,5), 31 (46,7), 32 (43), 33 (28,4), 34 (94,1), 36 (55,4), 37 (39,3), 38 (50,2), 39 (95,7), 39-б (80),41 (75,9), 45 (70,9), 47 (118), 47а (127,7), 52 (34,2), 52а (67,8), 52б (161,2), 53-а (97,1), 53-б (167), 71(42,9), 71а (167), 83/9 (140,4), к.н. (95,3), к.н. (90,1), к.н. (62,9), к.н. (73,5), к.н. (228,5), к.н. (139,9), к.н. (148,8), к.н. (95,3), к.н. (21), к.н. (95,3), к.н. (33,2), к.н. (23,1), к.н. (40), к.н. (95,3), к.н. (30), к.н. (65,1), к.н. (154,5), к.н. (88,6), к.н. (70,6), к.н. (30).</t>
  </si>
  <si>
    <t>к.н. (74,5), 41 (57,6), 28 (40,6), 3а (34,8), 10 (37), 4 (38,2), 40а (52), 36 (66,5), 25г (71,9), 40 (66,5), к.н. (34), 38 (44,2), 17 (84,6), к.н. (50,1), 30 (57,7), 24 (41,5), 22 (38,6), 39 (21,5), 14 (45,3), 26 (41,6), к.н. (114,7), 22 (34), 19 (85,7), 25 (30,8), к.н. (46), 11 (82,9), 7 (28,9), к.н. (33,6), к.н. (39,9)</t>
  </si>
  <si>
    <t>г. Сергиев Посад, ул. Северо-Западная, д. 10</t>
  </si>
  <si>
    <t>г. Сергиев Посад, ул. Северо-Западная, д. 12</t>
  </si>
  <si>
    <t>г. Сергиев Посад, ул. Северо-Западная, д. 14</t>
  </si>
  <si>
    <t>г. Сергиев Посад, ул. Северо-Западная, д. 2</t>
  </si>
  <si>
    <t>г. Сергиев Посад, ул. Северо-Западная, д. 4</t>
  </si>
  <si>
    <t>г. Сергиев Посад, ул. Северо-Западная, д. 6</t>
  </si>
  <si>
    <t>г. Сергиев Посад, ул. Северо-Западная, д. 8</t>
  </si>
  <si>
    <t>56.309139, 38.099856</t>
  </si>
  <si>
    <t>56.309476, 38.099644</t>
  </si>
  <si>
    <t>56.309807, 38.099523</t>
  </si>
  <si>
    <t>56.307864, 38.100560</t>
  </si>
  <si>
    <t>56.308160, 38.100438</t>
  </si>
  <si>
    <t>56.308464, 38.100299</t>
  </si>
  <si>
    <t>56.308744, 38.100081</t>
  </si>
  <si>
    <t>ул. Северо-Западная, д. 12</t>
  </si>
  <si>
    <t>ул. Северо-Западная, д. 14</t>
  </si>
  <si>
    <t>ул. Северо-Западная, д. 2</t>
  </si>
  <si>
    <t>ул. Северо-Западная, д. 6</t>
  </si>
  <si>
    <t>ул. Северо-Западная, д. 8</t>
  </si>
  <si>
    <t>ул. Северо-Западная, д. 10</t>
  </si>
  <si>
    <t>ул. Северо-Западная, д. 4</t>
  </si>
  <si>
    <t>ООО "УК Виктория-5"</t>
  </si>
  <si>
    <t>0458d64a-7874-4c28-85f3-e47f8955247c</t>
  </si>
  <si>
    <t>ea1c3783-c8eb-4800-a603-74a03339691a</t>
  </si>
  <si>
    <t>cc83b52b-97c5-40c3-a54c-3ad8f7be7f94</t>
  </si>
  <si>
    <t>d97a2b7d-6ff6-4d51-aa36-e7c38351d664</t>
  </si>
  <si>
    <t>7d3a48e5-d4cc-4415-8a0f-964ac33ec2bc</t>
  </si>
  <si>
    <t>c9ea756b-6885-4d36-84d6-700c91461569</t>
  </si>
  <si>
    <t>4503fd12-def8-4eb0-a56d-4a2a6cc3a53d</t>
  </si>
  <si>
    <t>56.341293 38.251682</t>
  </si>
  <si>
    <t>56.314052, 38.161017</t>
  </si>
  <si>
    <t>56.707633, 38.159962</t>
  </si>
  <si>
    <t>2 (64,3), 4 (35,5), 7 (48,9), 8 (39,7), 10 (42,8), 14 (120,1), 15 (48,5), 16 (67,8), 17 (56,9), 18 (43,2), 19 (46,7), 22"а" (21,6), 24 (41,9), 25  (63,6), 25а (144,7), 26а (59,3), 27 (36,3), 28 (30,5), 30а (48,6), 34 (122,6), 36 (208,2), 37 (21,5), 42 (30,6), 43 (48,3), 44 (48,9), 47 (60,5), 47а(182), 48 (142,7), 50 (34,1), 51 (43,7), 52 (34,3), 54 (50,8), 56 (47,1), 58 (54,3), 59 (71,5), 60 (43,8), 61 (46,7), 62 (175,1), 63 (48), 64 б (89,5), 65 (51), 66 (87,2), 66/1 (220,2), 67 (155,4), 70 (42,4), 70а (19,9), 71 (147,2), 71а (59),75 (148,6), 81 (155,1), 88 (237,8), 98 (116,6), 99 (233,1), 100 (212,4), 101 (106,1), 102а (112,7), 107 (116,5), 109 (74,6), 112 (299,9), 113 (58,9), 119 (227,9), 120 (221,3), 141 (80), 141а (80), 150 (84), 151 (81,9), 155  (89,2), 158 (324), 251 (227,7), 253 (96,2), 254/2 (111,2), 256/2 (197,4), 257 (142,8), к.н (225,5), к.н (260,1), к.н (90), к.н (199,3), к.н (162,5), к.н (205,9), к.н (129,2), к.н (160)</t>
  </si>
  <si>
    <t>г. Сергиев Посад, ул. Фабричная, д. 1</t>
  </si>
  <si>
    <t>56.285499, 38.119318</t>
  </si>
  <si>
    <t>ООО "Элита-Центр"</t>
  </si>
  <si>
    <t>п. Реммаш, ул. Институтская, д. 24</t>
  </si>
  <si>
    <t>56.450453, 38.065149</t>
  </si>
  <si>
    <t>ООО НПП "Спецэнергомеханика"</t>
  </si>
  <si>
    <t xml:space="preserve">г. Сергиев Посад, ул. К.Маркса, д. 7 </t>
  </si>
  <si>
    <t>ИП Бирюков А.Ю.</t>
  </si>
  <si>
    <t>ЗАО "Новости плюс" (0,15); ООО "Луаж" (0,0725); ООО "СПИН" (4,73); ООО "СИА-ФАРМ"</t>
  </si>
  <si>
    <t>г. Сергиев Посад, ул. Чайковского, д. 11</t>
  </si>
  <si>
    <t>56.329556, 38.148838</t>
  </si>
  <si>
    <t>г. Сергиев Посад, ул. Бероунская</t>
  </si>
  <si>
    <t>56.315871, 38.150766</t>
  </si>
  <si>
    <t>ГСК "Восток"</t>
  </si>
  <si>
    <t>Западная: 1, 5, 6, 6А, 7А, 7А, 11, 12, 15, 17, 24, 25, 28, 29, 30А, 35, 40, 43, 44, 45, 47, 48, 49, 51, 53, 54, 55, 55А, 56, 59, 70, 84, 111, 50:05:0000000:82278, 50:05:0110201:1904, 50:05:0110201:1991, 50:05:0110201:2195, 50:05:0110201:2286, 50:05:0110201:2320, 50:05:0110201:2334, 50:05:0120104:97, 50:05:0120104:98
Полевая: 1, 1Б, 2, 2А, 3, 4, 4А, 5, 7, 8, 9, 10, 11, 12А, 12Б, 12В, 13, 14, 15, 16, 17, 18А, 19, 20, 21, 22, 22А, 24, 25А, 26, 27, 28, 28А, 29, 30, 31, 32, 33, 35Б, 36, 41, 43, 45, 48, 51, 51А, 57, 50:05:0110201:2052, 50:05:0110201:2267, 50:05:0110201:2274, 50:05:0110201:2319, 50:05:0110201:2333, 50:05:0110201:2331</t>
  </si>
  <si>
    <t>Чапаева: 2, 3, 4, 5, 5А, 6, 7, 8, 9, 11, 12, 13, 14, 15, 16Б, 17, 17А, 18, 19, 21, 22, 24, 26, 27, 28, 30, 50:05:0110201:2326
Чкалова: 1, 2, 2А, 2Б, 3, 3, 4, 6, 8, 8, 12, 13, 14, 15, 16, 17, 18</t>
  </si>
  <si>
    <t>Чкалова: 21, 22, 23, 23, 24, 25, 25А, 26, 29, 30, 31А, 32, 33, 34, 38, 39, 42, 43, 44, 44А, 45, 46, 47, 47, 47, 48А, 49А, 50, 52, 54, 54, 56, 50:05:0110201:2176, 50:05:0110201:2294, 50:05:0110207:16</t>
  </si>
  <si>
    <t>1 (29,4), 5 (34), 11 (58,80), 12 (58,20), 14а (59), 15 (29,50), 16 (490), 18а (45,60), 20 (20,70), 22 (50,20), 23 (136,4), 25 (48,10), 35 (49,20), 36 (41,40), 37 (38,60), 38 (57,10) , 39 (40), 46 (28,90), 53 (102,40), 58 (82), 61 (62,30), к.н. (50,70), к.н. (62,50), к.н. (38,70), к.н. (47,70), к.н. (33,80), к.н. (237,50), к.н. (71), к.н. (75,50)</t>
  </si>
  <si>
    <t>9(44,7),15(31,5),17(54,7),19(26,1),25(43),39(60,8),52(19),79(53,2),к.н.(70),к.н.(38,8),к.н.(19),к.н.(109,7),к.н. (148),к.н.(45,1),к.н.(26,9),к.н.(62,4)</t>
  </si>
  <si>
    <t>3(52,50),4(52,90),5(76,9),8(62,60),10(37,60),к.н.(201,60),к.н.(41),к.н.(80,60),к.н.(128,80),к.н.(132),к.н.(121,60),к.н.(76,90),к.н.(201,60),к.н.(31)</t>
  </si>
  <si>
    <t>1(87,40),2(87,80),3а(160),4(32,50),6(137,10),7(22,50),14а(157,7),18(27,7),к.н.(20,10),к.н.(43),к.н.(42,40),к.н.(160),к.н.(30,30),к.н.(157,70),к.н.</t>
  </si>
  <si>
    <t>2(36,20),3(58,90),к.н.(41,20),к.н.(50,30),к.н.(26,10),к.н.(49,20),к.н.(45,10),к.н.(34,60),к.н.(43,80),к.н.(48,80),к.н.(42,10),к.н.(42,10),к.н.(77,90)</t>
  </si>
  <si>
    <t>56.5955341, 38.1954363</t>
  </si>
  <si>
    <t>15 (66,10), 3 (37,50), к.н. (34,60), к.н. (68), к.н. (120), к.н. (74,30), к.н. (40,30), к.н. (55,40), к.н. (30,40), к.н. (22,10), к.н. (76,80), к.н. (21,70), к.н. (54,20), к.н. (90,10)</t>
  </si>
  <si>
    <t>1(35,70),2(36),2а(36,60),4(27,80),5(31,60),6(31,30),9(37,2),14(29,80),16(140,2),16а(131),24(44,70),к.н.(140,20),к.н.(42,30),к.н.(37,20),к.н.(59,70),к.н.(127,50),к.н.(100,70),к.н.(155,60),к.н.(157,40),к.н.(106,60),к.н.(39,50),к.н.(131),к.н.(45,80)</t>
  </si>
  <si>
    <t>2(39,20),3(214,70),7(70,20),8(35,40),9(36,10),10(35,10),11(58,5),14(67,20),16(173,30),17а(116,5),18(121,60),19(172,4),19а(61,10),21а(71,20),22(55,5),24(59,7),25(45,8),25а(54,2),26(41,30),34(31,60),40(253,80),42(122,80),43(69,80),44(328,20),49(119,5),50(124,1),51(153,2),к.н.(116,50),к.н.(60),к.н.(31,80),к.н.(29,20),к.н.(47,40,к.н.(218,80),к.н.(172,40),к.н.(77,90),к.н.(64,20),к.н.(206,10),к.н.(40),к.н.(134,60),к.н.(32,10),к.н.(55,50),к.н.(34,10),к.н.(34,10),к.н.(54,20),к.н.(124,10)</t>
  </si>
  <si>
    <t>56.499033, 37.832011</t>
  </si>
  <si>
    <t>3а (36,5), 4(259,4), 6 (63), 10 (91,8), 12 (55,3), 13 (42,6), 14а (93,2), 17а (29,2), 19 (50), 23 (49,5), 26 (79,1), 27 (60,6), 36 (57,1), 38 (25,6), 39 (281), 40 (88,5), 48 (79), 49 (124,1), 51(116,3), к.н. (132,2), к.н. (31,8), к.н. (43,1),к.н. (49), к.н. (32,4), к.н. (43,1), к.н. (61,8), к.н.(36,5), к.н. (22,7), к.н. (32,5), к.н. (132,2), к.н. (88,9), к.н. (46,9)</t>
  </si>
  <si>
    <t>56.5012402, 37.8669432</t>
  </si>
  <si>
    <t>11 (38), 21 (42,7), 23(50), 24(31,2), 31 (31,2), 33 (140),к.н (36,6), к.н (24), к.н (57,3)</t>
  </si>
  <si>
    <t>22 (27,9), 49 (37,6), 9а (34,4), 28 (27,5), 46  (40,2), к.н. (72,4), 3а (104,4), 35 (32), 124 (82,2), 12а (103), 15 (79,7), 41 (42,2), 127а (90,5), 40 (41,2), 51 (47,3), 29 (32,5), 37 (29,5), 13а (37,1), 1 (70,8), 55 (46,8), 55 (67,3), 56 (121,6), 30  (36,1), 11а (23,5), 26а (198,6), к.н. (119,4), 32 (61,7), 10 (65,8), 48 (95,4), 2 (139), 25 (46), 33 (43,7), 19 (39,7), 7а (35,7), к.н. (62,7), 30а (44,4), 3 (39,3), 88 (39,5), 47 (93,1), 315 (73,1), 17 (51,5), 301а (71,6)</t>
  </si>
  <si>
    <t>1(37,70),5(37,80),6(26,30),7(25,20),14(36,40),18(38,10),19(36,90),к.н.(36,80),к.н.(27,80),к.н.(86,50),к.н.(38,60),к.н. (27),к.н.(73,80),к.н.(164,80),к.н.(42,60),к.н.(77,40),к.н.(51,70),к.н.(60)</t>
  </si>
  <si>
    <t>д. 84, 2, 0, 4, 40, 29, 0, 49, 18, 41, 68А, 0, 0, 24, 0, 16, 22, 62, 35, 28А, 66, 0, 0, 8Б, 62, 52, 40А, 11, 15, 65, 34, 70, 7, 26, 27, 80, 72, 55А, 11</t>
  </si>
  <si>
    <t>ул. 2-я Рыбная, д. 44/2, 5, 30, 50, 56, 0, 26, 8, 17, 15, 62, 35, 16, 34, 30А, 7/2, 22, 37, 48, 19, 17, 17, 5Б, 12, 20, 36, 60, 33, 42, 23, 16, 64, 34, 43, 37, 21, 29, 35, 52, 38, 60, 41, 38, 12, 11, 13, 50; 
3-я Рыбная, д. 13, 4, 5, 15, 7, 13, 1А, 13, 11, 1</t>
  </si>
  <si>
    <t>д. 14, 6, 15А, 14А, 31А, 18, к.н., к.н., 12, 92А, 20, 26, к.н., 12А, 20Б, к.н., 7, 1/2, к.н., 2, 4А, 14, к.н., 31, к.н., к.н., 23, 12/1, к.н.</t>
  </si>
  <si>
    <t>д. Царевское, д. 24, 8, 2, 23,0,10,25,5,0,0,15/1,18,к.н.,к.н.,17,35,55,к.н.,к.н., 0,0,0,0, 21,к.н.,к.н.</t>
  </si>
  <si>
    <t>д. 52, 0, 0, 0, 2, 58а, 50а, 0, 0, 0, 0, 0, 0, 43, 29, 56, 42А, 15, 0, 13, 30, 18, 33, 50, 6, 7, 0, 0, 43</t>
  </si>
  <si>
    <t>д. 6,0,0, 17, 0,0, 20, 10, 22, 0, 16, 1, 12, 5, 16а, 0, 0</t>
  </si>
  <si>
    <t xml:space="preserve">37, 28, 0, 0, 30Б, 0, 0, 30А, 15, 21, 0, 0, 0, 0, 18А, 5, 2, 8, 22, 0, 0, 0,0,0, 43А, 2, 0, 25, 0, 0, 39, 30, 33, 7, 7, 0, 0, 3, 0, 0 </t>
  </si>
  <si>
    <t>г. Сергиев Посад, ул. Птицеградская, д. 2Б</t>
  </si>
  <si>
    <t xml:space="preserve">д. 0,0,0,0,6А, 0, 2А, 0,8А, 31,0,0,0,6, 0,0,33, 0, 0, 0,1А, 75, 0,0,0, 52, 0,30, 0, 0, 21, 0,0,0,0,2,4А, 0, 37/1, 32,62,80,0 </t>
  </si>
  <si>
    <t>д. 27Б, 7А, 125, 8/1, 0,045А, 14/1, 7,1А,8А, 19, 70, 0, 7, 69, 0, 27, 9, 8, 60, 74, 0, 123, 3, 0, 0, 45, 33, 16А, 4, 7Б, 0, 25, 46, 14, 29, 102, 0, 115</t>
  </si>
  <si>
    <t>д. 100, 39, 77, 62, 71, 56а, 6, 0, 0, 38, 0, 27а, 0, 63/7, 0,0, 65, 103, 9, 88, 43а, 94, 74,63,61а, 0,4,63/9, 0, 90, 0, 0, 75а, 72в, 72, 8, 63/1, 0, 0, 57а, 0, 72а, 82, 82, 59а, 21, 28, 30б, 0, 5, 0, 78, 36, 0, 64, 15а, 46, 0, 0, 29, 16, 93, 91, 0, 0, 75, 49,, 106, 45, 65а, 65, 44, 87, 77в</t>
  </si>
  <si>
    <t>д. 0, 66, 15А, 21, 39, 65, 66, 38А, 41, 45, 6, 86, 63, 0, 59, 0, 8, 9А, 0, 9, 0, 33, 8Л</t>
  </si>
  <si>
    <t>д. 0, 32А, 1, 24л, 0, 5л, 10, 47А, 0, 84, 0, пом. 1, 5, 12А, 0, 48, 16/1, 12, 6, 0,0, 20, 0</t>
  </si>
  <si>
    <t>д. 0, 7, 2, 0,0,0, 0, 0, 1л, 0, 15, 37, 00, 0, 0, 0, 0, 0, 4, 2л, 4, 0, 0, 0</t>
  </si>
  <si>
    <t>д. 1А, 10, 2, 11, 12/1, 7, 13, 3, 10, 12/1, 8, 2А, 7/1, 8/1</t>
  </si>
  <si>
    <t>д. 85, 102, 89, 83, 101б, 87а, 95, 108, 87а, 85, 9, 87б, 88, 86, 51, 53</t>
  </si>
  <si>
    <t>д. Башлаево д. 19, 0, 1, 11, 31, 0, 5, 68, 0, 0, 10, 39, 0, 0,6, 8, 65а</t>
  </si>
  <si>
    <t>д. Пузино, д. 0, 1, 0, 4б, 4а, 0, 0, 0, 16, 4</t>
  </si>
  <si>
    <t>д. Лазарево, д 25, 0, 51, 0, 22, 28а, 41, 27, 61а, 13 ,23 ,0 ,6, 26, 39, 56, 3</t>
  </si>
  <si>
    <t>д. Кузьминки,  д. 20, 0,0, 0, 16, 0, 7, 0, 0, 16а, 49, 44, 0, 42, 23, 4, 0, 0, 46, 0, 43, 28а, 28, 0, 0, 24, 30, 19, 47, 6</t>
  </si>
  <si>
    <t>д. Тарбинское, д. 14, 19, 2а, 29а, 29, 2, 23, 4а, 10, 4, 50, 0, 23, 6, 3,а, 0</t>
  </si>
  <si>
    <t>д. Филисово, д. 0, 0, 22а, 2, 0, 40, 0, 1а, 0, 0, 48, 22, 0, 0, 26, 13 ,0 , 0,10, 0, 0, 0, 3, 0 , 0, 0, 0, 0 ,30 ,0,</t>
  </si>
  <si>
    <t>д. Кустово, д. 0, 0, 6, 20, 0, 6, 0, 0, 0, 0, 8, 17, 19, 0, 21, 14, 9, 0 ,0, 0, 5, 1</t>
  </si>
  <si>
    <t>д. 14, 5, 0, 22, 0, 78, 117, 0, 20, 0, 29, 33, 2, 42б, 0, 5, 42а, 31, 35,, 0, 0, 42, 1, 0, 34, 0, 0,7, 0</t>
  </si>
  <si>
    <t xml:space="preserve">д. 49, 13а, 5, 1, 0, 0, 0, 0, 35, 60/2, 16а, 12, 20, 18, 60, 0, 0, 0, 0,15, 1, 14, 0, 7, 42, 8, 64, 13, 40 , 0, 13, 0, 34, 24, </t>
  </si>
  <si>
    <t>д. 21, 20, 82, 29, 52, 6, 73, 60, 14, 24, 8, 12, 9, 9, 80, 61, 5, 66, 73, 62, 46, 44, 53, 25, 34, 55, 13, 69, 74, 83, 35, 23, 76, 0, 36, 5</t>
  </si>
  <si>
    <t xml:space="preserve">д. 51, 15, 16а, 35а, 79, 70, 47, 10, 42а, 11, 22, 30, 20, 32, 63, 64, 1, 86, 0, 19, 81,3 52, 27, 3, 85, 0, 3, 39, 39, 47, 56, 71, 41, 53, </t>
  </si>
  <si>
    <t xml:space="preserve">д. 0, 0, 0, 25, 0, 25а, 0, 0, 0, 0, 0, 11, 0, 0, 0, 0, </t>
  </si>
  <si>
    <t>д. 10, 52, 62, 50, 67, 11, 58, 56, 68, 5, 40, 12, 37, 59, 59, 29, 23, 4, 53, 46, 63, 50, 43, 39, 65, 6, 66, 0, 28, 1, 29, 54, 65, 1б, 50а, 70, 8, 33, 56, 84,, 18, 42а, 1б, 16, 20, 0,3 2, 48а, 72, 24, 55, 17, 48, 60, 57, 0, 38, 0, 22а, 32</t>
  </si>
  <si>
    <t>г. Сергиев Посад, ул. Парковая, д. 15</t>
  </si>
  <si>
    <t>1, 2, 3, 6, 7, 8, 9, 10, 12, 15, 16, 17, 18, 19, 20, 23, 26, 26А, 29, 387, 388, 124, 178, 183, 184, 62, 66, 70, 72</t>
  </si>
  <si>
    <t>к.н., 50, 15, 164, к.н., уч. 5А, к.н., 20, 134а, 2, 38, 18, 0, 73, 162, 125, 0, 0, 32, 72, 6, 3Б, 0, 16 26, 150, 121, 145, 7А, 0</t>
  </si>
  <si>
    <t>д. 30, 16, 428, 0, 0, 0, 0, 0, 0, 0, 39, 10, 26, 25, 11, 35, 32б, 19, 6а, 3, 32, 33, 14, 11, 39а, 4, 7, 0, 2, 23, 0, 0, 5, 34, 0, 33, 16б, 10, 21, 20, 34, 22, 9, 17, 28, 33а, 9, 12</t>
  </si>
  <si>
    <t>56.322399, 38.111801</t>
  </si>
  <si>
    <t>г. Сергиев Посад, ул. Строительная, 3</t>
  </si>
  <si>
    <t>д.6А, 23, 6, 9, 0, 0, 0, 12, 8, 0, 0, 0,0</t>
  </si>
  <si>
    <t>д.9,20,21,0,12,27,0,0,15,33,14,31,11,4,1,0,0,17,10,0,0,18,23</t>
  </si>
  <si>
    <t>д.   3,45,23,3А,50,41,26,8,0,6А,21,7А,0,22,18,50,36,0,49,39,9А,33,0,12,15,25,64А,16,10,28,20,0,73А,0,0,0,0,29,3,26,108,0,37</t>
  </si>
  <si>
    <t>д. 3А,0,3А,14,0,0,0,0,10,33,116,9,0,22,0,34,0,0,0,13ВА,32,15,0,0,21,7,20,0,0,</t>
  </si>
  <si>
    <t>д.0,0,8,10,1,0,0,</t>
  </si>
  <si>
    <t>д.2,0,40,0,1А,0,0,48,22,0,0,26,13,0,0,10,0,0,0,3,0,0,0,0,0,30,0</t>
  </si>
  <si>
    <t>д.1,3,15,0,6,1,10,0</t>
  </si>
  <si>
    <t>д.29,2,14,0,9,7,16,13,0,8,18</t>
  </si>
  <si>
    <t>д. 1, 2, 4 , 6 , 6а , 7,10,10а,11,12а,13,13/12,17,19,33,34,49,0,0,0,</t>
  </si>
  <si>
    <t>д. 0,9,0,0,3,0,0,17,0,19,0,25,0</t>
  </si>
  <si>
    <t>д. 2,26,3,16,18,15,32,12,54,47,4,52,4А,51,42,25,45,36,40,33,8,19,15,5А,10А,50,39,37,35,0,38,55,49,46,106,11,28,20,30,44,29,9,34,0</t>
  </si>
  <si>
    <t>56.321788, 38.150408</t>
  </si>
  <si>
    <t>д.1,3,5,7,9,11,13,2,4,6,2А,8,6А,15А,15,17,17А,19,21,23,25,27,27А,31,25А,31А,21А,25А,20А,20В,22,24,26,28,28АВ,30Б,30,47,45,43,41,39,37,35,33</t>
  </si>
  <si>
    <t>д. 2Б,3А,4А,4Б,5Б,6А,6Б,8А,8А,9а,9А,9Б,11А,12А,13А,15А,2А,3,3А,4А,5,5А,6,7,8А,9,10,11,12,154,17,18,19А,23</t>
  </si>
  <si>
    <t>д.14,13,0,23,9,12</t>
  </si>
  <si>
    <t>д. 8,69,22А,17,6,12,17,22,18,0,13,11,12,2Б,1З,6А,52,0,51,0,9,0,0,1Е,3,16А,6,7,0,3А,2,1Г,19А,14,1А,6А,65,0</t>
  </si>
  <si>
    <t>д. 5А,0,0,0,20,4,1418А,31,2Б,2,11А,5,18,6,3,15,1,11,19,0,0</t>
  </si>
  <si>
    <t>д. 21,7А,0,0,20,5,24В,4,7,9,35,24А,15,5,0,18,12,16,14,32,3,23,0,0,2,27,38,29,17,28,383А,0,45А,25,8,0</t>
  </si>
  <si>
    <t>д. 5,0,0,16,0,12,к.н.,к.н.,13,0,к.н.,8А,3,0,0,0,к.н.,190,к.н.,к.н.,к.н.,0</t>
  </si>
  <si>
    <t>д. 10,0,28,25,21,0,119,29,0,27,0,48,0,37,0,0,0,0,0,0,0,118,0,10,0,26,14,2,39,8,11,18А,0,0,42,0,0,0,22,18,19,3,38,20,46,0,0,0,54,14А,0,0,45,43,5,53,62,0,0,0,32,0,0,31,123,49,6,35,0,17,0,26,0,0,0,56,40,114,50,0,7А,0,1Ж,0,0</t>
  </si>
  <si>
    <t>д.16,17,14,27,41,5,22,10,11,36,35,56,0,0,9,15,20,57,3,12</t>
  </si>
  <si>
    <t>к.н. (33,3), 9 (11), 12 (29,3), 25а (72,7), 9а (96,4), 33 (77,9), 28 (50,8), 10 (24,5), 23 (42,7), 17 (58,2), 24а (160,2), 26 (82,2), 16 (61), 19а (41,6), к.н. (37,1), 39 (44,2), 16в (176), 24в (81,5), 10 (159,4), 16 (46), 12а (19,6), 29 (54,9), 34 (98,8), 18 (47,4), 9 (35,8), 32 (54,8), 15 (24,7), 39а (312,8), 19 (124,4), 32а (91,6), к.н. (41,6), 24 (43,9), 9 (7,4), 30 (40,9), к.н. (155), 37 (50,1), 3 (68,2), 1 (49,2), 14 (51,5), 16 (93,2), к.н. (48,6)</t>
  </si>
  <si>
    <t>38 (85,4), 29 (34,5), 10 (63,5), 11 (53,8), к.н. (49,7), 4а (181,3), 14 (56,3), 28 (27,6), к.н. (53), 13 (70,7), к.н. (67,5), 21 (212,7), к.н. (26,3), к.н. (40,7), 27 (84,2), 29 (33), к.н. (29,2), 5 (70,1), к.н. (42), к.н. (79,2), 42 (26,4), 30 (134,2), 5 (75), 2 (43,7), 26 (38,8), 16 (63,8), к.н. (41,2), к.н. (51,6), к.н. (31), 8 (32,8), 3 (37), 6 (46,2), к.н. (66,9), к.н. (34,9)</t>
  </si>
  <si>
    <t>20 (22), 12 (32,3), 15 (35,3), к.н. (101,4), 27 (33,8), 17 (32,6), 5 (51,2), 38 (230,4), к.н. (28,4), 26 (118), к.н. (42,5), 16 (100,3), к.н. (35,9), 11а (119,5), 18 (38), 4 (34), к.н. (106,5), к.н. (180,7), 31 (115,9), 20 (61,1), 23 (86,8), к.н. (125,6), 9 (62,6), 3 (66,9), 11 (40,4), 32 (141,3), к.н. (45,5), к.н. (101,8), 62 (92,80), 1 (61,50), к.н. (51,20), 20 (31,80), к.н. (118,00), к.н. (120,20), к.н. (48,00), к.н. (67,70), к.н. (82,10), к.н. (31,40), к.н. (29,30), к.н. (101,40)</t>
  </si>
  <si>
    <t>56.3317172, 38.3000162</t>
  </si>
  <si>
    <t>32 (200,6), 13 (119,2), 27а (53), 8 (144,1), 26а (81,9), 12 (47,2), 5 (43,7), к.н. (86,1), 6а (84), к.н. (183,4), 20 (50,5), 1 (89,4), 40 (263,5), 16 (46,5), 8 (15,9), 17 (30,5), к.н. (200), 35 (41,8), 6 (26,7), 6 (20,7), 37 (154,4), 27 (38,1), 31 (77,7), 25 (103,3), 20б (110,6), 46 (459,3), 15 (23,9), 23 (58,8), 2 (29), 49 (155,5), 33 (128), к.н. (136), 15 (11,7), 11 (50,2), к.н. (356,5), 8 (17,3), 3 (60,5), 24 (63,6), 22а (192,4), к.н. (30,3), 11 (48,5), 18 (196,5), 19 (28,4), к.н. (27,4), 18 (37,2), 4 (66,5), 14 (47,9), 26 (35), 17 (28,8), к.н. (108), 7а (102,9), 10 (35,5), 28 (35,6), 22 (43,8), 21 (38,4), 7 (60,4), 47 (200)</t>
  </si>
  <si>
    <t>г. Пересвет, ул. Королева, д. 11А</t>
  </si>
  <si>
    <t>56.409678, 38.168534</t>
  </si>
  <si>
    <t>г. Краснозаводск, ул. Строителей, д. 16А</t>
  </si>
  <si>
    <t>г. Сергиев Посад, ул. Фабричная, д. 12</t>
  </si>
  <si>
    <t>56.325711, 38.136383</t>
  </si>
  <si>
    <t>г. Сергиев Посад, ул. Маяковского, д. 14</t>
  </si>
  <si>
    <t>56.328847, 38.131303</t>
  </si>
  <si>
    <t>56.477078, 38.047402</t>
  </si>
  <si>
    <t>ООО "РадонИТ"</t>
  </si>
  <si>
    <t>г. Сергиев Посад, ул. Серова, д. 9А</t>
  </si>
  <si>
    <t>56.330379, 38.162669</t>
  </si>
  <si>
    <t>ООО "Битрейс Телеком"</t>
  </si>
  <si>
    <t>г. Сергиев Посад, пр-т Красной Армии, д. 185Б</t>
  </si>
  <si>
    <t>56.317277, 38.134770</t>
  </si>
  <si>
    <t>ООО "Парк Чудес"</t>
  </si>
  <si>
    <t>1 (42,1), 12 (61,5), 14 (41,8), 10 (42,5), к.н. (221,9), к.н. (37,6), 19 (31,4), 9 (39,2), 16а (15,7), 8а (42,9), 5 (47,6), 18 (43,6), 13 (32,3), 4а (57,4), 16 (62,5), 8 (63), 11 (39,4), 6 (31,6), 16 (40,7), 17 (38,7), 2 (41,7), к.н. (67), 21 (64,9), 11б (60), к.н. (50), 3 (123), 1 (58,7), 7б (162,3), 1 (30), 7 (67,3), 20 (76,8), 15 (110), 17 (292,2), 18 (149,2), 49 (57), к.н. (60,9)</t>
  </si>
  <si>
    <t>28 (25,8), 20 (55,3), 34 (22,3), 32 (51,6), к.н. (291,3), 11 (37,3), 15 (77,6), 24 (77,7), 14 (28,9), 23 (70,7), 37 (40), 2 (57,4), 27а (17,4), 31 (46,7), 18 (63,5), к.н. (140), к.н. (170,3), 9 (51,9), 33 (98,7), 1 (56,5), к.н. (128), к.н. (150), 11 (37), к.н. (555,9), 8а (364,9), 42а (108), 23а (89), 57 (31,5), к.н. (71,4), 62 (57,4), 24а (277,2), к.н. (149), 10а (217,6), 17 (59,2), 27 (225,1), 14а (195,9), 11 (37,3), к.н. (149), 5 (64,7), 4 (41), 3 (176,7), 6 (40,7), к.н. (45), 29 (137,6), 21а (98), 105 (90,90), 115 (54,90), 8 (43,20), 26 (69,70), к.н. (69,00), к.н. (77,00), к.н. (150,00), 75 (193,30), к.н. (128,00), 30 (91,40), к.н. (149,00), к.н. (72,20), 129 (41,30), 5 (64,70), к.н. (79,00), 2 (154,30), 7 (43,40), 25 (51,30), 22 (29,20), 23 (195,50), 12 (34,20), 20 (36,00), 16 (63,70), 35 (56,50)</t>
  </si>
  <si>
    <t>1-я Каляевская, д. 1-23;
2-я Каляевская, д. 1-17А;
ул. Вифанская, д. 100-141</t>
  </si>
  <si>
    <t>ул. Вифанская, д. 40-99
пер. Чудинова, д. 3-20</t>
  </si>
  <si>
    <t>ул. Митькина, д. 40-27;
ул. Вифанская, д. 1-39</t>
  </si>
  <si>
    <t>56.308169, 38.139475</t>
  </si>
  <si>
    <t>ул. Митькина, д. 1-26</t>
  </si>
  <si>
    <t xml:space="preserve">г. Хотьково, ул. 1-ая Станционная, д. 45         </t>
  </si>
  <si>
    <t>г. Сергиев Посад, ул. Хотьковский пр-д, д. 36А</t>
  </si>
  <si>
    <t>г. Сергиев Посад, ул. Серова, д. 16/9</t>
  </si>
  <si>
    <t>г. Сергиев Посад, ул. Глинки, д. 8</t>
  </si>
  <si>
    <t xml:space="preserve">г. Сергиев Посад, пр-т Красной Армии, д. 218 </t>
  </si>
  <si>
    <t xml:space="preserve">г. Сергиев Посад, ул. Кооперативная, д. 2 </t>
  </si>
  <si>
    <t>г. Сергиев Посад, ул. Октябрьская, д. 6</t>
  </si>
  <si>
    <t>ООО "Копейка-Девелопмент" (пятерочка)</t>
  </si>
  <si>
    <t>г. Сергиев Посад, ул. Даниила Черного, д. 1</t>
  </si>
  <si>
    <t>ООО «ПЕРЕКРЕСТОК-2000» (пятерочка)</t>
  </si>
  <si>
    <t xml:space="preserve">г. Сергиев Посад, Новоугличское шоссе, д. 58Б </t>
  </si>
  <si>
    <t xml:space="preserve">г. Сергиев Посад, Новоугличское шоссе, д. 36Б </t>
  </si>
  <si>
    <t>г. Сергиев Посад, ул. Институтская, д. 10А</t>
  </si>
  <si>
    <t>56.282164, 38.088533</t>
  </si>
  <si>
    <t>г. Пересвет, ул. Гагарина, д. 4А</t>
  </si>
  <si>
    <t>56.413468, 38.182137</t>
  </si>
  <si>
    <t>56.331644, 38.151335</t>
  </si>
  <si>
    <t>ООО "Бета Эстейт" (пятерочка)</t>
  </si>
  <si>
    <t>г. Сергиев Посад, Новоугличское ш., д. 57</t>
  </si>
  <si>
    <t>56.327126, 38.131751</t>
  </si>
  <si>
    <t>ООО "Тера" (пятерочка)</t>
  </si>
  <si>
    <t>г. Сергиев Посад, ул. Солнечная, д. 4</t>
  </si>
  <si>
    <t>56.301261, 38.178254</t>
  </si>
  <si>
    <t>ЗАО "ИКС 5 Недвижимость" (пятерочка)</t>
  </si>
  <si>
    <t xml:space="preserve">г. Сергиев Посад, ул. Озерная, д. 8А </t>
  </si>
  <si>
    <t>56.303774, 38.190813</t>
  </si>
  <si>
    <t>56.367960, 38.145577</t>
  </si>
  <si>
    <t>р.п. Скоропусковский, д. 36</t>
  </si>
  <si>
    <t>56.304269, 38.136366</t>
  </si>
  <si>
    <t>г. Сергиев Посад, пр-т Красной Армии, д. 7</t>
  </si>
  <si>
    <t>56.298428, 38.128265</t>
  </si>
  <si>
    <t>56.326834, 38.157170</t>
  </si>
  <si>
    <t>г. Сергиев Посад, ул. Бероунская, д. 5</t>
  </si>
  <si>
    <t>56.313693, 38.145691</t>
  </si>
  <si>
    <t>г. Сергиев Посад, ул. Сергиевская, д. 21</t>
  </si>
  <si>
    <t>56.304896, 38.137904</t>
  </si>
  <si>
    <t xml:space="preserve">ИП Калитюк С.В. (магазин "МариАнна") </t>
  </si>
  <si>
    <t>ул. Плеханова   12д                                        ул. Чкалова  40д                                            ул.Лесная   23д                                              ул. Пионерский пер  д.4</t>
  </si>
  <si>
    <t>ул. Аксакова д.11                                                ул. Васнецова д.72                                                 ул. Железнодорожная  д. 48                                               ул. Ломоносова  д. 1                                             ул. Огарева д.7                                                   ул.Пушкинский туп. д 2                                               ул. Советской Армии д.103                                          ул.Герцена д. 32                                                ул. Лермонтова д. 15                                                 ул. Менделеева д.12                                                       ул. Чайковского д.15                                          ул. Бородина д.16                                                    ул. Грибоедова д.8                                                ул. Крылова д.19                                                ул. Музейная д.4                                                                                                               ул. Тимирязева д.12                                               ул. Композиторский перд. 5</t>
  </si>
  <si>
    <t>126 домов</t>
  </si>
  <si>
    <t xml:space="preserve">ул. Горького   д.14                                        ул. Ушакова   д. 67                                        ул. Суворова  д.72                                         ул. Кутузова   д. 70                                       ул. Новая  д.7                                                 ул. Нахимова д.25                                         ул. Южная  д. 47                                           ул. Морской пер д.10                                     ул. Зеленая д.11                                                         </t>
  </si>
  <si>
    <t>ул. Васнецова, д.                                           ул. Серова, домов 26                                     ул. Репина   д. 1-35                                       ул. Абрамцевское шоссе д.1-19</t>
  </si>
  <si>
    <t>29 (59), 37 (103,1), 37А (209,6), 37Б (196,8), 18 (33,1), к.н. (25,9), 104 (480), к.н. (261,5), к.н. (124,6), к.н. (237,9), 32 (16,8), 14 (23,2), 39 (87), 40 (192,1), 18 (24), 36 (18,6), 55 (72), 26 (206), 9А (60), 30 (43,5), 12 (50,5), 6 (80,5), к.н. (121,7), 65 (108,4), 25 (274,6), 17 (93,5), 82 (98,5), к.н. (23,2), к.н. (168,5), к.н. (74), 43А (304,5), к.н. (395,8), 48 (78,7), 20 (147,5), 15 (37,5), 9Б (184,3), 51А (117,6), к.н. (198), 32 (16,4), 83 (165,9), 49 (191,2), 73 (201,1), 7 (37,1), 21 (57,4), 97 (152), 38 (52,1), 24 (74,4), 20А (170,6), 28 (82,5), 13 (53,4), 52 (263,1), 3 (75), 88 (87,6), 54 (126,6), к.н. (237,3), к.н. (247,3), к.н. (147,2), 51Б (119), 103 (160,2), 5 (129,9), к.н. (128,2), к.н. (164,7), к.н. (58), 13 (277,6), 42А (59,4), 6А (80,8), 16 (23,9), 36 (86,2), к.н. (49,2), 10 (79,9), 4 (82,6), 42 (127), 51В (108,9), 27 (64,8), 2 (91,7), к.н. (60), к.н. (124,6), к.н. (113,9), к.н. (58,00), 19 (96,40), 11 (42,30), 14 (31,70), 96 (108,00), 2 (43,40), 43 (160,20), 51Г (155,40), к.н. (186,70), 96 (62,20), 72 (129,60), 33 (45,50), 37 (34,40), 20 (109,70), 36 (23,30), 84 (67,70), 34 (34,90), 9 (42,30), 9А (58,90), 19 (57,40), к.н. (32,80), к.н. (67,80), к.н. (70,10), к.н. (20,00), 27 (86,50), к.н. (56,70), 22 (57,40), к.н. (126,00), к.н. (56,70), к.н. (29,70), к.н. (140,60), к.н. (222,50), к.н. (37,80), к.н. (120,50), к.н. (148,70), к.н. (94,10)</t>
  </si>
  <si>
    <t>д. Воронцово, 58 домов</t>
  </si>
  <si>
    <t>х-р Митино д.38</t>
  </si>
  <si>
    <t>дер. Филимоново д.41</t>
  </si>
  <si>
    <t xml:space="preserve">1-й Больничный тупик д.16
2я Больничная д.31
</t>
  </si>
  <si>
    <t>ул. Курганная д.11
ул. Железнодорожная д. 10
ул. Раздольная д.22</t>
  </si>
  <si>
    <t>г. Сергиев Посад, ул. 1-я Рыбная, д. 18/2</t>
  </si>
  <si>
    <t xml:space="preserve">ул. Береговая д.11
ул.Пионерская д.21
ул.Первомайская д.59
</t>
  </si>
  <si>
    <t>ул. Ярославская д.23
ул. Дорожная д.14
ул. Комякинская д.118
ул. Быковскогод.28</t>
  </si>
  <si>
    <t>мкр. Новый, промплощадка, зд.. 78</t>
  </si>
  <si>
    <t>66 (42,2), 266 (34,1), 52 (81,7), 243А (242,2), 84 (87,6), 256А (88,9), 346 (55), 291 (249,2), 67 (144,2), 276 (321,8), 94 (71,8), 54 (47,8), 169Б (105,9), 314 (127,2), 54А (211,8), 303 (63,8), 191 (234,5), 222 (229,2), 65 (160,7), 278 (131), 86 (86,8), 368 (114,1), 77 (104,2), 62 (48,1), 81 (101,3), 94А (62,2), 323 (90,2), 97 (112,6), 64 (14,9), 100 (32,3), 207 (161,4), 279 (103,3), 367 (118,9), 96 (214,8), 55 (229,7), 60 (31), 175 (398,1), 207А (120,9), 327 (85,1), 341 (154,7), 299А (113,7), 223 (130,8), 317 (164,4), 73 (85), 59 (225,1), 360 (183,9), 74 (167,4), 321 (53,6), 79 (145,2), 342 (137,7), 249 (273,4), 283 (143,1), 75 (108), 98 (196,2), 258А (98), 226 (142,9), 269 (117,2), 340 (223,5), 253А (144,3), 352 (162), 318 (99,5), 85 (80,5), 58 (39,1), 212 (69,6), 357 (104), 87 (88,8), 281 (184,3), 247 (63), 280 (195,1), 56 (42), 56А (193,1), 359А (156), 205 (79,9), 299 (104,5), 248А (96,8), 243 (153,6)</t>
  </si>
  <si>
    <t>34 (63,1), 16А (128,1), 8А (167,9), к.н. (114), к.н. (237,9), к.н. (135,6), к.н. (265), 34А (174), 24 (49), 1А (44,9), 2А (40,6), 46 (87), к.н. (161,6), к.н. (174,8), к.н. (171), 25 (56,2), к.н. (132,1), к.н. (151), к.н. (327,3), к.н. (60,3), 36 (34,5), 29 (167,1), 16 (51,6), 34 (211,3), 46 (102,2), к.н. (118), 39 (48,8), к.н. (114,6), 42 (45,5), к.н. (182,3), к.н. (100,5), 6В (124,8), 50 (32,4), 13 (80,2), 9А (49,3), 30А (60,1), 26 (45), 12 (65,8), к.н. (88,2), к.н. (136,1), к.н. (152), к.н. (101,3), к.н. (108,2), 48 (14,4), 11Б (180,9), 5 (229,2), 46 (14,8), 8А (36,2), 22 (33,3), 19 (34,8), 7 (42,9), 42А (41,4), 26 (48), 27 (86,5), 18 (55,5), к.н. (206), 29А (149,1), к.н. (168,6), к.н. (115,9), 48 (17,4), 37 (64,7), 31А (192,1), 32 (79,2), 36А (202,4), 10А (173,6), к.н. (128,7), 2Б (99,6), к.н. (76,7), 34Б (124,3), 42 (47,3), к.н. (124), к.н. (228,9), 15 (54,3), к.н. (87,6), к.н. (180,8), к.н. (125), 17 (51), 41 (47), 46А (27,5), 10А (66,2), 4 (50,2), к.н. (26,5), к.н. (403,8), к.н. (244,3), 44 (281,7), 40 (90,9), 14 (57,9), 11А (172,6), 6А (144,5), к.н. (248,4), к.н. (157,4), к.н. (137,8), к.н. (214,2), 6 (93,3), к.н. (145,2), к.н. (128,4)</t>
  </si>
  <si>
    <t>16 (126,3), 22 (74,8), 15 (19,1), 19 (62,5), 21 (84), 37 (95), к.н. (140,9), 5 (76,9), 79 (116,3), 24 (46,4), 46 (87,6), к.н. (60,2), 76 (107,1), 10 (79,7), 3 (163,4), 48 (66,6), 76 (79,9), к.н. (53,2), 28 (47,3), 40 (30,6), 40 (62), 62 (203,5), 92 (81,7), 17 (263,2), 94 (39,6), 47 (67,5), 23 (45,8), 9 (92,8), 6 (90), 4 (63), 73 (75), 75 (79), 103 (58,5), к.н. (128,4), 62 (91,2), 114 (41,2), 69 (47,8), 18 (29,5), к.н. (49), к.н. (44,2)</t>
  </si>
  <si>
    <t>г. Сергиев Посад, б-р Кузнецова, д. 3</t>
  </si>
  <si>
    <t>1,21</t>
  </si>
  <si>
    <t>15,91</t>
  </si>
  <si>
    <t>ул. Генерала Пригоды</t>
  </si>
  <si>
    <t>ул. Корявина</t>
  </si>
  <si>
    <t>ул. Октябрьская</t>
  </si>
  <si>
    <t>Вознесенская улица 80</t>
  </si>
  <si>
    <t>г. Сергиев Посад, Новоугличское ш., д. 50</t>
  </si>
  <si>
    <t>г. Сергиев Посад, Новоугличское ш., д. 34</t>
  </si>
  <si>
    <t>Новоугличское ш., д. 34</t>
  </si>
  <si>
    <t>г. Сергиев Посад, ул. Осипенко, д. 4</t>
  </si>
  <si>
    <t>г Сергиев Посад, 1-я Рыбная, д. 82</t>
  </si>
  <si>
    <t xml:space="preserve"> г. Сергиев Посад, ул. Осипенко, д. 6</t>
  </si>
  <si>
    <t>г. Сергиев Посад, ул. Энгельса, д.5</t>
  </si>
  <si>
    <t>Сергиево-Посадский р-н., п. Реммаш, ул., Институтская, д. 3</t>
  </si>
  <si>
    <t>Сергиево-Посадский р-н., п. Реммаш, ул., Юбилейная, д. 1</t>
  </si>
  <si>
    <t>8e054589-fe62-4c2d-be23-b52ba54bb5ec</t>
  </si>
  <si>
    <t>f71a21c8-0c1c-4cc9-944e-a469a2e011ed</t>
  </si>
  <si>
    <t>be103870-35c6-4305-aaef-f1d32c6e83fe</t>
  </si>
  <si>
    <t>3e149eca-0a75-4985-b018-c806628832ee</t>
  </si>
  <si>
    <t>24affbe4-7bb1-4fb8-85b8-3064d0de3a97</t>
  </si>
  <si>
    <t>996e1f44-f0f9-4da4-9fb7-ce79d14e0678</t>
  </si>
  <si>
    <t>2607ff4f-f5c7-4d44-a27a-c7c63f548df3</t>
  </si>
  <si>
    <t>931fbb98-6d6b-4318-be03-90e19794e0cf</t>
  </si>
  <si>
    <t>310db686-3320-4198-a844-395f1c583361</t>
  </si>
  <si>
    <t>e6141767-3186-46a5-9b58-ed3a6dd58717</t>
  </si>
  <si>
    <t>12ce927c-aaea-40a9-afc8-8f4509aebf45</t>
  </si>
  <si>
    <t>16d491a1-cd78-4848-b6bc-e63e898d0f7e</t>
  </si>
  <si>
    <t>d3290c6c-c958-4409-b9e3-fac9a57192e4</t>
  </si>
  <si>
    <t>9f417e30-1adb-432b-bca3-44559f52e468</t>
  </si>
  <si>
    <t>bc3ff543-aa81-458c-b0a0-a28dcc3ce15a</t>
  </si>
  <si>
    <t>81d54f05-04b9-4838-a1fb-f2a7d162c1ff</t>
  </si>
  <si>
    <t>7da6d749-3589-45ee-b670-90d7f975e05c</t>
  </si>
  <si>
    <t>fc55bb36-1ba5-4f8b-aff3-d83cf0b3f23d</t>
  </si>
  <si>
    <t>4bf12cff-2707-47a7-be8b-bc9ca57337ab</t>
  </si>
  <si>
    <t>5fc41b5b-bea1-4664-b4a1-215f1128faf0</t>
  </si>
  <si>
    <t>37ea5cf3-2696-4c6c-add0-064017307338</t>
  </si>
  <si>
    <t>080e3ab6-5400-4084-a8c9-d44d99a99992</t>
  </si>
  <si>
    <t>50bbf6f7-ff5d-45d8-bf5a-b8fc1f4c644a</t>
  </si>
  <si>
    <t>a02b2853-ebd6-4b6f-b389-f8282bfd89fe</t>
  </si>
  <si>
    <t>82b0c0f3-ba6c-4ad5-9cf5-b8fceb63c1fd</t>
  </si>
  <si>
    <t>5aa02a5c-f17d-4ed1-8da5-761a4add9676</t>
  </si>
  <si>
    <t>56.435112, 38.244751</t>
  </si>
  <si>
    <t>56.435219, 38.244263</t>
  </si>
  <si>
    <t>56.435097, 38.243698</t>
  </si>
  <si>
    <t>56.434944, 38.243404</t>
  </si>
  <si>
    <t>56.434856, 38.243172</t>
  </si>
  <si>
    <t>56.434734, 38.242500</t>
  </si>
  <si>
    <t>56.434830, 38.242237</t>
  </si>
  <si>
    <t>56.434265, 38.247040</t>
  </si>
  <si>
    <t>56.434654, 38.246208</t>
  </si>
  <si>
    <t>56.434788, 38.245888</t>
  </si>
  <si>
    <t>56.434818, 38.245731</t>
  </si>
  <si>
    <t>56.434418, 38.246754</t>
  </si>
  <si>
    <t>186618c2-4adb-471f-b003-f5cebed4e9c6</t>
  </si>
  <si>
    <t>10a4c68f-9701-443f-b66d-16254b5107fa</t>
  </si>
  <si>
    <t>3f5e6d1d-238f-4c50-9560-f2615b5383e8</t>
  </si>
  <si>
    <t>77dccc1e-92d1-4c80-abaf-dbfc73cba41c</t>
  </si>
  <si>
    <t>edda7dea-615b-4f3f-9ddb-38c1ffe9083b</t>
  </si>
  <si>
    <t>4ba7b31b-5ded-4a8a-b7bf-a7aca801281d</t>
  </si>
  <si>
    <t>cd449041-74bd-4001-8383-d36d7bb6e254</t>
  </si>
  <si>
    <t>1559d8fc-dc35-49d6-abe8-94beb8c16c99</t>
  </si>
  <si>
    <t>5de8a023-4543-4907-8d87-bedf99896dbc</t>
  </si>
  <si>
    <t>8e054085-2214-4a45-8ff4-8104d8f87cb5</t>
  </si>
  <si>
    <t>75e39c13-31f2-41b3-ad5a-dfff5a019755</t>
  </si>
  <si>
    <t>5e218b15-6a00-411c-adf1-bc7697bb51c7</t>
  </si>
  <si>
    <t xml:space="preserve">ул.  Девичье Поле: 2 (65,5), 3 (49,8), 5 (112,5), 7 (170,6), 9 (111,5), 10 (137,6), 12 (262,7), 13 (445,2), 14 (265,7), 16 (221,3), 17 (39,6), 18 (170,1), 20 (261), 27 (251,8), к.н. (112,5);
ул. Ярославская: 2 (298,7), 4 (64,4), 7 (112,7), 8 (226,2), 9/2 (14,4), 11 (106,9), 13 (122,6), 23 (463,5),  24 (55,7), 26 (304), 30 (65,3), к.н. (114);
ул. Железнодорожная: 1 (49,7), 2 (62,6), 3 (47,6), 4 (45,8), 6 (52,5), 7 (40), 8 (52,1), 9 (67,4), 10 (78,5), 11 (63,3), 12 (56,3), 13 (62,3), 16 (298,4), 17 (225,9), 18 (52,9), 19 (52);
ул. Вокзальная: 1 (16,1), 3 (20,9);
ул. Звездная: 1 (88,3), 2 (274,1), 3 (229,5), 4 (274,1), 6 (231,7), 7 (44,7), 10 (149,1), 11 (146), 12 (157,6), 13 (101,8), 15 (181,3), к.н. (102,9);
 ул. Солнечная: 6 (141,7), 7 (194,3), 8 (323,1), 9 (61,8), 11 (107,2), 13 (164,3), 16 (267,95), 17 (193,5), 18 (145), 19 (285,7), 20 (140,7), 23 (130), 25 ()134,1), к.н. (134,9), к.н. (131,7);
ул. Луговая: 4 (228,2), 6 (68,6), 7 (308), 9 (200), 10 (269,3), 11 (116,8), 12 (83,4), 14 (246,9), 17 (213,7), 18 (202,5), 19 (233,6), 19 (115,1), 22 (212), 23 (239,6), 25 (205,8), 26 (261,7), 27 (180,6), 28 (271,7), 30 (268,4), 31 (178,2), 36 (70,4), 38 (138,7), 40 (33,7), 42 (189,3), к.н. (169,2);
ул. Соловьиная: 1 (227,3), 2 (246,6), 5 (118,7), 6 (130,6), 7 (250,2), 9 (99,3), 11 (196,7), 18 (137,6), 21 (194), 24 (47,7),  25 (103,1), 26 (241), 27 (77), 28 (275,6), 29 (261,39), 32 (154,1), 33 (79,1), 35 (71), 36 (87), 38 (248,2), 38а (126,3), 40 (121,4), 41 (203,7), к.н. (463,4), к.н. (121,4), к.н. (194);
ул. Посадская: 2 (185,1), 3 (86,2), 4 (287,1), 5 (196,6), 9 (164,9), 10а (209), 12 (282,5), 13 (79,4), 15 (51,1), 19 (489,2), 20 (290,5), 23 (119,5), 33 (191,5), 35 (77,2), к.н. (137,5), к.н. (298,7), к.н. (287,1), к.н. (132,1), к.н. (196,6), к.н. (393,5), к.н. (206,1), к.н. (185,1);
ул. Рябиновая: 1 (33,80), 2 (217,80), 7 (90,30), 8 (155,40), 10 (198,30), 11 (104,20), 12 (145), 13 (120,30), 15 (109,30), 15а (104,30), 18 (42,00), 18 (70,3), 20 (166,10), 23 (99,20), 24 (300,30), к.н. (112,60), к.н.  (120,30), к.н.  (145), к.н. (166,1); 
ул. Кленовый Проезд: 1 (142,70), 2 (109,20), 4 (104,30), к.н. (54,8);
ул. Слободская: 8 (133,60), 10 (168,40), 11 (272,00), 11а (48,30), 13 (116,40), 15 (144,50), 16 (250,20), 21а (290,30), 22 (390,70), 28 (88,50), 32 (165,50), 35 (154,60) ,37 (33,80), к.н. (150,90), к.н  (168,4), к.н. (336,9);
ул. Васильковая: 1 (164), 1а (119,20), 3 (87,70), 5 (235,70) ,9 (41,40), 13 (169,40), 16 (190,40), 23 (158), 24 (334,00), 25 (222,00), 26 (158), 27 (106,60), 28 (195,40), 31 (56,60), 36 (134,10);
ул. Журавлиная : 4 (149,5), 5 (346,3), 6  (54,40), 11 (217,20), 13 (145,10), 15 (181,80), 16 (75) 17 (95,80), 17 (96), 18 (73,40), 23 (94,7), 26 (87,90), 28 (110,90), 35 (230,10), к.н.  (86,40), к.н. (122,70), к.н. (149,50), к.н.  (230,10), к.н.  (217,2);
ул. Тополиная:  2 (218,40), 3 (100), 8 (253,10), 10 (95,80), 13 (192,30), 13/1 (98,1), 15 (214,3), к.н. (155,7), к.н. (85,6); 
ул. Майская: 1 (120), 3 (136,4), 4 (263,2), 5 (81), 7 (80,3), 8 (60), 12 (84,2), 14 (83,70), 20 (246,6), 24 (69,10), 25 (47,60), 26 (190,00), к.н.  (56,20) ,к.н.  (104,50), к.н.  (204,40);
ул. Молодежная: 3 (145,30), 4 (195,60), 5 (170,10), 7 (195,20), 8 (110,50), 9Б (192,70), 23 (110,70)
</t>
  </si>
  <si>
    <t>г. Краснозаводск, ул. Горького</t>
  </si>
  <si>
    <t>г. Краснозаводск, ул. Строителей, д. 6</t>
  </si>
  <si>
    <t>г. Краснозаводск, 93 км Ярославского шоссе, стр. 1</t>
  </si>
  <si>
    <t xml:space="preserve">г. Краснозаводск, 50 лет Октября, д. 9 </t>
  </si>
  <si>
    <t>56.269328, 38.121632</t>
  </si>
  <si>
    <t>СНТ Химик, Химик-1, Химик-2</t>
  </si>
  <si>
    <t>ФБУ "ЦОК 12 ГУ" Минобороны России</t>
  </si>
  <si>
    <t>дер. Золотилово, д. 46</t>
  </si>
  <si>
    <t>56.275449, 37.983052</t>
  </si>
  <si>
    <r>
      <t>Площадь, м</t>
    </r>
    <r>
      <rPr>
        <vertAlign val="superscript"/>
        <sz val="12"/>
        <rFont val="Times New Roman"/>
        <family val="1"/>
        <charset val="204"/>
      </rPr>
      <t>2</t>
    </r>
  </si>
  <si>
    <r>
      <t>Объём накопления, м</t>
    </r>
    <r>
      <rPr>
        <vertAlign val="superscript"/>
        <sz val="12"/>
        <rFont val="Times New Roman"/>
        <family val="1"/>
        <charset val="204"/>
      </rPr>
      <t>3</t>
    </r>
    <r>
      <rPr>
        <sz val="12"/>
        <rFont val="Times New Roman"/>
        <family val="1"/>
        <charset val="204"/>
      </rPr>
      <t>/мес  ТКО</t>
    </r>
  </si>
  <si>
    <r>
      <t>Объём накопления, м</t>
    </r>
    <r>
      <rPr>
        <vertAlign val="superscript"/>
        <sz val="12"/>
        <rFont val="Times New Roman"/>
        <family val="1"/>
        <charset val="204"/>
      </rPr>
      <t>3</t>
    </r>
    <r>
      <rPr>
        <sz val="12"/>
        <rFont val="Times New Roman"/>
        <family val="1"/>
        <charset val="204"/>
      </rPr>
      <t>/мес  КГО</t>
    </r>
  </si>
  <si>
    <t>0e0a165d-305e-42b3-aa0c-cc207eaa25d8</t>
  </si>
  <si>
    <t>d43964e3-0201-47c1-b612-439f7ca2d4d4</t>
  </si>
  <si>
    <t>ООО "СЧМ" (0,36); ООО "Альфа Рязань" (6,66), АО Почта России (0,36)</t>
  </si>
  <si>
    <t>МБОУ "СРЕДНЯЯ ОБЩЕОБРАЗОВАТЕЛЬНАЯ ШКОЛА № 15"(7,0325);  СПОРТИВНАЯ БАЗА ХИМИК МКУ (3,5)</t>
  </si>
  <si>
    <t>ООО "Альбион-2002" (6,2795); ИП Охотская Е.А. (2,58)</t>
  </si>
  <si>
    <t>Администрация (0,36); БЛАГОУСТРОЙСТВО СП МБУ (20,13); РКС МУП (0,07)</t>
  </si>
  <si>
    <t>ИП Палилова Мария Николаевна (0,07); ООО "МАСТЕР-Д" (0,29); ООО «Зелёный пояс» (0,22); ООО «Сотрудничество» (2,39); ООО «Техноэкспорт» (2,61); ООО «Трудовые резервы» (1,67)</t>
  </si>
  <si>
    <t>5bf116ab-d7f6-423f-be90-9ff89b4bcda0</t>
  </si>
  <si>
    <t>46273017-0a24-4b11-b363-0235f1c0b16a</t>
  </si>
  <si>
    <t>д. Березняки, д. 10, 10А, 13, 13А, 14, 25, 26, 53, 54</t>
  </si>
  <si>
    <t xml:space="preserve">д.Березняки, 62,63,64,65,66,67,68,69,70,71,72,74,75,76,77,78,79,80,81,82,84,86,88,90,94,96,98,99,100,101,104,107,109,111,112,113,120,141,145,251,255,256,257,258,262, </t>
  </si>
  <si>
    <t xml:space="preserve">д. Березняки, д. 24, 27, 28, 29, 31, 32, 33, 34, 35, 36, 37, 38 </t>
  </si>
  <si>
    <t>ИП Фадеев Игорь Николаевич (3,23)</t>
  </si>
  <si>
    <t>МБУС "ЦФС "ОЛИМПИОНИК" (0,8); БЛАГОУСТРОЙСТВО СП МБУ (25,62)</t>
  </si>
  <si>
    <t>ООО “ПСК Интехси” (0,95); ООО “ПСК Интехси” (18,08); ПОЧТА РОССИИ АО (0,44)</t>
  </si>
  <si>
    <t>п. Богородское, д. 1, 2, 3, 4, 5, 6</t>
  </si>
  <si>
    <t>ул. Слободка, д. 90А, 73, 65, 91, 82а, 91а, 90, 114, 88, 111, 110, 71, 115а, 101, 83, 56а, 51в, к.н., 75, 112, 65а, 103а, 98, уч. 37</t>
  </si>
  <si>
    <t>п. Богородское, д. 59, 60, 61, 70, 71, 72, 78, 81</t>
  </si>
  <si>
    <t>п. Богородское, д. 17, 18, 19, 23, 24, 25, 26, 27, 28, 31, 32, 33</t>
  </si>
  <si>
    <t>п. Богородское, д. 45, 55, 56, 57, 58</t>
  </si>
  <si>
    <t>af57395f-5da9-458f-9eee-ab3ecebc97a6</t>
  </si>
  <si>
    <t>с. Муханово, ул. Советская, д. 17 (15)</t>
  </si>
  <si>
    <t>ул. Советская, д. 13, 15, 17</t>
  </si>
  <si>
    <t>ДЦ ЗВЁЗДНЫЙ МКУК (0,69); ДЦ ЗВЁЗДНЫЙ МКУК (1,17);  ЗАО "СТРОЙГРУППА СП" (23,07); МБДОУ Детский сад общеразвивающего вида №46 (1,79); МБОУ «Мухановская средняя общеобразовательная школа» (1,73)</t>
  </si>
  <si>
    <t>с. Муханово, ул. Советская, д. 19</t>
  </si>
  <si>
    <t>ул. Советская, д. 19</t>
  </si>
  <si>
    <t xml:space="preserve">ул. Советская, д. 20 </t>
  </si>
  <si>
    <t>ул. Первомайская: 1 (МКД); 2 (90), 6 (166,10), 7 (148,50); 9 (МКД)
ул. Центральная: 3 (126,40), 5 (142,30), 5а (66,40), 7 (124,60), 12 (81,60), 17 (296,80), 18 (50,50), 19 (118), 21 (294,60), 15 (МКД)</t>
  </si>
  <si>
    <t>ул. Комсомольская, д. 5, 7, 8, 9
ул. Чкалова, д. 3, 5
ул. Ленина, д. 4, 6, 8</t>
  </si>
  <si>
    <t>ул. Пионерская, д. 4, 6
ул. Ленина, д. 2  
ул. Комсомольская, д. 1, 3 
ул. Советская, д. 5, 7</t>
  </si>
  <si>
    <t>ул. Мира, 2а, 1, 3</t>
  </si>
  <si>
    <t>ул. Октябрьская, д. 5, 7
ул. Королева, д. 8, 10</t>
  </si>
  <si>
    <t>ул. Первомайская, д. 2, 4, 
ул. Ленина, д. 1, 
ул. Советская, д. 9, 11, 10;  
ул. Пионерская, д. 8, 10; 
ул. Бабушкина, д. 2, 4, 6</t>
  </si>
  <si>
    <t>ул. Ленина, д. 3, 5, 7, 
ул. Первомайская д. 10</t>
  </si>
  <si>
    <t xml:space="preserve">ул. Строителей, д. 2, 4, 6
</t>
  </si>
  <si>
    <t>д. 15, 23</t>
  </si>
  <si>
    <t>д. Зубцово, д. 1, 3, 8, 10, 11</t>
  </si>
  <si>
    <t xml:space="preserve">д. Зубцово, д. 12, 13, 15, 17А, 53, 54, 57 </t>
  </si>
  <si>
    <t>п. Лоза, д. 1, 2, 3, 4, 5</t>
  </si>
  <si>
    <t>п. Лоза, д.  6, 7, 7А, 8, 9, 10, 11</t>
  </si>
  <si>
    <t>п. Лоза, д. 12, 13, 14, 15,15А, 16</t>
  </si>
  <si>
    <t>п. Лоза, д. 17, 17А, 18, 18А, 19</t>
  </si>
  <si>
    <t xml:space="preserve">ул. Горжовицкая д. 7, 9, 8, 5, 12, 13
</t>
  </si>
  <si>
    <t>п. Север, д. 10, 11, 12</t>
  </si>
  <si>
    <t>п. Север, д. 1, 2, 3, 4, 5, 6</t>
  </si>
  <si>
    <t xml:space="preserve">ул. Лихачева д. 1, 3
ул. Калинина, д. 2А, 3А, 4А, 8А, 11А, 17А, 5А, 6А, 7А, 9А, 10А, 15А 
</t>
  </si>
  <si>
    <t xml:space="preserve">ул. Менделеева, д. 17, 19, 21, 23
ул. Дачная </t>
  </si>
  <si>
    <t>п. ОРГРЭС д. 2, 3А, 5, 6</t>
  </si>
  <si>
    <t>2-я Рабочая д. 26, 28, 29, 33, 34, 46, 47, 47А</t>
  </si>
  <si>
    <t xml:space="preserve">ул. Михеенко, д. 15
ул. Советская
ул. Московская </t>
  </si>
  <si>
    <t xml:space="preserve">ул. Калинина д. 6, 8, 1А, 12, 13, 14
ул. Черняховского, д. 2, </t>
  </si>
  <si>
    <t>ул. Черняховского, д. 10, 9, 6, 1, 4</t>
  </si>
  <si>
    <t xml:space="preserve">ул. Черняховского, д. 12, 11, 14
</t>
  </si>
  <si>
    <t xml:space="preserve">ул. Ленина, д. 1, 3, 4, 2
ул. Михеенко д. 5, 6, 7, 8 </t>
  </si>
  <si>
    <t>ул. Седина, д. 28,
ул. 1-я Хотьковская, д. 26, 27, 24</t>
  </si>
  <si>
    <t>ул. Лесная, д. 46, 25, 44, 23 ,5,7,9</t>
  </si>
  <si>
    <t>ул. Пионерская, д. 2, 12, 16, 10, 8
ул. Садовая, д. 17</t>
  </si>
  <si>
    <t>ул. Пионерская, д. 1, 15Б, 3, 5, 9, 11, 13
ул. Лесная, д. 19, 21, 23 
пер. Лесной 1</t>
  </si>
  <si>
    <t xml:space="preserve">с. Васильевское, д. 1, 2, 3, 13,15,17, 19,20, 21, 22,23,24,25, 27, 29 </t>
  </si>
  <si>
    <t>ул. Институтская, д. 7, 9, 11, 13, 15</t>
  </si>
  <si>
    <t>ул. Центральная, д. 34, 33, 32, 31, 35</t>
  </si>
  <si>
    <t>ул. Центральная, д. 23А, 23Б, 75, 57, 73</t>
  </si>
  <si>
    <t>Обслуживающая организация</t>
  </si>
  <si>
    <t xml:space="preserve">ООО "ТРАСТ СП" </t>
  </si>
  <si>
    <t>ЗАО "СТРОЙГРУППА СП"</t>
  </si>
  <si>
    <t>ООО "УК "АВАНГАРД"</t>
  </si>
  <si>
    <t>ООО "МосОблЭксплуатация"</t>
  </si>
  <si>
    <t>ООО "НКС уч.№1"</t>
  </si>
  <si>
    <t>ТСЖ "Согласие"</t>
  </si>
  <si>
    <t>ООО "УК "Виктория Парк"</t>
  </si>
  <si>
    <t>г. Сергиев Посад, ул. Осипенко, д. 2</t>
  </si>
  <si>
    <t>г. Сергиев Посад, ул. Свердлова, д. 1А</t>
  </si>
  <si>
    <t>г. Сергиев Посад, ул. Маяковского, д. 15/25</t>
  </si>
  <si>
    <t>г. Сергиев Посад, ул. Маяковского, д. 15А</t>
  </si>
  <si>
    <t>г. Сергиев Посад, ул. Клементьевская, д. 29</t>
  </si>
  <si>
    <t>ТСЖ "Клементьевская"</t>
  </si>
  <si>
    <t>г. Сергиев Посад, пр-т Красной Армии, д. 9А</t>
  </si>
  <si>
    <t>г. Сергиев Посад, ул. Воробьевская, д. 10</t>
  </si>
  <si>
    <t>ТСН "Клементьевка-10"</t>
  </si>
  <si>
    <t>г. Сергиев Посад, ул. Воробьевская, д. 8</t>
  </si>
  <si>
    <t>ТСН "Клементьевка-8"</t>
  </si>
  <si>
    <t>г. Сергиев Посад, ул. Воробьевская, д. 38</t>
  </si>
  <si>
    <t>г. Сергиев Посад, ул. Андрея Рублева, д. 13</t>
  </si>
  <si>
    <t>г. Сергиев Посад, Новоугличское ш., д. 56</t>
  </si>
  <si>
    <t>ТСЖ "УЮТ"</t>
  </si>
  <si>
    <t>г. Сергиев Посад, Новоугличское ш., д. 63</t>
  </si>
  <si>
    <t>г. Сергиев Посад, Новоугличское ш., д. 13</t>
  </si>
  <si>
    <t>г. Сергиев Посад, Новоугличское ш., д. 54</t>
  </si>
  <si>
    <t>г. Сергиев Посад, Новоугличское ш., д. 60А</t>
  </si>
  <si>
    <t>ТСЖ "УГЛИЧ 60А"</t>
  </si>
  <si>
    <t>г. Сергиев Посад, Новоугличское ш., д. 65</t>
  </si>
  <si>
    <t>г. Сергиев Посад, Московское ш., д. 7 к2</t>
  </si>
  <si>
    <t>ООО "СТАТУС"</t>
  </si>
  <si>
    <t>г. Сергиев Посад, ул. Чайковского, д. 9</t>
  </si>
  <si>
    <t>г. Сергиев Посад, пр-т Красной Армии, д. 238</t>
  </si>
  <si>
    <t>ЗАО "Евросибспецстрой"</t>
  </si>
  <si>
    <t>ТСН МЖД "Чайка-11"</t>
  </si>
  <si>
    <t>ООО "УК ЖКХ Посад 7"</t>
  </si>
  <si>
    <t xml:space="preserve">ОМСУ </t>
  </si>
  <si>
    <t>ООО "УК Регион"</t>
  </si>
  <si>
    <t>ООО "Жилкомфорт"</t>
  </si>
  <si>
    <t>г. Сергиев Посад, ул. Академика Силина, д. 3</t>
  </si>
  <si>
    <t>г. Сергиев Посад, ул. Академика Силина, д. 4</t>
  </si>
  <si>
    <t>ООО "АПТЕКА-А.В.Е-1"-3,77куб.м</t>
  </si>
  <si>
    <t>ПОЧТА РОССИИ АО-0,36куб.м</t>
  </si>
  <si>
    <t>ИП Анненков Д. Ю. (0,23)</t>
  </si>
  <si>
    <t>пр-т Красной Армии, д. 138/2</t>
  </si>
  <si>
    <t>Московское ш., д. 22</t>
  </si>
  <si>
    <t xml:space="preserve">ул. Победы, д. 2 (1/2), 6
ул. Солнечная, д. 1, 3, 5, 6
ул. Молодежная, д. 3, 5, 
б-р Свободы, д. 1 (1/2), 3 </t>
  </si>
  <si>
    <t>ул. Дружбы, д. 6</t>
  </si>
  <si>
    <t xml:space="preserve">ул. Фестивальная, д. 1, 3 + 10-15 домов </t>
  </si>
  <si>
    <t>ул. Птицеградская, д. 14, 18, 22</t>
  </si>
  <si>
    <t xml:space="preserve">ул. Октябрьская, д. 2, 3 (2/3), 4, 5, (1/3), 8 (1/3), 1 (2/4), 7 (2/4)
ул. Симоненкова, 23 (1/3), 21, </t>
  </si>
  <si>
    <t>г. Сергиев Посад, ул. Чайковского, д. 7, 9</t>
  </si>
  <si>
    <t>г. Сергиев Посад, ул. Чайковского, д. 11, 13А, 13</t>
  </si>
  <si>
    <t>г. Сергиев Посад, ул. Пограничная д. 18</t>
  </si>
  <si>
    <t>56.340034, 38.142887</t>
  </si>
  <si>
    <t>г. Сергиев Посад, ул. Пограничная д. 30А, стр. 2, стр. 3</t>
  </si>
  <si>
    <t>ООО УК "Жильё"</t>
  </si>
  <si>
    <t>ул. Озерная, д. 7, 8, 6, 5А</t>
  </si>
  <si>
    <t xml:space="preserve"> ул. Победы, д. 1,  2 (1/2), 3 (1/2)
 ул. Мира,  д. 8 (1/2), 6, 4, 1, 1А, 1Б, 3</t>
  </si>
  <si>
    <t>ул. Мира, 5 (1/2), 3А (1/2), 10, 8 (1/2),  11, 12, 16 (1/3), 14 (1/2) 
ул. Победы, д. 3 (1/2), 5, 7
бульвар Сводобы, д. 6, 
ул. Ясная, д. 1 (1/3)</t>
  </si>
  <si>
    <t>ул. Маслиева, д. 2, 3, 4, 5, 1А, 1 (2/4), 11, 13</t>
  </si>
  <si>
    <t>ул. Маслиева, д. 7, 8, 9, 19, 20, 27, 30, 32, 34, 35, 36, 37, 38</t>
  </si>
  <si>
    <t>г. Сергиев Посад, Клубная ул., д. 26</t>
  </si>
  <si>
    <t>56.294544, 38.148220</t>
  </si>
  <si>
    <t xml:space="preserve">ул. Железнодорожная, д. 24, 26, 28, 30, 32, 34, 36, 38, 40, 42  
ул. Институтская, д. 8, 12, 13 </t>
  </si>
  <si>
    <t>ул. Академика Силина, д. 4
ул. Железнодорожная, д. 20а, 31, 33, 37, 37а, 25/2, 22А (2/4) + 10-20 домов</t>
  </si>
  <si>
    <t>ул. Пионерская, д. 16, 1/12, 11, 13+ 60-65 домов, ул. Валовая, д. 7, 8</t>
  </si>
  <si>
    <t>1-я Рыбная, д. 80, 84
ул. Железнодорожная, д. 35</t>
  </si>
  <si>
    <t>Московское ш., д. 2, 4, 12</t>
  </si>
  <si>
    <t>ул. Седина, д. 1, 4, 43, 6, 8
ул. Горжовицкая, д. 1, 3, 5, 4, 6, 15</t>
  </si>
  <si>
    <t xml:space="preserve">ул. Майолик, д. 4
ул. Ак. Королева д. 2, 4, 11, 7/1, 7/2, 4а
</t>
  </si>
  <si>
    <t>ул. Лихачева, д. 6,</t>
  </si>
  <si>
    <t>ca046227-6138-48ae-8779-4d73cc3e60ca</t>
  </si>
  <si>
    <t>ac3fe62f-3216-4729-9d87-db2852a2fc9a</t>
  </si>
  <si>
    <t>2ad3ba58-9562-4447-a67a-f4ec9db1cdfd</t>
  </si>
  <si>
    <t>9426cf9a-a13f-459a-a864-986a3e306161</t>
  </si>
  <si>
    <t>д. Листвянка: 4, 5, 7</t>
  </si>
  <si>
    <t>1ed566b6-c941-4c96-8ae5-bfd2f50b43cd</t>
  </si>
  <si>
    <t>22afb16e-a9bc-42ce-bc5f-1f1fe1135fa2</t>
  </si>
  <si>
    <t>3314376e-2203-4c07-b6d5-2291df318b7d</t>
  </si>
  <si>
    <t>d5a500c7-6681-4eab-9a9e-cca11c7b64fa</t>
  </si>
  <si>
    <t>2c438ffc-7900-4aaa-bdd6-417e1e0a76ba</t>
  </si>
  <si>
    <t>68541d58-bbee-4559-aca6-b303c1573eed</t>
  </si>
  <si>
    <t>15abd424-049a-46fc-b850-32e00b279719</t>
  </si>
  <si>
    <t>серый (кол-во)</t>
  </si>
  <si>
    <t>график вывоза</t>
  </si>
  <si>
    <t xml:space="preserve">синий (кол-во) </t>
  </si>
  <si>
    <t>да</t>
  </si>
  <si>
    <t>копилка м3/мес  ТКО/КГО</t>
  </si>
  <si>
    <t>подбор по заявкам</t>
  </si>
  <si>
    <t>d92105c7-83fe-4fda-bca1-af6968c0cdf5</t>
  </si>
  <si>
    <t>07:00-23:00 по заявкам</t>
  </si>
  <si>
    <t>другие (кол-во)</t>
  </si>
  <si>
    <t>бункер (КГО)</t>
  </si>
  <si>
    <t>раз в 3 дня с 12.07</t>
  </si>
  <si>
    <t xml:space="preserve">г. Хотьково, ул. 1-я Больничная, д. 10, к. 1 </t>
  </si>
  <si>
    <t>56.310294, 38.098988</t>
  </si>
  <si>
    <t>ежедневно 09:00-12:00</t>
  </si>
  <si>
    <t>f6cca7ab-7ec9-48c1-8e0f-87acc36925d8</t>
  </si>
  <si>
    <t>f807e9e4-6c66-4a9d-8284-7a573632bf22</t>
  </si>
  <si>
    <t>ООО "Рианс"; ООО "ГЕРОЛЬД-2"; ИП Теленков Д.А.; ООО "САН МАРИНО"; Мануфактура; Кухместерская; Брынза; Ландау; Вареничная; Фаворит" ИП Виноградов Н; ООО Эксперт</t>
  </si>
  <si>
    <t>ООО «Альфа Рязань» (8,0655); ООО "АСВ ГРУПП"</t>
  </si>
  <si>
    <t>г. Сергиев Посад, ул. 2-я Пролетарская, д. 4 
(сержио пицца)</t>
  </si>
  <si>
    <t>МБУ "ЭКО-КОМФОРТ"</t>
  </si>
  <si>
    <t>г. Сергиев Посад, ул. Кирова, д. 89 (роддом)</t>
  </si>
  <si>
    <t>34,67 (ТКО)</t>
  </si>
  <si>
    <t>18,45 (ТКО)</t>
  </si>
  <si>
    <t>38,64 (ТКО)</t>
  </si>
  <si>
    <t>34,90 (ТКО)</t>
  </si>
  <si>
    <t>9,10 (ТКО)</t>
  </si>
  <si>
    <t>13,18 (ТКО)</t>
  </si>
  <si>
    <t>33,52 (ТКО)</t>
  </si>
  <si>
    <t>г. Сергиев Посад, пр-т Красной Армии, д. 212Г</t>
  </si>
  <si>
    <t>56.320269, 38.145624</t>
  </si>
  <si>
    <t>1 (0,75)</t>
  </si>
  <si>
    <t>b1f5c62e-b3d9-4fb5-bab5-42e06b6bbae5</t>
  </si>
  <si>
    <t>466d2273-a7e9-446a-ac24-d2813e45d150</t>
  </si>
  <si>
    <t>bdf7d050-598f-4571-9b9b-fc72c9b9913e</t>
  </si>
  <si>
    <t>508700d6-c3cb-4950-bc80-56ab099f1341</t>
  </si>
  <si>
    <t>c8d3ebc3-f24e-4795-9f27-1f3e5c4ee3fb</t>
  </si>
  <si>
    <t>eaa76640-6384-4cec-b5cc-c6a05c93f2df</t>
  </si>
  <si>
    <t>a0a5cc04-cb80-4b23-ab53-9f700c17e6f9</t>
  </si>
  <si>
    <t>62468324-f297-4d3d-aa7d-9f21fb34cc3f</t>
  </si>
  <si>
    <t>9da63584-3206-46a0-93d5-a1344aa3a28e</t>
  </si>
  <si>
    <t>1eb34630-ffb1-4cd5-8ca5-7d9a23d2b347</t>
  </si>
  <si>
    <t>bd5b44c4-366d-49c0-a82d-2b86bd08854d</t>
  </si>
  <si>
    <t>044fb5f3-0077-48b1-99fc-b1751919ed69</t>
  </si>
  <si>
    <t>0e1803ab-1815-4e06-a2e3-2d84a6bf9c27</t>
  </si>
  <si>
    <t>4ce894cd-a4d2-4863-815a-9a6ecdb51141</t>
  </si>
  <si>
    <t xml:space="preserve">Хотьковский пр-д, д. 15, 17, 19, 46 (1/2), 44А (1/2),  42А (1/3)
ул. Маяковского, д. 6, 8, 8А, 10, 16, 14, 12/22
ул. Куликова, д. 20, 18, 18А, 18Б, 23, 21, 21А, 17/2 (1/2)
ул. Толстого, 4А, 8 (1/2), 6А (1/2) </t>
  </si>
  <si>
    <t xml:space="preserve">ул. Клементьевская, д. 73,72 ,76/10,70/13
ул. Хотьковский пр-д, д. 22, 3, 24, 36, 36А, 18, 40А, 7, 9, 38А, 38
ул. Новозагорский п-д, д. 3А, 5     </t>
  </si>
  <si>
    <t>произвольный (раз в 3 дня с 13.07) 7:00-23:00</t>
  </si>
  <si>
    <t>произвольный раз в 3 дня с 13.07</t>
  </si>
  <si>
    <t>сетка 3Д</t>
  </si>
  <si>
    <t>произвольный (раз в 3 дня с 13.07)</t>
  </si>
  <si>
    <t>ежедневно 11:00-15:00</t>
  </si>
  <si>
    <t>ежедневно 12:00-16:00</t>
  </si>
  <si>
    <t>недельный (1 и 3 пятница месяца)</t>
  </si>
  <si>
    <t>ИП Чемоданова О.Н. (0,13); ООО "Авангард"; Громова Олеся Юрьевна (0,15)</t>
  </si>
  <si>
    <t>Муниципальное бюджетное учреждение физической культуры и спорта городского поселения Краснозаводск "Спортивный комплекс "Старт";  КДЦ РАДУГА МБУК</t>
  </si>
  <si>
    <t>еженедельно пн ср сб</t>
  </si>
  <si>
    <t>подбор среда</t>
  </si>
  <si>
    <t>произвольный раз в 3 дня с 12.07</t>
  </si>
  <si>
    <t>0c5f4cf3-ca49-459d-8598-198886a0e2bc</t>
  </si>
  <si>
    <t>мкр. Семхоз, ул. Поселковая, 
д. 15, (8 ) (ул.Железнодорожная)</t>
  </si>
  <si>
    <t>1 раз в 2 дня</t>
  </si>
  <si>
    <t>d003ed33-4665-4eb3-add0-03369ff205f4</t>
  </si>
  <si>
    <t xml:space="preserve"> вывоз 1 раз в 2 дня</t>
  </si>
  <si>
    <t>8bf9d9ba-bfcd-4492-b7ca-273d80a2f3f1</t>
  </si>
  <si>
    <t>мкр. Семхоз, ул. Копнинская, д. 31 (26)</t>
  </si>
  <si>
    <t>подбор воскр</t>
  </si>
  <si>
    <t>56.433311, 38.246983</t>
  </si>
  <si>
    <t>b1957f05-6046-470f-8dde-7b9dbaae0b31</t>
  </si>
  <si>
    <t>г. Краснозаводск, 50 лет Октября, д. 3, 11 под</t>
  </si>
  <si>
    <t>г. Краснозаводск, 50 лет Октября, д. 3, 10 под</t>
  </si>
  <si>
    <t>г. Краснозаводск, 50 лет Октября, д. 3, 12 под</t>
  </si>
  <si>
    <t>г. Краснозаводск, 50 лет Октября, д. 3, 13 под</t>
  </si>
  <si>
    <t>г. Краснозаводск, 50 лет Октября, д. 3, 14 под</t>
  </si>
  <si>
    <t>г. Краснозаводск, 50 лет Октября, д. 3, 15 под</t>
  </si>
  <si>
    <t>г. Краснозаводск, 50 лет Октября, д. 3, 16 под</t>
  </si>
  <si>
    <t>г. Краснозаводск, 50 лет Октября, д. 3, 17 под</t>
  </si>
  <si>
    <t>г. Краснозаводск, 50 лет Октября, д. 3, 5 под</t>
  </si>
  <si>
    <t>г. Краснозаводск, 50 лет Октября, д. 3, 7 под</t>
  </si>
  <si>
    <t>г. Краснозаводск, 50 лет Октября, д. 3, 8 под</t>
  </si>
  <si>
    <t>г. Краснозаводск, 50 лет Октября, д. 3, 9 под</t>
  </si>
  <si>
    <t>г. Краснозаводск, 50 лет Октября, д. 3, 6 под</t>
  </si>
  <si>
    <t>г. Краснозаводск, 50 лет Октября, д. 3, 1 под</t>
  </si>
  <si>
    <t>г. Краснозаводск, 50 лет Октября, д. 3, 2 под</t>
  </si>
  <si>
    <t>г. Краснозаводск, 50 лет Октября, д. 3, 3 под</t>
  </si>
  <si>
    <t>г. Краснозаводск, 50 лет Октября, д. 3, 4 под</t>
  </si>
  <si>
    <t>56.433765, 38.247234</t>
  </si>
  <si>
    <t>bfb3ed55-1bcc-4894-89a1-3eb716131a95</t>
  </si>
  <si>
    <t>56.434013, 38.247421</t>
  </si>
  <si>
    <t>a6ec9266-879b-4bcf-ab8b-4b7ad687705f</t>
  </si>
  <si>
    <t>56.433582, 38.247188</t>
  </si>
  <si>
    <t>ул. Театральная, д. 6, 7, 10, 14</t>
  </si>
  <si>
    <t>ул. Горького, д. 11, Больничный пер., 3, 5, 13, 14, 18</t>
  </si>
  <si>
    <t>ул. 1 Мая, д. 2, 2А, 6
ул. Строителей, 2А</t>
  </si>
  <si>
    <t>ООО "Хотьковское РТП", ООО "Сафит"</t>
  </si>
  <si>
    <t>ИП Журавлев А.Г. (ТЦ Астра), ИП Зайцев В.Н. (ТЦ Астра)</t>
  </si>
  <si>
    <t>56.311017, 38.083489</t>
  </si>
  <si>
    <t>56.368185, 38.274753</t>
  </si>
  <si>
    <t>56.343826, 38.047520</t>
  </si>
  <si>
    <t>г. Хотьково, ул. Михеенко, д. 14</t>
  </si>
  <si>
    <t>56.252281, 37.977920</t>
  </si>
  <si>
    <t>ИП Луганская Г.С.</t>
  </si>
  <si>
    <t>2*0,8</t>
  </si>
  <si>
    <t>56.47295909, 37.8564461</t>
  </si>
  <si>
    <t>56.5589747, 37.8441496</t>
  </si>
  <si>
    <t>56.627665, 38.3301595</t>
  </si>
  <si>
    <t>ул. 1 Мая, д.27,31, 35, 35А, 37, 39, 41</t>
  </si>
  <si>
    <t>ул. 1 Мая, д.  43, 45, 51, 53</t>
  </si>
  <si>
    <t>ул. 40 лет Победы, д. 6, 7, 8</t>
  </si>
  <si>
    <t>ул. Горького, д. 3, 5</t>
  </si>
  <si>
    <t>ул. Новая, д. 1, 2, 3, 4, 4А, 8
ул. Строителей, д. 19</t>
  </si>
  <si>
    <t>ул. Театральная, д. 8, 12, 16
ул. 50 лет Октября, д. 2, 4, 6, 8, 10</t>
  </si>
  <si>
    <t>ул. Трудовые резервы, д. 10, 11, 12, 13
ул. 1 Мая, д. 26,  
ул. Театральная, д. 4</t>
  </si>
  <si>
    <t>ул. 1 Мая, д. 14Б, 16, 17,18,19,20, 21
ул. Трудовые резервы, д. 3
ул. Строителей, д.11,13, 10, 14, 15</t>
  </si>
  <si>
    <t>ООО "Евросибспецстрой"</t>
  </si>
  <si>
    <t>ООО "Евросибспецстрой-сервис"</t>
  </si>
  <si>
    <t>56.492149, 38.175179</t>
  </si>
  <si>
    <t xml:space="preserve">56.496020, 38.184205 </t>
  </si>
  <si>
    <t xml:space="preserve"> 56.496916, 38.177852</t>
  </si>
  <si>
    <t xml:space="preserve"> раз в 3 дня с 13.07</t>
  </si>
  <si>
    <t>ежедневно с 08:00 до 11:00</t>
  </si>
  <si>
    <t>56.254006, 37.980000</t>
  </si>
  <si>
    <t xml:space="preserve">г. Хотьково, ул. Майолик д. 6 </t>
  </si>
  <si>
    <t>ТСНЖ "Майолик 6"</t>
  </si>
  <si>
    <t>68f12460-46f9-4632-b43e-074216b822a5</t>
  </si>
  <si>
    <t>вт; чт; с 09:00-12:00</t>
  </si>
  <si>
    <t>раз в 3 дня с 13.07</t>
  </si>
  <si>
    <t>ул. Майолик, д. 1-1А
ул. Ак. Королева, д. 3, 3А, 5, 9</t>
  </si>
  <si>
    <t xml:space="preserve">г. Хотьково, ул. Майолик, д. 6 (коричневый забор ТСНЖ) </t>
  </si>
  <si>
    <t>ООО "Альбион-2002"; ИП Панфилова Е.Н. (3,4675); ООО Птичка тари (0,29); Волынсков Антон Александрович (0,9725)</t>
  </si>
  <si>
    <t>Муниципальное бюджетное учреждение "Развитие" Сергиево-Посадского муниципального района Московской области; ООО "Фарма МЕДИКАЛ" (3,37)</t>
  </si>
  <si>
    <t>г. Сергиев Посад-14, д. 1, 2, 3, 4, 5, 6, 7, 8, 71, 72, 73, 74, 70</t>
  </si>
  <si>
    <t>56.435135, 38.247934</t>
  </si>
  <si>
    <t>г. Краснозаводск, 
ул.  Театральная, д.18 (смешные цены)</t>
  </si>
  <si>
    <t>ежедневно с 10:00 до 13:00</t>
  </si>
  <si>
    <t>г. Краснозаводск, ул. Трудовые резервы, д. 12</t>
  </si>
  <si>
    <t xml:space="preserve">г. Краснозаводск, ул. Трудовые резервы, д. 11 </t>
  </si>
  <si>
    <t>МБУДО «ДШИ №5 г. Краснозаводск»; МФЦ СЕРГИЕВО-ПОСАДСКОГО ГОРОДСКОГО ОКРУГА МБУ (0,22)</t>
  </si>
  <si>
    <t>СНТ "ШКОЛЬНЫЙ" (0,88667)</t>
  </si>
  <si>
    <t xml:space="preserve">г. Краснозаводск, ул. Чкалова, 
д. 3 </t>
  </si>
  <si>
    <t>56.421001, 38.274510</t>
  </si>
  <si>
    <t>г. Краснозаводск, ул. Чкалова 
(д. 25)</t>
  </si>
  <si>
    <t>Комсомольская: 1, 2, 4, 6, 7, 8, 8А, 9, 12, 12, 12стр1, 13, 14, 14, 15, 16, 18, 20, 21, 21А, 21Б, 22, 24стр1, 25, 25, 27, 27, 27, 28, 29, 29А, 30, 32, 32, 34, 35, 36, 36, 39, 40, 42, 43, 44, 45, 46А, 47, 47Б, 48, 50, 51, 52, 54, 53, 56, 58, 59, 60, 61, 62, 50:05:0110201:2271
Садовая: 1, 1А, 1Б, 2, 2А, 2Б, 3, 3А, 11, 13, 15А, 15Б, 16А, 17, 17А, 18, 20, 21, 21А, 22А, 24, 25, 25А, 25А, 25В, 26, 27А, 28, 29А, 30, 31, 32, 33, 33, 33, 34, 34А, 35, 36, 38, 50:05:0110201:2211, 50:05:0110201:2249, 50:05:0110201:2285, 50:05:0110201:2328
Трудовая: 1, 1А, 2, 2В, 3, 6, 6, 8, 11, 12, 13, 14, 16, 16, 17, 19, 19А, 20, 20А, 24, 24, 24А, 25, 28, 28А, 29, 50:05:0110201:2074, 50:05:0110201:2080, 50:05:0110201:2297, 50:05:0110201:2298
Школьная: 3, 5, 5, 7, 7А, 8, 9, 10, 13, 15, 16, 19, 21, 22, 23, 24, 26, 50:05:0110201:2076</t>
  </si>
  <si>
    <t>ежедневно с 07:00 до 10:00</t>
  </si>
  <si>
    <t>ПАО "Ростелеком"</t>
  </si>
  <si>
    <t>г. Сергиев Посад, Северный проезд, д. 2 (Ростелеком)</t>
  </si>
  <si>
    <t xml:space="preserve"> еженедельно вт</t>
  </si>
  <si>
    <t xml:space="preserve"> еженедельно чт</t>
  </si>
  <si>
    <t>56.304626, 38.146208</t>
  </si>
  <si>
    <t>56.391117, 38.328756</t>
  </si>
  <si>
    <t>с. Бужаниново, территория "ПеревалРесурс"( ООО ФЕНИКС)</t>
  </si>
  <si>
    <t>ООО "ПеревалРесурс"</t>
  </si>
  <si>
    <t>56.329910, 38.147663</t>
  </si>
  <si>
    <t>56.453491, 38.390905</t>
  </si>
  <si>
    <t>56.290033, 38.243442</t>
  </si>
  <si>
    <t>56.7013681, 38.1283212</t>
  </si>
  <si>
    <t>56.609893, 38.261414</t>
  </si>
  <si>
    <t>56.581532, 38.1190107</t>
  </si>
  <si>
    <t>56.5860905, 38.2815519</t>
  </si>
  <si>
    <t>56.329670, 38.154860</t>
  </si>
  <si>
    <t>Красной Армии пр-т, 234</t>
  </si>
  <si>
    <t>56.307295, 38.100612</t>
  </si>
  <si>
    <t>г. Сергиев Посад, Московское ш., д. 40</t>
  </si>
  <si>
    <t>56.284610, 38.124055</t>
  </si>
  <si>
    <t>АО "Мособлэнерго"</t>
  </si>
  <si>
    <t>СНТ/ГСК</t>
  </si>
  <si>
    <t>обустройство новой кп</t>
  </si>
  <si>
    <t>ДЕТСКИЙ САД ОБЩЕРАЗВИВАЮЩЕГО ВИДА № 59 МБДОУ-0,98куб.м</t>
  </si>
  <si>
    <t>ГСК -14
СНТ "ХИМИК-11" (0,50667)
ЖЕЛЕЗНОДОРОЖНЫЙ ТСН ГБ-2,6куб.м</t>
  </si>
  <si>
    <t>БЛАГОУСТРОЙСТВО СП МБУ; МЕСТНАЯ РЕЛИГИОЗНАЯ ОРГАНИЗАЦИЯ ПРАВОСЛАВНЫЙ ПРИХОД  ТИХВИНСКОГО ХРАМА С. ВЫПУКОВО  СЕРГИЕВО-ПОСАДСК-0,07куб.м;</t>
  </si>
  <si>
    <t>56.405495, 38.245522</t>
  </si>
  <si>
    <t>Краснозаводск 1 (в/ч)</t>
  </si>
  <si>
    <t>Краснозаводск 1 (в/ч), д. 1, 2, 3</t>
  </si>
  <si>
    <t>9cd1c12f-9d46-436a-bb5c-5ee04875a10c</t>
  </si>
  <si>
    <t>56.430195, 38.287979</t>
  </si>
  <si>
    <t>г.Краснозаводск, ул.Садовая, дом 38, «Лесничество» Краснозаводское</t>
  </si>
  <si>
    <t>ЮЛ (закрытая)</t>
  </si>
  <si>
    <t>подбор - пятница</t>
  </si>
  <si>
    <t>подбор- среда</t>
  </si>
  <si>
    <t>ОЗЕРНОЕ СНТ-1,77куб.м; САДОВОДЧЕСКОЕ НЕКОММЕРЧЕСКОЕ ТОВАРИЩЕСТВО "ПТИЦЕВОД-4"-0,63куб.м</t>
  </si>
  <si>
    <t>Беседовский Павел Григорьевич-(2,76); ООО «Альфа Владимир»- (0,59); ООО «Альфа Владимир»- (0,95); ООО «Альфа Владимир»- (6,65); Связной ООО-(2,38); ИП Закирова С.Н.-0,4куб.м; ООО «НЕО-ФАРМ»-0,44куб.м</t>
  </si>
  <si>
    <t>пн (1) чт (1) вс (1)</t>
  </si>
  <si>
    <t>подбор вт пт</t>
  </si>
  <si>
    <t>пн (1) чт (1)</t>
  </si>
  <si>
    <t>ООО "Легион" (0,2175); Синельщиков Михаил Юрьевич-2,95куб.м</t>
  </si>
  <si>
    <t>ООО "Версаль" (0,2175); ИП Регентов А.Н.-3,51куб.м;</t>
  </si>
  <si>
    <t>МБУК "БИБЛИОТЕКА ИМ. А.В.СЕЛИВАНОВА"-3куб.м</t>
  </si>
  <si>
    <t>ежедневно с 07:30 до 10:30</t>
  </si>
  <si>
    <t>подбор ср</t>
  </si>
  <si>
    <t>ГБУМО "Мособлмедсервис" (0,07); ГУ-УПФ РФ № 12 ПО Г. МОСКВЕ И МОСКОВСКОЙ ОБЛАСТИ (0,15); МБУДО "Детская музыкальная школа №4 г. Пересвет (5,23); МФЦ СЕРГИЕВО-ПОСАДСКОГО ГОРОДСКОГО ОКРУГА МБУ (0,22); УПРАВЛЕНИЕ ПО ОБЕСПЕЧЕНИЮ ДЕЯТЕЛЬНОСТИ МИРОВЫХ СУДЕЙ МОСКОВСКОЙ ОБЛАСТИ-0,29куб.м</t>
  </si>
  <si>
    <t>МБУ ДО ЦДТТ "ЮНОСТЬ"-1,9куб.м</t>
  </si>
  <si>
    <t>Васильева Юлия Анатольевна-0,48куб.м;</t>
  </si>
  <si>
    <t>Гулиев Саги Ханоглан Оглы-1,71куб.м; Кузнецов Игорь Михайлович-2,28куб.м</t>
  </si>
  <si>
    <t>ИП Логинова Н.А. (2,85); ООО "ПЕРЕСВЕТ ТЕЛЕКОМ"-0,65куб.м; ПОЧТА РОССИИ АО-0,58куб.м</t>
  </si>
  <si>
    <t>Евстифеева Ольга Владимировна-1,9куб.м; Куприянов Александр Сергеевич-1,33куб.м; Манакова Светлана Сергеевна-1,43куб.м</t>
  </si>
  <si>
    <t xml:space="preserve"> пн (1) чт (1)</t>
  </si>
  <si>
    <t>пт (1)</t>
  </si>
  <si>
    <t>ежедневно с 11:00 до 14:00</t>
  </si>
  <si>
    <t>подбор вт чт</t>
  </si>
  <si>
    <t xml:space="preserve"> ООО "ЭНЕРГОРЕСУРС" (1,74)</t>
  </si>
  <si>
    <t>МЕСТНАЯ РЕЛИГИОЗНАЯ ОРГАНИЗАЦИЯ ПРАВОСЛАВНЫЙ ПРИХОД ХРАМА ИКОНЫ БОЖИЕЙ МАТЕРИ НЕЧАЯННАЯ РАДОСТЬ РАБО (0,22), ООО "ЭНЕРГОРЕСУРС" (1,74); ГБУМО "Мособлмедсервис" (0,0725), МБУДО «Детская школа искусств №1 пгт. Скоропусковский» (0,79008)</t>
  </si>
  <si>
    <t xml:space="preserve">подбор вт </t>
  </si>
  <si>
    <t>подбор чт</t>
  </si>
  <si>
    <t>р.п. Скоропусковский, д. 21а п. 2</t>
  </si>
  <si>
    <t>56.368053, 38.138935</t>
  </si>
  <si>
    <t>3d604d6a-d544-4671-9b20-c2dfa75a9215</t>
  </si>
  <si>
    <t>пн, ср, пт с 11:00-14:00</t>
  </si>
  <si>
    <t>р.п. Скоропусковский, д. 25 п. 2</t>
  </si>
  <si>
    <t>56.365677, 38.137760</t>
  </si>
  <si>
    <t>РАДОНЕЖ-К ООО-1,62куб.м</t>
  </si>
  <si>
    <t>91176531-426e-4309-8f4a-69bae5af2a77</t>
  </si>
  <si>
    <t>произвольный (раз в 3 дня с 12.07</t>
  </si>
  <si>
    <t>c610346a-1c8d-40b0-a0c7-798e53779198</t>
  </si>
  <si>
    <t>подбор пн чт</t>
  </si>
  <si>
    <t>подбор пн ср пт</t>
  </si>
  <si>
    <t>56.6193713, 38.3270152</t>
  </si>
  <si>
    <t>еженедельно с  
12:30 - 15:30</t>
  </si>
  <si>
    <t>подбор 2 и 4 понедельник месяца</t>
  </si>
  <si>
    <t>56.600439, 38.288422</t>
  </si>
  <si>
    <t>56.362201, 38.356034</t>
  </si>
  <si>
    <t>56.379641, 38.308391</t>
  </si>
  <si>
    <t>56.26918, 38.03540</t>
  </si>
  <si>
    <t>подбор 2 и 4 вторник месяца</t>
  </si>
  <si>
    <t>МЕСТНАЯ РЕЛИГИОЗНАЯ ОРГАНИЗАЦИЯ ПРАВОСЛАВНЫЙ ПРИХОД НИКОЛЬСКОГО ХРАМА С. БУЖАНИНОВО СЕРГИЕВО-ПОСАДСК-0,15куб.м</t>
  </si>
  <si>
    <t>пн ср пт вскр с 07:00 - 10:00</t>
  </si>
  <si>
    <t>ПОЧТА РОССИИ АО-0,22куб.м</t>
  </si>
  <si>
    <t>подбор пт</t>
  </si>
  <si>
    <t>РКС МУП-0,22куб.м</t>
  </si>
  <si>
    <t>ИП Лунгу Петр Федорович-1,73куб.м</t>
  </si>
  <si>
    <t>СВАТКОВО-1 СНТ-2,72куб.м</t>
  </si>
  <si>
    <t>подбор ср вс</t>
  </si>
  <si>
    <t>вт</t>
  </si>
  <si>
    <t>подбор 2 и 4 пятница месяца</t>
  </si>
  <si>
    <t>подбор еженедельно по воскресеньям</t>
  </si>
  <si>
    <t>д. Березняки, у д. 16 (д. 1А)</t>
  </si>
  <si>
    <t>ул. Орджоникидзе д. 21, 25, 27; мкд: ул. Вавилова 1/24, 3, 9, 11, 13/1, 13/1, 15/2, 17, 23, 23А, 25, 27, 29, 33;
1-й пер. Вавилова 3;
2-й пер. Вавилова 4, 6, 8;
3-й пер. Вавилова 4, 4/2, 5, 6, 7, 8/3;
ул. Орджоникидзе 17А, 17В, 19, 20, 23, 23А, 25А, 26, 27, 28, 29, 31, 36, 38, 39;
ул. Попова 1, 1А, 1А, 1Б, 3, 4, 4, 5, 5, 7, 8, 9, 11, 16, 17, 19, 21, 22/1, 23, 23/1, 24, 25, 26, 27, 28, 29, 31, 33А, 35, 37, 41, 41А, 43/1, 43/1, 50:05:0070704:1396;
пер. Попова 4, 5, 6, 7, 8, 10;
ул. Фрунзе 3, 4, 6, 7, 8/35, 11, 12, 13, 14, 17, 18, 19/11, 24/9, 32/10;
ул. Циолковского 2/21, 3, 4, 4, 5, 6, 7, 8, 10, 12/21, 12/26, 14, 15, 17, 18, 19/1.</t>
  </si>
  <si>
    <t xml:space="preserve">ул. Московская, д.1-68                                                    ул. Мичурина, д.1-44                                                ул.Гоголя, д. 1-31А                                                              ул. Некрасова, д. 1-24 
ул. Жуковского, д. с 140                               ул. Глинки, д.1-61                                        ул. Римского Корсакова, д.2/5-14А               ул. Александрова, д. 4-10                             ул. Пушкина д.1-33                                                                </t>
  </si>
  <si>
    <t>1 раз в 3 дня</t>
  </si>
  <si>
    <t xml:space="preserve">                          подбор недельный</t>
  </si>
  <si>
    <t>пн, ср, пт, вс</t>
  </si>
  <si>
    <t>еженедельно вт сб</t>
  </si>
  <si>
    <t>f037c3e0-1201-4ca8-9222-af45ca0882cc</t>
  </si>
  <si>
    <t xml:space="preserve"> 1 раз в 3 дня</t>
  </si>
  <si>
    <t>подбор 2 и 4 суббота месяца</t>
  </si>
  <si>
    <t>раз в 3 дня</t>
  </si>
  <si>
    <t>подбор сб</t>
  </si>
  <si>
    <t>97603555-7e10-4561-9b63-2c5cd525d340</t>
  </si>
  <si>
    <t>подбор каждое 2 и 4 воскресенье месяца</t>
  </si>
  <si>
    <t xml:space="preserve">с. Бужаниново, 
ул. Строителей, д. 1 (15) </t>
  </si>
  <si>
    <t>fd0519a8-64b2-49cf-aae5-16e1104b8ff2</t>
  </si>
  <si>
    <t>с. Бужаниново, ул. Полевая, у д. 7</t>
  </si>
  <si>
    <t>56.396980, 38.293552</t>
  </si>
  <si>
    <t>ежедневно с 07:00-10:00</t>
  </si>
  <si>
    <t>вывоз 1 раз в 3 дня</t>
  </si>
  <si>
    <t>подбор каждая 3 среда месяца</t>
  </si>
  <si>
    <t>еженедельно вт сб с 15:00-18:00</t>
  </si>
  <si>
    <t>г. Сергиев Посад, ул. Осипенко, д. 4А</t>
  </si>
  <si>
    <t>56.327639, 38.154802</t>
  </si>
  <si>
    <t xml:space="preserve"> ООО "ТАНАРМЕДФАРМ"</t>
  </si>
  <si>
    <t>bfc4e9ae-c8d1-48e4-8fb3-1404aa0eb2ab</t>
  </si>
  <si>
    <t>ООО «Агроторг»; ООО «Альфа Владимир» (с ул. Осипенко 2)</t>
  </si>
  <si>
    <t xml:space="preserve">г. Сергиев Посад, пр-т Красной Армии, д. 230А </t>
  </si>
  <si>
    <t>56.328655, 38.152668</t>
  </si>
  <si>
    <t>ИП Сысоева С.В. (магазин продукты)</t>
  </si>
  <si>
    <t>516ee9ce-4b20-4409-9a91-a56816f98db8</t>
  </si>
  <si>
    <t>Сафронова Л. В.-0,26куб.м</t>
  </si>
  <si>
    <t xml:space="preserve"> 
ежедневно 12:30 - 15:30</t>
  </si>
  <si>
    <t>ООО "Альбион-2002" (8,93); ООО "Бэст Прайс"-24,7куб.м</t>
  </si>
  <si>
    <t>МКУК «ДЦ «Звездный » (2,79917);  ПОЧТА РОССИИ АО-0,51куб.м</t>
  </si>
  <si>
    <t>ежедневно с 10:00 - 13:00</t>
  </si>
  <si>
    <t>ежедневно 12:00 - 15:00</t>
  </si>
  <si>
    <t>ежедневно 12:30 - 15:30</t>
  </si>
  <si>
    <t>ежедневно с  10:30 - 13:30</t>
  </si>
  <si>
    <t>СНТ "СЕЛИХОВО"-1,96куб.м</t>
  </si>
  <si>
    <t>58455dc0-6d08-4cf7-a415-1f49282e50b8</t>
  </si>
  <si>
    <t>ежедневно с  8:00 - 11:00</t>
  </si>
  <si>
    <t>ПОЧТА РОССИИ АО-0,07куб.м</t>
  </si>
  <si>
    <t>514d8d48-edf1-4e80-bfcd-966f2ebc186f</t>
  </si>
  <si>
    <t>Чеканов Александр Викторович-0,8куб.м</t>
  </si>
  <si>
    <t>п. Богородское, д .56 (мусоропровод)</t>
  </si>
  <si>
    <t>56.494305, 38.179916</t>
  </si>
  <si>
    <t>e0769d38-1af9-481f-9261-378d3098e2d0</t>
  </si>
  <si>
    <t>п. Богородское, д. 5 (мусоропровод)</t>
  </si>
  <si>
    <t>31e94895-7f33-4c37-b496-9876f091e2c9</t>
  </si>
  <si>
    <t>56.492088, 38.185879</t>
  </si>
  <si>
    <t>п. Богородское, д. 14 (мусоропровод)</t>
  </si>
  <si>
    <t>п. Богородское, д. 16 (мусоропровод)</t>
  </si>
  <si>
    <t>п. Богородское, д. 17А (мусоропровод)</t>
  </si>
  <si>
    <t>п. Богородское, д. 17 (мусоропровод)</t>
  </si>
  <si>
    <t>п. Богородское, д. 18 (мусоропровод)</t>
  </si>
  <si>
    <t>п. Богородское, д. 19 (мусоропровод)</t>
  </si>
  <si>
    <t>777a59c4-631b-4459-8bfa-14a779a09ace</t>
  </si>
  <si>
    <t>767feea3-4924-48c5-84f8-b04915ca147b</t>
  </si>
  <si>
    <t>8c8391be-33fe-41c0-8998-d25d40e25649</t>
  </si>
  <si>
    <t>5d98cf77-6a3c-4b82-88bd-2924659f167f</t>
  </si>
  <si>
    <t>695f6ae1-1a93-498f-949e-03a73a30094d</t>
  </si>
  <si>
    <t>fec42cf3-c9e4-4246-b664-a1b16a2bafbb</t>
  </si>
  <si>
    <t>56.493019, 38.184269</t>
  </si>
  <si>
    <t>56.493103, 38.182106</t>
  </si>
  <si>
    <t>56.492546, 38.182705</t>
  </si>
  <si>
    <t>56.493717, 38.181408</t>
  </si>
  <si>
    <t>56.493706, 38.182571</t>
  </si>
  <si>
    <t>56.493717, 38.183701</t>
  </si>
  <si>
    <t xml:space="preserve">п. Богородское, д .56 </t>
  </si>
  <si>
    <t>п. Богородское, д. 5</t>
  </si>
  <si>
    <t>п. Богородское, д. 14</t>
  </si>
  <si>
    <t>п. Богородское, д. 16</t>
  </si>
  <si>
    <t xml:space="preserve">п. Богородское, д. 17А </t>
  </si>
  <si>
    <t xml:space="preserve">п. Богородское, д. 17 </t>
  </si>
  <si>
    <t>п. Богородское, д. 18</t>
  </si>
  <si>
    <t xml:space="preserve">п. Богородское, д. 19 </t>
  </si>
  <si>
    <t>п. Богородское, д. 23 (мусоропровод)</t>
  </si>
  <si>
    <t>п. Богородское, д. 24 (мусоропровод)</t>
  </si>
  <si>
    <t>п. Богородское, д. 25 (мусоропровод)</t>
  </si>
  <si>
    <t>90b93551-e0bb-4a7d-a166-e6ad211f2fc3</t>
  </si>
  <si>
    <t>062200cb-f64f-4d42-a8a4-7185ee4825b6</t>
  </si>
  <si>
    <t>c7bf1911-28c9-4427-9cff-25496fab7e0d</t>
  </si>
  <si>
    <t>56.494335, 38.181076</t>
  </si>
  <si>
    <t>56.494297, 38.182308</t>
  </si>
  <si>
    <t>56.494213, 38.183464</t>
  </si>
  <si>
    <t>п. Богородское, д. 23</t>
  </si>
  <si>
    <t>п. Богородское, д. 24</t>
  </si>
  <si>
    <t>п. Богородское, д. 25</t>
  </si>
  <si>
    <t>п. Богородское, д. 28 (мусоропровод)</t>
  </si>
  <si>
    <t>п. Богородское, д. 31 (мусоропровод)</t>
  </si>
  <si>
    <t>п. Богородское, д. 32 (мусоропровод)</t>
  </si>
  <si>
    <t xml:space="preserve">п. Богородское, д. 28 </t>
  </si>
  <si>
    <t xml:space="preserve">п. Богородское, д. 31 </t>
  </si>
  <si>
    <t xml:space="preserve">п. Богородское, д. 32 </t>
  </si>
  <si>
    <t>ed59b15f-8a39-4d87-9ac8-b661ade7e6a2</t>
  </si>
  <si>
    <t>e5ba4e5b-aebf-44e9-9ca7-7c8c36a7431f</t>
  </si>
  <si>
    <t>9a25a6a9-ccfa-44f8-a3cd-6db4d43d7940</t>
  </si>
  <si>
    <t>56.495533, 38.185577</t>
  </si>
  <si>
    <t>56.494846, 38.187168</t>
  </si>
  <si>
    <t>56.495308, 38.187084</t>
  </si>
  <si>
    <t xml:space="preserve">п. Богородское, д.33 </t>
  </si>
  <si>
    <t>e57a8be7-e8fd-44b8-96ab-49336ea0d79a</t>
  </si>
  <si>
    <t>МБУ ДО ДШИ № 4 П. БОГОРОДСКОЕ-1,03куб.м</t>
  </si>
  <si>
    <t>56.495754, 38.187149</t>
  </si>
  <si>
    <t>п. Богородское, д. 6 (мусоропровод)</t>
  </si>
  <si>
    <t>d69ab915-0b1b-4257-aa4c-fcce2645e446</t>
  </si>
  <si>
    <t>cb7ee781-2f69-428c-a883-3fb995999d16</t>
  </si>
  <si>
    <t>f57468de-716d-4e08-adab-ed88483bf558</t>
  </si>
  <si>
    <t>dcc3b08a-6735-4ee7-a9c2-675c90b464a1</t>
  </si>
  <si>
    <t>b9a821ef-f09f-482f-8073-97cb6c526c20</t>
  </si>
  <si>
    <t>6d500d86-6252-47a7-8451-2e8edc67da50</t>
  </si>
  <si>
    <t>b889a531-dd68-4e31-a722-00eb9de1b340</t>
  </si>
  <si>
    <t>c0a76efc-05d3-46ec-ae35-859536bfc8f5</t>
  </si>
  <si>
    <t>85b6b8b9-721b-427b-8fa2-02fc1cf06bfb</t>
  </si>
  <si>
    <t>451561e3-ec81-477e-883c-3d23191913c6</t>
  </si>
  <si>
    <t>19af5a59-af88-49e3-a9be-a19a268a9cc0</t>
  </si>
  <si>
    <t>МФЦ СЕРГИЕВО-ПОСАДСКОГО ГОРОДСКОГО ОКРУГА МБУ-0,15куб.м</t>
  </si>
  <si>
    <t>ИП Демченко Б. И.-0,95куб.м</t>
  </si>
  <si>
    <t>56.492050, 38.186752</t>
  </si>
  <si>
    <t>56.493732, 38.180214</t>
  </si>
  <si>
    <t>56.493031, 38.177750</t>
  </si>
  <si>
    <t>56.492794, 38.176895</t>
  </si>
  <si>
    <t>56.492569, 38.176105</t>
  </si>
  <si>
    <t>56.493366, 38.175755</t>
  </si>
  <si>
    <t>56.494080, 38.176304</t>
  </si>
  <si>
    <t>56.492081, 38.184902</t>
  </si>
  <si>
    <t>56.492851, 38.179813</t>
  </si>
  <si>
    <t>56.494762, 38.178017</t>
  </si>
  <si>
    <t>56.494850, 38.176735</t>
  </si>
  <si>
    <t>9ab0f55f-69d5-4798-ba9b-f0821ab116eb</t>
  </si>
  <si>
    <t>56.495708, 38.184059</t>
  </si>
  <si>
    <t xml:space="preserve">п. Богородское д.4 </t>
  </si>
  <si>
    <t xml:space="preserve">п. Богородское, д.55 </t>
  </si>
  <si>
    <t xml:space="preserve">п. Богородское, д.57 </t>
  </si>
  <si>
    <t xml:space="preserve">п. Богородское, д.58  </t>
  </si>
  <si>
    <t xml:space="preserve">п. Богородское, д.59 </t>
  </si>
  <si>
    <t xml:space="preserve">п. Богородское, д.60  </t>
  </si>
  <si>
    <t xml:space="preserve">п. Богородское, д.61 </t>
  </si>
  <si>
    <t xml:space="preserve">п. Богородское, д. 6 </t>
  </si>
  <si>
    <t xml:space="preserve">п. Богородское, д.70 </t>
  </si>
  <si>
    <t xml:space="preserve">п. Богородское, д.71 </t>
  </si>
  <si>
    <t xml:space="preserve">п. Богородское, д.72  </t>
  </si>
  <si>
    <t xml:space="preserve">п. Богородское, д.81  </t>
  </si>
  <si>
    <t>п. Богородское, д. 33 (мусоропровод)</t>
  </si>
  <si>
    <t>п. Богородское д. 4 (мусоропровод)</t>
  </si>
  <si>
    <t>п. Богородское, д. 55 (мусоропровод)</t>
  </si>
  <si>
    <t>п. Богородское, д. 57 (мусоропровод)</t>
  </si>
  <si>
    <t>п. Богородское, д. 58 (мусоропровод)</t>
  </si>
  <si>
    <t>п. Богородское, д. 59 (мусоропровод)</t>
  </si>
  <si>
    <t>п. Богородское, д. 60 (мусоропровод)</t>
  </si>
  <si>
    <t>п. Богородское, д. 61 (мусоропровод)</t>
  </si>
  <si>
    <t>п. Богородское, д. 71 (мусоропровод)</t>
  </si>
  <si>
    <t>п. Богородское, д. 72 (мусоропровод)</t>
  </si>
  <si>
    <r>
      <t xml:space="preserve">Ветеринарная клиника </t>
    </r>
    <r>
      <rPr>
        <b/>
        <sz val="11"/>
        <rFont val="Times New Roman"/>
        <family val="1"/>
        <charset val="204"/>
      </rPr>
      <t>"</t>
    </r>
    <r>
      <rPr>
        <sz val="11"/>
        <rFont val="Times New Roman"/>
        <family val="1"/>
        <charset val="204"/>
      </rPr>
      <t>Дружок"</t>
    </r>
  </si>
  <si>
    <t>РКС МУП-0,07куб.м</t>
  </si>
  <si>
    <t>ул. Лесная, д. 5, 7, 9</t>
  </si>
  <si>
    <t>ПОЧТА РОССИИ АО-0,29куб.м</t>
  </si>
  <si>
    <t>ЦСДК ВАСИЛЬЕВСКОЕ МБУК-0,47куб.м</t>
  </si>
  <si>
    <t>МЕСТНАЯ РЕЛИГИОЗНАЯ ОРГАНИЗАЦИЯ ПРАВОСЛАВНЫЙ ПРИХОД ВАСИЛЬЕВСКОГО ХРАМА СЕЛА ВАСИЛЬЕВСКОЕ СЕРГИЕВО-П-0,15куб.м</t>
  </si>
  <si>
    <t>ежедневно с 13:30 до 15:30</t>
  </si>
  <si>
    <t xml:space="preserve">РКС МУП-0,29куб.м; </t>
  </si>
  <si>
    <t xml:space="preserve"> Петров Венцислав Петров-6,18куб.м</t>
  </si>
  <si>
    <t>подбор вт</t>
  </si>
  <si>
    <t>МУК «Дом культуры поселка Лоза» (1,39); МЕСТНАЯ РЕЛИГИОЗНАЯ ОРГАНИЗАЦИЯ ПРАВОСЛАВНЫЙ ПРИХОД УСПЕНСКОГО  ХРАМА ДЕР. ПОДСОСИНО СЕРГИЕВО-ПОСАДС-0,07куб.м; МФЦ СЕРГИЕВО-ПОСАДСКОГО ГОРОДСКОГО ОКРУГА МБУ-</t>
  </si>
  <si>
    <t>ежедневно с 09:00 до 12:00</t>
  </si>
  <si>
    <t>раз в 6 дня с 11.07</t>
  </si>
  <si>
    <t>пос. Лоза, д. 10</t>
  </si>
  <si>
    <t>пос.Лоза, д. 18А</t>
  </si>
  <si>
    <t>56.268730, 38.205082</t>
  </si>
  <si>
    <t>735088bb-21b9-4777-b7eb-1207eea96f08</t>
  </si>
  <si>
    <t>п. Заречный (дом Учителя)</t>
  </si>
  <si>
    <t>c9a1b294-7af9-40d6-9a9a-c6f0bf944236</t>
  </si>
  <si>
    <t>п. Ситники, д. 3</t>
  </si>
  <si>
    <t>п. Ситники, д. 7</t>
  </si>
  <si>
    <t>56.247002, 38.217491</t>
  </si>
  <si>
    <t>bdeb2652-61c8-4b3e-8bb5-2d1550efc456</t>
  </si>
  <si>
    <t>018a6209-2a65-418e-aa6f-bf4ba5150655</t>
  </si>
  <si>
    <t>56.244953, 38.218296</t>
  </si>
  <si>
    <t>еженедельно 9:30 - 12:30</t>
  </si>
  <si>
    <t>2 (92,90), 2 А (29,60), 3 (137,60), 3а (51,6), 5 (125,50), 6 (44,60), 7 (80), 8 (195,70), 9 (58,20), 11 (41,50), 13 (75,60), 14 (109,00), 15 (41,60), 17 (45,90), 18 (55,60), 19 (99,60), 20 (74,6), 20А (96,70), 21 (74,40), 22 (55), 23 (244,4), 24 (86,8), 25 (74,70), 26 (34,60), 27 (44,80), 28 (51,20), 28а (59,10), 29 (112,00), 29/1 (67,30, 30 (40), 31 (81,8), 33 (46,40), 35 (150,5), 36 (57,00), 36а/1 (135,20), 36а/2 (88,6), 37 (651,60), 38 (43,40), 39 (221,9)</t>
  </si>
  <si>
    <t>ежедневно с 18:00 - 21:00</t>
  </si>
  <si>
    <t>вт (1) пт (1)</t>
  </si>
  <si>
    <t>АДМИНИСТРАЦИЯ СЕРГИЕВО-ПОСАДСКОГО ГОРОДСКОГО ОКРУГА-0,29куб.м; БЛАГОУСТРОЙСТВО СП МБУ-21,96куб.м; ГЛАВНОЕ УПРАВЛЕНИЕ ЗАГС МОСКОВСКОЙ ОБЛАСТИ-0,29куб.м; МФЦ СЕРГИЕВО-ПОСАДСКОГО ГОРОДСКОГО ОКРУГА МБУ-0,15куб.м;</t>
  </si>
  <si>
    <t>п. Реммаш, ул. Спортивная, д. 2 (3 (у гаражей)</t>
  </si>
  <si>
    <t>Муниципальное бюджетное общеобразовательное учреждение "Начальная общеобразовательная школа № 13"; МБОУ-4,5куб.м; УПРАВЛЕНИЕ ПО ОБЕСПЕЧЕНИЮ ДЕЯТЕЛЬНОСТИ МИРОВЫХ СУДЕЙ МОСКОВСКОЙ ОБЛАСТИ-0,29куб.м; ФОК ОРБИТА МКУ-1,11куб.м</t>
  </si>
  <si>
    <t>07640214-c5a3-4198-929e-19229a2d1faa</t>
  </si>
  <si>
    <t>ООО "МЕТАЛЛСТРОЙ"-0,44куб.м</t>
  </si>
  <si>
    <t>Калачева Наталья Васильевна-1,43куб.м</t>
  </si>
  <si>
    <t>МЕСТНАЯ РЕЛИГИОЗНАЯ ОРГАНИЗАЦИЯ ПРАВОСЛАВНЫЙ ПРИХОД ХРИСТОРОЖДЕСТВЕНСКОГО ХРАМА С. ИУДИНО СЕРГИЕВО-П-0,29куб.м</t>
  </si>
  <si>
    <t>МКУК ДК "ГОРИЗОНТ"-0,82куб.м</t>
  </si>
  <si>
    <t>Душин Андрей Иванович-4,57куб.м; ИП Какашвили Е.В.-1,35куб.м; ИП Полевой Андрей Евгеньевич-1,81куб.м; ООО «Альфа Владимир»-3,8куб.м; ООО «Альфа Владимир»-0,29куб.м</t>
  </si>
  <si>
    <t>п. Реммаш, ул., Институтская, д. 11 (мусоропровод)</t>
  </si>
  <si>
    <t>56.448036, 38.097221</t>
  </si>
  <si>
    <t xml:space="preserve">ул. Институтская, д. 11 </t>
  </si>
  <si>
    <t>п. Реммаш, ул., Институтская, д. 9 (мусоропровод)</t>
  </si>
  <si>
    <t>56.447819, 38.096088</t>
  </si>
  <si>
    <t xml:space="preserve">ул. Институтская, д. 9 </t>
  </si>
  <si>
    <t>ПАО Ростелеком (0,0725); ИП Бочков Денис Александрович-2,58куб.м; Сорокина Юлия Петровна-3,86куб.м</t>
  </si>
  <si>
    <t>ежедневно с  
18:30 - 21:30</t>
  </si>
  <si>
    <t>пт</t>
  </si>
  <si>
    <t xml:space="preserve">ИП Бочков Д.А. (2,58); ИП Козина Г.В. (1,52); Сафонова Мария Антоновна-5,32куб.м; </t>
  </si>
  <si>
    <t xml:space="preserve"> МЕСТНАЯ РЕЛИГИОЗНАЯ ОРГАНИЗАЦИЯ ПРАВОСЛАВНЫЙ ПРИХОД СЕРГИЕВСКОГО ХРАМА ДЕРЕВНИ МЕРГУСОВО СЕРГИЕВО-ПО-0,15куб.м; СЕЛКОВСКАЯ ООШ МБОУ-1,46куб.м</t>
  </si>
  <si>
    <t>ce82a648-e389-4e03-a0da-63c46cf564f2</t>
  </si>
  <si>
    <t>пн</t>
  </si>
  <si>
    <t>дер. Торгашино, д. 20 (21)</t>
  </si>
  <si>
    <t>ИП Сердюкова Н.Н. (0,07); ПОЧТА РОССИИ АО-0,15куб.м</t>
  </si>
  <si>
    <t>ежедневно с  19:00 - 22:00</t>
  </si>
  <si>
    <t>МБДОУ «Детский сад общеразвивающего вида №68» (1,07); МКУК "ФЕДОРЦОВСКИЙ ЦСДК" (3,5); Местная религиозная организация православный приход храма прп.Алексия (0,2175)</t>
  </si>
  <si>
    <t>Лебедянский Павел Александрович (1,125); Иванчихин Алексей Павлович-2,02куб.м; ПОЧТА РОССИИ АО-0,07куб.м</t>
  </si>
  <si>
    <t>МИХАЛЕВО СНТ-1,84куб.м;</t>
  </si>
  <si>
    <t>ПАО "РОСТЕЛЕКОМ", ПОЧТА РОССИИ АО; Бородулина Людмила Николаевна-4,28куб.м</t>
  </si>
  <si>
    <t>«Культурно-досуговый центр имени В.Н.Сосина»(0,58), МБДОУ «Детский сад общеразвивающего вида №47» (2,17), МБОУ «Шабурновская основная общеобразовательная школа» (3,21417);  МЕСТНАЯ РЕЛИГИОЗНАЯ ОРГАНИЗАЦИЯ ПРАВОСЛАВНЫЙ ПРИХОД УСПЕНСКОГО ХРАМА С. ЗАКУБЕЖЬЕ СЕРГИЕВО-ПОСАДСКОГ-0,22куб.м;</t>
  </si>
  <si>
    <t>56.552376, 38.010429</t>
  </si>
  <si>
    <t>56.520752 38.087208</t>
  </si>
  <si>
    <t>56.515411, 38.085770</t>
  </si>
  <si>
    <t>мкр. Новый, д. 12, пл. 1</t>
  </si>
  <si>
    <t>56.516758, 38.085087</t>
  </si>
  <si>
    <t>мкр. Новый, д. 12</t>
  </si>
  <si>
    <t>2719e2b4-886a-4ca8-a719-301ec70c2c8d</t>
  </si>
  <si>
    <t>мкр. Новый, д. 12, пл. 2</t>
  </si>
  <si>
    <t>56.516758, 38.085088</t>
  </si>
  <si>
    <t>aca7013f-91a4-4095-a710-b026df7bd0f1</t>
  </si>
  <si>
    <t>56.516758, 38.085089</t>
  </si>
  <si>
    <t>мкр. Новый, д. 18</t>
  </si>
  <si>
    <t>4d677000-6583-4a5b-a9a6-aa10f4b63635</t>
  </si>
  <si>
    <t>раз в три дня</t>
  </si>
  <si>
    <t>56.516544, 38.091930</t>
  </si>
  <si>
    <t>ПОЛИМЕХКОН ООО НПП-0,73куб.м; Сидоров Илья Валерьевич-2,59куб.м;</t>
  </si>
  <si>
    <t>СНТ "ЗАЛЕСЬЕ"-1,14куб.м; СНТ "ИЗЛУЧИНА"-2,22куб.м</t>
  </si>
  <si>
    <t>мкр. Новый, д. 22</t>
  </si>
  <si>
    <t>56.515236, 38.091854</t>
  </si>
  <si>
    <t>4b7c0322-eebb-47da-a942-753a5570e256</t>
  </si>
  <si>
    <t>мкр. Новый д.23А (с. Шеметово, ул. Центральная, д. 23Б)</t>
  </si>
  <si>
    <t>8ef1d7ea-c524-418e-b021-f8417a695084</t>
  </si>
  <si>
    <t>мкр. Новый, д. 26</t>
  </si>
  <si>
    <t>56.514538, 38.090599</t>
  </si>
  <si>
    <t>acd560bf-71f6-4e37-8066-1f76facb4e21</t>
  </si>
  <si>
    <t>мкр. Новый, д. 29А</t>
  </si>
  <si>
    <t>56.518436, 38.083996</t>
  </si>
  <si>
    <t>b4edf9ec-f553-48fa-acc4-cc4d38f88e67</t>
  </si>
  <si>
    <t>мкр. Новый, д. 34 (с. Шеметово, ул. Центральная, д. 31 (34))</t>
  </si>
  <si>
    <t>ежедневно с 10:00-13:00</t>
  </si>
  <si>
    <t>металл</t>
  </si>
  <si>
    <t>мкр. Новый, д. 65</t>
  </si>
  <si>
    <t>56.519409, 38.090885</t>
  </si>
  <si>
    <t>06dc3ac2-1677-4ea4-9bac-84334ffddafa</t>
  </si>
  <si>
    <t>мкр. Новый, д. 9</t>
  </si>
  <si>
    <t>56.516476, 38.084282</t>
  </si>
  <si>
    <t>2e967ac2-9eaa-424a-9045-e04eb5d69d4b</t>
  </si>
  <si>
    <t>мкр. Новый, д. А-Б</t>
  </si>
  <si>
    <t>56.516838, 38.082153</t>
  </si>
  <si>
    <t>1bd57e37-b510-408c-a7e1-b98caa9cdfb2</t>
  </si>
  <si>
    <t>56.519627, 38.088455</t>
  </si>
  <si>
    <t>47728fa5-23e6-4a37-ae2a-102dbd7dd671</t>
  </si>
  <si>
    <t>мкр. Новый, ул. Центральная, д. 73, 75, 57</t>
  </si>
  <si>
    <t>подбор - последняя пятница месяца</t>
  </si>
  <si>
    <t>подбор ежемесячно 2 и 4 пятница</t>
  </si>
  <si>
    <t>подбор еженедельно пятница</t>
  </si>
  <si>
    <t>ежемесячно 2 и 4 пятница</t>
  </si>
  <si>
    <t>подбор последняя пятница месяца</t>
  </si>
  <si>
    <t>еженедельно пятница</t>
  </si>
  <si>
    <t>последняя пятница месяца</t>
  </si>
  <si>
    <t>подбор 1и 3 пятница месяца</t>
  </si>
  <si>
    <t>1 и 3 пятница месяца</t>
  </si>
  <si>
    <t>еженедельно пн ср пт</t>
  </si>
  <si>
    <t>еженедельно пт</t>
  </si>
  <si>
    <t>по заявке</t>
  </si>
  <si>
    <t>ежедневно с 09:00-12:00</t>
  </si>
  <si>
    <t>Беляков Валерий Владимирович (1,3775); Горохова Гуар Михайловна (2,28); РАТНА-СН ООО-0,16куб.м</t>
  </si>
  <si>
    <t>b4a6f40c-d9ad-4300-ade4-1187a4063128</t>
  </si>
  <si>
    <t>ежедневно; подбор пт</t>
  </si>
  <si>
    <t>вывоз по датам</t>
  </si>
  <si>
    <t>МФЦ СЕРГИЕВО-ПОСАДСКОГО ГОРОДСКОГО ОКРУГА МБУ-1,16куб.м</t>
  </si>
  <si>
    <t xml:space="preserve"> каждый 2-й день</t>
  </si>
  <si>
    <t>Сидоренко Елена Игоревна (1,9); ИП Коряева Елена Игоревна-0,07куб.м</t>
  </si>
  <si>
    <t>АО НПП "ТЕРМОТЕКС"-2,32куб.м; АО ЦВМ «АРМОКОМ», АО ЦВМ «АРМИРОВАННЫЕ КОМПОЗИТЫ»-2,18куб.м; Бобкова Мария Викторовна-0,95куб.м; Дмитриева Елена Евгеньевна-1,43куб.м; Егоров Евгений Николаевич-1,21куб.м; Кудрявцева Ирина Сергеевна-3,45куб.м; Лунёв Игорь Владимирович-0,27куб.м; ООО "НОРС"-3,52куб.м; ООО "СЕРВИС-СП"-0,07куб.м; ПОЧТА РОССИИ АО-0,22куб.м; Соколова Надежда Валерьевна-0,52куб.м; Сотсков Александр Алексеевич-0,22куб.м; Тимошин Борис Васильевич-0,07куб.м</t>
  </si>
  <si>
    <t>подбор вт сб</t>
  </si>
  <si>
    <t>ГУ-УПФ РФ № 12 ПО Г. МОСКВЕ И МОСКОВСКОЙ ОБЛАСТИ-0,22куб.м; МБУДОДШИ ИМ.Е.Д.ПОЛЕНОВОЙ (Г.ХОТЬКОВО)-5,7куб.м</t>
  </si>
  <si>
    <t>ежедневно с 08:00-11:00</t>
  </si>
  <si>
    <t>подбор пн</t>
  </si>
  <si>
    <t xml:space="preserve">ИП Семенов А.О. (4,35); ИП Кривошеев А.Н.-1,43куб.м; </t>
  </si>
  <si>
    <t>подбор  пн (1) ср (1) пт (1)</t>
  </si>
  <si>
    <t>ООО "ВЕКТОР-6"; ПОЧТА РОССИИ АО-0,65куб.м</t>
  </si>
  <si>
    <t>пн (3) ср (3) пт (3) с 12:00-15:00</t>
  </si>
  <si>
    <t xml:space="preserve"> вт сб; подбор чт</t>
  </si>
  <si>
    <t>ГЛАВНОЕ УПРАВЛЕНИЕ ЗАГС МОСКОВСКОЙ ОБЛАСТИ-0,29куб.м; ДЕТСКИЙ САД КОМБИНИРОВАННОГО ВИДА № 72 МБДОУ-4,23куб.м; УПРАВЛЕНИЕ ПО ОБЕСПЕЧЕНИЮ ДЕЯТЕЛЬНОСТИ МИРОВЫХ СУДЕЙ МОСКОВСКОЙ ОБЛАСТИ-0,29куб.м</t>
  </si>
  <si>
    <t xml:space="preserve">Мельникова Татьяна Васильевна (0,95); ООО «Мини-Маг» (8,9775); Сабитов Саяр Мунирович (3,477); Связной ООО (3,0305); ИП Сонин Игорь Сергеевич-13,3куб.м; ИП Чмель Андрей Анатольевич-1,9куб.м;  ООО МКК "ЦЕНТРОФИНАНС ГРУПП"-0,15куб.м; Ракша Денис Григорьевич-0,07куб.м; </t>
  </si>
  <si>
    <t>ежедневно, подбор пт</t>
  </si>
  <si>
    <t>ТСН МЖД "ПРЕСТИЖ" </t>
  </si>
  <si>
    <t xml:space="preserve">ДЕТСКИЙ САД КОМБИНИРОВАННОГО ВИДА №51 МБДОУ-3,93куб.м; </t>
  </si>
  <si>
    <t>ЦЕНТР ЕЛИЗАВЕТЫ МАМОНТОВОЙ МБУК-2,5куб.м</t>
  </si>
  <si>
    <t>ежедневно, побор вт</t>
  </si>
  <si>
    <t>ИП Чмель Андрей Анатольевич (1,9); ПОЧТА РОССИИ АО-0,44куб.м</t>
  </si>
  <si>
    <t>Ермакова Мария Борисовна (1,9), ООО «Экоокна Сити»-0,15куб.м</t>
  </si>
  <si>
    <t xml:space="preserve">г. Хотьково, ул. Горжовицкая, д. 1 (АТС)  (ул. Седина,  д. 1) </t>
  </si>
  <si>
    <t>Матвеева Татьяна Александровна (0,7595); ООО "КАН"</t>
  </si>
  <si>
    <t>г. Сергиев Посад, ул. Владимирская, д. 7 к.3</t>
  </si>
  <si>
    <t>56.333731, 38.139106</t>
  </si>
  <si>
    <t>56.291260, 38.121579 (координаты старой кп, будет ликвидирована)</t>
  </si>
  <si>
    <t>ежедневно, подбор пн пт</t>
  </si>
  <si>
    <t>ежедневно с 08:30 до 11:30</t>
  </si>
  <si>
    <t>бункер  пн (1) пт (1); подбор среда еженедельно</t>
  </si>
  <si>
    <t>подбор  вт пт</t>
  </si>
  <si>
    <t>бункер  пн (1) пт (1); подбор еженедельно по четвергам</t>
  </si>
  <si>
    <t xml:space="preserve">Мухин Виктор Валентинович (3,705); Прокушев Антон Васильевич (0,145) Загородская Лариса Леонидовна-0,95куб.м; Макарова Татьяна Александровна-1,29куб.м; </t>
  </si>
  <si>
    <t>г. Хотьково, ул. Михеенко, д. 25</t>
  </si>
  <si>
    <t>56.256912, 37.975861</t>
  </si>
  <si>
    <t>г. Хотьково, ул. Михеенко, д. 25 к1, к2, к3</t>
  </si>
  <si>
    <t>9024c0a0-e69f-4985-9bf4-1a3ea3ef8314</t>
  </si>
  <si>
    <t>д. Жучки, д. 8</t>
  </si>
  <si>
    <t>56.246586, 37.944775</t>
  </si>
  <si>
    <t>д. Жучки, д. 16, 8, 7, 6, 15, 24, 10</t>
  </si>
  <si>
    <t>СНТ "ВАСЬКОВО"-1,52куб.м</t>
  </si>
  <si>
    <t>с. Абрамцево, ул. Музейная, д. 12</t>
  </si>
  <si>
    <t>56.229362, 37.970516</t>
  </si>
  <si>
    <t>36975a45-bb95-4229-8599-56f83d2136fa</t>
  </si>
  <si>
    <t>с. Абрамцево, ул. Музейная</t>
  </si>
  <si>
    <t xml:space="preserve"> вт пт вс</t>
  </si>
  <si>
    <t>г. Хотьково, ул. 1-я Хотьковская, д.24</t>
  </si>
  <si>
    <t>56.243835, 37.991997</t>
  </si>
  <si>
    <t>Кабанов Роман Николаевич-1,9куб.м; Малиновская Наталья Владимировна-2,48куб.м; Шлюков Роман Владимирович-3,36куб.м</t>
  </si>
  <si>
    <t>6c739605-205d-49a4-857e-f3e149789254</t>
  </si>
  <si>
    <t>пн (2) ср (2) пт (2) с 8:30-11:30</t>
  </si>
  <si>
    <t>г. Хотьково, ул. Ленина д. 2</t>
  </si>
  <si>
    <t>56.251583, 37.974243</t>
  </si>
  <si>
    <t>ИП Аветисян А. Р.-1,62куб.м; ООО «Альфа Рязань»-6куб.м; Степанова Галина Георгиевна-2,33куб.м</t>
  </si>
  <si>
    <t>2b37fe7a-f33e-4c3b-bccc-c974cd460576</t>
  </si>
  <si>
    <t xml:space="preserve">г. Хотьково, ул. Ленина д. 2, Михеенко, д. 9А, 16, 19, 20, 21, ул. Лихачева, д. 4 </t>
  </si>
  <si>
    <t>ООО "НПП "ПЛАСТИКОН"-0,22куб.м</t>
  </si>
  <si>
    <t>подбор последний четверг месяца</t>
  </si>
  <si>
    <t>г. Сергиев Посад, ул. Институтская, 15 (Железнодорожная, д. 44,(Салют))</t>
  </si>
  <si>
    <t>подбор вт чт сб вс</t>
  </si>
  <si>
    <t>г. Сергиев Посад, ул. 1-ой Ударной Армии, д. 42А (38)</t>
  </si>
  <si>
    <t xml:space="preserve">подбор вт сб </t>
  </si>
  <si>
    <t>ежедневно с 06:00-12:00</t>
  </si>
  <si>
    <t xml:space="preserve">подбор вт чт сб </t>
  </si>
  <si>
    <t>1 раз в месяц</t>
  </si>
  <si>
    <t>874d9757-9ed8-4efb-ab3a-67f22cb0a16f</t>
  </si>
  <si>
    <t>г. Сергиев Посад, ул. 1-й Ударной Армии, д. 40</t>
  </si>
  <si>
    <t>56.322083, 38.132946</t>
  </si>
  <si>
    <t>ООО "ЮРИМАКС"-0,07куб.м</t>
  </si>
  <si>
    <t>ТСЖ "Спутник-2"</t>
  </si>
  <si>
    <t>6fb66d10-96d2-4147-9f6d-145dfa3d43d4</t>
  </si>
  <si>
    <t>Каждый 2-й день</t>
  </si>
  <si>
    <t>г. Сергиев Посад, ул. 1-й Ударной Армии, д. 44</t>
  </si>
  <si>
    <t>56.323620, 38.133072</t>
  </si>
  <si>
    <t>Найденова Татьяна Анатольевна-0,07куб.м</t>
  </si>
  <si>
    <t>7294790f-8b20-401c-b2f6-b70c7db369d0</t>
  </si>
  <si>
    <t>г. Сергиев Посад, ул. 1-я Рыбная, д. 80А</t>
  </si>
  <si>
    <t>ежедневно с 12:00-15:00</t>
  </si>
  <si>
    <t>пн ср пт вс, подбор пт</t>
  </si>
  <si>
    <t>ИП Любимов В.В. (1,425)Безчастная Татьяна Владимировна-0,15куб.м; Волкова Ольга Сергеевна-0,57куб.м; ДАНТИСТЪ ООО-0,44куб.м; ИП Раджабов Шахназар Юсиф Оглы-1,18куб.м; Калитюк Светлана Валерьяновна-4,09куб.м; Раднаева Сирафима Эрдыниевна-2,76куб.м; Сариев Эльчин Бахман Оглы-0,57куб.м; Хила Игорь Васильевич-1,18куб.м</t>
  </si>
  <si>
    <t>раз в 6 дней</t>
  </si>
  <si>
    <t>56.301067, 38.154110</t>
  </si>
  <si>
    <t>56.298923 38.15703</t>
  </si>
  <si>
    <t>e0fbb43e-4322-47ab-ab6b-083ef52d757b</t>
  </si>
  <si>
    <t>ежедневно по 2 с 09:00-12:00</t>
  </si>
  <si>
    <t xml:space="preserve"> ООО "Альбион-2002"-8,87куб.м</t>
  </si>
  <si>
    <t>4*0,66</t>
  </si>
  <si>
    <t>696d7cdb-7e21-4c0d-9b5e-aad04d09e2b8</t>
  </si>
  <si>
    <t>г. Сергиев Посад, ул. Рыбная, д. 88</t>
  </si>
  <si>
    <t>56.29966, 38.15494</t>
  </si>
  <si>
    <t>ежедневнос 09:00-12:00</t>
  </si>
  <si>
    <t>56.331496, 38.137743</t>
  </si>
  <si>
    <t>56.295075, 38.115438</t>
  </si>
  <si>
    <t>ежедневно с 11:00-14:00</t>
  </si>
  <si>
    <t>ежедневно с 14:00-17:00</t>
  </si>
  <si>
    <t>ООО "Альфа Владимир" (5,6145); Сысоева Татьяна Александровна-4,47куб.м</t>
  </si>
  <si>
    <t>ИП Силаева Е.В. (2); ООО "Домашний доктор" (1,805); АО "Воентелеком" (1,59); Батанина Лариса Николаевна-1,13куб.м;</t>
  </si>
  <si>
    <t>ПОЧТА РОССИИ АО-0,51куб.м</t>
  </si>
  <si>
    <t>ООО ПКФ "СТАРАЯ ГВАРДИЯ" (10,35); Куценко Вера Владимировна-0,95куб.м; ООО "Альбион-2002"-10,52куб.м</t>
  </si>
  <si>
    <t>АО "Дикси ЮГ" (8,0655); ИП Гаврилова Л.Н.-20,94куб.м; ООО "ТРАСТ СП"-57,7куб.м</t>
  </si>
  <si>
    <t>аодбор ср пт</t>
  </si>
  <si>
    <t>ООО "Альбион-2002" (5,8615); Загоренко Иван Иванович-0,1куб.м; Лазарева Виктория Валерьевна-0,07куб.м;</t>
  </si>
  <si>
    <t>г. Сергиев Посад, Новоугличское ш., д. 66 (68А)</t>
  </si>
  <si>
    <t>ООО "Дантист"-0,15куб.м</t>
  </si>
  <si>
    <t>ежедневно с 06:00-09:00</t>
  </si>
  <si>
    <t>подбор пн  
12:00 - 15:00</t>
  </si>
  <si>
    <t>г. Сергиев Посад, Новоугличское ш., д. 84А</t>
  </si>
  <si>
    <t>подбор пн 07:00 - 10:00</t>
  </si>
  <si>
    <t>ежедневно с 13:00-16:00</t>
  </si>
  <si>
    <t>Дергачев Николай Владимирович-0,57куб.м; ЗДРАВТОРГ ООО-0,07куб.м; Игнатова Инна Борисовна-0,81куб.м; ИП Исмаилова Ф.Д.-0,81куб.м; Мамедов Амрах Ильхам Оглы-24,99куб.м; Сабиров Тимур Исмаилович-4,66куб.м</t>
  </si>
  <si>
    <t>г. Сергиев Посад, Красной Армии пр-т, д. 1А/1</t>
  </si>
  <si>
    <t xml:space="preserve">ГУ-МОСКОВСКОЕ ОБЛАСТНОЕ РО ФОНДА СОЦИАЛЬНОГО СТРАХОВАНИЯ РОССИЙСКОЙ ФЕДЕРАЦИИ (1,6675); МФЦ СЕРГИЕВО-ПОСАДСКОГО ГОРОДСКОГО ОКРУГА МБУ-7,4куб.м; </t>
  </si>
  <si>
    <t>ежедневно с 16:00-19:00</t>
  </si>
  <si>
    <t>с 10:00:16:00</t>
  </si>
  <si>
    <t>56.441814; 38.087589</t>
  </si>
  <si>
    <t>в зимний период раз в месяц вывоз (посл понед месяца)</t>
  </si>
  <si>
    <t>38d9b054-2efe-4f34-8242-e95f3f0db579</t>
  </si>
  <si>
    <t>с октября по апрель 1 раз в месяц (посл пн месяца)</t>
  </si>
  <si>
    <t>пн ср сб с 11:00-14:00</t>
  </si>
  <si>
    <t>один раз в неделю по пн</t>
  </si>
  <si>
    <t>5e1a7478-cdbe-49f5-bbe2-da72bac5c87a</t>
  </si>
  <si>
    <t>4e99394d-c4e5-46d4-931b-359e3638a75c</t>
  </si>
  <si>
    <t>один раз в неделю по вс с 09:00-12:00</t>
  </si>
  <si>
    <t>80cc1976-bf27-4eb5-9d7d-2f184040c477</t>
  </si>
  <si>
    <t>акт , с октября по апрель 2 раза в месяц (первый пн; третий пн)</t>
  </si>
  <si>
    <t>569c30dd-2784-4bef-90e9-0ff35f657e69</t>
  </si>
  <si>
    <t>пн пт с 11:00-14:00</t>
  </si>
  <si>
    <t>вывоз вт, четв, суб (кгм пятн)
акт  с октября по апрель 2 раза в месяц (первый пн; третий пн)</t>
  </si>
  <si>
    <t>ea0ca3bc-7c72-4bcf-8e60-20c02e6625df</t>
  </si>
  <si>
    <t>подбор 1 и 3 пятница месяца</t>
  </si>
  <si>
    <t>ул. Николаева: 31 (92), 32 (108,9), 35 (102), 36 (54,20), 37 (110,90), 38 (56,30), 39 (62,60), 40 (57,70), 42 (66), к.н. (93,30) ул. Николаева: 2 (26,80), 3 (64,50), 5 (30,80), 6 (34,50), 8 (29,50), 10 (26,30), 11 (38), 12 (34,40), 13 (42,40), 13а (57,80), 14 (41), 14а (33,7), 16 (73), 18 (49,7), 19 (42,7), 20 (77,9), 22 (166,8), 23 (159,6), 24 (46,60), 24а (46,6), 25 (114,2), 28 (146,5) , 29 (199);
с. Муханово: 1 (24,80), 2 (18,90), 7 (45,30), 29 (53,30), 31 (29,80), к.н. (114,40), к.н. (129);
ул. Новая: 1 (55,50), 2 (30,60), 3 (59,70), 4 (29,20), 5 (29,30), 6 (23,90), 7 (35,80), 8 (38,40), 9 (31,80), 10 (55,5), 11 (61,3), 12 (25,2), 13 (47,6), 14 (32,3), 15 (34,80), 16 (17,8), 17 (37), 18 (134,8), 19 (53,4), 20 (62), 21а (62), 22 (53,40), 25 (184,90)</t>
  </si>
  <si>
    <t>56.495724, 38.181538</t>
  </si>
  <si>
    <t>р.п. Богородское, д. 35, корпус 1 (д. 9)</t>
  </si>
  <si>
    <t>036132e7-93b4-4269-acd0-766b2a059cbc</t>
  </si>
  <si>
    <t>f478e70d-bb25-440f-8975-c22eef478492</t>
  </si>
  <si>
    <t xml:space="preserve">с. Титовское </t>
  </si>
  <si>
    <t xml:space="preserve">5*8м3 </t>
  </si>
  <si>
    <t>2*8м3</t>
  </si>
  <si>
    <t>4*8м3</t>
  </si>
  <si>
    <t>5*8м3</t>
  </si>
  <si>
    <t>3*8м3</t>
  </si>
  <si>
    <t>1*8м3</t>
  </si>
  <si>
    <t>г. Сергиев Посад, ул. Владимира Высоцкого</t>
  </si>
  <si>
    <t>5f4fc379-6002-4875-8cc5-62b14387303e</t>
  </si>
  <si>
    <t>56.6263501, 38.2454932</t>
  </si>
  <si>
    <t>г. Сергиев Посад, ул. Орджоникидзе, д. 20</t>
  </si>
  <si>
    <t>e8f2acc7-6a34-4dde-a521-d9a79ca910d9</t>
  </si>
  <si>
    <t>акт, с октября по апрель 1 раз в месяц (посл пн месяца)</t>
  </si>
  <si>
    <t>fdc16726-2114-4755-85aa-f64d561fc528</t>
  </si>
  <si>
    <t>1 раз в три дня</t>
  </si>
  <si>
    <t>695662da-f7bc-434b-a475-81a2adcac866</t>
  </si>
  <si>
    <t>акт, с октября по апрель 2 раза в  месяц(второй пн и посл пн месяца)</t>
  </si>
  <si>
    <t>dc5aab86-ab64-4a5a-ba44-633d99d38392</t>
  </si>
  <si>
    <t>b5d2b8bc-f4b4-4d4b-bf14-59eff62c7c39</t>
  </si>
  <si>
    <t>с октября по апрель 2 раза в  месяц(второй пн и посл пн месяца)</t>
  </si>
  <si>
    <t>с октября по апрель 2 раза в  месяц (второй пн и посл пн месяца)</t>
  </si>
  <si>
    <t>89cfe7f9-4ab7-4640-8a43-0b51ccd4d6cb</t>
  </si>
  <si>
    <t>2ef3a28c-78b6-4ebc-b875-30630ae77b3b</t>
  </si>
  <si>
    <t>d7aa7fa1-bd86-435c-8bfd-63119ea3e364</t>
  </si>
  <si>
    <t>акт,  с октября по апрель 1 раз в месяц (посл пн месяца)</t>
  </si>
  <si>
    <t>f6427bac-04dc-40c5-b572-2f91e7c6757b</t>
  </si>
  <si>
    <t>e1ec198a-c0aa-44dd-b184-481959ce322f</t>
  </si>
  <si>
    <t>ср пт с 14:00-17:00</t>
  </si>
  <si>
    <t>9e6c13f8-0071-4287-b84f-83ecbed38b38</t>
  </si>
  <si>
    <t>0ed8035d-19c8-4968-b887-0caa0387921b</t>
  </si>
  <si>
    <t>028a06d4-6541-494c-970c-9aa6017d8cee</t>
  </si>
  <si>
    <t>пн ср пт с 13:30-16:30</t>
  </si>
  <si>
    <t>04a5f69d-f24d-4d2c-b132-66842ddb9ccc</t>
  </si>
  <si>
    <t>f85c8dfc-e225-47d0-b060-280078ab581e</t>
  </si>
  <si>
    <t>акт,  с октября по апрель 2 раза в  месяц(второй пн и посл пн месяца)</t>
  </si>
  <si>
    <t>ef07a551-f522-42d6-9085-f037a62be24f</t>
  </si>
  <si>
    <t>Ежедневно с 11:00 -14:00</t>
  </si>
  <si>
    <t>6b9a744e-e9c6-4942-91d7-b3b1cfbe03de</t>
  </si>
  <si>
    <t>пн вт чт сб с 12:00-15:00</t>
  </si>
  <si>
    <t>c956ff09-d98d-4fec-a751-bfe9da744120</t>
  </si>
  <si>
    <t>раз в 9 дней</t>
  </si>
  <si>
    <t xml:space="preserve">с. Васильевское (д. 53)
</t>
  </si>
  <si>
    <t>fa679448-4571-429a-b3fe-291f362029e0</t>
  </si>
  <si>
    <t>7ca3e40e-20b8-480f-82af-e158ac98b87a</t>
  </si>
  <si>
    <t>с. Васильевское №2 (пляж)</t>
  </si>
  <si>
    <t>c3d1fe69-a7e4-46dd-ad53-26f0e13e18c4</t>
  </si>
  <si>
    <t>дер. Ярыгино д. 2</t>
  </si>
  <si>
    <t>дер. Старожелтиково, д.7/1</t>
  </si>
  <si>
    <t>56.313744, 37.908966</t>
  </si>
  <si>
    <t>3418ea83-ea3d-412b-9acc-c0adc8127a7a</t>
  </si>
  <si>
    <t>пт с 14:00-17:00</t>
  </si>
  <si>
    <t>56.312897, 37.907986</t>
  </si>
  <si>
    <t>1 раз в 3 дня с 10:30-13:30</t>
  </si>
  <si>
    <t>дер. Житниково, д. 68 (1)</t>
  </si>
  <si>
    <t>подбор  2 и 4 среда месяца</t>
  </si>
  <si>
    <t>1 раз середина мая (пн); 1 раз посл вс сентября</t>
  </si>
  <si>
    <t xml:space="preserve">ежедневно/3 раза в неделю вт чт сб </t>
  </si>
  <si>
    <t>пн чт сб с 11:00-14:00/еженедельно пн</t>
  </si>
  <si>
    <t>2 раза: начало мая (пт); посл пн мая; 2 раза первый сб сент, посл вс сентября</t>
  </si>
  <si>
    <t>1 раз посл вс сентября</t>
  </si>
  <si>
    <t>г. Сергиев Посад, ул. Северо-Западная, д. 33 (Малокировская)</t>
  </si>
  <si>
    <t>пн (2) пт (2)</t>
  </si>
  <si>
    <t>89d4ddf2-df34-433d-9bea-17c4e659bbfa</t>
  </si>
  <si>
    <t>д. Степково</t>
  </si>
  <si>
    <t>56.36285 38.161804</t>
  </si>
  <si>
    <t>34400ebe-c0ef-4e08-9ab9-91751e962c20</t>
  </si>
  <si>
    <t>56.24492737, 38.1651712</t>
  </si>
  <si>
    <t>56.5469044, 38.0119025</t>
  </si>
  <si>
    <t>56.5336195, 37.9845062</t>
  </si>
  <si>
    <t>56.603414, 38.1735819</t>
  </si>
  <si>
    <t>56.337310, 38.179841</t>
  </si>
  <si>
    <t>г. Сергиев Посад, ул. Дружбы, д. 3 (1Б)</t>
  </si>
  <si>
    <t>56.7138654, 38.1202815</t>
  </si>
  <si>
    <t>56.5897074, 38.2695262</t>
  </si>
  <si>
    <t>56.292610, 38.153582</t>
  </si>
  <si>
    <t>56.350912, 38.218846</t>
  </si>
  <si>
    <t>56.549214, 38.235941</t>
  </si>
  <si>
    <t>56.283295, 38.163119</t>
  </si>
  <si>
    <t>г. Сергиев Посад, ул. Орджоникидзе, д. 43 (141)</t>
  </si>
  <si>
    <t>56.297646, 38.133267</t>
  </si>
  <si>
    <t>56.407821, 37.859762</t>
  </si>
  <si>
    <t>56.272791, 37.795429</t>
  </si>
  <si>
    <t>56.261481, 37.83552</t>
  </si>
  <si>
    <t>56.359740, 38.391840</t>
  </si>
  <si>
    <t>56.291637, 38.122169</t>
  </si>
  <si>
    <t>д. Алферьево: 96 (35,6), 13 (43,9), 39 (50,3), 7А (70,5), 50:05:0030118:449 (106,7), 6а (60,9), 50:05:0030118:410 (88,2), 32 (12,7), 11 (24,7), 50:05:0030236:179 (134), 53 (201,3), 50:05:0030236:360 (128,4), 9 (38,1), 50:05:0030236:189 (47,7), 19 (37,4), 11 (32,3), 14 (182,9), 27 (70,7), 47 (44,1), 50:05:0030236:359 (105,7), 50:05:0030236:361 (119,7), 16 (118,2), 50:05:0030236:390 (77,8), 12/01 (97,6), 38 (94,6), 36 (37,1), 50 (166,9), 50:05:0030236:177 (27,5), 50:05:0030236:190 (113,5), 50:05:0030118:405 (79), 50:05:0030236:379 (88,5), 50:05:0030236:205 (22,8), 33 (16,1), 50:05:0030236:173 (118,4), 30 (22,3), 9/1 (109,3), 50:05:0030118:404 (112), 50:05:0030118:448 (51,4), 51 (28,2), 50:05:0030236:194 (22,2), 54 (32,4), 44 (36,1), 42 (48), 50:05:0030236:192 (41,9), 50:05:0030236:195 (74,8), 50:05:0030236:196 (37,7), 50:05:0030118:422 (90,3), 50:05:0030118:413 (34,3), 20 (45,8), 50:05:0030236:388 (75,6), 50:05:0030236:377 (130,4), 32 (12,4), 6 (102,2), 8 (43,1), 50:05:0030236:327 (92,4), 50:05:0000000:82112 (90), 47Б (22,4), 50:05:0030236:198 (24,8), 50:05:0030236:386 (133,1), 34 (29,9), 50:05:0030118:412 (33,3), 50:05:0030118:407 (119,7)</t>
  </si>
  <si>
    <t>д. Новожелтиково, 3/1 (60,5), 34 (63,6), 3А (240,9), 18/7 (67,7), 12/1 (152), 12/9 (158), 3/5 (204,5), 4/10 (32,7), 24/2 (172,4), 3/7 (84,5), 3/6 (97,1), 41/9 (153,6), 1А (167,4), 36 (127), 10/9 (101,6), 4/5 (128,5), 8/13 (150,9), 6 (58,7), 23 (80,3), 25 (101,1), 4/10 (140,7), 14/5 (105,8), 27 (22,5), 4/6 (65,4), 6/3 (63,3), 10 (115,7), 39 (60,1), 5/9 (18,2), 13/7 (306,8), 7/11 (174,1), 22/2 (103,5), 18г/5 (104,7), 14 (75,6), 32/9 (56,1), 1/15 (92,4), 1Б (39), 3/14 (159,3), 30 (97,6), 31/1 (121,2), 6/13 (109,2), 4А (143,6), 19/7 (177,5), 15/2 (115,1), 14/7 (125,8), 6/12 (210,2), 31 (31), 23 (42,3), 40 (61,8), 19/9 (50,3), 23/2 (103,6), 22 (202,8), 10/5 (66,2), 35/1 (147,5), 27/10 (41,3), 17/7 (70,9), 35 (41,2), 1 (35), 36/9 (117,6), 20/7 (50,3), 18 (43,7), 39/9 (96,2), 16/14 (340,4)</t>
  </si>
  <si>
    <t>1 (60,20), 1 (31,1), 1а (49,20), 1б (61,40), 1г (150,30), 2 (137,70), 2а (166,10), 4а (24,80), 5 (115,8),6 (199), 6 (45), 7б (210), 8а/1 (123,40), 8в (179,20), 9 (154,80), 9а (55,50), 9б (141,20), 10 (134,4), 10б (68), 10в (65,5), 10/1 (37,90), 11/1 (135,50), 12 (245,60), 12в (57,1), 15б (132,40), 16 (167,70), 16б (156,1), 16д (67,50), 17 (96), 17б (32), 18в (125,50), 19 (123,80), 21 (263,90), 22в (214,80), 23 (26,80), 23в (143,20), 24 (410,5), 24в (212,40), 25 (40,8), 26 (34,5), 26в (62,30), 26д (179,40), 26/1 (201,1), 27д (170), 28 (49,2), 30а (22,1), 31 (77,6), 31 (258,1), 31в (147,50), 34 (157,5), 35в (62,70), 36 (107,40), 37 (29,40), 39 (118,6), 40 (14,9), 43 (35,3), 46 (164,6), 51 (40,80), 54 (40,70), 55 (132,70), 57 (195,10), 58 (64,10), 62 (59,80), 67 (48,70), 69 (32,80), 70 (144), 92 (38,50), 212 (103), 242 (115,80)</t>
  </si>
  <si>
    <t>к.н. (31), к.н. (40,80), к.н. (33,90), к.н. ( 31,90), к.н. (36,60), к.н. (175,80), к.н. (134,40), к.н. (40,80), к.н. (31,90), к.н. (36,60), к.н. (175,80), к.н. ( 49,20), к.н. (31,10), к.н. (28,70), к.н. (37,80), к.н. (34,10), к.н. (69,50), к.н. (147,80), к.н. (49,50), к.н. ( 41,20), к.н. (38,80), к.н. (67), к.н. (24,50), к.н. ( 57), к.н. (195,10), к.н. (199), к.н. (115,40), к.н. (199,50), к.н. (166,30), к.н. (27,50), к.н. ( 39,40), к.н. (143,30), к.н. (30,60), к.н. (30,80), к.н. (24,50), к.н. (195,10), к.н. (27,50), к.н. (143,30), к.н. (110,70), к.н. (53,40), к.н. (94,70), к.н. (92,90), к.н. (109,90), к.н. ( 130,90), к.н. (123), к.н. (236,80), к.н. (59,50), к.н. (73,90), к.н. (118,60), к.н. (192,7), к.н. (59,5), к.н. (92,9), к.н. (132), к.н. (60,2), к.н. (94,7), к.н. (169,8), к.н. (37,4), к.н. (179,2), к.н. (126,4)</t>
  </si>
  <si>
    <t>56.694927, 38.131204</t>
  </si>
  <si>
    <t>56.25389 38.00147</t>
  </si>
  <si>
    <t>г. Хотьково, ул. Новокомякинская, д. 12</t>
  </si>
  <si>
    <t xml:space="preserve">п. Богородское, д. 70 </t>
  </si>
  <si>
    <t>п. Механизаторов</t>
  </si>
  <si>
    <t>г. Сергиев Посад, ул. Бероунская д. 1Б (гаражи)</t>
  </si>
  <si>
    <t>г.Сергиев Посад, ул. Толстого, д.3В</t>
  </si>
  <si>
    <t>г. Сергиев Посад, ул. Московская, д. 20</t>
  </si>
  <si>
    <t xml:space="preserve">мкр. Семхоз, ул. Красногорская </t>
  </si>
  <si>
    <t xml:space="preserve">г. Сергиев Посад, ул. Бульварная </t>
  </si>
  <si>
    <t>г. Сергиев Посад, ул. 2-ая Лесная</t>
  </si>
  <si>
    <t>г. Хотьково, ул. Фрунзе</t>
  </si>
  <si>
    <t>г. Хотьково, ул. Черняховского</t>
  </si>
  <si>
    <t>г. Хотьково, ул. Академика Королева</t>
  </si>
  <si>
    <t>г. Хотьково, ул. 3-е Митино</t>
  </si>
  <si>
    <t>56.292720, 38.144074</t>
  </si>
  <si>
    <t>г. Сергиев Посад, 2-й Кирпичный з-д, д. 24</t>
  </si>
  <si>
    <t>не запущена</t>
  </si>
  <si>
    <t>56.288284 38.123837</t>
  </si>
  <si>
    <t>56.2873 38.123783</t>
  </si>
  <si>
    <t>г. Сергиев Посад, Московское ш., д. 4</t>
  </si>
  <si>
    <t>56.285927, 38.124290</t>
  </si>
  <si>
    <t>дер. Семенково, д. 5</t>
  </si>
  <si>
    <t>дер. Семенково, д. 103 (87)</t>
  </si>
  <si>
    <t>ИП Афанасьев С.С. (0,215); ООО "Бета-М" (6,175); ИП Ерпилов Д.Ю. (9,5); ИП Лошаков В.А. (0,4); Афонина Татьяна Анатольевна-0,4куб.м; БЕЛЛАТРИКС ООО-0,32куб.м; Клее Генриетта Витальевна-4,75куб.м</t>
  </si>
  <si>
    <t xml:space="preserve">раз в 3 дня </t>
  </si>
  <si>
    <t>подбор  чт вт еженедельно с 13:00-16:00</t>
  </si>
  <si>
    <t>старая останется под кгм, строим новую</t>
  </si>
  <si>
    <t>56.450973,38.097075</t>
  </si>
  <si>
    <t>56.231861,,38.136258</t>
  </si>
  <si>
    <t>56.282539, 38.246943</t>
  </si>
  <si>
    <t>56.306051, 38.406776</t>
  </si>
  <si>
    <t>г. Сергиев Посад, ул. Краснофлотская, д. 9 
(Л. Булавина, д. 9)</t>
  </si>
  <si>
    <t>г. Сергиев Посад, ул. Бероунская, д. 1А (КП МКД рядом с Красной Армии 188)</t>
  </si>
  <si>
    <t>АВАЛОН ООО-1,02куб.м; ДОМФОРТ СП ООО-0,15куб.м; ИП Кушакова Наталья Викторовна-4,75куб.м; ООО "МЕТАЛЛСТРОЙ"-0,29куб.м; ООО «Альфа Владимир»-1,9куб.м; ООО «Альфа Владимир»-4,75куб.м; ООО «Альфа Владимир»-0,95куб.м; ООО «Альфа Владимир»-0,07куб.м; ТЕХИНФОРМ-КОМПАНИЯ СЕРГИЕВ ПОСАД ООО-0,22куб.м; Чечетова Елена Александровна-0,22куб.м  ИП Христолюбова Л.С. (0,1333); ИП Красавин С.Н. (4,94); кафе Time Bar; магазин Продукты мясо, ИП Курбанова П.А. (0,9333)</t>
  </si>
  <si>
    <t xml:space="preserve">ООО "Лагуна"; ИП Кокорев В.Е., Абызов А.М. ИП Изотова И.О. (0,855); ООО "Никодент" (0,15); ООО "АВТОКАМ" (0,2175); ООО ПТМФ "ОПТИК" (3,9102); ООО фирма "Медтехника СПосад" (0,29); </t>
  </si>
  <si>
    <t>ИП Грувер А.Е. (0,2); Мирошникова О. А.-0,23куб.м</t>
  </si>
  <si>
    <t>раз в 4 дня с 10.05</t>
  </si>
  <si>
    <t>раз в 3 дня с 11.07</t>
  </si>
  <si>
    <t>вт, сб, подбор сб</t>
  </si>
  <si>
    <t>ПАО "РОСТЕЛЕКОМ" (0,0725); Сушкова Ирина Евгеньевна (4,37); ПОЧТА РОССИИ АО-0,15куб.м</t>
  </si>
  <si>
    <t xml:space="preserve"> 1 раз в 2 дня</t>
  </si>
  <si>
    <t>ООО "Ангара" (0,07); ИП Нестеров И.В.;  ООО «Производственно-коммерческая фирма «ФАЭТОН »-0,44куб.м</t>
  </si>
  <si>
    <t>Билалов Ахмед Абдулхалыг Оглы-1,43куб.м</t>
  </si>
  <si>
    <t>2 раза в день ежедневно с 08:00-11:00; 14:00-17:00</t>
  </si>
  <si>
    <t>подбор Еженедельно: ВТ, СБ</t>
  </si>
  <si>
    <t xml:space="preserve">АО «ДИКСИ Юг»-11,58куб.м; ООО "КАШ"-0,07куб.м; ООО "РУССКИЙ ФЕЙЕРВЕРК"-2,54куб.м; ООО "ТДМ-СЕРВИС"-6,9куб.м; ООО «Аптеки Столички Коломна»-12,83куб.м; </t>
  </si>
  <si>
    <t>УПРАВЛЕНИЕ ПО ОБЕСПЕЧЕНИЮ ДЕЯТЕЛЬНОСТИ МИРОВЫХ СУДЕЙ МОСКОВСКОЙ ОБЛАСТИ-0,29куб.м</t>
  </si>
  <si>
    <t>пн (1) ср (1) пт (1) с 14:00-17:00</t>
  </si>
  <si>
    <t>ЛОМБАРД МАКСИМУМ ООО-0,15куб.м; ООО "ИНВИТРО"-0,36куб.м; ООО "К.П.В."-0,07куб.м; Хила Игорь Васильевич-1,56куб.м</t>
  </si>
  <si>
    <t>г. Сергиев Посад, ул. Вознесенская, д. 44А</t>
  </si>
  <si>
    <t>вт (1)</t>
  </si>
  <si>
    <t>ежедневно с 13:00-17:00</t>
  </si>
  <si>
    <t>г. Сергиев Посад, ул. Дружбы, д. 9А к.1</t>
  </si>
  <si>
    <t>Волынсков Антон Александрович-0,29куб.м; Волынсков Антон Александрович-0,68куб.м; Исаханова Лариса Суреновна-0,27куб.м; Лытов Дмитрий Иванович-0,07куб.м; ООО «Вкусвилл»-14,25куб.м; ООО «СТАНДАРТ»-251,01куб.м; Панфилова Елена Николаевна-3,47куб.м; Рожков Алексей Евгеньевич-3,08куб.м</t>
  </si>
  <si>
    <t>2 раза в день ежедневно с 09:00-12:00; 15:00-18:00</t>
  </si>
  <si>
    <t>пн вт ср чт пт</t>
  </si>
  <si>
    <t>ИП Башилов Б.В.; ООО «Альфа Владимир»-0,15куб.м</t>
  </si>
  <si>
    <t>подбор ср вс еженедельно</t>
  </si>
  <si>
    <t>ФБУЗ «Центр гигиены и эпидемиологии в Московской области»-2,18куб.м</t>
  </si>
  <si>
    <t>подбор еженедельно суббота</t>
  </si>
  <si>
    <t>Надулишняк Надежда Дионисовна-0,07куб.м; ООО "КОМПАНИЯ "ЭКСИ"-0,73куб.м; ООО "Орион"-2,9куб.м</t>
  </si>
  <si>
    <t>4c5d0d46-7670-4c3a-accb-56e3ef91f67c</t>
  </si>
  <si>
    <t>г. Сергиев Посад, ул. Центральная, д. 5</t>
  </si>
  <si>
    <t>56.291243, 38.148161</t>
  </si>
  <si>
    <t>ИП Грабовская Жанна Сергеевна-3,52куб.м</t>
  </si>
  <si>
    <t>56.294647, 38.156123</t>
  </si>
  <si>
    <t>г. Сергиев Посад, ул. Кирпичная, д. 29 №1</t>
  </si>
  <si>
    <t>56.294660, 38.156125</t>
  </si>
  <si>
    <t>г. Сергиев Посад, ул. Кирпичная, д. 29 №2 (27)</t>
  </si>
  <si>
    <t>b39ff4c3-0f42-4412-8aa3-06e9cc2f6299</t>
  </si>
  <si>
    <t>пн ср пт вс</t>
  </si>
  <si>
    <t>d7ed87e4-7919-46f5-bb34-9dd37470b2d0</t>
  </si>
  <si>
    <t>56.293564, 38.151352</t>
  </si>
  <si>
    <t>2f7eac46-2950-4cf5-9616-7692579181e3</t>
  </si>
  <si>
    <t xml:space="preserve">ООО «Магазин №36» (5,51); ПАО "РОСТЕЛЕКОМ" (0,0725); ООО "ПК "ОКНА СТОЛИЦЫ"-2,97куб.м; </t>
  </si>
  <si>
    <t xml:space="preserve"> ср вс</t>
  </si>
  <si>
    <t>ГОСАДМТЕХНАДЗОР МОСКОВСКОЙ ОБЛАСТИ-0,58куб.м</t>
  </si>
  <si>
    <t xml:space="preserve"> еженедельно ср вс</t>
  </si>
  <si>
    <t>Белобеева Майя Владимировна-0,15куб.м; Белобеева Майя Владимировна-4,3куб.м; Нисифорова Татьяна Анатольевна-3,45куб.м; ПОЧТА РОССИИ АО-0,22куб.м</t>
  </si>
  <si>
    <t>2 раза ежедневно с 06:00-09:00; 12:00-15:00</t>
  </si>
  <si>
    <t>ГБУСО МО КЦСОиР "Оптимист" (0,36975); СЕРГИЕВО-ПОСАДСКИЙ СРЦН ГКУСО МО-1,02куб.м; УПРАВЛЕНИЕ ПО ОБЕСПЕЧЕНИЮ ДЕЯТЕЛЬНОСТИ МИРОВЫХ СУДЕЙ МОСКОВСКОЙ ОБЛАСТИ-0,29куб.м</t>
  </si>
  <si>
    <t>08b4f314-9a6d-4058-bed4-868b87518592</t>
  </si>
  <si>
    <t>подбор ср вс с 08:00-11:00</t>
  </si>
  <si>
    <t>ООО "ОРЕОЛ"-1,02куб.м</t>
  </si>
  <si>
    <t>г. Сергиев Посад, ул. Центральная, д. 6</t>
  </si>
  <si>
    <t xml:space="preserve">г. Сергиев Посад, ул. Школьная, д. 21 </t>
  </si>
  <si>
    <t>56.291260, 38.121579</t>
  </si>
  <si>
    <t>ГУП МО «МОБТИ» (2,32); АНО ДО "ЦЕНТР РАЗВИТИЯ РЕБЕНКА-ДЕТСКИЙ САД "АНЮТА"-0,36куб.м;</t>
  </si>
  <si>
    <t>ИП Рыжиков И.Е. (0,475); Тареева Вера Николаевна-0,6куб.м</t>
  </si>
  <si>
    <t>МОСКОВСКИЙ ПЕДАГОГИЧЕСКИЙ ГОСУДАРСТВЕННЫЙ УНИВЕРСИТЕТ, ФГБОУ ВО "МПГУ", МПГУ-1,27куб.м;</t>
  </si>
  <si>
    <t>Гусаров Владимир Николаевич-0,55куб.м</t>
  </si>
  <si>
    <t>подбор пн с 08:00-11:00</t>
  </si>
  <si>
    <t>подбор пн с 09:00-12:00</t>
  </si>
  <si>
    <t>пн ср пт вс подбор пн с 09:00-12:00</t>
  </si>
  <si>
    <t>пн ср пт сб вс еженедельно</t>
  </si>
  <si>
    <t>fb121db2-efbd-41c7-9851-2dc963e15a2b</t>
  </si>
  <si>
    <t>ЛЕЙБ-МЕДИК ООО-0,22куб.м</t>
  </si>
  <si>
    <t>г. Сергиев Посад, ул. Озерная, д. 7 (д. 8А сзади магазина "Пятёрочка")</t>
  </si>
  <si>
    <t>2b07c9ec-688f-43e3-ae43-09374867a300</t>
  </si>
  <si>
    <t>ИП Салова О.В.-0,57куб.м; Клее Генриетта Витальевна-2,13куб.м; ООО "ДОМАШНИЙ ДОКТОР"-1,71куб.м</t>
  </si>
  <si>
    <t>г. Сергиев Посад, Скобяное ш., д. 14</t>
  </si>
  <si>
    <t xml:space="preserve">ООО "КЕЛАР" (2,56267); ООО "ИНФОГАРАНТИЯ" (0,07); ООО "АВТОЭКСПЕРТ" (0,0725); Билалова Олеся Валентиновна (0,0725); Моисеева Ирина Ивановна-0,47куб.м; ООО "ГАЗПРОМЕТАН"-0,07куб.м; ООО "КБ ВОС"-0,22куб.м; </t>
  </si>
  <si>
    <t>ООО «Альфа Рязань» (5,605); ООО «Камелот-А» (16,5395); ИП Сичинава Г.В.; Аптека на Хотьковском ООО-0,08куб.м; ИП Рыжиков Сергей Игоревич-0,51куб.м;</t>
  </si>
  <si>
    <t>ГИМНАЗИЯ № 5 Г. СЕРГИЕВА ПОСАДА МБОУ-12,52куб.м; МБУ ДО ЦДТТ "ЮНОСТЬ"-8,9куб.м; правление Роспотребнадзора по Московской области-1,38куб.м</t>
  </si>
  <si>
    <t>44e37904-cea4-4449-814e-96650845345f</t>
  </si>
  <si>
    <t>МБУ ДО «ДШИ №8 г. Сергиев Посад»-2,38куб.м</t>
  </si>
  <si>
    <t>г. Сергиев Посад, пр-т Красной Армии, д. 205Б (Г)</t>
  </si>
  <si>
    <t>подбор пн ср</t>
  </si>
  <si>
    <t>ежедневно с 06:00-10:00</t>
  </si>
  <si>
    <t>813ac055-d9f6-4498-a322-42cc91c33596</t>
  </si>
  <si>
    <t>чт</t>
  </si>
  <si>
    <t>56.299786 38.176933</t>
  </si>
  <si>
    <t>г. Сергиев Посад, ул. Мира, д. 2А</t>
  </si>
  <si>
    <t>6027c632-c0f0-4045-a8cf-b528d4f8882f</t>
  </si>
  <si>
    <t>г. Сергиев Посад, Новоугличское шоссе, д. 53 (49)</t>
  </si>
  <si>
    <t>bf5f1aba-96af-4fb5-bde9-fe76cab056a5</t>
  </si>
  <si>
    <t>1 раз в неделю по понедельникам</t>
  </si>
  <si>
    <t>нет кп/просто баки</t>
  </si>
  <si>
    <t>с. Абрамцево, ул. Жуковского (д. 8)</t>
  </si>
  <si>
    <t>1раз в 3 дня</t>
  </si>
  <si>
    <t>каждый второй день с 09:00-12:00</t>
  </si>
  <si>
    <t>Майфат Валентина Алексеевна (1,501); ООО "М-МАРКЕТ" (1,216); Сергеев Олег Викторович-4,7куб.м</t>
  </si>
  <si>
    <t>Сергиево-Посадское РайПО-2,94куб.м</t>
  </si>
  <si>
    <t>подбор 2 и 4 четверг месяца</t>
  </si>
  <si>
    <t>ООО "Константа"-0,36куб.м</t>
  </si>
  <si>
    <t>677907ff-ffea-4761-a485-fbcaf6c431f1</t>
  </si>
  <si>
    <t>f64bde31-ec95-49a2-95a8-0c3cd4bcf235</t>
  </si>
  <si>
    <t>вторник, четверг,суббота 07.00-10.00</t>
  </si>
  <si>
    <t>зеленая, вторник, четверг,суббота 07.00-10.00</t>
  </si>
  <si>
    <t>г. Хотьково, 2-й Больничный тупик, д. 35 (2)</t>
  </si>
  <si>
    <t>г. Хотьково, ул. Раздольная (д. 2)</t>
  </si>
  <si>
    <t>67339644-50fc-4c35-9e58-fb54622c8f46</t>
  </si>
  <si>
    <t xml:space="preserve">зеленая, </t>
  </si>
  <si>
    <t>д. Машино (д. 15/17)</t>
  </si>
  <si>
    <t>48b7ee0a-eefe-41fa-93a2-19981e949386</t>
  </si>
  <si>
    <t>2 раза в мес. (2й и пос. пон. мес.)</t>
  </si>
  <si>
    <t>еженедельно: вторник, суббота</t>
  </si>
  <si>
    <t>г. Хотьково, ул. Пархоменко, д. 4 (Г)</t>
  </si>
  <si>
    <t>56.258873 37.960712</t>
  </si>
  <si>
    <t>подбор последняя среда месяца</t>
  </si>
  <si>
    <t>еженедельно: вторник</t>
  </si>
  <si>
    <t>с октября по апрель 2 раза в  месяц(2ой пон. и посл.понед))</t>
  </si>
  <si>
    <t>bc623430-a661-4c65-82a0-087330d523b7</t>
  </si>
  <si>
    <t xml:space="preserve">понедельник, пятница 08.00-11.00 </t>
  </si>
  <si>
    <t>пддбор КГМ: 2 и 4 среда месяца</t>
  </si>
  <si>
    <t>с октября по апрель 2 раза в  месяц(2йои посл. Пондельник)</t>
  </si>
  <si>
    <t>939997a2-67f5-4127-be2f-e99f9eddf8e5</t>
  </si>
  <si>
    <t>5ac21dda-7eaa-48c0-afe7-ffa5dc1ba9bb</t>
  </si>
  <si>
    <t>подбор вс</t>
  </si>
  <si>
    <t>8b941ee9-b5f9-40e1-ba37-bc58fcd6fd57</t>
  </si>
  <si>
    <t>6248b874-cb94-40ff-85af-561170c5bbe8</t>
  </si>
  <si>
    <t>ИП Леванов; Немцев Михаил Владимирович; ООО "ДРУЗЬЯ"; ИП Мельников А.А.-4,75куб.м; Сидельникова Елена Леонидовна-0,07куб.м</t>
  </si>
  <si>
    <t>подбор  пн пт</t>
  </si>
  <si>
    <t>подбор с 07:00-10:00</t>
  </si>
  <si>
    <t>ООО «Альфа Рязань»-7,44</t>
  </si>
  <si>
    <t>г. Сергиев Посад, ул. Новоугличское ш., д. 3А</t>
  </si>
  <si>
    <t>56.32933 38.129166</t>
  </si>
  <si>
    <t>ООО «Муми-милк»-0,8куб.м</t>
  </si>
  <si>
    <t>подбор пн с 12:00-15:00</t>
  </si>
  <si>
    <t>f6b7b801-e1ee-4112-a67e-5e440736c709</t>
  </si>
  <si>
    <t>г. Сергиев Посад, пр-т Красной Армии, д. 2 (ул. Вознесенская, д. 86)</t>
  </si>
  <si>
    <t>f598fb6c-39f6-4a9e-b688-c266b1620dd6</t>
  </si>
  <si>
    <t>7 (49,7), 9 (21,5), 50:05:0060204:137 (76,7), 19 (44,2), 8 (51), 18А (41,9), 13 (37,5), 30 (63,6), 21 (43,8), 22 (37), 4 (43,7), 15 (61,2), 6 (34,1), 16 (38,10), 3 (33,30), 14 (35,60), 4 (43,70)</t>
  </si>
  <si>
    <t>д. Семенково: 1, 1А, 3, 3А, 4, 4А, 5, 5А, 6, 6А, 7, 7А, 8, 9, 9А, 10, 10А, 11, 12А, 13, 13А, 14, 15, 17, 17А, 18А, 18Б, 20, 21, 22, 22/1, 23, 24, 25, 25А, 26, 27, 29, 29А, 30, 33, 34, 36, 73, 74, 75, 75А, 76, 77, 78, 79, 80, 81А, 83, 84, 87, 90, 98.</t>
  </si>
  <si>
    <t>56.426773 38.2535</t>
  </si>
  <si>
    <t>22d7ae3a-88d1-4b14-9535-b7cb1a190ae9</t>
  </si>
  <si>
    <t>cc30b745-91e3-45b0-bc70-9c147372c7dd</t>
  </si>
  <si>
    <t>291a4675-3688-4227-8e15-0f848fe176a9</t>
  </si>
  <si>
    <t>c33fd6d1-11a3-4ec4-8519-28609da261f5</t>
  </si>
  <si>
    <t>23bbf0b5-5547-4fe4-8a15-3e0210517e78</t>
  </si>
  <si>
    <t>56.257973 38.12493</t>
  </si>
  <si>
    <t>ФГБУ «48 ЦНИИ» Минобороны России</t>
  </si>
  <si>
    <t>72e4232a-c16e-4627-b3d2-4c9e31402967</t>
  </si>
  <si>
    <t>a3c687a5-6893-44b4-950e-1ef6664bf3b8</t>
  </si>
  <si>
    <t>56.326977 38.130997</t>
  </si>
  <si>
    <t>03f0c5fc-eb4f-478b-9b78-d2c3a4bdc453</t>
  </si>
  <si>
    <t xml:space="preserve"> ИП Лебедева Н.В.-1,68куб.м; ООО «Вкусвилл»-11,73куб.м</t>
  </si>
  <si>
    <t>Медведева Татьяна Ивановна-0,44куб.м</t>
  </si>
  <si>
    <t>пн(4) вт(2) ср(2) чт(2) пт(2) сб(2) с 07:00-10:00</t>
  </si>
  <si>
    <t xml:space="preserve">2*0,8 </t>
  </si>
  <si>
    <t>БАНК ВТБ (ПАО); ИП Жильцова Олеся Сергеевна; ООО ЦМГ ПОДМОСКОВЬЕ; ИАС ООО-0,15куб.м; ПОЧТА РОССИИ АО-0,07куб.м</t>
  </si>
  <si>
    <t>ИП Салова О.В.-0,67куб.м</t>
  </si>
  <si>
    <t xml:space="preserve">МКД </t>
  </si>
  <si>
    <t>г. Сергиев Посад, ул. Маяковского, д. 8 (ул. Толстого)</t>
  </si>
  <si>
    <t>Арутюнян Гор Каджикович-0,35куб.м; АСК СТРОЙБЮРО ООО-0,29куб.м; Сивков Александр Владимирович-0,35куб.м</t>
  </si>
  <si>
    <t>56.32603 38.154816</t>
  </si>
  <si>
    <t>56.292267 38.114906</t>
  </si>
  <si>
    <t>4*0,360</t>
  </si>
  <si>
    <t>56.29281 38.115917</t>
  </si>
  <si>
    <t>ИП Андреев А.А.-2,58куб.м</t>
  </si>
  <si>
    <t>56.292316 38.115677</t>
  </si>
  <si>
    <t>ООО "ПОДМОСКОВЬЕ"-6,73куб.м</t>
  </si>
  <si>
    <t>56.298016 38.12588</t>
  </si>
  <si>
    <t xml:space="preserve"> 56.29928 38.12764</t>
  </si>
  <si>
    <t xml:space="preserve"> ДИВО АО-0,15куб.м</t>
  </si>
  <si>
    <t>4*0,77</t>
  </si>
  <si>
    <t>Курочкина Лариса Валентиновна-0,07куб.м</t>
  </si>
  <si>
    <t>56.299355 38.11678</t>
  </si>
  <si>
    <t>56.297707 38.129738</t>
  </si>
  <si>
    <t>56.297478 38.12977</t>
  </si>
  <si>
    <t>ежедневнос 14:00-17:00</t>
  </si>
  <si>
    <t>ООО "Альбион-2002"-13,65куб.м</t>
  </si>
  <si>
    <t>56.331936 38.133083</t>
  </si>
  <si>
    <t xml:space="preserve"> Каждый 2-й день</t>
  </si>
  <si>
    <t>56.328217 38.130703</t>
  </si>
  <si>
    <t>ИП Деянова Мария Дмитриевна-1,07куб.м</t>
  </si>
  <si>
    <t>56.322628 38.134567</t>
  </si>
  <si>
    <t>56.331566 38.132286</t>
  </si>
  <si>
    <t>ИП "Липунов Павел Юрьевич"-1,23куб.м; ЛОМБАРД КАРАТ-СВС ООО-0,15куб.м; ООО "Альбион-2002"-6,08куб.м</t>
  </si>
  <si>
    <t>23a44a65-4b17-479a-b5af-8ed4661e169e</t>
  </si>
  <si>
    <t>56.29833 38.13369</t>
  </si>
  <si>
    <t>г. Сергиев Посад, 
ул. Вознесенская, д. 80</t>
  </si>
  <si>
    <t>56.287766 38.128597</t>
  </si>
  <si>
    <t xml:space="preserve"> Багдасарян Гор Самвелович-0,53куб.м; Нестеренко Константин Владимирович-1,81куб.м</t>
  </si>
  <si>
    <t>56.328888 38.149807</t>
  </si>
  <si>
    <t>56.331127 38.156876</t>
  </si>
  <si>
    <t>пн(2) вт(1) ср(2) чт(1) пт(2) сб(1) вс(2) с 07:00-10:00</t>
  </si>
  <si>
    <t>b9c05b7d-4480-41d0-900f-f2f013ef6a6e</t>
  </si>
  <si>
    <t>7f24543b-4472-4767-925f-aba513e36d6f</t>
  </si>
  <si>
    <t>b5c4241d-bdad-4e13-a565-8d5842bb2c32</t>
  </si>
  <si>
    <t>8*0,360</t>
  </si>
  <si>
    <t>г. Сергиев Посад, ул. Воробьевская, д. 16А</t>
  </si>
  <si>
    <t>подбор еженедельно ср вс</t>
  </si>
  <si>
    <t>г. Сергиев Посад, Красной Армии пр-т, д. 234 к.5</t>
  </si>
  <si>
    <t>ООО "Альбион-2002"-15,51куб.м; ПАО "МИнБАНК"-0,94куб.м</t>
  </si>
  <si>
    <t>ДОРОЖНИК СПГО МО МБУ-1,31куб.м</t>
  </si>
  <si>
    <t>6644a348-8b1c-47fb-be2a-f98be723f709</t>
  </si>
  <si>
    <t>Московское ш., д. 4, 12</t>
  </si>
  <si>
    <t>г. Сергиев Посад, ул. Больничная, д. 1/3 (морг) (тко/кгм)</t>
  </si>
  <si>
    <t>г. Сергиев Посад, ул. Колхозная, д. 27/1 (тко)</t>
  </si>
  <si>
    <t>г. Сергиев Посад, ул. Северная, д. 15 (тко)</t>
  </si>
  <si>
    <t>г. Сергиев Посад, б-р Кузнецова, д. 5</t>
  </si>
  <si>
    <t>56.319386 38.13685</t>
  </si>
  <si>
    <t>б-р Кузнецова, д. 5</t>
  </si>
  <si>
    <t>c5db8958-c8e2-452c-b770-4ce37b2120ae</t>
  </si>
  <si>
    <t>г. Сергиев Посад, б-р Кузнецова, д. 6</t>
  </si>
  <si>
    <t>б-р Кузнецова, д. 6</t>
  </si>
  <si>
    <t>56.320194 38.13714</t>
  </si>
  <si>
    <t>b784852e-6411-49d5-b2ed-2ba41cd873b6</t>
  </si>
  <si>
    <t>ФКУ ГБ МСЭ ПО МОСКОВСКОЙ ОБЛАСТИ МИНТРУДА РОССИИ-0,8куб.м</t>
  </si>
  <si>
    <t>г. Сергиев Посад, ул. Воробьевская, д. 18А</t>
  </si>
  <si>
    <t>56.298244 38.12705</t>
  </si>
  <si>
    <t>ул. Воробьевская, д. 18А</t>
  </si>
  <si>
    <t>ИП Шестак Валентина Михайловна-0,43куб.м; ООО "Альбион-2002"-14,34куб.м</t>
  </si>
  <si>
    <t>3af6837b-9e5e-41d5-be16-ee1c4855581c</t>
  </si>
  <si>
    <t>ежедневно с 16:30-19:30</t>
  </si>
  <si>
    <t>дер. Наугольное, д. 1</t>
  </si>
  <si>
    <t>4a34f6cc-4feb-4ce0-b0c5-dd6b18e6a4df</t>
  </si>
  <si>
    <t>дер. Тураково, д. 110</t>
  </si>
  <si>
    <t>c42b6b0b-5695-4851-b3df-41debc5e0baa</t>
  </si>
  <si>
    <t>г. Сергиев Посад, Красной Армии пр-т, д. 234 корп. 1,2</t>
  </si>
  <si>
    <t>56.32953 38.156284</t>
  </si>
  <si>
    <t>Красной Армии пр-т, 234, корп. 1,2</t>
  </si>
  <si>
    <t>e2862f08-729e-4bff-82e0-e0f04fea7b35</t>
  </si>
  <si>
    <t>г. Сергиев Посад, Красной Армии пр-т, д. 236</t>
  </si>
  <si>
    <t>56.33099 38.155365</t>
  </si>
  <si>
    <t>Красной Армии пр-т, 236</t>
  </si>
  <si>
    <t>871af143-7f74-4b6e-80d0-9aa8bb867e9e</t>
  </si>
  <si>
    <t>г. Сергиев Посад, Новоугличское шю, д. 52Б</t>
  </si>
  <si>
    <t>56.33166 38.134357</t>
  </si>
  <si>
    <t>Новоугличское шю, д. 52Б</t>
  </si>
  <si>
    <t>56.332347, 38.134472</t>
  </si>
  <si>
    <t>г. Сергиев Посад, Новоугличское ш., д. 60</t>
  </si>
  <si>
    <t>ТСН «Углич-60»</t>
  </si>
  <si>
    <t>Новоугличское ш., д. 60</t>
  </si>
  <si>
    <t>ec60e6a3-e9bc-48ae-8414-e1d720778326</t>
  </si>
  <si>
    <t>г. Сергиев Посад, Новоугличское ш., д. 88</t>
  </si>
  <si>
    <t>e40f7dd8-2422-48d8-814d-acb4370ae64f</t>
  </si>
  <si>
    <t>56.33029, 38.134426</t>
  </si>
  <si>
    <t>г. Сергиев Посад, Новоугличское ш., д. 101</t>
  </si>
  <si>
    <t>46b2b67b-74d5-4801-b558-05f325802bcd</t>
  </si>
  <si>
    <t>ЖЭК "Космос-2"</t>
  </si>
  <si>
    <t>подбор пн пт</t>
  </si>
  <si>
    <t>г. Сергиев Посад, Новоугличское ш., д. 11</t>
  </si>
  <si>
    <t>56.322014, 38.135464</t>
  </si>
  <si>
    <t>Новоугличское ш., д. 11</t>
  </si>
  <si>
    <t>2c958011-158e-45fa-ab66-def874fb330e</t>
  </si>
  <si>
    <t>4*0,66 (ежедневно с 09:00-12:00)</t>
  </si>
  <si>
    <t>2*0,66 (ежедневно с 09:00-12:00)</t>
  </si>
  <si>
    <t>г. Сергиев Посад, Новоугличское ш., д. 32</t>
  </si>
  <si>
    <t>56.321659, 38.138386</t>
  </si>
  <si>
    <t>Новоугличское ш., д. 32</t>
  </si>
  <si>
    <t>г. Сергиев Посад, Новоугличское ш., д. 42</t>
  </si>
  <si>
    <t>56.325207, 38.134529</t>
  </si>
  <si>
    <t>Новоугличское ш., д. 42</t>
  </si>
  <si>
    <t>3ff45bca-2e42-436a-afe2-98a795375b66</t>
  </si>
  <si>
    <t>г. Сергиев Посад, Новоугличское ш., д. 46</t>
  </si>
  <si>
    <t>ежедневно с 15:00-18:00</t>
  </si>
  <si>
    <t>56.326485, 38.133652</t>
  </si>
  <si>
    <t>Новоугличское ш., д. 46</t>
  </si>
  <si>
    <t>fa554ee5-79b0-49e6-b383-fb255a42095b</t>
  </si>
  <si>
    <t>ООО "ТАБЕР ТРЕЙД"-13,92куб.м; Пахомов Максим Алексеевич-2,21куб.м</t>
  </si>
  <si>
    <t>г. Сергиев Посад, Новоугличское ш., д. 48</t>
  </si>
  <si>
    <t>56.328056, 38.132847</t>
  </si>
  <si>
    <t>Новоугличское ш., д. 48</t>
  </si>
  <si>
    <t>cfe4f02a-77da-4182-adb4-79cca8ccdc73</t>
  </si>
  <si>
    <t>Зятева Ирина Владимировна-4,66куб.м; ООО "РИГЛА-МО"-0,36куб.м</t>
  </si>
  <si>
    <t>56.324970, 38.133011</t>
  </si>
  <si>
    <t>МАРКИСА ООО-0,07куб.м; Романенко Елена Александровна-0,8куб.м</t>
  </si>
  <si>
    <t>749d8e25-a329-419c-ba70-35cd121626db</t>
  </si>
  <si>
    <t>г. Сергиев Посад, Новоугличское ш., д. 7</t>
  </si>
  <si>
    <t>56.321144 38.13561</t>
  </si>
  <si>
    <t>Новоугличское ш., д. 7</t>
  </si>
  <si>
    <t>06329b0a-d70e-4746-b1fd-1ac6146e8008</t>
  </si>
  <si>
    <t>cd8d95fa-5ffd-451d-82bc-db22fca0fb50</t>
  </si>
  <si>
    <t>58cade46-8f52-4a20-b046-51ddb9a2645f</t>
  </si>
  <si>
    <t>с октября по апрель еженедельно пятница 18.00-21.00</t>
  </si>
  <si>
    <t>г. Сергиев Посад, 
пр-д Хотьковский, д. 15</t>
  </si>
  <si>
    <t>56.294243 38.117672</t>
  </si>
  <si>
    <t>пр-д Хотьковский, д. 15</t>
  </si>
  <si>
    <t>3*0,66  пн ср пт</t>
  </si>
  <si>
    <t>г. Сергиев Посад, 
пр-т Красной Армии, д. 215</t>
  </si>
  <si>
    <t>56.327946 38.149597</t>
  </si>
  <si>
    <t>пр-т Красной Армии, д. 215</t>
  </si>
  <si>
    <t>46310522-4efd-422c-b23c-f9052a360505</t>
  </si>
  <si>
    <t>Дронова Анна Анатольевна-0,53куб.м; ИП Каримова Г.Э.-0,62куб.м; ООО "Альбион-2002"-7,46куб.м; ООО "Бэст Прайс"-28,5куб.м; Петелина Елена Аркадьевна-0,4куб.м; ПОЧТА РОССИИ АО-0,94куб.м; Пысин Александр Валентинович-0,19куб.м; ЦЕЛИТЕЛЬ ООО-5,15куб.м</t>
  </si>
  <si>
    <t>г. Сергиев Посад, 
пр-т Красной Армии, д. 217</t>
  </si>
  <si>
    <t>56.328773 38.15032</t>
  </si>
  <si>
    <t>пр-т Красной Армии, д. 217</t>
  </si>
  <si>
    <t>ef416f37-40ce-4f59-ac4e-280917c9e2e3</t>
  </si>
  <si>
    <t>г. Сергиев Посад, 
пр-т Красной Армии, д. 48А</t>
  </si>
  <si>
    <t>56.298584 38.13101</t>
  </si>
  <si>
    <t>пр-т Красной Армии, д. 48А</t>
  </si>
  <si>
    <t>ООО «Альфа Рязань»-6,9куб.м</t>
  </si>
  <si>
    <t>231000a0-b285-4132-88d6-511a1feb1a26</t>
  </si>
  <si>
    <t>г. Сергиев Посад, 
пр-т Красной Армии, д. 7</t>
  </si>
  <si>
    <t>56.2976 38.12743</t>
  </si>
  <si>
    <t>пр-т Красной Армии, д. 7</t>
  </si>
  <si>
    <t>ИП Руднева Ирина Михайловна-31,35куб.м; ООО "АДОНИС"-1,45куб.м</t>
  </si>
  <si>
    <t>97676359-c20b-4c17-bc55-0114d8184242</t>
  </si>
  <si>
    <t>г. Сергиев Посад, 
пр-т Красной Армии, д. 9/1</t>
  </si>
  <si>
    <t>9ac6eeae-83ef-4f53-852a-637b2de76529</t>
  </si>
  <si>
    <t>56.299225 38.12765</t>
  </si>
  <si>
    <t>пр-т Красной Армии, д. 9/1</t>
  </si>
  <si>
    <t>г. Сергиев Посад, 
пр-т Красной Армии, д. 9Б</t>
  </si>
  <si>
    <t>56.29937 38.126064</t>
  </si>
  <si>
    <t>пр-т Красной Армии, д. 9Б</t>
  </si>
  <si>
    <t>ЦЕНТР МОНИТОРИНГА СМИ ООО-0,29куб.м</t>
  </si>
  <si>
    <t>c12bd556-2603-42d5-87b8-d95ee11d61c2</t>
  </si>
  <si>
    <t>ежедневно 
с 11:00 - 14:00</t>
  </si>
  <si>
    <t>г. Сергиев Посад, 
пр-т Красной Армии, д. 209</t>
  </si>
  <si>
    <t>пр-т Красной Армии, д. 209</t>
  </si>
  <si>
    <t>56.32748 38.148945</t>
  </si>
  <si>
    <t>e90cc2f3-69e0-49ca-b643-d031d508c9d0</t>
  </si>
  <si>
    <t>ТСЖ Квадрат</t>
  </si>
  <si>
    <t>ежедневно 
с 10:00 - 13:00</t>
  </si>
  <si>
    <t>г. Сергиев Посад, 
пр-т Красной Армии, д. 234 к.3</t>
  </si>
  <si>
    <t>Тиллоев Каримджон Соатмуродович-2,85куб.м</t>
  </si>
  <si>
    <t>пр-т Красной Армии, д. 234 к.3</t>
  </si>
  <si>
    <t>0ea8094e-1788-41d2-b730-6c823bf01c9e</t>
  </si>
  <si>
    <t>56.32965 38.154865</t>
  </si>
  <si>
    <t>3*0,66 с 08:00-12:00</t>
  </si>
  <si>
    <t>г. Сергиев Посад, 
Скобяное ш., д. 12</t>
  </si>
  <si>
    <t>56.29117 38.14259</t>
  </si>
  <si>
    <t>Скобяное ш., д. 12</t>
  </si>
  <si>
    <t>4737a116-278e-4992-90c3-0eb0ee7f2056</t>
  </si>
  <si>
    <t>4*0,360 ежедневно с 11:00 до 14:00</t>
  </si>
  <si>
    <t>56.27833 38.230736</t>
  </si>
  <si>
    <t>16ef7660-ff42-4024-8d3d-50f1991207d2</t>
  </si>
  <si>
    <t>ООО "ТРАСТ СП"</t>
  </si>
  <si>
    <t>г. Сергиев Посад, б-р Кузнецова, д. 7</t>
  </si>
  <si>
    <t>56.320107 38.13403</t>
  </si>
  <si>
    <t>б-р Кузнецова, д. 7</t>
  </si>
  <si>
    <t>ООО "СТИЛНОВА"-0,29куб.м;</t>
  </si>
  <si>
    <t>8*0,66 ежедневно с 12:00-15:00</t>
  </si>
  <si>
    <t>г. Сергиев Посад,ул. Воробьевская, д. 16</t>
  </si>
  <si>
    <t>56.2977 38.127224</t>
  </si>
  <si>
    <t>ул. Воробьевская, д. 16</t>
  </si>
  <si>
    <t>3f6e1efd-9ee4-4a37-a0bc-73a3f50c0723</t>
  </si>
  <si>
    <t>ежедневно с 12:00 - 15:00</t>
  </si>
  <si>
    <t>г. Сергиев Посад,ул. Воробьевская, д. 40</t>
  </si>
  <si>
    <t>ул. Воробьевская, д. 40</t>
  </si>
  <si>
    <t>56.298008 38.118668</t>
  </si>
  <si>
    <t>d7b90e2e-f81e-4662-b0e2-89fbc16fc11c</t>
  </si>
  <si>
    <t>г. Сергиев Посад,ул. Воробьевская, д. 42</t>
  </si>
  <si>
    <t>56.298843 38.11895</t>
  </si>
  <si>
    <t>ул. Воробьевская, д. 42</t>
  </si>
  <si>
    <t>e8a8755d-8f0a-4f44-9541-1051d378af9e</t>
  </si>
  <si>
    <t xml:space="preserve">МЕСТНАЯ РЕЛИГИОЗНАЯ ОРГАНИЗАЦИЯ ПРАВОСЛАВНЫЙ ПРИХОД СВЯТО-ДУХОВСКОГО ХРАМА Г. СЕРГИЕВА ПОСАДА МОСКОВ-0,07куб.м; </t>
  </si>
  <si>
    <t>г. Сергиев Посад, ул. Гефсиманская, д. 2А</t>
  </si>
  <si>
    <t>56.307945 38.177742</t>
  </si>
  <si>
    <t>ИП Погонин Станислав Викторович-0,22куб.м</t>
  </si>
  <si>
    <t>3c0588cc-5306-4e6d-af84-b035f335944a</t>
  </si>
  <si>
    <t>г. Сергиев Посад, ул. Глинки, д. 17</t>
  </si>
  <si>
    <t>56.327675 38.147564</t>
  </si>
  <si>
    <t>ул. Глинки, д. 17</t>
  </si>
  <si>
    <t>7768eb20-b586-4468-8e5e-fab0bd87ee38</t>
  </si>
  <si>
    <t>ТСН "Глинки"</t>
  </si>
  <si>
    <t xml:space="preserve">5*0,66 пн (5) ср (5) сб (5) </t>
  </si>
  <si>
    <t>56.328514 38.147472</t>
  </si>
  <si>
    <t>ул. Глинки, д. 8</t>
  </si>
  <si>
    <t>Гаевский Евгений Владимирович-0,4куб.м; Глухова Екатерина Николаевна-0,53куб.м; Краскова Елена Евгеньевна-0,8куб.м</t>
  </si>
  <si>
    <t>b4b51d24-a1a0-4611-a761-7f6c876dc11a</t>
  </si>
  <si>
    <t>г. Сергиев Посад, ул. Глинки, д. 8А</t>
  </si>
  <si>
    <t>ул. Глинки, д. 8А</t>
  </si>
  <si>
    <t>56.328312 38.148823</t>
  </si>
  <si>
    <t>ВЕГА-М ООО-1,45куб.м; ООО фирма «Саркис»-0,07куб.м</t>
  </si>
  <si>
    <t>6786dc44-53fb-4c33-8e48-00a8b7789a7e</t>
  </si>
  <si>
    <t>ежедневно с 07:00-13:00</t>
  </si>
  <si>
    <t xml:space="preserve">г. Сергиев Посад, ул. Железнодорожная, д. 33 </t>
  </si>
  <si>
    <t>56.301289, 38.150562</t>
  </si>
  <si>
    <t xml:space="preserve">ул. Железнодорожная, д. 33 </t>
  </si>
  <si>
    <t>15131d41-9c17-4466-a7b1-f7e20c7c8d92</t>
  </si>
  <si>
    <t>2*0,66 ежедневно с 15:00-18:00</t>
  </si>
  <si>
    <t>г. Сергиев Посад, ул. Железнодорожная, д. 37</t>
  </si>
  <si>
    <t>56.300323 38.15495</t>
  </si>
  <si>
    <t>ул. Железнодорожная, д. 37</t>
  </si>
  <si>
    <t>8d6fb744-e67d-4faa-9b1a-e1bebb6d8317</t>
  </si>
  <si>
    <t>ООО «СИА-ФАРМ»-1,43куб.м</t>
  </si>
  <si>
    <t>г. Сергиев Посад, ул. Кирпичная, д. 2А</t>
  </si>
  <si>
    <t>56.29438 38.148113</t>
  </si>
  <si>
    <t>ул. Кирпичная, д. 2А</t>
  </si>
  <si>
    <t>be4f1ca1-4e9a-401f-8872-755ee2c7985c</t>
  </si>
  <si>
    <t>2*0,360</t>
  </si>
  <si>
    <t>7*0,66</t>
  </si>
  <si>
    <t>г. Сергиев Посад, ул. Симоненкова, д. 17</t>
  </si>
  <si>
    <t>56.30208 38.142456</t>
  </si>
  <si>
    <t>ул. Симоненкова, д. 17</t>
  </si>
  <si>
    <t>00e47257-db96-42e6-a5c2-9edc08454838</t>
  </si>
  <si>
    <t>г. Сергиев Посад, ул. Симоненкова, д. 17А</t>
  </si>
  <si>
    <t>56.30189 38.140717</t>
  </si>
  <si>
    <t>ул. Симоненкова, д. 17А</t>
  </si>
  <si>
    <t>59646f3e-45aa-4f70-994c-8f0f5ad4d409</t>
  </si>
  <si>
    <t>г. Сергиев Посад, ул. Симоненкова, д. 25</t>
  </si>
  <si>
    <t>ул. Симоненкова, д. 25</t>
  </si>
  <si>
    <t>56.29845 38.13969</t>
  </si>
  <si>
    <t>3c18e712-8cf4-4060-a0bf-3f3ffacd1568</t>
  </si>
  <si>
    <t>56.291435 38.14886</t>
  </si>
  <si>
    <t>ул. Центральная, д. 5</t>
  </si>
  <si>
    <t>e5720388-309a-4192-9e40-0bbec946b38f</t>
  </si>
  <si>
    <t>г. Сергиев Посад, ул. Чайковского, д. 13</t>
  </si>
  <si>
    <t>56.329678 38.14773</t>
  </si>
  <si>
    <t xml:space="preserve"> ул. Чайковского, д. 13</t>
  </si>
  <si>
    <t>05aa7639-0562-47d4-99f2-0dc28608b145</t>
  </si>
  <si>
    <t>Сабитов Руслан Дюсупханович-0,27куб.м</t>
  </si>
  <si>
    <t>56.329678 38.14774</t>
  </si>
  <si>
    <t>ТСН МЖД "Вальс"</t>
  </si>
  <si>
    <t>78c524a6-5864-4ca6-b383-b6e8df6bc947</t>
  </si>
  <si>
    <t>г. Сергиев Посад, ул. Чайковского, д. 13А</t>
  </si>
  <si>
    <t xml:space="preserve"> ул. Чайковского, д. 13А</t>
  </si>
  <si>
    <t>г. Сергиев Посад, ул. Чайковского, д. 7</t>
  </si>
  <si>
    <t>56.329315 38.15008</t>
  </si>
  <si>
    <t xml:space="preserve"> ул. Чайковского, д. 7</t>
  </si>
  <si>
    <t>80263a7e-1f0d-43b0-bcc2-181e37d0c8e1</t>
  </si>
  <si>
    <t>56.323296 38.13372</t>
  </si>
  <si>
    <t>Новоугличское ш., д. 17</t>
  </si>
  <si>
    <t>г. Сергиев Посад, Новоугличское ш., д. 17</t>
  </si>
  <si>
    <t>2a0b0379-1c83-4423-b25e-ab692eaf7799</t>
  </si>
  <si>
    <t>г. Сергиев Посад, Новоугличское ш., д. 19</t>
  </si>
  <si>
    <t>56.323303 38.133747</t>
  </si>
  <si>
    <t>Новоугличское ш., д. 19</t>
  </si>
  <si>
    <t>Шибанов Алексей Юрьевич-0,07куб.м</t>
  </si>
  <si>
    <t>006b0470-07a8-4d7f-b8f7-97f655e6dc39</t>
  </si>
  <si>
    <t>г. Сергиев Посад, Новоугличское ш., д. 21</t>
  </si>
  <si>
    <t>56.324837 38.13332</t>
  </si>
  <si>
    <t>Новоугличское ш., д. 21</t>
  </si>
  <si>
    <t>6f0785c8-f96f-4f83-9973-51c48d2f3cfc</t>
  </si>
  <si>
    <t>2*0,66 с 07:00-11:00</t>
  </si>
  <si>
    <t>г. Сергиев Посад, Новоугличское ш., д. 36</t>
  </si>
  <si>
    <t>Новоугличское ш., д. 36</t>
  </si>
  <si>
    <t>56.323513 38.136204</t>
  </si>
  <si>
    <t>0af1f57f-ebb8-470a-bb23-e29067a4a98e</t>
  </si>
  <si>
    <t>ЖСК "Юбилейный-3"</t>
  </si>
  <si>
    <t>5*0,66</t>
  </si>
  <si>
    <t>г. Сергиев Посад, Новоугличское ш., д. 38</t>
  </si>
  <si>
    <t>56.324116 38.13533</t>
  </si>
  <si>
    <t>Новоугличское ш., д. 38</t>
  </si>
  <si>
    <t>bc61df61-aefe-4eef-a78f-1c1b850a2456</t>
  </si>
  <si>
    <t>Арутюнян Гор Каджикович-0,22куб.м; Арутюнян Гор Каджикович-0,52куб.м</t>
  </si>
  <si>
    <t>г. Сергиев Посад, Новоугличское ш., д. 58</t>
  </si>
  <si>
    <t>56.332134 38.132633</t>
  </si>
  <si>
    <t>Новоугличское ш., д. 58</t>
  </si>
  <si>
    <t>608e4c9a-fcf0-4170-ba7e-0a017f9927ca</t>
  </si>
  <si>
    <t>г. Сергиев Посад, Новоугличское ш., д. 61</t>
  </si>
  <si>
    <t>56.327286 38.1296</t>
  </si>
  <si>
    <t>0efc7d5b-3920-4cbb-99f2-779ba47bbe93</t>
  </si>
  <si>
    <t>ИП Красавин Сергей Николаевич-2,34куб.м; Локон ООО-0,27куб.м</t>
  </si>
  <si>
    <t>2*0,77</t>
  </si>
  <si>
    <t>г. Сергиев Посад, Новоугличское ш., д. 9</t>
  </si>
  <si>
    <t>56.321507 38.13573</t>
  </si>
  <si>
    <t>Новоугличское ш., д. 9</t>
  </si>
  <si>
    <t>69d5a0b6-9232-4eb1-bcae-9ab1223da300</t>
  </si>
  <si>
    <t>Захарова Анастасия Евгеньевна-0,31куб.м; ИП Морозова Татьяна Александровна-1,45куб.м</t>
  </si>
  <si>
    <t>ежедневно с 07:00-11:00</t>
  </si>
  <si>
    <t>г. Сергиев Посад, Новоугличское ш., д. 52</t>
  </si>
  <si>
    <t>56.3298 38.132694</t>
  </si>
  <si>
    <t>Новоугличское ш., д. 52</t>
  </si>
  <si>
    <t>ПОЧТА РОССИИ АО-1,02куб.м</t>
  </si>
  <si>
    <t>ежедневно с 11:00-15:00</t>
  </si>
  <si>
    <t>г. Сергиев Посад, Ярославское ш., д. 3А</t>
  </si>
  <si>
    <t>56.33779 38.159077</t>
  </si>
  <si>
    <t>Ярославское ш., д. 3А</t>
  </si>
  <si>
    <t>7133ee8c-746f-45bf-8b91-a7a8b43b84ed</t>
  </si>
  <si>
    <t>г. Сергиев Посад, ул. Железнодорожная, д. 37А</t>
  </si>
  <si>
    <t>56.300354 38.151394</t>
  </si>
  <si>
    <t>ул. Железнодорожная, д. 37А</t>
  </si>
  <si>
    <t>Андреева Екатерина Алексеевна-2,28куб.м</t>
  </si>
  <si>
    <t>b046a578-95af-448c-b563-51e2c3bd6d67</t>
  </si>
  <si>
    <t xml:space="preserve">  пн(2) вт(1 ср(2) чт(1) пт(2) сб(1) вс(2)</t>
  </si>
  <si>
    <t>Валетова Татьяна Владимировна-0,8куб.м, ООО «Альфа Владимир»-6,53куб.м</t>
  </si>
  <si>
    <t>г. Сергиев Посад, пр-т Красной Армии, д. 251Б</t>
  </si>
  <si>
    <t>пр-т Красной Армии, д. 251Б</t>
  </si>
  <si>
    <t>56.334766 38.156754</t>
  </si>
  <si>
    <t>МБДОУ «Детский сад общеразвивающего вида №25»-1,14куб.м;</t>
  </si>
  <si>
    <t>СТРАТОС ООО-1,81куб.м; Тимошинов Александр Васильевич-71,25куб.м</t>
  </si>
  <si>
    <t>34b51d3b-be79-4932-8406-f74f2f6dec36</t>
  </si>
  <si>
    <t>п. Загорские Дали, д. 1</t>
  </si>
  <si>
    <t>56.395542 37.995388</t>
  </si>
  <si>
    <t>5daff1d3-a25a-4c0b-944c-a6b4b70d5a8d</t>
  </si>
  <si>
    <t>ООО "УК "Загорские дали"</t>
  </si>
  <si>
    <t>п. Загорские Дали, д. 2</t>
  </si>
  <si>
    <t>п. Загорские Дали, д. 3</t>
  </si>
  <si>
    <t>п. Загорские Дали, д. 4</t>
  </si>
  <si>
    <t>п. Загорские Дали, д. 5</t>
  </si>
  <si>
    <t>7473c2b3-b7b7-42ea-9805-0de21cb2f362</t>
  </si>
  <si>
    <t>ежедневно с 12:00-16:00</t>
  </si>
  <si>
    <t>f86efbf7-2f06-4edb-9a43-2abe5bcc04a3</t>
  </si>
  <si>
    <t>e44c3f82-1372-4f04-ac87-d1d4238b0ae7</t>
  </si>
  <si>
    <t>56.396534 37.995285</t>
  </si>
  <si>
    <t>56.39611 37.99469</t>
  </si>
  <si>
    <t>56.395473 37.99301</t>
  </si>
  <si>
    <t>56.395332 37.992264</t>
  </si>
  <si>
    <t>d27d202b-b514-465a-9f6a-7852f834b0ab</t>
  </si>
  <si>
    <t>ИП Трушников Александр Анатольевич-0,48куб.м</t>
  </si>
  <si>
    <t>д. Лазарево, д. 1, 2</t>
  </si>
  <si>
    <t>56.333600, 37.960000</t>
  </si>
  <si>
    <t>025061c7-5986-4718-88e9-901e65597195</t>
  </si>
  <si>
    <t>г. Сергиев Посад, 1-я Рыбная, д. 90</t>
  </si>
  <si>
    <t>56.29944 38.156395</t>
  </si>
  <si>
    <t>1-я Рыбная, д. 90</t>
  </si>
  <si>
    <t>10f1e37f-f3fd-4b57-936e-7e434e18ddb2</t>
  </si>
  <si>
    <t>ежедневно с 09:00-13:00</t>
  </si>
  <si>
    <t>г. Сергиев Посад, Новоугличское ш., д. 79 (Мегабак)</t>
  </si>
  <si>
    <t>Новоугличское ш., д. 79 (Мегабак)</t>
  </si>
  <si>
    <t>56.337795 38.12645</t>
  </si>
  <si>
    <t>56.653603 37.9792</t>
  </si>
  <si>
    <t>b8348cbe-4c09-4da2-b05a-f897c017a676</t>
  </si>
  <si>
    <t>56.65049 37.978836</t>
  </si>
  <si>
    <t>с. Закубежье д. 10 (у ФАП)</t>
  </si>
  <si>
    <t>д. Закубежье: 10, 4 (182,00), 10А(60,00), 12(30,30), 16(68,20), 18(36,40), 23(105,20), 25(101,80), 26А(57,30), 27(101,60), 28(105,10), 32(103,10), 39(44,90), 45(36,10), 46(33,90), 50:05:0010503:101(36,80), 50:05:0010503:298(110,00),50:05:0010503:323(91,10), 50:05:0010503:327(180,30), 50:05:0010503:72(69,20), 50:05:0010503:83(40,20)</t>
  </si>
  <si>
    <t>7dfed2ae-111b-4d17-8f11-f3b4f628cbc6</t>
  </si>
  <si>
    <t xml:space="preserve">дер. Бобошино, кп 1 (д. 58) </t>
  </si>
  <si>
    <t>6c3db4ef-dc38-4c5a-9db1-841a0287ccf2</t>
  </si>
  <si>
    <t>дер. Бобошино кп 2</t>
  </si>
  <si>
    <t>с октября по апрель 1 раз в месяц, в последний понедельник месяца</t>
  </si>
  <si>
    <t>акт с октября по апрель 1 раз в месяц в последний понедельник месяца</t>
  </si>
  <si>
    <t>с октября по апрель 2 раза в месяца второй и последний понедельник месяца</t>
  </si>
  <si>
    <t>Машино-Дубки: ул. Машутинская, 35 (136),  ул. Салковская, 14 (83,4),  ул. Селиванов Борок, 32б (136),  Могучий переулок, 10 (32,8), Машино-Дубки, 29а (109,30);                                                     ДСК Радонеж: 1 (135,8), 2 (147,4), 13 (271,6);                                                           62 км: ул.Чернышевского, 28 (124,2), ул.Лесная, 45 (78,4), ул.Чернышевского, 26 (43,3), ул.Гоголя, 11 (54,7), ул.Лесная, 45 (40,1), ул.Лесная, 43 (47,6), ул. Белинского, 4-а (117,3), ул. Гоголя, 11 (182,8), ул. Лесная, 50:05:0040250:546 (89,7), ул.Летняя, 20 (266,3), ул. Гоголя, 11 (182,80).</t>
  </si>
  <si>
    <t>г. Сергиев Посад, Ярославское шоссе, 78 км</t>
  </si>
  <si>
    <t>56.343428, 38.163815</t>
  </si>
  <si>
    <t>г. Сергиев Посад, Новоугличское шоссе</t>
  </si>
  <si>
    <t>56.329801, 38.125511</t>
  </si>
  <si>
    <t>ГСК "Спортивный"</t>
  </si>
  <si>
    <t>г. Сергиев Посад, ул. Пограничная</t>
  </si>
  <si>
    <t>ГСК «Волга»</t>
  </si>
  <si>
    <t>г. Хотьково, ул. Заводская</t>
  </si>
  <si>
    <t>ГСК «Заря»</t>
  </si>
  <si>
    <t>г. Хотьково, Художественный проезд</t>
  </si>
  <si>
    <t>ГСК «Химик»</t>
  </si>
  <si>
    <t>г. Сергиев Посад, ул. Маслиева</t>
  </si>
  <si>
    <t>ГСК «Молодежный»</t>
  </si>
  <si>
    <t>56.331744, 38.127510</t>
  </si>
  <si>
    <t>ГСК «Мечта»</t>
  </si>
  <si>
    <t>г. Сергиев Посад, ул. Фабричная</t>
  </si>
  <si>
    <t>ГСК «Рассвет»</t>
  </si>
  <si>
    <t xml:space="preserve">д. Березняки </t>
  </si>
  <si>
    <t>56.340154, 38.251882</t>
  </si>
  <si>
    <t>ГСК «Восточный»</t>
  </si>
  <si>
    <t>56.333314, 38.122157</t>
  </si>
  <si>
    <t>ГСК «Западный»</t>
  </si>
  <si>
    <t>ГСК "Мечта"</t>
  </si>
  <si>
    <t>акт с октября по апрель 1 раз в месяц в последний понедельник</t>
  </si>
  <si>
    <t>акт с октября по апрель вывоза нет</t>
  </si>
  <si>
    <t>с октября по апрель 1 раз в  месяц(впоследний понедельник)</t>
  </si>
  <si>
    <t>0beff546-aac9-457c-92b3-a2e18ec00f89</t>
  </si>
  <si>
    <t>акт с октября по апрель 1 раз в месяц (последний понедельник)</t>
  </si>
  <si>
    <t>d9b53ffb-2bee-4982-9b1a-7cb1ed33fd7e</t>
  </si>
  <si>
    <t>еженедельно среда</t>
  </si>
  <si>
    <t>с октября по апрель еженедельно по средам</t>
  </si>
  <si>
    <t>56.492368,37.861212</t>
  </si>
  <si>
    <t>акт с оутября по апрель вывоз 1 раз в месяц последний понедельник месяца</t>
  </si>
  <si>
    <t>входит в 250 кп баков нет</t>
  </si>
  <si>
    <t>56.456451, 37.870772</t>
  </si>
  <si>
    <t>56.550780, 37.993607</t>
  </si>
  <si>
    <t>с октября по апрель вывоз 1 раз в месяц (последний понедельник)</t>
  </si>
  <si>
    <t>координаты есть</t>
  </si>
  <si>
    <t xml:space="preserve">существующая </t>
  </si>
  <si>
    <t>с октября по апрель вывоз 1 раз в месяц последний понедельник</t>
  </si>
  <si>
    <t>только основание</t>
  </si>
  <si>
    <t>АКТ с октября по апрель вывоз 1 раз в месяц последний понедельник</t>
  </si>
  <si>
    <t>залиито основание/ с октября по апрель вывоз не требуется</t>
  </si>
  <si>
    <t>56.550691,37.987716</t>
  </si>
  <si>
    <t>ООО "Луаж" (0,0725); Шивак Юлия Анатольевна (0,24); ИП Яхнис Е.В. (5,7); ООО "Аптека от СКЛАДА-УРАЛ"; ИП Сонин Игорь Сергеевич (13,3); ИП Спирин И.Б. (4,23)</t>
  </si>
  <si>
    <t>акт с октября по апрель вывоз 1 раз в месяц</t>
  </si>
  <si>
    <t>залито только основание, с октября ао апрель вывоз 1 раз в месяц</t>
  </si>
  <si>
    <t>вторник, четверг, воскресенье с 07.00-11.00</t>
  </si>
  <si>
    <t>56.578457, 38.010355 координаты под вопросом в АИС их нет баков нет</t>
  </si>
  <si>
    <t>7cfd339e-a624-4ab2-a3f9-401eacfae3f2</t>
  </si>
  <si>
    <t>раз в 9 дней с 13.07</t>
  </si>
  <si>
    <t>5f974920-aed6-441a-80d6-02de4e886ea8</t>
  </si>
  <si>
    <t>еженедельно пн пт</t>
  </si>
  <si>
    <t xml:space="preserve"> раз в 9 дней с 13.07</t>
  </si>
  <si>
    <t>b02b3ffc-3311-48c6-be02-0f79848b2edb</t>
  </si>
  <si>
    <t>раз в 9 дня с 12.07</t>
  </si>
  <si>
    <t>подбор  последний вторник месяца</t>
  </si>
  <si>
    <t xml:space="preserve"> раз в 9 дней с 12.07</t>
  </si>
  <si>
    <t>04bd1bb1-57bf-4eb8-b3de-c53600b1a9d2</t>
  </si>
  <si>
    <t xml:space="preserve"> раз в 3 дня с 12.07</t>
  </si>
  <si>
    <t>подбор  последняя суббота месяца</t>
  </si>
  <si>
    <t>1a5c144b-53e9-4269-9c55-815e65d43609</t>
  </si>
  <si>
    <t>3f7a776e-8bef-4146-8e15-aedf9a07cc50</t>
  </si>
  <si>
    <t>b595b24e-e14c-492d-a054-45f52d0a3522</t>
  </si>
  <si>
    <t>ООО «Альфа Рязань»-7,08куб.м</t>
  </si>
  <si>
    <t>г. Сергиев Посад, 3-я Рыбная, д. 21 (2-я Рыбная, 
д. 44/2)</t>
  </si>
  <si>
    <t>e6175179-4427-4736-a6eb-de65f56c1423</t>
  </si>
  <si>
    <t>ab623b8e-c993-45a0-99ba-22dc76c988f1</t>
  </si>
  <si>
    <t>ccf4e2db-9ca1-4ba5-aaef-13186d169c91</t>
  </si>
  <si>
    <t xml:space="preserve"> раз в 9 дней с 11.07</t>
  </si>
  <si>
    <t>56.357506 38.1139</t>
  </si>
  <si>
    <t>д. Деулино (у кладбища)</t>
  </si>
  <si>
    <t>вт сб</t>
  </si>
  <si>
    <t>раз в 9 дней с 11.07</t>
  </si>
  <si>
    <t>дер. Наугольное, д.16 (д. 20А (въезд))</t>
  </si>
  <si>
    <t xml:space="preserve"> раз в 3 дня с 01.01.2021</t>
  </si>
  <si>
    <t>56.36067 38.18939</t>
  </si>
  <si>
    <t>дер. Наугольное, д. 92 (д. 25 (выезд))</t>
  </si>
  <si>
    <t>раз в 12 дня с 01.01.2021</t>
  </si>
  <si>
    <t>мкр. Семхоз, Советская площадь, д. 19 (РОГАТКА)</t>
  </si>
  <si>
    <t xml:space="preserve"> Ежедневно с 12:00-16:00</t>
  </si>
  <si>
    <t>56.530334, 38.082790</t>
  </si>
  <si>
    <t>акт 1 раз в 2 дня 08.00-12.00</t>
  </si>
  <si>
    <t>акт с октября по апрель вывоз 1 раз в месяц (последний понедельник)</t>
  </si>
  <si>
    <t>с октября по апроель 2 раза в месяц (2 и последний понедельник месяца)</t>
  </si>
  <si>
    <t>акт баки заказаны в феврале 20 года 3+1 вывоз с октября по апрель 1 раз в месяц (последний понедельник месяца)</t>
  </si>
  <si>
    <t>Больничная: 1, 5, 6, 10, 11, 12, 16, 22, 26, 29, 31, 32А, 33, 34к1, 35, 36, 37, 39, 41, 44, 46, 50:05:0020335:1340, 50:05:0020336:1043, 
Гусарский: 1, 3, 4, 8, 9, 10
Новая: 1, 2, 3, 4, 7, 8, 10, 12, 15, 50:05:0020335:1261
Первомайская: 1, 4, 6, 7, 12А, 16, 20, 20, 23, 25, 50:05:0020335:1208, 50:05:0020335:1315                                  б/н: 50:05:0020335:1201, 50:05:0010526:452, 50:05:0020336:1072, 50:05:0010526:461, 50:05:0020335:1199;
Советская: 41, 42, 43, 45А, 46, 53, 55, 56А, 57, 59, 60, 60, 62, 63, 70, 50:05:0020336:986      
Советская: 4, 5, 6, 7, 8, 9, 10, 12А, 14, 16, 17, 18, 19, 20, 22, 24, 25, 26, 27, 28, 28А, 29, 30, 31, 33, 34, 35, 36, 37, 37А, 38, 39</t>
  </si>
  <si>
    <t>с. Константиново, ул. Колхозная (56.555508, 38.042345)</t>
  </si>
  <si>
    <t>56.555508, 38.042345</t>
  </si>
  <si>
    <t>с октября по апрель 1 раз в 2 дня</t>
  </si>
  <si>
    <t xml:space="preserve">только основание </t>
  </si>
  <si>
    <t>a79b1455-d9d0-4c3d-a2a2-f4b941f893cf</t>
  </si>
  <si>
    <t>вторник 07.00-11.00</t>
  </si>
  <si>
    <t>56.565438, 37.982266</t>
  </si>
  <si>
    <t>56.5493071, 37.9140572</t>
  </si>
  <si>
    <t>дер. Марьино</t>
  </si>
  <si>
    <t>5e1137a3-2f0c-4365-a1c2-661e08b0474f</t>
  </si>
  <si>
    <t xml:space="preserve"> раз в 3 дня с 11.07</t>
  </si>
  <si>
    <t>bca73f8d-9e61-4fa0-8be6-e2e622dd96ef</t>
  </si>
  <si>
    <t>318a02e7-ffb3-488c-89ea-31f42a0948fd</t>
  </si>
  <si>
    <t>0252c8a0-f5d6-40bf-8a6f-4f0de4897622</t>
  </si>
  <si>
    <t>г. Сергиев Посад, ул. Боголюбская (д. 29)</t>
  </si>
  <si>
    <t>4(45,8), 12(47,4), 13(39,3), 14(50,6), 19(40,8), 22(50), 25 (32,9), 26а(48,5), 28(48,8), 47(51,30), 50(136,3), 50:05:0020506:767 (34,7), 50:05:0100123:72(37,8), 50:05:0100123:287(165,6), 50:05:0100123:71(37,9)</t>
  </si>
  <si>
    <t>еженедельно вторник 09.00-13.00</t>
  </si>
  <si>
    <t>с октября по апрель вывоз  2 раза в месяц (второй и последний понедельник месяца)</t>
  </si>
  <si>
    <t>7679bb2d-6b37-430a-aa5a-a3a639cc60ec</t>
  </si>
  <si>
    <t>b23a093e-9284-48fa-a9d5-172fda74d2d4</t>
  </si>
  <si>
    <t>4109d6d5-c5fd-44de-9ed3-198942133103</t>
  </si>
  <si>
    <t>г. Сергиев Посад,  ул. Вифанская, д. 101 (ул. 1-ая Каляевская, д. 101)</t>
  </si>
  <si>
    <t>56.304207 38.158146</t>
  </si>
  <si>
    <t>86fa8c7d-9a71-4d66-b898-cdc43bc99eb6</t>
  </si>
  <si>
    <t xml:space="preserve"> 1 раз в 4 дня</t>
  </si>
  <si>
    <t>г. Сергиев Посад, Ярославское ш., 16 км, уч. 24</t>
  </si>
  <si>
    <t>56.342747 38.170025</t>
  </si>
  <si>
    <t>2*0,66  пн (2)</t>
  </si>
  <si>
    <t>пн с 07:00-23:00</t>
  </si>
  <si>
    <t>4345b896-f125-4e5a-9d5c-a833c0775fc1</t>
  </si>
  <si>
    <t>ec72521e-a39c-4843-ae48-64d0f14066ee</t>
  </si>
  <si>
    <t>г. Краснозаводск, пл. Рдултовского, д.1 (группа цехов)</t>
  </si>
  <si>
    <t>2 и 4 пятница месяца (1)</t>
  </si>
  <si>
    <t>1292fe2f-2128-488c-91e0-22a59dc51ced</t>
  </si>
  <si>
    <t>г. Сергиев Посад, пр-т Красной Армии, д. 52А</t>
  </si>
  <si>
    <t>56.297947 38.130604</t>
  </si>
  <si>
    <t>f0f6a91e-3ce7-4097-8c61-860fc0349d2b</t>
  </si>
  <si>
    <t>г. Сергиев Посад, ул. Карла Маркса, д. 7</t>
  </si>
  <si>
    <t>56.31267 38.138275</t>
  </si>
  <si>
    <t xml:space="preserve">ИП Кобзева Анна Николаевна </t>
  </si>
  <si>
    <t>c5bb0896-3d99-4c08-a6fe-c6678f3d5319</t>
  </si>
  <si>
    <t>0,66  пн (1) с 06:00-09:00</t>
  </si>
  <si>
    <t>г. Сергиев Посад, ул. Митькина д. 16/1</t>
  </si>
  <si>
    <t>56.30865 38.137074</t>
  </si>
  <si>
    <t>2*0,66 Каждый второй день</t>
  </si>
  <si>
    <t>г. Сергиев Посад, ул. Кирова, д. 26</t>
  </si>
  <si>
    <t>56.309326 38.120464</t>
  </si>
  <si>
    <t xml:space="preserve">ИП Каримова Гульнара Эгамбердиевна </t>
  </si>
  <si>
    <t>83947204-1d39-4277-ba6b-6ef7408f0c71</t>
  </si>
  <si>
    <t>0,66 , 0,24
Вывоз по датам</t>
  </si>
  <si>
    <t>г. Сергиев Посад, Скобяное ш., д. 3</t>
  </si>
  <si>
    <t>56.28995 38.131386</t>
  </si>
  <si>
    <t xml:space="preserve">ООО Каланча  </t>
  </si>
  <si>
    <t>ежемесячно 1 15 число</t>
  </si>
  <si>
    <t xml:space="preserve">подбор </t>
  </si>
  <si>
    <t>г. Пересвет, ул. Гагарина, д. 6 (ТКО/КГМ)</t>
  </si>
  <si>
    <t>г. Пересвет, ул. Гагарина, д. 7 (ТКО/КГМ)</t>
  </si>
  <si>
    <t>г. Пересвет, ул. Октябрьская, д. 7 (5)  (ТКО)</t>
  </si>
  <si>
    <t>г. Пересвет, ул. Строителей, д. 7 (ТКО)</t>
  </si>
  <si>
    <t>г. Пересвет, ул. Строителей, д. 10 (ТКО)</t>
  </si>
  <si>
    <t>г. Пересвет, ул. Строителей, д. 4 (ТКО/КГМ)</t>
  </si>
  <si>
    <t>г. Пересвет, Площадь Пухова у АТС (ТКО/КГМ)</t>
  </si>
  <si>
    <t>г. Пересвет, ул. Мира, д. 2А (ТКО)</t>
  </si>
  <si>
    <t>г. Пересвет, ул. Мира (дом быта) (ТКО)</t>
  </si>
  <si>
    <t>г. Пересвет, ул. Королева, д. 7 (ТКО/КГМ)</t>
  </si>
  <si>
    <t>г. Пересвет, ул. Строителей, д. 13 (ТКО)</t>
  </si>
  <si>
    <t>г. Пересвет, ул. Строителей, д. 11А (15) (ТКО/КГМ)</t>
  </si>
  <si>
    <t>г. Пересвет, ул. Королева, д. 14 (ТКО/КГМ)</t>
  </si>
  <si>
    <t>г. Пересвет, ул. Королева, д. 12 (ТКО)</t>
  </si>
  <si>
    <t>г. Пересвет, ул. Советская д. 3 (ул. Комсомольская, д.2) (ТКО/КГМ)</t>
  </si>
  <si>
    <t>г. Пересвет, ул. Чкалова, д. 6 (ТКО/КГМ)</t>
  </si>
  <si>
    <t>г. Пересвет, ул. Комсомольская, д. 8 (ТКО/КГМ)</t>
  </si>
  <si>
    <t>г. Пересвет, ул. Комсомольская, д. 3 (Советская 5) (ТКО/КГМ)</t>
  </si>
  <si>
    <t>г. Пересвет, ул. Первомайская, д. 6, (ул. Советская, 8) (ТКО/КГМ)</t>
  </si>
  <si>
    <t>г. Пересвет, ул. Королева, д. 13 (ТКО)</t>
  </si>
  <si>
    <t>г. Пересвет, ул. Первомайская, д. 4 (ТКО/КГМ)</t>
  </si>
  <si>
    <t>г. Пересвет, ул. Мира, д. 11 (ТКО/КГМ)</t>
  </si>
  <si>
    <t>56.33708 38.15551</t>
  </si>
  <si>
    <t>56.26356 37.983727</t>
  </si>
  <si>
    <t>56.237418, 37.986571</t>
  </si>
  <si>
    <t>56.283985, 38.174387</t>
  </si>
  <si>
    <t>56.287919, 38.116525</t>
  </si>
  <si>
    <t>г. Сергиев Посад, ул. 1-й Ударной Армии</t>
  </si>
  <si>
    <t>56.324528 38.13118</t>
  </si>
  <si>
    <t>ГСК «Углич»</t>
  </si>
  <si>
    <t>cb8412ca-50e2-4157-83be-ac327da990f1</t>
  </si>
  <si>
    <t>г. Сергиев Посад, ул. Дружбы, д. 15 к.1 (Верный)</t>
  </si>
  <si>
    <t>bdc7db13-a47a-417c-8489-358f158f6bae</t>
  </si>
  <si>
    <t>2*0,8 пн (2) ср (2) сб (2)</t>
  </si>
  <si>
    <t>ООО «Агроторг» (пятерочка)</t>
  </si>
  <si>
    <t>f978c3d4-dafd-404e-b399-c94036e6a616</t>
  </si>
  <si>
    <t>Еженедельно ср</t>
  </si>
  <si>
    <t>8899e38d-edf9-4c56-8abf-a8117869ab2c</t>
  </si>
  <si>
    <t>2*0,8 ВТ сб</t>
  </si>
  <si>
    <t>г. Хотьково, ул. Михеенко, д. 11, пом. 1</t>
  </si>
  <si>
    <t>вт (2) сб (2)</t>
  </si>
  <si>
    <t>пн(1)ср(1)сб(1)</t>
  </si>
  <si>
    <t>ср</t>
  </si>
  <si>
    <t>d2c5785b-2c78-4f7e-bfcf-c317eeed8db8</t>
  </si>
  <si>
    <t>вт (1) сб (1)</t>
  </si>
  <si>
    <t xml:space="preserve">г. Хотьково, ул. Новая, д. 1   </t>
  </si>
  <si>
    <t xml:space="preserve"> вт(2) сб (2)</t>
  </si>
  <si>
    <t xml:space="preserve"> пн ср сб</t>
  </si>
  <si>
    <t>7be78281-15c2-451b-9725-9dec83541f44</t>
  </si>
  <si>
    <t xml:space="preserve"> вт чт сб</t>
  </si>
  <si>
    <t>72bf08e1-69d7-4a2f-8db6-632cb61f3429</t>
  </si>
  <si>
    <t>e689452c-1698-4bcb-83c5-c40ec2bb41dc</t>
  </si>
  <si>
    <t>сб (2)</t>
  </si>
  <si>
    <t>4b027f24-0fe3-4e02-9d83-66d9cd9e5887</t>
  </si>
  <si>
    <t>fc168243-27ae-4536-8128-08c55ad5e3a9</t>
  </si>
  <si>
    <t xml:space="preserve"> вт(1) чт (1) сб (1)</t>
  </si>
  <si>
    <t>37a95b0f-820a-47f3-8709-8e5db61729c8</t>
  </si>
  <si>
    <t>54d0fa17-7574-4fc0-9bf6-f5d4eafe99d2</t>
  </si>
  <si>
    <t>пн ср пт вс еженедельно</t>
  </si>
  <si>
    <t>0eb7a345-fc06-4cac-a81b-cf22ed27f84e</t>
  </si>
  <si>
    <t>1*0,8  вт (1) сб (1)</t>
  </si>
  <si>
    <t xml:space="preserve"> вт сб</t>
  </si>
  <si>
    <t>вт(2)</t>
  </si>
  <si>
    <t xml:space="preserve"> вт(2)</t>
  </si>
  <si>
    <t xml:space="preserve"> вт(1) сб(1)</t>
  </si>
  <si>
    <t>a1d7d945-9efe-4607-9ae4-1e060c81fcf8</t>
  </si>
  <si>
    <t>81e52d97-d3a7-4f45-bde7-e0604ecadefa</t>
  </si>
  <si>
    <t xml:space="preserve"> вт(2) сб(2)</t>
  </si>
  <si>
    <t xml:space="preserve">дер. Селково, д. 91, стр.1 </t>
  </si>
  <si>
    <t>deb600ec-aa87-4aed-a6b3-427dbd1cd646</t>
  </si>
  <si>
    <t>7f19c9c9-89a8-4f52-b486-cc6347ebbb98</t>
  </si>
  <si>
    <t>пн ср сб</t>
  </si>
  <si>
    <t>a9e77906-5767-4db7-bf10-21dda122d307</t>
  </si>
  <si>
    <t>Еженедельно вт пт</t>
  </si>
  <si>
    <t>e5689b99-99c3-4bdf-8ec5-a05005d4509f</t>
  </si>
  <si>
    <t>еженедельно вт (2)</t>
  </si>
  <si>
    <t>кроме вт и пт</t>
  </si>
  <si>
    <t>fc473bbd-1657-470d-9e96-8f8519b89202</t>
  </si>
  <si>
    <t>1*0,8  пн ср сб</t>
  </si>
  <si>
    <t>23abb837-d571-4a72-a84a-f0150c042c8d</t>
  </si>
  <si>
    <t xml:space="preserve"> Пн,Ср,Сб</t>
  </si>
  <si>
    <t>9f6e8122-dcaa-4abc-9f9f-5fa01f818bcf</t>
  </si>
  <si>
    <t>пн ср сб с 15:00-18:00</t>
  </si>
  <si>
    <t>4940b804-a04a-494a-9baf-6b0930031c05</t>
  </si>
  <si>
    <t>482d59e6-0c7f-445b-b52f-b29bb12b195c</t>
  </si>
  <si>
    <t>fbd36229-11a1-4518-aa50-9c269a0de580</t>
  </si>
  <si>
    <t>ср(1)сб(1)</t>
  </si>
  <si>
    <t>b1569dc4-a8eb-4af1-aa0e-b526c0036320</t>
  </si>
  <si>
    <t>594d6259-7f1a-46a4-a763-93abff95da76</t>
  </si>
  <si>
    <t>вт(1) сб (1)</t>
  </si>
  <si>
    <t>decb213b-fad9-48a4-b1ef-ad04b751ad2d</t>
  </si>
  <si>
    <t>г. Сергиев Посад-14, г. п. Скоропусковский, д. 4а (Пятерочка)</t>
  </si>
  <si>
    <t xml:space="preserve"> вт (1) сб (1)</t>
  </si>
  <si>
    <t>df9304aa-b5e0-44aa-9bf6-e7b1bbc9bb67</t>
  </si>
  <si>
    <t>66915607-1d94-43d6-bbec-99b8d6adf087</t>
  </si>
  <si>
    <t>2e672cb7-b233-461d-b045-e2bbf25f595e</t>
  </si>
  <si>
    <t>8ebc4a09-3ea4-46f8-82a0-79b4e558a167</t>
  </si>
  <si>
    <t>9676b015-105e-4976-9282-748cbecadc41</t>
  </si>
  <si>
    <t>1(пн) 1(ср) 1(сб)</t>
  </si>
  <si>
    <t xml:space="preserve"> вт</t>
  </si>
  <si>
    <t xml:space="preserve"> Еженедельно: СР</t>
  </si>
  <si>
    <t>c04d3739-0cee-4387-a1c3-7a017ad91ef2</t>
  </si>
  <si>
    <t>a4493d38-c569-4e11-ac3c-024e2818b4ca</t>
  </si>
  <si>
    <t xml:space="preserve"> еженедельно вт сб</t>
  </si>
  <si>
    <t>b2ce06ca-f6aa-4347-9d1b-2ba08171700a</t>
  </si>
  <si>
    <t>808742db-395d-47b6-aa95-e8b99f5da59b</t>
  </si>
  <si>
    <t>ср вс</t>
  </si>
  <si>
    <t>e21e5d54-5de3-40b5-bfd1-537cc8a88053</t>
  </si>
  <si>
    <t>bf593ac5-1491-44e1-99c8-e37c48d254ce</t>
  </si>
  <si>
    <t>2*0,360  пн чт</t>
  </si>
  <si>
    <t xml:space="preserve"> пн ср пт вс</t>
  </si>
  <si>
    <t>г. Сергиев Посад, ул. Птицеградская, д.10Б (Пятерочка)</t>
  </si>
  <si>
    <t>daab9ea6-4a27-460a-9f62-9dd427b2d754</t>
  </si>
  <si>
    <t>1*0,8  пн(1) ср(1) сб (1)</t>
  </si>
  <si>
    <t>f4963c09-8d8c-4b72-9eea-cfa48aff780d</t>
  </si>
  <si>
    <t>Еженедельно ВТ (2), СБ (2)</t>
  </si>
  <si>
    <t>еженедельно</t>
  </si>
  <si>
    <t>9a6f89e2-1e59-4c18-970c-b115eecd0be4</t>
  </si>
  <si>
    <t>30008344-9b66-4796-98e1-827f6c616ec7</t>
  </si>
  <si>
    <t xml:space="preserve"> ср(2)сб(2)</t>
  </si>
  <si>
    <t>пн ср чт сб вс</t>
  </si>
  <si>
    <t>29b30962-16aa-4719-8126-2e7dcd2513f4</t>
  </si>
  <si>
    <t xml:space="preserve"> вт (2) сб (2)</t>
  </si>
  <si>
    <t>ef09dc00-9ddc-44af-be43-06200e3d6b35</t>
  </si>
  <si>
    <t>39e5ffa3-bf78-41f3-99ad-5498721369a7</t>
  </si>
  <si>
    <t>078c4cb3-cd08-4004-aae7-6b4c9de462c3</t>
  </si>
  <si>
    <t>г. Сергиев Посад, 1-я Рыбная, д. 18/2</t>
  </si>
  <si>
    <t>0f82e804-8019-4306-8e72-d08f31cfc79f</t>
  </si>
  <si>
    <t>пн (1) вт (1) ср (1) пт (1) сб (1)</t>
  </si>
  <si>
    <t>8ef03799-f536-4006-a19a-60535100f254</t>
  </si>
  <si>
    <t>d071c069-c2d8-42fd-b292-d1917bfaf8bf</t>
  </si>
  <si>
    <t>215710d6-e8b4-4c0e-8440-87143816393b</t>
  </si>
  <si>
    <t>кроме вт и вс</t>
  </si>
  <si>
    <t>ca65e2b0-88d2-4ee3-aa88-5a74181172f8</t>
  </si>
  <si>
    <t>ежедневно пн ср пт вс</t>
  </si>
  <si>
    <t>5f831f41-2dd6-45e9-b8f6-efcb4da11203</t>
  </si>
  <si>
    <t>Еженедельно пн чт сб (1)</t>
  </si>
  <si>
    <t>ecc87fb2-5bc6-46b0-9c37-9eaa78a4677c</t>
  </si>
  <si>
    <t xml:space="preserve"> 4 раза в неделю</t>
  </si>
  <si>
    <t>042474cd-0a9e-46fb-8e64-e71476f65a1b</t>
  </si>
  <si>
    <t xml:space="preserve"> пн ср чт сб</t>
  </si>
  <si>
    <t>04411d8b-4a2c-4f85-80a7-eaca2224f074</t>
  </si>
  <si>
    <t xml:space="preserve"> вт (1) сб (1</t>
  </si>
  <si>
    <t>2*0,88  вт сб</t>
  </si>
  <si>
    <t>112d4b74-a10b-497a-8bec-ffa970fe27db</t>
  </si>
  <si>
    <t>г. Сергиев Посад, пр-т Красной Армии, д. 212В, корп. 10</t>
  </si>
  <si>
    <t>19ee6535-97b3-4156-86cc-f7483dd5c127</t>
  </si>
  <si>
    <t>d40c3cf2-552f-4974-b540-af94ba91fc8c</t>
  </si>
  <si>
    <t>г. Сергиев Посад, Ярославское шоссе, д. 1 Б (АЗС)</t>
  </si>
  <si>
    <t>г. Сергиев Посад, пр-т Красной Армии, д. 212В (промзона завода ЗОМЗ)(АО Техно)</t>
  </si>
  <si>
    <t>10332d49-efa6-4b95-9463-07d57fcf4091</t>
  </si>
  <si>
    <t>д. Голыгино, вл. 56 (АЗС, АО РН-Москва)</t>
  </si>
  <si>
    <t>с.п. Березняковское, 78 км автодороги М-8 "Холмогоры", стр. 5 (АО "РН-Москва")</t>
  </si>
  <si>
    <t>пн (5) ср (5) пт (5)</t>
  </si>
  <si>
    <t>г. Хотьково, ул. Заводская (д. 3)</t>
  </si>
  <si>
    <t xml:space="preserve">г. Сергиев Посад, ул. Кооперативная, д. 3 </t>
  </si>
  <si>
    <t>ежедневно с 07:00-23:00</t>
  </si>
  <si>
    <t>3*0,8 с 07:00-23:00</t>
  </si>
  <si>
    <t>г. Сергиев Посад, пр-т Красной Армии, д. 212А</t>
  </si>
  <si>
    <t xml:space="preserve">г. Хотьково, ул. Михеенко, д. 14 </t>
  </si>
  <si>
    <t xml:space="preserve"> ср сб</t>
  </si>
  <si>
    <t>р.п. Богородское, д. 79з</t>
  </si>
  <si>
    <t>пн (2) чт (2) с 07:00-14:00</t>
  </si>
  <si>
    <t>пт (2) с 15:00-17:00</t>
  </si>
  <si>
    <t>пн (1) пт (1) с 07:00-203:00</t>
  </si>
  <si>
    <t>81c58653-2190-48d3-b899-4fa800913d14</t>
  </si>
  <si>
    <t xml:space="preserve"> Через день (1)</t>
  </si>
  <si>
    <t>г. Сергиев Посад, ул. Птицеградская, 2Б</t>
  </si>
  <si>
    <t xml:space="preserve">г. Сергиев Посад, ул. Весенняя, д. 4 </t>
  </si>
  <si>
    <t>2*0,360  через день(1)</t>
  </si>
  <si>
    <t xml:space="preserve">г. Сергиев Посад, ул. Птицеградская, д. 14 </t>
  </si>
  <si>
    <t>2*0,8  через день(1)</t>
  </si>
  <si>
    <t>г. Хотьково, ул. Михеенко, д. 20А</t>
  </si>
  <si>
    <t xml:space="preserve">г. Хотьково, ул. 1-я Хотьковская, д. 51А </t>
  </si>
  <si>
    <t>2*0,8 через день(1)</t>
  </si>
  <si>
    <t>мкр. Новый, д. 39</t>
  </si>
  <si>
    <t>c4dd2148-c0d2-4b9a-af36-5d83f03b1e5a</t>
  </si>
  <si>
    <t>г. Сергиев Посад, Хотьковский пр-д, д. 13Б</t>
  </si>
  <si>
    <t>2*0,360 через день (2)</t>
  </si>
  <si>
    <t xml:space="preserve">г. Сергиев Посад, ул. Бабушкина, д. 26/6 </t>
  </si>
  <si>
    <t>АО «Тандер» (Магнит) (Магнит косметик)</t>
  </si>
  <si>
    <t xml:space="preserve">г. Сергиев Посад, пр-т Красной Армии, д. 253/21 </t>
  </si>
  <si>
    <t>2*0,66  вт (2)</t>
  </si>
  <si>
    <t>г. Сергиев Посад, ул. Фабричная, д. 7</t>
  </si>
  <si>
    <t>465d3dca-1b20-467a-9ba3-b95bbfd881cf</t>
  </si>
  <si>
    <t xml:space="preserve">г. Сергиев Посад, Новоугличское шоссе, д. 85 </t>
  </si>
  <si>
    <t>1*0,8  вт (1)</t>
  </si>
  <si>
    <t>c163d9c6-ac6b-46bd-b74b-e214fa9555a2</t>
  </si>
  <si>
    <t>г. Сергиев Посад, Вокзальная пл., д. 1 (Макдоналдс)</t>
  </si>
  <si>
    <t>85b72a17-0c51-4144-a93e-bad2f5a8c4cc</t>
  </si>
  <si>
    <t>0ecbb037-e79f-4043-8372-89e574b0df32</t>
  </si>
  <si>
    <t>2*0,120</t>
  </si>
  <si>
    <t>1*0,120</t>
  </si>
  <si>
    <t>г. Сергиев Посад, ул. Птицеградская, д. 2А (Макдоналдс)</t>
  </si>
  <si>
    <t>г. Сергиев Посад, проспект Красной Армии, 164</t>
  </si>
  <si>
    <t>г. Хотьково, ул. Заводская, д. 1, литера 10 Б, ООО "БЕРГ МОЛД"</t>
  </si>
  <si>
    <t xml:space="preserve"> чт (1)</t>
  </si>
  <si>
    <t>3ddc0666-e3c1-4907-b2d4-f1d7f8bde6a2</t>
  </si>
  <si>
    <t>г. Сергиев Посад, проспект Красной Армии д. 212В, корпус 61, помещ. 14</t>
  </si>
  <si>
    <t>40562972-a191-48fb-9e38-d360b0c4705a</t>
  </si>
  <si>
    <t>f321b1df-01bb-46d9-86a6-af8359d2b38a</t>
  </si>
  <si>
    <t>р.п. Богородское, д. 156</t>
  </si>
  <si>
    <t>п. Лесхоз, д. 30, корп. 1</t>
  </si>
  <si>
    <t>ООО "Терра" Чернова Татьяна Николаевна(ОБР)</t>
  </si>
  <si>
    <t>fdfa4c21-1c1f-4c61-b732-7df80277bbc9</t>
  </si>
  <si>
    <t>3dce6fc8-c463-4541-a2b7-a965d1b29d45</t>
  </si>
  <si>
    <t>г. Сергиев Посад, Скобяное ш., д. 8</t>
  </si>
  <si>
    <t>8de44e9f-8a88-4dd9-89a1-74bae9f059fb</t>
  </si>
  <si>
    <t>1*0,75</t>
  </si>
  <si>
    <t>8cc864b4-08eb-40ed-9aa5-17d24a904b7b</t>
  </si>
  <si>
    <t>9dceb7dd-5773-44c3-b276-70c9a490fe3b</t>
  </si>
  <si>
    <t>e773a1f6-00de-4f6d-8a37-68c7172fe162</t>
  </si>
  <si>
    <t xml:space="preserve">г. Сергиев Посад, Московское ш., д. 22А </t>
  </si>
  <si>
    <t>ab0306bc-607a-445f-aa4f-1bdccb8b408e</t>
  </si>
  <si>
    <t xml:space="preserve">г. Сергиев Посад, Московское ш., д. 25 </t>
  </si>
  <si>
    <t>db120d1d-407e-4ac0-8e7b-3c8a3cec89d6</t>
  </si>
  <si>
    <t xml:space="preserve"> вт (2) пт (2)</t>
  </si>
  <si>
    <t xml:space="preserve">г. Сергиев Посад, ул. Вифанская, 29с1 </t>
  </si>
  <si>
    <t>5dc15633-c0fa-41fa-9b26-4ceed7ff1ee7</t>
  </si>
  <si>
    <t>542f60b7-209b-4717-b7ff-e73b077dd41f</t>
  </si>
  <si>
    <t>22d7c513-a343-4be9-86e7-4afe6532add6</t>
  </si>
  <si>
    <t>490fe75d-b700-4100-bbf0-2193a38cfaaf</t>
  </si>
  <si>
    <t>г.Сергиев Посад, Ярославское шоссе, дом 77</t>
  </si>
  <si>
    <t>СЕРГИЕВО-ПОСАДСКОЕ ДРСУ ОАО</t>
  </si>
  <si>
    <t>56.33441 38.156303</t>
  </si>
  <si>
    <t>424deadd-c008-4528-99cc-a58757b534b3</t>
  </si>
  <si>
    <t>дер. Наугольное, д. 31Б</t>
  </si>
  <si>
    <t>56.35914 38.20242</t>
  </si>
  <si>
    <t>034a81ad-db61-496b-9345-9ecc5de82799</t>
  </si>
  <si>
    <t>56.303005 38.13576</t>
  </si>
  <si>
    <t>88835b21-6fe5-4dc1-a269-ec5433ea64b3</t>
  </si>
  <si>
    <t>г. Сергиев Посад, пр-т Красной Армии, д. 212В</t>
  </si>
  <si>
    <t>56.319378 38.151558</t>
  </si>
  <si>
    <t xml:space="preserve">ООО СЕРГИЕВО-ПОСАДСКИЙ ЗСМК </t>
  </si>
  <si>
    <t xml:space="preserve"> пт (2)</t>
  </si>
  <si>
    <t>р.п. Скоропусковский, производственная зона тер., дом №12 (89998157215)</t>
  </si>
  <si>
    <t>56.363598 38.172432</t>
  </si>
  <si>
    <t>ООО "КАРТОН-УПАК</t>
  </si>
  <si>
    <t>2*0,66 вт (1)</t>
  </si>
  <si>
    <t>56.363598 38.172433</t>
  </si>
  <si>
    <t>д. Голыгино, уч. 61 АЗС</t>
  </si>
  <si>
    <t>3a4e7357-4a0e-40bb-8d4b-f4334f81d185</t>
  </si>
  <si>
    <t>c40d3b20-f279-4710-8cef-6424beb33bb9</t>
  </si>
  <si>
    <t>г. Сергиев Посад, Ярославское ш., д. 13, стр. 1</t>
  </si>
  <si>
    <t>56.34153 38.170727</t>
  </si>
  <si>
    <t>ООО "ТОЗ" ПРАТО ООО</t>
  </si>
  <si>
    <t>договор с Пушкино</t>
  </si>
  <si>
    <t>еженедельно пн(2)</t>
  </si>
  <si>
    <t>0d2036ca-639f-4ac6-9397-d65604e9143e</t>
  </si>
  <si>
    <t>ООО "КОМПЛАСТ"  "Диэлектрик"</t>
  </si>
  <si>
    <t>еженедельно чт (1)</t>
  </si>
  <si>
    <t>г. Хотьково, ул. Заводская, д. 3, стр. 1</t>
  </si>
  <si>
    <t>56.26118 37.970074</t>
  </si>
  <si>
    <t xml:space="preserve">ООО "РУССКИЙ СТИЛЬ ПОДМОСКОВЬЯ" </t>
  </si>
  <si>
    <t>г. Сергиев Посад, ул. 1-я Рыбная, д. 13</t>
  </si>
  <si>
    <t>56.30486 38.135082</t>
  </si>
  <si>
    <t>Блинов Алексей Викторович МУП "РКС"  ООО "ТОРГОВЫЙ ДОМ "ОТ ЗОИ"</t>
  </si>
  <si>
    <t>c2c5a10e-0fcf-40cd-bb64-e50e8b2bb876</t>
  </si>
  <si>
    <t>Еженедельно ПН СР ПТ (3)</t>
  </si>
  <si>
    <t>3436587b-769b-4058-bd67-c660d0ad13d0</t>
  </si>
  <si>
    <t xml:space="preserve">ПАО "Ростелеком", ООО «Альфа Владимир» </t>
  </si>
  <si>
    <t>г. Сергиев Посад, Новоугличское ш, д. 74 (АЗС Татнефть)</t>
  </si>
  <si>
    <t>56.34181 38.12697</t>
  </si>
  <si>
    <t>b7513921-32c2-4599-aeb4-007bb9b337f4</t>
  </si>
  <si>
    <t>пт (2)</t>
  </si>
  <si>
    <t>п. Лоза 1 «ОК-Лоза»</t>
  </si>
  <si>
    <t>56.258976 38.21834</t>
  </si>
  <si>
    <t xml:space="preserve"> УК ЛУЧ ООО</t>
  </si>
  <si>
    <t>чт (11)</t>
  </si>
  <si>
    <t>г. Сергиев Посад, пр-т Красной Армии, д. 74</t>
  </si>
  <si>
    <t>56.300963, 38.130734</t>
  </si>
  <si>
    <t>ООО "ЦМГ Подмосковье"</t>
  </si>
  <si>
    <t>мкр. Новый, промплощадка ФГУП "РАДОН" (Забирать с 10.00 до 15:00, тел:+7 903 258-79-83)</t>
  </si>
  <si>
    <t>56.47747 38.050194</t>
  </si>
  <si>
    <t>4f1c10b0-cb90-4458-b671-134865fed241</t>
  </si>
  <si>
    <t>р.п. Скоропусковский, производственная зона тер., дом № 12, помещение 3(ООО 100КЖИ))</t>
  </si>
  <si>
    <t>56.362877 38.177032</t>
  </si>
  <si>
    <t xml:space="preserve">100КЖИ ООО </t>
  </si>
  <si>
    <t>5db4b594-1634-4e7d-96c3-affaa3ad0e1e</t>
  </si>
  <si>
    <t>дер. Хомяково, ул. Дмитровская, уч.19</t>
  </si>
  <si>
    <t>e4b47022-03b6-4897-80de-3f66713d72bb</t>
  </si>
  <si>
    <t>f31e22b6-8af5-44eb-ba00-be5eebb420d8</t>
  </si>
  <si>
    <t>3fbe5551-6d9c-4e33-94b1-25a3c9f7f5cb</t>
  </si>
  <si>
    <t>нет вывоза</t>
  </si>
  <si>
    <t>ЗАО "Загорский опытный завод пластмасс" (ЗОЗП ЗАО)</t>
  </si>
  <si>
    <t>9baeb5fc-d452-4dbf-b01a-f68925b155e9</t>
  </si>
  <si>
    <t>d7614cb8-425e-4991-aa1b-2ae7e88d417e</t>
  </si>
  <si>
    <t>г. Сергиев Посад, ул. Бероунская, д. 8</t>
  </si>
  <si>
    <t>с октября по апрель вторник, четверг, воскресенье с 07.00-11.00</t>
  </si>
  <si>
    <t>1 раз в 4 дня</t>
  </si>
  <si>
    <t>акт с октября по апрель 1 раз в месяц последний понедельник месяца</t>
  </si>
  <si>
    <t>д. Калошино: 2, 2Г, 3, 6, 9, 11Б, 14, 16, 18, 21, 22, 23, 25, 26В, 30Б, 36, 40, 65, 100, 50:05:0080103:111, 50:05:0080103:112, 50:05:0080103:243, 50:05:0080103:96, 50:05:0080103:97, 50:05:0080110:344, 50:05:0080110:345, 50:05:0080110:346, 50:05:0080503:1160, 50:05:0080503:1221, д. Замостье 1(27,6), 7(23,8), 10(44,7), 13а(21,1), к.н.(53,5), к.н.(153,4), к.н.(52,8)</t>
  </si>
  <si>
    <t>1698,6+377=2076</t>
  </si>
  <si>
    <t>с октября по апрель вывоз 1 раз в месяц (последний понедельник месяца)</t>
  </si>
  <si>
    <t>93a908b9-1e3b-4298-8595-1596b3f65051</t>
  </si>
  <si>
    <t>с октября по апрель вывоз 2 раза в месяц( второй и последний понедельник месяца)</t>
  </si>
  <si>
    <t>с октября по апрель вывоз 2 раза в месяц            ( второй и последний понедельник месяца)</t>
  </si>
  <si>
    <t>5 (41,7), 7 (34,9),9 (41,1), 10 (26,5), 10а (52,6), 13 (56,6), 17 (29,7), 18 ( 45,7), 20а (41,7), 21 (74,6), 23 (17,1), 23 (10,7), 24 (72,8), 25а (20,5), 25б (44,7), 25г (23,7), 26 (33,2), 27 (69,6), 28 (72,3), 32 (34,5), 34 (31,2), 39 (42,4), 42 (47,5), 43 (51,8), 44 (29,9), 45 (56,2), 45в (32,5), 46а (40,5), 46г (17), 46д (48,4), 47 (50,9), 47б (40,3), 47в (73,5), 49 (28,6), 49а (105,5), 50 (30,7), 51 (34,5), 54 (32,2),55 (28,9), 56 (28,2), 57 (28,4), 59 (39,3), 60 (92), 62 (48,9), 63 (36,7),</t>
  </si>
  <si>
    <t>с октября по апрель 1 раз в 4 дня</t>
  </si>
  <si>
    <t>с октября по апрель последний понедельник месяца</t>
  </si>
  <si>
    <t>баков нет- заказаны 23.11.20 с октября по апрель последний понедельник месяца</t>
  </si>
  <si>
    <t>вывоз с октября по апрель 2 раза в месяц (второй и последний понедельник месяца),  жители перенесут сущ.кп на данные координаты за свой счет как позволят погодные условия</t>
  </si>
  <si>
    <t>с октября по апрель 1 раз в месяц последний понедельник месяца</t>
  </si>
  <si>
    <t>с октября по апрель вывоз 1 раз в неделю(последний понедельник месяца)</t>
  </si>
  <si>
    <t>с октября по апрель 1раз в месяц,  последний понедельник</t>
  </si>
  <si>
    <t>56.653843,38.1040431</t>
  </si>
  <si>
    <t>2г (87,3), 2д (556,2), 4 (195,2), 4 стр.1 (164,1), 5 (47), 10 (70,8), 11 (38,9), 12 (87,2), 25 (28,2), 26 (40,2), 27 (29,3), 318а (36), к.н (53,1), к.н. (32,5), к.н. (31,4), к.н. (42), к.н. (80), к.н (26,1), к.н (95,3) деревня Шепелево 5 (29,3), 10 (21,8), к.н. (79,2), 22 (53,7), к.н. (66,9), 38 (39,3), к.н. (18), к.н. (120), к.н. (94,4), 1а (47,1), 19 (39,7), 5а (93,3), 15а (54,3), к.н. (49,7), 7 (42,4), 18 (128,1), к.н. (39,1), 1а (50,5), 12 (47,6), 17 (16,6), к.н. (50,9), к.н. (82), 2 (30,6), 28 (47,9), 24б (30,8), к.н. (50), 13 (28,2), 21б (133,7), 16 ( 49,5), к.н.(98,8), к.н. (36,3), к.н. (90,8), к.н. (122,4), 3 (23,7), 8 (41,1), к.н. (43,2), 11 (12,2), 7б (114), 9 (25,6), 36 (63,2),к.н. (107), 2а (55,5), к.н. (84,7)</t>
  </si>
  <si>
    <t>еженедельно вторник 12.00-16.00</t>
  </si>
  <si>
    <t>b6a82b8c-f711-49b4-aa27-61aea003fe23</t>
  </si>
  <si>
    <t>5 (52,1) Юрцево к.н. (29,00)</t>
  </si>
  <si>
    <t xml:space="preserve"> с октября по апрель 1 раз в месяц - последний понедельник</t>
  </si>
  <si>
    <t>56.630886, 38.314655</t>
  </si>
  <si>
    <t>042269ec-889f-4bee-8f47-4488e3d7afc2</t>
  </si>
  <si>
    <t>с октября по апрель 1 раз в месяц последний понедельник</t>
  </si>
  <si>
    <t>64(48,1), 66(32,1), 66а(67,9), 69(23), 71(44,9), 72(44,8), 73(40,2), 74(35), 75(42,9), 76 (47), 77(55,9), 81(49,2), к.н.(75,7), к.н.(122,1), к.н.(53,3), к.н. (125,2), к.н.(37,3), к.н.(54,3), к.н.(30,7), к.н.(74,5), к.н.(33,8), к.н.(76,7), к.н.(146,2), к.н.(96,2), к.н.(41,8), к.н.(110,9), к.н.(63,2), к.н.(31,9),к.н.(150)</t>
  </si>
  <si>
    <t>к.н.(36,6),к.н.(45,3), к.н.(44,1), 6(48,4),5(63,7), 3(51,2), 7 (61,9), 1(47,3), 2(41), 4(51,2),8(36)</t>
  </si>
  <si>
    <t>баков нет. с октября по апрель вывоз 1 раз в месяц последний поедельник месяца</t>
  </si>
  <si>
    <t>д. Трехселище, д. 1, 2, 5, 6, 20 (43,8), 6 (66), к.н. (120), 4/27 (85,4), к.н. (1068,9), к.н. (74,5), к.н. (164,3), 7 (42,5), к.н. (93,9), к.н. (46,1), к.н. (72,5), к.н. (28,3), 85 (116,1), к.н. (116,3), к.н. (41,9), к.н. (100,5), 19б (35,7), к.н. (103,8), к.н. (27,5), к.н. (183), к.н. (57,5), к.н. (60), 29 (53,8), 4 (44,3), к.н. (24,2), к.н. (145,7), 2б (72,7), к.н. (127,6), к.н. (320,1)</t>
  </si>
  <si>
    <t>г. Сергиев Посад, д. Торгашино, д. 10А (Верный)</t>
  </si>
  <si>
    <t>02dc7a7d-3afe-461f-b99d-fca1c2fe452c</t>
  </si>
  <si>
    <t>100bc2a3-4b18-4843-a092-a28b88fcb102</t>
  </si>
  <si>
    <t>bc38ea9b-3323-4741-b13a-6180a593d736</t>
  </si>
  <si>
    <t>79d8e634-4f98-4215-99a5-f44881258e32</t>
  </si>
  <si>
    <t xml:space="preserve">г. Сергиев Посад, Московское ш., д. 21 </t>
  </si>
  <si>
    <t>56.282352 38.125145</t>
  </si>
  <si>
    <t>d182cc32-20bb-4e41-92b2-4a916b725a50</t>
  </si>
  <si>
    <t xml:space="preserve">г. Сергиев Посад, ул. Фестивальная, д. 10 </t>
  </si>
  <si>
    <t>г. Сергиев Посад, Скобяное ш., д. 3 (89851423962)</t>
  </si>
  <si>
    <t>f83d7863-71b4-49d6-bf67-82d5c730e63b</t>
  </si>
  <si>
    <t>г. Сергиев Посад, переулок Зеленый, д. 15 (СПАО Ресо-Гарантия)</t>
  </si>
  <si>
    <t>РЕСО-ГАРАНТИЯ САО</t>
  </si>
  <si>
    <t>a374bb80-1c24-49db-9aa5-d7d968488450</t>
  </si>
  <si>
    <t>Сергиево-Посадский г.о., п. Лесхоз, д. 30, корп. 7</t>
  </si>
  <si>
    <t>КОМФОРТ-ПИТЕР ООО</t>
  </si>
  <si>
    <t>708fa457-9c65-42b7-8340-b56c93ed0ce4</t>
  </si>
  <si>
    <t>56.35285 38.15599</t>
  </si>
  <si>
    <t>56.308987 38.177227</t>
  </si>
  <si>
    <t>ООО «Византия»</t>
  </si>
  <si>
    <t>8dc12660-cb8c-4c3b-be2f-8a54c8324682</t>
  </si>
  <si>
    <t>ЭКОПЛАСТ ООО</t>
  </si>
  <si>
    <t>04fd26be-1d03-4626-af3f-1980f05e2cc8</t>
  </si>
  <si>
    <t>56.2871 38.117012</t>
  </si>
  <si>
    <t>50d4b13e-1e03-4f40-968a-4e16d1ce4780</t>
  </si>
  <si>
    <t>c2d3f532-2708-466a-b583-e1d8568df2aa</t>
  </si>
  <si>
    <t>п. Богородское, д. 55/1 (50422) Дикси</t>
  </si>
  <si>
    <t>56.493587, 38.179684</t>
  </si>
  <si>
    <t xml:space="preserve">АО «ДИКСИ ЮГ» </t>
  </si>
  <si>
    <t>г. Хотьково, ул. Михеенко, д. 24 (318) Дикси</t>
  </si>
  <si>
    <t>56.25422 37.97803</t>
  </si>
  <si>
    <t>г. Сергиев Посад, ул. Глинки, д. 8А (280) Дикси</t>
  </si>
  <si>
    <t>56.328045 38.15116</t>
  </si>
  <si>
    <t>г. Хотьково, ул. Лихачева, д. 6 (ДИКСИ.50790)</t>
  </si>
  <si>
    <t>56.2523 37.97362</t>
  </si>
  <si>
    <t>г. Пересвет, ул. Строителей, д. 1 (ДИКСИ.50317)</t>
  </si>
  <si>
    <t>56.415607 38.17475</t>
  </si>
  <si>
    <t>г. Хотьково, ул. 1-я Больничная, д. 12 (50029.ДИКСИ.</t>
  </si>
  <si>
    <t>56.25715 37.9957</t>
  </si>
  <si>
    <t>56.292152 38.150898</t>
  </si>
  <si>
    <t>г. Сергиев Посад, ул. Центральная, д. 9 (50036) Дикси</t>
  </si>
  <si>
    <t>д. Золотилово 56 .274099, 37.985349 (ДИКСИ.50082)</t>
  </si>
  <si>
    <t>56.274099, 37.985349</t>
  </si>
  <si>
    <t>с. Шеметово, ул. Центральная, д. 38 ДИКСИ (50417)</t>
  </si>
  <si>
    <t>56.5205 38.085472</t>
  </si>
  <si>
    <t>д. Березняки, д. 4А ДИКСИ. (50026)</t>
  </si>
  <si>
    <t>56.345642 38.244553</t>
  </si>
  <si>
    <t>п. Мостовик, ул. Первомайская, д. 6 ДИКСИ (50769)</t>
  </si>
  <si>
    <t>56.306725 37.930256</t>
  </si>
  <si>
    <t>г. Сергиев Посад, ул. Железнодорожная, д. 37А ДИКСИ (278)</t>
  </si>
  <si>
    <t>56.30011 38.1543</t>
  </si>
  <si>
    <t>г. Сергиев Посад, пр-т Красной Армии, д. 7 (Дикси)</t>
  </si>
  <si>
    <t>c9b85a3e-8cf3-4c85-82e0-a01c78796f6c</t>
  </si>
  <si>
    <t>56.452637 38.090775</t>
  </si>
  <si>
    <t>56.676434 38.14618</t>
  </si>
  <si>
    <t>д. Федорцово, д. 12Б, (ДИКСИ)</t>
  </si>
  <si>
    <t>г. Хотьково, ул. 1-я Больничная, д. 12 (Дикси из магазина) (50029)</t>
  </si>
  <si>
    <t>56.2569 37.9949</t>
  </si>
  <si>
    <t>г. Сергиев Посад, ул. Карла Либкнехта, д. 9 (346) Дикси</t>
  </si>
  <si>
    <t>56.31146 38.14765</t>
  </si>
  <si>
    <t>г. Сергиев Посад, ул. Матросова, д. 2/1, пом.105 (50022) Дикси</t>
  </si>
  <si>
    <t>56.32507 38.14318</t>
  </si>
  <si>
    <t>56.39517 37.99524</t>
  </si>
  <si>
    <t>г. Сергиев Посад, пр-т Красной Армии, д. 187 (Дикси)</t>
  </si>
  <si>
    <t>56.31881 38.138733</t>
  </si>
  <si>
    <t>г. Сергиев Посад, пр-т Красной Армии, д. 180 (50809) Дикси</t>
  </si>
  <si>
    <t>56.31499 38.13729</t>
  </si>
  <si>
    <t>г. Сергиев Посад, Новоугличское ш., д. 46 (50550) (ДИКСИ)</t>
  </si>
  <si>
    <t>56.32608 38.133522</t>
  </si>
  <si>
    <t>г. Сергиев Посад, ул. Дружбы, д. 9А (50536) Дикси</t>
  </si>
  <si>
    <t>г. Хотьково, ул. Калинина, д. 4, стр. 1 (Дикси)</t>
  </si>
  <si>
    <t>56.254173 37.970837</t>
  </si>
  <si>
    <t>56.297516 38.128204</t>
  </si>
  <si>
    <t>п. Скоропусковский, д. 1 (50350) Дикси</t>
  </si>
  <si>
    <t>56.367664 38.14401</t>
  </si>
  <si>
    <t>р.п.Богородское, уч. №27/1 (90216)</t>
  </si>
  <si>
    <t>56.495056 38.18436</t>
  </si>
  <si>
    <t>г. Сергиев Посад, ул. Гражданская, д. 14 (Дикси)</t>
  </si>
  <si>
    <t>56.326088 38.11754</t>
  </si>
  <si>
    <t>ПАО "Ростелеком" (0,0725)</t>
  </si>
  <si>
    <t>д. Дерюзино, ЛОД "Огонек"</t>
  </si>
  <si>
    <t>56.307156 38.292774</t>
  </si>
  <si>
    <t xml:space="preserve">МЕТРОВАГОНМАШ АО </t>
  </si>
  <si>
    <t>9077aae0-78fd-4a2d-8873-1e05d1015c63</t>
  </si>
  <si>
    <t>с. Воздвиженское, д. 76</t>
  </si>
  <si>
    <t>56.200603 38.065964</t>
  </si>
  <si>
    <t xml:space="preserve">МТЦ ТУРИНДУСТРИЯ АО </t>
  </si>
  <si>
    <t>250646ee-229a-4e71-a7a8-834489f7eeb5</t>
  </si>
  <si>
    <t>56.4233 38.27461</t>
  </si>
  <si>
    <t xml:space="preserve"> АО СТРОЙКОМ</t>
  </si>
  <si>
    <t>e3bbf90e-e4f8-4801-83ad-d2b1ab694ce5</t>
  </si>
  <si>
    <t>д. 17, 15, 7 (47), 22 (9,25), 22 (9,25), 14а (726,2), 2 (42,5), 5а (96,8), к.н. (109,6), 4 (57,3), 13 (8,5), 5 (52), к.н. (61,1), 20 (78,5), 13 (25,6), 18 (30,7), к.н. (117,8), 1 (35,1), к.н. (30,8), к.н. (42,6), 10 (74,5), 14 (53,7), к.н. (144,6),12 (47,1), 15 (71,6), 22а (22,95), 22а (22,95), 20 (111,5), 2а (85,3), к.н. (58,1), 26 (78,6), к.н. (60,7), к.н. (40,1)</t>
  </si>
  <si>
    <t>г. Сергиев Посад, ул. Пограничная, д. 28</t>
  </si>
  <si>
    <t>01095542-d612-4ab1-af80-fb52292f37c7</t>
  </si>
  <si>
    <t>г. Сергиев Посад, Новоугличское ш., д. 67Б</t>
  </si>
  <si>
    <t>56.330322 38.13116</t>
  </si>
  <si>
    <t xml:space="preserve">Артеменко Евгений Юрьевич </t>
  </si>
  <si>
    <t>d23717c2-7d9c-4fa7-9dad-2d317938a101</t>
  </si>
  <si>
    <t>д. Тураково, д. 116А</t>
  </si>
  <si>
    <t>56.274334 38.188423</t>
  </si>
  <si>
    <t xml:space="preserve">Ассортимент ООО ТД </t>
  </si>
  <si>
    <t>72e331a5-f487-4233-9338-00d516bb9bed</t>
  </si>
  <si>
    <t xml:space="preserve">г. Сергиев Посад, Новоугличское ш.,д.  73, корпус 2 </t>
  </si>
  <si>
    <t>56.334167 38.1295</t>
  </si>
  <si>
    <t xml:space="preserve"> г. Сергиев Посад, ул. Нижнекукуевская, д. 22/4 </t>
  </si>
  <si>
    <t>56.318974 38.129414</t>
  </si>
  <si>
    <t xml:space="preserve">ИП Борисов Владимир Петрович </t>
  </si>
  <si>
    <t>e3f48c15-0a2d-416e-a39b-8a7343bd622c</t>
  </si>
  <si>
    <t>г. Сергиев Посад, ул. Пограничная, д. 12</t>
  </si>
  <si>
    <t>56.33894 38.13228</t>
  </si>
  <si>
    <t xml:space="preserve">ИП Бурцев Сергей Александрович </t>
  </si>
  <si>
    <t>88bd1da8-fada-46bf-89e7-ba1f30c80b7a</t>
  </si>
  <si>
    <t>ООО ВДВ-КУРЬЕР</t>
  </si>
  <si>
    <t>56.301537 38.12887</t>
  </si>
  <si>
    <t>19d0a670-4386-4513-9e0b-819564dbf8aa</t>
  </si>
  <si>
    <t xml:space="preserve">г. Сергиев Посад, пр-т Красной Армии, д. 91Б, пом. 3 </t>
  </si>
  <si>
    <t>г. Сергиев Посад-6, д. 1А</t>
  </si>
  <si>
    <t>72a2c8d3-7f6e-426b-ab46-c25e7a011bab</t>
  </si>
  <si>
    <t>г. Хотьково, ул. 1-я Больничная, д. 8</t>
  </si>
  <si>
    <t>56.256527 37.99157</t>
  </si>
  <si>
    <t xml:space="preserve">ИП Гордиюк Юрий Степанович </t>
  </si>
  <si>
    <t>f620cf88-7c5a-4c73-a87f-3da99a85d973</t>
  </si>
  <si>
    <t>56.253805, 37.9777727</t>
  </si>
  <si>
    <t>ИП Бобров Павел Николаевич</t>
  </si>
  <si>
    <t>ООО ЗАГОРСКАГРОПРОМСНАБ</t>
  </si>
  <si>
    <t xml:space="preserve">р.п. Скоропусковский, производственная зона, д. 25 А, стр.1, пом.2 </t>
  </si>
  <si>
    <t>56.368885 38.175797</t>
  </si>
  <si>
    <t>г. Сергиев Посад, ул. 1-ой Ударной Армии, д. 12</t>
  </si>
  <si>
    <t>56.31672 38.13302</t>
  </si>
  <si>
    <t>b28af263-a800-4320-8b15-3ac747b59315</t>
  </si>
  <si>
    <t>п. Богородское,д. 164</t>
  </si>
  <si>
    <t>56.48611 38.09561</t>
  </si>
  <si>
    <t>70abeccd-79c7-4b3a-97e5-ec2b83ca08d9</t>
  </si>
  <si>
    <t xml:space="preserve">д. Козлово </t>
  </si>
  <si>
    <t>56.44003 38.05587</t>
  </si>
  <si>
    <t xml:space="preserve">ЗАО «Торговый дом «Козловский карьер» </t>
  </si>
  <si>
    <t>4d1153d0-0332-49ae-9512-6b1fe5a19752</t>
  </si>
  <si>
    <t xml:space="preserve">г. Хотьково, ул. Заводская, д. 1/3 </t>
  </si>
  <si>
    <t>56.26534 37.967102</t>
  </si>
  <si>
    <t>АО НПП «РУСБАЛ»</t>
  </si>
  <si>
    <t>д. Игнатьево, д. 2А</t>
  </si>
  <si>
    <t>56.401066 38.21137</t>
  </si>
  <si>
    <t xml:space="preserve">ЗМУ АО </t>
  </si>
  <si>
    <t>7eae7ac0-797b-4827-af66-d46c1907a874</t>
  </si>
  <si>
    <t>г. Сергиев Посад, ул. Кооперативная, д. 4 (КФС)</t>
  </si>
  <si>
    <t>56.30211 38.135426</t>
  </si>
  <si>
    <t>ИНТЕРНЭШНЛ РЕСТОРАНТ БРЭНДС ООО (КФС)</t>
  </si>
  <si>
    <t>ad396194-f39f-4a2d-82ec-57627ed2b15c</t>
  </si>
  <si>
    <t>г. Сергиев Посад, ул. 2-ая Пролетарская, д. 4</t>
  </si>
  <si>
    <t>ИП Куликов Антон Дмитриевич (сержио пицца)</t>
  </si>
  <si>
    <t>56.311523 38.124043</t>
  </si>
  <si>
    <t>35859f7c-5800-4ffe-9b6d-3b2b30bcce67</t>
  </si>
  <si>
    <t>г. Пересвет, ул. Комсомольская, д. 10</t>
  </si>
  <si>
    <t>56.417885 38.18081</t>
  </si>
  <si>
    <t>80dec5e6-58ab-4439-a547-6a598e26f731</t>
  </si>
  <si>
    <t>г. Сергиев Посад, Московское ш., д. 3Б</t>
  </si>
  <si>
    <t>56.278625 38.147167</t>
  </si>
  <si>
    <t>ИП Агапов Андрей Александрович</t>
  </si>
  <si>
    <t>54d899e0-7827-481d-a49d-3076a30adeb2</t>
  </si>
  <si>
    <t xml:space="preserve"> г. Сергиев Посад, пр-т Красной Армии, д. 12</t>
  </si>
  <si>
    <t>56.297623 38.129143</t>
  </si>
  <si>
    <t xml:space="preserve">ИП Антропова Н.А. </t>
  </si>
  <si>
    <t>4078483b-118d-4a6a-bd39-b4f44efcac0a</t>
  </si>
  <si>
    <t xml:space="preserve">г. Хотьково, ул. 1-я Больничная, д. 10А </t>
  </si>
  <si>
    <t>56.2568 37.993046</t>
  </si>
  <si>
    <t xml:space="preserve">ИП Афанасьев Андрей Алексеевич </t>
  </si>
  <si>
    <t>6c9d05eb-5045-44e6-a28b-770f84cdf616</t>
  </si>
  <si>
    <t xml:space="preserve">п. Мостовик, ул. Лесная, д. 48 </t>
  </si>
  <si>
    <t>56.31038 37.931942</t>
  </si>
  <si>
    <t xml:space="preserve">ИП Бачарников Алексей Андреевич </t>
  </si>
  <si>
    <t>45b4dd9d-2761-422e-a6ae-d9c73def7661</t>
  </si>
  <si>
    <t>г. Сергиев Посад, ул. Железнодорожная, д. 46</t>
  </si>
  <si>
    <t>56.2963 38.155285</t>
  </si>
  <si>
    <t xml:space="preserve">ИП Бысь Алексей Викторович </t>
  </si>
  <si>
    <t>8d7aa531-9926-416e-84f6-76f5f0bcda0e</t>
  </si>
  <si>
    <t>г. Сергиев Посад, ул. Железнодорожная (АЗС)</t>
  </si>
  <si>
    <t>56.29698 38.15561</t>
  </si>
  <si>
    <t>ООО ГПН-ПОДМОСКОВЬЕ</t>
  </si>
  <si>
    <t>dfcd39ee-86ee-47cd-b731-03483ecca561</t>
  </si>
  <si>
    <t>дер. Новоподушкино (АЗС)</t>
  </si>
  <si>
    <t>58fc8bad-8a40-4b7a-8939-b49b87682083</t>
  </si>
  <si>
    <t>д. Наугольное, д. 2А (АЗС)</t>
  </si>
  <si>
    <t>56.272766, 37.994984</t>
  </si>
  <si>
    <t>56.419815 38.180584</t>
  </si>
  <si>
    <t>9dff9cdf-dd94-4efc-979c-16fb738d8e9b</t>
  </si>
  <si>
    <t>56.272808 37.995026</t>
  </si>
  <si>
    <t>г. Пересвет, ул. Гаражная, д. 2 (АЗС)</t>
  </si>
  <si>
    <t>г. Сергиев Посад, ул. Птицеградская, д. 1б (АЗС)</t>
  </si>
  <si>
    <t>56.29813 38.17651</t>
  </si>
  <si>
    <t>пос. Скоропусковский, промышленная зона 32</t>
  </si>
  <si>
    <t>56.364544 38.189957</t>
  </si>
  <si>
    <t>ИП Веретельников Анатолий Евгеньевич</t>
  </si>
  <si>
    <t>efdbba0d-e913-42c9-9e17-9d1f0c7b8a44</t>
  </si>
  <si>
    <t xml:space="preserve">г. Сергиев Посад, ул. Фестивальная, д. 6Б </t>
  </si>
  <si>
    <t>56.294483 38.1635</t>
  </si>
  <si>
    <t xml:space="preserve">ИП Виноградов Игорь Сергеевич </t>
  </si>
  <si>
    <t>f35a59ae-491d-42f8-8a55-85bc47e71df8</t>
  </si>
  <si>
    <t xml:space="preserve">г. Сергиев Посад, Новоугличское ш., д. 67Б </t>
  </si>
  <si>
    <t>56.330135 38.13151</t>
  </si>
  <si>
    <t xml:space="preserve">ИП Гаак Анна Васильевна </t>
  </si>
  <si>
    <t>c4f55f35-dec6-4ebc-8603-0b6a98726fd5</t>
  </si>
  <si>
    <t xml:space="preserve">г. Сергиев Посад, ул. Кирпичная, д. 27А </t>
  </si>
  <si>
    <t>56.294716 38.154537</t>
  </si>
  <si>
    <t>c52da32d-9df4-476d-aaa7-5f5cfa8dc6bf</t>
  </si>
  <si>
    <t>г. Сергиев Посад, ул. Фаворского, д. 23/17</t>
  </si>
  <si>
    <t>56.31571 38.124077</t>
  </si>
  <si>
    <t>ИП Евдокимова Наталья Владимировна</t>
  </si>
  <si>
    <t>a92027eb-6d40-4f51-a810-38b6b16667d4</t>
  </si>
  <si>
    <t>дер. Наугольное, д. 129А</t>
  </si>
  <si>
    <t>56.357193 38.178406</t>
  </si>
  <si>
    <t>21ff9ec0-4e0f-40a3-acae-9a1d7a9de7b8</t>
  </si>
  <si>
    <t>г. Хотьково, ул. Заводская, д. 9</t>
  </si>
  <si>
    <t>56.260086 37.977417</t>
  </si>
  <si>
    <t xml:space="preserve">ИП Карасев Алексей Алексеевич </t>
  </si>
  <si>
    <t>15801f75-e65a-43ac-aba0-6335d4c45c27</t>
  </si>
  <si>
    <t>56.34128 38.123005</t>
  </si>
  <si>
    <t>d069ce14-b390-4525-8f97-9eeb7242a5a9</t>
  </si>
  <si>
    <t>мкр. Семхоз, ул. Хотьковская, д. 33Б (стройматериалы)</t>
  </si>
  <si>
    <t>56.285408 38.064213</t>
  </si>
  <si>
    <t>355b5398-7539-4d79-8a87-3bcd641e9134</t>
  </si>
  <si>
    <t xml:space="preserve">д. Федорцово, д. 34А </t>
  </si>
  <si>
    <t>56.671646 38.144543</t>
  </si>
  <si>
    <t>24e4355a-fb34-4215-9419-c4405cb3ba79</t>
  </si>
  <si>
    <t>56.301296 38.16138</t>
  </si>
  <si>
    <t xml:space="preserve">г. Сергиев Посад, ул. Фестивальная, д. 2Б </t>
  </si>
  <si>
    <t xml:space="preserve">ИП Карташов Алексей Игоревич </t>
  </si>
  <si>
    <t>74d72761-ad27-4e70-9524-39134c252e8c</t>
  </si>
  <si>
    <t>56.286366 38.146397</t>
  </si>
  <si>
    <t xml:space="preserve">г. Сергиев Посад, ул. Центральная, д. 1Б </t>
  </si>
  <si>
    <t xml:space="preserve">ИП Карташова Елена Александровна </t>
  </si>
  <si>
    <t>5f006861-d99d-4f7e-9e3e-5cba482065d5</t>
  </si>
  <si>
    <t>г. Хотьково, ул. Советская, д. 37</t>
  </si>
  <si>
    <t>56.244064, 37.982967</t>
  </si>
  <si>
    <t>5e83165d-3ac0-487f-9bbe-42285a2bc9fd</t>
  </si>
  <si>
    <t>ИП Киселёв Николай Михайлович (кафе Причал)</t>
  </si>
  <si>
    <t>г. Сергиев Посад, Ярославское ш., д. 3б</t>
  </si>
  <si>
    <t>56.338894 38.156925</t>
  </si>
  <si>
    <t xml:space="preserve">ИП Лебедев А.Н. </t>
  </si>
  <si>
    <t>a743943b-d67d-4bce-8820-3f0b0d425942</t>
  </si>
  <si>
    <t>56.308655 38.143124</t>
  </si>
  <si>
    <t>г. Сергиев Посад, ул. Вифанская, д. 24</t>
  </si>
  <si>
    <t xml:space="preserve">ИП Лисиенко Владимир Васильевич </t>
  </si>
  <si>
    <t>2c9b5282-f743-45e0-b797-439c18ee511e</t>
  </si>
  <si>
    <t>г. Сергиев Посад, пр-т Красной Армии, д. 48Б</t>
  </si>
  <si>
    <t>56.297844 38.129673</t>
  </si>
  <si>
    <t xml:space="preserve">ИП Лиходед Любовь Александровна </t>
  </si>
  <si>
    <t>6367e43e-1304-4524-b621-dd531dc5ed17</t>
  </si>
  <si>
    <t>г. Сергиев Посад, пр-т Красной Армии, д. 125</t>
  </si>
  <si>
    <t>56.3057 38.130146</t>
  </si>
  <si>
    <t>ИП Луцик Анастасия Аркадьевна (Келарская набережная)</t>
  </si>
  <si>
    <t>8ba55780-7eca-4def-9e54-d25795b35fb7</t>
  </si>
  <si>
    <t>г. Сергиев Посад, Московское ш., д. 29А</t>
  </si>
  <si>
    <t>56.2762 38.12287</t>
  </si>
  <si>
    <t>77c687a9-4a39-436d-8c13-af4f4927168f</t>
  </si>
  <si>
    <t>ИП Маенов Кирилл Анатольевич</t>
  </si>
  <si>
    <t>д. Голыгино, д. 14</t>
  </si>
  <si>
    <t>56.185253 38.03642</t>
  </si>
  <si>
    <t>ИП  Макаров Алексей Владимирович</t>
  </si>
  <si>
    <t>53879fbb-3381-4927-a4b1-d56a8d810883</t>
  </si>
  <si>
    <t>г. Сергиев Посад, Овражный пер., д. 2А</t>
  </si>
  <si>
    <t>56.31077 38.136173</t>
  </si>
  <si>
    <t>ddd48d26-db57-4aeb-8602-9c09c9e67c59</t>
  </si>
  <si>
    <t>г. Сергиев Посад, ул. Пионерская, д. 12</t>
  </si>
  <si>
    <t>b453ca84-0333-4828-a3ab-b53536ccaada</t>
  </si>
  <si>
    <t>56.312508, 38.138348</t>
  </si>
  <si>
    <t>ИП Матвеев Анатолий Сергеевич</t>
  </si>
  <si>
    <t>ИП Матвеев Анатолий Сергеевич, ПРОКУРАТУРА МОСКОВСКОЙ ОБЛАСТИ(ОБР)</t>
  </si>
  <si>
    <t xml:space="preserve">ИП Митякова Александра Петровна </t>
  </si>
  <si>
    <t>г. Сергиев Посад, ул. Кирова, д. 89А</t>
  </si>
  <si>
    <t>56.30616 38.10954</t>
  </si>
  <si>
    <t>9195a6c3-146b-41bb-aefa-106e147eabbe</t>
  </si>
  <si>
    <t>56.25733 37.995724</t>
  </si>
  <si>
    <t xml:space="preserve"> г. Хотьково, ул. 1-я Больничная, д. 12</t>
  </si>
  <si>
    <t xml:space="preserve">ИП Никульшин Евгений Андреевич </t>
  </si>
  <si>
    <t>0455afb2-2264-4dac-b3e4-6bdbba1f3d98</t>
  </si>
  <si>
    <t>56.395397 38.225002</t>
  </si>
  <si>
    <t>с. Сватково, д. 89</t>
  </si>
  <si>
    <t xml:space="preserve">ИП Никульшина Ольга Михайловна </t>
  </si>
  <si>
    <t>29dcb07c-e479-4319-bcd0-f7d166b35714</t>
  </si>
  <si>
    <t>56.395397 38.225003</t>
  </si>
  <si>
    <t>г. Сергиев Посад, пр-т Красной Армии, д. 143 (контейнер зеленый)</t>
  </si>
  <si>
    <t>911b5581-cceb-42f1-8da0-78fd287ce814</t>
  </si>
  <si>
    <t>56.395397 38.225004</t>
  </si>
  <si>
    <t>д. Федорцово, д. 12В</t>
  </si>
  <si>
    <t>94cd765a-9865-4494-8858-fe0af56e15b7</t>
  </si>
  <si>
    <t xml:space="preserve"> г. Пересвет, ул. Комсомольская, д. 11 </t>
  </si>
  <si>
    <t>56.41891 38.180065</t>
  </si>
  <si>
    <t>ИП Рэу Наталия Дмитриевна</t>
  </si>
  <si>
    <t>0b2e0c88-135d-4bfc-a5d0-3d3e5b933b1c</t>
  </si>
  <si>
    <t>г. Сергиев Посад, ул. Мира, д. 2Б</t>
  </si>
  <si>
    <t>56.29975 38.174988</t>
  </si>
  <si>
    <t>ИП Салтыков С.А.</t>
  </si>
  <si>
    <t>592afd66-3105-45d1-ae27-d301beb57be6</t>
  </si>
  <si>
    <t>д. Пальчино, стр. 2</t>
  </si>
  <si>
    <t>56.43171 37.853756</t>
  </si>
  <si>
    <t>ИП Синявин Владислав Викторович</t>
  </si>
  <si>
    <t>535d4b24-87fd-4869-94d1-c865a0a06ae9</t>
  </si>
  <si>
    <t>г. Хотьково, ул. Михеенко, д. 23 (Хозтовары)</t>
  </si>
  <si>
    <t>56.25717 37.978767</t>
  </si>
  <si>
    <t>ИП Скорик Владимир Григорьевич</t>
  </si>
  <si>
    <t>мкр. Семхоз, пер. Ореховый, д. 34</t>
  </si>
  <si>
    <t>56.295143 38.094772</t>
  </si>
  <si>
    <t xml:space="preserve">ИП Третьяков Андрей Владимирович </t>
  </si>
  <si>
    <t>ea5114c1-072f-41fe-8cfd-ec63f11d7c8b</t>
  </si>
  <si>
    <t>56.33014 38.152283</t>
  </si>
  <si>
    <t>ИП Уваров Сергей Александрович</t>
  </si>
  <si>
    <t>f268a84e-e5fb-402c-9b99-528bd0591421</t>
  </si>
  <si>
    <t>г. Сергиев Посад, пр-т Красной Армии, д. 235</t>
  </si>
  <si>
    <t xml:space="preserve">г. Хотьково, ул. Заводская, д. 1 </t>
  </si>
  <si>
    <t>56.259975 37.975716</t>
  </si>
  <si>
    <t>9d738a10-c6fa-4ef3-8e8b-07465e638199</t>
  </si>
  <si>
    <t>д. Торгашино, д. 7</t>
  </si>
  <si>
    <t>56.636204, 38.195328</t>
  </si>
  <si>
    <t>ИП Шагимердянова Светлана Павловна</t>
  </si>
  <si>
    <t>d048c077-338f-4d32-92c5-76dc018a2da9</t>
  </si>
  <si>
    <t>56.302155 38.130924</t>
  </si>
  <si>
    <t xml:space="preserve">г. Сергиев Посад, пр-т Красной Армии, д. 84/22 </t>
  </si>
  <si>
    <t>415a71d1-cb57-4782-9d7e-a32188a01192</t>
  </si>
  <si>
    <t>п. Реммаш, с. Иудино, д. 45</t>
  </si>
  <si>
    <t>56.449947 38.09731</t>
  </si>
  <si>
    <t>ИП Шилкина Елена Николаевна</t>
  </si>
  <si>
    <t>6e56d445-2596-43c5-8c0d-908434cfea48</t>
  </si>
  <si>
    <t>56.3238 38.15125</t>
  </si>
  <si>
    <t>г. Сергиев Посад, пр-т Красной Армии, д. 212В, корпус 20</t>
  </si>
  <si>
    <t>ИП Яцук Михаил Борисович</t>
  </si>
  <si>
    <t>c583496f-b12c-4f89-b14d-c621be687fe8</t>
  </si>
  <si>
    <t>56.300842 38.13087</t>
  </si>
  <si>
    <t xml:space="preserve">ИП Исмагулова Елена Владимировна </t>
  </si>
  <si>
    <t>d47b35b1-e0fc-41de-a9d6-ee8cfabae85a</t>
  </si>
  <si>
    <t>56.243866, 37.992882</t>
  </si>
  <si>
    <t>г. Хотьково, ул. 1-я Хотьковская, д. 51А</t>
  </si>
  <si>
    <t>ИП Киселёв Сергей Николаевич</t>
  </si>
  <si>
    <t>41dae8e0-1b60-44e1-844a-79d10978af19</t>
  </si>
  <si>
    <t>г. Сергиев Посад, ул. Строительная, д. 2</t>
  </si>
  <si>
    <t>56.288643 38.12759</t>
  </si>
  <si>
    <t xml:space="preserve">ИП Клейнерман Юрий Ефимович </t>
  </si>
  <si>
    <t>a3e21f77-4a07-450c-a3d5-6505e5fd3eb7</t>
  </si>
  <si>
    <t>56.301117 38.14957</t>
  </si>
  <si>
    <t>г. Сергиев Посад, ул. Железнодорожная, д. 24А</t>
  </si>
  <si>
    <t xml:space="preserve">ИП Клинчаев Эдуард Николаевич </t>
  </si>
  <si>
    <t>91beec7a-f99d-419c-bf7f-9de9c89bb103</t>
  </si>
  <si>
    <t>г. Сергиев Посад, ул. 1-я Рыбная, д. 10</t>
  </si>
  <si>
    <t>56.304234 38.134995</t>
  </si>
  <si>
    <t xml:space="preserve">ИП Колпаков Владимир Игоревич </t>
  </si>
  <si>
    <t>4a2cd348-29f6-43b3-a064-e00db23b7660</t>
  </si>
  <si>
    <t xml:space="preserve">г. Сергиев Посад, ул. Валовая, д. 2 </t>
  </si>
  <si>
    <t>56.31104 38.141953</t>
  </si>
  <si>
    <t>ИП Конов Виктор Васильевич</t>
  </si>
  <si>
    <t>c73aad21-9752-4f69-b3e7-ed2ae627d0ee</t>
  </si>
  <si>
    <t>г. Сергиев Посад, Скобяное ш., д. 4А</t>
  </si>
  <si>
    <t>56.29096 38.129852</t>
  </si>
  <si>
    <t xml:space="preserve">ИП Кочегарова Оксана Александровна </t>
  </si>
  <si>
    <t>385562e2-e060-411b-ba7f-2104fbe923c9</t>
  </si>
  <si>
    <t>г. Сергиев Посад, ул. Сергиевская, д. 6</t>
  </si>
  <si>
    <t>56.30769 38.133564</t>
  </si>
  <si>
    <t>г. Сергиев Посад, ул. Лесная, д. 2А</t>
  </si>
  <si>
    <t>56.250095 38.11329</t>
  </si>
  <si>
    <t>ИП Кус Михаил Михайлович</t>
  </si>
  <si>
    <t>896b3b7f-7ffa-4377-9091-8d8cd5742dda</t>
  </si>
  <si>
    <t>д. Морозово (ЭтноПарк)</t>
  </si>
  <si>
    <t>56.229500, 38.062210</t>
  </si>
  <si>
    <t xml:space="preserve">КФХ Ежелов Алексей Николавич </t>
  </si>
  <si>
    <t>fd09a825-f8c3-4e50-a938-201086723bf8</t>
  </si>
  <si>
    <t>г. Сергиев Посад, ул. Кооперативная, д. 14/34</t>
  </si>
  <si>
    <t>56.301929, 38.133366</t>
  </si>
  <si>
    <t xml:space="preserve">ИП Лазарев Сергей Александрович </t>
  </si>
  <si>
    <t>06d412ca-d031-4ac8-aa41-156ecd1d351b</t>
  </si>
  <si>
    <t>д. Жучки, д. 72</t>
  </si>
  <si>
    <t xml:space="preserve">ИП Ламанов Илья Алексеевич </t>
  </si>
  <si>
    <t>56.246975 37.94046</t>
  </si>
  <si>
    <t>99aa1339-03c0-48a7-bd5b-60930021a8f9</t>
  </si>
  <si>
    <t>г. Сергиев Посад, ул. Центральная, д. 1, литер 27Б, оф. 1</t>
  </si>
  <si>
    <t>56.292164 38.153973</t>
  </si>
  <si>
    <t xml:space="preserve">ООО МЕТАЛЛТЕХСТАНДАРТ </t>
  </si>
  <si>
    <t>8e13272e-b3e9-414e-9a21-9390b0fbd136</t>
  </si>
  <si>
    <t>г. Хотьково, ул. Горбуновская фабрика, стр. 2</t>
  </si>
  <si>
    <t xml:space="preserve">АО МИАЛ-ХОЛДИНГ </t>
  </si>
  <si>
    <t>г. Сергиев Посад, Московское ш, д. 40А</t>
  </si>
  <si>
    <t>56.284447 38.123573</t>
  </si>
  <si>
    <t>ООО НИВА</t>
  </si>
  <si>
    <t>5c371804-ef1f-46f3-889b-cf53a60c7d3a</t>
  </si>
  <si>
    <t>г. Сергиев Посад, пр-т Красной Армии, д. 212В, корп. 48</t>
  </si>
  <si>
    <t>56.32315 38.154327</t>
  </si>
  <si>
    <t xml:space="preserve">НИИИЭ НП </t>
  </si>
  <si>
    <t>1bfc0320-03ad-4d07-9423-9049b28f5417</t>
  </si>
  <si>
    <t xml:space="preserve">г. Сергиев Посад, ул. Пограничная, д. 5 </t>
  </si>
  <si>
    <t xml:space="preserve">ИП Никишина Людмила Николаевна </t>
  </si>
  <si>
    <t>c7f420b4-7ce0-4f46-a2a3-37eb8ae8f382</t>
  </si>
  <si>
    <t>56.33707 38.150288</t>
  </si>
  <si>
    <t>г. Хотьково, тер. НП СОРП "Хотьковский"</t>
  </si>
  <si>
    <t>ООО НПО"СпецПолимер"</t>
  </si>
  <si>
    <t xml:space="preserve">г. Хотьково, Художественный проезд, домовладение № 2Е </t>
  </si>
  <si>
    <t>56.243244 37.998844</t>
  </si>
  <si>
    <t>30d29dd5-9ccf-4f2b-a988-3b62c6f59438</t>
  </si>
  <si>
    <t>1 раз в мес. (последнее воскресенье месяца)</t>
  </si>
  <si>
    <t xml:space="preserve"> 1 раз в месяц (май-октябрь), 1 раз в 2 месяца (ноябрь,апрель)</t>
  </si>
  <si>
    <t>По заявке</t>
  </si>
  <si>
    <t>3 раза в месяц</t>
  </si>
  <si>
    <t>п. Реммаш</t>
  </si>
  <si>
    <t>56.444484, 38.097761</t>
  </si>
  <si>
    <t>ГСК «Умелец»</t>
  </si>
  <si>
    <t>г. Сергиев Посад, ул. Фестивальная</t>
  </si>
  <si>
    <t>ГСК «Юбилейный»</t>
  </si>
  <si>
    <t>г. Сергиев Посад, ул. Стахановская</t>
  </si>
  <si>
    <t>56.313413, 38.15051</t>
  </si>
  <si>
    <t>ГСК «Спутник»</t>
  </si>
  <si>
    <t>ГК «Птицевод»</t>
  </si>
  <si>
    <t>акт с октября по апрель пон, ср., пят.,вс. 07.00-11.00</t>
  </si>
  <si>
    <t>г. Хотьково, ул. Дачная, д. 1А</t>
  </si>
  <si>
    <t xml:space="preserve">ОАО "Народное искусство" </t>
  </si>
  <si>
    <t>3d4175b4-e7e5-45ad-8f50-4a86fabb062e</t>
  </si>
  <si>
    <t>56.304535 38.13813</t>
  </si>
  <si>
    <t xml:space="preserve">г. Сергиев Посад, ул. Сергиевская, д. 21 </t>
  </si>
  <si>
    <t>г. Сергиев Посад, Московское ш., д. 21</t>
  </si>
  <si>
    <t>56.28242 38.126312</t>
  </si>
  <si>
    <t>ПИРО - РОСС ОАО</t>
  </si>
  <si>
    <t xml:space="preserve">ОАО СЕРВИС-ЛЮКС </t>
  </si>
  <si>
    <t>634f939c-4e2d-44e8-b1f6-c7f8fca18fe6</t>
  </si>
  <si>
    <t>с. Мишутино, д. 147</t>
  </si>
  <si>
    <t>56.377884 38.106613</t>
  </si>
  <si>
    <t>ООО ОКТОПАС</t>
  </si>
  <si>
    <t>г. Хотьково, Художественный проезд, д. 2Е</t>
  </si>
  <si>
    <t xml:space="preserve">ООО "Азбука Технологий" </t>
  </si>
  <si>
    <t>56.239216 37.99417</t>
  </si>
  <si>
    <t>п. Лесхоз, ул. Базисный Питомник, д. 20</t>
  </si>
  <si>
    <t>56.34594 38.16702</t>
  </si>
  <si>
    <t>ООО АЙРУС</t>
  </si>
  <si>
    <t>ed6bb67d-5970-4704-8a8b-5c019973b74a</t>
  </si>
  <si>
    <t>бункер- ежедневно; подбор ср вс с 07:00-10:00</t>
  </si>
  <si>
    <t>г. Сергиев Посад, пр-т Красной Армии, д. 205Д</t>
  </si>
  <si>
    <t>56.324966 38.14595</t>
  </si>
  <si>
    <t>eb5f1330-bef0-465f-8cdc-4fcaeae05ad6</t>
  </si>
  <si>
    <t>г. Сергиев Посад,  ул. Центральная, уч. 1К</t>
  </si>
  <si>
    <t>56.283905 38.144226</t>
  </si>
  <si>
    <t xml:space="preserve">ООО АМД-СП </t>
  </si>
  <si>
    <t>г. Сергиев Посад,  ул. Вифанская, д. 1</t>
  </si>
  <si>
    <t>56.31051 38.138176</t>
  </si>
  <si>
    <t xml:space="preserve">ООО Бизнес-Стиль СП </t>
  </si>
  <si>
    <t>b4d8e269-2ba6-4f5a-96cb-cf72a20ea6d7</t>
  </si>
  <si>
    <t>с. Мишутино, д. 3Б</t>
  </si>
  <si>
    <t>56.381958 38.10477</t>
  </si>
  <si>
    <t xml:space="preserve">ООО ВАКОН </t>
  </si>
  <si>
    <t>г. Сергиев Посад, Ярославское шоссе, д. 2Б</t>
  </si>
  <si>
    <t>56.340588 38.163</t>
  </si>
  <si>
    <t xml:space="preserve">ГИДРАВЛИЧЕСКИЕ КОМПЛЕКСНЫЕ СИСТЕМЫ ООО </t>
  </si>
  <si>
    <t>3775134c-2c7d-48d3-ab6c-98ea0a55888e</t>
  </si>
  <si>
    <t>г. Сергиев Посад, Ярославское ш. 1А</t>
  </si>
  <si>
    <t>56.3405 38.16464</t>
  </si>
  <si>
    <t xml:space="preserve">ООО ГОАР </t>
  </si>
  <si>
    <t>56cae0bc-d247-4516-ab4a-e9df39fe7db3</t>
  </si>
  <si>
    <t>56.28045 38.11996</t>
  </si>
  <si>
    <t>г. Сергиев Посад, Московское ш., д. 46А</t>
  </si>
  <si>
    <t xml:space="preserve"> г. Сергиев Посад, ул. Строительная, д. 11Б </t>
  </si>
  <si>
    <t>56.280304 38.13142</t>
  </si>
  <si>
    <t xml:space="preserve">г. Хотьково, Художественный проезд, д. 2Е </t>
  </si>
  <si>
    <t>56.239304 37.995983</t>
  </si>
  <si>
    <t xml:space="preserve">ООО "Дельтапласт" </t>
  </si>
  <si>
    <t>дер. Семёнково</t>
  </si>
  <si>
    <t>56.427483 38.256683</t>
  </si>
  <si>
    <t xml:space="preserve">ДЕЛЬТА-Ф ООО </t>
  </si>
  <si>
    <t>89ac23ca-3d05-443a-95cf-224b4050d415</t>
  </si>
  <si>
    <t xml:space="preserve">г. Хотьково, ул. Майолик, д. 9Б </t>
  </si>
  <si>
    <t>ООО "Доркинг" магазин Куриный Дом</t>
  </si>
  <si>
    <t>56.253426 37.97782</t>
  </si>
  <si>
    <t>453126b6-6681-4c67-9d77-c0bf9e40a93c</t>
  </si>
  <si>
    <t xml:space="preserve">ООО "ЕВРОСТИЛЬ" </t>
  </si>
  <si>
    <t>г. Сергиев Посад, пр-т Красной Армии, д. 77А</t>
  </si>
  <si>
    <t>56.30058 38.128674</t>
  </si>
  <si>
    <t>090d4923-5bdb-4fea-9b14-ec4412292735</t>
  </si>
  <si>
    <t>56.325043 38.134583</t>
  </si>
  <si>
    <t>г. Сергиев Посад, Новоугличское шоссе, д. 40А</t>
  </si>
  <si>
    <t>b1a6a537-e993-4a8e-ab17-1f37fb1aeae8</t>
  </si>
  <si>
    <t>г. Сергиев Посад, Новоугличское шоссе, д. 53А</t>
  </si>
  <si>
    <t>56.325287 38.132614</t>
  </si>
  <si>
    <t>49f18c37-e897-493b-831d-e248cf3aea4b</t>
  </si>
  <si>
    <t>п. Реммаш, ул. Спортивная, д. 1 (Дикси)</t>
  </si>
  <si>
    <t>56.453217 38.089447</t>
  </si>
  <si>
    <t>п. Реммаш, ул. Спортивная, д. 3А</t>
  </si>
  <si>
    <t xml:space="preserve">ООО "КЛЁН" </t>
  </si>
  <si>
    <t>7bac3b81-a8a4-4f5b-8763-451b9c420cf3</t>
  </si>
  <si>
    <t xml:space="preserve"> г. Сергиев Посад,  ул. Строительная, д. 1</t>
  </si>
  <si>
    <t>56.28348 38.135384</t>
  </si>
  <si>
    <t xml:space="preserve">ООО "ЛАНДАУ БИРЛАБ" </t>
  </si>
  <si>
    <t>8296d1bb-4060-4414-9176-e8748f9a539b</t>
  </si>
  <si>
    <t xml:space="preserve"> г. Сергиев Посад, пр-т Красной Армии, д. 156/1</t>
  </si>
  <si>
    <t>с. Воздвиженское, д. 24Б</t>
  </si>
  <si>
    <t>56.19808 38.06139</t>
  </si>
  <si>
    <t xml:space="preserve">ЛОСИ-3 ООО </t>
  </si>
  <si>
    <t>9bbe105f-2674-48e2-9beb-172e869ca1c8</t>
  </si>
  <si>
    <t>д. Голыгино, д. 12А</t>
  </si>
  <si>
    <t>56.18515 38.03631</t>
  </si>
  <si>
    <t>1e264515-bcf8-46e8-8b04-7a4e0c1d552a</t>
  </si>
  <si>
    <t>д. Варавино, д. 50</t>
  </si>
  <si>
    <t>56.232677 38.13733</t>
  </si>
  <si>
    <t>dc37ee0c-f674-46de-9d3e-370a533b69bc</t>
  </si>
  <si>
    <t>56.327991, 38.159229</t>
  </si>
  <si>
    <t>г. Сергиев Посад, ул. Зубачевская, д. 11</t>
  </si>
  <si>
    <t xml:space="preserve">МАШУК ООО </t>
  </si>
  <si>
    <t>325f7599-f7e1-4e6b-88d6-edea78e643eb</t>
  </si>
  <si>
    <t>п. Скоропусковский, производственная зона, д. 36</t>
  </si>
  <si>
    <t>56.364681, 38.178715</t>
  </si>
  <si>
    <t xml:space="preserve">МЕТАЛЛИМПОРТ ООО </t>
  </si>
  <si>
    <t>56.274925 37.99649</t>
  </si>
  <si>
    <t xml:space="preserve">МОНУМЕНТ-СТУДИЯ ООО </t>
  </si>
  <si>
    <t>0e74ac41-15d7-4b94-85ca-a3b88dfd66b2</t>
  </si>
  <si>
    <t>56.32756 38.14182</t>
  </si>
  <si>
    <t xml:space="preserve">г. Сергиев Посад, ул. Дружбы, д. 5Б </t>
  </si>
  <si>
    <t xml:space="preserve">Мособлбыт-Сергиев Посад ООО  </t>
  </si>
  <si>
    <t>97f9c115-46a1-4858-ab2a-b4dc2dced77e</t>
  </si>
  <si>
    <t>г. Сергиев Посад, пр-т Красной Армии, д. 212В, пом.7</t>
  </si>
  <si>
    <t>56.323368 38.14933</t>
  </si>
  <si>
    <t xml:space="preserve">ООО "МТП ПОЛИГРАФ" </t>
  </si>
  <si>
    <t>361742e6-64e4-4d04-bcb1-9e7a03ef9c7d</t>
  </si>
  <si>
    <t xml:space="preserve">ООО "НОВАТЕХ"; НОВЛАЙН ООО </t>
  </si>
  <si>
    <t>г. Сергиев Посад, пр-т Красной Армии, д. 212В, корп. 74</t>
  </si>
  <si>
    <t xml:space="preserve"> ПК ТЕХНО-ДИЗАЙН ООО</t>
  </si>
  <si>
    <t>56.324 38.152172</t>
  </si>
  <si>
    <t>a1c75732-1954-4012-a5d6-3f785d20879b</t>
  </si>
  <si>
    <t>г. Хотьково, Художественный пр-д, д. 8 (АЗС "NPS")</t>
  </si>
  <si>
    <t>56.236572 37.991894</t>
  </si>
  <si>
    <t>c1e2b290-6844-4293-9fc0-a44b39cfe9ca</t>
  </si>
  <si>
    <t>56.437656 38.25336</t>
  </si>
  <si>
    <t>г. Краснозаводск, ул. 1 Мая, д. 55, стр. 2 Юрайт</t>
  </si>
  <si>
    <t xml:space="preserve">ООО ПРАВОВОЙ ЦЕНТР ЮРАЙТ </t>
  </si>
  <si>
    <t>36085145-3f56-4aa6-84c7-d5eda5feb4fd</t>
  </si>
  <si>
    <t>г. Краснозаводск, ул. Красной Армии, д. 2</t>
  </si>
  <si>
    <t>56.447224 38.21792</t>
  </si>
  <si>
    <t xml:space="preserve">ООО ПРЕСТИЖ-АНДРЕЕВСКИЙ ФЛАГ </t>
  </si>
  <si>
    <t>2d8b39d6-0e63-4979-ab44-cb4769a653ad</t>
  </si>
  <si>
    <t>56.335014 38.13365</t>
  </si>
  <si>
    <t>г. Сергиев Посад, Новоугличское ш., д. 62А</t>
  </si>
  <si>
    <t xml:space="preserve">ООО ПРОДФУТСЕРВИС </t>
  </si>
  <si>
    <t>1e3adc9d-e99d-4f35-a1a9-e4338447a12f</t>
  </si>
  <si>
    <t>г. Сергиев Посад, ул. Крупской, д. 17 (2/15)</t>
  </si>
  <si>
    <t>д. Напольское, уч. 50</t>
  </si>
  <si>
    <t>56.40412 38.02362</t>
  </si>
  <si>
    <t xml:space="preserve">ООО ПРОКСИ ИНВЕСТ </t>
  </si>
  <si>
    <t>71ccebb7-e3fa-413a-af8a-76da3a92ac48</t>
  </si>
  <si>
    <t xml:space="preserve">с. Деулино, ул. Тверская пескобаза </t>
  </si>
  <si>
    <t>56.342274 38.120853</t>
  </si>
  <si>
    <t xml:space="preserve">ООО "РЕГИОНДОРСТРОЙ СП" </t>
  </si>
  <si>
    <t>c2773757-a5c6-4654-a957-01b4fef2fe0f</t>
  </si>
  <si>
    <t xml:space="preserve"> г. Сергиев Посад, ул. Кооперативная, д. 46 </t>
  </si>
  <si>
    <t>da6d147a-6d3a-4b1d-a18a-5a950930a8eb</t>
  </si>
  <si>
    <t>п. Лоза, д. 45</t>
  </si>
  <si>
    <t>56.26136 38.21482</t>
  </si>
  <si>
    <t xml:space="preserve">ООО "РОСТ" </t>
  </si>
  <si>
    <t>d58c9d8c-5fc7-497a-8553-e689f7863871</t>
  </si>
  <si>
    <t>56.247356 38.217785</t>
  </si>
  <si>
    <t>п. Ситники, д. 23</t>
  </si>
  <si>
    <t>c3585e5a-a734-4eef-a612-865bfd6092cd</t>
  </si>
  <si>
    <t xml:space="preserve"> г. Сергиев Посад, Московское шоссе, д. 3А</t>
  </si>
  <si>
    <t>56.286045 38.133335</t>
  </si>
  <si>
    <t xml:space="preserve">ООО РУССКАЯ ПИРОТЕХНИКА </t>
  </si>
  <si>
    <t>23а, 22, 10, 7, 48, 18, 15, 25а, 36, 1, 50:05:0120125:480, 50:05:0120125:477, 2, 44, 43, 21, 50:05:0120125:475, 46, 24а, 29, 19, 7а, 41, 23б, 39, 50:05:0120125:458, 37, 26, 4, 22, 30а, 33, 60, 17, 50:05:0120125:481, 50:05:0120125:466, 1а, 2б, 50:05:0120125:241, 63, 31, 35, 25а, 62, 5, 18а, 28, 27, 50:05:0120125:402, 34, 6, 61, 9а, 24</t>
  </si>
  <si>
    <t>23, 50:05:0020418:122, 16, 1А, 20, 25, 1Б, 15б, 10, 9 12А, 29, 14, 50:05:0020419:150, 37, 13, 8, 7, 50:05:0120142:411, 203а, 50:05:0020421:489, 50:05:0020421:486, 50:05:0120142:460, 50:05:0020421:462, 15, 142, 142, 50:05:0120142:418, 421, 50:05:0020421:513, 50:05:0020421:514, 47, 50:05:0020421:510, 50:05:0020421:502, 50:05:0020421:494, 50:05:0020421:498, 50:05:0020421:496, 50:05:0020418:244, 50:05:0020418:121, 2, 7, 36, 3, 14А, 50:05:0020418:202, 17А, 50:05:0120142:496, 1, 16Б, 11А, 12, 41, 6А, 8А, 18, 10А, 40, 5, 21</t>
  </si>
  <si>
    <t>2101bb36-141a-418f-a801-da4d5898ce7b</t>
  </si>
  <si>
    <t xml:space="preserve"> МЕХОВО СНТ-0,13куб.м</t>
  </si>
  <si>
    <t>56.375330, 38.197529</t>
  </si>
  <si>
    <t>дер. Абрамово, д. 3</t>
  </si>
  <si>
    <t>д. Абрамово: д. 11, 12, 13, 14</t>
  </si>
  <si>
    <t xml:space="preserve"> г. Сергиев Посад, ул. Симоненкова, д. 10А </t>
  </si>
  <si>
    <t>56.289703 38.152115</t>
  </si>
  <si>
    <t xml:space="preserve"> ООО "СОЮЗ"</t>
  </si>
  <si>
    <t>a71cb679-2444-416a-9169-07d15b5d908e</t>
  </si>
  <si>
    <t>п. Скоропусковский, производственная зона, уч. 12/7</t>
  </si>
  <si>
    <t>56.361572 38.1689</t>
  </si>
  <si>
    <t>СП-АРСЕНАЛ ООО ТЕХНОЭКСПОРТ ООО</t>
  </si>
  <si>
    <t>СПЕЛАЯ ВИШЕНКА ООО</t>
  </si>
  <si>
    <t>c38ff6e9-309b-4cae-8ca4-0e51b297e7d3</t>
  </si>
  <si>
    <t>56.29877 38.154343</t>
  </si>
  <si>
    <t>г. Сергиев Посад, ул. Железнодорожная, д. 44</t>
  </si>
  <si>
    <t xml:space="preserve">г. Сергиев Посад, ул. Дружбы, д. 2Б </t>
  </si>
  <si>
    <t>56.324776 38.137722</t>
  </si>
  <si>
    <t xml:space="preserve"> СПОРТ-СП ООО</t>
  </si>
  <si>
    <t>6258b72c-62c8-4f71-8d3c-ff7df7f7781e</t>
  </si>
  <si>
    <t>г. Сергиев посад, Московское ш., д. 9</t>
  </si>
  <si>
    <t>56.283337 38.129333</t>
  </si>
  <si>
    <t>136648ce-fbb1-42ef-a677-3d09fcd8c12f</t>
  </si>
  <si>
    <t>г. Сергиев Посад,  ул. Строительная, д. 11</t>
  </si>
  <si>
    <t>56.28471 38.12859</t>
  </si>
  <si>
    <t>8a60b7d8-3ab1-4ba7-879a-1ea9565ad26f</t>
  </si>
  <si>
    <t>ООО "ТЕРМИНАЛ" Астраханцев С. П.</t>
  </si>
  <si>
    <t>п. Скоропусковский, Промзона 12/5</t>
  </si>
  <si>
    <t>56.36282 38.17084</t>
  </si>
  <si>
    <t>ООО "ТЕХГАЗСНАБ"</t>
  </si>
  <si>
    <t>fe0c6ed0-5cc5-4d38-b834-fa119a20b990</t>
  </si>
  <si>
    <t>г. Пересвет, ул. Комсомольская, д. 12, офис 5</t>
  </si>
  <si>
    <t>56.419548 38.18343</t>
  </si>
  <si>
    <t>ООО "ТЕХИНКОМАВТО"</t>
  </si>
  <si>
    <t>44899003-1c91-48d1-87ae-dc85b1d012b0</t>
  </si>
  <si>
    <t>г. Сергиев Посад, Новоугличское ш., д. 15</t>
  </si>
  <si>
    <t>56.322877, 38.134515</t>
  </si>
  <si>
    <t>33915838-f0ce-4814-8433-a497f802d70a</t>
  </si>
  <si>
    <t>г. Сергиев Посад, ул. Сергиевская, д. 13</t>
  </si>
  <si>
    <t>56.30614 38.13926</t>
  </si>
  <si>
    <t>ТСН МЖД "Сергиевский-1</t>
  </si>
  <si>
    <t xml:space="preserve">в районе с. Сватково, д. 25 </t>
  </si>
  <si>
    <t>56.281413, 38.148160</t>
  </si>
  <si>
    <t xml:space="preserve">ООО ТИМА </t>
  </si>
  <si>
    <t>56.375729, 38.206917</t>
  </si>
  <si>
    <t>56.324852 38.13961</t>
  </si>
  <si>
    <t>г. Сергиев Посад, ул. Инженерная, д. 10А</t>
  </si>
  <si>
    <t>7b4d21c5-7fa5-4f53-9172-8f57a752ab47</t>
  </si>
  <si>
    <t>ООО "ТИМУР" (Лагманная)</t>
  </si>
  <si>
    <t>г. Сергиев Посад, Скобяное шоссе, д. 8</t>
  </si>
  <si>
    <t>13f8f3f3-f626-422a-85a9-3533173649cb</t>
  </si>
  <si>
    <t xml:space="preserve">ООО ФПК МетХимПром </t>
  </si>
  <si>
    <t>84a0ffab-bb9b-482d-b7a9-ca9a0a8612d9</t>
  </si>
  <si>
    <t>ул. Афанасовская 1, 1, 2, 3, 3, 3, 4, 5, 5, 6, 6, 7, 7, 7, 8, 8А, 9, 9, 10, 10, 11, 12, 14, 16, 17, 18, 20А, 21, 24, 25, 25, 26, 27, 28, 29, 29, 30Б, 30В, 31, 33, 34, 35, 40, 41, 42, 43, 44, 45, 48, 49, 51, 52, 53, 55, 50:05:0070704:1384, 50:05:0070704:1426, 50:05:0070704:1427, 50:05:0070704:1428, 50:05:0070704:1429, 50:05:0070704:1438;
ул. Менделеева 4, 6, 8, 9, 10, 14, 15, 16, 18, 19, 21, 22, 23, 24, 25, 26, 26, 27, 31, 29, 33, 37;
ул. Спорыховская 2;
ул. Яблоневая Горка 10, 15.</t>
  </si>
  <si>
    <t>г. Сергиев Посад, ул. Вифанская, д. 29</t>
  </si>
  <si>
    <t>dd46dc06-8678-4a41-b02a-e1b696f9ec82</t>
  </si>
  <si>
    <t>ООО "Центральное эксплуатационное предприятие"</t>
  </si>
  <si>
    <t>56.211433, 38.075733</t>
  </si>
  <si>
    <t>56.309231, 38.144028</t>
  </si>
  <si>
    <t xml:space="preserve">ООО ШЕЛЛ НЕФТЬ </t>
  </si>
  <si>
    <t>д. Лешково, д. 60</t>
  </si>
  <si>
    <t>cfe9f7bf-eebd-41ff-91f1-ede77645f8dd</t>
  </si>
  <si>
    <t>56.299648, 38.131058</t>
  </si>
  <si>
    <t xml:space="preserve">д. Жучки, д. 2И </t>
  </si>
  <si>
    <t>56.247597, 37.938839</t>
  </si>
  <si>
    <t>р.п. Скоропусковский, промышленная зона, д. 15/1</t>
  </si>
  <si>
    <t>56.369118, 38.171661</t>
  </si>
  <si>
    <t>dffdcf94-e1cb-4a7b-8a1f-0554cf51fc5b</t>
  </si>
  <si>
    <t>г. Сергиев Посад, пр-т Красной Армии, д. 93/24</t>
  </si>
  <si>
    <t>56.302277, 38.129631</t>
  </si>
  <si>
    <t xml:space="preserve"> ООО  ЦЕНТРАЛЬНЫЙ </t>
  </si>
  <si>
    <t>92f3fd0b-06d9-4bef-af9d-aeb1d530c752</t>
  </si>
  <si>
    <t>г. Сергиев Посад, ул. Осипенко, д. 1</t>
  </si>
  <si>
    <t>7c874de6-f4a9-4f42-bc0e-383c68e29802</t>
  </si>
  <si>
    <t>г. Сергиев Посад, Новоугличское шоссе, д. 87 (автосалон)</t>
  </si>
  <si>
    <t>ООО «АВАНТАЙМ СП» (автосалон Рено)</t>
  </si>
  <si>
    <t>56.341827, 38.124344</t>
  </si>
  <si>
    <t>ООО «79» (новый рынок ЭКО-БАЗАР)</t>
  </si>
  <si>
    <t>56.253109, 37.977695</t>
  </si>
  <si>
    <t>ООО «Альтера» (рынок Хотьково)</t>
  </si>
  <si>
    <t>5bcaef06-0f33-49f3-8940-3a95379d9665</t>
  </si>
  <si>
    <t>ООО «Альфа Владимир» (9,53)</t>
  </si>
  <si>
    <t>г. Хотьково, пер. Ткацкий, д. 12</t>
  </si>
  <si>
    <t>56.272415, 37.979492</t>
  </si>
  <si>
    <t xml:space="preserve">ООО АЛЬФА-СК </t>
  </si>
  <si>
    <t>г. Сергиев Посад, Красногорская пл., д. 1</t>
  </si>
  <si>
    <t>56.312160, 38.132690</t>
  </si>
  <si>
    <t>b234de2b-1ae6-44f1-ac3f-ff305ba25a93</t>
  </si>
  <si>
    <t xml:space="preserve">ООО АПТЕКА 33 </t>
  </si>
  <si>
    <t>еженедельно четверг</t>
  </si>
  <si>
    <t xml:space="preserve">56.255744, 38.213513 </t>
  </si>
  <si>
    <t>акт/ вывоз с октября по апрель вт., чет.,суб.,вс 07.00-11.00</t>
  </si>
  <si>
    <t>2b3e6c7b-2761-4c74-83a0-14ee9979c39b</t>
  </si>
  <si>
    <t>акт/ вывоз с октября по апрель вывоз ежедневно</t>
  </si>
  <si>
    <t>848a46f3-2bc8-47e8-9107-d8ced818c4a6</t>
  </si>
  <si>
    <t>вт, четЮсуб 14.00-18.00</t>
  </si>
  <si>
    <t>с октября по апрель вт. Чет. Суб 14.00-18.00</t>
  </si>
  <si>
    <t>бункер с октября по апрель1 раз в неделю</t>
  </si>
  <si>
    <t>вывоз с октября по апрель еженедельно по понедельникам</t>
  </si>
  <si>
    <t>ИП Флорес Касимиро Сесар (0,81); ООО Локон (0,27)</t>
  </si>
  <si>
    <t>ежедневно с 08:00-11:00, с 14:00-18:00</t>
  </si>
  <si>
    <t>56.25177 37.98005</t>
  </si>
  <si>
    <t xml:space="preserve"> г. Хотьково,ул. Михеенко, д. 14 </t>
  </si>
  <si>
    <t>c7fdf65f-4368-4c8a-ae35-ad62e7ba2222</t>
  </si>
  <si>
    <t>г. Хотьково, ул. Заводская, д. 23</t>
  </si>
  <si>
    <t xml:space="preserve">ООО ГРАДАС </t>
  </si>
  <si>
    <t>d5734211-1de9-4879-873e-ce530d70a4e7</t>
  </si>
  <si>
    <t>г. Сергиев Посад, ул. Митькина, д. 5</t>
  </si>
  <si>
    <t>56.309376, 38.135937</t>
  </si>
  <si>
    <t>ООО «Днепр»</t>
  </si>
  <si>
    <t>42836787-b447-4db0-acac-0c673607f144</t>
  </si>
  <si>
    <t>56.272427, 37.972736</t>
  </si>
  <si>
    <t xml:space="preserve">г. Хотьково, Ткацкий пер., д. 12 стр.2 </t>
  </si>
  <si>
    <t>56.272717, 37.981144</t>
  </si>
  <si>
    <t xml:space="preserve">ООО «ИТС» </t>
  </si>
  <si>
    <t>106e4fa5-9e57-479f-bf1d-18225d26416c</t>
  </si>
  <si>
    <t>г. Хотьково, пос. ОРГРЭС, Испытательный центр О и ЭО ЦИВЛ</t>
  </si>
  <si>
    <t>56.289284, 37.992500</t>
  </si>
  <si>
    <t>ООО «ИЦ ОРГРЭС»</t>
  </si>
  <si>
    <t>649fcf4d-c3cf-47c7-b4d2-b4c7aa7be1d5</t>
  </si>
  <si>
    <t>с. Бужаниново, ул. Строителей, д. 1А</t>
  </si>
  <si>
    <t>56.395294, 38.288445</t>
  </si>
  <si>
    <t>dfd0dd1a-7a70-4d06-a8f4-c755c9e595c1</t>
  </si>
  <si>
    <t>ООО КВАДРАТ</t>
  </si>
  <si>
    <t>56.442444 38.240566</t>
  </si>
  <si>
    <t>г. Краснозаводск, ул. 1 Мая, д. 7А</t>
  </si>
  <si>
    <t>ad926202-71a1-47ee-9872-87b727efec1e</t>
  </si>
  <si>
    <t xml:space="preserve"> г. Сергиев Посад, Скобяное ш., д. 5</t>
  </si>
  <si>
    <t>56.29101 38.135674</t>
  </si>
  <si>
    <t>ООО К-ЖБИ</t>
  </si>
  <si>
    <t>56.331492, 38.135499</t>
  </si>
  <si>
    <t>56.337415, 38.114520</t>
  </si>
  <si>
    <t>56.341731, 38.120641</t>
  </si>
  <si>
    <t>с. Глинково, ул. Верхелуговая, д. 4А</t>
  </si>
  <si>
    <t>56.293463, 38.187971</t>
  </si>
  <si>
    <t>ООО "ДАМГО"</t>
  </si>
  <si>
    <t>г. Сергиев Посад, Московское ш., д. 7, к.3</t>
  </si>
  <si>
    <t>г. Сергиев Посад, Московское ш., д. 7, к. 2</t>
  </si>
  <si>
    <t>56.286972, 38.128489</t>
  </si>
  <si>
    <t>ООО "Статус"</t>
  </si>
  <si>
    <t>56.326401, 38.134737</t>
  </si>
  <si>
    <t>п. Загорские Дали, д. 1, 2, 3, 4, 5</t>
  </si>
  <si>
    <t>56.309093 38.13447</t>
  </si>
  <si>
    <t>г. Сергиев Посад, пр-т Красной Армии, д. 134/1 (Красное и Белое)</t>
  </si>
  <si>
    <t>р.п. Богородское, д. 70А (Красное Белое)</t>
  </si>
  <si>
    <t>56.491558, 38.181198</t>
  </si>
  <si>
    <t>83f5f57a-80ec-4836-8828-9a0cd408314d</t>
  </si>
  <si>
    <t>г. Краснозаводск, ул. Горького, д. 2</t>
  </si>
  <si>
    <t>56.438522, 38.224266</t>
  </si>
  <si>
    <t>ООО «Лотос»</t>
  </si>
  <si>
    <t>г. Сергиев Посад, ул. Сергиевская, д. 19</t>
  </si>
  <si>
    <t>56.304962, 38.138401</t>
  </si>
  <si>
    <t xml:space="preserve">Мастер Д плюс ООО </t>
  </si>
  <si>
    <t>c4e5e9bc-9914-4614-b74b-441287a786e0</t>
  </si>
  <si>
    <t>г. Сергиев Посад, Новоугличское ш., д. 50Б</t>
  </si>
  <si>
    <t>56.329132, 38.132984</t>
  </si>
  <si>
    <t>ООО фирма Меркурий-7</t>
  </si>
  <si>
    <t>fe1fe468-7144-4c1c-abdc-f9091064a9ba</t>
  </si>
  <si>
    <t xml:space="preserve">г. Сергиев Посад, Московское ш., д. 17 </t>
  </si>
  <si>
    <t>56.285587, 38.127037</t>
  </si>
  <si>
    <t>ООО МЕТТОЙЛ</t>
  </si>
  <si>
    <t>3d0abdbc-285d-4748-987b-31d446fc3c43</t>
  </si>
  <si>
    <t>1a9efada-e3a8-4b6c-a82f-5b9bc6f2c30d</t>
  </si>
  <si>
    <t>56.518715, 38.086255</t>
  </si>
  <si>
    <t>г. Краснозаводск, ул. 50 лет Октября, д. 3А</t>
  </si>
  <si>
    <t>1eec89b0-be38-4b7b-9954-ba321b2f8bfc</t>
  </si>
  <si>
    <t>56.298603, 38.147095</t>
  </si>
  <si>
    <t>ООО НОТ</t>
  </si>
  <si>
    <t>9f7f0004-1295-49c2-bfd3-7b057a124e36</t>
  </si>
  <si>
    <t xml:space="preserve">с. Воздвиженское, д. 59 </t>
  </si>
  <si>
    <t>56.193840, 38.059509</t>
  </si>
  <si>
    <t xml:space="preserve">ООО НЬЮ ПАК </t>
  </si>
  <si>
    <t>5e09277a-1e15-45a3-adb2-2393b085ca2b</t>
  </si>
  <si>
    <t xml:space="preserve">г. Пересвет, ул. Гаражная, д. 2 </t>
  </si>
  <si>
    <t>56.424149, 38.182148</t>
  </si>
  <si>
    <t xml:space="preserve">ООО ОБЩЕМАШ </t>
  </si>
  <si>
    <t xml:space="preserve"> ООО "СПИН",  ПЕРСПЕКТИВА ООО</t>
  </si>
  <si>
    <t>г. Сергиев Посад, Новоугличское ш., д. 67, корп. 1</t>
  </si>
  <si>
    <t>56.331837, 38.130066</t>
  </si>
  <si>
    <t>ПИ ЭМ КАРПЕТ ЭКСПРЕСС ООО</t>
  </si>
  <si>
    <t xml:space="preserve">г. Хотьково, ул. Полевая, д. 2Б </t>
  </si>
  <si>
    <t>56.261402, 38.013428</t>
  </si>
  <si>
    <t xml:space="preserve">ООО «ПК «РУСТАРА» </t>
  </si>
  <si>
    <t>Ганиева Э. Н.-0,27куб.м; Федоров Валерий Владимирович-1,43куб.м</t>
  </si>
  <si>
    <t xml:space="preserve">мкр. Новый, ул. Центральная, д. 73 </t>
  </si>
  <si>
    <t>г. Сергиев Посад, Троицкая Слобода ул Никоновская</t>
  </si>
  <si>
    <t>РУС.СПОРТ ООО</t>
  </si>
  <si>
    <t>д. Березняки, база отдыха "Торбеево"</t>
  </si>
  <si>
    <t xml:space="preserve"> СОЛНЕЧНЫЙ ГОРОД ООО</t>
  </si>
  <si>
    <t>56.331070, 38.271797</t>
  </si>
  <si>
    <t>fdff0f6f-d3f8-4af7-8ffb-07cc9e9ebfa1</t>
  </si>
  <si>
    <t>г. Хотьково, ул. 1-ая Хотьковская, д. 24Б (Верный)</t>
  </si>
  <si>
    <t>4cc97714-88e9-4409-97fc-7f3183c68d04</t>
  </si>
  <si>
    <t>56.30527 38.13647</t>
  </si>
  <si>
    <t>г. Сергиев Посад, ул. 1-я Рыбная, д. 15</t>
  </si>
  <si>
    <t>351c365f-b9ed-4fbb-9115-6c61cecabd15</t>
  </si>
  <si>
    <t>56.289123, 38.121571</t>
  </si>
  <si>
    <t>ГСК «Южный»</t>
  </si>
  <si>
    <t xml:space="preserve"> вывоз 2 раза в месяц (1 и 3 пн)</t>
  </si>
  <si>
    <t>56.266693, 37.979954</t>
  </si>
  <si>
    <t>ГКУ МО «Мособлпожспас»(ОБР) НПО АВИА - КОМПОЗИТ ООО(ОБР)   ЭКОХАУС ООО</t>
  </si>
  <si>
    <t>8ecd198c-8be0-4078-9a1d-6839c4233e7e</t>
  </si>
  <si>
    <t>г. Сергиев Посад, ул. 1-я Рыбная, дом 10 ООО «Фарма-СВ»</t>
  </si>
  <si>
    <t>c167e7ad-047e-4d0a-8af9-b581a5985a16</t>
  </si>
  <si>
    <t>ФАРМА - СВ ООО</t>
  </si>
  <si>
    <t>56.304337, 38.134243</t>
  </si>
  <si>
    <t>4f52954b-bc35-433d-888d-09ea38bc4d2f</t>
  </si>
  <si>
    <t xml:space="preserve"> г. Сергиев Посад, ул. Дружбы, д. 16 (контейнерная площадка)  (НУШ, 102)</t>
  </si>
  <si>
    <t>56.265205, 37.966522</t>
  </si>
  <si>
    <t>г. Пересвет, р-н 27 Пикета</t>
  </si>
  <si>
    <t>56.409046, 38.161362</t>
  </si>
  <si>
    <t>ООО ФИРМА "КОДР"</t>
  </si>
  <si>
    <t>51e71f5e-2e6f-40ef-9d39-9153a0999e86</t>
  </si>
  <si>
    <t xml:space="preserve">пос. Беликово, д. 11 </t>
  </si>
  <si>
    <t>56.390774, 38.257362</t>
  </si>
  <si>
    <t xml:space="preserve"> 56.300460, 38.145566</t>
  </si>
  <si>
    <t>РОССЕТИ МОСКОВСКИЙ РЕГИОН ПАО</t>
  </si>
  <si>
    <t>814d8e41-7e88-457b-b990-1bd27303e8ac</t>
  </si>
  <si>
    <t>г. Сергиев Посад, Ярославское шоссе, д. 1 «Б» (МОЭСК)</t>
  </si>
  <si>
    <t>56.338803, 38.158056</t>
  </si>
  <si>
    <t>89939428-ba58-4fcb-b6cf-5be385926250</t>
  </si>
  <si>
    <t xml:space="preserve"> 56.260099 37.97997</t>
  </si>
  <si>
    <t>г. Хотьково, ул. Лесная (МОЭСК) ПС №197</t>
  </si>
  <si>
    <t>f1eed5b1-65a8-49bd-9095-1339e3545000</t>
  </si>
  <si>
    <t>56.556379, 38.015463</t>
  </si>
  <si>
    <t>пос. Константиново, ул. Огородная, д. 22 (МОЭСК)</t>
  </si>
  <si>
    <t>г. Сергиев Посад, ул. Железнодорожная, д. 20В (МОЭСК)</t>
  </si>
  <si>
    <t>b4afea74-25c9-4ec5-82d6-83cf023b5b77</t>
  </si>
  <si>
    <t>ООО Пересвет Торгсервис</t>
  </si>
  <si>
    <t>г. Пересвет, ул. Пионерская, д. № 1</t>
  </si>
  <si>
    <t>56.416580, 38.171417</t>
  </si>
  <si>
    <t>d0992e0c-e61a-4fb2-99a3-0157bf02eef8</t>
  </si>
  <si>
    <t>г. Сергиев Посад, Ярославское шоссе, д. 3б</t>
  </si>
  <si>
    <t>56.338505, 38.156193</t>
  </si>
  <si>
    <t>9bdd8a6f-6017-4580-8c1c-e2f58f312338</t>
  </si>
  <si>
    <t>ПК "Гильдия перевозчиков" ; ИП Лебедев А.Н</t>
  </si>
  <si>
    <t>п. Богородское, д. 124</t>
  </si>
  <si>
    <t>ПКФ Стандарт ООО</t>
  </si>
  <si>
    <t>56.492268, 38.166370</t>
  </si>
  <si>
    <t xml:space="preserve">г. Хотьково, ул. Менделеева, д. 19 </t>
  </si>
  <si>
    <t>56.243027, 37.989990</t>
  </si>
  <si>
    <t>ПО «СОЛ»</t>
  </si>
  <si>
    <t>7e4e3337-5aef-4641-8d98-fc803bbb6862</t>
  </si>
  <si>
    <t>56.500164, 37.850521</t>
  </si>
  <si>
    <t>fceb8cce-326c-4e1d-b456-444bda042aec</t>
  </si>
  <si>
    <t>д. Марьино, д. 66</t>
  </si>
  <si>
    <t>д. Самотовино, д. 12/1</t>
  </si>
  <si>
    <t>56.644844, 37.818405</t>
  </si>
  <si>
    <t>d041a00c-1de5-421a-9bd0-84d7616ccb9c</t>
  </si>
  <si>
    <t>56.644844, 37.818406</t>
  </si>
  <si>
    <t>г. Сергиев Посад, ул. Центральная, д. 2А</t>
  </si>
  <si>
    <t>11b87518-14bc-402b-9560-2a9d04c7f535</t>
  </si>
  <si>
    <t>Потапова Наталья Алексеевна</t>
  </si>
  <si>
    <t>г. Сергиев Посад, ул. Симоненкова, д. 3 (ПОРТАЛ)</t>
  </si>
  <si>
    <t>56.299313, 38.138111</t>
  </si>
  <si>
    <t xml:space="preserve">КООПТОРГ ПО С-П </t>
  </si>
  <si>
    <t>bf246b7c-6260-4697-8227-80977375594f</t>
  </si>
  <si>
    <t xml:space="preserve">ПРАВОСЛАВНАЯ РЕЛИГИОЗНАЯ ОРГАНИЗАЦИЯ СПАСО-ВИФАНСКИЙ МУЖСКОЙ МОНАСТЫРЬ РУССКОЙ ПРАВОСЛАВНОЙ ЦЕРКВИ </t>
  </si>
  <si>
    <t>56.287380, 38.178291</t>
  </si>
  <si>
    <t>d9e7d55e-bd42-4fa2-ba87-36c6e17dd0b3</t>
  </si>
  <si>
    <t xml:space="preserve">г. Сергиев Посад, ул. Маслиева, д. 26 </t>
  </si>
  <si>
    <t>с. Сватково, д. 37А (СельМаг)</t>
  </si>
  <si>
    <t>56.389431, 38.217937</t>
  </si>
  <si>
    <t xml:space="preserve">ИП Радеева Римма Михайловна </t>
  </si>
  <si>
    <t>a60377b3-e68e-41cf-8a29-435c7ab103d9</t>
  </si>
  <si>
    <t>г. Сергиев Посад, пр-т Красной Армии, д. 88А</t>
  </si>
  <si>
    <t>56.303455, 38.131523</t>
  </si>
  <si>
    <t>РЕЛИГИОЗНАЯ ОРГАНИЗАЦИЯ "ПОДВОРЬЕ СВЯТО-ТРОИЦКОЙ СЕРГИЕВОЙ ЛАВРЫ ПРИ ХРАМЕ В ЧЕСТЬ ВОЗНЕСЕНИЯ ГОСПОД</t>
  </si>
  <si>
    <t>6cdfe755-31aa-4d27-819f-f4efbb9b62e5</t>
  </si>
  <si>
    <t>56.259476, 37.980503</t>
  </si>
  <si>
    <t xml:space="preserve">г. Хотьково, Художественный проезд, д. 6а </t>
  </si>
  <si>
    <t>56.238552, 37.992714</t>
  </si>
  <si>
    <t xml:space="preserve">ООО РТИ-ТРЕЙД </t>
  </si>
  <si>
    <t>4d46bf66-1f3f-4917-9249-680ce1fe161f</t>
  </si>
  <si>
    <t>г. Сергиев Посад, пр-т Красной Армии, д. 231</t>
  </si>
  <si>
    <t xml:space="preserve"> ИП Румянцева Т.А.</t>
  </si>
  <si>
    <t>56.329670, 38.152378</t>
  </si>
  <si>
    <t>c8983735-9421-4a74-a3b7-811b55b90b71</t>
  </si>
  <si>
    <t>г. Сергиев Посад, ул. Маслиева, д. 15А</t>
  </si>
  <si>
    <t>56.289070, 38.181675</t>
  </si>
  <si>
    <t xml:space="preserve">ООО РУССКАЯ ДЕРЕВНЯ </t>
  </si>
  <si>
    <t>a5b23769-577f-4bbd-b7ed-0d49507ea256</t>
  </si>
  <si>
    <t>г. Хотьково, ул. 1-я Овражная, д. 17</t>
  </si>
  <si>
    <t>56.259693, 37.979908</t>
  </si>
  <si>
    <t>56.259693, 37.979909</t>
  </si>
  <si>
    <t>СЕРГИЕВО-ПОСАДСКОЕ РАЙПО</t>
  </si>
  <si>
    <t>с. Константиново, ул. Школьная, д. 20</t>
  </si>
  <si>
    <t>55f9f9e8-6b9b-4c48-8824-9d86ebb602f0</t>
  </si>
  <si>
    <t>г. Хотьково, ул. Калинина, д. 6</t>
  </si>
  <si>
    <t>56.253635, 37.969513</t>
  </si>
  <si>
    <t>04a0b047-187a-478a-b41b-c4af3f3d463e</t>
  </si>
  <si>
    <t>ТСН "ТСЖ Клубная -26"</t>
  </si>
  <si>
    <t xml:space="preserve">с. Абрамцево, ул. Музейная, д. 2 </t>
  </si>
  <si>
    <t>56.232700, 37.968033</t>
  </si>
  <si>
    <t>25bbb8e2-82f2-4e80-873f-b59ac06c8953</t>
  </si>
  <si>
    <t>ИП Бородулина Людмила Николаевна; СЕРГИЕВО-ПОСАДСКОЕ РАЙПО</t>
  </si>
  <si>
    <t>56.547714, 37.922859</t>
  </si>
  <si>
    <t xml:space="preserve">д. Ахтырка, д. 71А </t>
  </si>
  <si>
    <t>56.255939, 37.933311</t>
  </si>
  <si>
    <t>6a5e3a32-e184-4490-ac58-0f8541bbece2</t>
  </si>
  <si>
    <t>56.212811, 37.966408</t>
  </si>
  <si>
    <t>56.219090, 37.992016</t>
  </si>
  <si>
    <t>с. Закубежье</t>
  </si>
  <si>
    <t>56.650322, 37.978554</t>
  </si>
  <si>
    <t>9452b921-fbdc-4573-bb11-a284e5be1ebb</t>
  </si>
  <si>
    <t>56.582188, 38.150860</t>
  </si>
  <si>
    <t>56.199417, 37.974277</t>
  </si>
  <si>
    <t>56.199417, 37.974278</t>
  </si>
  <si>
    <t>г. Сергиев Посад, Скобяное ш., д. 5А</t>
  </si>
  <si>
    <t>ИП Сосина Ольга Иосифовна</t>
  </si>
  <si>
    <t>d0680761-8f98-4d09-8360-9a5cfa7d8b2b</t>
  </si>
  <si>
    <t>6f804ea7-a89b-46c6-91b0-dc2940b009e4</t>
  </si>
  <si>
    <t>56.326973, 38.141685</t>
  </si>
  <si>
    <t>СП ТЕПЛОСЕТЬ МУП</t>
  </si>
  <si>
    <t>д. Кузьмино гараж</t>
  </si>
  <si>
    <t>56.593494, 37.933033</t>
  </si>
  <si>
    <t>д. Судниково</t>
  </si>
  <si>
    <t>56.618687, 37.931515</t>
  </si>
  <si>
    <t>КУЗЬМИНСКИЙ СПА(К)  СЕЛЬСКОХОЗЯЙСТВЕННАЯ ПРОИЗВОДСТВЕННАЯ АРТЕЛЬ (КООПЕРАТИВ) "КУЗЬМИНСКИЙ"</t>
  </si>
  <si>
    <t>д. Кузьмино мтф Ново-филипповское</t>
  </si>
  <si>
    <t>56.594944, 37.937668</t>
  </si>
  <si>
    <t>д. Симоново СПА "Кузьминский"</t>
  </si>
  <si>
    <t>56.577854, 37.970493</t>
  </si>
  <si>
    <t xml:space="preserve">г. Сергиев Посад, Зеленый пер., д. 15 </t>
  </si>
  <si>
    <t>47146dfd-c4bd-4334-9d06-f80c858964a4</t>
  </si>
  <si>
    <t>56.319267, 38.133720</t>
  </si>
  <si>
    <t>ПАО СК  "Росгосстрах"</t>
  </si>
  <si>
    <t xml:space="preserve">г. Сергиев Посад, ул. Шлякова, д. 4 </t>
  </si>
  <si>
    <t>ИП Старцев Александр Васильевич</t>
  </si>
  <si>
    <t>5e53bf2e-7a5e-41fd-bb47-f3578e9162e6</t>
  </si>
  <si>
    <t>56.313335, 38.136650</t>
  </si>
  <si>
    <t>г. Сергиев Посад, ул. Вознесенская, д. 29</t>
  </si>
  <si>
    <t>г. Сергиев Посад, Новоугличское ш., д. 42А</t>
  </si>
  <si>
    <t>56.325512, 38.133945</t>
  </si>
  <si>
    <t>7975eb55-d3fe-406e-95d7-b687b010b05b</t>
  </si>
  <si>
    <t>г. Сергиев Посад, ул. Стахановская, д. 9/42 (старая кп+новая кп)</t>
  </si>
  <si>
    <t>г.о. Сергиев Посад, Лозовское, ул. Южная, 12 (пос. Лоза, ул. Южная (д. 10 (12))</t>
  </si>
  <si>
    <t>акт/ вывоз с октября по апрель 1 раз в три дня</t>
  </si>
  <si>
    <t>п. Шарапово</t>
  </si>
  <si>
    <t>вывоз с октября по апрель еженедельно, пон.,ср.,суб. 15.00-19.00</t>
  </si>
  <si>
    <t>с октября по апрель вывоз еженедельно:пон.,сре,пят.,вс. 14.00-17.00</t>
  </si>
  <si>
    <t>дер. Шитова Сторожка</t>
  </si>
  <si>
    <t>еженедельно по вторникам</t>
  </si>
  <si>
    <t>вывоз с октября по апрель вывоз еженедельно по вторникам</t>
  </si>
  <si>
    <t>вывоз с октября по апрель вт., чет., суб., 08.00-12.00</t>
  </si>
  <si>
    <t>вывоз с октября по апрель ежедневно с 09.00-13.00</t>
  </si>
  <si>
    <t>баки заказаны 19.03.2021</t>
  </si>
  <si>
    <t xml:space="preserve">дер. Охотино </t>
  </si>
  <si>
    <t>56.234824, 38.198026</t>
  </si>
  <si>
    <t>56.226848, 38.221258- разрушена (В АИС Отходах 56.224192, 38.223901)</t>
  </si>
  <si>
    <t>с октября по апрель 1 раз в 4 дня /акт/ КП разрушена жителями</t>
  </si>
  <si>
    <t xml:space="preserve">поселок Ситники 56.244595,38.212963 </t>
  </si>
  <si>
    <t>акт/ с октября по апрель вывоз вторник, суббота 10.00-14.00</t>
  </si>
  <si>
    <t>с октября по авпрель 1 раз в месяц, последний понедельник</t>
  </si>
  <si>
    <t>ООО "Альбион-2002" (9,88) (Бристоль)</t>
  </si>
  <si>
    <t>56.266178,38.311806</t>
  </si>
  <si>
    <t>без акта/вывоз с октября по апрель вывоз 2 раза в месяц по понедельникам второй и последний</t>
  </si>
  <si>
    <t xml:space="preserve">Место под КП не определено, так как нет места соответствующего требованиям сан пин,  река, поля, дома рядом </t>
  </si>
  <si>
    <t>акт есть/ вывоз с октября по апрель 1 раз в месяц последний понедельник месяца</t>
  </si>
  <si>
    <t xml:space="preserve">д. Абрамово </t>
  </si>
  <si>
    <t>2(52,3), 4(55,9), 50:05:0130430:167 (159),50:05:0130430:199(175,3)</t>
  </si>
  <si>
    <t>без акта/ вывоз с октября по апрель 1 раз в месяц последний понедельник</t>
  </si>
  <si>
    <t>ул. Строителей: д. 1 (44,80), 3 (360,40), 6 (191,60), 8 (102,50), 14 (236,10), 16 (177,20)</t>
  </si>
  <si>
    <t>1 раз в 6 дней</t>
  </si>
  <si>
    <t>с января по апрель вт чт сб</t>
  </si>
  <si>
    <t>произвольный 1 раз в 6 дней</t>
  </si>
  <si>
    <t>произвольный 1 раз в 12 дней</t>
  </si>
  <si>
    <t>подбор еженедельно по сб</t>
  </si>
  <si>
    <t xml:space="preserve">подбор еженедельно по сб </t>
  </si>
  <si>
    <t>д. Сватково: 1Б (1 МКД ООО "Жилкомфорт")
отходообразователи 50:05:0120120:1760(185,8),50:05:0120120:2009(55), 50:05:0120120:1866(121,6), 50:05:0120120:1743 (78), 50:05:0120120:1746(17,7), 50:05:0120120:1855(70), 50:05:0120120:1998(36,5), 50:05:0120120:1872(193,9), 3а(51,6), 7(32), 8(195,7), 9(34,6), 9а(32,7), 17(45), 19(37,7), 20(74,60), 20а(56,9), 21(54,7), 22(55), 22а(27,4), 23(244,4), 24(86,8), 25(54,2), 26(34,6), 27(44,8), 28(51,2), 28а(59,1), 29(69,8), 29/1(67,3),31 (81,8),35(150,5),  36(135,2), 36а(88,6), 37(206), 39(221,9),40(49,1), 41 (58,3), 44/1(67,8), 45а(42),   46(71,6), 46а(76,4), 47(68,00), 50 (184,4), 51(70,4), 52 (29,8), 53(70,3), 54(49,1), 55(43,2), 56(56,9), 58(62,3), 60(34,7), 60а(203,2), 62(64), 65(42,8), 88(28,3), 110(65), 118(150,6), 119(49,5)</t>
  </si>
  <si>
    <t>56.332192, 38.155309</t>
  </si>
  <si>
    <t>ТСН МЖД "Проспект - 247"</t>
  </si>
  <si>
    <t>г. Сергиев Посад, ул. Пограничная д. 30а с3</t>
  </si>
  <si>
    <t>56.338364, 38.142367</t>
  </si>
  <si>
    <t>56.294606, 38.167330</t>
  </si>
  <si>
    <t>г. Сергиев Посад, ул. Сергиевская, д. 13, к.2, к.3</t>
  </si>
  <si>
    <t>ул. Парковая, д. 5, 20, 22, 23, 24, 25, 26, 27, 28, 32, 33, 34, 35, 40, 41, 17, 18 + ч/с 36А, 29, 1, 4, 38А, 36А, 1А, к.н. 424:27, 2, 3А (1020,90м2)</t>
  </si>
  <si>
    <t>ООО "КАН"-4,75куб.м; Степанов Денис Романович-4,74куб.м; Унанян Марине Адибековна-0,52куб.м</t>
  </si>
  <si>
    <t>56.451329, 37.892763</t>
  </si>
  <si>
    <t>г. Сергиев Посад, ул. Ломоносова, д. 9А (Лермонтова, д. 9А)</t>
  </si>
  <si>
    <t xml:space="preserve">г. Серниев Посад, пр-т Красной Армии, д. 5А </t>
  </si>
  <si>
    <t>56.590918, 37.940432</t>
  </si>
  <si>
    <t>д. Филипповское: 1, 3, 6, 9, 15, 16, 17, 18, 36А, 50:05:0010312:65, 50:05:0010312:70, 50:05:0010312:98</t>
  </si>
  <si>
    <t>56.570783, 38.015637</t>
  </si>
  <si>
    <t>с. Никульское: 1, 2, 4, 5, 6, 7, 10, 14, 17, 18, 23, 27, 28, 29, 36, 37, 38, 41, 43, 44, 45, 47, 50:05:0000000:83043, 50:05:0010515:116, 50:05:0010515:151, 50:05:0010515:148, 50:05:0010515:160, 50:05:0010515:167, 50:05:0130211:100, 50:05:0130211:73, 50:05:0130211:80</t>
  </si>
  <si>
    <t>56.529405, 37.864706</t>
  </si>
  <si>
    <t>СНТ ГРАНВИЛЛЬ</t>
  </si>
  <si>
    <t>2 и 4 воскресенье ежемесячно</t>
  </si>
  <si>
    <t>56.273777, 38.039156</t>
  </si>
  <si>
    <t xml:space="preserve">г. Сергиев Посад, Московское шоссе, д. 44 </t>
  </si>
  <si>
    <t xml:space="preserve">МОСАВТОГАЗ ФГУП </t>
  </si>
  <si>
    <t>56.281738, 38.122437</t>
  </si>
  <si>
    <t>19f1ceb7-b3cd-47a4-b56d-4fc13fc1adf0</t>
  </si>
  <si>
    <t>г. Сергиев Посад, ул. Железнодорожная, д. 16 (ИП Филатов)</t>
  </si>
  <si>
    <t>ИП Филатов Илья Игоревич</t>
  </si>
  <si>
    <t>56.301697, 38.145657</t>
  </si>
  <si>
    <t>f3148d5c-66b2-464c-96e3-41423f37810d</t>
  </si>
  <si>
    <t xml:space="preserve"> 56.314205 38.13398</t>
  </si>
  <si>
    <t>г. Сергиев Посад, пр-т Красной Армии, д. 143</t>
  </si>
  <si>
    <t>d7814226-168b-4987-9a20-505d2db330d0</t>
  </si>
  <si>
    <t>г. Сергиев Посад, пр-т Красной Армии, д. 216/11</t>
  </si>
  <si>
    <t>56.326736, 38.150692</t>
  </si>
  <si>
    <t>с. Глинково, д. 50А (ООО ФУДРУС)</t>
  </si>
  <si>
    <t xml:space="preserve">ООО ФУДРУС </t>
  </si>
  <si>
    <t>56.291588, 38.189384</t>
  </si>
  <si>
    <t>0f3b502f-9c49-4721-878f-66cc43775556</t>
  </si>
  <si>
    <t>ИП Чернов Олег Иванович</t>
  </si>
  <si>
    <t>г. Сергиев Посад, ул. Стахановская, д. 1В</t>
  </si>
  <si>
    <t>56.316071, 38.152336</t>
  </si>
  <si>
    <t>032f6aef-710a-40fc-bb6b-c44e2c5f0d3d</t>
  </si>
  <si>
    <t>г. Сергиев Посад, ул. Пограничная, д. 14А</t>
  </si>
  <si>
    <t>56.338367, 38.133106</t>
  </si>
  <si>
    <t>ИП Чикалова Галина Николаевна</t>
  </si>
  <si>
    <t>4202e0ae-d4b3-44e7-aeef-545dbdfd7654</t>
  </si>
  <si>
    <t xml:space="preserve">г. Сергиев Посад, ул. Разина, д. 1А </t>
  </si>
  <si>
    <t>56.322834, 38.157600</t>
  </si>
  <si>
    <t>ЧОУВО "МУ ИМ. С.Ю. ВИТТЕ"</t>
  </si>
  <si>
    <t>6d54a4a8-b53b-42a6-bae4-56391b979a04</t>
  </si>
  <si>
    <t>г. Сергиев Посад, пр-т Красной Армии, д. 97</t>
  </si>
  <si>
    <t>ИП Янов Игорь Николаевич</t>
  </si>
  <si>
    <t>56.302689, 38.129410</t>
  </si>
  <si>
    <t>7e4b7acc-b7a2-47ec-af81-637aa9a460ed</t>
  </si>
  <si>
    <t>г. Сергиев Посад, ул. Глинки, д. 10</t>
  </si>
  <si>
    <t>56.328636, 38.146442</t>
  </si>
  <si>
    <t>ул. Глинки, д. 10</t>
  </si>
  <si>
    <t>СИСТЕМА ПИЩЕВОЙ БЕЗОПАСНОСТИ ЭКСПЕРТ СП ООО-0,07куб.м; Сонин Андрей Игоревич-0,07куб.м; СТАТПРО ООО-0,07куб.м</t>
  </si>
  <si>
    <t>cedd148e-993f-4581-a7d9-fb7ac3001a89</t>
  </si>
  <si>
    <t>a0820c27-cf0d-4dbc-8381-c1600d8a3d13</t>
  </si>
  <si>
    <t>ИП Любимов Василий Викторович-1,43куб.м</t>
  </si>
  <si>
    <t>г. Сергиев Посад, ул. Новогородская, д. 1  (ул. Новгородская)</t>
  </si>
  <si>
    <t>56.337450, 38.130627</t>
  </si>
  <si>
    <t>cca9b7b7-ce06-4380-b10c-07843dc4dd35</t>
  </si>
  <si>
    <t>38dcdca6-bc34-41ae-a897-6766a808082f</t>
  </si>
  <si>
    <t>91fff44e-0ace-4c5e-9852-4ec298c97bca</t>
  </si>
  <si>
    <t>ООО "СПХК"</t>
  </si>
  <si>
    <t>f9a45ed3-c96a-404a-b3f6-4790498f1967</t>
  </si>
  <si>
    <t>акт/ баки заказаны 19.03.2021, разбили</t>
  </si>
  <si>
    <t>ЛИКВИДАЦИЯ!!!</t>
  </si>
  <si>
    <t>56.322681, 38.134655</t>
  </si>
  <si>
    <t>91c0fa10-5095-41f2-96fc-539d204e319b</t>
  </si>
  <si>
    <t>акт/ вывоз с октября по апрель вт. Суб.</t>
  </si>
  <si>
    <t>вывоз с октября по апрель с 8.30-12.30</t>
  </si>
  <si>
    <t>РКС МУП-2,18куб.м</t>
  </si>
  <si>
    <t>вывоз с октября по апрель ежедневно</t>
  </si>
  <si>
    <t>вывоз с октября по апрель 07.00-11.00</t>
  </si>
  <si>
    <t>вывоз с октября по апрель с 09.00-13.00</t>
  </si>
  <si>
    <t>ежедневно с 13.00-17.00</t>
  </si>
  <si>
    <t>вывоз с октября по апрель вторник четверг</t>
  </si>
  <si>
    <t>ул. Железнодорожная: 18б (36,9), 18а (82), 8 (154,6), 17/2 (66,7), 9 (568,2), 18в (146,7), 50:05:0070601:3782 (242,4), 3 (41,9), 18 (45,7), 8а (681,8), 50:05:0050105:2760 (136), 1/46 (44,3), 11 (349,5), 14 (22,4), 23 (92), 14 (33,2), 21 (104,9), 50:05:0070601:3653 (196,1)                             ул. 1-я Рыбная: 73 (68,6), 61 (100,5), 44 А (158,7), 57/4 (98,2), 56 (306,7), 39 (39,2), 43 (82,7), 40/2 (96,5), 31 (38,3), 55 (63,8), 69 (32,5), 50:05:0070601:3753 (96), 50:05:0070601:3741 (96), 46/1 (110,7), 64 (315,4), 35 (205,3), 69 (61,1), 41 (81,5), 46/1 (189,2), 72/6 (272,5), 50:05:0070601:3760 (173,3), 85 (38,8), 37 (133,7), 51 (115,5), 67 (61,5), 50:05:0070406:3482 (345,2), 48/6 (71,2), 38 (98), 74 (202,1), 59/5 (35,3), 69 (57), 44/2 (74,1), 50:05:0070601:3749 (492,5), 37а (34,7), 60 (157,9), 32/2 (20,9), 83/1 (21,9), 53 (31,4), 53 (100,8), 76 (73,1), 45 (63), 50:05:0070601:3750 (96), 87 (116,1), 63ж (96), 47 (51,4), 83/1 (76,9), 36 (87), 50:05:0070601:3752 (96), 53а (103,9), 54 (245), 53 (24), 50:05:0070601:3742 (96)</t>
  </si>
  <si>
    <t>c510cb5b-bb14-43ff-a30e-782bc402eb9c</t>
  </si>
  <si>
    <t>ул. 1-я Тверская: 23 (125,9), 27 (116,5), 50:05:0070302:2346 (176,2), 28 (192,1), 21 (97,7), 13 (233,5), 11 (148,8), 5 (47,4), 19 (123,5), 29 (552), 10 (30,8), 2а (219,8), 24 (271,5), 20 (106,8), 8 (113), 50:05:0070302:2394 (88,8), 22 (193,4), 3 (199,6), 50:05:0070302:2345 (179,3);                        ул. Тверская: 50:05:0070302:2266 (83,4), 50:05:0070302:2264 (85,8), 16 (395,4), 50:05:0070302:2373 (267,5), 30 (57,4), 1 (241,1), 50:05:0070302:2265 (82,6), 14 (69,8), 11 (139,9), 22 (91), 50:05:0070302:2317 (260,5), 24 (249,7), 25 (141,4), 27а (144,6)</t>
  </si>
  <si>
    <t>г. Сергиев Посад, ул. 1-я Тверская (56.341731, 38.120641)(д. 27)</t>
  </si>
  <si>
    <t>заполнить табличку</t>
  </si>
  <si>
    <t>56.332775 38.135582</t>
  </si>
  <si>
    <t>ООО "ДИАЛОГ-СЕРВИС"</t>
  </si>
  <si>
    <t>e4aa5f88-9da6-4900-a85c-f0d135dc23ac</t>
  </si>
  <si>
    <t>акт, залито основание</t>
  </si>
  <si>
    <t xml:space="preserve"> пн чт сб вс</t>
  </si>
  <si>
    <t>дер. Григорово (56.463738, 38.181759)(дер. Григорово, д. 34)</t>
  </si>
  <si>
    <t>д. Григорово, д. 9, 29А, 17, 27, к.н., 34, 28, 20, 4, 30, 30А, 10, 15, 19А, 21, 7
д. Семенцево, д. 24, 21, 20А, 20, 8, 6, 33, 11, 14</t>
  </si>
  <si>
    <t>ул. Дружбы, д. 14</t>
  </si>
  <si>
    <t>д. Кучки (56.6016511, 37.8378427)</t>
  </si>
  <si>
    <t>д. Прикащецкое (56.5469044, 38.0119025)</t>
  </si>
  <si>
    <t>2*0,8 1 раз в 4 дня</t>
  </si>
  <si>
    <t>залито только основание, каркаса нет,входит в первое соглашение, в 2019</t>
  </si>
  <si>
    <t>д. Козлово (56.5507605, 37.9877724)</t>
  </si>
  <si>
    <t>г. Сергиев Посад, ул. Штатно-Нагорная, д. 28/20</t>
  </si>
  <si>
    <t>56.315495, 38.121952</t>
  </si>
  <si>
    <t>ИЖС (подомовой сбор)</t>
  </si>
  <si>
    <t>1*0,24</t>
  </si>
  <si>
    <t>3aafb3df-451a-4968-927c-688dc78dab6a</t>
  </si>
  <si>
    <t>г. Сергиев Посад, ул. Кузьминова, д. 40</t>
  </si>
  <si>
    <t>56.307095, 38.116867</t>
  </si>
  <si>
    <t>ae16f84e-847c-4b40-b50d-5f3f6b839936</t>
  </si>
  <si>
    <t>1*120л</t>
  </si>
  <si>
    <t>д. 11, 29, 15, 6, 7, 8 д. Новиково 1(26,4), 1а(110,2), 2(38,8), 4а(45,5), 7(61,3), 8а(21,6), 12 (35,7), 14(82,2), 17(34,2), 21(27,8), 50:05:0020236:50(43,3), 50:05:0020236:55(45)</t>
  </si>
  <si>
    <t>12(30,3), 16(68,2), 23(105,2), 50:05:0010503:323(91,1), 50:05:0010503:83(40,2), 50:05:0010503:298(110), 50:05:0010503:72(69,2) Игнашино 10(34.4), 43(67.7)</t>
  </si>
  <si>
    <t xml:space="preserve">д. Гальнево: 1, 2, 6, 8а, 10, 15, 17, 19, 20, 22, 25, 26, 35, 36а, 37, 43, 50, 52, 53, уч.55, к.н, к.н, к.н, к.н, к.н, к.н, к.н, к.н, к.н, к.н, к.н, к.н, к.н, к.н, к.н, к.н, к.н, к.н, к.н, к.н, к.н, к.н, к.н, к.н, к.н, к.н+ Терпигорьево 1Б(39,2), 3(39,1), 6(59,6), 10(66,3), 13(26,4), 14(64,7), 19(43,1), 21(64,1), 24(54,3), 26(48,7) </t>
  </si>
  <si>
    <t xml:space="preserve">г. Сергиев Посад, Московское ш., д. 3 </t>
  </si>
  <si>
    <t>56.288326, 38.128181</t>
  </si>
  <si>
    <t>ИП Демина А.В. (Юридическое агентство "Кодекс")</t>
  </si>
  <si>
    <t>г. Хотьково, ул. Заводская, д. 1</t>
  </si>
  <si>
    <t>56.261856, 37.378554</t>
  </si>
  <si>
    <t>АО "Электроизолит"</t>
  </si>
  <si>
    <t>ООО "СНАБПРОДТОРГ" (Хладокомбинат)</t>
  </si>
  <si>
    <t xml:space="preserve"> г. Сергиев Посад, ул. 2-ой Кирпичный завод, д. 10-11</t>
  </si>
  <si>
    <t>ул. 2-ой Кирпичный з-д, д. 10, 11</t>
  </si>
  <si>
    <t>г. Сергиев Посад, ул. 2-ой Кирпичный завод, д. 12-13</t>
  </si>
  <si>
    <t>56.29404 38.143955</t>
  </si>
  <si>
    <t>г. Сергиев Посад, ул. 2-ой Кирпичный завод, д. 14</t>
  </si>
  <si>
    <t>56.29413 38.142185</t>
  </si>
  <si>
    <t>г. Сергиев Посад, ул. 2-ой Кирпичный завод, д. 14, 15, 16, 17</t>
  </si>
  <si>
    <t>56.341825, 38.167536</t>
  </si>
  <si>
    <t>ликвидация</t>
  </si>
  <si>
    <t>ООО "МЕРКУРИЙ"</t>
  </si>
  <si>
    <t xml:space="preserve"> с октября по апрель 1 раз в месяц последний понедельник месяца</t>
  </si>
  <si>
    <t>г. Сергиев Посад, ул. Дружбы, д. 5В</t>
  </si>
  <si>
    <t>56.327511, 38.141407</t>
  </si>
  <si>
    <t>ИП Чумаков А.Н. (кафе "Минутка")</t>
  </si>
  <si>
    <t>сб вс</t>
  </si>
  <si>
    <t xml:space="preserve"> 1 раз в 6 дней</t>
  </si>
  <si>
    <t>вывоз с октября по апрел  1 раз в месяц, последний понедель ник</t>
  </si>
  <si>
    <t>акт, заполнить табличку</t>
  </si>
  <si>
    <t>еженедельно с 09:00-13:00</t>
  </si>
  <si>
    <t xml:space="preserve"> еженедельно пн сб</t>
  </si>
  <si>
    <t xml:space="preserve"> пн пт</t>
  </si>
  <si>
    <t>56.473615, 37.875009</t>
  </si>
  <si>
    <t>с октября по апрель 2 раза в месяц второй и последний понедельник</t>
  </si>
  <si>
    <t>пн пт вс</t>
  </si>
  <si>
    <t>с октября по апрель вывоз1 раз в месяц(последний понедельник)</t>
  </si>
  <si>
    <t xml:space="preserve"> вывоз 1 раз в 3дня</t>
  </si>
  <si>
    <t>ул. Черняховсого, 8
Строителей пр-д 1, 3, 4</t>
  </si>
  <si>
    <t>ИП Бордунова Н.В. (1,55); ИП Омаров Эльшад Мукафат Оглы (1,43); Мухин Вячеслав Николаевич (3,04); ООО «Альфа Владимир» (9,462); Покрышевский Дмитрий Владимирович (2,05); Трефилов Дмитрий Андреевич (0,4105);Сидоренко Елена Игоревна (1,9); ИП Коряева Елена Игоревна-0,07куб.м</t>
  </si>
  <si>
    <t>г. Сергиев Посад, ул. Северная д.39 (56.313270, 38.112832) (ул. Луговая, д. 21)</t>
  </si>
  <si>
    <t>г. Сергиев Посад, ул. Гражданская, д. 42/2 (экобокс)</t>
  </si>
  <si>
    <t>56.324650, 38.124882</t>
  </si>
  <si>
    <t>подбор  чт вс</t>
  </si>
  <si>
    <t>ежедневно 07:00-11:00</t>
  </si>
  <si>
    <t xml:space="preserve">г. Сергиев Посад, ул. Семашко, д. 1Б </t>
  </si>
  <si>
    <t>56.333908 38.17728</t>
  </si>
  <si>
    <t>еженедельно пн ср пт сб вс</t>
  </si>
  <si>
    <t xml:space="preserve">г. Сергиев Посад, Старозубачевская улица (дер. Зубачево, д. 1 (ул. Преображенская) </t>
  </si>
  <si>
    <t xml:space="preserve">произвольный </t>
  </si>
  <si>
    <t>8621549c-ae25-40c0-a552-3e93a0fd8357</t>
  </si>
  <si>
    <t>56.333981, 38.161946</t>
  </si>
  <si>
    <t xml:space="preserve"> пн ср пт сб вс</t>
  </si>
  <si>
    <t>56.330550, 38.110805</t>
  </si>
  <si>
    <t>г. Сергиев Посад, ул. Посадская (56.330550, 38.110805)</t>
  </si>
  <si>
    <t>33228fa0-e3f6-4ec2-9c12-d9b8da859828</t>
  </si>
  <si>
    <t xml:space="preserve"> 1 раз в 9 дня</t>
  </si>
  <si>
    <t>подбор - сб</t>
  </si>
  <si>
    <t>акт, нет баков</t>
  </si>
  <si>
    <t xml:space="preserve">г. Сергиев Посад, ул. Деулинская Набережная (56.337415, 38.114520) </t>
  </si>
  <si>
    <t>b865e342-a231-4a0c-85e9-f8ca73b54b7e</t>
  </si>
  <si>
    <t>еженедельно вс</t>
  </si>
  <si>
    <t xml:space="preserve">дер. Высоково </t>
  </si>
  <si>
    <t>56.258476, 38.147724</t>
  </si>
  <si>
    <t>69ffc877-3089-401d-b55a-8f2b464ea002</t>
  </si>
  <si>
    <t>г. Сергиев Посад, улица Октябрят, 8, за магазином пятерочка (ИЖС)</t>
  </si>
  <si>
    <t>1, 1В, 2, 3, 3А, 3Б, 4, 5, 6, 7, 10, 12, 12А, 13, 14, 15, 15А, 15В, 16, 17А, 18, 20, 20А, 21, 21А, 24, 25, 26, 27, 28, 28Б, 29, 32, 33, 33А, 33Б, 34, 35, 38, 39, 41, 42, 43, 44, 44Б, 45, 48, 50, 53, 56, 60Б, 62, 63, 65, 78, 82, 83, 84, 85, 88, 93, 95, 94</t>
  </si>
  <si>
    <t>г. Сергиев Посад, д. Наугольное, д. 25</t>
  </si>
  <si>
    <t>56.360531, 38.188053</t>
  </si>
  <si>
    <t>Волкова Ольга Григорьевна</t>
  </si>
  <si>
    <t>г. Сергиев Посад, д. Наугольное, д. 47</t>
  </si>
  <si>
    <t>56.359188, 38.182465</t>
  </si>
  <si>
    <t>Пчеленкова Раиса Алексеевна</t>
  </si>
  <si>
    <t>206b3583-3a1c-4e03-922c-0ad1279bd1e0</t>
  </si>
  <si>
    <t>г. Сергиев Посад, д. Наугольное, д. 56</t>
  </si>
  <si>
    <t>56.355797, 38.176907</t>
  </si>
  <si>
    <t>Беляев Николай Иванович</t>
  </si>
  <si>
    <t>66a895ad-ec33-43e6-80da-a3c47e0f7be7</t>
  </si>
  <si>
    <t>56.355797, 38.176908</t>
  </si>
  <si>
    <t>г. Сергиев Посад, д. Наугольное, д. 20А</t>
  </si>
  <si>
    <t>Биушкин Клим Сергеевич</t>
  </si>
  <si>
    <t>4c7bb618-4b2b-4768-a4b7-10c4c25e5d90</t>
  </si>
  <si>
    <t xml:space="preserve"> раз в 3 дня с 12.05</t>
  </si>
  <si>
    <t>подбор  вт чт</t>
  </si>
  <si>
    <t>МКУ "ЦМУ СПД"</t>
  </si>
  <si>
    <t>г. Сергиев Посад, в районе села Мишутино (56.392127, 38.102602)(кладбище)</t>
  </si>
  <si>
    <t>3775bd63-28d8-4f5a-8442-34ec7eeb0d3d</t>
  </si>
  <si>
    <t>Родильный дом (гп Скоропусковское, р.п Скоропусковский в районе с. Мишутино)</t>
  </si>
  <si>
    <t>56.378593, 38.110149</t>
  </si>
  <si>
    <t>СЕРГИЕВО-ПОСАДСКАЯ РБ ГБУЗ МО</t>
  </si>
  <si>
    <t>62f13fb0-b02a-4627-8034-dcd233c20801</t>
  </si>
  <si>
    <t>bf640438-f25e-46af-beab-215863dbc42e</t>
  </si>
  <si>
    <t>МИШУТИНСКАЯ СОШ МБОУ</t>
  </si>
  <si>
    <t>еженедельно чт(2)</t>
  </si>
  <si>
    <t>56.382119, 38.098488</t>
  </si>
  <si>
    <t>последняя суббота месяца</t>
  </si>
  <si>
    <t>Сергиево-Посадский р-н, с. Мишутино (АЗС)</t>
  </si>
  <si>
    <t xml:space="preserve"> 56.375874 38.108505</t>
  </si>
  <si>
    <t>c85d55ed-4bc4-4eef-9949-f52fad85b20a</t>
  </si>
  <si>
    <t>Еженедельно: ЧТ (1), ВС (1)</t>
  </si>
  <si>
    <t>д. Тураково, между д. 3 и д. 5 (56.274190, 38.192599)</t>
  </si>
  <si>
    <t>ул. Санаторная 1, 1Б, 1В, 4, 5, 6, 7, 8, 8/1, 8Б, 9, 10, 12, 14, 15, 16, 17, 18, 21, 19, 21, 22, 23, 23А, 26, 28, 30, 32, 36, 40, 44, 46, 48, 50, 52, 54, 70, 71Б, 50:05:0070704:1358, 50:05:0070704:1387, 50:05:0070704:1390, 50:05:0070704:1394, 50:05:0070704:1395, 50:05:0070704:1398, 50:05:0070704:1419, 50:05:0070704:1424, 50:05:0070704:1431, 50:05:0070704:1432, 50:05:0070704:1433, 50:05:0070704:1435, 50:05:0070704:1437
Афанасовская26(121,8), 28(53), 29 (94,4), 31(48,7), 33(236,6), 34(123,7), 35(85,3), 40(245,1), 41(67,5), 42(53,30), 43(50,3), 44(57,4), 45(149), 48(47,4),49(116,9). 51(57,5), 52(59), 53 (62,2), 55(75,7)Афанасовский переулок       2(52,8), 7(64), 10(53,3)               Менделеева 8(50,3), 9(52,6), 10(56), 14(81,7), 15(67,8), 16(42,4), 18(73,40), 19(45,3), 21(55,4), 22 (59,9), 23(42,5), 24(32,5), 25 (31,9), 26(176,3),27(52,4), 29(48,6), 31(84,6), 33(31) Орджоникидзе17А(330,4), 20(306,3) Санаторная6(192,7), 10(66,6), 14(74), 16(53,1), 18(54,7), 21(56,4), 22(70,9), 23(49,8), 26(64,4), 28(184,90), 30(70,5), 32(128,3)</t>
  </si>
  <si>
    <t>г. Сергиев Посад, ул. Ларисы Шепитько (ул. Андрея Тарковского)</t>
  </si>
  <si>
    <t>не запущена, жители перекатывают баки</t>
  </si>
  <si>
    <t>мкр. Семхоз, ул. 2-Лесная, д. 56 (Двойных)</t>
  </si>
  <si>
    <t>56.293888, 38.072193</t>
  </si>
  <si>
    <t>Двойных О. В.</t>
  </si>
  <si>
    <t>7595ea92-3228-48e9-99c5-c37538845c8a</t>
  </si>
  <si>
    <t>1*0,360</t>
  </si>
  <si>
    <t>5a69b90f-0e3b-4255-8dbf-3038e2fd8461</t>
  </si>
  <si>
    <t xml:space="preserve">мкрн. Семхоз, ул. Красногорская, д. 24Б частный дом </t>
  </si>
  <si>
    <t>56.276802, 38.049686</t>
  </si>
  <si>
    <t>56.276802, 38.049687</t>
  </si>
  <si>
    <t>мкр. Семхоз, ул. Копнинская, д. 5</t>
  </si>
  <si>
    <t>Ахременко Вадим Валерьевич</t>
  </si>
  <si>
    <t>fd943709-8e02-48fc-aef9-8fe4ee8b9dc7</t>
  </si>
  <si>
    <t>с. Воздвиженское  кп 2 (д. 88)</t>
  </si>
  <si>
    <t>г. Сергиев Посад парк скитские</t>
  </si>
  <si>
    <t>56.302429, 38.164677</t>
  </si>
  <si>
    <t>МАУ "ГОРОДСКИЕ ПАРКИ СЕРГИЕВА ПОСАДА"</t>
  </si>
  <si>
    <t>г. Сергиев Посад, ул. Воздвиженская, д. 114</t>
  </si>
  <si>
    <t>56.333443, 38.117561</t>
  </si>
  <si>
    <t>Здоровец Татьяна Петровна</t>
  </si>
  <si>
    <t>60e457db-b05e-44b4-b844-c5d574201d39</t>
  </si>
  <si>
    <t>7a7e2e1d-63ef-43bb-9bda-4138bf26d926</t>
  </si>
  <si>
    <t>г. Сергиев Посад, ул. Тарковского, д. 40</t>
  </si>
  <si>
    <t>56.334972, 38.171581</t>
  </si>
  <si>
    <t>Валетова Лариса Анатольевна</t>
  </si>
  <si>
    <t>c84a5bff-2518-49d2-8041-ed4b1a9db7b1</t>
  </si>
  <si>
    <t>56.251377, 38.216850</t>
  </si>
  <si>
    <t>ЦЫПКИНА ЮЛИЯ ВЛАДИСЛАВОВНА</t>
  </si>
  <si>
    <t>Гончар Наталья Сергеевна</t>
  </si>
  <si>
    <t>Ягодкина Людмила Яковлевна</t>
  </si>
  <si>
    <t>1*0,76</t>
  </si>
  <si>
    <t>г. Сергиев Посад, ул. 40 лет октября, д. 5А (РОГАТКА)</t>
  </si>
  <si>
    <t>56.322849, 38.156647</t>
  </si>
  <si>
    <t>ГБПОУ «СПК»</t>
  </si>
  <si>
    <t>8e471639-44eb-4b50-952e-89001c6afb61</t>
  </si>
  <si>
    <t>г. Сергиев Посад, ул. Кирова, д. 8</t>
  </si>
  <si>
    <t>56.309578, 38.123466</t>
  </si>
  <si>
    <t>f24f9ba9-f947-48d2-9090-0ba3133a2f52</t>
  </si>
  <si>
    <t>ср сб</t>
  </si>
  <si>
    <t>19a15533-f07b-4139-8151-9acc54516a53</t>
  </si>
  <si>
    <t>737ce00f-215f-4b93-8906-ba724f8b31f5</t>
  </si>
  <si>
    <t>04a1060b-9520-4a23-92ad-2137c343fb56</t>
  </si>
  <si>
    <t>56.344124, 38.239983</t>
  </si>
  <si>
    <t>г. Сергиев Посад. ул. Пр. Красной Армии, д. 58</t>
  </si>
  <si>
    <t>56.298870, 38.129543</t>
  </si>
  <si>
    <t>ФГУП "КАЛУЖСКОЕ" ФСИН РОССИИ</t>
  </si>
  <si>
    <t xml:space="preserve">г. Сергиев Посад, ул. Школьная, д. 5А
</t>
  </si>
  <si>
    <t>56.294796, 38.122433</t>
  </si>
  <si>
    <t>14c90d8d-bbcd-4e8e-9c81-ae6c019929ab</t>
  </si>
  <si>
    <t>bba6ce61-cd62-4f30-b103-dfc4d80d3632</t>
  </si>
  <si>
    <t>56.300743, 38.134186</t>
  </si>
  <si>
    <t>56.328228, 38.137218</t>
  </si>
  <si>
    <t>7c9a628e-0fe0-4e92-ae9a-fa1439d374a8</t>
  </si>
  <si>
    <t>84cbd058-4925-4c0f-9cbf-3fcd91b863ad</t>
  </si>
  <si>
    <t>56.292419, 38.147320</t>
  </si>
  <si>
    <t>56.327591, 38.139095</t>
  </si>
  <si>
    <t>547e128e-745a-4f9c-b5cc-5732e6e63e60</t>
  </si>
  <si>
    <t>844bc8d2-1154-4320-92e0-da4413a8e5a0</t>
  </si>
  <si>
    <t>56.518475, 38.091106</t>
  </si>
  <si>
    <t>9a74cc61-71cc-4fd8-b89d-b811a54633c2</t>
  </si>
  <si>
    <t>56.324558, 38.153820</t>
  </si>
  <si>
    <t>a0cd8ad9-dd0d-4c60-8185-e040889318f4</t>
  </si>
  <si>
    <t xml:space="preserve">г. Хотьково, Художественный пр-д, д. 6 </t>
  </si>
  <si>
    <t>56.239117, 37.992279</t>
  </si>
  <si>
    <t xml:space="preserve">МУП "РКС" </t>
  </si>
  <si>
    <t>260ba443-c76d-4351-b449-a741fe73e92f</t>
  </si>
  <si>
    <t>г. Сергиев Посад, пр-т Красной Армии, д. 133 (Лавра)</t>
  </si>
  <si>
    <t>56.312553, 38.133221</t>
  </si>
  <si>
    <t>СВЯТО-ТРОИЦКАЯ СЕРГИЕВА ЛАВРА</t>
  </si>
  <si>
    <t>cf072bbc-82f8-4f85-b379-2787aaa964d6</t>
  </si>
  <si>
    <t>56.340755, 38.141991</t>
  </si>
  <si>
    <t>ec976666-1a66-4948-b378-fadefc89131e</t>
  </si>
  <si>
    <t>56.301193, 38.175980</t>
  </si>
  <si>
    <t>0bea8d98-603f-4681-a031-858142924ad4</t>
  </si>
  <si>
    <t>56.309711, 38.120510</t>
  </si>
  <si>
    <t>г. Сергиев Посад, ул. Николая Громова, д. 1</t>
  </si>
  <si>
    <t>7434c804-0b3a-4060-8845-2ebbac7eea2e</t>
  </si>
  <si>
    <t>56.323326, 38.130066</t>
  </si>
  <si>
    <t>efc2ae68-fa63-4c83-8050-5f51d6cc948d</t>
  </si>
  <si>
    <t>г. Сергиев Посад, ул. Весенняя, д. 2Б</t>
  </si>
  <si>
    <t>56.305965, 38.177639</t>
  </si>
  <si>
    <t>ФГБУ "ЦЖКУ" по 12 управлению</t>
  </si>
  <si>
    <t>3240b555-84d1-4c1c-9da0-b912338ccb8e</t>
  </si>
  <si>
    <t>2c3175a5-b233-476b-9073-c2b73cf8b67b</t>
  </si>
  <si>
    <t>г. Сергиев Посад, ул. Инженернаяя, д. 11Б</t>
  </si>
  <si>
    <t>56.325096, 38.138271</t>
  </si>
  <si>
    <t>УМВД РОССИИ ПО СЕРГИЕВО-ПОСАДСКОМУ РАЙОНУ</t>
  </si>
  <si>
    <t>e8dcfd75-c4cd-4fa1-81e7-dea8081e855f</t>
  </si>
  <si>
    <t>г. Сергиев Посад, ул. Фабричная, д. 4А</t>
  </si>
  <si>
    <t>56.286381, 38.121235</t>
  </si>
  <si>
    <t>fd435885-752b-48c6-8198-3aa5ad19ecb0</t>
  </si>
  <si>
    <t>г. Сергиев Посад, ул. Пограничная, д. 2</t>
  </si>
  <si>
    <t>56.336399, 38.154419</t>
  </si>
  <si>
    <t>48f1f291-6ba2-4ad2-9624-c63860b375b0</t>
  </si>
  <si>
    <t>г. Сергиев Посад, пр-т Красной Армии, д. 212/2</t>
  </si>
  <si>
    <t>56.323776, 38.148876</t>
  </si>
  <si>
    <t>b5fcc11c-b99b-4389-85dc-3de2beb650a4</t>
  </si>
  <si>
    <t>663ae316-2cc8-4a7d-8a4c-98e0b06068ed</t>
  </si>
  <si>
    <t>56.304859, 38.186565</t>
  </si>
  <si>
    <t>г. Сергиев Посад, пр-т Красной Армии, д. 169</t>
  </si>
  <si>
    <t xml:space="preserve">АДМИНИСТРАЦИЯ СЕРГИЕВО-ПОСАДСКОГО ГОРОДСКОГО ОКРУГА </t>
  </si>
  <si>
    <t>f8a4a811-c5fc-4c43-b40d-73dd96028125</t>
  </si>
  <si>
    <t>г. Сергиев Посад, п. Лакокрасочный, ул. Московская, д. 20Б</t>
  </si>
  <si>
    <t>56.269032, 38.123348</t>
  </si>
  <si>
    <t>e889c202-83a2-44e7-84f9-bfa2483d1af7</t>
  </si>
  <si>
    <t>56.340302, 37.892937</t>
  </si>
  <si>
    <t>56.269032, 38.123349</t>
  </si>
  <si>
    <t>г. Сергиев Посад, ул. пр-т Красной Армии, д. 193</t>
  </si>
  <si>
    <t>ВСЕРОССИЙСКИЙ ГОСУДАРСТВЕННЫЙ ИНСТИТУТ КИНЕМАТОГРАФИИ ИМЕНИ С.А. ГЕРАСИМОВА (ВГИК/кинноколедж )</t>
  </si>
  <si>
    <t>ee1db595-35b2-4db8-96f7-455f96552859</t>
  </si>
  <si>
    <t>56.322540, 38.141636</t>
  </si>
  <si>
    <t xml:space="preserve">г. Сергиев Посад, Северный проезд, д. 5 </t>
  </si>
  <si>
    <t>ФГБОУ ВО "ВЫСШАЯ ШКОЛА НАРОДНЫХ ИСКУССТВ (АКАДЕМИЯ)"; ВШНИ; ВЫСШАЯ ШКОЛА НАРОДНЫХ ИСКУССТВ (АКАДЕМИЯ)</t>
  </si>
  <si>
    <t>f761b632-4882-4830-b893-b643641fe98a</t>
  </si>
  <si>
    <t xml:space="preserve">г. Сергиев Посад, ул. Митькина, д. 37 </t>
  </si>
  <si>
    <t>56.308449, 38.142021</t>
  </si>
  <si>
    <t>ГАУЗ МО "С-П КВД"</t>
  </si>
  <si>
    <t>210d4678-e22f-40a2-b1f6-f99b704235a3</t>
  </si>
  <si>
    <t>г. Сергиев Посад, ул. 40 лет октября, д. 2</t>
  </si>
  <si>
    <t>9fc345bc-477f-436f-81b2-9dfc9c138306</t>
  </si>
  <si>
    <t>г. Краснозаводск, ул. Строителей, д. 17</t>
  </si>
  <si>
    <t>56.439617, 38.239502</t>
  </si>
  <si>
    <t xml:space="preserve">ГБПОУ МО "КРАСНОЗАВОДСКИЙ КОЛЛЕДЖ" </t>
  </si>
  <si>
    <t>07c8e6d4-7c67-4e2c-820c-300a49d412bb</t>
  </si>
  <si>
    <t>56.233875, 38.196491</t>
  </si>
  <si>
    <t>a8fd58ec-0bc5-4c4e-b12c-efc0bca083b0</t>
  </si>
  <si>
    <t>56.421520, 38.182514</t>
  </si>
  <si>
    <t>ГЛАВНОЕ УПРАВЛЕНИЕ РОСГВАРДИИ ПО МОСКОВСКОЙ ОБЛАСТИ (ОМОН)</t>
  </si>
  <si>
    <t>f9bb960a-e660-496e-85c9-5154c14adb2a</t>
  </si>
  <si>
    <t>ac98fa2d-c307-4bfc-b23a-f0a6a75f30ab</t>
  </si>
  <si>
    <t>35935024-00bd-4f77-9c82-3e28af175235</t>
  </si>
  <si>
    <t>56.516727, 38.090481</t>
  </si>
  <si>
    <t>f6a7d104-aa8d-41d0-b55d-b0442cfea2f2</t>
  </si>
  <si>
    <t>56.291019, 38.119057</t>
  </si>
  <si>
    <t>2001e7cd-3a8d-456f-b3e8-6345eed209d6</t>
  </si>
  <si>
    <t>c8ebc91a-c455-467e-adda-426e4409e7c0</t>
  </si>
  <si>
    <t>3cdfdd89-ed6a-494c-bb48-c39c38d709af</t>
  </si>
  <si>
    <t>3c918b1c-dbe9-42da-81a4-71a4dc617c7f</t>
  </si>
  <si>
    <t>116911a7-c58d-49bc-a4d5-4f42d3ddb4fd</t>
  </si>
  <si>
    <t>357bcf37-daf2-454a-a463-68102c1f3e58</t>
  </si>
  <si>
    <t>4eeab132-f996-4f45-8ed0-90c703d32aba</t>
  </si>
  <si>
    <t>56.411568, 38.169205</t>
  </si>
  <si>
    <t>265d9122-ffef-4f79-b077-2bffee1bf681</t>
  </si>
  <si>
    <t>a2b94ff6-aee4-40e5-bbe6-140b5dd8f698</t>
  </si>
  <si>
    <t>56.413708, 38.179768</t>
  </si>
  <si>
    <t>549711f5-1938-430e-91a7-15a98f0045b3</t>
  </si>
  <si>
    <t>56.413857, 38.169331</t>
  </si>
  <si>
    <t>6ec72a29-8666-459a-82aa-b947712c2f61</t>
  </si>
  <si>
    <t>062323ea-7f8f-41be-a905-df5af2f43371</t>
  </si>
  <si>
    <t>525b3199-6810-4220-95df-2fbb33721386</t>
  </si>
  <si>
    <t>56.294456, 38.155598</t>
  </si>
  <si>
    <t>ТСЖ «Дом 27»</t>
  </si>
  <si>
    <t>ежедневно с 08:00-12:00</t>
  </si>
  <si>
    <t>г. Сергиев Посад, ул. Кирпичная, д. 33 кп 1</t>
  </si>
  <si>
    <t>56.294804, 38.159370</t>
  </si>
  <si>
    <t>ул. Кирпичная, д. 33</t>
  </si>
  <si>
    <t>6ad38bcb-e2bf-46d7-812c-727b9666b6a4</t>
  </si>
  <si>
    <t>a45334fb-79e2-4626-a75d-2ec92a31b3f3</t>
  </si>
  <si>
    <t>56.334770, 38.142433</t>
  </si>
  <si>
    <t>dc1c2372-bf9e-4524-b7c5-61a3ec6c31b8</t>
  </si>
  <si>
    <t>0865139b-5033-4227-8de8-b3e4b1cf6b87</t>
  </si>
  <si>
    <t>56.253113, 37.974041</t>
  </si>
  <si>
    <t>3083a1e5-5c6e-4fdb-9fd7-37a23a213791</t>
  </si>
  <si>
    <t>eadadf22-187d-4b19-9fd4-2dd51acb88c5</t>
  </si>
  <si>
    <t>3985e655-a36a-49a4-9193-327fb80ca204</t>
  </si>
  <si>
    <t>f2bdb95a-3e64-420c-875d-677cab645d1c</t>
  </si>
  <si>
    <t>61d77605-168b-4152-85a4-afd28895086d</t>
  </si>
  <si>
    <t>6b9da84b-9356-40ed-81c2-2bb4cd7abeb7</t>
  </si>
  <si>
    <t>56.341831, 37.893127</t>
  </si>
  <si>
    <t>5e510a1c-e8bc-4095-b111-cfca5f6e7170</t>
  </si>
  <si>
    <t>595aa004-63ad-4965-ba09-ba30a606821a</t>
  </si>
  <si>
    <t>56.246418, 37.943272</t>
  </si>
  <si>
    <t>4938dcd5-03a9-4fec-857f-aa666e714335</t>
  </si>
  <si>
    <t xml:space="preserve">г. Сергиев Посад, ул. Вифанская, д. 134 </t>
  </si>
  <si>
    <t>a5545131-72a5-400a-9e95-e0ac4188b5fa</t>
  </si>
  <si>
    <t>56.283154, 38.064049</t>
  </si>
  <si>
    <t>40c5e7a8-104a-4746-9a39-45036f252766</t>
  </si>
  <si>
    <t xml:space="preserve">Муниципальное казенное учреждение "Единая дежурно-диспетчерская служба-112 Сергиево-Посадского муниципального района" ЕДДС-112 МКУ </t>
  </si>
  <si>
    <t>56.553917, 38.020290</t>
  </si>
  <si>
    <t>895258a1-6563-4920-9cdf-63307f4d48a7</t>
  </si>
  <si>
    <t>56.595428, 37.928844</t>
  </si>
  <si>
    <t>a7c06e6a-8553-4f6a-9321-6f843f516aa4</t>
  </si>
  <si>
    <t>b5c17991-dfa9-40a6-a6d4-c9a5f81baa99</t>
  </si>
  <si>
    <t>56.498428, 37.851387</t>
  </si>
  <si>
    <t>fb15c467-a525-43a9-9e4e-fdaf197ae28a</t>
  </si>
  <si>
    <t>7d6d4dd4-36bc-47f4-aa65-1e8be37a466a</t>
  </si>
  <si>
    <t>3c125d1a-2dca-43d0-ace6-aff9bce4b3e8</t>
  </si>
  <si>
    <t>56.635568, 38.231330</t>
  </si>
  <si>
    <t>56.382923, 38.277558</t>
  </si>
  <si>
    <t>дер. Сметьево</t>
  </si>
  <si>
    <t>56.523587, 38.114636</t>
  </si>
  <si>
    <t>56.660147, 37.935126</t>
  </si>
  <si>
    <t>56.330929, 38.109274</t>
  </si>
  <si>
    <t>56.308189, 38.109889</t>
  </si>
  <si>
    <t>56.313270, 38.112832</t>
  </si>
  <si>
    <t>56.665888, 38.088008</t>
  </si>
  <si>
    <t>д. Березняки у гаражей</t>
  </si>
  <si>
    <t>56.538971, 38.084122</t>
  </si>
  <si>
    <t>56.582856, 38.215978</t>
  </si>
  <si>
    <t>56.533132, 38.248925</t>
  </si>
  <si>
    <t>дер. Киримово (д. 25/28)</t>
  </si>
  <si>
    <t>дер. Новоселки (56.228440, 38.198543)</t>
  </si>
  <si>
    <t>56.228440, 38.198543</t>
  </si>
  <si>
    <t>56.409965, 38.249266</t>
  </si>
  <si>
    <t>56.504689, 37.88967</t>
  </si>
  <si>
    <t>56.253210, 37.855670</t>
  </si>
  <si>
    <t>56.5492473, 38.1921328</t>
  </si>
  <si>
    <t>д. Федорцово (56.6718515, 38.1461746)</t>
  </si>
  <si>
    <t>д. Федорцово (56.6750327, 38.1458931)</t>
  </si>
  <si>
    <t>подбор  пт вс</t>
  </si>
  <si>
    <t>с октября по апрель вывоз 2 раза в месяц второй и четвертый понедельник месяца</t>
  </si>
  <si>
    <t xml:space="preserve">56.736686, 38.143124 </t>
  </si>
  <si>
    <t xml:space="preserve">56.244595,38.212963 </t>
  </si>
  <si>
    <t>56.489717, 38.214335</t>
  </si>
  <si>
    <t>56.518400, 38.038900</t>
  </si>
  <si>
    <t>с. Закубежье, д. 11 (+ Игнашино)</t>
  </si>
  <si>
    <t>дер. Путятино (д.77)</t>
  </si>
  <si>
    <t>дер. Строилово (+ д. Шепелево)</t>
  </si>
  <si>
    <t>56.635938, 38.209477</t>
  </si>
  <si>
    <t>д. Морозово (56.694927, 38.131204)</t>
  </si>
  <si>
    <t>д. Морозово (с. Морозово)</t>
  </si>
  <si>
    <t>дер. Еремино (56.453186, 37.960356)</t>
  </si>
  <si>
    <t>дер. Золотилово, уд. 47 (д. 49)</t>
  </si>
  <si>
    <t>дер. Алферьево (д. 35)</t>
  </si>
  <si>
    <t>дер. Каменки, д. 6</t>
  </si>
  <si>
    <t>р.п. Скоропусковский, п. Мирный (д. 33)</t>
  </si>
  <si>
    <t>д. Шарапово, ул. ВОЕННЫЙ ГОРОДОК (56.252082, 38.268512)</t>
  </si>
  <si>
    <t>ул. Военный Городок, д. 97, 92А, 96</t>
  </si>
  <si>
    <t>м-н Новый с. Шеметово (56.520085, 38.098366)</t>
  </si>
  <si>
    <t>56.520085, 38.098366</t>
  </si>
  <si>
    <t>56.330772, 38.107508</t>
  </si>
  <si>
    <t>баков нет, с октября по апрель 1раз в месяц (последний понедельник)</t>
  </si>
  <si>
    <t>нет баков</t>
  </si>
  <si>
    <t>дер. Бревново</t>
  </si>
  <si>
    <t>д. Полубарское (56.69682, 38.16809)</t>
  </si>
  <si>
    <t>д. Дмитровское (56.5860905, 38.2815519)</t>
  </si>
  <si>
    <t>56.521664 38.132004</t>
  </si>
  <si>
    <t xml:space="preserve">дер. Дмитровское </t>
  </si>
  <si>
    <t>г. Сергиев Посад-6, ул. Генерала Пригоды, ЖЭКО 25 кп 2</t>
  </si>
  <si>
    <t>г. Сергиев Посад-6, ул. Корявина, ЖЭКО 25 кп 2</t>
  </si>
  <si>
    <t>г. Сергиев Посад-6, ул. Октябрьская, ЖЭКО 25 кп 2</t>
  </si>
  <si>
    <t>вблизи деревни Рогачево(военный городок)(56.405536, 38.245780)</t>
  </si>
  <si>
    <t>56.405536, 38.245780</t>
  </si>
  <si>
    <t>подбор ежемесячно последняя пт месяца</t>
  </si>
  <si>
    <t>г. Сергиев Посад, Лесхоз пос. (ул. Базисный Питомник, д. 11)</t>
  </si>
  <si>
    <t>г. Сергиев Посад, ул. Матросова, д. 4</t>
  </si>
  <si>
    <t>56.325862, 38.143242</t>
  </si>
  <si>
    <t>3*0,66  пн вт чт пт вс</t>
  </si>
  <si>
    <t>ТСЖ "АНТЫ"</t>
  </si>
  <si>
    <t>220ebb25-4db8-4fb6-943a-e0f486569aa7</t>
  </si>
  <si>
    <t xml:space="preserve">г. Сергиев Посад, Новоугличское ш., д. 64 </t>
  </si>
  <si>
    <t>г. Сергиев Посад, Новоугличское шоссе, д. 51 (ООО “НКС участок №1”)</t>
  </si>
  <si>
    <t>пр-т Красной Армии, д. 218А</t>
  </si>
  <si>
    <t>56.327262, 38.152701</t>
  </si>
  <si>
    <t>г. Сергиев Посад, Красной Армии пр-т, д. 218 (контейнерная площадка)</t>
  </si>
  <si>
    <t>г. Сергиев Посад, ул. Даниила Черного, д. 12</t>
  </si>
  <si>
    <t>56.320241, 38.106776</t>
  </si>
  <si>
    <t>ba9c0965-41fa-4d8d-bb3c-c359ee083b23</t>
  </si>
  <si>
    <t>г. Сергиев Посад, ул. Даниила Черного, д. 9</t>
  </si>
  <si>
    <t>56.319856, 38.104819</t>
  </si>
  <si>
    <t>659112ae-f055-4607-ad51-a57e7d76a4b4</t>
  </si>
  <si>
    <t>2*0,8 ежедневно</t>
  </si>
  <si>
    <t>д. Стройково</t>
  </si>
  <si>
    <t>56.280563 37.929869</t>
  </si>
  <si>
    <t>г. Сергиев Посад, ул. Центральная, д. 5 (мусорокамеры)</t>
  </si>
  <si>
    <t>56.426464, 38.253983</t>
  </si>
  <si>
    <t>г. Сергиев Посад, пр.Красной Армии, д. 207Б</t>
  </si>
  <si>
    <t>ТСН МЖД "СЕВЕРНЫЙ"</t>
  </si>
  <si>
    <t>пр-кт Красной Армии, д. 207Б</t>
  </si>
  <si>
    <t xml:space="preserve">д. Шарапово, ул. Военный городок, в/ч 14258 (жилфонт) </t>
  </si>
  <si>
    <t>56.250575, 38.272647</t>
  </si>
  <si>
    <t>с. Васильевское, у д. 19 первая кп</t>
  </si>
  <si>
    <t>с. Константиново, ул. Октябрьская, (д. 10 (12)</t>
  </si>
  <si>
    <t>дер. Шабурново, Возле школы (д. 13 (10)+ д. Новиково (12д/ 572/4.15/1.29)</t>
  </si>
  <si>
    <t>п. Лоза, д. 20, 19</t>
  </si>
  <si>
    <t>д.2Б,3А,4А,4Б,5Б,6А,6Б,8А,8А,9а,9А,9Б,11А,12А,13А,15А,2А,3,3А,4А,5,5А,6,7,8А,9,10,11,12,154,17,18,19А,23, 2а (60,4), 3а(52,1), 4а(51), 5(50,5), 5а(50), 7(71,00), 8а(51,4), 9(52), 10(53,8), 11(58,1), 13(56,50), 17(40,1), 18(66), 22(73,4), 23(80,7)</t>
  </si>
  <si>
    <t>56.644028, 37.820690</t>
  </si>
  <si>
    <t>г. Сергиев Посад-6, ул. Октябрьская, ЖЭКО 25 кп 3</t>
  </si>
  <si>
    <t>56.333697, 38.162655</t>
  </si>
  <si>
    <t>56.320378, 38.109787</t>
  </si>
  <si>
    <t>г. Сергиев Посад, ул. Даниила Черного, д. 7, 9, 11</t>
  </si>
  <si>
    <t>вывоз 1 раз в 3дня</t>
  </si>
  <si>
    <t>5ab4b6c2-d1c1-400a-9b8a-92cc63a6f407</t>
  </si>
  <si>
    <t>г. Сергиев Посад, ул. Бабушкина, д. 40 (56.333981, 38.161946) кп1</t>
  </si>
  <si>
    <t>г. Сергиев Посад, ул. Бабушкина, д. 40 (56.333697, 38.162655) кп2</t>
  </si>
  <si>
    <t xml:space="preserve">дер. Былино 21,0,0,0,22,4,0,0,0,36,0,0,20,0,0,0 д. Садовниково:0,30,14А,15В,8,0,4,к,к,к,0,к,15Вк1,1А,10,19,15,3,к,23,0,11А,0,к,0,12А,0,15,25,к,к,к,0,к,21А,0,0,5,7,к,3А,22,15,к,1,0,0;                                                                              д. Антолопово: к.н. (26,60), к.н. (27,70), к.н. (35,50), к.н. (32), к.н. (32,50), к.н. (43,00), к.н. (50,00), к.н. (48), к.н. (50);                    д. Разделенцы: к.н. (35,70), к.н. (36), к.н. (36,60), к.н. (27,80), к.н. (31,60)                  </t>
  </si>
  <si>
    <t>г. Сергиев Посад, пр-т Красной Армии, д. 109</t>
  </si>
  <si>
    <t>56.303740, 38.129270</t>
  </si>
  <si>
    <t>ИП Роговой А.А.</t>
  </si>
  <si>
    <t>г. Сергиев Посад-6, ул. Лесная, д. 4А</t>
  </si>
  <si>
    <t>56.249596 38.11345</t>
  </si>
  <si>
    <t>ООО Аркада</t>
  </si>
  <si>
    <t>г. Сергиев Посад, пр-т Красной Армии, д. 232А</t>
  </si>
  <si>
    <t>56.32907 38.15375</t>
  </si>
  <si>
    <t>г. Хотьково, 1-я Станционная, д. 13</t>
  </si>
  <si>
    <t>56.253685 37.99589</t>
  </si>
  <si>
    <t>НОЧУДО "Автомобилист"</t>
  </si>
  <si>
    <t>г. Сергиев Посад, ул. Строительная, д. 1</t>
  </si>
  <si>
    <t>56.2832 38.133568</t>
  </si>
  <si>
    <t>А. Г. ТЕХНОХОЛДИНГ ООО</t>
  </si>
  <si>
    <t>р.п. Скоропусковский,производственная зона, д. 89</t>
  </si>
  <si>
    <t>56.377876 38.10942</t>
  </si>
  <si>
    <t>АЗС №339, ООО «Газпромнефть-Центр»</t>
  </si>
  <si>
    <t>56.255993 37.990406</t>
  </si>
  <si>
    <t>г. Хотьково, Больничная 1-я, дом 4</t>
  </si>
  <si>
    <t>ИП Хохленков Е.В. (стройбаза)</t>
  </si>
  <si>
    <t>в районе д. Березняки (Лукойл)</t>
  </si>
  <si>
    <t>56.32096 38.24896</t>
  </si>
  <si>
    <t>ООО "ЛУКОЙЛ-Центрнефтепродукт"</t>
  </si>
  <si>
    <t xml:space="preserve">г. Хотьково, Михеенко ул, д. 14 </t>
  </si>
  <si>
    <t>56.2519 37.980274</t>
  </si>
  <si>
    <t>ООО "ДНС Ритейл"</t>
  </si>
  <si>
    <t>мкр. Семхоз, ул. Парковая, д. 3А</t>
  </si>
  <si>
    <t>56.281452, 38.088482</t>
  </si>
  <si>
    <t>СП ХЛАДОПРОДУКТ ООО</t>
  </si>
  <si>
    <t>52c39066-6b37-4096-8af7-0f7c15a65846</t>
  </si>
  <si>
    <t>РЕЗЕРВ ОЙЛ ООО</t>
  </si>
  <si>
    <t xml:space="preserve">г. Пересвет, ул. Гаражная, д. 17В </t>
  </si>
  <si>
    <t>56.41815 38.18874</t>
  </si>
  <si>
    <t>ООО "ЭКОТЕПЛОТЕХНИКА"</t>
  </si>
  <si>
    <t>г.п Скоропусковский, Производственная з, АЗС №03 "Скоропусковская"</t>
  </si>
  <si>
    <t>56.369396 38.15713</t>
  </si>
  <si>
    <t xml:space="preserve">пос. Скоропусковский, промзона 30, Стройдвор </t>
  </si>
  <si>
    <t>56.364605 38.191383</t>
  </si>
  <si>
    <t>882eaa38-89fc-47a7-a43c-bf0ad8d884e7</t>
  </si>
  <si>
    <t>Желудков Дмитрий Юрьевич</t>
  </si>
  <si>
    <t>Желудков Дмитрий Юрьевич, Стройдвор</t>
  </si>
  <si>
    <t>г. Сергиев Посад, Скобяное ш, АЗС №01 "Скобяное"</t>
  </si>
  <si>
    <t>56.289387, 38.141018</t>
  </si>
  <si>
    <t>г. Сергиев Посад, ул. Инженерная, д. 6В</t>
  </si>
  <si>
    <t>56.32361 38.14052</t>
  </si>
  <si>
    <t>Нигай Елена Юрьевна</t>
  </si>
  <si>
    <t>ИП Сапожникова А.А.</t>
  </si>
  <si>
    <t xml:space="preserve">г. Краснозаводск, ул. Театральная, д. 4 </t>
  </si>
  <si>
    <t>56.437134 38.250015</t>
  </si>
  <si>
    <t xml:space="preserve">г. Сергиев Посад, Московское ш., дом № 9 </t>
  </si>
  <si>
    <t xml:space="preserve">д. Жучки, д. 2Е </t>
  </si>
  <si>
    <t>56.248108 37.937996</t>
  </si>
  <si>
    <t>ПКФ ЭРИДАН ООО</t>
  </si>
  <si>
    <t>ИП Блинова Марина Алексеевна 
Блинов Алексей Викторович</t>
  </si>
  <si>
    <t>56.452873, 38.066400</t>
  </si>
  <si>
    <t>АО "МЕДСИЛ"</t>
  </si>
  <si>
    <t>д. Чижево: 1 (29,80), 1 (156,70), 1Б (120,50), 3 (35,50), 4 (41,70), 5 (80,30), 9 (50,30), 9 (83,50), 11 (181,70), 14 (22,60), 15 (81,60), 16 (28,60), 21 (279,50), 22 (59,90), 23 (105,60), 26 (48,80), 30 (35,50), 37 (27,80), 46 (41,00), 53 (50,80), 55 (27,40), к.н. (65,40), к.н. (60,60), к.н. (148,30), к.н. (32,20), к.н. (44,20), к.н. (104,90), к.н. (122,90), к.н. (29,10), к.н. (49,50), 3 (29,10), к.н. (14,10), 22 (32,60), к.н. (31,00), к.н. (27,20), к.н. (96,10), к.н. (106,00), 6 (23,20); д. 2Б,3А,4А,4Б,5Б,6А,6Б,8А,8А,9а,9А,9Б,11А,12А,13А,15А,2А,3,3А,4А,5,5А,6,7,8А,9,10,11,12,154,17,18,19А,23</t>
  </si>
  <si>
    <t>56.579799, 37.839214</t>
  </si>
  <si>
    <t>56.417869, 38.142237</t>
  </si>
  <si>
    <t>56.380943, 38.329357</t>
  </si>
  <si>
    <t>56.595629, 38.170486</t>
  </si>
  <si>
    <t>56.269700, 38.054396</t>
  </si>
  <si>
    <t>56.594920, 37.920350</t>
  </si>
  <si>
    <t>д. Чарково</t>
  </si>
  <si>
    <t>56.268726, 38.160879</t>
  </si>
  <si>
    <t>56.323932, 38.043393</t>
  </si>
  <si>
    <t>56.200847, 37.993449</t>
  </si>
  <si>
    <t>д. Антипино</t>
  </si>
  <si>
    <t>д. Глебово</t>
  </si>
  <si>
    <t>56.292415, 37.818170</t>
  </si>
  <si>
    <t>д. Псарево</t>
  </si>
  <si>
    <t>56.380124, 37.980658</t>
  </si>
  <si>
    <t>56.380124, 37.980659</t>
  </si>
  <si>
    <t>г. Сергиев Посад, Московское ш., д. 6</t>
  </si>
  <si>
    <t>56.290373, 38.124968</t>
  </si>
  <si>
    <t>ИП Бондарь Т.И.</t>
  </si>
  <si>
    <t>acd7f13c-7b61-45ae-b513-b21df968cac6</t>
  </si>
  <si>
    <t>56.317413, 38.137671</t>
  </si>
  <si>
    <t>ИП Кудрявцева И.С.</t>
  </si>
  <si>
    <t xml:space="preserve">г. Сергиев Посад, пр-т Красной Армии, д. 185В </t>
  </si>
  <si>
    <t>дер. Быково 1, 1А, 2, 4, 5, 6, 7, 8, 9, 10, 12, 13, 16, 17, 18, 19, 23, 24, 25, 25А, 26, 27, 30, 32, 37, 38, 43А, 50:05:0040607:370, 50:05:0040607:394
дер. Мутовки, 4, 8, 3, 31, 32, 8, 15а, 18, 27, 9а, 3, 17а, 21, 16, 29, 7, 10, 33, 17, 30 14, 7, 9, 18а, 7, 1а, 26,  8а</t>
  </si>
  <si>
    <t>56.331310. 38.167077</t>
  </si>
  <si>
    <t>56.312289, 38.144269</t>
  </si>
  <si>
    <t>56.373453, 38.016232</t>
  </si>
  <si>
    <t>56.259614, 37.924037</t>
  </si>
  <si>
    <t>п. Богородское, ул. Подгорица</t>
  </si>
  <si>
    <t>56.496158, 38.191345</t>
  </si>
  <si>
    <t>г. Сергиев Посад, Хотьковский проезд, д. 36А</t>
  </si>
  <si>
    <t>56.295825, 38.121379</t>
  </si>
  <si>
    <t>56.406062, 38.213898</t>
  </si>
  <si>
    <t>строит новой кп на 6 баков 2021</t>
  </si>
  <si>
    <t>строит новой кп на 6 баков 2021+кгм</t>
  </si>
  <si>
    <t>строит под кгм 2021 вывоз с октября по апрель еженедельно по вторникам</t>
  </si>
  <si>
    <t>56.559529, 38.148522</t>
  </si>
  <si>
    <t>пос. Реммаш (Кунья)</t>
  </si>
  <si>
    <t>56.458255, 38.089394</t>
  </si>
  <si>
    <t>с. Бужаниново, промышленная зона</t>
  </si>
  <si>
    <t>56.39151 38.313725</t>
  </si>
  <si>
    <t>2*,08</t>
  </si>
  <si>
    <t>da09b58b-4a76-466e-b0fb-fddd13cc167e</t>
  </si>
  <si>
    <t>г. Сергиев Посад, ул. Дружбы, д. 14 (Атак)</t>
  </si>
  <si>
    <t>56.302094 38.128975</t>
  </si>
  <si>
    <t>г. Краснозаводск, д. Рогачево (АЗС Лукойл № 50266)</t>
  </si>
  <si>
    <t>56.401245 38.236465</t>
  </si>
  <si>
    <t>ПАО МОСОБЛБАНК</t>
  </si>
  <si>
    <t>7acb244a-f694-4347-985a-9a74a102d092</t>
  </si>
  <si>
    <t>ООО МАРТИНИ РУС</t>
  </si>
  <si>
    <t xml:space="preserve">г. Хотьково, ул. Полевая, дом № 2Б (ООО МАРТИНИ РУС) </t>
  </si>
  <si>
    <t>56.260834 38.012352</t>
  </si>
  <si>
    <t>г. Сергиев Поса, Красной Армии пр-кт, дом № 91, литер Б(ПАО МОСОБЛБАНК)</t>
  </si>
  <si>
    <t xml:space="preserve"> г. Сергиев Посад, д. Наугольное ( Лукойл)</t>
  </si>
  <si>
    <t>326ee57c-6938-4635-8121-df6e335a99a6</t>
  </si>
  <si>
    <t>56.354328, 38.179996</t>
  </si>
  <si>
    <t>ИП Добрякова Ирина Сергеевна</t>
  </si>
  <si>
    <t>56.306360, 37.929091</t>
  </si>
  <si>
    <t>ООО "ИНВИТРО" Едигарян Гайк Арутикович</t>
  </si>
  <si>
    <t>Едигарян Гайк Арутикович</t>
  </si>
  <si>
    <t>56.303413, 38.174294</t>
  </si>
  <si>
    <t>ул. Замышляева, д. 5, 7</t>
  </si>
  <si>
    <t>ООО "Сфера-М"</t>
  </si>
  <si>
    <t>заявлен</t>
  </si>
  <si>
    <t>56.332406, 38.132703</t>
  </si>
  <si>
    <t>г. Сергиев Посад, Новоугличское шоссе, д. 58Б</t>
  </si>
  <si>
    <t>ООО БОН-ТОН (ТЦ Перекресток)</t>
  </si>
  <si>
    <t>ООО БОН-ТОН</t>
  </si>
  <si>
    <t>aacce00e-8083-45d6-8dfd-3a59a944b6b8</t>
  </si>
  <si>
    <t>г. Сергиев Посад, Новоугличское шоссе, д. 71А</t>
  </si>
  <si>
    <t>ИП Базунова Надежда Алексеевна</t>
  </si>
  <si>
    <t>eddbe8d2-2632-4a82-897f-a337cb303943</t>
  </si>
  <si>
    <t>56.333076, 38.130005</t>
  </si>
  <si>
    <t xml:space="preserve">г. Сергиев Посад, пр-т Красной Армии, д. 212Б </t>
  </si>
  <si>
    <t>ООО "НЦД"</t>
  </si>
  <si>
    <t>56.322906, 38.145805</t>
  </si>
  <si>
    <t>9bb63335-ba0c-42ec-9af1-d180853b614c</t>
  </si>
  <si>
    <t>мкр. Семхоз, ул. Хотьковская, д. 38А</t>
  </si>
  <si>
    <t>56.286053, 38.071446</t>
  </si>
  <si>
    <t>ООО "Восток-К" (магазин автозапчасти)</t>
  </si>
  <si>
    <t xml:space="preserve">ООО "Восток-К" </t>
  </si>
  <si>
    <t>Новоугличское ш., д. 59, 61</t>
  </si>
  <si>
    <t>Новоугличское ш., д. 57, 51Б</t>
  </si>
  <si>
    <t>заявлен, строит под кгм 2021</t>
  </si>
  <si>
    <t>заявлен, к.п. ликвидирована, баки стоят</t>
  </si>
  <si>
    <t>заявлен, акт</t>
  </si>
  <si>
    <t>ул. Кирпичная, д. 27, 24</t>
  </si>
  <si>
    <t>ул. Кирпичная, д. 31</t>
  </si>
  <si>
    <t>заявлен, ремонт крыши</t>
  </si>
  <si>
    <t xml:space="preserve">заявлен </t>
  </si>
  <si>
    <t>заявлен, с октября по апрель вывоз среда.суббота с 12.00-15.00</t>
  </si>
  <si>
    <t>заявлен, дер. Запольское, с октября по апрель 1 раз в месяц последний понедельник месяца</t>
  </si>
  <si>
    <t>заявлен, строит новой кп под 6 2021</t>
  </si>
  <si>
    <t>заявлен, 8м3 вывоз ежедневно</t>
  </si>
  <si>
    <t>заявка оформлена</t>
  </si>
  <si>
    <t>договор с МБУ</t>
  </si>
  <si>
    <t>Московское ш., д. 3А, 7, 9, 11, 13, 15
ул. Строительная, д. 4, 5, 6, 7, 8, 10</t>
  </si>
  <si>
    <t>Московское ш., д. 24, 26</t>
  </si>
  <si>
    <t>ул. Центральная, д. 6А
ул. Клубная, д. 22</t>
  </si>
  <si>
    <t>п. Скоропусковский, промзона, д. 87, стр. 1</t>
  </si>
  <si>
    <t>56.366080, 38.193771</t>
  </si>
  <si>
    <t>ИП Иванова Е.В.</t>
  </si>
  <si>
    <t>г. Сергиев Посад, пр-кт Красной Армии, д. 158 (ИП Степаненко В.Ю.)</t>
  </si>
  <si>
    <t>г. Сергиев Посад, пр-кт Красной Армии, д. 203В</t>
  </si>
  <si>
    <t>56.323566 38.143517</t>
  </si>
  <si>
    <t>г. Сергиев Посад, пр-кт Красной Армии, д. 92</t>
  </si>
  <si>
    <t>56.303894 38.131126</t>
  </si>
  <si>
    <t>ООО «Школа менеджеров НИВА»</t>
  </si>
  <si>
    <t>56.217827, 37.992633</t>
  </si>
  <si>
    <t>мукольный завод, ООО "ТД "ИДЕАЛ"</t>
  </si>
  <si>
    <t>ООО "ТД "ИДЕАЛ"</t>
  </si>
  <si>
    <t>проспект Красной Армии, 212В</t>
  </si>
  <si>
    <t>56.319633 38.151966</t>
  </si>
  <si>
    <t>ИП Гапонова Ольга Ивановна</t>
  </si>
  <si>
    <t>56.306337, 38.135391</t>
  </si>
  <si>
    <t>ИП Литвинов Илья Андреевич</t>
  </si>
  <si>
    <t>ООО "Комфорт Сервис" (гостиница Сергиевская 6)</t>
  </si>
  <si>
    <t>56.545396, 37.885314</t>
  </si>
  <si>
    <t>56.526336, 37.916299</t>
  </si>
  <si>
    <t>56.199713, 38.152759</t>
  </si>
  <si>
    <t>д.17А,20Б,19,14,46,20А,35,47А,37,40,0,38,29А,21,47,28,42А,31,45,17,15А,0,47Б,20А,30А,0,34,41,43,26,0,0,27,0,7,6А,30В,17А,20Б</t>
  </si>
  <si>
    <t>с октября по апрель вывоз 1 раз в месяц последний понедельник месяца</t>
  </si>
  <si>
    <t>56.246250, 38.053249</t>
  </si>
  <si>
    <t>без ограждения, простро баки</t>
  </si>
  <si>
    <t>д. Селково, д. 18А</t>
  </si>
  <si>
    <t>56.586473, 38.155174</t>
  </si>
  <si>
    <t>магазин стройматериалы (ИП Неусыпов АС)</t>
  </si>
  <si>
    <t>ИП Неусыпов А.С.</t>
  </si>
  <si>
    <t>г. Сергиев Посад, Новоугличское ш., д. 40А</t>
  </si>
  <si>
    <t>56.324969, 38.134625</t>
  </si>
  <si>
    <t>торговый центр (ООО "ТЦ Юбилей")</t>
  </si>
  <si>
    <t>ООО "ТЦ Юбилей"</t>
  </si>
  <si>
    <t>г. Сергиев Посад, ул. Стахановская, д. 1Г</t>
  </si>
  <si>
    <t>56.317372, 38.154362</t>
  </si>
  <si>
    <t>ул. Новоогородная  2(79,7), 6(79,9), 7(72,1), 8(77,3), 9/38(58,7), 14/35(26,1), 15(47,1), 17(98,3), 18(85,5), 20(278,8), 22(45), 25 (67,8), 28/39(47,2), 30(100,9), 31(101,5), 33Б(341), 34/29 (194,5), 40(57),42(68,5), 45(40), 50:05:0070803:1303(37,6) , ул. Заводская, 1(42,5), 2(28,9), 3(39,5), 4(92,4), 6/20(116,9), 10(90,7), 11/20(164,1), 12/3(56), 13(71,3), 14/6(38,6), 15 (77,7), 16(68,4), 17/5 (104,3), 20(101,4), 23/2(168,6), 25(58,6), 26(65,8), 26а(89,5), 27/9(111,6), 28(71,4), 29/12(63,7), 30(446,2), 31(52,6), 32/7(42,6), 34/10(82,5),36а(53,1), 37/11 (44,1).ул. Пушкина 1а(94,7), 1б(38,2), 2а (53,3), 4/39(63,9), 6(53,7), 7 (67,3), 8(119,6), 10(90,8), 12 (40,2), 13(33,2)14/31(52,1), 15(116,6), 15Б (272,8), 16а(183,7), 17а(180,6), 24 корп а(16,7), 41(42,7), 72(38,4), 87(101,5), 91(304,2), 50:05:0070801:3870(272,8), 50:05:0070801:3845(121,9), 50:05:0070801:3929(210), 50:05:0070801:3905(299,2)</t>
  </si>
  <si>
    <t>отремонтирована кп</t>
  </si>
  <si>
    <t>039a4ae5-fd70-429c-919c-3c901e761b8b</t>
  </si>
  <si>
    <t>ООО "Леро"</t>
  </si>
  <si>
    <t>56.31377 38.13646</t>
  </si>
  <si>
    <t>г. Сергиев Посад, пр-т Красной Армии, д. 185А</t>
  </si>
  <si>
    <t>56.317616 38.137726</t>
  </si>
  <si>
    <t>р.п. Скоропусковский, производственная зона, 63,стр.2</t>
  </si>
  <si>
    <t>56.372784 38.16626</t>
  </si>
  <si>
    <t>56.28944 38.13431</t>
  </si>
  <si>
    <t>ПКФ ФАЭТОН ООО</t>
  </si>
  <si>
    <t>д. Деулино 6(464,2), 12(39,9),17 (25,9), 21(41,9), 23(85,7), 23а(111,4), 28(71,1), 34 (63,2), 45(46), 47а(73,7), 54(48,2), 55а(80,8), 56(57,1), 65 (36,7), 68а(248,8), 72 (359,2), 80(64,6),50:05:0030324:625 (191,3), 50:05:0030324:628 (86,8), 50:05:0030324:650(278,7), 50:05:0060202:1276 (98,6), 50:05:0030324:661(133,6), 50:05:0060201:634(182,7), 50:05:0060202:877(108,4), 50:05:0060201:523(125,9), 50:05:0060201:493(89,30), 50:05:0030324:662(292,3), 50:05:0060201:502(118,2), 50:05:0030324:640(260,5), 50:05:0030324:672(114,6), 50:05:0030324:663(143,8), 50:05:0060201:631(75,9), 50:05:0030324:664(182,9), 50:05:0060202:1035(134,1), 50:05:0060202:779(206,8), 50:05:0060202:1277 (122,9), 50:05:0030324:669 (75,1), 50:05:0030324:665 (180,5), 50:05:0060201:518(142,9), 50:05:0060201:517(170,7), 50:05:0060201:511(147,6), 50:05:0060201:511(147,6), 50:05:0060201:510(118,1), 50:05:0060202:1283(111,6), 50:05:0030324:667(208,9), 50:05:0060202:988(155,3), 50:05:0060201:587(47), 50:05:0060201:625(158,3), 50:05:0030324:659(93,4), 50:05:0030324:673(191,1), 50:05:0060201:588(98)</t>
  </si>
  <si>
    <t>с. Благовещенье, 1(20,8), 3(236,5), 4(41,9), 5(17,9), 8а(21,3), 11(30,6), д. 19, к.1(114,7), 23(140,3), 25(200,7), 27(84,6), 32(60,3), 33(117,8), 37а(290), 42(72,1), 44(51,9), 55(53,6), 55б(114,7), 61(64,2), 50:05:0040223:126(57,4), 50:05:0040223:136(19,6), 50:05:0040223:102(32,8), 50:05:0000000:80676(138,2), 50:05:0040223:319(216,2), 50:05:0040223:110(31,5), 50:05:0040223:137(46), 50:05:0040223:314(92), 50:05:0040223:103(39,9), 50:05:0040223:119(51,3)</t>
  </si>
  <si>
    <t>г. Пересвет, ул. Пионерская, д. 1</t>
  </si>
  <si>
    <t>56.416809, 38.171671</t>
  </si>
  <si>
    <t xml:space="preserve">ИП Чегенев С.А. </t>
  </si>
  <si>
    <t>56.319437, 38.131994</t>
  </si>
  <si>
    <t xml:space="preserve">ИП Конов А.В. </t>
  </si>
  <si>
    <t>с. Благовещенье, 1(20,8), 3(236,5), 4(41,9), 5(17,9), 8а(21,3), 10(58,5), 11(30,6), д. 19, к. 1(114,7), 22б(49,6), 25(200,7),32(60,3), 33(117,8), д.35, часть 1(31,5),37а(290), 42(72,1), 44(27,6), 47(114,8), 55(53,6), 55б(114,7), 61(64,2), 50:05:0040223:319 (216,2), 50:05:0040223:110(31,5),50:05:0040223:318(47,7),50:05:0040223:314(92),50:05:0040223:137(46),50:05:0040223:102(32,8),50:05:0040223:103(39,9)</t>
  </si>
  <si>
    <t>д. Захарьино, 4(54), 5(32,7), 7(31,6), 8(32,2),11(26,1), 15(44,5), 18(65,4), 50:05:0030215:73(46,1), 50:05:0030215:72(30,6),50:05:0030215:133(161,5), 50:05:0030215:55(24,3)</t>
  </si>
  <si>
    <t>вт., суб</t>
  </si>
  <si>
    <t>акт,/ вывоз с октября по апрель вт. Суб.</t>
  </si>
  <si>
    <t>д. Бубяково:50:05:0030334:177(97,30),50:05:0030334:169(133,80), 50:05:0030355:23(59,30), 50:05:0030334:179(101,90), 50:05:0030327:220(47,7), 50:05:0040230:157(42,4), 50:05:0030325:177(34,7), 50:05:0030325:146(44,2),50:05:0030325:185(29,8), 50:05:0030325:168(44,4),50:05:0030325:200(81,8),50:05:0030325:152(39,9)50:05:0030325:189(32,5), 50:05:0030325:151 (54,6),50:05:0030325:170(57),50:05:0030334:124 (90),50:05:0040230:317(126),50:05:0040230:275 (49,8),50:05:0030325:174(56,2),50:05:0030325:273(70),50:05:0030325:173(32,9),50:05:0030325:169 (56,1),50:05:0030334:130(66,8),50:05:0030325:187(35,1),50:05:0030325:184(33,5),50:05:0030325:172(74,8),50:05:0030325:323(179,9),50:05:0030325:179(32,9),50:05:0030325:322 (140),50:05:0030334:144(60),50:05:0030325:193 (39,80),50:05:0030325:163(48,4),50:05:0040231:390(72),50:05:0030334:140(21),50:05:0030334:121 (109,4),50:05:0030326:110 (26,5),50:05:0030325:344 (235),50:05:0030334:146(106,2),50:05:0030327:460(43,6),50:05:0030334:150(102),50:05:0030332:1079(99,5),50:05:0030325:352(109),50:05:0030334:153(96,1),50:05:0030327:484 (66,2),50:05:0030330:67(38,4),50:05:0030334:151 (83,4),50:05:0030334:152(76,8),50:05:0030327:485(65,8),50:05:0030334:125(179),50:05:0030334:156(106,2),50:05:0030327:490(160),50:05:0030325:356(31,9),50:05:0030334:158(137),50:05:0030334:157(92,1),50:05:0030334:159(118,2),50:05:0030334:163(111,6),50:05:0030325:357(186,2),50:05:0030325:176 (35,4),50:05:0030332:1090(50,1),50:05:0030334:164(298,6),50:05:0030334:165 (136,7),50:05:0030334:168 (74,4),50:05:0030334:167(49,8),50:05:0030334:170 (57),50:05:0030327:512(68),50:05:0030327:511(46,3),50:05:0030332:1096(105,1),50:05:0000000:8474(153,8),50:05:0040231:476 (129,9),50:05:0030334:174 (67,9),50:05:0030327:520 (75,5),50:05:0030334:175(81,9),50:05:0040231:489 (147,7),50:05:0030334:166(138,8),50:05:0030334:176(174,1),50:05:0030332:1098 (73,8),1(168,5),2(28,5),3(45,5),5(32,6),7(42,9),8(58,4),10а(129,9),10в(110),11(47,1),  16(30),24(53,6),25(60),27(40,3),30а(146,6),30Б(83,2),30в(80,4),31(54),35а(64,2),39(60,4),41(48,8),42(33,9),43(122,2),49(28,9),58(45),85(56,8),90(28,2),94(72,9),101(77,1),111(100),194(42,5),233(72),294(30,4)</t>
  </si>
  <si>
    <t>акт/ вывоз с октября по апрель: еженедельно:пон.,пятн.,суб.,воск.</t>
  </si>
  <si>
    <t>д. Высоково:1(30,3), 1а(20,1), 1в(42,4), 2 (48,4), 4(41,2), 4а(32,4), 5(66,4), 6(66,2), 7 (279,8), 8(21,9), 8а (38), 9 (50,6), 10(20,9), 14(71,8), 15(43,9), 16(28,3), 18(129,5), 21(49,7), 24(58,9), 25 (163,6), 50:05:0060323:191(164,6)</t>
  </si>
  <si>
    <t>акт/ вывоз с октября по апрель:ежедневно</t>
  </si>
  <si>
    <t>Деулинская набережная:50:05:0070302:2333(168,8),50:05:0070302:2296(84,5),50:05:0070302:2233(104,4),50:05:0070302:2300(84,8),50:05:0070302:2413(430,9),50:05:0070302:2295 (84,3),5(199),6(103,9),8(98,4),33(72,9), Тверская 11(139,9), 14(69,8), 16(395,4), 22(91), 24(249,7), 25(141,4), 27а(144,6), 30(57,4), 50:05:0070302:2265 (82,6), 50:05:0070302:2373 (267,5)</t>
  </si>
  <si>
    <t>ул. Солнечная: 70(62), 71(110,5),94(144,6), 96(111,8), 98(187,6), 106а(127,4),108а(231,1), 112(232,9),114(124,9),114а(183,8), ул. Центральная:50:05:0020506:953(107,2)</t>
  </si>
  <si>
    <t>вывоз с октября по апрель каждые 2 дня</t>
  </si>
  <si>
    <t>56.271497, 38.343434</t>
  </si>
  <si>
    <t>ежедневно с 7:00-11:00</t>
  </si>
  <si>
    <t>заявлен нужна крыша</t>
  </si>
  <si>
    <t xml:space="preserve"> подбор пн.,ср.,пят.,вс</t>
  </si>
  <si>
    <t>ООО "УМЭСТ"</t>
  </si>
  <si>
    <t>56.289043 38.137024</t>
  </si>
  <si>
    <t>г. Сергиев Посад, ул. 1-й Ударной Армии, д. 91Б</t>
  </si>
  <si>
    <t>56.32197 38.13173</t>
  </si>
  <si>
    <t>ООО "СТИЛНОВА"</t>
  </si>
  <si>
    <t>СТРАТЕГИЯ УПРАВЛЕНИЯ ЗАО (торговые ряды)</t>
  </si>
  <si>
    <t>г. Сергиев Посад, ул. Вифанская, д. 7А/1</t>
  </si>
  <si>
    <t>56.311657 38.139748</t>
  </si>
  <si>
    <t>ИП Шишкин Виктор Валентинович</t>
  </si>
  <si>
    <t>f95af5df-968a-42f3-af0b-72e362a69091</t>
  </si>
  <si>
    <t>1*,360</t>
  </si>
  <si>
    <t>г. Сергиев Посад, ул. Вознесенская, д. 25/10</t>
  </si>
  <si>
    <t>56.306755 38.135464</t>
  </si>
  <si>
    <t>ООО «Умный ритейл»</t>
  </si>
  <si>
    <t>ООО "Самурай" (ТЦ счастливая семья)</t>
  </si>
  <si>
    <t>г. Сергиев Посад, ул. Вознесенская, д. 32А (Перекресток)</t>
  </si>
  <si>
    <t>56.303413 38.13228</t>
  </si>
  <si>
    <t xml:space="preserve">АО «Торговый дом «ПЕРЕКРЕСТОК» </t>
  </si>
  <si>
    <t>г. Сергиев Посад, ул. Вознесенская, д. 53 А (Ростелеком)</t>
  </si>
  <si>
    <t>г. Сергиев Посад, ул. Гефсиманские пруды, д. 4</t>
  </si>
  <si>
    <t>56.308155 38.176456</t>
  </si>
  <si>
    <t>Беседовская Ольга Сергеевна</t>
  </si>
  <si>
    <t>г. Сергиев Посад, ул. Дружбы, д. 15В</t>
  </si>
  <si>
    <t>г. Сергиев Посад, ул.Карла Маркса, д.7</t>
  </si>
  <si>
    <t>56.31241 38.13818</t>
  </si>
  <si>
    <t>ИП Дмитриева Юлия Александровна</t>
  </si>
  <si>
    <t>г. Сергиев Посад, ул. Кирова, д. 89 ПАО-25</t>
  </si>
  <si>
    <t>56.30652 38.112442</t>
  </si>
  <si>
    <t>ГБУЗ МО «Бюро СМЭ»</t>
  </si>
  <si>
    <t>г. Сергиев Посад, ул. Молодежная, д. 2А</t>
  </si>
  <si>
    <t>56.299850, 38.174732</t>
  </si>
  <si>
    <t>ИП Мишустин Андрей Анатольевич</t>
  </si>
  <si>
    <t>d5f7fb78-3844-48ff-b715-ae84647ace3e</t>
  </si>
  <si>
    <t>1*0,75 ежемесячно 1 и 15 число</t>
  </si>
  <si>
    <t>ООО "Агроторг" (пятерочка)</t>
  </si>
  <si>
    <t>г. Сергиев Посад, ул. Симоненкова, д. 9</t>
  </si>
  <si>
    <t>56.302513 38.14067</t>
  </si>
  <si>
    <t>43bd2aae-def1-4f65-be94-dc91c891d1c7</t>
  </si>
  <si>
    <t xml:space="preserve"> ООО "ТЕМП-99"; ООО «СППроект»</t>
  </si>
  <si>
    <t>ООО "ГЕННИС ГРУПП"</t>
  </si>
  <si>
    <t>г. Сергиев Посад, ул. Ильинская, д. 11</t>
  </si>
  <si>
    <t>ул. Ильинская, д. 11, 11А</t>
  </si>
  <si>
    <t>г.о. Сергиев Посад, Гремячий ключ(56.271497, 38.343434)(экобокс)</t>
  </si>
  <si>
    <t xml:space="preserve">г. Сергиев Посад, Ярославское шоссе, вблизи дома 1Д </t>
  </si>
  <si>
    <t>56.339565, 38.163647</t>
  </si>
  <si>
    <t>Ким Леонид Вячеславович ИП Ивантеевка</t>
  </si>
  <si>
    <t>94368239-0bc7-4180-9c03-2ccf33411641</t>
  </si>
  <si>
    <t>56.339813, 38.164009</t>
  </si>
  <si>
    <t>Бояджян Армен Сережаевич</t>
  </si>
  <si>
    <t>bc3ac6c0-5fbd-41cf-9822-c74ee1fba68b</t>
  </si>
  <si>
    <t>г. Сергиев Посад, Ярославское шоссе, вблизи дома 1В+кп2</t>
  </si>
  <si>
    <t>г.о. Сергиев Посад, деревня Березняки,(РЫНОК)</t>
  </si>
  <si>
    <t>ООО "СОЮЗ ВИКТОНН" (рынок)</t>
  </si>
  <si>
    <t>56.345291, 38.246033</t>
  </si>
  <si>
    <t>деревня Золотилово 70, литер 1 Б</t>
  </si>
  <si>
    <t>56.274612, 37.986584</t>
  </si>
  <si>
    <t>СВ ООО</t>
  </si>
  <si>
    <t>ef784c1e-3015-48d7-8943-0ae5683131d3</t>
  </si>
  <si>
    <t>г. Пересвет, ул. Мира, д. 4 (ДОМ БЫТА)</t>
  </si>
  <si>
    <t>56.415749, 38.169624</t>
  </si>
  <si>
    <t>ООО "САПСАН"</t>
  </si>
  <si>
    <t>d3e49ed2-4efe-4641-9054-e47944be7cc2</t>
  </si>
  <si>
    <t>г. Хотьково, Заводская улица, 1б</t>
  </si>
  <si>
    <t>ООО «ЭкоХаус»</t>
  </si>
  <si>
    <t>56.26673 37.980095</t>
  </si>
  <si>
    <t>г. Хотьково, Заводская улица, 24</t>
  </si>
  <si>
    <t>56.266792, 37.981449</t>
  </si>
  <si>
    <t>ВОСТОЧНЫЙ ГСПК</t>
  </si>
  <si>
    <t>9a9bf092-32f1-44d2-a3c7-8d1b21f974bf</t>
  </si>
  <si>
    <t>с. Иудино, д. 4</t>
  </si>
  <si>
    <t xml:space="preserve"> с. Сватково, дом 39а</t>
  </si>
  <si>
    <t>56.390148, 38.218586</t>
  </si>
  <si>
    <t>5145badf-b699-4e4f-98c8-ab58894c625e</t>
  </si>
  <si>
    <t>г. Сергиев Посад, Новоугличское шоссе, дом 75</t>
  </si>
  <si>
    <t>56.337402, 38.128918</t>
  </si>
  <si>
    <t>81e4e5a6-dfd5-4c78-96dc-0d48ce229ed7</t>
  </si>
  <si>
    <t>г. Сергиев Посад, п. Кирпичников</t>
  </si>
  <si>
    <t>56.282322, 38.130486</t>
  </si>
  <si>
    <t>Аникушин Захар Анатольевич</t>
  </si>
  <si>
    <t>еженедельно по пн</t>
  </si>
  <si>
    <t>56.4781265258789062,37.8653526306152344</t>
  </si>
  <si>
    <t>еженедельно по вт</t>
  </si>
  <si>
    <t>еженедельно вт и пт</t>
  </si>
  <si>
    <t>56.259583 37.928177</t>
  </si>
  <si>
    <t>еженедельно по вс</t>
  </si>
  <si>
    <t>56.245773 37.934345</t>
  </si>
  <si>
    <t>56.27999 37.975243</t>
  </si>
  <si>
    <t>56.244827, 38.254562</t>
  </si>
  <si>
    <t>ежемесячно 25 числа</t>
  </si>
  <si>
    <t>56.388657 38.274456</t>
  </si>
  <si>
    <t>2 и 4 пт месяца</t>
  </si>
  <si>
    <t>еженедельно пн и пт</t>
  </si>
  <si>
    <t>56.32638 38.028202</t>
  </si>
  <si>
    <t>1 шт по 0,75</t>
  </si>
  <si>
    <t>2 и 4 вс месяца</t>
  </si>
  <si>
    <t>еженедельно по пт</t>
  </si>
  <si>
    <t>56.28506 37.98514</t>
  </si>
  <si>
    <t>56.29216 37.932087</t>
  </si>
  <si>
    <t>56.281082 38.24764</t>
  </si>
  <si>
    <t>май-октябрь еженедельно пн и пт</t>
  </si>
  <si>
    <t>56.38857 38.274452</t>
  </si>
  <si>
    <t xml:space="preserve">ежемесячно 2 и 4 пт </t>
  </si>
  <si>
    <t>56.429462 38.28497</t>
  </si>
  <si>
    <t>2 и 4 неделя месяца</t>
  </si>
  <si>
    <t>56.396202, 38.21421</t>
  </si>
  <si>
    <t>56.41356, 38.186085</t>
  </si>
  <si>
    <t>второй вт месяца</t>
  </si>
  <si>
    <t>56.382946 37.884922</t>
  </si>
  <si>
    <t>56.275627 38.25128</t>
  </si>
  <si>
    <t>56.286526 37.987427</t>
  </si>
  <si>
    <t>56.195286 37.98567</t>
  </si>
  <si>
    <t>2 и 4 вт месяца</t>
  </si>
  <si>
    <t>56.19475 37.989372</t>
  </si>
  <si>
    <t>еженедельно по чт</t>
  </si>
  <si>
    <t>56.27625 38.14824</t>
  </si>
  <si>
    <t>56.233223 38.281647</t>
  </si>
  <si>
    <t>56.237637 38.273632</t>
  </si>
  <si>
    <t>еженедельно по ср</t>
  </si>
  <si>
    <t>56.272743, 38.14914</t>
  </si>
  <si>
    <t>еженедельно по вт и пт</t>
  </si>
  <si>
    <t>56.399357, 38.20808</t>
  </si>
  <si>
    <t>56.242023 37.941936</t>
  </si>
  <si>
    <t>1 пт месяца</t>
  </si>
  <si>
    <t>56.19632 37.994003</t>
  </si>
  <si>
    <t>ежемесячно каждое 25 число</t>
  </si>
  <si>
    <t>56.48742 38.234367</t>
  </si>
  <si>
    <t>еженедельно 1 и 3 пн</t>
  </si>
  <si>
    <t>56.281784 38.14244</t>
  </si>
  <si>
    <t>56.2764, 38.155785</t>
  </si>
  <si>
    <t>СНТ "СТРОИТЕЛЬ" д. Чарково</t>
  </si>
  <si>
    <t>56.30752 38.087227</t>
  </si>
  <si>
    <t>56.440845 38.260963</t>
  </si>
  <si>
    <t>56.444965 38.255936</t>
  </si>
  <si>
    <t>последний пн месяца</t>
  </si>
  <si>
    <t>1 и 3 вт месяца</t>
  </si>
  <si>
    <t>56.436043 38.23649</t>
  </si>
  <si>
    <t>2 вт месяца</t>
  </si>
  <si>
    <t>56.27441, 38.268173</t>
  </si>
  <si>
    <t>еженедельно по сб</t>
  </si>
  <si>
    <t>56.4542, 38.202885</t>
  </si>
  <si>
    <t>последняя сб месяца</t>
  </si>
  <si>
    <t>56.21199 38.004696</t>
  </si>
  <si>
    <t>56.254875 38.020557</t>
  </si>
  <si>
    <t>ежемесячно 15 и 30 числа</t>
  </si>
  <si>
    <t>56.191322 37.985992</t>
  </si>
  <si>
    <t>56.26627 38.057148</t>
  </si>
  <si>
    <t>56.28048 37.980232</t>
  </si>
  <si>
    <t>56.4371, 38.22691</t>
  </si>
  <si>
    <t>ежемесячно 4 пт</t>
  </si>
  <si>
    <t>56.28441 37.99575</t>
  </si>
  <si>
    <t>56.21068 37.980717</t>
  </si>
  <si>
    <t>56.255306 38.021057</t>
  </si>
  <si>
    <t>1 и 4 вт месяца</t>
  </si>
  <si>
    <t>56.24474 37.934242</t>
  </si>
  <si>
    <t>еженедельно вт и сб</t>
  </si>
  <si>
    <t>56.248928 37.931828</t>
  </si>
  <si>
    <t>ИП Шаршун Татьяна Олеговна; ИП Трубицин Андрей Михайлович</t>
  </si>
  <si>
    <t>г.Сергиев Посад, Проспект Красной Армии, дом 169 (за универмагом)</t>
  </si>
  <si>
    <t>56.314636 38.13411</t>
  </si>
  <si>
    <t>ООО "ТРАЯН" (ярмарка)</t>
  </si>
  <si>
    <t>г. Сергиев Посад, пр-т Красной Армии, д. 67</t>
  </si>
  <si>
    <t>АО "Мосэнергосбыт"</t>
  </si>
  <si>
    <t>56.299606, 38.128578</t>
  </si>
  <si>
    <t>95f4f3dd-54f6-48cc-848d-d9d6dea2b26c</t>
  </si>
  <si>
    <t>г. Сергиев Посад, Скобяное ш., д. 19</t>
  </si>
  <si>
    <t>56.287643 38.13699</t>
  </si>
  <si>
    <t>Эсаиашвили Георгий Вахтангович</t>
  </si>
  <si>
    <t>03e7a04a-e8f5-47b5-9a7f-b26f0d039955</t>
  </si>
  <si>
    <t>г. Сергиев Посад, ул. Фестивальная, д. 10А</t>
  </si>
  <si>
    <t>c1416ce3-fc36-4eb9-891f-e2ac9db13425</t>
  </si>
  <si>
    <t>56.294792, 38.165245</t>
  </si>
  <si>
    <t>Ковтун Вячеслав Анатольевич</t>
  </si>
  <si>
    <t xml:space="preserve">г. Сергиев Посад, Хотьковский пр-д, д. 13А </t>
  </si>
  <si>
    <t>56.29509 38.11984</t>
  </si>
  <si>
    <t>г. Хотьково, ул. Заводская, д. 10</t>
  </si>
  <si>
    <t>56.260529, 37.970798</t>
  </si>
  <si>
    <t>Сергиево-Посадский район, 67 км а/д М8 Холмогоры левая сторона</t>
  </si>
  <si>
    <t>ООО ПЕТРОЛ РЕЗЕРВТРЕЙД</t>
  </si>
  <si>
    <t>227b6fbc-8bb4-4263-84e7-b0b3cfd105c5</t>
  </si>
  <si>
    <t>56.248783, 38.164436</t>
  </si>
  <si>
    <t>Сергиево-Посадский район, 67 км а/д М8 Холмогоры правая сторона</t>
  </si>
  <si>
    <t>56.250011, 38.161736</t>
  </si>
  <si>
    <t>628b1226-4728-4010-835d-85f1899f13ca</t>
  </si>
  <si>
    <t>д. Золотилово, д. 15 магазин №15</t>
  </si>
  <si>
    <t>56.283539, 37.983017</t>
  </si>
  <si>
    <t>aae088ee-6850-4fcd-b282-615780cfb6cc</t>
  </si>
  <si>
    <t>ПО «СОЛ» ( магазин №15)</t>
  </si>
  <si>
    <t>д. Суропцово, стр.2</t>
  </si>
  <si>
    <t>56.378170, 38.324528</t>
  </si>
  <si>
    <t>ООО "ГРАНИТ"</t>
  </si>
  <si>
    <t>9fa8687d-3044-48e9-a496-3a050591e6b4</t>
  </si>
  <si>
    <t>д.Тешилово, д. 26а, магазин №6</t>
  </si>
  <si>
    <t>56.25262 37.85021</t>
  </si>
  <si>
    <t>Сергиево-Посадское РайПО (магазин №6)</t>
  </si>
  <si>
    <t>56.340686, 38.132148</t>
  </si>
  <si>
    <t>подбор пн, сб</t>
  </si>
  <si>
    <t>ИП Ильченко А.В. (0,99325); ООО "Экоокна Сити" (1,425); ЛОМБАРД МАКСИМУМ ООО-0,15куб.м; ООО "ГОРОДСКИЕ АПТЕКИ"- 6,94</t>
  </si>
  <si>
    <t xml:space="preserve"> вывоз 1 раз в 6 дней</t>
  </si>
  <si>
    <t>ежедневно с 08:00-12:00, 17:00-21:00</t>
  </si>
  <si>
    <t xml:space="preserve"> через день.</t>
  </si>
  <si>
    <t>п. Богородское, здание 20 (ООО Мираж)</t>
  </si>
  <si>
    <t xml:space="preserve">ООО МИРАЖ </t>
  </si>
  <si>
    <t>56.498737, 38.186367</t>
  </si>
  <si>
    <t>1354b734-ba13-49cb-8c04-b46658df02b7</t>
  </si>
  <si>
    <t xml:space="preserve"> пн(1)чт(1)</t>
  </si>
  <si>
    <t>ООО «Лабиринт-М» (Красное Белое)</t>
  </si>
  <si>
    <t>с. Иудино, д. 5</t>
  </si>
  <si>
    <t>56.448277, 38.100922</t>
  </si>
  <si>
    <t xml:space="preserve">ООО СПСЗ </t>
  </si>
  <si>
    <t>г. Сергиев Посад, ул. Глинки, д. 1А</t>
  </si>
  <si>
    <t>56.325676, 38.153114</t>
  </si>
  <si>
    <t>АО "МОСОБЛГАЗ"</t>
  </si>
  <si>
    <t>2fa968fd-c39c-4f85-84f2-caf54110d08a</t>
  </si>
  <si>
    <t xml:space="preserve"> пн ср пт</t>
  </si>
  <si>
    <t>30fa793d-7215-4530-aa07-559a352df66c</t>
  </si>
  <si>
    <t>д. 2, 50:05:0020325:48; 5, 50:05:0020325:46; 14, 50:05:0020325:88; 50:05:0020325:43; 7, 7, 7, 7,  50:05:0020325:55; 50:05:0020325:61 (1/4); 50:05:0020325:42</t>
  </si>
  <si>
    <t>только основание, акт/ вывоз с октября по октябрь 1 раз в месяц последний понедельник месяца</t>
  </si>
  <si>
    <t>д. Чирково (56.5599759, 37.9936757)</t>
  </si>
  <si>
    <t>д. 50:05:0060316:123(1/3), 50:05:0060316:147 (1/2); 50:05:0060316:122; 2 (1/6),11, 5, 7, 11Д, 12, 4,6, 50:05:0010304:35 (1/2); 50:05:0060316:137; 50:05:0010304:36; 50:05:0010304:38</t>
  </si>
  <si>
    <t>вс</t>
  </si>
  <si>
    <t>ИП Милова Елена Александровна</t>
  </si>
  <si>
    <t>56.23113 38.056797</t>
  </si>
  <si>
    <t xml:space="preserve">г.о. Сергиев Посад, п. Богородское, д. 101 </t>
  </si>
  <si>
    <t>56.471237, 38.179020</t>
  </si>
  <si>
    <t>ООО «ТоннельГеоСтрой»</t>
  </si>
  <si>
    <t>5bb186e8-3a4a-4e2d-b6c8-bc11b40904ea</t>
  </si>
  <si>
    <t xml:space="preserve">г.о. Сергиев Посад, с.п. Селковское, д. Федорцово, 16А </t>
  </si>
  <si>
    <t>56.675823, 38.141403</t>
  </si>
  <si>
    <t>г.о. Сергиев Посад, д. Барканово, д. 50</t>
  </si>
  <si>
    <t>56.32728 38.01651</t>
  </si>
  <si>
    <t>56.396587, 38.290588</t>
  </si>
  <si>
    <t>ООО "ПЕРЕВАЛРЕСУРС"</t>
  </si>
  <si>
    <t>56.390778 38.328896</t>
  </si>
  <si>
    <t>п. Лесхоз, Базисный питомник, дом № 21</t>
  </si>
  <si>
    <t>363e7ed7-f797-49e2-a191-c53cabaa9237</t>
  </si>
  <si>
    <t>56.347221, 38.165276</t>
  </si>
  <si>
    <t>УСК ООО</t>
  </si>
  <si>
    <t>56.239016, 37.990121</t>
  </si>
  <si>
    <t>ООО "Эссельте"</t>
  </si>
  <si>
    <t>1*0,36</t>
  </si>
  <si>
    <t>г. Сергиев Посад, Новоугличское ш., д. 36Б</t>
  </si>
  <si>
    <t>ООО "Фирма "СЕРГЕЙ"</t>
  </si>
  <si>
    <t>56.353294 38.37575</t>
  </si>
  <si>
    <t>56.227104 38.180954</t>
  </si>
  <si>
    <t>56.633682 38.102066</t>
  </si>
  <si>
    <t>3 и 5 ср месяца</t>
  </si>
  <si>
    <t>56.212406 38.065273</t>
  </si>
  <si>
    <t>56.279984 37.983425</t>
  </si>
  <si>
    <t>56.26197 38.014008</t>
  </si>
  <si>
    <t>56.31994 37.945847</t>
  </si>
  <si>
    <t>56.321537 38.23575</t>
  </si>
  <si>
    <t>ежемесячно последнее вс</t>
  </si>
  <si>
    <t>еженедельно по ср и вс</t>
  </si>
  <si>
    <t>56.277912 38.161102</t>
  </si>
  <si>
    <t>56.349907 38.073223</t>
  </si>
  <si>
    <t>56.348854 37.917656</t>
  </si>
  <si>
    <t>56.5124 38.070446</t>
  </si>
  <si>
    <t>56.35182 38.08952</t>
  </si>
  <si>
    <t>56.28084 37.9837</t>
  </si>
  <si>
    <t>56.24561 38.01832</t>
  </si>
  <si>
    <t>еженедельно по пт и вс</t>
  </si>
  <si>
    <t>1 ср месяца</t>
  </si>
  <si>
    <t>дер. Селихово (1КП)</t>
  </si>
  <si>
    <t>56.50627 38.175323</t>
  </si>
  <si>
    <t>еженедельно по вт и сб</t>
  </si>
  <si>
    <t>дер. Селихово (2 КП)</t>
  </si>
  <si>
    <t>56.509975 38.191074</t>
  </si>
  <si>
    <t>56.371147 38.085854</t>
  </si>
  <si>
    <t>56.359997 37.880604</t>
  </si>
  <si>
    <t>56.347668 38.02046</t>
  </si>
  <si>
    <t xml:space="preserve"> 56.251743 38.26549</t>
  </si>
  <si>
    <t>56.26556 38.279682</t>
  </si>
  <si>
    <t>56.262535 38.271065</t>
  </si>
  <si>
    <t>56.252876 38.26603</t>
  </si>
  <si>
    <t>56.317276 37.7811</t>
  </si>
  <si>
    <t>56.27605 38.28264</t>
  </si>
  <si>
    <t>56.279274 38.15996</t>
  </si>
  <si>
    <t>2 и 4 пн месяца</t>
  </si>
  <si>
    <t>56.283195 37.985245</t>
  </si>
  <si>
    <t>56.375153 38.114227</t>
  </si>
  <si>
    <t>56.522774 38.119686</t>
  </si>
  <si>
    <t>56.180923 38.164513</t>
  </si>
  <si>
    <t xml:space="preserve">с мая по декабрь еженедельно по чт, с января по апрель еженедельно по пн </t>
  </si>
  <si>
    <t>56.244358 38.124626</t>
  </si>
  <si>
    <t>56.42935 38.34696</t>
  </si>
  <si>
    <t>еженедельно по вт и чт</t>
  </si>
  <si>
    <t>56.553135 38.145626</t>
  </si>
  <si>
    <t>56.177708 38.048016</t>
  </si>
  <si>
    <t>56.243084 37.948856</t>
  </si>
  <si>
    <t>56.333103 38.24857</t>
  </si>
  <si>
    <t>56.280056 37.97065</t>
  </si>
  <si>
    <t>56.383347 38.065247</t>
  </si>
  <si>
    <t>56.384525 38.07348</t>
  </si>
  <si>
    <t>56.392982 38.0737</t>
  </si>
  <si>
    <t>56.41567 38.202038</t>
  </si>
  <si>
    <t>последний вт месяца</t>
  </si>
  <si>
    <t>15 числа каждого месяца</t>
  </si>
  <si>
    <t>56.29104 38.23787</t>
  </si>
  <si>
    <t>56.295845 38.236095</t>
  </si>
  <si>
    <t>56.34645 38.030685</t>
  </si>
  <si>
    <t>56.279346 37.945137</t>
  </si>
  <si>
    <t>56.374218 38.08795</t>
  </si>
  <si>
    <t>56.392735 38.272984</t>
  </si>
  <si>
    <t>56.35158 38.025314</t>
  </si>
  <si>
    <t>56.33776 38.091434</t>
  </si>
  <si>
    <t>56.360245 38.279594</t>
  </si>
  <si>
    <t>56.37115 38.019333</t>
  </si>
  <si>
    <t>56.55348 38.22938</t>
  </si>
  <si>
    <t>56.338795 37.945538</t>
  </si>
  <si>
    <t>56.287582 37.855644</t>
  </si>
  <si>
    <t>56.369675 38.02497</t>
  </si>
  <si>
    <t>еженедельно по пн и пт</t>
  </si>
  <si>
    <t>56.201023 38.076725</t>
  </si>
  <si>
    <t>56.254208 37.85644</t>
  </si>
  <si>
    <t>56.338722 37.926826</t>
  </si>
  <si>
    <t>56.339294 38.195534</t>
  </si>
  <si>
    <t>56.318382 38.240734</t>
  </si>
  <si>
    <t>56.34328 38.193592</t>
  </si>
  <si>
    <t>еженедельно по вс и пн</t>
  </si>
  <si>
    <t>56.346657 38.200184</t>
  </si>
  <si>
    <t>56.279575 37.986244</t>
  </si>
  <si>
    <t>56.365044 37.902344</t>
  </si>
  <si>
    <t>56.38286 38.15071</t>
  </si>
  <si>
    <t>56.276924 37.96602</t>
  </si>
  <si>
    <t>56.346424 38.079983</t>
  </si>
  <si>
    <t>56.31336 38.248474</t>
  </si>
  <si>
    <t>еженедельно пн и чт</t>
  </si>
  <si>
    <t>56.374138 38.24285</t>
  </si>
  <si>
    <t>56.345562 38.081028</t>
  </si>
  <si>
    <t>еженедельно по пн и чт</t>
  </si>
  <si>
    <t>56.3978 38.09403</t>
  </si>
  <si>
    <t>56.37123 38.01985</t>
  </si>
  <si>
    <t>56.232254 38.184765</t>
  </si>
  <si>
    <t>56.408806 38.029648</t>
  </si>
  <si>
    <t>1 и 3 пн месяца</t>
  </si>
  <si>
    <t>56.17724 38.11751</t>
  </si>
  <si>
    <t>2 и 4 сб месяца</t>
  </si>
  <si>
    <t>56.21498 37.9995</t>
  </si>
  <si>
    <t>56.251934 38.01743</t>
  </si>
  <si>
    <t>56.25655 38.015106</t>
  </si>
  <si>
    <t>56.645077 38.1715</t>
  </si>
  <si>
    <t>56.26574 38.029114</t>
  </si>
  <si>
    <t>56.36284 38.234394</t>
  </si>
  <si>
    <t>ИП Ермилов АВ (пост охраны 1 сотрудник, НУШ 15)</t>
  </si>
  <si>
    <t>56.35326 38.070637</t>
  </si>
  <si>
    <t>56.37331 38.259117</t>
  </si>
  <si>
    <t>2 и 4 ср месяца</t>
  </si>
  <si>
    <t>56.246845 38.008774</t>
  </si>
  <si>
    <t>56.337063 38.23688</t>
  </si>
  <si>
    <t>56.431877 38.29671</t>
  </si>
  <si>
    <t>56.21427 38.002068</t>
  </si>
  <si>
    <t>56.267757 38.14176</t>
  </si>
  <si>
    <t>56.644608 38.15522</t>
  </si>
  <si>
    <t>еженедельно 2 и 4 вс</t>
  </si>
  <si>
    <t>56.50693 38.06844</t>
  </si>
  <si>
    <t>56.326294 37.928623</t>
  </si>
  <si>
    <t>56.272102 38.28353</t>
  </si>
  <si>
    <t>еженедельно пн и ср</t>
  </si>
  <si>
    <t>56.37377 38.237797</t>
  </si>
  <si>
    <t>56.18413 38.154865</t>
  </si>
  <si>
    <t>56.17781 38.118973</t>
  </si>
  <si>
    <t>2 и 4 чт месяца</t>
  </si>
  <si>
    <t>56.2806 37.84433</t>
  </si>
  <si>
    <t>СНТ "Строитель"</t>
  </si>
  <si>
    <t>вблизи дер. Слободка</t>
  </si>
  <si>
    <t>56.365673 38.271534</t>
  </si>
  <si>
    <t>56.193005 38.139103</t>
  </si>
  <si>
    <t>56.252865 38.0119</t>
  </si>
  <si>
    <t>56.189915 38.17146</t>
  </si>
  <si>
    <t>еженедельно по вт и ср</t>
  </si>
  <si>
    <t>56.586323 37.957897</t>
  </si>
  <si>
    <t>56.2788 37.930172</t>
  </si>
  <si>
    <t>56.32098 37.939438</t>
  </si>
  <si>
    <t>56.354702 38.27771</t>
  </si>
  <si>
    <t>56.3422 38.094364</t>
  </si>
  <si>
    <t>56.27303 37.972782</t>
  </si>
  <si>
    <t>56.189342 38.101498</t>
  </si>
  <si>
    <t>56.321472 37.93893</t>
  </si>
  <si>
    <t>с мая по октябрь пн и пт</t>
  </si>
  <si>
    <t>56.312366 38.089607</t>
  </si>
  <si>
    <t>56.342247 38.03369</t>
  </si>
  <si>
    <t>56.33078 37.926533</t>
  </si>
  <si>
    <t>56.21736 37.898495</t>
  </si>
  <si>
    <t>56.240673 38.037</t>
  </si>
  <si>
    <t>56.34663 38.258766</t>
  </si>
  <si>
    <t>56.191776 38.027393</t>
  </si>
  <si>
    <t>56.282207 37.99563</t>
  </si>
  <si>
    <t>56.368877 38.182503</t>
  </si>
  <si>
    <t>ежемесячно 2 и 4 пт</t>
  </si>
  <si>
    <t>56.266106 38.063297</t>
  </si>
  <si>
    <t>56.29895 38.236214</t>
  </si>
  <si>
    <t>56.244637 38.017708</t>
  </si>
  <si>
    <t>56.2624 38.01854</t>
  </si>
  <si>
    <t>56.24621 37.86471</t>
  </si>
  <si>
    <t>56.24367 38.119484</t>
  </si>
  <si>
    <t>56.332188 37.922253</t>
  </si>
  <si>
    <t>56.283077 37.97429</t>
  </si>
  <si>
    <t>56.34495 38.208096</t>
  </si>
  <si>
    <t>56.334282 38.193634</t>
  </si>
  <si>
    <t>дер. Фролово (2 КП)</t>
  </si>
  <si>
    <t>56.32031 37.93573</t>
  </si>
  <si>
    <t>дер. Фролово (1 КП)</t>
  </si>
  <si>
    <t>56.377766 38.01872</t>
  </si>
  <si>
    <t>56.281834 37.995377</t>
  </si>
  <si>
    <t>1 раз в 12 дней</t>
  </si>
  <si>
    <t>56.267212 38.287186</t>
  </si>
  <si>
    <t>56.279427 37.91765</t>
  </si>
  <si>
    <t>56.25468 38.02348</t>
  </si>
  <si>
    <t>ежемесячно 1, 10, 20 числа</t>
  </si>
  <si>
    <t>56.509315 38.036575</t>
  </si>
  <si>
    <t>56.26017 38.190346</t>
  </si>
  <si>
    <t>56.27584 38.28125</t>
  </si>
  <si>
    <t>еженедельно ср и вс</t>
  </si>
  <si>
    <t>56.424015 37.85236</t>
  </si>
  <si>
    <t>56.396095 38.21916</t>
  </si>
  <si>
    <t>56.39675 38.217678</t>
  </si>
  <si>
    <t>56.39836 38.215847</t>
  </si>
  <si>
    <t>56.42082 38.095886</t>
  </si>
  <si>
    <t>56.260178 38.15314</t>
  </si>
  <si>
    <t>56.358337 38.250397</t>
  </si>
  <si>
    <t>ежемесячно 2 и 4 пн месяца</t>
  </si>
  <si>
    <t>56.369484 38.26038</t>
  </si>
  <si>
    <t xml:space="preserve">д. Лешково, дом № 77 </t>
  </si>
  <si>
    <t>ресторан Теремок (ИП Маликова Е.В.)</t>
  </si>
  <si>
    <t>ИП Маликова Е.В.</t>
  </si>
  <si>
    <t>56.204193 38.0591</t>
  </si>
  <si>
    <t xml:space="preserve">д. Смена, владение № 35 </t>
  </si>
  <si>
    <t>ООО "ЭКВИСТРОЙ"</t>
  </si>
  <si>
    <t>56.315773 38.22904</t>
  </si>
  <si>
    <t xml:space="preserve">д. Торгашино, помещение 18г </t>
  </si>
  <si>
    <t>ИП Сачкова Елена Анатольевна</t>
  </si>
  <si>
    <t>1f9ed194-75b3-45d1-8403-de985cec03bd</t>
  </si>
  <si>
    <t>56.635349, 38.196640</t>
  </si>
  <si>
    <t>ООО «79»</t>
  </si>
  <si>
    <t>произвольный (раз в 3 дня</t>
  </si>
  <si>
    <t>099e89d0-c279-45e0-897e-30067d336dae</t>
  </si>
  <si>
    <t>вт(1)</t>
  </si>
  <si>
    <t>вторник, суббота</t>
  </si>
  <si>
    <t>пятница(2)</t>
  </si>
  <si>
    <t xml:space="preserve">кп огорожена, без крыши </t>
  </si>
  <si>
    <t>582b53a3-a8f5-4a86-a3df-4b6dbe311836</t>
  </si>
  <si>
    <t>среда</t>
  </si>
  <si>
    <t>вторник,пятница</t>
  </si>
  <si>
    <t>пятница</t>
  </si>
  <si>
    <t>табличка есть</t>
  </si>
  <si>
    <t>серебро</t>
  </si>
  <si>
    <t>14.49999</t>
  </si>
  <si>
    <t>четверг</t>
  </si>
  <si>
    <t>ежемесячно 10,20,30 числа</t>
  </si>
  <si>
    <t>к.п. закрытая</t>
  </si>
  <si>
    <t>бункер без ограждения</t>
  </si>
  <si>
    <t>1 раз в 2 недели</t>
  </si>
  <si>
    <t>17.53</t>
  </si>
  <si>
    <t xml:space="preserve">вторник </t>
  </si>
  <si>
    <t>раз в 12 дней</t>
  </si>
  <si>
    <t>раз в 15 дней</t>
  </si>
  <si>
    <t>ежемесечно 10,20,30 числа</t>
  </si>
  <si>
    <t xml:space="preserve">график есть </t>
  </si>
  <si>
    <t>вторник, пятница</t>
  </si>
  <si>
    <t>вторник(2),пятница(2)</t>
  </si>
  <si>
    <t>вторник,четверг</t>
  </si>
  <si>
    <t>суббота</t>
  </si>
  <si>
    <t>56.2445. 37.9871</t>
  </si>
  <si>
    <t>понедельник,четверг</t>
  </si>
  <si>
    <t>56.2708,37.7983</t>
  </si>
  <si>
    <t>f6a0115b-ac96-4e85-acce-42b9a093352a</t>
  </si>
  <si>
    <t>56.138,37.5926</t>
  </si>
  <si>
    <t>3df3aeaf-736a-4325-a0b9-373ebf28c5a4</t>
  </si>
  <si>
    <t>1 и3 неделя в среду</t>
  </si>
  <si>
    <t>56.37836 38.196575</t>
  </si>
  <si>
    <t>4 неделя месяца</t>
  </si>
  <si>
    <t xml:space="preserve">вторник,пятница </t>
  </si>
  <si>
    <t>56.296364 38.124695</t>
  </si>
  <si>
    <t>56.30304 38.13343</t>
  </si>
  <si>
    <t>316de878-34db-42a1-977a-798227df317e</t>
  </si>
  <si>
    <t>каждые 6 дней</t>
  </si>
  <si>
    <t>56.303196 38.150032</t>
  </si>
  <si>
    <t>85afbee9-f6dd-4397-8923-017b055817ce</t>
  </si>
  <si>
    <t xml:space="preserve">суббота </t>
  </si>
  <si>
    <t>56.300068 38.175186</t>
  </si>
  <si>
    <t xml:space="preserve"> 56.344837 38.23797</t>
  </si>
  <si>
    <t>640bb857-0878-426d-9029-b28d8bc2485d</t>
  </si>
  <si>
    <t>56.293636 38.119453</t>
  </si>
  <si>
    <t>1 раз в 15 дней</t>
  </si>
  <si>
    <t>56.31488 38.143723</t>
  </si>
  <si>
    <t>02665120-0dd3-493f-9af5-86227496cc3d</t>
  </si>
  <si>
    <t>56.325363 38.150978</t>
  </si>
  <si>
    <t>7ac0254e-f8ec-4541-9941-cbc4649c0caa</t>
  </si>
  <si>
    <t>к.п.закрытая</t>
  </si>
  <si>
    <t>56.309013 37.92593</t>
  </si>
  <si>
    <t>92c20dda-3eeb-44d6-871f-9d8907aa5517</t>
  </si>
  <si>
    <t>56.4405 38.238422</t>
  </si>
  <si>
    <t>56.414562 38.180172</t>
  </si>
  <si>
    <t>57995bd4-60c5-4537-9422-ef8fce287b06</t>
  </si>
  <si>
    <t>среда,пятница</t>
  </si>
  <si>
    <t>56.270615 37.990677</t>
  </si>
  <si>
    <t>cd2f28b3-8ff2-44fe-bc9a-ee9b072eb2cd</t>
  </si>
  <si>
    <t>56.252186 37.983395</t>
  </si>
  <si>
    <t>56.396664 38.302567</t>
  </si>
  <si>
    <t>18421945-d92c-4e5c-b9d7-e99a51c55bfa</t>
  </si>
  <si>
    <t>понедельник</t>
  </si>
  <si>
    <t>56.195957 38.031548</t>
  </si>
  <si>
    <t>каждая 4 неделя вторник</t>
  </si>
  <si>
    <t>56.394917 37.99414</t>
  </si>
  <si>
    <t>cd3f47f8-3d56-4a71-bc29-99344a8f8a8f</t>
  </si>
  <si>
    <t>1 и 3 пятница</t>
  </si>
  <si>
    <t>каждый 4 вторник месяца</t>
  </si>
  <si>
    <t>56.392216 38.221775</t>
  </si>
  <si>
    <t>6697efbd-ca8e-4e4a-b74b-061bc3f61e91</t>
  </si>
  <si>
    <t>56.63574 38.19139</t>
  </si>
  <si>
    <t>2 и 4 пятница месяца</t>
  </si>
  <si>
    <t>56.31524 38.140636</t>
  </si>
  <si>
    <t>8eaf6138-d6e2-4d3c-a015-277ca920ede6</t>
  </si>
  <si>
    <t xml:space="preserve">ежемесячно 2,15,25 числа </t>
  </si>
  <si>
    <t>56.347466 38.16501</t>
  </si>
  <si>
    <t xml:space="preserve">пятница </t>
  </si>
  <si>
    <t>56.298977 38.117245</t>
  </si>
  <si>
    <t>be55beab-84ef-4caf-9f7d-b7d2d3eec5df</t>
  </si>
  <si>
    <t>56.30396 38.12919</t>
  </si>
  <si>
    <t xml:space="preserve">зеленая </t>
  </si>
  <si>
    <t>к.п. из сетки ,график есть</t>
  </si>
  <si>
    <t>4 неделя в пятницу</t>
  </si>
  <si>
    <t>56.291733 38.155434</t>
  </si>
  <si>
    <t>2d61eca2-3c78-4c93-b140-7ed28adfd575</t>
  </si>
  <si>
    <t>56.2526 37.94927</t>
  </si>
  <si>
    <t>понедельник,среда,пятница</t>
  </si>
  <si>
    <t>56.430767 38.14733</t>
  </si>
  <si>
    <t>1 раз в 30 дней</t>
  </si>
  <si>
    <t>2 к.п.на территории 1к.п. по стандарту,другая просто стоит бак</t>
  </si>
  <si>
    <t>56.318367 38.140095</t>
  </si>
  <si>
    <t>56.30421 38.132183</t>
  </si>
  <si>
    <t>9a2cd15d-a4f0-4cb7-8f33-bc422e064f62</t>
  </si>
  <si>
    <t>1b4adf7f-7a6f-4f4e-b2d5-582dbc57f4a8</t>
  </si>
  <si>
    <t>понедельник(2),четверг(1)</t>
  </si>
  <si>
    <t>56.39116 37.99391</t>
  </si>
  <si>
    <t>76e4fb87-54fa-497a-93e7-0533ebb6d3ac</t>
  </si>
  <si>
    <t>0,66*9</t>
  </si>
  <si>
    <t>несколько точек сбора баков</t>
  </si>
  <si>
    <t>3-Д сетка без крыши</t>
  </si>
  <si>
    <t>понедельник,вторник,чутверг,пятница</t>
  </si>
  <si>
    <t>пн,ср,пт</t>
  </si>
  <si>
    <t>пн,чт</t>
  </si>
  <si>
    <t>вт,пт</t>
  </si>
  <si>
    <t>пн,вт,ср,чт,пт</t>
  </si>
  <si>
    <t>30 чила ежемесячно</t>
  </si>
  <si>
    <t>огорождено 3Д сеткой</t>
  </si>
  <si>
    <t>г. Пересвет, ул. Комсомольская, д.11 (ИП Белкина)</t>
  </si>
  <si>
    <t>56.418804 38.180096</t>
  </si>
  <si>
    <t>10699769-8cd5-4e6b-9aac-9a540c62446b</t>
  </si>
  <si>
    <t>ИП Белкина Лариса Александровна, ИП Карпова Светлана Альбертовна</t>
  </si>
  <si>
    <t>ИП Морозова Ольга Сергеевна, ИП Маянцев Андрей Александрович</t>
  </si>
  <si>
    <t>1*0,66; 1*0,75</t>
  </si>
  <si>
    <t>г. Сергиев Посад, пр-кт Красной Армии, дом № 251А</t>
  </si>
  <si>
    <t>56.333328, 38.156441</t>
  </si>
  <si>
    <t>08cfc64c-14d6-4db4-94dc-734dbea2f38d</t>
  </si>
  <si>
    <t>д. Морозово (СП ВАНДА ООО)</t>
  </si>
  <si>
    <t>56.243877 38.053432</t>
  </si>
  <si>
    <t>СП ВАНДА ООО</t>
  </si>
  <si>
    <t>ИП Рудакова Екатерина Александровна, ИП лобачев Василий Викторович</t>
  </si>
  <si>
    <t>д. Жучки, д. 2-Ж</t>
  </si>
  <si>
    <t>56.246395, 37.936501</t>
  </si>
  <si>
    <t>СИСТЕМНЫЕ КОНВЕКТОРЫ ООО</t>
  </si>
  <si>
    <t>4f2cac96-93d1-48ba-badd-6f97d9611600</t>
  </si>
  <si>
    <t>3*0,8</t>
  </si>
  <si>
    <t>г. Сергиев Посад, ул. Вознесенская, д. 103</t>
  </si>
  <si>
    <t>ИП Морозов Алексей Викторович</t>
  </si>
  <si>
    <t>56.299366, 38.133781</t>
  </si>
  <si>
    <t>6bb37032-ce86-457d-9e4a-e1f805eca943</t>
  </si>
  <si>
    <t>д. Трехселище, дом № 2/1</t>
  </si>
  <si>
    <t xml:space="preserve">маг. №22к (СП РАЙПО) </t>
  </si>
  <si>
    <t>56.547493, 38.193066</t>
  </si>
  <si>
    <t>b89f48df-1328-4835-843d-128a1e22dc8f</t>
  </si>
  <si>
    <t>56.415218,38.099988</t>
  </si>
  <si>
    <t>56.651595, 37.859268</t>
  </si>
  <si>
    <t>56.547493, 38.193067</t>
  </si>
  <si>
    <t xml:space="preserve">г. Краснозаводск, Рдултовского пл, д. 2 </t>
  </si>
  <si>
    <t xml:space="preserve">ООО АУТЛЕТШОП </t>
  </si>
  <si>
    <t>ce36e76d-ea63-49f7-97af-d2f0d9b39f05</t>
  </si>
  <si>
    <t xml:space="preserve"> ИП Фомин Алексей Викторович </t>
  </si>
  <si>
    <t>1*0,24, 1*0,75</t>
  </si>
  <si>
    <t>ИП Дикушина Г.Н.; ООО «ГРИНИНВЕСТ»</t>
  </si>
  <si>
    <t>ИП Белитов В.В.</t>
  </si>
  <si>
    <t xml:space="preserve">п. Лоза, д. 13 д </t>
  </si>
  <si>
    <t>e47f3682-d242-46c5-9a4c-ec8d3adbb649</t>
  </si>
  <si>
    <t>56.258114, 38.210896</t>
  </si>
  <si>
    <t>АО "ЛВЗ "ТОПАЗ"</t>
  </si>
  <si>
    <t>56.27998 38.120026</t>
  </si>
  <si>
    <t xml:space="preserve">г. Сергиев Посад , Московское ш, д. 46а/5 </t>
  </si>
  <si>
    <t>ИП Юсупов Ильмир Шавкадович</t>
  </si>
  <si>
    <t xml:space="preserve">г. Сергиев Посад, ул. Пионерская, дом № 6 </t>
  </si>
  <si>
    <t>ООО "Александрийский"</t>
  </si>
  <si>
    <t>56.31339 38.13799</t>
  </si>
  <si>
    <t xml:space="preserve">г. Сергиев Посад, ул. Пограничная, д. № 9а </t>
  </si>
  <si>
    <t>ИП Орлов Г.Г</t>
  </si>
  <si>
    <t xml:space="preserve">д. Тураково, дом № 113 а </t>
  </si>
  <si>
    <t>e2a6204d-2c70-415e-a5ff-d42b3fd394b6</t>
  </si>
  <si>
    <t>56.337917, 38.146832</t>
  </si>
  <si>
    <t>56.278763, 38.191132</t>
  </si>
  <si>
    <t xml:space="preserve">ООО ФАВОРИТ </t>
  </si>
  <si>
    <t>d7f889f7-8403-4be0-a5a0-052f104574ce</t>
  </si>
  <si>
    <t>ООО "АЛЬКОР И К°" (у бассейна)</t>
  </si>
  <si>
    <t>4*0,24</t>
  </si>
  <si>
    <t xml:space="preserve">д. Малинники (верхняя) </t>
  </si>
  <si>
    <t>АО «Заповедное охотничье хозяйство «Загорское »</t>
  </si>
  <si>
    <t>56.298035, 38.400692</t>
  </si>
  <si>
    <t>8334431d-a7eb-4dbc-8d35-4ac663a9405d</t>
  </si>
  <si>
    <t>г. Сергиев Посад, пр-т Красной Армии, д. 212 В, каб. 3ООО</t>
  </si>
  <si>
    <t>56.318325, 38.155178</t>
  </si>
  <si>
    <t>ГРИНПАК ООО</t>
  </si>
  <si>
    <t>f0f8cecb-7aaa-488c-bc04-cde12285760c</t>
  </si>
  <si>
    <t>офисное здание,  Фирма Строим дом ООО</t>
  </si>
  <si>
    <t>п.г.т. Скоропусковский, пром. Зона 11</t>
  </si>
  <si>
    <t>56.368942, 38.171909</t>
  </si>
  <si>
    <t>ООО "КРЕАТИВНЫЕ МАТЕРИАЛЫ"</t>
  </si>
  <si>
    <t>39d3c186-d087-4457-8470-6f918e172910</t>
  </si>
  <si>
    <t>2*0,360л</t>
  </si>
  <si>
    <t>с. Богородское (56.545396, 37.885314)</t>
  </si>
  <si>
    <t>f500b19a-b29b-435e-af62-d2d3caf51bb5</t>
  </si>
  <si>
    <t>5(103,4), 10а(50,8), 22(105), 24а(74,5), 32а(91,2), 33(132,2), 39(36), 40(55,3), 50(23,1), 53а(89), 55а(18,8), 50:05:0000000:80738(31,9), 50:05:0020232:338(142,8), 50:05:0020232:340(91), 50:05:0020232:319(73,1); 50:05:0020232:318; 50:05:0020232:321; 19; 14Б; 36; 13; 57; 43; 9; 1А; 15; 26; 7; 42; 30; 75; уч. 10; 49А; 35; 3; 28; 52; 6; 63; 25А; 4; 39А; 40; 61; 50:05:0020232:337; 53; 26А; 50:05:0020232:190; 24А; 50:05:0100134:679; 2; уч. 40Б; 32А; 8; 17А; 1; 22А; 48; 41; 23; 40А; 51; 18; 34; 50:05:0020232:273</t>
  </si>
  <si>
    <t>г. Сергиев Посад, пр-т Красной Армии, дом 212 В</t>
  </si>
  <si>
    <t>56.321609, 38.147705</t>
  </si>
  <si>
    <t>ООО "ПРОМ-АЛЬЯНС"</t>
  </si>
  <si>
    <t>f348647e-ada9-4be7-8fdc-3518e8349cf1</t>
  </si>
  <si>
    <t xml:space="preserve">г. Сергиев Посад, ул. Рыбная, д. 22, Пункт оборота поездов на станции </t>
  </si>
  <si>
    <t>56.302906, 38.138226</t>
  </si>
  <si>
    <t>ОАО "РЖД"</t>
  </si>
  <si>
    <t>3bf33c44-9943-457d-b28e-6ef9b33d3501</t>
  </si>
  <si>
    <t>г. Сергиев Посад, пер. Садовый 13</t>
  </si>
  <si>
    <t>56.319027, 38.118877</t>
  </si>
  <si>
    <t>ИП Шаповалова И.В.</t>
  </si>
  <si>
    <t>038ceebd-6c34-4ab4-ae48-d9a5a44aa00e</t>
  </si>
  <si>
    <t xml:space="preserve">ООО ВЕКТОР </t>
  </si>
  <si>
    <t>80c9c37b-d72e-4dda-a389-ebef07a51f77</t>
  </si>
  <si>
    <t xml:space="preserve"> 1 раз в 9 дней</t>
  </si>
  <si>
    <t>e5ac7371-dbdf-4492-aae7-e62e923c9204</t>
  </si>
  <si>
    <t>8 (45), 14 (33,8), 15 (39,4), 15б (156), 17 (94,4), 50:05:0090201:134 (90), к.н (71,8), 50:05:0090201:126 (99,8); 15Б; 15; 14; 50:05:0090201:141; 8; 2, 1, 15А, 13, 13, 10, 19</t>
  </si>
  <si>
    <t xml:space="preserve">г. Сергиев Посад, ул. Вифанская, д. 12 </t>
  </si>
  <si>
    <t>56.309822, 38.141392</t>
  </si>
  <si>
    <t>ИП Лесник Любовь Викторовна</t>
  </si>
  <si>
    <t>ec791eeb-54a1-4bec-a95b-45d1f091fc19</t>
  </si>
  <si>
    <t>56.292095, 38.152435</t>
  </si>
  <si>
    <t>ИП Комаров Андрей Владимирович</t>
  </si>
  <si>
    <t>0da9240a-4e61-4afa-b58b-1e2316b22146</t>
  </si>
  <si>
    <t>г. Хотьково, ул. Заводская , д. 3</t>
  </si>
  <si>
    <t>56.261681, 37.966740</t>
  </si>
  <si>
    <t>ОЛ-ТЕКС ООО</t>
  </si>
  <si>
    <t>32b37893-6b6c-466e-b79c-99803a156164</t>
  </si>
  <si>
    <t>ИП Розанов Алексей Евгеньевич; Синицына Наталья Александровна</t>
  </si>
  <si>
    <t>ООО СОЮЗ СВ. ИОАННА ВОИНА (Верный)</t>
  </si>
  <si>
    <t>д. Короськово: 34, 34, 34, 34, 34, 34, 34, 20, 20, 21, 21, 22, 22, 22, 29, 4, 4, 6, 11, 11, 31, 27, 12, 18, 18 ,19, 19, 2, 2, 9, 9, 9, 9, 16, 24, 33, 5, 14, 14, 21А, 28, 28, 3, 8, 8, 12А, 18А, 9А, 1; 27А, 10</t>
  </si>
  <si>
    <t>07ba918c-27c7-4261-9934-0484f1acfc0c</t>
  </si>
  <si>
    <t>г. Хотьково, Митино 3-я ул, дом № 11, корпус 1</t>
  </si>
  <si>
    <t>56.257065, 37.977932</t>
  </si>
  <si>
    <t>ИП Голубкова Татьяна Дмитриевна</t>
  </si>
  <si>
    <t>58d3db8e-76aa-4ebc-a549-b8b1e98df3fd</t>
  </si>
  <si>
    <t xml:space="preserve">г. Хотьково, ул. Майолик, д. 19 </t>
  </si>
  <si>
    <t>56.253204, 37.979225</t>
  </si>
  <si>
    <t>ООО "АЛЬГРЕЙ" (рынок)</t>
  </si>
  <si>
    <t>д. Зубцово, д. 62 (Магазин "Продукты")</t>
  </si>
  <si>
    <t>56.198376 38.143665</t>
  </si>
  <si>
    <t>Пригородное сельское потребительское общество Сергиево Посадского района Московской области (Магазин Продукты)</t>
  </si>
  <si>
    <t xml:space="preserve">д. Репихово, д. 126 </t>
  </si>
  <si>
    <t>56.223633, 37.997368</t>
  </si>
  <si>
    <t>д. Сватково (Пятерочка)</t>
  </si>
  <si>
    <t>ООО «Агроторг» (пятерочка); Дзаниван Сильвано (пиццерия)</t>
  </si>
  <si>
    <t>п. Мостовик, ул. Лесная, д. 47</t>
  </si>
  <si>
    <t>ИП Лазарев Виталий Николаевич</t>
  </si>
  <si>
    <t>e91beb0e-1a3a-4bd3-a88e-1daddbfbd65f</t>
  </si>
  <si>
    <t>56.310200, 37.932770</t>
  </si>
  <si>
    <t>с. Сватково, стр. 92</t>
  </si>
  <si>
    <t>ООО ЯРОСЛАВКА</t>
  </si>
  <si>
    <t>56.373875 38.205147</t>
  </si>
  <si>
    <t>375ab37e-21df-47a2-8d0c-5dc1b446ee14</t>
  </si>
  <si>
    <t>1*0,77</t>
  </si>
  <si>
    <t>д. Лешково, д.60</t>
  </si>
  <si>
    <t>56.210999, 38.074924</t>
  </si>
  <si>
    <t>ООО "РЕЗЕРВ"</t>
  </si>
  <si>
    <t>8d584796-9386-4888-b15a-d9e548cd422e</t>
  </si>
  <si>
    <t>с. Муханово, ул. Центральная, д. 22</t>
  </si>
  <si>
    <t>56.51036 38.32349</t>
  </si>
  <si>
    <t>0efc88a7-dc69-4fbe-8836-eb0f7e7968f7</t>
  </si>
  <si>
    <t xml:space="preserve">с. Сватково, д. 100 </t>
  </si>
  <si>
    <t>ООО "ЭКОЛАЙФ"</t>
  </si>
  <si>
    <t>56.3782 38.20942</t>
  </si>
  <si>
    <t>г.о. Сергиев Посад, 6-й км автострады "Хотьково-Дмитров" АЗС "NPS"</t>
  </si>
  <si>
    <t>56.312038, 37.938541</t>
  </si>
  <si>
    <t>ГТО ФИРМА Ивантеевка</t>
  </si>
  <si>
    <t>59a9b959-27e0-4936-8e47-d6804381b179</t>
  </si>
  <si>
    <t>56.493416, 38.004848</t>
  </si>
  <si>
    <t>ООО "ДОРСТРОЙСИСТЕМ"</t>
  </si>
  <si>
    <t xml:space="preserve">г. Краснозаводск, ул. 1 Мая, д. 1 </t>
  </si>
  <si>
    <t>56.445023, 38.235004</t>
  </si>
  <si>
    <t>ООО «Торгово-промышленная компания»</t>
  </si>
  <si>
    <t>a725fef9-3eee-4049-a6ef-385af2af18e6</t>
  </si>
  <si>
    <t>г. Краснозаводск, ул. 1 Мая, д.55, стр 2</t>
  </si>
  <si>
    <t>56.440739, 38.254871</t>
  </si>
  <si>
    <t>ИП Термхитаров Сергей Владимирович; ООО "ДНС Ритейл"</t>
  </si>
  <si>
    <t>дер. Березняки, д. 110А</t>
  </si>
  <si>
    <t>ООО «МЕЛАНТ», ИП Фролова Наталия Юрьевна, ООО "ЭФС"; ООО “Новые Перевязочные Материалы”</t>
  </si>
  <si>
    <t>г. Хотьково, ул. Кооперативная, влд. 2</t>
  </si>
  <si>
    <t xml:space="preserve">ПРАВОСЛАВНАЯ РЕЛИГИОЗНАЯ ОРГАНИЗАЦИЯ ПОКРОВСКИЙ ХОТЬКОВ СТАВРОПИГИАЛЬНЫЙ ЖЕНСКИЙ МОНАСТЫРЬ </t>
  </si>
  <si>
    <t>56.251537, 37.994587</t>
  </si>
  <si>
    <t>1b81c95a-caf0-4b67-a73e-97b94f47899b</t>
  </si>
  <si>
    <t>ООО «Фарма-СВ»-4,25куб.м, ООО "СПОРТ-ЭЛЛАДА" (0,7975)</t>
  </si>
  <si>
    <t>г. Сергиев Посад, пр-т Красной Армии, д. 210Б</t>
  </si>
  <si>
    <t>56.321300, 38.145600</t>
  </si>
  <si>
    <t>филиал "Центр народно-художественного творчества и традиций "Наследие"</t>
  </si>
  <si>
    <t>бак в аренду взяли у МБУ</t>
  </si>
  <si>
    <t>г. Сергиев Посад, ул. Школьная, д. 2</t>
  </si>
  <si>
    <t>56.295100, 38.120900</t>
  </si>
  <si>
    <t>филиал "Детский дом творчества "Родник"</t>
  </si>
  <si>
    <t>г. Сергиев Посад, 1-й Новгородский переулок, д. 9</t>
  </si>
  <si>
    <t>56.337920, 38.138000</t>
  </si>
  <si>
    <t>ИП Гончар Ольга Константиновна</t>
  </si>
  <si>
    <t>ИП Павкин С.Н.</t>
  </si>
  <si>
    <t>56.286336, 38.116348</t>
  </si>
  <si>
    <t>ООО "ЗСК ГЛАССПРОМ" (пр-во пластмассовых изделий)</t>
  </si>
  <si>
    <t>56.392014, 38.312141</t>
  </si>
  <si>
    <t>1*0,100л</t>
  </si>
  <si>
    <t>г. Хотьково, ул. Майолик, д. 19Г</t>
  </si>
  <si>
    <t>56.253515, 37.979184</t>
  </si>
  <si>
    <t>ИП Малов Д.О.</t>
  </si>
  <si>
    <t>магазины, рынок (ИП Малов Д.О.)</t>
  </si>
  <si>
    <t>ООО "Городские аптеки" (3,285); ИП Шевлягина Татьяна Анатольевна (1,19); ИП Матенков А.М.</t>
  </si>
  <si>
    <t>г. Сергиев Посад, ул. Строительная, д. 1В</t>
  </si>
  <si>
    <t>56.284156, 38.134345</t>
  </si>
  <si>
    <t>производство окон (ООО "Теллур")</t>
  </si>
  <si>
    <t>ООО "Теллур"</t>
  </si>
  <si>
    <t>1*0,7</t>
  </si>
  <si>
    <t>ИП Герасимов С.О. (0,36); ИП Янковская А.В. (1,0115); ИП Салтыков Сергей Александрович; ИП Лукин Денис Валерьевич; ООО "Дента-М"; ПРОГРЕСС-ФАРМ ООО-1,9куб.м; ИП Варенова Е.А.</t>
  </si>
  <si>
    <t>ИП Луганская Галина Сергеевна (1,62); ООО "Альбион-2002" (9,32805); Салтыков С.А. (валдберис)</t>
  </si>
  <si>
    <t xml:space="preserve">д. Бужаниново (слева) </t>
  </si>
  <si>
    <t>56.391731, 38.325321</t>
  </si>
  <si>
    <t>ООО "ТН-АЗС-ЗАПАД"</t>
  </si>
  <si>
    <t>e4843798-71a4-430a-89df-83987136b0b5</t>
  </si>
  <si>
    <t>56.391754, 38.328171</t>
  </si>
  <si>
    <t>cd2bd03b-ee12-4d93-b441-f67d7e71bfc8</t>
  </si>
  <si>
    <t>ЛОСИ-3 ООО ; Макаров Алексей Владимирович</t>
  </si>
  <si>
    <t>56.391754, 38.328172</t>
  </si>
  <si>
    <t>д. Хомяково, ул. Дмитровская уч.19 (АЗС)</t>
  </si>
  <si>
    <t>56.415043, 37.989525</t>
  </si>
  <si>
    <t>ИП Кудрявцева И.А. (3,477); ООО "ФАРМ-ФАКТ" (5,9); ООО "Р.И.М." (2,5833); ИП Коршунов А.Н.</t>
  </si>
  <si>
    <t>56.391754, 38.328173</t>
  </si>
  <si>
    <t>56.232636, 38.280245</t>
  </si>
  <si>
    <t>56.246979, 38.119568</t>
  </si>
  <si>
    <t>ООО На поле (рынок)</t>
  </si>
  <si>
    <t>ООО "Мидия" (Сергиев Град)</t>
  </si>
  <si>
    <t>ООО фирма "Загорск" (тц Маяк)</t>
  </si>
  <si>
    <t>ООО ТЦ ВОКЗАЛЬНЫЙ (ТЦ Мамонтов)</t>
  </si>
  <si>
    <t>ООО ТЦ ВОКЗАЛЬНЫЙ (остановка Углич)</t>
  </si>
  <si>
    <t>АО СПТК "МЕРКУРИЙ" (рынок)</t>
  </si>
  <si>
    <t>ООО ВЫБОР (рынок)</t>
  </si>
  <si>
    <t>56.322624, 38.145935</t>
  </si>
  <si>
    <t>п. Мостовик, ул. Первомайская, д. 7Б, строение 1</t>
  </si>
  <si>
    <t>56.305847, 37.928154</t>
  </si>
  <si>
    <t>ИП Надеждина Л.В. (баня)</t>
  </si>
  <si>
    <t>2220ba50-6b6e-468b-8617-834643ca3077</t>
  </si>
  <si>
    <t>ИП Егоров Сергей Иванович (автотехцентр)</t>
  </si>
  <si>
    <t xml:space="preserve">д. Бужаниново (справа) </t>
  </si>
  <si>
    <t>п. Реммаш, ул. Институтская, д. 5</t>
  </si>
  <si>
    <t>ИП Сахаров Виктор Анатольевич</t>
  </si>
  <si>
    <t>56.44985 38.094723</t>
  </si>
  <si>
    <t>0b5c4b17-0fae-4f32-b037-5de08735028b</t>
  </si>
  <si>
    <t>ООО ТД НМ (АЗС Нефтьмагистраль)</t>
  </si>
  <si>
    <t xml:space="preserve"> с. Деулино (АЗС)</t>
  </si>
  <si>
    <t>56.350166, 38.117298</t>
  </si>
  <si>
    <t>dea9f83f-db88-47cc-929b-05181d546cff</t>
  </si>
  <si>
    <t>с. Сватково, д. 90</t>
  </si>
  <si>
    <t>56.394779, 38.223441</t>
  </si>
  <si>
    <t>1*0,12</t>
  </si>
  <si>
    <t>ООО "Русморсервис" (магазин)</t>
  </si>
  <si>
    <t>ИП Ульянов Илья Михайлович; ИП Щербакова Елена Александровна</t>
  </si>
  <si>
    <t>г. Сергиев Посад, ул. Лесная, д. № 1в</t>
  </si>
  <si>
    <t>56.305912, 38.194233</t>
  </si>
  <si>
    <t>ИП Климешина Виктория Юрьевна; Шестакова Неля Викторовна</t>
  </si>
  <si>
    <t>0775ac19-e726-49cf-a816-cb119a0fe63b</t>
  </si>
  <si>
    <t>ООО БЕТА-М (Красное и Белое); ИП Барулин Дмитрий Сергеевич</t>
  </si>
  <si>
    <t>г. Сергиев Посад, Скобяное ш, дом № 8</t>
  </si>
  <si>
    <t>56.289646, 38.134235</t>
  </si>
  <si>
    <t>ООО "МЕХАНИКУС"</t>
  </si>
  <si>
    <t>db8cf744-d07e-4cf2-8b99-800d123723c3</t>
  </si>
  <si>
    <t xml:space="preserve">д. Тураково, д. 112А </t>
  </si>
  <si>
    <t>ООО Линия Терраццо</t>
  </si>
  <si>
    <t>107aeb59-4fdc-4b4f-95b8-0bbbefec48f9</t>
  </si>
  <si>
    <t>56.265564, 38.194778</t>
  </si>
  <si>
    <t xml:space="preserve">г. Сергиев Посад , Ярославское ш, д. 4В </t>
  </si>
  <si>
    <t>Копалиани Михаил Артемович</t>
  </si>
  <si>
    <t>de571b94-75fa-4ad9-b20c-e9bd82262eb2</t>
  </si>
  <si>
    <t>56.338551, 38.161209</t>
  </si>
  <si>
    <t xml:space="preserve">с. Константиново, ул. Советская, д. 66 </t>
  </si>
  <si>
    <t>de9e8e7b-33bf-4178-bdc2-ed0cf3cca389</t>
  </si>
  <si>
    <t>56.552605, 38.032188</t>
  </si>
  <si>
    <t>ПОЧТА РОССИИ; Ковалев Максим Валерьевич</t>
  </si>
  <si>
    <t>56.352806 38.108402</t>
  </si>
  <si>
    <t>56.398094 37.890858</t>
  </si>
  <si>
    <t>56.33768 38.370968</t>
  </si>
  <si>
    <t>1 вс месяца</t>
  </si>
  <si>
    <t>56.64758 38.15938</t>
  </si>
  <si>
    <t>56.346714 38.10866</t>
  </si>
  <si>
    <t>56.278465 38.17571</t>
  </si>
  <si>
    <t>56.500076 38.170097</t>
  </si>
  <si>
    <t>56.350857 38.23306</t>
  </si>
  <si>
    <t>1 числа ежемесячно</t>
  </si>
  <si>
    <t>25 числа ежемесячно</t>
  </si>
  <si>
    <t>56.244938 38.231373</t>
  </si>
  <si>
    <t>56.506687 38.161106</t>
  </si>
  <si>
    <t>56.507 38.167767</t>
  </si>
  <si>
    <t>56.197987 38.080204</t>
  </si>
  <si>
    <t>56.197975 38.0795</t>
  </si>
  <si>
    <t>56.59848 38.030552</t>
  </si>
  <si>
    <t>56.315292 37.80736</t>
  </si>
  <si>
    <t>56.299248 38.356407</t>
  </si>
  <si>
    <t>56.261955 38.152447</t>
  </si>
  <si>
    <t>56.407963 38.348797</t>
  </si>
  <si>
    <t>56.35643 38.220448</t>
  </si>
  <si>
    <t>56.26959 38.04253</t>
  </si>
  <si>
    <t>20 числа каждого месяца</t>
  </si>
  <si>
    <t xml:space="preserve"> да</t>
  </si>
  <si>
    <t>56.38822 38.168495</t>
  </si>
  <si>
    <t>3 и 5 сб месяца</t>
  </si>
  <si>
    <t>56.27611 37.902702</t>
  </si>
  <si>
    <t>56.368443 38.18139</t>
  </si>
  <si>
    <t>56.38634 38.283997</t>
  </si>
  <si>
    <t>10,20,30 числа ежемесячно</t>
  </si>
  <si>
    <t xml:space="preserve"> 56.28754 38.15316</t>
  </si>
  <si>
    <t>56.28726 38.159397</t>
  </si>
  <si>
    <t>56.27114 38.03225</t>
  </si>
  <si>
    <t xml:space="preserve"> 56.349697 38.18124</t>
  </si>
  <si>
    <t>последнее вс месяца</t>
  </si>
  <si>
    <t>56.35283 38.10141</t>
  </si>
  <si>
    <t>56.384903 38.114666</t>
  </si>
  <si>
    <t>56.342052 38.2022</t>
  </si>
  <si>
    <t>56.345417 38.10438</t>
  </si>
  <si>
    <t>56.320683 38.01254</t>
  </si>
  <si>
    <t>56.343582 37.839226</t>
  </si>
  <si>
    <t>1 неделя месяца в пн</t>
  </si>
  <si>
    <t xml:space="preserve"> 56.349724 38.116024</t>
  </si>
  <si>
    <t>56.344204 37.863735</t>
  </si>
  <si>
    <t>56.356125 38.222115</t>
  </si>
  <si>
    <t>56.602146 38.035675</t>
  </si>
  <si>
    <t>56.230648 38.286324</t>
  </si>
  <si>
    <t>ежемесячно 1 и 15 числа</t>
  </si>
  <si>
    <t>56.272636 38.122375</t>
  </si>
  <si>
    <t>56.389366 38.279415</t>
  </si>
  <si>
    <t>56.40051 38.24313</t>
  </si>
  <si>
    <t>еженедельно пн чт</t>
  </si>
  <si>
    <t>56.267475 38.265015</t>
  </si>
  <si>
    <t>56.50725 38.18126</t>
  </si>
  <si>
    <t>56.268597 38.127056</t>
  </si>
  <si>
    <t>56.284397 38.116756</t>
  </si>
  <si>
    <t>56.197186 38.04494</t>
  </si>
  <si>
    <t>56.32318 38.072987</t>
  </si>
  <si>
    <t>56.335037 37.84276</t>
  </si>
  <si>
    <t>56.394417 38.27897</t>
  </si>
  <si>
    <t>56.40474 38.36993</t>
  </si>
  <si>
    <t>56.2629 38.204033</t>
  </si>
  <si>
    <t>56.18917 38.04917</t>
  </si>
  <si>
    <t>56.3013 38.081184</t>
  </si>
  <si>
    <t>56.30676 38.0956</t>
  </si>
  <si>
    <t>56.37533 38.228672</t>
  </si>
  <si>
    <t>еженедельно ср сб</t>
  </si>
  <si>
    <t>пос. Мостовик (1 КП)</t>
  </si>
  <si>
    <t>56.31599 37.94329</t>
  </si>
  <si>
    <t>56.310764 37.94186</t>
  </si>
  <si>
    <t>56.35359 37.858982</t>
  </si>
  <si>
    <t>56.38577 38.3233</t>
  </si>
  <si>
    <t>д. Шильцы</t>
  </si>
  <si>
    <t>56.27293 38.283276</t>
  </si>
  <si>
    <t>56.32856 37.846485</t>
  </si>
  <si>
    <t>ежемесячно 1 и 3 ср</t>
  </si>
  <si>
    <t>56.28645 37.99072</t>
  </si>
  <si>
    <t xml:space="preserve"> 56.50613 38.186478</t>
  </si>
  <si>
    <t>56.342827 37.835766</t>
  </si>
  <si>
    <t>56.280193 38.16165</t>
  </si>
  <si>
    <t>56.287712 38.15217</t>
  </si>
  <si>
    <t>56.503387 38.31798</t>
  </si>
  <si>
    <t>56.28287 38.13824</t>
  </si>
  <si>
    <t>56.18973 38.131695</t>
  </si>
  <si>
    <t>56.268253 37.843895</t>
  </si>
  <si>
    <t>ежемесячно 1 и 3 вт</t>
  </si>
  <si>
    <t>56.31835 38.25162</t>
  </si>
  <si>
    <t>еженедельно вт и чт</t>
  </si>
  <si>
    <t>56.33394 37.893974</t>
  </si>
  <si>
    <t>еженедельно пн чт сб</t>
  </si>
  <si>
    <t>56.498196 38.163662</t>
  </si>
  <si>
    <t>56.499107 38.16882</t>
  </si>
  <si>
    <t>56.514763 38.195976</t>
  </si>
  <si>
    <t>56.275345 38.15045</t>
  </si>
  <si>
    <t>56.315647 38.05063</t>
  </si>
  <si>
    <t>56.275375 38.147625</t>
  </si>
  <si>
    <t>56.559635 38.02401</t>
  </si>
  <si>
    <t>56.258957 38.189007</t>
  </si>
  <si>
    <t xml:space="preserve">г. Сергиев Посад, ул. Центральная, д. 1В </t>
  </si>
  <si>
    <t>56.284313 38.14217</t>
  </si>
  <si>
    <t>г. Хотьково, 1-я Овражная улица, д. 16</t>
  </si>
  <si>
    <t>610e910c-57fb-4b02-a3ac-9a0e3392cd8b</t>
  </si>
  <si>
    <t>56.259342, 37.981049</t>
  </si>
  <si>
    <t>АО МОСОБЛГАЗ</t>
  </si>
  <si>
    <t>f60138b8-d738-43bf-99a4-e6fa7c3f98ee</t>
  </si>
  <si>
    <t>Чернохвостов Михаил Юрьевич</t>
  </si>
  <si>
    <t>56.581554, 38.150429</t>
  </si>
  <si>
    <t>мкр. Семхоз, ул. Парковая, д. № 2 (храм Сергиевский г. СП)</t>
  </si>
  <si>
    <t>56.282509, 38.083813</t>
  </si>
  <si>
    <t>МЕСТНАЯ РЕЛИГИОЗНАЯ ОРГАНИЗАЦИЯ ПРАВОСЛАВНЫЙ ПРИХОД СЕРГИЕВСКОГО ХРАМА Г. СЕРГИЕВА ПОСАДА МОСКОВС</t>
  </si>
  <si>
    <t>1c172798-b3b3-433d-8df6-9fa54c950a9e</t>
  </si>
  <si>
    <t>п. Ситники, д.15</t>
  </si>
  <si>
    <t xml:space="preserve">ООО "Престиж Кейтеринг" </t>
  </si>
  <si>
    <t>7c241ab1-33d4-487f-8848-a670e8a06730</t>
  </si>
  <si>
    <t>56.247612, 38.208328</t>
  </si>
  <si>
    <t xml:space="preserve"> ООО "ЭЛИЕН" ((Салон "Tu")); ТУ.КЛИНИК ООО</t>
  </si>
  <si>
    <t xml:space="preserve">г. Сергиев Посад, ул. Ильинская, дом № 23 </t>
  </si>
  <si>
    <t>ИП Волчков Олег Петрович</t>
  </si>
  <si>
    <t>56.310505, 38.124409</t>
  </si>
  <si>
    <t>49b2de95-f83c-4864-8377-2a672c8d8768</t>
  </si>
  <si>
    <t>ef53bf66-155a-489e-a82b-b3b2b185a677</t>
  </si>
  <si>
    <t>ИП Носков Александр Викторович</t>
  </si>
  <si>
    <t>2ccadde7-6709-42c1-b93d-f225d7f0eaa9</t>
  </si>
  <si>
    <t xml:space="preserve">г. Сергиев Посад, Московское ш, дом № 20а, литера 1б, помещение 5 </t>
  </si>
  <si>
    <t xml:space="preserve">ООО ЕЛАННА </t>
  </si>
  <si>
    <t>d7e54bb5-d545-46ad-bb72-b36f9f6c4053</t>
  </si>
  <si>
    <t>56.286068, 38.122639</t>
  </si>
  <si>
    <t>ООО ТД ЩЕДРУХА (Рынок Вокзал)</t>
  </si>
  <si>
    <t>г. Сергиев Посад, Вокзальная пл., д.1Б</t>
  </si>
  <si>
    <t xml:space="preserve">г. Сергиев Посад, Вокзальная пл, д. № 1 </t>
  </si>
  <si>
    <t>ООО На поле</t>
  </si>
  <si>
    <t xml:space="preserve">ООО ТЦ ВОКЗАЛЬНЫЙ </t>
  </si>
  <si>
    <t xml:space="preserve">г. Сергиев Посад, Новоугличское ш., д. № 74Б </t>
  </si>
  <si>
    <t>5481c6c7-cd31-4e85-9de2-6d19f57085f4</t>
  </si>
  <si>
    <t>56.341297, 38.128193</t>
  </si>
  <si>
    <t>Никишина Елена Евгениевна</t>
  </si>
  <si>
    <t>ООО Манифест (ТЦ)</t>
  </si>
  <si>
    <t>ООО ТД ЩЕДРУХА</t>
  </si>
  <si>
    <t>ООО "СОЮЗ ВИКТОНН"</t>
  </si>
  <si>
    <t>ООО "ДИАЛОГ-СЕРВИС" (ТЦ Преображенский)</t>
  </si>
  <si>
    <t>ООО "ДИАЛОГ-СЕРВИС" (ТЦ Бородино)</t>
  </si>
  <si>
    <t>г. Сергиев Посад, ул. Дружбы, д. № 14А (ООО ДИАЛОГ-СЕРВИС))</t>
  </si>
  <si>
    <t>ТЦ ВОКЗАЛЬНЫЙ ООО (ТЦ Пассаж)</t>
  </si>
  <si>
    <t>ТЦ ВОКЗАЛЬНЫЙ ООО</t>
  </si>
  <si>
    <t>г. Сергиев Посад, Новоугличское ш., д. № 75</t>
  </si>
  <si>
    <t>ООО Межрегиональное спецавтохозяйство</t>
  </si>
  <si>
    <t>185ff833-4e00-462b-91b6-92bda36727c4</t>
  </si>
  <si>
    <t>"Fix Price" (Бескровный Игорь Евгеньевич)</t>
  </si>
  <si>
    <t>15309170-f95f-4953-9f7c-9ffec2808750</t>
  </si>
  <si>
    <t xml:space="preserve">г. Сергиев Посад, ул. Пионерская, д. 3 </t>
  </si>
  <si>
    <t>ИП Кручин Владимир Александрович</t>
  </si>
  <si>
    <t>e76fee68-1ec1-455a-8e21-660e5c4e1301</t>
  </si>
  <si>
    <t xml:space="preserve"> г. Сергиев Посад, ул. Сергиевская, дом № 16    </t>
  </si>
  <si>
    <t>ИП Стрыгин Валерий Данилович (Дарование)</t>
  </si>
  <si>
    <t>3222ba1c-7155-4311-904a-a3e883abd9af</t>
  </si>
  <si>
    <t xml:space="preserve">г. Сергиев Посад, Скобяное ш, дом № 19 </t>
  </si>
  <si>
    <t>ООО МВР</t>
  </si>
  <si>
    <t>f4213f14-26cd-4825-a4be-bc6c15bc6cee</t>
  </si>
  <si>
    <t>56.288971, 38.138203</t>
  </si>
  <si>
    <t>г. Хотьково, Заводская ул, дом № 1</t>
  </si>
  <si>
    <t>ООО ТД МАНХЭТТЕН</t>
  </si>
  <si>
    <t>56.260723 37.973972</t>
  </si>
  <si>
    <t>8ef2c2cb-4300-4f85-9b95-fc140ba2b87a</t>
  </si>
  <si>
    <t xml:space="preserve">ООО  СТАНДАРТ М 500 </t>
  </si>
  <si>
    <t>b7831f70-4e8d-4aec-9851-a5327d0aeca2</t>
  </si>
  <si>
    <t xml:space="preserve">г. Хотьково, ул. Станционная, дом № 5А   </t>
  </si>
  <si>
    <t>ООО ОТС</t>
  </si>
  <si>
    <t>a9f382ba-9c05-404b-91d3-d2f5090cc2b0</t>
  </si>
  <si>
    <t>56.254524, 37.996273</t>
  </si>
  <si>
    <t>41e818c8-f8c6-4b69-8a5f-325a9c0d46be</t>
  </si>
  <si>
    <t xml:space="preserve">г. Сергиев Посад, ул. Маслиева 44 </t>
  </si>
  <si>
    <t xml:space="preserve">ООО "Майские просторы" </t>
  </si>
  <si>
    <t>05835639-39af-4e70-9c2a-08649efa69b1</t>
  </si>
  <si>
    <t>56.283676 38.183407</t>
  </si>
  <si>
    <t xml:space="preserve">г. Сергиев Посад, пр-т Красной Армии, д. 105 </t>
  </si>
  <si>
    <t>56.303352 38.130108</t>
  </si>
  <si>
    <t>Ульянов Илья Михайлович</t>
  </si>
  <si>
    <t>ca4e1a02-1b22-472c-a0e6-c2f5ab8cc795</t>
  </si>
  <si>
    <t>г. Сергиев Посад, проспект Красной Армии, д.212 в корп.141</t>
  </si>
  <si>
    <t>56.32201 38.151573</t>
  </si>
  <si>
    <t xml:space="preserve">АО СТЭК </t>
  </si>
  <si>
    <t>904b4a16-1e77-4e0b-a878-aefaf8362280</t>
  </si>
  <si>
    <t>г. Сергиев Посад, Ярославское ш, дом № 4Б</t>
  </si>
  <si>
    <t>56.33796 38.16024</t>
  </si>
  <si>
    <t>Бош-сервис (Чибизов Александр Викторович)</t>
  </si>
  <si>
    <t>2a85947d-530d-4925-b5ec-2dcc19e04e5a</t>
  </si>
  <si>
    <t>г. Сергиев Посад, Ярославское ш, дом № 2А</t>
  </si>
  <si>
    <t>Автоколонна 1791 АО МОСТРАНСАВТО</t>
  </si>
  <si>
    <t>56.336487 38.156258</t>
  </si>
  <si>
    <t>690709f5-16cb-4306-85e3-098332a87e53</t>
  </si>
  <si>
    <t>1*0,88</t>
  </si>
  <si>
    <t>ЗАО «Сибур-Петрокон»</t>
  </si>
  <si>
    <t>филиал ПАО "Федеральная гидрогенерирующая компания РусГидро" - "Загорская ГАЭС", Транспортная компания РусГидро центральный</t>
  </si>
  <si>
    <t>г. Сергиев Посад, ул. Дружбы, д. 11Б</t>
  </si>
  <si>
    <t>56.330914 38.1433</t>
  </si>
  <si>
    <t>г. Хотьково, ул. Майолик, 19Б (ряды торговли)</t>
  </si>
  <si>
    <t>56.252605 37.978943</t>
  </si>
  <si>
    <t>Вишнякова Елена Валерьевна</t>
  </si>
  <si>
    <t>6dfc1519-f8a7-4ebe-8cbd-9c3392439d37</t>
  </si>
  <si>
    <t>г. Сергиев Посад, Новоугличское ш., д. 74В</t>
  </si>
  <si>
    <t>56.341010, 38.128168</t>
  </si>
  <si>
    <t>ООО "АЛКО-МОБИЛ" (ТЦ Удача)</t>
  </si>
  <si>
    <t>ИП Иванова С.В.</t>
  </si>
  <si>
    <t>ИП Колосков А.В.</t>
  </si>
  <si>
    <t>ИП Лисина Е.Н. (ООО «Строй-Альянс»)</t>
  </si>
  <si>
    <t>г. Сергиев Посад, Фабричная ул. 12А</t>
  </si>
  <si>
    <t>ООО "АРТ ЛАЙФ"</t>
  </si>
  <si>
    <t>27477fc1-7847-43a7-9c89-0978d0605de3</t>
  </si>
  <si>
    <t>56.287544, 38.112442</t>
  </si>
  <si>
    <t>г. Хотьково, ул. Менделеева, д. 19</t>
  </si>
  <si>
    <t>ООО ЗДРАВТОРГ</t>
  </si>
  <si>
    <t>56.243000, 37.991367</t>
  </si>
  <si>
    <t>cbdd84d4-dd3e-4da0-8475-736e214ecd0a</t>
  </si>
  <si>
    <t>ООО "ПОЛИМАКС" Ивантеевка</t>
  </si>
  <si>
    <t xml:space="preserve">г. Сергиев Посад, Ярославское ш., д. 4В </t>
  </si>
  <si>
    <t>56.339268, 38.161751</t>
  </si>
  <si>
    <t>ООО "РЕАЛСП"</t>
  </si>
  <si>
    <t>0f6fa01b-6dc8-408d-a4cd-65e8dafca407</t>
  </si>
  <si>
    <t>56.421711, 38.274067</t>
  </si>
  <si>
    <t>АО "РН-Москва" (АЗС)</t>
  </si>
  <si>
    <t>г. Сергиев Посад, Московское шоссе, дом  58А</t>
  </si>
  <si>
    <t>56.274773, 38.120007</t>
  </si>
  <si>
    <t>ООО «Лабиринт-М» (Красное и Белое);  РАТК ООО</t>
  </si>
  <si>
    <t>ресторан "Новая Слобода" (ИП Кудрявцева И.С.)</t>
  </si>
  <si>
    <t>56.343559, 38.264660</t>
  </si>
  <si>
    <t>58631769-8112-4c02-83e9-29c8be32c102</t>
  </si>
  <si>
    <t>1c01b199-b289-44a3-8325-aafa12854793</t>
  </si>
  <si>
    <t>d7cffd28-526b-4847-9c6b-fc1d90b23e34</t>
  </si>
  <si>
    <t>МБУ ДО ЦДТТ "ЮНОСТЬ"-8,9куб.м; правление Роспотребнадзора по Московской области-1,38куб.м</t>
  </si>
  <si>
    <t>d4d04d25-cb05-43b9-b736-889963ab684a</t>
  </si>
  <si>
    <t>1e96bdde-4999-42f5-859d-9ccb3fe5e67b</t>
  </si>
  <si>
    <t>4461a0ab-85d0-4fc8-8264-83934dee7437</t>
  </si>
  <si>
    <t>43ab6f03-7f5f-4830-85a0-567fde83ce96</t>
  </si>
  <si>
    <t>1bb1e3a9-cd16-4724-a0ad-60b3dfc73672</t>
  </si>
  <si>
    <t>72d95128-4ebf-4954-a863-0026c31ced45</t>
  </si>
  <si>
    <t>4e529dde-6826-4f94-9f91-6020907fc1ee</t>
  </si>
  <si>
    <t>9c7df074-9082-4a57-b05b-400835e37c41</t>
  </si>
  <si>
    <t>2693f188-1e0f-417f-a96a-9e9cfa67606c</t>
  </si>
  <si>
    <t>26b1391e-eb91-4dbd-b13c-1e7d1f991f94</t>
  </si>
  <si>
    <t>44f968a0-aec1-4fae-a528-eace22cdf96d</t>
  </si>
  <si>
    <t>4220a578-1867-4ae8-bbac-1ae2c354c857</t>
  </si>
  <si>
    <t>cb5725ea-cb9f-41fc-83c7-9987db5377a4</t>
  </si>
  <si>
    <t>3c2cb10a-a8fc-4ca5-81bd-ed94c913ac20</t>
  </si>
  <si>
    <t>d87a16c5-3d9f-4ffa-a2dc-0df729b4d59b</t>
  </si>
  <si>
    <t>519206e7-1070-42c1-8d03-beb611823f97</t>
  </si>
  <si>
    <t>вс с 07:00-23:00</t>
  </si>
  <si>
    <t>767c3816-e309-4561-a2f2-ce933107f897</t>
  </si>
  <si>
    <t>f4054790-336f-49a5-8fe3-b18cc9c04874</t>
  </si>
  <si>
    <t>2*0,8 сб 08:00-12:00</t>
  </si>
  <si>
    <t>1 раз в 9 дней</t>
  </si>
  <si>
    <t>c21db82b-86d3-4fd7-b102-2e69d26a8f33</t>
  </si>
  <si>
    <t>55303878-a34f-4cff-b079-b845f298ebad</t>
  </si>
  <si>
    <t>22ea7580-164a-43b8-b8ee-9df49f027455</t>
  </si>
  <si>
    <t>4200d62d-6a54-459f-a8c3-2786e3857b12</t>
  </si>
  <si>
    <t>bcee1274-a143-4739-a5f4-81e1c55a70c0</t>
  </si>
  <si>
    <t>d8b45cbc-da88-47c9-884a-c1787174578c</t>
  </si>
  <si>
    <t>00a9a313-7753-4725-9ec6-1dbf883a1d1b</t>
  </si>
  <si>
    <t>f6f52b2d-88ad-4a43-a818-89a91f99dcf6</t>
  </si>
  <si>
    <t>326f49bd-ff19-4e0b-9052-55da61985191</t>
  </si>
  <si>
    <t>983052ef-3a6b-4237-b7d2-46ef7218fbd2</t>
  </si>
  <si>
    <t>0c910039-2ab8-4fd8-817b-ef640e17333f</t>
  </si>
  <si>
    <t>Нестеренко Константин Владимирович</t>
  </si>
  <si>
    <t>94512f80-5238-4d5d-b314-0d9b7b9ea4c2</t>
  </si>
  <si>
    <t>74c31a9f-94b0-4ffc-904b-d137b4b1743b</t>
  </si>
  <si>
    <t>7c0d6dfb-2f12-4320-8770-ed51a37c38d6</t>
  </si>
  <si>
    <t>570ef856-d2e8-41e4-a9b8-479bf4fe3ce8</t>
  </si>
  <si>
    <t>6e9dc11b-dba5-4ea3-8ebc-8cef34db3d81</t>
  </si>
  <si>
    <t>b3839506-4c90-401a-9fd0-f8a304100161</t>
  </si>
  <si>
    <t>c4bb8693-a06c-4f07-8483-ca60951071fd</t>
  </si>
  <si>
    <t>раз в 9 дня с 13.07</t>
  </si>
  <si>
    <t>ab8baef2-81f1-4627-bf6a-93d9e3aa2c75</t>
  </si>
  <si>
    <t>7f6027b8-452f-4da8-a150-e1af8976d375</t>
  </si>
  <si>
    <t>28572cb9-263e-4cf7-9f8d-981d5a21d60e</t>
  </si>
  <si>
    <t>d9f905bb-b026-49c3-a43f-b0f262b3fc50</t>
  </si>
  <si>
    <t>392770dd-76c6-4cb7-94e2-c5ea2abb6b38</t>
  </si>
  <si>
    <t>83d4eb71-f559-4bf9-a4ad-87dfca5b7248</t>
  </si>
  <si>
    <t>01b0b420-d974-45fd-958a-dadd3d0d8668</t>
  </si>
  <si>
    <t>774f0d3e-2eae-41f1-95b9-2905861df658</t>
  </si>
  <si>
    <t>6c2d5969-ad93-42b8-a1cd-c97d6c7ca808</t>
  </si>
  <si>
    <t>сб</t>
  </si>
  <si>
    <t xml:space="preserve"> 1 раз в 16 дней</t>
  </si>
  <si>
    <t>881e80b0-5ce5-42cf-8b9f-91af51c65687</t>
  </si>
  <si>
    <t>3e7df11d-9ede-4f31-8245-e1f57b3d869a</t>
  </si>
  <si>
    <t>bb19321e-c5b5-4608-8343-a70bed5a8851</t>
  </si>
  <si>
    <t>9a1416c3-f14a-478c-8cea-78c37523dd00</t>
  </si>
  <si>
    <t>d96795e9-cf5f-47b8-823c-fec075782d08</t>
  </si>
  <si>
    <t>b8cc9f99-2455-40e5-957f-cd3368ee18ab</t>
  </si>
  <si>
    <t xml:space="preserve">ежедневно; вывоз 2 раза в день сб,вс </t>
  </si>
  <si>
    <t>12e98ab6-e374-4752-8282-c0c1c66845de</t>
  </si>
  <si>
    <t xml:space="preserve"> 1 раз в 15 дней</t>
  </si>
  <si>
    <t>4fd0363b-3b96-467c-a5db-230928e5a681</t>
  </si>
  <si>
    <t>a7ed47aa-3380-4242-8759-6603c3182c82</t>
  </si>
  <si>
    <t>раз в 6 дней с 12.07</t>
  </si>
  <si>
    <t>229460f3-4faf-46ea-a994-fd85b1879869</t>
  </si>
  <si>
    <t xml:space="preserve"> раз в 9 дня с 12.07</t>
  </si>
  <si>
    <t>71b8c840-1db0-4ec9-8ca0-ae4ea46344a8</t>
  </si>
  <si>
    <t>f35f1350-f49a-47b7-b3c9-7ad8f2c55b0a</t>
  </si>
  <si>
    <t xml:space="preserve"> раз в 12 дня с 13.07</t>
  </si>
  <si>
    <t>c09c002f-98cf-4889-863c-13af5b3b666f</t>
  </si>
  <si>
    <t>120f3350-6f60-4e44-91da-5a15f0ee60cc</t>
  </si>
  <si>
    <t>ежедневно с 14.00-17.00</t>
  </si>
  <si>
    <t xml:space="preserve"> раз в 9 дня с 11.07</t>
  </si>
  <si>
    <t>134b26a3-5ab5-4ae9-9829-dfc02aca37b5</t>
  </si>
  <si>
    <t>88fe09f1-7244-43cb-853e-97ae15572c49</t>
  </si>
  <si>
    <t>faf1fcc3-2867-4bd6-8275-c1f35e1f6aa5</t>
  </si>
  <si>
    <t>a27e20b0-53fa-4b8f-872c-84f29b8f7939</t>
  </si>
  <si>
    <t>х. Новоселки</t>
  </si>
  <si>
    <t>х. Новоселки: 1, 3, 4, 5, 9, 11, 13, 22, 26, 30, 32, 33, 34, 39, 50:05:0000000:12855, 50:05:0000000:12863, 50:05:0020240:18, 50:05:0020240:25, 50:05:0020323:196, 50:05:0020323:201, 50:05:0090227:123</t>
  </si>
  <si>
    <t xml:space="preserve"> вт чт сб вс</t>
  </si>
  <si>
    <t>c8def7f7-0691-4510-af95-a2b4d25fc25f</t>
  </si>
  <si>
    <t>9141baf6-f899-4f73-92be-a93fd593e0cf</t>
  </si>
  <si>
    <t>d47055e2-ab42-4054-8c92-7f1f60624ebe</t>
  </si>
  <si>
    <t>c0115a34-e58b-4d48-a98a-c2c7311cbf1c</t>
  </si>
  <si>
    <t>еженедельно пн ср пт вс</t>
  </si>
  <si>
    <t xml:space="preserve"> раз в 3дня</t>
  </si>
  <si>
    <t>19110e17-b237-45db-a057-cee20c1c0b16</t>
  </si>
  <si>
    <t>3be2cb1d-e772-4f2e-82c8-5409c598671c</t>
  </si>
  <si>
    <t>0d7a479d-3df3-4d64-94ad-3513bcce228d</t>
  </si>
  <si>
    <t>6357e3ed-739e-45de-a863-fa8b67c9149d</t>
  </si>
  <si>
    <t>a0343fdc-9350-45f6-ac33-6d3777536045</t>
  </si>
  <si>
    <t>7f08fc52-ec37-4e45-be01-c2bdb9dab1f2</t>
  </si>
  <si>
    <t>b7aa4d1e-53b5-4535-9493-590afabc58b9</t>
  </si>
  <si>
    <t>6689d0aa-544d-43c6-86d3-96d1838cec1e</t>
  </si>
  <si>
    <t xml:space="preserve"> вс ср</t>
  </si>
  <si>
    <t>c42661c1-fadf-40c2-85c9-d21f95178bad</t>
  </si>
  <si>
    <t xml:space="preserve"> пн, ср, пт, сб, вс</t>
  </si>
  <si>
    <t>73c3939b-35d0-40b2-8337-9f623435aafd</t>
  </si>
  <si>
    <t>ВНИТИП РАН ФНЦ,СГЦ "Смена",СГЦ "Смена"</t>
  </si>
  <si>
    <t>4eac5363-15e1-4ee8-ba46-3c34ddfd5d80</t>
  </si>
  <si>
    <t>ежедневно 2 раза с 10:00-14:00, 18:00-22:00</t>
  </si>
  <si>
    <t xml:space="preserve"> пн ср пт вс, подбор: вт</t>
  </si>
  <si>
    <t>f8347b8d-659c-46b7-ac73-bf3e6a58c2e1</t>
  </si>
  <si>
    <t>a22c0519-169d-4cb0-a019-1e6625a2c32b</t>
  </si>
  <si>
    <t>21b6c2b6-7562-4781-aab4-cc3975b98079</t>
  </si>
  <si>
    <t xml:space="preserve"> раз в 18 дней</t>
  </si>
  <si>
    <t>90c8841a-29cf-4db1-94c8-b620d300ab9d</t>
  </si>
  <si>
    <t xml:space="preserve"> вт, сб</t>
  </si>
  <si>
    <t xml:space="preserve"> раз в 15 дней</t>
  </si>
  <si>
    <t>e6eeff03-289c-427c-a2eb-02a6ead9d8e4</t>
  </si>
  <si>
    <t>Сафиуллина Елена Александровна</t>
  </si>
  <si>
    <t>ЛАНДЫШ СНТ</t>
  </si>
  <si>
    <t>56.535190, 38.243080</t>
  </si>
  <si>
    <t xml:space="preserve">д. Ваулино, Пикниковая зона </t>
  </si>
  <si>
    <t>f905b872-f617-43ef-b8d7-55a6cb971f2f</t>
  </si>
  <si>
    <t>АО «Тандер» (Магнит косметик)</t>
  </si>
  <si>
    <t>842fbbf9-3b9a-4955-9310-b6e7316e390b</t>
  </si>
  <si>
    <t>04ca4e16-ce10-4671-a8b9-0c4e49d1d1cd</t>
  </si>
  <si>
    <t>среда, субботв 10.00-14.00</t>
  </si>
  <si>
    <t>6634ac9a-bcb4-4c19-aece-07a47b584629</t>
  </si>
  <si>
    <t>ИП Мухина Е.А.</t>
  </si>
  <si>
    <t>24fb59ea-4c23-4f28-8a95-f03a5d32e3e2</t>
  </si>
  <si>
    <t>1 раз в 3дня</t>
  </si>
  <si>
    <t>08f52c57-e0da-4c2f-81bd-65aa6729527a</t>
  </si>
  <si>
    <t xml:space="preserve"> пн чт сб</t>
  </si>
  <si>
    <t>8b941d7f-4876-4a4c-83cf-78b0eadea99d</t>
  </si>
  <si>
    <t>1 раз в шесть дней</t>
  </si>
  <si>
    <t>2c5c5e04-a732-45f1-8d3e-39b79e396269</t>
  </si>
  <si>
    <t>произвольный  10 дней</t>
  </si>
  <si>
    <t>8a2aa51f-ea0f-4b99-ad73-de5dc21d4184</t>
  </si>
  <si>
    <t>4aba35ec-3121-4ac3-ac78-eb7415fe61b6</t>
  </si>
  <si>
    <t>4ea4cdef-b831-40ae-b0f4-b2198815c2dc</t>
  </si>
  <si>
    <t>767ff577-4bad-43a9-a086-59ddbba54b7a</t>
  </si>
  <si>
    <t>aa4f2b82-f137-45bb-934e-1f409cea6e0e</t>
  </si>
  <si>
    <t>c180d56b-a702-49bb-9eca-f4d70343a452</t>
  </si>
  <si>
    <t>c4be41cb-2f8d-410d-ab07-251a4e83897f</t>
  </si>
  <si>
    <t>ec04fe75-28c9-4051-8bb3-04fd3ca09b43</t>
  </si>
  <si>
    <t>56.312010, 37.923620</t>
  </si>
  <si>
    <t>67f0a3dd-8c81-4b41-a655-0cf8e4fb7125</t>
  </si>
  <si>
    <t>Еженедельно вт,чт, сб</t>
  </si>
  <si>
    <t>d5f47d12-2889-4590-86ec-f4549ab844eb</t>
  </si>
  <si>
    <t>70b1027d-17f3-4262-a9f7-082f7dc2fec9</t>
  </si>
  <si>
    <t>dd721c14-39f5-424e-8eb9-b6c08be0361f</t>
  </si>
  <si>
    <t>87bdfd48-ca0e-4658-8dd2-c157f0d6bed0</t>
  </si>
  <si>
    <t xml:space="preserve"> еженедельно вт чт сб</t>
  </si>
  <si>
    <t>e8614ae3-3258-43cd-b4f6-212f78f6075c</t>
  </si>
  <si>
    <t>3b6ee36d-8311-4471-b783-d20618bb977a</t>
  </si>
  <si>
    <t>6dee0adf-5553-40a6-8646-6dc8cbe47d23</t>
  </si>
  <si>
    <t>МБУК "ЦБ ИМ. В.В. РОЗАНОВА"</t>
  </si>
  <si>
    <t>29068440-562f-4c1d-886b-4c3cad77977a</t>
  </si>
  <si>
    <t>МБУ СПОРТИВНАЯ ШКОЛА "ЦЕНТР"</t>
  </si>
  <si>
    <t>8dfd1368-5d74-4838-9fff-9216d3bb387c</t>
  </si>
  <si>
    <t>bf89c968-089d-4dad-a3cd-e0f3acc33f20</t>
  </si>
  <si>
    <t>380330bb-b67b-437d-a0a4-f636f8f74d39</t>
  </si>
  <si>
    <t>3862506f-67a9-408f-a2a0-d3e95f0872e2</t>
  </si>
  <si>
    <t>adfe468b-e314-4049-bfbf-a719e0269fe2</t>
  </si>
  <si>
    <t>44491760-d4e7-4479-b325-d99f41e30baa</t>
  </si>
  <si>
    <t>868fb0a7-45d2-4a42-9914-bd3d9971235c</t>
  </si>
  <si>
    <t>Казьмина Екатерина Борисовна,ООО "ЛЕГЕНДА",РНЕ ЦЕНТР ООО</t>
  </si>
  <si>
    <t>793891da-a1d6-41ef-847f-d7d016d2205f</t>
  </si>
  <si>
    <t>АО «Тандер» (Магнит)(Магнит косметик)</t>
  </si>
  <si>
    <t>7c87f133-033d-4cac-9734-09ae4a598c0a</t>
  </si>
  <si>
    <t xml:space="preserve"> пн сб</t>
  </si>
  <si>
    <t>вывоз с октября по апрель 1 раз в месяц последний понедельник</t>
  </si>
  <si>
    <t>d8948ec5-389e-406d-bdac-c900263b72ad</t>
  </si>
  <si>
    <t>0a9d7099-0ad2-4159-9ecb-2ac729360352</t>
  </si>
  <si>
    <t>вывоз с октября по апрель 1 раз в месяц- последний понедельник</t>
  </si>
  <si>
    <t>dbd060b5-5547-4476-acde-a75e729d1fed</t>
  </si>
  <si>
    <t>96cc8d62-cf8d-4f3f-ad6a-2fc5b79bca20</t>
  </si>
  <si>
    <t>99740819-8abc-449c-8461-762b37b9aed8</t>
  </si>
  <si>
    <t>вт пт</t>
  </si>
  <si>
    <t xml:space="preserve"> 1 раз 6 дней</t>
  </si>
  <si>
    <t>e5abcbac-a456-42a7-be7e-f510c2f6b008</t>
  </si>
  <si>
    <t>e8c9f329-e82f-42b4-9fbe-37ed11e40398</t>
  </si>
  <si>
    <t>ec3e2c8b-b952-4f21-b2e6-ba26de718c06</t>
  </si>
  <si>
    <t>5b4646da-d5fa-4cc7-983e-ffc003406d76</t>
  </si>
  <si>
    <t>82cb8aec-1d6d-4566-af92-8c40a3ad7e24</t>
  </si>
  <si>
    <t xml:space="preserve"> 1 раз в 12 дней</t>
  </si>
  <si>
    <t>9e20e5dc-bac5-463e-b05d-d9c73e995763</t>
  </si>
  <si>
    <t>84edec81-42fa-46e3-b711-dd55e35beb72</t>
  </si>
  <si>
    <t>ea662da9-7c5c-4437-9673-384f3c81214c</t>
  </si>
  <si>
    <t>с октября по апрель- вывоза нет</t>
  </si>
  <si>
    <t>665e942f-b6c0-42f6-80ef-8009429888a7</t>
  </si>
  <si>
    <t>b7ba53aa-e4a4-436f-b2dc-05872ca50cc0</t>
  </si>
  <si>
    <t>69ef1149-bbca-408b-811b-52af1edbac9a</t>
  </si>
  <si>
    <t>f69b8c3c-b404-4f9a-920d-4593cef6d041</t>
  </si>
  <si>
    <t>c5ff4ba6-27fc-460e-9033-52be460f9bfb</t>
  </si>
  <si>
    <t>0aed29fc-0c8b-413f-a432-139ff6804982</t>
  </si>
  <si>
    <t>691ea7f1-e52f-4ef4-a877-cf6769f13a7b</t>
  </si>
  <si>
    <t>с октября по апрель вывоз 2 раза в месяц второй и последний понедельник месяца, есть основание</t>
  </si>
  <si>
    <t>1*0,8, 1 раз в 2 дня</t>
  </si>
  <si>
    <t>9ae4f4fa-e8cc-474c-af08-d0b1e543416e</t>
  </si>
  <si>
    <t xml:space="preserve"> вт сб вс</t>
  </si>
  <si>
    <t>307f70fe-1674-4cc3-aa0e-16cd7078fbbf</t>
  </si>
  <si>
    <t>1*0,8 вс</t>
  </si>
  <si>
    <t>ebdd7552-dcad-4661-bd49-9fc8812585fd</t>
  </si>
  <si>
    <t>faa427bf-3c53-4995-9fbe-479cc643ab70</t>
  </si>
  <si>
    <t>вт чт сб</t>
  </si>
  <si>
    <t>9d8d5a5f-c8d0-4f29-8f0f-c2f5bdfc1701</t>
  </si>
  <si>
    <t>с октября по апрель вывоз 2 раза в месяц второй и последний понедельник месяца</t>
  </si>
  <si>
    <t>0c76e63e-21a7-4103-a8ca-e215462e65cc</t>
  </si>
  <si>
    <t>f19ac485-d594-4a54-98b6-196b30a352e8</t>
  </si>
  <si>
    <t xml:space="preserve"> с октября по апрель вывоз в последний понедельник месяца</t>
  </si>
  <si>
    <t>4957839f-e0ba-439a-bcad-60252f2e509f</t>
  </si>
  <si>
    <t>2713e74b-b4cb-4e43-9d28-a685c68fb406</t>
  </si>
  <si>
    <t>723cf4a9-b17e-4a99-b7d5-d3abcbca5974</t>
  </si>
  <si>
    <t>e217198f-20ce-427e-941f-1444801895e3</t>
  </si>
  <si>
    <t>e249acc7-b6dd-4b5d-9028-223058419ac7</t>
  </si>
  <si>
    <t>67f120a7-c528-4557-9cca-d41a81cd7e55</t>
  </si>
  <si>
    <t>a2b4b6fb-29df-42bb-bccd-68688dba35e6</t>
  </si>
  <si>
    <t>ef9671ee-1ae1-4ef8-974e-dafb134fabb7</t>
  </si>
  <si>
    <t>2*11</t>
  </si>
  <si>
    <t>7bcff64a-0d2b-4304-ac2b-cc3bd1f1c425</t>
  </si>
  <si>
    <t>f6b144f8-70ae-4f23-99e9-11774170cca6</t>
  </si>
  <si>
    <t>7903a823-9c2a-4493-b47d-7540cc231cb9</t>
  </si>
  <si>
    <t>962ba2b5-774a-47c3-9f0a-0839bbe72d9f</t>
  </si>
  <si>
    <t>8e91c528-83b2-40d4-9093-0f03ba31c5c8</t>
  </si>
  <si>
    <t>Ежедневно с 7.00-11.00</t>
  </si>
  <si>
    <t>ea502c4c-dad7-4d8b-8439-8df7fae1aacf</t>
  </si>
  <si>
    <t>ежедневно вт сб</t>
  </si>
  <si>
    <t xml:space="preserve"> раз в 9 дней</t>
  </si>
  <si>
    <t>СНТ Химик-2</t>
  </si>
  <si>
    <t>b9a0d534-0aa0-4a66-aac7-09fc51ef3c74</t>
  </si>
  <si>
    <t>47d1868f-fd3d-4ffe-a412-cd8eea0de7c4</t>
  </si>
  <si>
    <t>3950e5a1-e06c-4ee3-ac00-0ae359bcf253</t>
  </si>
  <si>
    <t xml:space="preserve">ООО ВИКТОРИЯ-ФИТНЕС </t>
  </si>
  <si>
    <t>c7042e0e-8838-4980-983b-2dbce1675f8e</t>
  </si>
  <si>
    <t>0799ce7c-34a1-4f49-a5da-b612bf6226c3</t>
  </si>
  <si>
    <t>dcec4ddb-348b-452f-865f-e3baedc32e89</t>
  </si>
  <si>
    <t>dd2c91e5-c54b-4015-b524-3470e72fcc5b</t>
  </si>
  <si>
    <t>1*0,75 30 число ежемесячно</t>
  </si>
  <si>
    <t>9c74b3b2-30d0-4e04-969a-126562df76d7</t>
  </si>
  <si>
    <t xml:space="preserve">                          подбор чт</t>
  </si>
  <si>
    <t>e9d98992-d8ad-4cab-957d-64e930666cb5</t>
  </si>
  <si>
    <t>52c6a949-6000-41b1-99d3-4510656d4724</t>
  </si>
  <si>
    <t>58d80e5c-563c-4560-b678-469c40a6d503</t>
  </si>
  <si>
    <t>d9de86ea-fd34-498c-bdcd-bda6d578caae</t>
  </si>
  <si>
    <t>ba3cfacd-3b88-49da-a657-29a5efc2879d</t>
  </si>
  <si>
    <t>b03100b8-9e96-46dd-98e4-03bc2b8d5498</t>
  </si>
  <si>
    <t>a2562b12-311a-43d4-82d0-c51d98d3ace1</t>
  </si>
  <si>
    <t>ООО "НЕФРОЛАЙН-МО",Савчук Алексей Игоревич</t>
  </si>
  <si>
    <t>b8bfb952-fea5-49cc-abc9-9b2d916c96e6</t>
  </si>
  <si>
    <t>de630ff6-c860-425a-a242-3e79e20a0751</t>
  </si>
  <si>
    <t>вт пт вс</t>
  </si>
  <si>
    <t>3380e1c1-6c53-4d18-b713-55c897112f77</t>
  </si>
  <si>
    <t>раз в 10 дней</t>
  </si>
  <si>
    <t>02b96db4-d119-4518-a923-341ed75ab3c8</t>
  </si>
  <si>
    <t>50b20a87-41f0-4552-a325-de639b38d9be</t>
  </si>
  <si>
    <t>b67eaf29-41e3-473a-84cf-33cf96f32cc9</t>
  </si>
  <si>
    <t>9dd8fb3c-2b38-4bae-9569-2a7ddb00da20</t>
  </si>
  <si>
    <t>8edc9dfb-3717-4d2c-a5ce-7c48eda7473b</t>
  </si>
  <si>
    <t>3*0,8,  вс</t>
  </si>
  <si>
    <t xml:space="preserve"> 1 раз в 30 дней</t>
  </si>
  <si>
    <t>b53215f1-61cc-492f-be10-7bfe572173b6</t>
  </si>
  <si>
    <t>8f0dd292-f07d-41eb-bde0-ce2d72beb67f</t>
  </si>
  <si>
    <t>г.о. Сергиев Посад, пр-кт Красной армии д. 218 (Секция А)</t>
  </si>
  <si>
    <t>5810d3af-3f83-4117-b68a-c13bd8bf567a</t>
  </si>
  <si>
    <t>6b01b9a7-9165-4ebc-9522-097075579f9e</t>
  </si>
  <si>
    <t>46d7eb8d-b600-4353-8cf5-6205b4399d6e</t>
  </si>
  <si>
    <t>2d09ba98-e1d5-4bfa-90df-dc79aa0223f8</t>
  </si>
  <si>
    <t xml:space="preserve"> г. Сергиев Посад, ул. Замышляева, д. 5-7</t>
  </si>
  <si>
    <t>3fafd9ee-dfa3-4bc2-bf61-81b775f3a83e</t>
  </si>
  <si>
    <t>пн пт</t>
  </si>
  <si>
    <t>ул. Шлякова, д. 19</t>
  </si>
  <si>
    <t>г. Сергиев Посад, ул. Шлякова, д. 19 к. А</t>
  </si>
  <si>
    <t>ул. Шлякова, д. 19А</t>
  </si>
  <si>
    <t>09f6a6a8-25a9-4208-9817-bb0e2b7cf651</t>
  </si>
  <si>
    <t>2ef1c670-ded9-4666-8b2b-e545190e1157</t>
  </si>
  <si>
    <t>43dd022e-93bb-40f0-bad7-93eae43e9fd7</t>
  </si>
  <si>
    <t>Товарищество собственников жилья " Городок"</t>
  </si>
  <si>
    <t>56.326443, 38.153839</t>
  </si>
  <si>
    <t>г. Сергиев Посад, ул. Осипенко, д.2 (подъезд 5,6,7,8,9,10,12)</t>
  </si>
  <si>
    <t>56.327244, 38.153530</t>
  </si>
  <si>
    <t>ул. Осипенко, д.2 (подъезд 5,6,7,8,9,10,12)</t>
  </si>
  <si>
    <t>г. Сергиев Посад, ул. Осипенко д. 2с1</t>
  </si>
  <si>
    <t>56.327484, 38.154472</t>
  </si>
  <si>
    <t>c9190eee-89a3-4170-872a-891e8a22492e</t>
  </si>
  <si>
    <t xml:space="preserve"> пн ср</t>
  </si>
  <si>
    <t>г. Сергиев Посад, пр-кт Красной Армии, д. 218 (Секция Г)</t>
  </si>
  <si>
    <t>56.327839, 38.152294</t>
  </si>
  <si>
    <t>пр-т Красной Армии, д. 218 (Секция Г)</t>
  </si>
  <si>
    <t>Мамедов Амрах Ильхам Оглы,Мамедов Амрах Ильхам Оглы,ООО "ЕВРОСИБСПЕЦСТРОЙ-СЕРВИС"</t>
  </si>
  <si>
    <t>5e57aba6-7e9f-4b48-9703-20f68528395f</t>
  </si>
  <si>
    <t>г. Сергиев Посад, пр-т Красной Армии, д. 218 а</t>
  </si>
  <si>
    <t>56.327290, 38.152817</t>
  </si>
  <si>
    <t>a367b533-0ba9-4fce-8761-0c7cc5d3e472</t>
  </si>
  <si>
    <t>56.305717, 38.134853</t>
  </si>
  <si>
    <t>aa9e4194-c797-4321-9f30-72e417f99961</t>
  </si>
  <si>
    <t>ИП Гаврилова Л.Н.,ИП Гаврилова Л.Н.,ИП Сомова Анна Владимировна</t>
  </si>
  <si>
    <t>d8d87aa3-1673-4808-a3b6-96839a272468</t>
  </si>
  <si>
    <t>Шибанов Алексей Юрьевич</t>
  </si>
  <si>
    <t>fa57224b-f60f-44cc-bc3c-76576e72b4d0</t>
  </si>
  <si>
    <t xml:space="preserve"> с октября по апрель 1 раз в месяц послкдний поенедельник</t>
  </si>
  <si>
    <t>be98d21a-f16e-448e-a698-51db7444c3a8</t>
  </si>
  <si>
    <t>1f109779-e1ac-4ca4-87cb-4dc184c0ba83</t>
  </si>
  <si>
    <t>c8f032e5-e358-4f07-8d68-8dc494d8a1e1</t>
  </si>
  <si>
    <t>b3a4d51b-7cdc-4074-806c-8c95c7fb2ba0</t>
  </si>
  <si>
    <t xml:space="preserve"> вт чт вс</t>
  </si>
  <si>
    <t>1fcab1a7-41f9-4bf1-97fb-b8705f25b6a1</t>
  </si>
  <si>
    <t>546c6c5c-996c-4230-9480-ab429543345a</t>
  </si>
  <si>
    <t>0748094a-7d14-4d5e-92f6-ee2c666cbb84</t>
  </si>
  <si>
    <t>1fc58ec0-6075-443a-98de-64a212a69f38</t>
  </si>
  <si>
    <t>23a614d5-e355-462e-86fc-a479aa6568df</t>
  </si>
  <si>
    <t>2980ea85-82fc-4f5f-9471-2309c5e526fe</t>
  </si>
  <si>
    <t>2c0ea779-8b45-47d6-abf9-c65f3119f4fb</t>
  </si>
  <si>
    <t>303dcbcf-ec2c-419d-abbe-207f3e56cff7</t>
  </si>
  <si>
    <t>37a00eef-b760-43fa-bdd2-bd6566cd3b23</t>
  </si>
  <si>
    <t>6c439185-d057-4280-8ca9-e37dbdf5dccc</t>
  </si>
  <si>
    <t>84dbe660-545d-4dd1-84fd-7ca3a5226b5e</t>
  </si>
  <si>
    <t>8a02a604-ea30-4166-8b38-b8165ab66710</t>
  </si>
  <si>
    <t>925d8b7b-46a1-463c-9259-15f60ea6dfaf</t>
  </si>
  <si>
    <t>9c9e8a50-9416-4400-831e-31f88e61e747</t>
  </si>
  <si>
    <t>ae837b70-2fc0-4cd8-b9ad-ed8c9ddb812e</t>
  </si>
  <si>
    <t>bd4036d9-a607-463e-9461-c0c00f53a71c</t>
  </si>
  <si>
    <t>c98d6651-f07e-4038-8bbb-1ce710d0960e</t>
  </si>
  <si>
    <t>d25ed138-ef15-4954-9540-10c3a6f06a7b</t>
  </si>
  <si>
    <t>d8a5c8d0-427a-4e88-bd18-8a1364b398ba</t>
  </si>
  <si>
    <t>dbe41c1b-dedc-40c1-80ee-21592cc901b4</t>
  </si>
  <si>
    <t>e20918ba-bae7-4dd4-b608-d155ba92dd55</t>
  </si>
  <si>
    <t>f22d42c6-88bf-4af6-bea5-b2e0a26b58cf</t>
  </si>
  <si>
    <t>п. Богородское, д. 78</t>
  </si>
  <si>
    <t>56.497185, 38.182831</t>
  </si>
  <si>
    <t>Ежедневно 11:00 - 15:00</t>
  </si>
  <si>
    <t>раз в 6 дней с 13.07</t>
  </si>
  <si>
    <t>п. Богородское, д. 1/2</t>
  </si>
  <si>
    <t>56.496841, 38.179989</t>
  </si>
  <si>
    <t xml:space="preserve">Ежедневно </t>
  </si>
  <si>
    <t>56.317577, 38.109550</t>
  </si>
  <si>
    <t>56.331070, 38.156971</t>
  </si>
  <si>
    <t>17eced84-a9dd-49f8-b3ca-9013d5750eed</t>
  </si>
  <si>
    <t>1cfc75c2-2089-42d8-9eb2-01e9c3775f06</t>
  </si>
  <si>
    <t>1d7b7c02-3797-493d-8b38-06403a332f26</t>
  </si>
  <si>
    <t>Вёрхюльст Виктория Викторовна,СПТС МУП</t>
  </si>
  <si>
    <t>56.301018, 38.154232</t>
  </si>
  <si>
    <t>db68d68d-523a-43bb-8409-ebb7e75d5620</t>
  </si>
  <si>
    <t xml:space="preserve"> ул. 1 -ая, Рыбная, д. 86 (ЖЭК Звездочка 6)</t>
  </si>
  <si>
    <t>АО «ДИКСИ ЮГ»,ИП Леванов,ИП Леванов,Калачева Наталья Васильевна,Николаев Константин Валентинович,ООО «Геоцентр-Сергиев Посад»,ООО «Геоцентр-Сергиев Посад»,Рычагова Кристина Викторовна,ТСЖ "МАТРОСОВА 2/1",ТСЖ "МАТРОСОВА 2/1"</t>
  </si>
  <si>
    <t xml:space="preserve">г. Сергиев Посад, ул. Дружбы, д. 13а </t>
  </si>
  <si>
    <t>96a0814d-7900-45ca-895e-2de4256bacb8</t>
  </si>
  <si>
    <t>56.330891, 38.143078</t>
  </si>
  <si>
    <t xml:space="preserve">ул. Дружбы, д. 13а </t>
  </si>
  <si>
    <t>56.240642 37.98660</t>
  </si>
  <si>
    <t>ООО "СтройАльянс"</t>
  </si>
  <si>
    <t>г. Хотьково, ограничение улиц Горжовицкая и Художественный проезд (временная площадка)</t>
  </si>
  <si>
    <t>56.322044, 38.149914</t>
  </si>
  <si>
    <t>г. Сергиев Посад, пр-кт Красной Армии, д. 212В (площадка 1)</t>
  </si>
  <si>
    <t>АО "Загорский оптико-механический завод" (АО ЗОМЗ); ООО "ЗЕЛЕНЫЙ ЛУЧ"; ООО "СЕРГИЕВО-ПОСАДСКИЙ ЗСМК"</t>
  </si>
  <si>
    <t>АО "ЗОМЗ"</t>
  </si>
  <si>
    <t>г. Сергиев Посад, пр-т Красной Армии, д. 212В (площадка 2)</t>
  </si>
  <si>
    <t>56.319700, 38.147789</t>
  </si>
  <si>
    <t>г. Сергиев Посад, пр-т Красной Армии, д. 212В (площадка 3)</t>
  </si>
  <si>
    <t>56.320111, 38.150482</t>
  </si>
  <si>
    <t>г. Сергиев Посад, пр-т Красной Армии, д. 212В (площадка 4)</t>
  </si>
  <si>
    <t>56.320153, 38.147296</t>
  </si>
  <si>
    <t>bd6ade18-10fb-4c55-bb54-bd4166a5da28</t>
  </si>
  <si>
    <t>МБДОУ "ДЕТСКИЙ САД ОБЩЕРАЗВИВАЮЩЕГО ВИДА № 4"</t>
  </si>
  <si>
    <t>93e20229-b8a5-4922-aae9-367e2482b95b</t>
  </si>
  <si>
    <t>МБДОУ "ДЕТСКИЙ САД № 9"</t>
  </si>
  <si>
    <t>521e4bbf-31d9-439c-a877-831784b7749d</t>
  </si>
  <si>
    <t>МБДОУ "ДЕТСКИЙ САД КОМБИНИРОВАННОГО ВИДА № 29"</t>
  </si>
  <si>
    <t>f238c837-31ac-4aa5-a7b7-2d61af6edf33</t>
  </si>
  <si>
    <t>413e235a-98e5-476e-9b10-b6ad36975ec9</t>
  </si>
  <si>
    <t>56.497948, 37.850891</t>
  </si>
  <si>
    <t>Вывоз по датам</t>
  </si>
  <si>
    <t>159dba25-74e1-41a1-b282-da4d86c98f45</t>
  </si>
  <si>
    <t>b80c8fff-97c2-43f4-9103-7a105998ab97</t>
  </si>
  <si>
    <t>c667229d-278c-4ca8-bd55-bd96f3f5eb09</t>
  </si>
  <si>
    <t>МБОУ "СРЕДНЯЯ ОБЩЕОБРАЗОВАТЕЛЬНАЯ ШКОЛА №8"</t>
  </si>
  <si>
    <t>050a160a-8017-4780-a6c5-d226c6e7a3f8</t>
  </si>
  <si>
    <t>56.294956, 38.175449</t>
  </si>
  <si>
    <t>0ad044ff-99c7-41ce-89e2-f2f1add28c82</t>
  </si>
  <si>
    <t>ec137c8f-2194-4419-801a-17dff902b498</t>
  </si>
  <si>
    <t>15abffa9-c264-438c-863c-56a9988ef47a</t>
  </si>
  <si>
    <t>d98789dc-6389-4122-aa46-23a9dd90a706</t>
  </si>
  <si>
    <t>0c763024-2f4b-4699-b0ad-159f622c02bf</t>
  </si>
  <si>
    <t>830edca2-104b-4b3d-8faa-5286a4bf4383</t>
  </si>
  <si>
    <t>56.546345, 37.920689</t>
  </si>
  <si>
    <t>г. Пересвет, ул. Пионерская, д. 16</t>
  </si>
  <si>
    <t>4b343619-68fa-4fd8-9427-841c92caad5c</t>
  </si>
  <si>
    <t>56.416084, 38.169064</t>
  </si>
  <si>
    <t>63b7ae6f-5c2b-4104-9017-e752e36e328b</t>
  </si>
  <si>
    <t>Пресс-компактор (1)</t>
  </si>
  <si>
    <t>ООО "МосТрансАльянс" (ИП Балясников Вячеслав Васильевич)</t>
  </si>
  <si>
    <t>761a759e-e252-4755-8c2e-0f69ee7278f6</t>
  </si>
  <si>
    <t>41dd10e6-0cd1-4741-98d9-a77cd81ef36a</t>
  </si>
  <si>
    <t>10dc327d-c80b-42ae-8d2a-9f5d9181e57f</t>
  </si>
  <si>
    <t>c411ebba-3aa8-4460-a8e1-32fd7f901228</t>
  </si>
  <si>
    <t>98ba6356-7f48-4c02-ad4b-3678a8ef6a7e</t>
  </si>
  <si>
    <t>82904993-3e2d-4e1a-b638-a5c27c174a1e</t>
  </si>
  <si>
    <t>5c481d9c-b95f-451d-95bc-4b7f2f248148</t>
  </si>
  <si>
    <t>c6e0aa16-1866-4f16-9dfc-378b29130b8d</t>
  </si>
  <si>
    <t>20d8aaec-3f2f-43d2-9f68-18567cdc6d81</t>
  </si>
  <si>
    <t>da3d67ad-d0b5-49cd-b029-ad08b5338c1f</t>
  </si>
  <si>
    <t>05a0602f-66b1-4e8d-8d9a-a73ca635113f</t>
  </si>
  <si>
    <t>fc559797-618b-433b-8142-9374bef19f2d</t>
  </si>
  <si>
    <t>25b10db6-0e14-4640-aaad-b0b15d56d374</t>
  </si>
  <si>
    <t>b13f5307-5aaa-4dac-94a7-238df493eae4</t>
  </si>
  <si>
    <t>14a21533-a8f7-4b4a-ba43-7580e85bbd16</t>
  </si>
  <si>
    <t>7af3b2b1-4ce7-4855-8ece-4efb28e783cd</t>
  </si>
  <si>
    <t>f6debac2-7e2a-439e-ba6d-e1bc2a8daa14</t>
  </si>
  <si>
    <t>95e52fdf-2ba7-495c-ace7-1b956df86e52</t>
  </si>
  <si>
    <t>e684d7c8-cef8-4db1-a1cc-6b8e95ac8b70</t>
  </si>
  <si>
    <t>5f020c5d-2f46-44e2-9379-942131fb1926</t>
  </si>
  <si>
    <t>a8a4a2bd-52f1-41ea-998a-c4a619ee2a26</t>
  </si>
  <si>
    <t>da3b73af-10b3-4cb2-b0f2-fc627995b52a</t>
  </si>
  <si>
    <t>b87c10c8-78e6-4121-a707-df9ebf23c523</t>
  </si>
  <si>
    <t>1982b95f-e587-4472-860a-f01dabe908fd</t>
  </si>
  <si>
    <t>bf1d10eb-8618-4d06-aeaf-2610da34cf5d</t>
  </si>
  <si>
    <t>25fa1288-ece9-417e-b8ee-c75d96d5db24</t>
  </si>
  <si>
    <t>8973241e-f255-482d-a517-e3c2cb9cffc6</t>
  </si>
  <si>
    <t>4f79e9d4-db40-4636-a153-a4cefea8bc3e</t>
  </si>
  <si>
    <t>18e7ff87-18d7-4f9a-a9c2-4769d8887b03</t>
  </si>
  <si>
    <t>60d81d2e-5705-447a-818b-7b516790ce03</t>
  </si>
  <si>
    <t>f1a37bee-9f88-4508-b2be-87a299d36236</t>
  </si>
  <si>
    <t>b87d7248-3fa8-47d5-b9ba-6f3e046af90a</t>
  </si>
  <si>
    <t>d23e7c89-68f9-4992-b8e8-17b598d3134e</t>
  </si>
  <si>
    <t>d756c103-3b01-44ae-8722-c5de19f6dd75</t>
  </si>
  <si>
    <t>f79b6391-2dc9-427f-8068-faf16f2cf723</t>
  </si>
  <si>
    <t>56.283169, 38.129692</t>
  </si>
  <si>
    <t>dbbde030-626a-4506-a440-2b12272b311b</t>
  </si>
  <si>
    <t>В/Ч 54314</t>
  </si>
  <si>
    <t>3091d901-8dc9-4884-927c-e438906f948d</t>
  </si>
  <si>
    <t>76f29d47-e20a-4a61-a927-c8539d45d7d2</t>
  </si>
  <si>
    <t>г. Пересвет, ул. Гаражная, д. 11 (ОМОН)</t>
  </si>
  <si>
    <t>3d74e8d3-05f9-4156-9c98-bd484b2b545a</t>
  </si>
  <si>
    <t>b82c6d9c-3703-48b7-b71d-06112addc58d</t>
  </si>
  <si>
    <t>c4e53a23-805a-4a06-9291-5f4f9f6c51fb</t>
  </si>
  <si>
    <t>de2dd443-051d-4a3f-97cb-9b588089067b</t>
  </si>
  <si>
    <t>83543015-52a1-4bb5-b6f3-b4f79b71bca7</t>
  </si>
  <si>
    <t>1fbf3aee-819e-4293-a84b-a41cdd3e6a43</t>
  </si>
  <si>
    <t>c906c5f4-b969-4659-951c-639d529d6670</t>
  </si>
  <si>
    <t>3c5be5b3-ec74-498f-bac2-1768abdff439</t>
  </si>
  <si>
    <t>5249e915-502b-4a08-97ce-b022764e27bc</t>
  </si>
  <si>
    <t>cf521936-d9eb-488f-a348-ddc7ae27357e</t>
  </si>
  <si>
    <t>4f0b8851-5245-4dbe-b4f5-6977c7eeafd8</t>
  </si>
  <si>
    <t>0714f302-5934-41e4-95fc-5b62d7a55e8f</t>
  </si>
  <si>
    <t>ООО "ДНС Ритейл" (кфс); ООО "АПТЕКА-А.В.Е-1"</t>
  </si>
  <si>
    <t>07988f34-bbd2-407b-ab73-2c95396e444f</t>
  </si>
  <si>
    <t>a768a1e6-98a5-491a-921f-605c054bda5d</t>
  </si>
  <si>
    <t>г. Сергиев Посад, Зеленый пер., д. 13, помещение 2</t>
  </si>
  <si>
    <t>ООО «Агроторг» (ИП Конов А.В.)</t>
  </si>
  <si>
    <t>a27b3889-6100-45e9-b4c8-176fd4ae15c2</t>
  </si>
  <si>
    <t>525de38a-0313-487d-9891-c44cca919a5e</t>
  </si>
  <si>
    <t>d14eef50-bfb1-4cbc-a901-4a1fa7b332a0</t>
  </si>
  <si>
    <t>9bcc1548-bd46-4073-9fe3-eb949a696ef6</t>
  </si>
  <si>
    <t>c59837c1-0437-4201-84f4-214f135e244c</t>
  </si>
  <si>
    <t>55ba5f81-87a5-4ecd-bfc8-06a0baef5af6</t>
  </si>
  <si>
    <t>b34496a0-03f6-4f8e-bef3-d31d1552e939</t>
  </si>
  <si>
    <t>5a6b6cab-6b7e-47e4-ae96-0bebd2c91deb</t>
  </si>
  <si>
    <t>КФК ИП Петросян А.А.,  Петросян Лусине Артуровна</t>
  </si>
  <si>
    <t>с. Бужаниново, ул. Полевая, д. 35</t>
  </si>
  <si>
    <t>408de937-6582-4294-9e62-1cbc3050c84f</t>
  </si>
  <si>
    <t>d48685bc-b092-4c3b-9726-c8190dce39d9</t>
  </si>
  <si>
    <t>ccea2bba-f155-46eb-b475-5ed79cfc155f</t>
  </si>
  <si>
    <t>230e00fe-d552-49c9-91ff-92352f88907c</t>
  </si>
  <si>
    <t>d0fadec6-b775-4f6d-8da4-0b19d796d6f7</t>
  </si>
  <si>
    <t>516baed0-a5c1-4699-aa83-81770a3b6396</t>
  </si>
  <si>
    <t>0995e452-0d41-4600-a7b4-571928ae2936</t>
  </si>
  <si>
    <t>c0ea9de2-740b-4ad1-bbc9-35fd83e40f31</t>
  </si>
  <si>
    <t>4d08741b-a040-4ddc-9ee2-c63ca439149d</t>
  </si>
  <si>
    <t>b2266045-b3ab-430e-9e7b-f8bf873a403e</t>
  </si>
  <si>
    <t>049cc535-1552-49c7-ba07-2c0f17ae946e</t>
  </si>
  <si>
    <t>057af2f8-5a6b-4c4b-a3a4-b67cb15d7489</t>
  </si>
  <si>
    <t>0fc7d208-4b67-4814-bf80-3e50d1e48c14</t>
  </si>
  <si>
    <t>19edeb80-5388-4f41-98ff-dc6695a08b9d</t>
  </si>
  <si>
    <t>215e021b-80d0-4ca0-a31a-4d2474990fe0</t>
  </si>
  <si>
    <t>2fb68316-b315-47df-a2c4-a8ed605333ed</t>
  </si>
  <si>
    <t>392579e6-4dc8-4aec-8761-9c148486bda8</t>
  </si>
  <si>
    <t>62d98ece-cc78-4cbd-b72c-0ae42ece53b8</t>
  </si>
  <si>
    <t>6b34f695-7208-48a7-85bc-92d5f3bd349f</t>
  </si>
  <si>
    <t>6edb31b7-cbac-4554-bae2-f50449d61ffd</t>
  </si>
  <si>
    <t>8fe824cc-9702-48e8-91df-58aabf8715e2</t>
  </si>
  <si>
    <t>92c8153c-20de-4b13-b1c7-09eeb31cba6b</t>
  </si>
  <si>
    <t>d1e3ddba-b759-443e-992f-51229aed4e9a</t>
  </si>
  <si>
    <t>d648974e-b8ea-46de-a8d3-46883b08517c</t>
  </si>
  <si>
    <t>d779e8b2-2d39-4fc4-bfff-d7b712b356ee</t>
  </si>
  <si>
    <t>d79fad5c-b65e-4242-a8a6-322380913615</t>
  </si>
  <si>
    <t>d85f9613-dd86-4d4c-a2a2-d2bd7e24e73f</t>
  </si>
  <si>
    <t>f9672a17-c6d1-4f4b-80d8-25715e9fc50d</t>
  </si>
  <si>
    <t>fdb0aff6-3bb2-4be9-b7dd-378326d0b43a</t>
  </si>
  <si>
    <t>f9968768-f533-49f8-ae2e-4c7fae3bb592</t>
  </si>
  <si>
    <t>15480e13-773f-4a13-8e6d-727ca2e9598d</t>
  </si>
  <si>
    <t>18a1efd6-c7e1-482f-8676-b2556b19e060</t>
  </si>
  <si>
    <t>1f22ee61-942b-4985-810e-27cc7584de24</t>
  </si>
  <si>
    <t>f82b1ac1-af9e-4206-83a4-281635259e68</t>
  </si>
  <si>
    <t>02fabf9a-6af9-4626-a21f-fb0ce5fcb123</t>
  </si>
  <si>
    <t>7a2a1e49-8a17-47f8-ba9e-68c908c1aa70</t>
  </si>
  <si>
    <t>09945ab6-cd58-4958-9fdc-ded80bcb442c</t>
  </si>
  <si>
    <t>c571173c-f0c7-4fe2-a200-2685f87a9daf</t>
  </si>
  <si>
    <t>8a1f55e3-4dbe-48bf-8ab0-d2e948c8be42</t>
  </si>
  <si>
    <t>6dad18fa-cd3a-4e36-9f10-d0058b7bf8ce</t>
  </si>
  <si>
    <t>99a380c7-d232-4720-a9f8-710e6cd83bf6</t>
  </si>
  <si>
    <t>f728f1b5-c861-420f-87be-c37fd802293c</t>
  </si>
  <si>
    <t>9547029b-b67d-4f62-a396-51681bb76e53</t>
  </si>
  <si>
    <t>e69ff2c9-7b9b-402b-8d84-b5ee664ec9e4</t>
  </si>
  <si>
    <t>7e390c72-edea-42d5-87be-7f24b4c12b2b</t>
  </si>
  <si>
    <t>5b25daa5-1017-47af-a327-0e5d03000611</t>
  </si>
  <si>
    <t>18d1f238-3efe-49d7-9b56-a94e5c300b3b</t>
  </si>
  <si>
    <t>1b36b7d8-e929-4969-9697-3d4cff5e7a40</t>
  </si>
  <si>
    <t>a1f8b510-6ef1-4f0d-8f26-b58dc02e532d</t>
  </si>
  <si>
    <t>239a38cc-b38b-48dd-a456-055cce586b55</t>
  </si>
  <si>
    <t>cfd8adba-d230-4ee2-acb8-e6550aba31ef</t>
  </si>
  <si>
    <t>d3db1a36-c02a-4de0-aef1-ef2e44214415</t>
  </si>
  <si>
    <t>e2fde4c4-fd00-4a33-b954-3f1cb24bf4b3</t>
  </si>
  <si>
    <t>58829e6b-29a9-41f8-9a3f-d858abaa35f3</t>
  </si>
  <si>
    <t>5559d7c5-3355-45ff-929f-001068fafb75</t>
  </si>
  <si>
    <t>22f0bb9d-04af-41e2-83ef-5b1467b7bc9d</t>
  </si>
  <si>
    <t>27ef68c7-d278-4bae-9728-25afda56edd1</t>
  </si>
  <si>
    <t>f5cb6725-9808-48f9-b85c-73643d23d1d9</t>
  </si>
  <si>
    <t>427b49ec-9323-49be-817c-56e4edc7987c</t>
  </si>
  <si>
    <t>39a40c38-04d1-4689-8f9e-e03bef388067</t>
  </si>
  <si>
    <t>e8abe320-f2fa-45e1-b97c-179f38b5cf65</t>
  </si>
  <si>
    <t>984e39b2-6959-499c-9f46-0c933ffd615f</t>
  </si>
  <si>
    <t>779959ce-0a60-42f0-9431-329e1d05bd96</t>
  </si>
  <si>
    <t>f1aa84d4-84bd-4e2e-bbb3-9e437edc2112</t>
  </si>
  <si>
    <t>9a7d43e8-6775-49ae-b6ce-3157e86e0e17</t>
  </si>
  <si>
    <t>6e5d61fd-6a8c-4384-a5c4-73c2a5dd989e</t>
  </si>
  <si>
    <t>09f99e90-130f-4ec1-8eae-735e8943376f</t>
  </si>
  <si>
    <t>1232d753-84d5-45e0-97ec-03a13ef1f63e</t>
  </si>
  <si>
    <t>9da08ae2-f73a-44e9-89a4-5305b47d4722</t>
  </si>
  <si>
    <t>f1ad10d4-9b9e-4f30-89f5-f9963dd0972c</t>
  </si>
  <si>
    <t>fd192764-2824-469a-88b8-2526c25d1217</t>
  </si>
  <si>
    <t>fdbed712-d937-4e31-87be-8b643a8d041c</t>
  </si>
  <si>
    <t>г.о. Сергиев Посад, в районе с. Благовещенье (56.328643, 38.090271)(кладбище)</t>
  </si>
  <si>
    <t>г.о. Сергиев Посад, в районе с. Благовещенье (56.329456, 38.091716)(кладбище)</t>
  </si>
  <si>
    <t>г.о. Сергиев Посад, в районе с. Благовещенье (56.329537, 38.088524)(кладбище)</t>
  </si>
  <si>
    <t>56.288872, 38.152809</t>
  </si>
  <si>
    <t>56.288872, 38.152810</t>
  </si>
  <si>
    <t>56.288872, 38.152811</t>
  </si>
  <si>
    <t>56.331489, 38.087752</t>
  </si>
  <si>
    <t>56.331500, 38.092671</t>
  </si>
  <si>
    <t>56.331957, 38.088835</t>
  </si>
  <si>
    <t>56.332341, 38.085939</t>
  </si>
  <si>
    <t>56.332931, 38.087113</t>
  </si>
  <si>
    <t>56.333199, 38.095729</t>
  </si>
  <si>
    <t>56.333506, 38.091443</t>
  </si>
  <si>
    <t>56.334400, 38.093814</t>
  </si>
  <si>
    <t xml:space="preserve">56.286802,38.048785
</t>
  </si>
  <si>
    <t>г. Сергиев Посад, в районе микрорайона Семхоз (56.286802, 38.048785)(кладбище)</t>
  </si>
  <si>
    <t>г. Сергиев Посад, Ярославское шоссе, 72 км (56.340265, 38.161386)(кладбище)</t>
  </si>
  <si>
    <t>56.340265, 38.161386</t>
  </si>
  <si>
    <t>г. Сергиев Посад, в районе села Деулино (56.353415, 38.115841)(кладбище)</t>
  </si>
  <si>
    <t>г. Сергиев Посад, в районе села Глинково (56.297391, 38.184516)(кладбище)</t>
  </si>
  <si>
    <t>в районе деревни Захарьино (56.359297, 38.024388)(кладбище)</t>
  </si>
  <si>
    <t>56.338450, 37.877796</t>
  </si>
  <si>
    <t>д. Ярыгино (56.338450, 37.877796)(кладбище)</t>
  </si>
  <si>
    <t>с. Озерецкое (56.308956, 37.841774)(кладбище)</t>
  </si>
  <si>
    <t>56.308956, 37.841774</t>
  </si>
  <si>
    <t>в районе д. Малинники (56.294171, 38.399679)(кладбище)</t>
  </si>
  <si>
    <t>56.294171, 38.399679</t>
  </si>
  <si>
    <t>в районе д. Слабнево (56.330531, 38.313504)(кладбище)</t>
  </si>
  <si>
    <t>56.330531, 38.313504</t>
  </si>
  <si>
    <t>д. Слотино (56.307353, 38.381482)(кладбище)</t>
  </si>
  <si>
    <t>56.307353, 38.381482</t>
  </si>
  <si>
    <t>в районе д. Леоново (56.381101, 38.269436)(кладбище)</t>
  </si>
  <si>
    <t>56.381101, 38.269436</t>
  </si>
  <si>
    <t>с. Дерюзино (старое) (56.306579, 38.271245)(кладбище)</t>
  </si>
  <si>
    <t>56.306579, 38.271245</t>
  </si>
  <si>
    <t>с. Дерюзино (56.307562, 38.266641)(кладбище)</t>
  </si>
  <si>
    <t>56.307562, 38.266641</t>
  </si>
  <si>
    <t>в районе д. Ильинки (56.286836, 38.247225)(кладбище)</t>
  </si>
  <si>
    <t>в районе д. Подсосино (56.249592, 38.198107)(кладбище)</t>
  </si>
  <si>
    <t>с. Воздвиженское (56.194626, 38.055963)(кладбище) (старое)</t>
  </si>
  <si>
    <t>с. Воздвиженское (56.193174, 38.056013)(кладбище) (новое)</t>
  </si>
  <si>
    <t>в районе с. Радонеж (56.208971, 38.034358)(кладбище)</t>
  </si>
  <si>
    <t>56.208971, 38.034358</t>
  </si>
  <si>
    <t>в районе д. Шубино (56.459687, 38.102885)(кладбище)</t>
  </si>
  <si>
    <t>56.459687, 38.102885</t>
  </si>
  <si>
    <t>в районе с.Богородское (56.545423, 37.883277)(кладбище)</t>
  </si>
  <si>
    <t>56.545423, 37.883277</t>
  </si>
  <si>
    <t>с. Константиново (56.561604, 38.023616)(кладбище)</t>
  </si>
  <si>
    <t>в районе д. Махра (56.518838, 38.145533)(кладбище)</t>
  </si>
  <si>
    <t>56.518838, 38.145533</t>
  </si>
  <si>
    <t>56.487705, 38.202905</t>
  </si>
  <si>
    <t>д. Самойлово (56.399113, 38.149712)(кладбище)</t>
  </si>
  <si>
    <t>д. Абрамцево (56.210482, 37.946292)(кладбище)</t>
  </si>
  <si>
    <t>д. Ахтырка (56.251747, 37.925453)(кладбище)</t>
  </si>
  <si>
    <t>д. Тешилово (56.253394, 37.854219)(кладбище)</t>
  </si>
  <si>
    <t>г.п. Хотьково, пер. Кооперативный (56.251283, 37.996276)(кладбище)</t>
  </si>
  <si>
    <t>в районе д. Леоново (56.380049, 38.271047)(кладбище)</t>
  </si>
  <si>
    <t>56.380049, 38.271047</t>
  </si>
  <si>
    <t>в районе микрорайона Семхоз (56.286904, 38.043844)(кладбище)</t>
  </si>
  <si>
    <t>56.286904, 38.043844</t>
  </si>
  <si>
    <t>56.275814, 37.996000</t>
  </si>
  <si>
    <t>56.276651, 37.999605</t>
  </si>
  <si>
    <t>56.277874, 37.995080</t>
  </si>
  <si>
    <t>56.278726, 37.998846</t>
  </si>
  <si>
    <t>в районе с. Богородское (56.545517, 37.885313)(кладбище)</t>
  </si>
  <si>
    <t>56.545517, 37.885313</t>
  </si>
  <si>
    <t xml:space="preserve">г. Сергиев Посад, Ярославское шоссе, 72 км (56.340475, 38.159130)(кладбище) </t>
  </si>
  <si>
    <t>56.340475, 38.159130</t>
  </si>
  <si>
    <t>ООО "Вектор" (0,29); Харитонов Константин Викторович-0,57куб.м, Никишина Людмила Николаевна,</t>
  </si>
  <si>
    <t xml:space="preserve">ПАО "РОСТЕЛЕКОМ" (0,725); ИП Мухина Е.А.-0,07куб.м </t>
  </si>
  <si>
    <t>контракт Экотех</t>
  </si>
  <si>
    <t>привязан у РО г.п. Краснозаводск, ул. 1 мая, д. 7а</t>
  </si>
  <si>
    <t>в аис нет</t>
  </si>
  <si>
    <t>в аис есть</t>
  </si>
  <si>
    <t>вблизи деревни Рогачево(военный городок)</t>
  </si>
  <si>
    <t>г.о. Сергиев Посад, Гремячий ключ</t>
  </si>
  <si>
    <t>г. Сергиев Посад, Новоугличское ш., д. 62а (Больничный комплекс «РБ») (больница)</t>
  </si>
  <si>
    <t>56.333954, 38.135727</t>
  </si>
  <si>
    <t>ГБУЗ МО "СЕРГИЕВО-ПОСАДСКАЯ РБ"</t>
  </si>
  <si>
    <t>00290aeb-4131-4d76-bde9-d7c6cb82e615</t>
  </si>
  <si>
    <t>г. Сергиев Посад, ул. Маслиева, д. 37А (котельная))</t>
  </si>
  <si>
    <t>56.286964, 38.179428</t>
  </si>
  <si>
    <t>0034daa9-81fc-404e-a7a0-c4d5ba60b11b</t>
  </si>
  <si>
    <t>СПТС МУП (котельная)</t>
  </si>
  <si>
    <t>дер. Самойлово</t>
  </si>
  <si>
    <t>56.39699 38.161415</t>
  </si>
  <si>
    <t xml:space="preserve">д. 31, 50:05:0120137:131, 18, 50:05:0120137:265, 50:05:0120137:268, 50:05:0120137:257, 50:05:0120137:260, 3, 50:05:0120137:139, 6, 16, 50:05:0120137:239, 64, 50:05:0120137:259, 46, 50:05:0120137:204, 50:05:0120137:141, 50:05:0120137:223, 50:05:0120137:248, 12, 21, 28, 50:05:0120137:133, 50:05:0120137:226, 50:05:0120137:132, 12б, 50:05:0120138:17, 50:05:0120138:13, 30, 35, 50:05:0120137:267, 3а, 50:05:0120137:112, 50:05:0120137:261, </t>
  </si>
  <si>
    <t>009d0a34-da08-49ce-8bdb-3a7d82599318</t>
  </si>
  <si>
    <t>01e47d7b-5cdf-4d50-baf9-6879012c0715</t>
  </si>
  <si>
    <t>56.430874, 38.147461</t>
  </si>
  <si>
    <t>f85e9b0f-e87c-4b75-8f1e-537d7e13c55a</t>
  </si>
  <si>
    <t>г. Пересвет, ул.Бабушкина, д.9 площадка №11</t>
  </si>
  <si>
    <t>21d2dc86-7d6f-44d1-a12c-b4df887d5fa8</t>
  </si>
  <si>
    <t>56.421429, 38.140724</t>
  </si>
  <si>
    <t>г. Пересвет, ул.Бабушкина, д.9 площадка №15</t>
  </si>
  <si>
    <t>г. Пересвет, ул.Бабушкина, д.9 площадка №10</t>
  </si>
  <si>
    <t>г. Пересвет, ул. Бабушкина, д.9 площадка №5</t>
  </si>
  <si>
    <t>г. Пересвет ул. Бабушкина дом 9 заг трубный завод площ №18</t>
  </si>
  <si>
    <t>г. Пересвет, ул. Бабушкина д. 9 заг трубный завод площадка 2</t>
  </si>
  <si>
    <t>г. Пересве, ул. Бабушкина, д.9 площадка №17</t>
  </si>
  <si>
    <t>3ff31913-a571-4fa1-989a-06854c5b201e</t>
  </si>
  <si>
    <t>460b3f3d-f59a-409a-8c88-17425184fce9</t>
  </si>
  <si>
    <t>4ea92fbe-0c99-4537-90ff-0d1f1b74ca6c</t>
  </si>
  <si>
    <t>250996e6-8202-4eb1-aa08-419629e78bd7</t>
  </si>
  <si>
    <t>56.424938, 38.151222</t>
  </si>
  <si>
    <t>56.422665, 38.142387</t>
  </si>
  <si>
    <t>56.421753, 38.140156</t>
  </si>
  <si>
    <t>56.430916, 38.147587</t>
  </si>
  <si>
    <t>56.421143, 38.151630</t>
  </si>
  <si>
    <t>56.431763, 38.148579</t>
  </si>
  <si>
    <t>0357e76c-c01c-440c-a526-d2e8ef10f1ad</t>
  </si>
  <si>
    <t>г. Хотьково, ул. Михеенко, д.12б корпус 1 (школа)</t>
  </si>
  <si>
    <t>МБОУ "ХОТЬКОВСКАЯ СРЕДНЯЯ ОБЩЕОБРАЗОВАТЕЛЬНАЯ ШКОЛА №5"</t>
  </si>
  <si>
    <t>037e53fb-9932-42ac-890a-82a48c599d21</t>
  </si>
  <si>
    <t>56.251915, 37.981697</t>
  </si>
  <si>
    <t>г. Сергиев Посад, ул. Пионерская д 18</t>
  </si>
  <si>
    <t>03caabb7-bf30-4409-a35a-031ea5a743a9</t>
  </si>
  <si>
    <t>ГБУЗ МО "МОССМП"</t>
  </si>
  <si>
    <t>56.310928, 38.138622</t>
  </si>
  <si>
    <t>05176f11-0e2e-4ef1-bff2-a19cc46fbba7</t>
  </si>
  <si>
    <t>ООО РЕМБЫТТЕХНИКА</t>
  </si>
  <si>
    <t>56.294697, 38.128948</t>
  </si>
  <si>
    <t>г. Сергиев Посад, пр-т Красной Армии, д. 4А</t>
  </si>
  <si>
    <t xml:space="preserve">г. Хотьково, ул. Горжовицкая, д. 2 </t>
  </si>
  <si>
    <t>д. Морозово д. 30А</t>
  </si>
  <si>
    <t>д. Трехселище, дом № 2/1, маг.№22к</t>
  </si>
  <si>
    <t>56.636097, 38.195377</t>
  </si>
  <si>
    <t>56.244717, 37.985458</t>
  </si>
  <si>
    <t>56.246502, 38.053436</t>
  </si>
  <si>
    <t>56.547478, 38.193317</t>
  </si>
  <si>
    <t>30ae08a4-8cc2-40b5-8232-be237c229c1c</t>
  </si>
  <si>
    <t>9f850a1c-597d-4de1-93a4-dc20051fab81</t>
  </si>
  <si>
    <t xml:space="preserve">Сергиево-Посадское РайПО </t>
  </si>
  <si>
    <t>пос. Лоза, дом 3а</t>
  </si>
  <si>
    <t>56.259262, 38.213268</t>
  </si>
  <si>
    <t>056df5f5-53a2-423a-8d8a-d984f37cde4e</t>
  </si>
  <si>
    <t>ООО "УРАРТУ"</t>
  </si>
  <si>
    <t>56.425388, 38.260780</t>
  </si>
  <si>
    <t>56.441723, 38.250648</t>
  </si>
  <si>
    <t>МУП «ККК»</t>
  </si>
  <si>
    <t>05ebf52e-72b6-4f33-bffa-282c700ffe8b</t>
  </si>
  <si>
    <t>Рутковская И. Н.</t>
  </si>
  <si>
    <t>Хохлов Петр Борисович</t>
  </si>
  <si>
    <t>Череповский В. П.</t>
  </si>
  <si>
    <t>Пуйко Н. П.</t>
  </si>
  <si>
    <t>Добуляк Татьяна Александровна</t>
  </si>
  <si>
    <t>г. Сергиев Посад, улица Андрея Тарковского, 37</t>
  </si>
  <si>
    <t>д. Маньково, д. 23</t>
  </si>
  <si>
    <t>д. Наугольное, дом 95</t>
  </si>
  <si>
    <t>г. Сергиев Посад, ул. Суздальская, д. 36</t>
  </si>
  <si>
    <t>432c2c81-6d14-468d-9c3c-6659fd6c2b12</t>
  </si>
  <si>
    <t>6779cddc-5337-4b06-aeaa-026aafd838b9</t>
  </si>
  <si>
    <t>78314e3d-2b83-44ad-bbeb-a4887ffd3161</t>
  </si>
  <si>
    <t>г. Сергиев Посад, Ярославское шоссе, д. 4а</t>
  </si>
  <si>
    <t xml:space="preserve">г. Сергиев Посад, ул. Карла Маркса. Д. 6/2 (котельная «Трикотажная фабрика») </t>
  </si>
  <si>
    <t xml:space="preserve">г. Сергиев Посад. ул. Весенняя, д. 7А (котельная «Ферма») </t>
  </si>
  <si>
    <t>п. Скоропусковский, д. 39 (котельная «Скоропусковский»)</t>
  </si>
  <si>
    <t xml:space="preserve">г.о. Сергиев Посад, ул. Школьная, д. 2Б (котельная «Клементьевская») </t>
  </si>
  <si>
    <t>р/п Богородское, д. 45 (Теплосеть)</t>
  </si>
  <si>
    <t>г. Сергиев Посад, ул. Маслиева, д. 37А (котельная «Птицеградская»)</t>
  </si>
  <si>
    <t>мкр. Семхоз, ул. Парковая, д. 43 (котельная «Конкурсный»)</t>
  </si>
  <si>
    <t>г. Сергиев Посад, ул. Вознесенская, д. 55 корп. А (котельная «Дом быта»)</t>
  </si>
  <si>
    <t>г. Сергиев Посад, ул. Кирова, д. 89 (котельная 1-я Горбольница)</t>
  </si>
  <si>
    <t xml:space="preserve">г. Сергиев Посад, ул. Бероунская, д. 7 (котельная «Рабочий поселок») </t>
  </si>
  <si>
    <t xml:space="preserve">г. Сергиев Посад, ул. Пограничная, д. 20, корп. 1 (котельная «Школа-интернат») </t>
  </si>
  <si>
    <t xml:space="preserve">г. Сергиев Посад, ул. Центральная, д.1 (котельная «Скобяной пос») </t>
  </si>
  <si>
    <t>с. Муханово, ул. Николаева, уч. 1/1 (Теплосеть)</t>
  </si>
  <si>
    <t>г. Сергиев Посад, ул. Вознесенская, д. 55, корп. А</t>
  </si>
  <si>
    <t>г. Сергиев Посад, ул. Пограничная, д. 7 (Административное здание МУП СП Теплосеть»)</t>
  </si>
  <si>
    <t>г. Сергиев Посад, ул. Вознесенская, д. 84А (котельная «Квартал В»)</t>
  </si>
  <si>
    <t xml:space="preserve">п. Семхоз, пл. Советская, д. 1Б (котельная Школа п. Семхоз») </t>
  </si>
  <si>
    <t>г. Сергиев Посад, ул. Ярославское шоссе, д. 4А (котельная «ПМК-5»)</t>
  </si>
  <si>
    <t>г. Сергиев Посад-14 (котельная «Совхоз»)</t>
  </si>
  <si>
    <t xml:space="preserve">с. Мишутино, д. 2А (котельная «Мишутино») </t>
  </si>
  <si>
    <t>121e7b52-ba85-4bd4-912c-f11fd02060a9</t>
  </si>
  <si>
    <t>1ae1564c-2950-49b3-b025-e447aee10bb4</t>
  </si>
  <si>
    <t>200d3cb1-8135-4ea3-8eec-59de4cfc739f</t>
  </si>
  <si>
    <t>324a68a7-4d64-4648-86b1-9d3ef2d82bf5</t>
  </si>
  <si>
    <t>367c2609-5a52-46c3-81a2-331e6d6d610e</t>
  </si>
  <si>
    <t>4072125f-8120-426a-82ae-9895973aa996</t>
  </si>
  <si>
    <t>40ed9ded-a68f-4bd6-9fb5-607d683be4db</t>
  </si>
  <si>
    <t>4c937fed-c609-4b3a-9e3b-281b3ecdf9d2</t>
  </si>
  <si>
    <t>531ad5d0-094e-4e65-8612-55839a8e61bc</t>
  </si>
  <si>
    <t>5e33e257-ebee-475f-8431-4f74f0d8034f</t>
  </si>
  <si>
    <t>6478b210-a493-4ba0-95f0-7e502633d89e</t>
  </si>
  <si>
    <t>67fd3836-23b4-46f0-983f-913e548df031</t>
  </si>
  <si>
    <t>8ad780df-5487-4beb-ad9a-68339a5e3c0e</t>
  </si>
  <si>
    <t>90efffc1-a7a1-418c-9436-321853b0086b</t>
  </si>
  <si>
    <t>a4b3eec2-83a3-441e-9d10-d557d1ab82ab</t>
  </si>
  <si>
    <t>b0d8d3ee-0898-427b-94b9-f825308c6e28</t>
  </si>
  <si>
    <t>b8897c41-3b18-4cf0-8a4b-4fc77c89950e</t>
  </si>
  <si>
    <t>ed39af41-c267-4596-80e3-af665db374c2</t>
  </si>
  <si>
    <t>ef697e36-33bb-4fae-8e53-7a3bf4a99a51</t>
  </si>
  <si>
    <t>f0062165-160f-4d03-a8b6-cef727b3c7b8</t>
  </si>
  <si>
    <t>f610bf31-0bac-473d-a4b6-9550651d874b</t>
  </si>
  <si>
    <t>fd817bf8-1b29-4ff2-a72f-70596c77249a</t>
  </si>
  <si>
    <t>СП ТЕПЛОСЕТЬ МУП,УПРАВЛЕНИЕ ПО ОБЕСПЕЧЕНИЮ ДЕЯТЕЛЬНОСТИ МИРОВЫХ СУДЕЙ МОСКОВСКОЙ ОБЛАСТИ</t>
  </si>
  <si>
    <t>56.342606, 38.161758</t>
  </si>
  <si>
    <t>56.307262, 38.184204</t>
  </si>
  <si>
    <t>56.311169, 38.136471</t>
  </si>
  <si>
    <t>56.384483, 38.104481</t>
  </si>
  <si>
    <t>56.350853, 38.162491</t>
  </si>
  <si>
    <t>56.370647, 38.143723</t>
  </si>
  <si>
    <t>56.294609, 38.119762</t>
  </si>
  <si>
    <t>56.496567, 38.178059</t>
  </si>
  <si>
    <t>56.287106, 38.180069</t>
  </si>
  <si>
    <t>56.279713, 38.091721</t>
  </si>
  <si>
    <t>56.303474, 38.134609</t>
  </si>
  <si>
    <t>56.307938, 38.109322</t>
  </si>
  <si>
    <t>56.316654, 38.145435</t>
  </si>
  <si>
    <t>56.339844, 38.140400</t>
  </si>
  <si>
    <t>56.291790, 38.148449</t>
  </si>
  <si>
    <t>56.509346, 38.319775</t>
  </si>
  <si>
    <t>56.303383, 38.134972</t>
  </si>
  <si>
    <t>56.338432, 38.147877</t>
  </si>
  <si>
    <t>56.295830, 38.131134</t>
  </si>
  <si>
    <t>56.287712, 38.064846</t>
  </si>
  <si>
    <t>56.342453, 38.161327</t>
  </si>
  <si>
    <t>56.378445, 38.192379</t>
  </si>
  <si>
    <t>г. Хотьково, ул. 1-я Больничная, д. 12 (ДИКСИ 50836)</t>
  </si>
  <si>
    <t>56.257072, 37.995651</t>
  </si>
  <si>
    <t>0847e195-1de4-48a9-bc75-501883c8387f</t>
  </si>
  <si>
    <t>г.о. Сергиев Посад, ул.Дружбы, д.10 ДИКСИ.(50536)</t>
  </si>
  <si>
    <t>г.о. Сергиев Посад, Пересвет, ул. Королева, д.10 дикси.(50512)</t>
  </si>
  <si>
    <t>г.о. Сергиев Посад, ул. Куликова, д. 21а (ДИКСИ.50445)</t>
  </si>
  <si>
    <t>г.о. Сергиев Посад, ул. 1-я Рыбная, д. 19/22 ДИКСИ.50270)</t>
  </si>
  <si>
    <t>г.о. Сергиев Посад, Мостовик п. ,Лесная ,д.45,4 (Дикси)</t>
  </si>
  <si>
    <t>г.о. Сергиев Посад, г. Краснозаводск, ул. Театральная, д.14.ДИКСИ (50347)</t>
  </si>
  <si>
    <t>г.о. Сергиев Посад, с. Деулино, д. 69 ДИКСИ.(90301)</t>
  </si>
  <si>
    <t>г.о. Сергиев Посад, г. Краснозаводск, ул. Театральная, д.6 ДИКСИ.(50944)</t>
  </si>
  <si>
    <t>г.о. Сергиев Посад, г. Хотьково, ул. Лихачева, д.6 (ДИКСИ.50790)</t>
  </si>
  <si>
    <t>20816cef-c243-474d-9d3c-5f7bf5ef6339</t>
  </si>
  <si>
    <t>38c49e83-b212-4242-a16e-d6eee6b5c898</t>
  </si>
  <si>
    <t>419da117-a976-4c81-b4a5-5d13ee90c1ef</t>
  </si>
  <si>
    <t>6453b4bc-7442-4340-bfbc-74a15013a2ba</t>
  </si>
  <si>
    <t>94f9aaf9-9aa9-43e5-aab8-984b69221492</t>
  </si>
  <si>
    <t>99596c16-07c2-48b1-81f9-3ceff570d0dd</t>
  </si>
  <si>
    <t>cb580ac6-ae3a-4fdd-9f5d-4e4126ee3f05</t>
  </si>
  <si>
    <t>e876bafd-3923-468f-84eb-668247ed3535</t>
  </si>
  <si>
    <t>ffdadb26-fc05-4e92-a7ec-2a909fe6302a</t>
  </si>
  <si>
    <t>56.328831, 38.143394</t>
  </si>
  <si>
    <t>56.410439, 38.172379</t>
  </si>
  <si>
    <t>56.292969, 38.118320</t>
  </si>
  <si>
    <t>56.304550, 38.136883</t>
  </si>
  <si>
    <t>56.435276, 38.249527</t>
  </si>
  <si>
    <t>56.310287, 37.935440</t>
  </si>
  <si>
    <t>56.356949, 38.113789</t>
  </si>
  <si>
    <t>56.436195, 38.251148</t>
  </si>
  <si>
    <t>56.252224, 37.973965</t>
  </si>
  <si>
    <t>Бак 120 л.</t>
  </si>
  <si>
    <t>854bce7c-2f1f-4d59-966c-696eb76e759b</t>
  </si>
  <si>
    <t>22a1c4c1-5bad-483e-87bd-c7f780ac75ed</t>
  </si>
  <si>
    <t>г. Сергиев Посад, Ярославское шоссе, д.4в</t>
  </si>
  <si>
    <t>56.338360, 38.161449</t>
  </si>
  <si>
    <t>г.о. Сергиев Посад, Вознесенская ул., д.1 (Лавра) +7 999 985-97-25</t>
  </si>
  <si>
    <t>г.о. Сергиев Посад, Пожарный переулок, 2а (Лавра)</t>
  </si>
  <si>
    <t>г.о. Сергиев Посад, Паломническая слобода (Лавра)</t>
  </si>
  <si>
    <t>г.о. Сергиев Посад, Свято-Троицкая Сергиева Лавра, СТСЛ Академия (Лавра)</t>
  </si>
  <si>
    <t>г.о. Сергиев Посад, пр. Красной Армии д.131 (Лавра) нажать на звонок</t>
  </si>
  <si>
    <t>г.о. Сергиев Посад, пр-т Красной Армии, Автостоянка-1 (Лавра)</t>
  </si>
  <si>
    <t>г.о. Сергиев Посад, Свято-Троицкая Сергиева Лавра, Плотничья башня, автостоянка (Лавра)</t>
  </si>
  <si>
    <t>г.о. Сергиев Посад, Аптекарский переулок (Лавра)</t>
  </si>
  <si>
    <t>г.о. Сергиев Посад, Фестивальная улица, 20А (Лавра)</t>
  </si>
  <si>
    <t>г.о. Сергиев Посад, Глинково, д.11 (Храм Корсунской Божьей Матери) (Лавра)</t>
  </si>
  <si>
    <t>г.о. Сергиев Посад, Свято-Троицкая Лавра, Варваринский корпус (Лавра)</t>
  </si>
  <si>
    <t>г.о. Сергиев Посад, Свято-Троицкая Сергиева Лавра, Пафнутьевский сад (Лавра)</t>
  </si>
  <si>
    <t>г.о. Сергиев Посад, пр-т Красной Армии, Автостоянка-3 (Лавра)</t>
  </si>
  <si>
    <t>г.о. Сергиев Посад, пр-т Красной Армии, Автостоянка-2 (Лавра)</t>
  </si>
  <si>
    <t>г.о. Сергиев Посад, парковка паломническая слобода (Лавра)</t>
  </si>
  <si>
    <t>г.о. Сергиев Посад, ул. 1-ой Ударной Армии, д.17 (Храм Петра и Павла) (Лавра)</t>
  </si>
  <si>
    <t>г.о. Сергиев Посад, Сергиевский Скит у охраны (Лавра)</t>
  </si>
  <si>
    <t>г.о. Сергиев Посад, Свято-Троицкая Сергиева Лавра, СТЛС Семинария (Лавра)</t>
  </si>
  <si>
    <t>г.о. Сергиев Посад, ул.Фестивальная, гараж Лавры (Лавра)</t>
  </si>
  <si>
    <t>г.о. Сергиев Посад, ул.Фестивальная, Квасной цех (Лавра) 916-921-54-92 Леонид</t>
  </si>
  <si>
    <t>г.о. Сергиев Посад, Благовещенское кладбище, Сергиевский Скит (Лавра)</t>
  </si>
  <si>
    <t>2380a1bc-f562-4804-bc06-300e966e774f</t>
  </si>
  <si>
    <t>2b0dea33-3178-4bea-9172-8af32f45bf3b</t>
  </si>
  <si>
    <t>3486711a-ce93-4e85-b97f-d407d748da28</t>
  </si>
  <si>
    <t>3cd04884-063a-46c2-8594-c6b4b823f301</t>
  </si>
  <si>
    <t>462eb431-d2a1-4813-b1b8-89c602f379cc</t>
  </si>
  <si>
    <t>566f17a2-91d3-4606-9af3-49252b692152</t>
  </si>
  <si>
    <t>63df8921-4d77-4a34-baca-fce0ebd3b9cd</t>
  </si>
  <si>
    <t>6af6c0b1-9420-48fd-91ac-e7f3227d0b83</t>
  </si>
  <si>
    <t>7202208a-f6d2-44e3-ab2e-46ee3c1cc0e3</t>
  </si>
  <si>
    <t>729c8589-0e83-4c24-8200-5d7e117941b4</t>
  </si>
  <si>
    <t>84d2b383-01b8-4fa6-9c3b-2a99d22540c6</t>
  </si>
  <si>
    <t>99812d99-9640-47b2-800a-5405b7ffffbc</t>
  </si>
  <si>
    <t>9a91125b-7f4d-4827-b8c0-32f1b12e60e8</t>
  </si>
  <si>
    <t>ac8425d6-d78c-421b-b9c9-d69a52d87c46</t>
  </si>
  <si>
    <t>be8c3517-2f06-4aff-ab35-5fb674b34b8b</t>
  </si>
  <si>
    <t>ceba4d67-402c-43e7-a161-d5a9881b666f</t>
  </si>
  <si>
    <t>ddb00b42-1fa8-4129-8d50-4b16a0d4ca0c</t>
  </si>
  <si>
    <t>c5668267-c7d4-46af-aec4-49fbf2d40002</t>
  </si>
  <si>
    <t>ea08815e-f844-4c9a-ac42-eefd6d44a57f</t>
  </si>
  <si>
    <t>49657b45-b387-4f67-85da-fb247d66d74c</t>
  </si>
  <si>
    <t>2f67ad2c-1b4c-44c9-a90a-fbdd2c8c3430</t>
  </si>
  <si>
    <t>7f27b489-182e-43d4-a438-c5f3b6c13e29</t>
  </si>
  <si>
    <t>b5275c66-4c1c-478e-8bb2-092a5374cd08</t>
  </si>
  <si>
    <t>ПОЧТА РОССИИ АО,СВЯТО-ТРОИЦКАЯ СЕРГИЕВА ЛАВРА</t>
  </si>
  <si>
    <t>56.309441, 38.134735</t>
  </si>
  <si>
    <t>56.311974, 38.135696</t>
  </si>
  <si>
    <t>56.312023, 38.130932</t>
  </si>
  <si>
    <t>56.312191, 38.131256</t>
  </si>
  <si>
    <t>56.311024, 38.133820</t>
  </si>
  <si>
    <t>56.307209, 38.132698</t>
  </si>
  <si>
    <t>56.311932, 38.126057</t>
  </si>
  <si>
    <t>56.312740, 38.131954</t>
  </si>
  <si>
    <t>56.299644, 38.162411</t>
  </si>
  <si>
    <t>56.297035, 38.184200</t>
  </si>
  <si>
    <t>56.309624, 38.131699</t>
  </si>
  <si>
    <t>56.308331, 38.130501</t>
  </si>
  <si>
    <t>56.305679, 38.131187</t>
  </si>
  <si>
    <t>56.306610, 38.132118</t>
  </si>
  <si>
    <t>56.312916, 38.130566</t>
  </si>
  <si>
    <t>56.315689, 38.130981</t>
  </si>
  <si>
    <t>56.324783, 38.096680</t>
  </si>
  <si>
    <t>56.310722, 38.125870</t>
  </si>
  <si>
    <t>56.298378, 38.163895</t>
  </si>
  <si>
    <t>56.297680, 38.165363</t>
  </si>
  <si>
    <t>56.323978, 38.096928</t>
  </si>
  <si>
    <t>56.270691, 38.318523</t>
  </si>
  <si>
    <t>56.319603, 38.236034</t>
  </si>
  <si>
    <t>г. Сергиев Посад, ул. Краснофлотская, д. 8</t>
  </si>
  <si>
    <t>56.311153, 38.148247</t>
  </si>
  <si>
    <t xml:space="preserve">АО СЕРГИЕВО-ПОСАДСКИЙ ХЛЕБОКОМБИНАТ </t>
  </si>
  <si>
    <t>г. Краснозаводск, ул. 40 лет Победы, д. 6Б</t>
  </si>
  <si>
    <t>д. Ляпино, Святогорье (Лавра)</t>
  </si>
  <si>
    <t>п. Смена храм Параклипт (Лавра)</t>
  </si>
  <si>
    <t>0f9e88a2-8705-4cb7-aa5e-7819bcdbbb33</t>
  </si>
  <si>
    <t>56.432320, 38.240379</t>
  </si>
  <si>
    <t>ООО "ИВЕ"</t>
  </si>
  <si>
    <t xml:space="preserve">ТЦ "ПАРК", ООО СПЕКТР </t>
  </si>
  <si>
    <t>г. Сергиев Посад, ул. Птицеградская д. 2б (АТАК)</t>
  </si>
  <si>
    <t>9b72d811-dcfb-4f46-be67-e0bc6a5088c5</t>
  </si>
  <si>
    <t xml:space="preserve">бульвар Свободы, д. 1 (1/2), 4, 4А, 6
ул. Молодёжная, д. 8А, 8Б, 8В
</t>
  </si>
  <si>
    <t>г. Сергиев Посад, ул. Стахановская, д 1г (Вкусвил)</t>
  </si>
  <si>
    <t>2875f288-31b8-47f2-9192-0e6ce142434e</t>
  </si>
  <si>
    <t>56.317062, 38.154659</t>
  </si>
  <si>
    <t xml:space="preserve">АО ВКУСВИЛЛ </t>
  </si>
  <si>
    <t>г. Сергиев Посад, Новоугличское ш., д. 40А (Вкусвилл)</t>
  </si>
  <si>
    <t>8684c792-9fdd-40fe-b6b7-506674ee59f1</t>
  </si>
  <si>
    <t>56.324829, 38.134361</t>
  </si>
  <si>
    <t>г. Хотьково, ул. Загорская, домовладение № 1(ООО ЭмСиДжи Логистикс)</t>
  </si>
  <si>
    <t>56.259216, 38.004829</t>
  </si>
  <si>
    <t xml:space="preserve">ООО ЭМСИДЖИ ЛОГИСТИКС </t>
  </si>
  <si>
    <t>142b604a-8639-4dac-a02b-eb2da7ab386f</t>
  </si>
  <si>
    <t>п. Лоза 1 «ОК-Лоза» (56.258971, 38.219513)</t>
  </si>
  <si>
    <t>56.258971, 38.219513</t>
  </si>
  <si>
    <t>п. Лоза 1 «ОК-Лоза» (56.259826,38.219773)</t>
  </si>
  <si>
    <t>56.259826,38.219773</t>
  </si>
  <si>
    <t>п. Лоза 1 «ОК-Лоза» (56.258005,38.220401)</t>
  </si>
  <si>
    <t>56.258005,38.220401</t>
  </si>
  <si>
    <t>п. Лоза 1 «ОК-Лоза» (56.256983,38.216794)</t>
  </si>
  <si>
    <t>56.256983,38.216794</t>
  </si>
  <si>
    <t>п. Лоза 1 «ОК-Лоза» (56.256777,38.219713)</t>
  </si>
  <si>
    <t>56.256777,38.219713</t>
  </si>
  <si>
    <t>п. Лоза 1 «ОК-Лоза» (56.258554,38.216113)</t>
  </si>
  <si>
    <t>п. Лоза 1 «ОК-Лоза» (56.257237,38.220273)</t>
  </si>
  <si>
    <t>56.257237,38.220273</t>
  </si>
  <si>
    <t>56.258554,38.216113</t>
  </si>
  <si>
    <t>56.259762, 38.213432</t>
  </si>
  <si>
    <t>56.259789, 38.213623</t>
  </si>
  <si>
    <t>1aa848be-df9d-46b3-918e-01f0f40b6deb</t>
  </si>
  <si>
    <t>6b88bd0c-e829-4303-a59b-93de7a211561</t>
  </si>
  <si>
    <t>90515b96-34b2-4852-bd9c-e488cab10280</t>
  </si>
  <si>
    <t>9f39d1f6-b9ac-42c0-9f16-9a4c1bd57a6f</t>
  </si>
  <si>
    <t>a56258d0-638e-446a-a26a-307cec9e62d7</t>
  </si>
  <si>
    <t>abcb53ac-0d6d-40f8-a41f-194ba1e3dca9</t>
  </si>
  <si>
    <t>ac9727eb-ae68-4845-82bd-74696097eeff</t>
  </si>
  <si>
    <t>c9c9c0ab-599b-4e0b-9e40-93e0d299a3b0</t>
  </si>
  <si>
    <t>d494bc05-40fd-4a1f-af47-6a99e6f80985</t>
  </si>
  <si>
    <t>56.257237,38.220274</t>
  </si>
  <si>
    <t>г. Сергиев Посад, пр-т Красной Армии д. 84/22</t>
  </si>
  <si>
    <t>ООО «Русский проект»</t>
  </si>
  <si>
    <t>г. Сергиев Посад, ул.  Толстого, 2В</t>
  </si>
  <si>
    <t>1bcde7ee-3f83-4e12-9bc5-be3e64f9e5a6</t>
  </si>
  <si>
    <t>56.291451, 38.125324</t>
  </si>
  <si>
    <t>ИП Новоселова Ю.Н.</t>
  </si>
  <si>
    <t>д. Семенково, (здание котельной)</t>
  </si>
  <si>
    <t>г. Краснозаводск, проезд 21, д.2 (здание котельной №3)</t>
  </si>
  <si>
    <t xml:space="preserve">п. Лесхоз (котельная «Лесхоз») </t>
  </si>
  <si>
    <t>г. Хотьково, ул. Заводская, д.1б</t>
  </si>
  <si>
    <t>д. Морозово</t>
  </si>
  <si>
    <t>56.502655 37.847687</t>
  </si>
  <si>
    <t>готовая кп без крыши</t>
  </si>
  <si>
    <t>21 (34,1), 15 (96,7), 18 (133,3), 25а (205,7), 50:05:0130233:55 (30,6), 16 (41,6), 50:05:0130230:183 (62), 20 (175,1), 11 (51,1), 6 (69,6), 13 (142,7), 11а (107,3), 25 (298), 50:05:0130233:59 (61,7), 50:05:0130233:60 (78,6), 7 (91,9), 50:05:0130233:56 (30,6), 12 (90,5), 50:05:0130233:54 (39,8), 3 (44), 25 (62,7), 50:05:0130230:170 (226,1), 11 (113,2), 12а (345,7), 4 (36,9), 50:05:0130230:184 (621,2), 10 (102,7), 15 (88,7), 14 (255), 9 (190,1), 5 (30,4), 39 (39,8), 50:05:0130233:57 (200,4), 1 (44,7), 9 (61,2), 2 (43,9), 10 (58), 19 (97,4)</t>
  </si>
  <si>
    <t>МЕСТНАЯ РЕЛИГИОЗНАЯ ОРГАНИЗАЦИЯ ПРАВОСЛАВНЫЙ ПРИХОД ЛАЗАРЕВСКОГО ХРАМА СЕЛА БЛАГОВЕЩЕНЬЕ СЕРГИЕВО-</t>
  </si>
  <si>
    <t>56.248306 38.119526</t>
  </si>
  <si>
    <t>в 2021г договор с РО не заключен</t>
  </si>
  <si>
    <t>дер. Посевьево (д. 2)</t>
  </si>
  <si>
    <t>г. Сергиев Посад, пр-т Красной Армии, д. 171</t>
  </si>
  <si>
    <t>56.316658, 38.135952</t>
  </si>
  <si>
    <t>ООО "Центр Посад" (торгово-офисный центр "Посадский")</t>
  </si>
  <si>
    <t>г.о. Сергиев Посад, Центральная ул, дом № 60Б(ИП Мкртчян)</t>
  </si>
  <si>
    <t>г.о. Сергиев Посад, Скобяное ш, дом № 21(ИП Мкртчян)</t>
  </si>
  <si>
    <t>56.289471, 38.143261</t>
  </si>
  <si>
    <t>ИП Мкртчян Гурген Фолики</t>
  </si>
  <si>
    <t>56.288181, 38.143044</t>
  </si>
  <si>
    <t>1c3431f6-6e61-4ca4-8644-52acbb7cb594</t>
  </si>
  <si>
    <t>4835c4db-86e0-4352-bd0f-07c5ff9c4ff8</t>
  </si>
  <si>
    <t>ЭНКА ТЦ ООО (ТЦ Капитолий)</t>
  </si>
  <si>
    <t>ООО "ТИМА"; ООО "ДНС Ритейл"</t>
  </si>
  <si>
    <t>г.о. Сергиев Посад, Новоугличское шоссе, д.85 (Лента)</t>
  </si>
  <si>
    <t>г.о. Сергиев Посад, проспект Красной Армии, д. 232а (Лента)</t>
  </si>
  <si>
    <t>56.339661, 38.123692</t>
  </si>
  <si>
    <t>56.328892, 38.153111</t>
  </si>
  <si>
    <t>ООО ЛЕНТА</t>
  </si>
  <si>
    <t xml:space="preserve">ООО ЛЕНТА </t>
  </si>
  <si>
    <t>40f69810-eab2-4e26-897e-4ac711334d5f</t>
  </si>
  <si>
    <t>95209d46-b0c8-41ab-99df-4065b05bb4d7</t>
  </si>
  <si>
    <t>ООО "БЮРО ХОЛДИНГ"</t>
  </si>
  <si>
    <t>МСОО - ВОО ВВВС</t>
  </si>
  <si>
    <t>Кырбыик Анна Кириловна</t>
  </si>
  <si>
    <t>ИП Астапова Марина Александровна</t>
  </si>
  <si>
    <t>ПОКРОВЕР ООО</t>
  </si>
  <si>
    <t>Макурин Андрей Анатольевич</t>
  </si>
  <si>
    <t>СБТ КАРГО ООО</t>
  </si>
  <si>
    <t>ИП Кондратов Игорь Адамович</t>
  </si>
  <si>
    <t>ТД МАНХЭТТЕН ООО</t>
  </si>
  <si>
    <t>КРЕМИТ ООО</t>
  </si>
  <si>
    <t>Гусенко Юлия Вольдемаровна</t>
  </si>
  <si>
    <t>ООО «НПФ МАИС»,ПОЧТА РОССИИ АО,ПОЧТА РОССИИ АО</t>
  </si>
  <si>
    <t>Бикмурзин Сергей Петрович</t>
  </si>
  <si>
    <t>ПЕТРОЛ ООО</t>
  </si>
  <si>
    <t>ВАКУУМ-ТЕХПЛАСТ ООО</t>
  </si>
  <si>
    <t>ООО "ДЕЛЬТА-Ф"</t>
  </si>
  <si>
    <t>Фирма Строим дом ООО</t>
  </si>
  <si>
    <t>МПМ-СП ООО</t>
  </si>
  <si>
    <t>ООО "СК "ТЕМП"</t>
  </si>
  <si>
    <t>ООО «Звездочка»</t>
  </si>
  <si>
    <t>ИП Фролова Наталия Юрьевна</t>
  </si>
  <si>
    <t>ЛЕНТЕКС ООО</t>
  </si>
  <si>
    <t>ООО «Марта»</t>
  </si>
  <si>
    <t>СТИГ ООО</t>
  </si>
  <si>
    <t>БЕЛИКОВО ООО</t>
  </si>
  <si>
    <t>ВОДОКАНАЛ МУП</t>
  </si>
  <si>
    <t>ФФ ООО</t>
  </si>
  <si>
    <t>Самохвалов Александр Викторович</t>
  </si>
  <si>
    <t>Мигунова Марина Михайловна</t>
  </si>
  <si>
    <t>ИП Самосудов Рустам Владимирович</t>
  </si>
  <si>
    <t>МВМ ООО</t>
  </si>
  <si>
    <t>СЕРВОЛЮКС ТРЕЙД ООО</t>
  </si>
  <si>
    <t>с. Абрамцево, ул. Жуковского, дом 2а</t>
  </si>
  <si>
    <t>д. Торгашино, маг. №25к</t>
  </si>
  <si>
    <t>56.215073, 37.975410</t>
  </si>
  <si>
    <t>56.635746, 38.196224</t>
  </si>
  <si>
    <t>632ed811-6ec2-4b86-b322-322243a8ad0b</t>
  </si>
  <si>
    <t>c40c3470-c59d-436d-9fef-bb12eda746d7</t>
  </si>
  <si>
    <t>г.о. Сергиев Посад, ул. Академика Силина д. 7</t>
  </si>
  <si>
    <t>г.о. Сергиев Посад, с.п. Васильевское, с. Озерецкое, 4</t>
  </si>
  <si>
    <t>г.о. Сергиево-Посадский, Кирова ул, дом № 89</t>
  </si>
  <si>
    <t>г. Сергиев Посад, Скобяное шоссе, д. 7а (АЗС)</t>
  </si>
  <si>
    <t>д. Петрушино</t>
  </si>
  <si>
    <t>г. Сергиев Посад, ул. 1-ая Рыбная, д. 30к.1</t>
  </si>
  <si>
    <t>г. Пересвет, ул. Пионерская, д. 9</t>
  </si>
  <si>
    <t>1c7e8c48-5e0e-4524-a7d7-b64e48c486f3</t>
  </si>
  <si>
    <t>22b7e5e2-d9f6-4dba-8220-eed86bfa0169</t>
  </si>
  <si>
    <t>2714b2d1-33d8-46ba-bbcd-f99870a0fee9</t>
  </si>
  <si>
    <t>3676ef3b-8ed5-42f2-8099-c701713c48d5</t>
  </si>
  <si>
    <t>3e7ef41d-1f0b-47fa-afda-e16ecc354cc4</t>
  </si>
  <si>
    <t>4b578bfb-2e9e-4719-bbc7-8b309a8232dd</t>
  </si>
  <si>
    <t>4f0f6a77-96d6-4932-9f83-a86678ba36ed</t>
  </si>
  <si>
    <t>5b70de08-9eba-470e-b880-c8b62a1ef236</t>
  </si>
  <si>
    <t>5ca5369e-435c-4ef0-b675-4c5f8bd8620d</t>
  </si>
  <si>
    <t>61f3fbf0-2483-429b-ab05-0c9777bc5a07</t>
  </si>
  <si>
    <t>63dfd541-76d5-4f5f-a656-93cbf160f128</t>
  </si>
  <si>
    <t>64172d0f-fcc7-490d-9de5-063e4858d7db</t>
  </si>
  <si>
    <t>6a8f57d2-3266-4720-ab4a-d335213bb644</t>
  </si>
  <si>
    <t>6c18f0a5-e771-401c-a2be-fd94e63b3442</t>
  </si>
  <si>
    <t>7ecb387a-1aab-410a-8dd6-299b446bffdf</t>
  </si>
  <si>
    <t>80d9ac08-2812-4cb5-a848-5e24e94b326b</t>
  </si>
  <si>
    <t>8b2a3327-096a-44c2-bd39-c9e83450f32f</t>
  </si>
  <si>
    <t>8b94c3cc-66d3-44eb-bdb7-0d6e1c271d5e</t>
  </si>
  <si>
    <t>8e30a1ae-0a8b-4449-8f67-bc30cd2c4a11</t>
  </si>
  <si>
    <t>9021a3cf-95ea-411f-a01b-e667a3a9a1c3</t>
  </si>
  <si>
    <t>971f08b8-7fb1-456a-99e0-6f36ad67b817</t>
  </si>
  <si>
    <t>9ad482ee-34c6-4b02-92b0-4ec2fd851b89</t>
  </si>
  <si>
    <t>a1490d79-16ae-4452-a710-1cbb8a0df750</t>
  </si>
  <si>
    <t>ab7ac110-b8e3-4c6f-a9c1-88670be8b869</t>
  </si>
  <si>
    <t>ac9a45e8-667c-4b5b-acb2-c4d0621d05d1</t>
  </si>
  <si>
    <t>ae8aa8cb-f543-4c44-817d-4fd0709d52bc</t>
  </si>
  <si>
    <t>b012dc15-1444-42e1-b52b-329c734d362d</t>
  </si>
  <si>
    <t>b05d9b67-ea06-4162-89b2-c30599f7c0a4</t>
  </si>
  <si>
    <t>b3acd9ee-51e9-4c98-8ff4-8717d609f11d</t>
  </si>
  <si>
    <t>b47ea54e-e9f7-4c41-baac-dff02e18d828</t>
  </si>
  <si>
    <t>b7810363-92d5-4de1-b19e-f3c14f709fdb</t>
  </si>
  <si>
    <t>c685b2d3-24b8-4fac-85a9-47bad164aeb2</t>
  </si>
  <si>
    <t>c9b86d4b-566d-4b43-83e5-8806a08988e0</t>
  </si>
  <si>
    <t>cce2df67-5b28-4590-924d-ccca58276eee</t>
  </si>
  <si>
    <t>cfddf18d-ade8-498d-b430-ec94a6a16c30</t>
  </si>
  <si>
    <t>d13ba21c-ce4f-42f0-b1e7-302a453a5f4a</t>
  </si>
  <si>
    <t>ddcc84e2-116c-4d47-a41d-4ca678dcbdc7</t>
  </si>
  <si>
    <t>e23f82fb-cfda-4930-8769-5c02fcc3d216</t>
  </si>
  <si>
    <t>eb61191c-d7f6-4358-a896-e380b5da1bb0</t>
  </si>
  <si>
    <t>f1f908eb-a063-46b6-9f1f-d4dcb843fde7</t>
  </si>
  <si>
    <t>f69d9a8f-e5ec-4ea8-9434-119db7b4402c</t>
  </si>
  <si>
    <t>fda3026a-593e-42ae-8e41-fcb73fe959c1</t>
  </si>
  <si>
    <t>1d587c4d-ab1e-43cb-b871-3bebe06e0016</t>
  </si>
  <si>
    <t>2ddf9b4a-4ccf-49f9-9537-a90690ea4af8</t>
  </si>
  <si>
    <t>3d74da36-dc99-4dbf-ac81-37f3e3df32f9</t>
  </si>
  <si>
    <t>5a3bc2f8-dbd1-4535-a5ad-e7508e90e358</t>
  </si>
  <si>
    <t>ca1c2a1a-0e4f-4c88-bce1-3acc87f407de</t>
  </si>
  <si>
    <t>f9cdc492-e4b6-4c7c-8277-8b0ed4612d1e</t>
  </si>
  <si>
    <t>г. Хотьково , ул. Калинина, д. 4, строение 1( ООО "Серволюкс Трейд")</t>
  </si>
  <si>
    <t>56.254055, 37.970917</t>
  </si>
  <si>
    <t>56.369186, 38.171524</t>
  </si>
  <si>
    <t>п. Скоропусковский, промышленная зона, д. 15/1 Стройплит</t>
  </si>
  <si>
    <t>56.304482, 38.129620</t>
  </si>
  <si>
    <t>56.261444, 37.977730</t>
  </si>
  <si>
    <t>г. Хотьково , ул. Заводская , дом № 1(ООО АББ Электрические Сети)</t>
  </si>
  <si>
    <t>56.233078, 38.201714</t>
  </si>
  <si>
    <t>ХИТАЧИ ЭНЕРДЖИ ООО</t>
  </si>
  <si>
    <t>56.284634, 38.133667</t>
  </si>
  <si>
    <t>г. Сергиев Посад, Строительная ул, дом № 1б (Византия)</t>
  </si>
  <si>
    <t>г. Сергиев Посад, проспект Красной Армии, дом 121 (МВМ)</t>
  </si>
  <si>
    <t>56.309429, 38.122723</t>
  </si>
  <si>
    <t>г. Сергиев Посад, ул. Кирова, дом № 8Б</t>
  </si>
  <si>
    <t>56.358280, 38.185184</t>
  </si>
  <si>
    <t>г. Сергиев Посад, Наугольное, дом № 31/1</t>
  </si>
  <si>
    <t>56.367489, 38.145515</t>
  </si>
  <si>
    <t>п. Скоропусковский, дом № 36, помещение 3</t>
  </si>
  <si>
    <t>56.395447, 38.224865</t>
  </si>
  <si>
    <t>с. Сватково, уч. 89</t>
  </si>
  <si>
    <t>ООО «ЖИЛКОМФОРТ»</t>
  </si>
  <si>
    <t>56.299206, 38.145962</t>
  </si>
  <si>
    <t>56.224415, 38.013222</t>
  </si>
  <si>
    <t>д. Короськово</t>
  </si>
  <si>
    <t>56.326675, 38.140472</t>
  </si>
  <si>
    <t>г. Сергиев Посад, ул. Матросова, д. 5Г</t>
  </si>
  <si>
    <t xml:space="preserve">ООО ПЛАНЕТА </t>
  </si>
  <si>
    <t>56.391876, 38.264332</t>
  </si>
  <si>
    <t>п. Беликово, строение 19</t>
  </si>
  <si>
    <t>ООО "ПКФ "Виктория-5", ООО "ВИКТОРИЯ-ФИТНЕС+"; ООО «Галилео»</t>
  </si>
  <si>
    <t>56.615585, 38.174919</t>
  </si>
  <si>
    <t>д. Пальчино</t>
  </si>
  <si>
    <t>56.431820, 37.851250</t>
  </si>
  <si>
    <t>56.304901, 38.134041</t>
  </si>
  <si>
    <t>г. Сергиев Посад, ул. 1-я Рыбная, д. 9/26</t>
  </si>
  <si>
    <t xml:space="preserve">г. Сергиев Посад, ул. Академика Силина, дом № 7, помещение 13 </t>
  </si>
  <si>
    <t>56.298653, 38.146648</t>
  </si>
  <si>
    <t xml:space="preserve">г. Сергиев Посад , Ярославское ш, дом № 4б </t>
  </si>
  <si>
    <t>ИП Арамян Гнел Грайрович</t>
  </si>
  <si>
    <t>56.338032, 38.159317</t>
  </si>
  <si>
    <t>г. Сергиев Посад, Вокзальная площадь, д. 3а</t>
  </si>
  <si>
    <t>56.301575, 38.136288</t>
  </si>
  <si>
    <t xml:space="preserve">г. Хотьково, Ткацкий пер, домовладение № 12, строение 1, помещение 1 </t>
  </si>
  <si>
    <t>56.272720, 37.980900</t>
  </si>
  <si>
    <t>с. Шеметово, ул. Центральная, д. № 41</t>
  </si>
  <si>
    <t>ИП Крисанов Владимир Дмитриевич</t>
  </si>
  <si>
    <t>56.521687, 38.082840</t>
  </si>
  <si>
    <t xml:space="preserve">г. Хотьково, ул. Михеенко д. 25 </t>
  </si>
  <si>
    <t>56.256893, 37.973343</t>
  </si>
  <si>
    <t>56.259426, 37.975060</t>
  </si>
  <si>
    <t>г. Сергиев Посад , ул. Академика Силина, дом № 3</t>
  </si>
  <si>
    <t xml:space="preserve">ООО ПРОМТЕХ-СП </t>
  </si>
  <si>
    <t>56.299576, 38.146320</t>
  </si>
  <si>
    <t>Ершова Елена Григорьевна  (Хмельной каприз/ЮАШ)</t>
  </si>
  <si>
    <t>ИП Логинова Надежда Александровна, ООО НПП "ЭЛМЕТ"</t>
  </si>
  <si>
    <t>г. Хотьково, ул. 1-ая Станционная, д. 5А</t>
  </si>
  <si>
    <t>56.254467, 37.996235</t>
  </si>
  <si>
    <t>дер. Жучки, д. 1А</t>
  </si>
  <si>
    <t>56.306999, 38.109924</t>
  </si>
  <si>
    <t>ООО "Агентство Вертекс"; гостевой дом Найс, ООО "Агенство Век", Савва Илья Захарович</t>
  </si>
  <si>
    <t xml:space="preserve">г. Сергиев Посад, ул. Овражный переулок, 5 </t>
  </si>
  <si>
    <t>56.311462, 38.136997</t>
  </si>
  <si>
    <t>ИП Строгина Марина Николаевна</t>
  </si>
  <si>
    <t>56.442730, 38.090523</t>
  </si>
  <si>
    <t xml:space="preserve">с. Парфеново, ООО "Строим Дом" Стройматериалы </t>
  </si>
  <si>
    <t>с. Деулино (ООО Фирма Строим дом)</t>
  </si>
  <si>
    <t>56.343849, 38.122921</t>
  </si>
  <si>
    <t>56.299107, 37.947979</t>
  </si>
  <si>
    <t>п. Мостовик, ж/д станция Желтиково (строительный городок)</t>
  </si>
  <si>
    <t>ООО «СТРОЙПЛИТ»</t>
  </si>
  <si>
    <t>ИП Луганская Г.С., ИП Чмель Андрей Анатольевич</t>
  </si>
  <si>
    <t>56.316406, 38.151047</t>
  </si>
  <si>
    <t>г. Сергиев Посад, ул. Стахановская, дом № 1е, литера 4б, помещение 4</t>
  </si>
  <si>
    <t>д. Митино (ферма животноводства)</t>
  </si>
  <si>
    <t>56.383137, 38.312164</t>
  </si>
  <si>
    <t>г. Хотьково , Загорская ул, дом № 1 (ООО ВАКУУМ-ТЕХПЛАСТ)</t>
  </si>
  <si>
    <t>56.259281, 38.004833</t>
  </si>
  <si>
    <t>56.314377, 37.831036</t>
  </si>
  <si>
    <t>56.368481, 38.173496</t>
  </si>
  <si>
    <t>п. Скоропусковский, промзона №9</t>
  </si>
  <si>
    <t>Дыба Евгений Анатольевич, Родионов Денис Александрович, ИП Винокуров Александр Константинович</t>
  </si>
  <si>
    <t>56.252300, 38.125046</t>
  </si>
  <si>
    <t>г. Сергиев Посад, 5 км а/д М-8 Холмогоры (Газпромнефть)</t>
  </si>
  <si>
    <t>56.271820, 37.983185</t>
  </si>
  <si>
    <t xml:space="preserve">г. Хотьково, ул. Горбуновская фабрика строение. 2 </t>
  </si>
  <si>
    <t>56.435295, 38.243797</t>
  </si>
  <si>
    <t xml:space="preserve">г. Краснозаводск, 50 лет Октября, дом № 3Б </t>
  </si>
  <si>
    <t>56.417545, 38.168060</t>
  </si>
  <si>
    <t>ИП Коваленко Марина Александровна</t>
  </si>
  <si>
    <t>д. Наугольное, домовладение № 28а (ИП Тигеева Н.Е.)</t>
  </si>
  <si>
    <t>ИП Тигеева Наталья Евгеньевна</t>
  </si>
  <si>
    <t>56.358841, 38.185852</t>
  </si>
  <si>
    <t xml:space="preserve">ООО "Военторг-Ритейл"  (Военторг-Ритейл, Пятерочка) </t>
  </si>
  <si>
    <t>г. Сергиев Посад, ул. Солнечная, д. 7</t>
  </si>
  <si>
    <t>56.304615, 38.181763</t>
  </si>
  <si>
    <t>г. Хотьково, Художественный проезд, дом № 8б</t>
  </si>
  <si>
    <t>56.237957, 37.995556</t>
  </si>
  <si>
    <t>56.282314, 38.125080</t>
  </si>
  <si>
    <t xml:space="preserve">г. Сергиев Посад, Московское шоссе, д. 21 </t>
  </si>
  <si>
    <t>56.312492, 38.161144</t>
  </si>
  <si>
    <t xml:space="preserve">г. Сергиев Посад, ул. Ленина, дом 21а </t>
  </si>
  <si>
    <t>56.403782, 38.236507</t>
  </si>
  <si>
    <t xml:space="preserve">д. Игнатьево д. 2 </t>
  </si>
  <si>
    <t>п. Мостовик, Хотьковское карьероуправление</t>
  </si>
  <si>
    <t>56.305584, 37.932999</t>
  </si>
  <si>
    <t>56.415493, 38.166382</t>
  </si>
  <si>
    <t>56.303783, 38.140697</t>
  </si>
  <si>
    <t>56.289753, 38.132893</t>
  </si>
  <si>
    <t>договор с МБУ,включена в план по озеленению</t>
  </si>
  <si>
    <t>мкр. Семхоз, ул. Поселковая, д. 6</t>
  </si>
  <si>
    <t>МБДОУ «Детский сад общеразвивающего вида № 4»</t>
  </si>
  <si>
    <t>новая кп обустроена в 2021</t>
  </si>
  <si>
    <t xml:space="preserve">ежедневно 08:00-12:00  </t>
  </si>
  <si>
    <t>МБДОУ «Детский сад общеразвивающего вида № 77»</t>
  </si>
  <si>
    <t>56.495628, 38.180470</t>
  </si>
  <si>
    <t>МБОУ "СРЕДНЯЯ ОБЩЕОБРАЗОВАТЕЛЬНАЯ ШКОЛА № 28"</t>
  </si>
  <si>
    <t>0bfd7934-2ad4-40e3-b90d-1f3a80278de7</t>
  </si>
  <si>
    <t>п. Богородское, д. 37 (ДО №1)(школа)</t>
  </si>
  <si>
    <t>п. Богородское, д. 7 (ДО №2)(школа)</t>
  </si>
  <si>
    <t>56.491360, 38.186424</t>
  </si>
  <si>
    <t>e773ed27-8327-4713-8b03-f56ddec59dbd</t>
  </si>
  <si>
    <t>г. Сергиев Посад, ул. Валовая, д.44 ( д.52)</t>
  </si>
  <si>
    <t>г. Сергиев Посад, ул. Вознесенская, д. 20</t>
  </si>
  <si>
    <t>56.305672, 38.133907</t>
  </si>
  <si>
    <t>МБУ ДО ДТДМ "ИСТОКИ"</t>
  </si>
  <si>
    <t>3137fb21-a309-4510-abef-01e7707efb9d</t>
  </si>
  <si>
    <t>г. Краснозаводск, ул. 1 Мая, д. 5</t>
  </si>
  <si>
    <t>56.459032, 38.104647</t>
  </si>
  <si>
    <t>56.330604, 38.094480</t>
  </si>
  <si>
    <t>56.327996, 38.092122</t>
  </si>
  <si>
    <t>г.о. Сергиев Посад, в районе с. Благовещенье (56.327996, 38.092122)(кладбище)</t>
  </si>
  <si>
    <t>56.334822, 38.096851</t>
  </si>
  <si>
    <t>56.242332, 37.985889</t>
  </si>
  <si>
    <t>56.279962, 38.002515</t>
  </si>
  <si>
    <t xml:space="preserve">56.339487, 38.154667
</t>
  </si>
  <si>
    <t xml:space="preserve">г. Сергиев Посад, Ярославское шоссе, 72 км (56.339487, 38.154667)(кладбище) </t>
  </si>
  <si>
    <t>56.297870, 38.184313</t>
  </si>
  <si>
    <t>г. Сергиев Посад, в районе села Глинково (56.297870, 38.184313)(кладбище)</t>
  </si>
  <si>
    <t>заявлен, обустроено под КГМ в 2021</t>
  </si>
  <si>
    <t>обустроили новую в 2021</t>
  </si>
  <si>
    <t>обустроили КП в 2021</t>
  </si>
  <si>
    <t>заявлен, новая кп обустроена в 2021</t>
  </si>
  <si>
    <t>заявлен, обустроена новая кп в 2021</t>
  </si>
  <si>
    <t>г. Сергиев Посад, ул. Фабричная, д. 4А/3</t>
  </si>
  <si>
    <t>56.282927, 38.120817</t>
  </si>
  <si>
    <t>ООО "АНП Сервис" (офис)</t>
  </si>
  <si>
    <t>ООО "АНП Сервис"</t>
  </si>
  <si>
    <t>56.331094, 38.096717</t>
  </si>
  <si>
    <t>обустроена кп в 2021 (56.306658, 38.271170)</t>
  </si>
  <si>
    <t>обустроена кп в 2021</t>
  </si>
  <si>
    <t>обустроена кп под бункер в 2021 (56.262798, 38.271341)</t>
  </si>
  <si>
    <t>56.667724, 38.089860</t>
  </si>
  <si>
    <t>обустроена кп в 2021 (56.541831, 38.225045) контракт Экотех</t>
  </si>
  <si>
    <t>обустроена кп в 2021 (56.726221, 38.186809) контракт Экотех</t>
  </si>
  <si>
    <t>обустроена кп в 2021 (56.600604, 37.834949) контракт Экотех</t>
  </si>
  <si>
    <t>обустроена кп в 2021 (56.442429, 37.891461) контракт Экотех</t>
  </si>
  <si>
    <t>56.518020, 38.145190</t>
  </si>
  <si>
    <t>обустроена кп в 2021 (56.570201, 37.961334) контракт Экотех</t>
  </si>
  <si>
    <t>обустроена кп в 2021 (56.184167, 38.175075) контракт Экотех</t>
  </si>
  <si>
    <t xml:space="preserve">п. Скоропусковский, д. 31 </t>
  </si>
  <si>
    <t>МБОУ "Средняя общеобразовательная школа № 15"</t>
  </si>
  <si>
    <t>56.36553 38.14061</t>
  </si>
  <si>
    <t>г.о. Сергиев Посад-14, п. Совхоз (в/г 17, в/ч 55443-МУ)</t>
  </si>
  <si>
    <t>г.о. Сергиев Посад, ул. Кузьминова, д.1/5</t>
  </si>
  <si>
    <t>г.о. Сергиев Посад, п. Березняки, д. 101 (Администрация )</t>
  </si>
  <si>
    <t>г.о. Сергиев Посад (56.301044, 38.165562)</t>
  </si>
  <si>
    <t>г.о. Сергиев Посад, ул. Академика Силина, 7</t>
  </si>
  <si>
    <t>0933a669-9ce0-466d-b1b6-1dc578bf44a6</t>
  </si>
  <si>
    <t>0e09334a-097e-43a8-9b9b-2fb608e5bbad</t>
  </si>
  <si>
    <t>131017d2-cfe9-4a27-9450-94396aa59358</t>
  </si>
  <si>
    <t>1633d5c9-80d9-4768-b97a-bce9de7cf34c</t>
  </si>
  <si>
    <t>16c61582-5ef3-4bec-9e52-2e5caf4ee40f</t>
  </si>
  <si>
    <t>172d6021-db2b-40f0-8f3e-349c19016cdb</t>
  </si>
  <si>
    <t>1997f699-a459-44b7-b360-74d01cc69eb6</t>
  </si>
  <si>
    <t>1a5d3ec0-9f6a-4348-839d-32d0ff609575</t>
  </si>
  <si>
    <t>1ce654a2-94a7-4942-aa17-8e290d90626c</t>
  </si>
  <si>
    <t>1e409539-fbc9-4b5c-b937-1a86795b76d4</t>
  </si>
  <si>
    <t>1f683c61-3abe-42c5-b08c-b7c5a563b8ec</t>
  </si>
  <si>
    <t>297926ba-73f7-428c-b8c7-5c33ad9d445c</t>
  </si>
  <si>
    <t>29ab1f03-25fe-4a66-a31e-495788a7019a</t>
  </si>
  <si>
    <t>29dedd7d-614e-4d53-9ee6-e6d8c52644af</t>
  </si>
  <si>
    <t>310c6226-c749-42b6-a12e-3dea9841a7e7</t>
  </si>
  <si>
    <t>333766cb-beb2-4eed-a6f0-bfc60dd041b7</t>
  </si>
  <si>
    <t>351526ff-0313-433d-a8d3-070a02a09f08</t>
  </si>
  <si>
    <t>37e558e5-53f6-4b09-b8de-e7a47597fa2c</t>
  </si>
  <si>
    <t>38edc979-6f36-4b0f-9eeb-a20cb0019b20</t>
  </si>
  <si>
    <t>397fc5d7-c3c4-41ca-80d2-c5ac99c7ac20</t>
  </si>
  <si>
    <t>41a56b87-2500-457e-9f64-9039a4e09c2b</t>
  </si>
  <si>
    <t>44d2d5c2-e527-49d0-8180-b6e171fe03d1</t>
  </si>
  <si>
    <t>452fa165-0933-440f-b688-1d4c5b9f0528</t>
  </si>
  <si>
    <t>49b569c6-0d13-4a52-a0e2-9190fba5a3f4</t>
  </si>
  <si>
    <t>4adfe089-1294-42e0-b839-b135212d53a4</t>
  </si>
  <si>
    <t>4d86be45-b950-4c84-ac17-beacad5fb81b</t>
  </si>
  <si>
    <t>4ec19d72-6822-4406-b7cb-81a1d684c9e9</t>
  </si>
  <si>
    <t>52b591a2-e3db-4547-9e77-6025b30bced9</t>
  </si>
  <si>
    <t>53112033-15ba-4f4e-9edb-196e4a19f00f</t>
  </si>
  <si>
    <t>55852a1e-443b-4a2d-a298-d5dfc5477f37</t>
  </si>
  <si>
    <t>56edd8cf-93bd-47d6-8a1f-a8c057a93513</t>
  </si>
  <si>
    <t>58ea8a59-8bd5-4c88-9cc0-9cb0f8c2ea97</t>
  </si>
  <si>
    <t>5a414066-bb16-4a5f-9fa7-29e059c64420</t>
  </si>
  <si>
    <t>5b14b0bb-0329-4d22-9472-ab36ba7da175</t>
  </si>
  <si>
    <t>5d2ba1a9-587b-41d6-ab69-56acbce6306a</t>
  </si>
  <si>
    <t>5e315ae6-561b-475a-8c99-956ea0cc817c</t>
  </si>
  <si>
    <t>Дубненское территориальное управление силами и средствами ГКУ МО «Мособлпожспас»</t>
  </si>
  <si>
    <t>ГБУЗ МО "ПБ №5"</t>
  </si>
  <si>
    <t>ПАО «ФСК ЕЭС»</t>
  </si>
  <si>
    <t>ГНЦДК МИНЗДРАВА РОССИИ ФГБУ</t>
  </si>
  <si>
    <t>ФГБУ "ЦЖКУ" Минобороны России (по ЗВО)</t>
  </si>
  <si>
    <t>ДЕТСКИЙ САД ЗАГОРСКИЕ ДАЛИ ФГБДОУ</t>
  </si>
  <si>
    <t>ФКП "НИЦ РКП"</t>
  </si>
  <si>
    <t>МРО ПП Ильинского Храма г. Сергиев Посад, МО МЕ РЦП</t>
  </si>
  <si>
    <t>АДМИНИСТРАЦИЯ СЕРГИЕВО-ПОСАДСКОГО ГОРОДСКОГО ОКРУГА</t>
  </si>
  <si>
    <t>МБОУ "СРЕДНЯЯ ОБЩЕОБРАЗОВАТЕЛЬНАЯ ШКОЛА №5 Г. ПЕРЕСВЕТА"</t>
  </si>
  <si>
    <t>МБОУ "СОШ №2"</t>
  </si>
  <si>
    <t>ГКПОУ МО "СЕРГИЕВО-ПОСАДСКИЙ СЭТ"</t>
  </si>
  <si>
    <t>СЕРГИЕВО-ПОСАДСКИЙ ДОМ-ИНТЕРНАТ СЛЕПОГЛУХИХ ДЛЯ ДЕТЕЙ И МОЛОДЫХ ИНВАЛИДОВ ГБУСО МО</t>
  </si>
  <si>
    <t>МБДОУ "ДЕТСКИЙ САД КОМБИНИРОВАННОГО ВИДА № 18"</t>
  </si>
  <si>
    <t>ГБУСО МО "КОМПЛЕКСНЫЙ ЦЕНТР СОЦИАЛЬНОГО ОБСЛУЖИВАНИЯ И РЕАБИЛИТАЦИИ "ОПТИМИСТ"</t>
  </si>
  <si>
    <t>Козин Виктор Михайлович,ФБУ "РОСТЕСТ-МОСКВА"</t>
  </si>
  <si>
    <t>МБДОУ "ДЕТСКИЙ САД КОМБИНИРОВАННОГО ВИДА № 72"</t>
  </si>
  <si>
    <t>МКУ "ЦЕНТР ОБЕСПЕЧЕНИЯ"</t>
  </si>
  <si>
    <t>РКС МУП</t>
  </si>
  <si>
    <t>МБОУ "СРЕДНЯЯ ОБЩЕОБРАЗОВАТЕЛЬНАЯ ШКОЛА №14"</t>
  </si>
  <si>
    <t>МАУ "ЛСК "СЕРГИЕВ ПОСАД" ИМ. С.В. ФЕДОРОВА</t>
  </si>
  <si>
    <t>РКС МУП,РКС МУП</t>
  </si>
  <si>
    <t>ФБУ "РОСТЕСТ-МОСКВА"</t>
  </si>
  <si>
    <t>ФГБОБУВО“РОССИЙСКИЙ ГОСУДАРСТВЕННЫЙ ГЕОЛГОРАЗВЕДОЧНЫЙ УНИВЕРСИТЕТ ИМЕНИ СЕРГО ОРДЖАНИКИДЗЕ</t>
  </si>
  <si>
    <t>ФГБУ "ЦЖКУ" Минобороны России (по ВКС)</t>
  </si>
  <si>
    <t>МУЗЕЙ-ЗАПОВЕДНИК "АБРАМЦЕВО"</t>
  </si>
  <si>
    <t>г. Хотьково, Абрамцевское ш., д. 1А</t>
  </si>
  <si>
    <t>56.242523, 37.973480</t>
  </si>
  <si>
    <t xml:space="preserve">д. Коврово (ПС 220 кВ Заря) </t>
  </si>
  <si>
    <t>56.422520, 38.140873</t>
  </si>
  <si>
    <t>д. Абрамово (в/ч 31610-Ц, в/г № 383)</t>
  </si>
  <si>
    <t>56.275070, 38.234241</t>
  </si>
  <si>
    <t>с. Абрамцево, ул. Музейная, д. 1 (КП 1)</t>
  </si>
  <si>
    <t>56.234001, 37.966278</t>
  </si>
  <si>
    <t>пос. Зеленая Дубрава</t>
  </si>
  <si>
    <t>56.441200, 38.305122</t>
  </si>
  <si>
    <t>д. Язвицы, д. 162</t>
  </si>
  <si>
    <t xml:space="preserve">МУП "КОМСЕРВИС" </t>
  </si>
  <si>
    <t>56.461750, 38.199482</t>
  </si>
  <si>
    <t>56.377434, 38.190945</t>
  </si>
  <si>
    <t>56.325302, 38.156231</t>
  </si>
  <si>
    <t>пос. Загорские Дали, д. 9А</t>
  </si>
  <si>
    <t>п. Загорские Дали, д. 10А (50945) Дикси</t>
  </si>
  <si>
    <t>п. Загорские Дали, д. 8а (детский сад)</t>
  </si>
  <si>
    <t>56.394245, 37.992268</t>
  </si>
  <si>
    <t xml:space="preserve">г. Пересвет, ул.Комсомольская, д. 12 (-НИЦ РКП) рядом с домом </t>
  </si>
  <si>
    <t>56.416737, 38.186069</t>
  </si>
  <si>
    <t xml:space="preserve">г.о. Сергиев Посад, станция Наугольный (Пост ЭЦ) </t>
  </si>
  <si>
    <t>56.359306, 38.177509</t>
  </si>
  <si>
    <t>ст. Желтиково (Гараж для ВПРС и санитарно-бытовой корпус)</t>
  </si>
  <si>
    <t>56.298412, 37.944145</t>
  </si>
  <si>
    <t>56.307289, 38.125221</t>
  </si>
  <si>
    <t>56.343948, 38.244545</t>
  </si>
  <si>
    <t>г. Пересвет, ул. Советская, д.1 (школа)</t>
  </si>
  <si>
    <t>56.414909, 38.179577</t>
  </si>
  <si>
    <t xml:space="preserve">г. Сергиев Посад, ул. Владимирская, д. 4 (Школа) </t>
  </si>
  <si>
    <t>56.333710, 38.143845</t>
  </si>
  <si>
    <t>г. Хотьково, ул. 1-я Станционная д. 1 (Социально-экономический техникум)</t>
  </si>
  <si>
    <t>56.252285, 37.992558</t>
  </si>
  <si>
    <t>д. Топорково (детский дом интернат)</t>
  </si>
  <si>
    <t>56.338100, 38.209484</t>
  </si>
  <si>
    <t>г. Сергиев Посал, Новозагорский пр-д. д. 5А (детский сад)</t>
  </si>
  <si>
    <t>56.294308, 38.125320</t>
  </si>
  <si>
    <t>56.301060, 38.165470</t>
  </si>
  <si>
    <t>г. Сергиев Посад, ул. 2-ой Кирпичный завод, д. 21</t>
  </si>
  <si>
    <t>56.292801, 38.141060</t>
  </si>
  <si>
    <t>г. Сергиев Посад, ул. 40 лет Октября, д. 1А (Военкомат)</t>
  </si>
  <si>
    <t>56.299225, 38.146107</t>
  </si>
  <si>
    <t>г. Хотьково. ул. 3-е Митино, д. 1 (детский сад)</t>
  </si>
  <si>
    <t>56.256054, 37.979061</t>
  </si>
  <si>
    <t>д. Самойлово (кладбище)</t>
  </si>
  <si>
    <t>56.399120, 38.149689</t>
  </si>
  <si>
    <t>56.513874, 38.094173</t>
  </si>
  <si>
    <t>с. Шеметово мкр. Новый, д. 44 (Котельная)</t>
  </si>
  <si>
    <t>г. Хотьково, ул. Заречная</t>
  </si>
  <si>
    <t>56.248104, 37.997753</t>
  </si>
  <si>
    <t>п. Реммаш (отчистные сооружения)</t>
  </si>
  <si>
    <t>56.460617, 38.089802</t>
  </si>
  <si>
    <t>г. Сергиев Посад, Спортивный переулок, дом 4 (школа)</t>
  </si>
  <si>
    <t>56.302361, 38.131325</t>
  </si>
  <si>
    <t xml:space="preserve">г. Сергиев Посад, Новоугличское шоссе, д. 73В </t>
  </si>
  <si>
    <t>56.333500, 38.125618</t>
  </si>
  <si>
    <t xml:space="preserve">с. Васильевское с/п д. Лазарево (ПС 220кВ Ярцево) </t>
  </si>
  <si>
    <t>56.337002, 37.956387</t>
  </si>
  <si>
    <t xml:space="preserve">г. Краснозаводск, Больничный переулок, д. 1 (больница) </t>
  </si>
  <si>
    <t>56.438541, 38.218121</t>
  </si>
  <si>
    <t xml:space="preserve">г. Сергиев Посад, Новоугличское ш., д. 62а </t>
  </si>
  <si>
    <t>56.335121, 38.133286</t>
  </si>
  <si>
    <t>56.324902, 38.149773</t>
  </si>
  <si>
    <t xml:space="preserve">г. Сергиев Посад, пр. Красной Армии, 212к4 </t>
  </si>
  <si>
    <t>56.224331, 38.097271</t>
  </si>
  <si>
    <t>Рязанцы (ГЕОЛГОРАЗВЕДОЧНЫЙ УНИВЕРСИТЕТ)</t>
  </si>
  <si>
    <t xml:space="preserve">г.о. Сергиев Посад-14 (в/г 216, в/ч 55443-ГУ) </t>
  </si>
  <si>
    <t>г. Сергиев Посад, б-р Кузнецова, д.6 (Детская поликлинника)</t>
  </si>
  <si>
    <t>56.319576, 38.136566</t>
  </si>
  <si>
    <t>2*0,72</t>
  </si>
  <si>
    <t>г.о. Сергиев Посад, ул. Кирова, д. 87</t>
  </si>
  <si>
    <t>г.о. Сергиев Посад-15 (в/г 13, в/ч 03523)</t>
  </si>
  <si>
    <t>619b0fe8-c454-4229-858c-0c706e10110e</t>
  </si>
  <si>
    <t>6274d14f-7729-45b0-b911-9ef5852e9a70</t>
  </si>
  <si>
    <t>645a0171-de6d-4126-9f60-f73a01257b0b</t>
  </si>
  <si>
    <t>66c168a8-5679-4fb3-9859-dc5abbe1d2fc</t>
  </si>
  <si>
    <t>68f3a893-6fdb-4f50-b5c4-d78624d267cc</t>
  </si>
  <si>
    <t>698b274a-1dfe-428a-93d9-7249bf80a389</t>
  </si>
  <si>
    <t>756a16b1-43d3-46c3-b9ed-0abf63fb56fa</t>
  </si>
  <si>
    <t>817c5be0-e010-49ec-9b7f-29e786b22fba</t>
  </si>
  <si>
    <t>85a771e2-ea73-48c6-9d19-bfdbe63d73a7</t>
  </si>
  <si>
    <t>866bc6ef-3e8b-4cb7-8424-deffe2e82bad</t>
  </si>
  <si>
    <t>86cac93d-7b93-467b-b66f-3f4c55e1c73f</t>
  </si>
  <si>
    <t>8ebfdc15-b361-450b-839a-6880a5f65d5c</t>
  </si>
  <si>
    <t>8fd09ca1-c299-46ba-9506-bfc102e21adb</t>
  </si>
  <si>
    <t>922cf8c2-8519-4c84-87ab-e75c538fed5b</t>
  </si>
  <si>
    <t>9981c23e-624c-42ae-a2f3-47928d6298a4</t>
  </si>
  <si>
    <t>99fba0b4-4880-435d-b22f-3496de5807e6</t>
  </si>
  <si>
    <t>a7a24c35-5bc2-478e-8f53-265934106f16</t>
  </si>
  <si>
    <t>b5d5275e-e105-40e8-8816-0832f52f953b</t>
  </si>
  <si>
    <t>b7f5c415-3084-4eaa-961c-81fa4b012b8a</t>
  </si>
  <si>
    <t>ba33ff2d-f9b5-4964-9f77-3e5e507a8831</t>
  </si>
  <si>
    <t>bac13b22-3fb8-4295-a7e4-180e93a17939</t>
  </si>
  <si>
    <t>bb2cd4c5-0da0-489b-aa40-a36712f41b30</t>
  </si>
  <si>
    <t>c4e57ce8-f339-48d2-a480-4b25c6df3e45</t>
  </si>
  <si>
    <t>c5a14b32-4755-4405-b127-a3de89b07e1b</t>
  </si>
  <si>
    <t>c6542acf-2dd5-4a27-b5a3-a161adcc0b01</t>
  </si>
  <si>
    <t>c68c4d84-1568-4a24-83a1-e4963557393b</t>
  </si>
  <si>
    <t>c8e8a2a8-a91c-49ce-ada4-929397514545</t>
  </si>
  <si>
    <t>c90b479b-ffdf-47f7-bf29-3056b713997a</t>
  </si>
  <si>
    <t>cab5dba1-aa1b-4077-bba3-200fac9dfb94</t>
  </si>
  <si>
    <t>cc0a7bfb-bdcc-4013-a25a-e7d8a73c89d6</t>
  </si>
  <si>
    <t>cc49d253-ca46-4512-a147-ef03601a48a1</t>
  </si>
  <si>
    <t>cc8f8382-76be-4e47-9d48-19d30fbbc1f4</t>
  </si>
  <si>
    <t>cf320ee4-59fe-4eac-b63d-bccb756f11e2</t>
  </si>
  <si>
    <t>da7b1a6a-43df-415f-af4c-e8485b6d8c7d</t>
  </si>
  <si>
    <t>dd263e36-7015-402c-a136-a29f2e8bf991</t>
  </si>
  <si>
    <t>de1e4ef5-9677-4705-8cd3-dc0cbdb12542</t>
  </si>
  <si>
    <t>dea6ad60-d5e7-4530-87de-7f18e284806e</t>
  </si>
  <si>
    <t>e56edd1e-dbb2-4671-985d-77ea903e21fd</t>
  </si>
  <si>
    <t>e67e7bc2-a770-49ea-8490-326ec33d014e</t>
  </si>
  <si>
    <t>ef0d44ab-e457-4855-bac7-a3d798e9512c</t>
  </si>
  <si>
    <t>efeaf507-b1bb-4597-be3f-d24a0091b1bf</t>
  </si>
  <si>
    <t>fe71e684-f65a-48a3-8800-9c178a63e00a</t>
  </si>
  <si>
    <t>45e68777-5131-40a5-9b22-d954844ec6a4</t>
  </si>
  <si>
    <t>f2482a81-a0b7-49a1-a0eb-c7c4c96a6a20</t>
  </si>
  <si>
    <t>0b2e94c7-db18-4415-bf4b-1e4c9f3a96dc</t>
  </si>
  <si>
    <t>440307be-3ab8-4a4e-a8d9-9596a37fcdd7</t>
  </si>
  <si>
    <t>МБОУ "НАЧАЛЬНАЯ ШКОЛА - ДЕТСКИЙ САД № 2",МБОУ "СРЕДНЯЯ ОБЩЕОБРАЗОВАТЕЛЬНАЯ ШКОЛА №21"</t>
  </si>
  <si>
    <t>НПКФ КОН-КОРД КО ООО</t>
  </si>
  <si>
    <t>ИФНС РОССИИ ПО Г. СЕРГИЕВУ ПОСАДУ МОСКОВСКОЙ ОБЛАСТИ</t>
  </si>
  <si>
    <t>РЖД-ЗДОРОВЬЕ АО</t>
  </si>
  <si>
    <t>ГАУЗ МО "СЕРГИЕВО-ПОСАДСКАЯ СТОМАТОЛОГИЧЕСКАЯ ПОЛИКЛИНИКА"</t>
  </si>
  <si>
    <t>ГБУЗ МО "МОССМП",ГЛАВНОЕ УПРАВЛЕНИЕ ЗАГС МОСКОВСКОЙ ОБЛАСТИ</t>
  </si>
  <si>
    <t>ГБПОУ МО "МОСКОВСКИЙ ОБЛАСТНОЙ МЕДИЦИНСКИЙ КОЛЛЕДЖ № 4"</t>
  </si>
  <si>
    <t>ГБУЗ МО «МЦ «Резерв»</t>
  </si>
  <si>
    <t>ГКОУ МО ХОТЬКОВСКАЯ ШКОЛА-ИНТЕРНАТ</t>
  </si>
  <si>
    <t>СЕРГИЕВО-ПОСАДСКИЙ МУЗЕЙ-ЗАПОВЕДНИК</t>
  </si>
  <si>
    <t>МГХПА ИМ. С. Г. СТРОГАНОВА ФГБОУ ВО "МОСКОВСКАЯ ГОСУДАРСТВЕННАЯ ХУДОЖЕСТВЕННО-ПРОМЫШЛЕННАЯ АКАДЕМИЯ</t>
  </si>
  <si>
    <t>ФГБУ "ЦЖКУ" МИНОБОРОНЫ РОССИИ (по 9 управлению)</t>
  </si>
  <si>
    <t>ТЕРВЕТУПРАВЛЕНИЕ № 2 ГБУВ МО</t>
  </si>
  <si>
    <t>ФГБУЗ ЦГИЭ № 94 ФМБА РОССИИ,ФГБУЗ ЦГИЭ № 94 ФМБА РОССИИ</t>
  </si>
  <si>
    <t>МИНСОЦРАЗВИТИЯ МОСКОВСКОЙ ОБЛАСТИ</t>
  </si>
  <si>
    <t>Сергиево-Посадский УВО ВНГ РОССИИ ПО МОСКОВСКОЙ ОБЛАСТИ ФГКУ</t>
  </si>
  <si>
    <t>ЦЕНТР ЕЛИЗАВЕТЫ МАМОНТОВОЙ МБУК</t>
  </si>
  <si>
    <t>ФГКУ "СПЕЦИАЛЬНОЕ УПРАВЛЕНИЕ ФПС № 3 МЧС РОССИИ"</t>
  </si>
  <si>
    <t>ВНИТИП РАН ФНЦ</t>
  </si>
  <si>
    <t>УСД В МОСКОВСКОЙ ОБЛАСТИ</t>
  </si>
  <si>
    <t>МРО ПР Успенского храма г. Сергиева Посада Московской области Московской Епархии РЦП</t>
  </si>
  <si>
    <t>Подворье Свято-троицкой Сергиевой Лавры "Гефсиманский Черниговский Скит"</t>
  </si>
  <si>
    <t>ООО "БЛАГОУСТРОЙСТВО ГОРОДА"</t>
  </si>
  <si>
    <t>АННОО ПРАВОСЛАВНАЯ ГИМНАЗИЯ ИМЕНИ ПРЕПОДОБНОГО СЕРГИЯ РАДОНЕЖСКОГО</t>
  </si>
  <si>
    <t>56.515553, 38.096348</t>
  </si>
  <si>
    <t>г. Сергиев Посад, ул. Маслиева (МУП ВОДОКАНАЛ)</t>
  </si>
  <si>
    <t>56.285316, 38.170826</t>
  </si>
  <si>
    <t xml:space="preserve">Шарапово (в/ч 14258, в/г 12/7) Казармы </t>
  </si>
  <si>
    <t>56.252144, 38.275730</t>
  </si>
  <si>
    <t>с. Шеметово мкр. Новый (очистные сооружения)</t>
  </si>
  <si>
    <t>п. Наугольное (в/г б/н, в/ч 43431, объект 20166)</t>
  </si>
  <si>
    <t>56.356709, 38.208977</t>
  </si>
  <si>
    <t>56.240482, 38.542427</t>
  </si>
  <si>
    <t>п. Богородское, д. 38/2 (Поликлиника №6 )</t>
  </si>
  <si>
    <t>56.495113, 38.177010</t>
  </si>
  <si>
    <t>г. Хотьково, ул. 1-я Больничная (РБ)</t>
  </si>
  <si>
    <t>56.257599, 37.991066</t>
  </si>
  <si>
    <t>г. Сергиев Посад, ул. Клубная, д. 1 (Поликлиника № 2)</t>
  </si>
  <si>
    <t>56.292957, 38.150734</t>
  </si>
  <si>
    <t>г. Сергиев Посад, ул. Бероунская, д. 20а (больница)</t>
  </si>
  <si>
    <t>56.315968, 38.146687</t>
  </si>
  <si>
    <t xml:space="preserve">г. Краснозаводск, ул. Новая, д.6, Поликлиника №4 (больница) </t>
  </si>
  <si>
    <t>56.438675, 38.243111</t>
  </si>
  <si>
    <t>с. Шеметово, ул. Центральная, д.30 (Стационар, Амбулатория )</t>
  </si>
  <si>
    <t>56.520321, 38.083393</t>
  </si>
  <si>
    <t xml:space="preserve">г. Сергиев Посад, ул. пр. Красной Армии, д.76 (НАРКОЛОГИЯ) </t>
  </si>
  <si>
    <t>56.301319, 38.130260</t>
  </si>
  <si>
    <t>п. Лесхоз, ул.Базистый питомник, д.17 (школа - сад)</t>
  </si>
  <si>
    <t>56.347446, 38.165073</t>
  </si>
  <si>
    <t>г. Сергиев Посад, Скобяное шоссе, д. 13</t>
  </si>
  <si>
    <t>56.289371, 38.135052</t>
  </si>
  <si>
    <t>г. Сергиев Посад, пр-т Красной Армии, д. 190 (Налоговая)</t>
  </si>
  <si>
    <t>56.318226, 38.140156</t>
  </si>
  <si>
    <t xml:space="preserve">д. Трехселище, д. 50 (очист. сооружения) </t>
  </si>
  <si>
    <t xml:space="preserve">д. Трехселище, д. 50 (котельная) </t>
  </si>
  <si>
    <t xml:space="preserve">д. Трехселище, д. 50 (автогараж) </t>
  </si>
  <si>
    <t>56.542194, 38.175888</t>
  </si>
  <si>
    <t>56.538986, 38.174458</t>
  </si>
  <si>
    <t>56.546494, 38.173252</t>
  </si>
  <si>
    <t>г. Сергиев Посад, пр-т Красной Армии, д. 9/1 (стоматология)</t>
  </si>
  <si>
    <t>56.299057, 38.128071</t>
  </si>
  <si>
    <t>56.439369, 38.238472</t>
  </si>
  <si>
    <t>г. Краснозаводск, ул. Строителей, д. 20</t>
  </si>
  <si>
    <t>56.307720, 38.111122</t>
  </si>
  <si>
    <t>г. Сергиев Посад, пр-т Красной Армии, д. 123 (высшая школа искуств музей)</t>
  </si>
  <si>
    <t>56.305058, 38.129532</t>
  </si>
  <si>
    <t xml:space="preserve">п. Богородское, д. 12 (Администрация ) </t>
  </si>
  <si>
    <t>56.492611, 38.185810</t>
  </si>
  <si>
    <t>п. Мостовик, пер. Лесной, д. 1 (Администрация)</t>
  </si>
  <si>
    <t>56.304573, 37.932392</t>
  </si>
  <si>
    <t>56.257946, 37.975361</t>
  </si>
  <si>
    <t>56.301208, 38.128025</t>
  </si>
  <si>
    <t>г. Сергиев Посад, пр-т Красной Армии, 81А, (семейная поликлиника 1) (больница)</t>
  </si>
  <si>
    <t>ООО «Семейная поликлиника №1»</t>
  </si>
  <si>
    <t>56.252171, 37.949265</t>
  </si>
  <si>
    <t>д. Жучки, д.71 (школа интернат)</t>
  </si>
  <si>
    <t>г. Сергиев Посад, ул. 1-ой Ударной Армии, д. 2</t>
  </si>
  <si>
    <t>56.313587, 38.132183</t>
  </si>
  <si>
    <t>56.292931, 38.120193</t>
  </si>
  <si>
    <t>56.237419, 37.961048</t>
  </si>
  <si>
    <t>с. Абрамцево, ул. Музейная, д. 1 (КП 2)</t>
  </si>
  <si>
    <t>г.  Сергиев Посад, ул. Куликова, д. 19 (школа)</t>
  </si>
  <si>
    <t>56.242004, 37.990021</t>
  </si>
  <si>
    <t>г. Хотьково, Художественный проезд, дом 1</t>
  </si>
  <si>
    <t>56.323914, 38.142502</t>
  </si>
  <si>
    <t>56.303440, 38.134327</t>
  </si>
  <si>
    <t>д. Абрамово, д. 10 кп1</t>
  </si>
  <si>
    <t>56.275368, 38.233433</t>
  </si>
  <si>
    <t>с. Шеметово ПЧ-252</t>
  </si>
  <si>
    <t>56.522476, 38.068279</t>
  </si>
  <si>
    <t>56.339130, 38.153717</t>
  </si>
  <si>
    <t>г. Сергиев Посад, пр-т Красной Армии, д. 255Б</t>
  </si>
  <si>
    <t>п. Богородское, д. 9 (Корпус 2)(школа)</t>
  </si>
  <si>
    <t>56.493641, 38.187794</t>
  </si>
  <si>
    <t>56.413296, 38.166431</t>
  </si>
  <si>
    <t xml:space="preserve">г. Пересвет, ул. Мира, д. 10 </t>
  </si>
  <si>
    <t>не возят, нет баков</t>
  </si>
  <si>
    <t>По АИС последний вывоз 04.08.2021 (сейчас не возят, т.к. нет баков) машина ездит в снт по графику</t>
  </si>
  <si>
    <t>Возят с мая по октябрь еженедельно</t>
  </si>
  <si>
    <t>По АИС последний вывоз 27.05.2020 (Сейчас РО не возит из-за отсутвия баков)</t>
  </si>
  <si>
    <t>нет бункера</t>
  </si>
  <si>
    <t xml:space="preserve">делают заявки, но мало, в 2022 году РО поставят график) </t>
  </si>
  <si>
    <t>последний вывоз 12.05.2020 (не вывозят, потому что нет баков)</t>
  </si>
  <si>
    <t>они сами делают заявку, последняя в сентябре 2021</t>
  </si>
  <si>
    <t>Вывозят по заявке (в АИС есть)</t>
  </si>
  <si>
    <t>еженедельно по пн месяца</t>
  </si>
  <si>
    <t>Вывозят с мая-октябрь (в АИС есть)</t>
  </si>
  <si>
    <t>июнь-сентябрь еженедельно по пн, октябрь 20 число</t>
  </si>
  <si>
    <t>Вывозят (в аис есть)</t>
  </si>
  <si>
    <t>Вывозят (В аис есть)</t>
  </si>
  <si>
    <t>7ba0eeae-8c21-454f-b42e-6c6124f1d739</t>
  </si>
  <si>
    <t>Вывоз по графику (в аис есть) (у РО есть)</t>
  </si>
  <si>
    <t>fcada9fa-9fde-4fc2-82a5-5beb984d7904</t>
  </si>
  <si>
    <t xml:space="preserve"> в аис есть, у РО есть</t>
  </si>
  <si>
    <t>d83d29ef-726e-41d3-b33b-99e38f6db6e1</t>
  </si>
  <si>
    <t>каждые 2 недели: четверг</t>
  </si>
  <si>
    <t>в АИС есть,у ро есть</t>
  </si>
  <si>
    <t>265b3ff1-8d2a-44e2-be5e-dead07dfce06</t>
  </si>
  <si>
    <t>в АИС есть, у РО есть</t>
  </si>
  <si>
    <t>По норме, судятся</t>
  </si>
  <si>
    <t>73c998fd-c193-4501-b50d-f3d865604559</t>
  </si>
  <si>
    <t>7a798c4a-39f7-4db4-b7eb-0acc25f2a292</t>
  </si>
  <si>
    <t>март-сентябрь еженедельно по пн</t>
  </si>
  <si>
    <t xml:space="preserve"> с марта-сентябрь по пн 4,4,  с ноября-февраль раз в 10 дней 3,3</t>
  </si>
  <si>
    <t>у ро в реестре нет</t>
  </si>
  <si>
    <t>88343fc4-cc56-4257-9ba9-7536b9dbac40</t>
  </si>
  <si>
    <t>у ро нет</t>
  </si>
  <si>
    <t>по норме (прикреплены к ГСК Мечта)</t>
  </si>
  <si>
    <t>dce8e7f3-6c83-4380-8864-7a6d537c0aee</t>
  </si>
  <si>
    <t>у ро есть</t>
  </si>
  <si>
    <t>Договор есть, заявок нет (фиктивный)</t>
  </si>
  <si>
    <t>50c3bf76-8626-4e5f-9d24-3825029bf479</t>
  </si>
  <si>
    <t>Вывозят по графику (в аис есть)</t>
  </si>
  <si>
    <t>56.295606, 38.157733</t>
  </si>
  <si>
    <t>г. Сергиев Посад, пр-т Красной Армии, д. 94/2(СОЦЗАЩИТА)</t>
  </si>
  <si>
    <t>56.304287, 38.131855</t>
  </si>
  <si>
    <t>56.327549, 38.135899</t>
  </si>
  <si>
    <t>г. Сергиев Посад, Новоугличское шоссе, д. 64А</t>
  </si>
  <si>
    <t>56.251080, 37.986992</t>
  </si>
  <si>
    <t>г. Хотьково, ул. 2-я Рабочая (Парк Покровский)</t>
  </si>
  <si>
    <t>56.322006, 38.119324</t>
  </si>
  <si>
    <t>г. Сергиев Посад, ул. Садовая д. 16 (МЧС№ 3)</t>
  </si>
  <si>
    <t>56.291134, 38.174976</t>
  </si>
  <si>
    <t>г. Сергиев Посад, ул. Птицеградская, д. 10</t>
  </si>
  <si>
    <t>56.324665, 38.145203</t>
  </si>
  <si>
    <t xml:space="preserve">г. Сергиев Посад, пр-т Красной Армии, д. 205Б( городской суд) </t>
  </si>
  <si>
    <t>56.299706, 38.125484</t>
  </si>
  <si>
    <t>г. Сергиев Посад, ул. Болотная, д. 39</t>
  </si>
  <si>
    <t>56.307842, 38.179234</t>
  </si>
  <si>
    <t xml:space="preserve">г. Сергиев Посад, ул. Гефсиманские пруды, д. 1 </t>
  </si>
  <si>
    <t>56.339905, 38.163349</t>
  </si>
  <si>
    <t>г. Сергиев Посад, Ярославское ш., (въезд в ворота между домами 1Д и 1В)</t>
  </si>
  <si>
    <t>56.293076, 38.148399</t>
  </si>
  <si>
    <t>г. Сергиев Посад, ул. Клубная, д. 26А</t>
  </si>
  <si>
    <t>ЭМСИДЖИ ЛОГИСТИКС ООО</t>
  </si>
  <si>
    <t>д. 1а(148), 11(35,6), 12 (37,6), 14(39), 15(42,2), 18а(164,5), 21(66,9), 22а(88,6), 23(34,4), 27(35), 30(155,70), 31а(75,3), 33(30,5), 36(57), 37(58,6), 50:05:0040222:74(93,2), 50:05:0040216:88(43,2), 50:05:0040216:78(79,1), 50:05:0040216:176(92,3), 50:05:0040216:175(92,4), 50:05:0040216:95(55,8), 50:05:0040216:132(16), 50:05:0040222:40(30), 50:05:0040216:167(162,3), 50:05:0040216:74(38,30)</t>
  </si>
  <si>
    <t>2(59,5), 3(59,6), 8(49,9),9(35,9), 10(71,3),13(50,1), 14(135), 20(36,6),21(33,5), 23а(49,2), 26(53,7), 29(83,6), 32(34,8), 41(131,1), 50:05:0130201:223(91,4),50:05:0130201:77(47,2), 50:05:0130201:226(136,5), 50:05:0000000:85004(130,5), 50:05:0130203:93(185,3)</t>
  </si>
  <si>
    <t>2(38,4), 4(95), 5(46,6), 9(100,8), 10(46,6), 11(35), 15(73,5), 16(50,6), 20 (59), 30(45,7), 30а(45,9), 34(47), 50:05:0100116:518(42,5), 50:05:0090331:68(87,1), 50:05:0090331:60(39,5), 50:05:0090331:67(44,3)</t>
  </si>
  <si>
    <t>8(24,5), 15(35,4),19(55,1), 23(22,6), 25(36,4), 27(52,2), 29(41,1). 50:05:0010423:109(30,7)</t>
  </si>
  <si>
    <t>1(36), 3(34,2), 4(90,1),16(44,5), 24(43,9), 50:05:0010201:111(28,5), 50:05:0010201:188(35,6), 50:05:0010201:123(25,1), 50:05:0010201:110(80,3), 50:05:0010201:91(22,3), 50:05:0010201:106(21,4)</t>
  </si>
  <si>
    <t>1(220,2), 4(44,5), 9(38,2), 10(39,5), 10а(169,4), 19(51,2), 25(25,3), 50:05:0020104:125 (112,5), 50:05:0020107:670(86,1), 50:05:0020107:677(69,3), 50:05:0020104:62(43,9), 50:05:0020104:127(164,7), 50:05:0020107:687(128,6)</t>
  </si>
  <si>
    <t>1а(55,9), 2(49,3), 4(45,3), 5(134,6), 6(53,1), 12(192,2), 18(36,6), 19(191,5), 23(50,4З),30(273,8), 39(82,7),50:05:0120140:209(96), 50:05:0120140:217(174,3), 50:05:0120140:219(166,9), 50:05:0120140:117(49,4), 50:05:0120140:118(119)</t>
  </si>
  <si>
    <t>5а(71,7), 6(40), 8(36,6), 8а(109), 9(44,5), 11(41,2), 12а(150,5), 17(49,8), 18(50,7), 22(37), 31(24,6), 36(27,6), 37(26,4), 50:05:0140215:145(54), 50:05:0140215:161(94,1), 50:05:0140215:157(34,1)</t>
  </si>
  <si>
    <t>1(37,7), 2(51,2), 5(22,7), 6(142,3), 8 (15,4), 9(37,2), 13(40,8), 14(29,8), 17(48),20(39,7), 22(48,9), 25(11,1), 25а(22),26(36,5), 27(77,6), 30(78,70), 50:05:0140131:188(66,9), 50:05:0140131:187(77,8), 50:05:0140130:179(17,30),50:05:0140130:293(153,9), 50:05:0140130:294(253,6),50:05:0140131:197(97,6), 50:05:0140129:25 (184,5), 50:05:0140129:35(78,3)</t>
  </si>
  <si>
    <t>2(77,7), 3(25,1), 4(45,3), 8(47,5), 12(58,6), 15(109,7), 17(59,8), 16(38,4), 50:05:0060410:89(76,5)</t>
  </si>
  <si>
    <t>1(53,4), 10(155,9), 50:05:0040411:99(211,7), 50:05:0040411:42(56,7)</t>
  </si>
  <si>
    <t>1(126), 7(115,2), 24(37,1), 34(36,9), 36(30,6), 38(74,6), 41(77,7), 50:05:0030240:170(25,9), 50:05:0030240:152(28,7), 50:05:0030240:352(135,1), 50:05:0030240:318(77,1), 50:05:0030240:137(33,8), 50:05:0030240:194(290,5), 50:05:0030240:147(168,8), 50:05:0030240:199(60,9), 50:05:0030240:151(37,3)</t>
  </si>
  <si>
    <t>3(36,8), 4(36,3), 11а(286,3), 24(120,8), 32а (87), 50:05:0030351:70(86,6), 50:05:0030351:76(16,4), 50:05:0030351:129(75), 50:05:0030351:132(170,8), 50:05:0030350:356(57,4), 50:05:0030351:141(122,8), 50:05:0030351:92 (40,2), 50:05:0030351:139(53).</t>
  </si>
  <si>
    <t>56.485965, 37.837368</t>
  </si>
  <si>
    <r>
      <rPr>
        <sz val="11"/>
        <rFont val="Times New Roman"/>
        <family val="1"/>
        <charset val="204"/>
      </rPr>
      <t>г. Хотьково,ул. Лихачева</t>
    </r>
  </si>
  <si>
    <t>Жуков Сергей Валерьевич</t>
  </si>
  <si>
    <t>ГУ-ГУ ПФР №6 по г. Москве и Московской области,УПРАВЛЕНИЕ ПО ОБЕСПЕЧЕНИЮ ДЕЯТЕЛЬНОСТИ МИРОВЫХ СУДЕЙ МОСКОВСКОЙ ОБЛАСТИ</t>
  </si>
  <si>
    <t>МЕСТНАЯ РЕЛИГИОЗНАЯ ОРГАНИЗАЦИЯ ПРАВОСЛАВНЫЙ ПРИХОД ХРАМА ВСЕХ СВЯТЫХ В ЗЕМЛЕ РОССИЙСКОЙ ПРОСИЯВШИХ</t>
  </si>
  <si>
    <t>АО "Дикси-ЮГ" (12,882); ИП Иванов С.А.; МАЛ КОМ ООО; СТИЛЬ-М ООО</t>
  </si>
  <si>
    <t>ИП Евстифеев М.Б. (3,99); ООО "Альбион-2002" (7,0395); ИКСЛАЙН ООО (0,15); Аббасов Масим Музаффар Оглы, ООО ТФ "НАРЕК",ПОЧТА РОССИИ АО, Ушкова Евгения Николаевна,</t>
  </si>
  <si>
    <t xml:space="preserve">Новикова Ольга Анатольевна (2,85);  ПАО Сбербанк (1,09); Сайганов Александр Петрович (7,6) </t>
  </si>
  <si>
    <t>г. Сергиев Посад, ул. Куликова, д. 15 (56.292543, 38.123087)</t>
  </si>
  <si>
    <t>56.292543, 38.123087</t>
  </si>
  <si>
    <t>с. Сватково, у д. 9</t>
  </si>
  <si>
    <t xml:space="preserve">д. 1, 9, 10, 11, 1Б, 40 (79,70), 41 (128,40), 42 (121,60), 43 (71,80), 44 (48,6), 44/1 (67,8), 45а (42), 46 (71,6), 46А 76,40), 47 (68), 47А (200,30), 47б (17,70), 48 (185,80), 48А (214,00, 49 (42,90), 50 (184,90) ,50а (59,80), 51 (70,40), 52 (29,80), 53 (70,30), 54 (49,10), 55 (43,20), 56 (56,90), 57 (116,50), 58 (63,40), 59 (36,80), 60 (34,70), 60а (203,2), 61 (81,60), 62 (64), 63 (233,00), 65 (42,80), 67 (45,10), 82 (47), 88 (46,80), 110 (65), 118 (150,6), 119  (49,5), к.н. (193,9), к.н. (36,5), к.н. (70), к.н. (17,7), к.н. (121,6), к.н. (55), к.н. (185,8), к.н. (42,30), к.н. (10,40), к.н. (78), к.н. (52,40), к.н. (68,80), к.н. (60,80), к.н. (62,20), к.н. (44); мкд: 9 (2668,80), 10 (4545,60), 11 (3444,50)
</t>
  </si>
  <si>
    <t>56.391335, 38.225128</t>
  </si>
  <si>
    <t>ООО «ГЕОРГИЙ-ПОБЕДОНОСЕЦ»</t>
  </si>
  <si>
    <t>4cda3b08-33c8-4b8a-a389-894304c49e1f</t>
  </si>
  <si>
    <t>через день</t>
  </si>
  <si>
    <t>п. Лоза, д. 45А</t>
  </si>
  <si>
    <t>56.261763, 38.214126</t>
  </si>
  <si>
    <t>АО "Тандер" Магнит  (ИП Олешков М.М.)</t>
  </si>
  <si>
    <t>ИП Олешков М.М.</t>
  </si>
  <si>
    <t xml:space="preserve">ООО "АЛКО-МОБИЛ" </t>
  </si>
  <si>
    <t>ежедневно с 11:00-14:00, с 19:00-22:00</t>
  </si>
  <si>
    <t>ПОЧТА РОССИИ АО-0,58куб.м; Бажанова М.М.; ООО "Подмосковье"; Смердова Евгения Владимировна</t>
  </si>
  <si>
    <t>вт чт сб вс</t>
  </si>
  <si>
    <t>ежедневно с 10:00-14:00</t>
  </si>
  <si>
    <t>56.21549 38.16494</t>
  </si>
  <si>
    <t>56.39453 38.232956</t>
  </si>
  <si>
    <t>b67016d0-6945-45fd-9457-212abe327354</t>
  </si>
  <si>
    <t>56.540142 38.03797</t>
  </si>
  <si>
    <t>СНТ Гусаренка</t>
  </si>
  <si>
    <t>68511d35-2fd6-4531-8a37-770cb01a0bb6</t>
  </si>
  <si>
    <t>56.282764 37.926964</t>
  </si>
  <si>
    <t>СНТ «Посадские узоры»</t>
  </si>
  <si>
    <t>6028eddd-d3dd-492b-a428-6de6ad1532d3</t>
  </si>
  <si>
    <t>56.260406 38.01607</t>
  </si>
  <si>
    <t>СНТ "У паруса"</t>
  </si>
  <si>
    <t>10 ,20, 30 числа ежемесячно</t>
  </si>
  <si>
    <t>0a8a39c8-0879-4911-828c-d651f948a321</t>
  </si>
  <si>
    <t>ОРБИТА-1; СНТ Березка; СНТ ОРБИТА</t>
  </si>
  <si>
    <t>д. Былино</t>
  </si>
  <si>
    <t>1a096143-6788-4d54-9fe5-ee5ae2d268fe</t>
  </si>
  <si>
    <t>2 раза в месяц по договору</t>
  </si>
  <si>
    <t>д. Веригино</t>
  </si>
  <si>
    <t>56.442005 38.393993</t>
  </si>
  <si>
    <t>СНТ "Веригино-2"</t>
  </si>
  <si>
    <t>1,3 и 5 вт месяца</t>
  </si>
  <si>
    <t>e7d8d4bc-e898-4ae7-a19c-f882a99689f9</t>
  </si>
  <si>
    <t>56.289104, 38.124344</t>
  </si>
  <si>
    <t>56.330921, 38.135895</t>
  </si>
  <si>
    <t xml:space="preserve">ежедневно </t>
  </si>
  <si>
    <t>ежедневно с 08:00-12:00, подбор вт чт сб</t>
  </si>
  <si>
    <t>МАМАРАДА АНО ДО</t>
  </si>
  <si>
    <t>зелный</t>
  </si>
  <si>
    <t>56.300106 38.35053</t>
  </si>
  <si>
    <t>еженедельно чт и вс</t>
  </si>
  <si>
    <t>ежемесячно 28 числа</t>
  </si>
  <si>
    <t>д. Воронино - СНТ "Рабочий" площадка 1</t>
  </si>
  <si>
    <t>c1afe608-4eee-4949-ad5a-24916f9106de</t>
  </si>
  <si>
    <t>56.29686 38.36158</t>
  </si>
  <si>
    <t>д. Воронино - СНТ "Рабочий" площадка 2</t>
  </si>
  <si>
    <t>07694269-6ef1-486c-9410-fd22a2f2bf7f</t>
  </si>
  <si>
    <t>56.419503, 38.279972</t>
  </si>
  <si>
    <t>СНТ "Медик"</t>
  </si>
  <si>
    <t>г. Краснозаводск, ул. Комсомольская</t>
  </si>
  <si>
    <t>a0b7fda9-47f7-4105-b3bf-aa426ec45db0</t>
  </si>
  <si>
    <t>56.587307, 38.298737</t>
  </si>
  <si>
    <t xml:space="preserve">в районе д. Хребтово </t>
  </si>
  <si>
    <t>СНТ "МЕРКУРИЙ",СНТ "СТРОИТЕЛЬ",СНТ "СУЛОТЬ",СНТ "ХРЕБТОВО"</t>
  </si>
  <si>
    <t>ПО ЗАЯВКЕ</t>
  </si>
  <si>
    <t>56.35273 38.087994</t>
  </si>
  <si>
    <t>СНТ СН "Нива"</t>
  </si>
  <si>
    <t>07b98a0e-8871-4f66-8f77-abc7e4f8286c</t>
  </si>
  <si>
    <t>56.349022 38.07691</t>
  </si>
  <si>
    <t>ДНТ "Бубяково"</t>
  </si>
  <si>
    <t>56.34704 38.030834</t>
  </si>
  <si>
    <t>СТСН "Северянин"</t>
  </si>
  <si>
    <t>fab274da-dc31-4dff-83f6-5a37dae84f2c</t>
  </si>
  <si>
    <t>СНТ "КРАСНАЯ КАЛИНА СНТ "РУСЬ" СНТ "СТРОИТЕЛЬ"</t>
  </si>
  <si>
    <t xml:space="preserve">СНТ "ЭЛЬБРУС" </t>
  </si>
  <si>
    <t>56.1884,38.0462</t>
  </si>
  <si>
    <t>СНТ "Рассвет"</t>
  </si>
  <si>
    <t>д. Гольково</t>
  </si>
  <si>
    <t>56.318256, 38.056054</t>
  </si>
  <si>
    <t>СНТ "Сокол"</t>
  </si>
  <si>
    <t>f57680d9-4477-45f4-819f-3eb31e7c624e</t>
  </si>
  <si>
    <t>56.352684 38.105934</t>
  </si>
  <si>
    <t>СНТ "ВОСХОД",СНТ "ЮЖНЫЙ"</t>
  </si>
  <si>
    <t>д. Дубининское</t>
  </si>
  <si>
    <t>56.37314 38.262955</t>
  </si>
  <si>
    <t>f5226b34-cd98-42a1-a760-d3b7a4fadf40</t>
  </si>
  <si>
    <t>д. Топорково</t>
  </si>
  <si>
    <t>56.353912 38.218884</t>
  </si>
  <si>
    <t>СНТ "Мечта"</t>
  </si>
  <si>
    <t>f225ef08-795b-4b9c-bfc7-fc415c4ee0a9</t>
  </si>
  <si>
    <t>56.417362 38.14766</t>
  </si>
  <si>
    <t>СНТ "Коврово-1"</t>
  </si>
  <si>
    <t>2cd276d0-e07e-484d-9eae-1664e2089fd1</t>
  </si>
  <si>
    <t>56.342384 38.101322</t>
  </si>
  <si>
    <t>СНТ "Северянин"</t>
  </si>
  <si>
    <t>1a0f1ae2-0595-4f5b-80dd-ea0a226e3625</t>
  </si>
  <si>
    <t>ИП Седова А.В. (4,29875); ИП Малыгин Александр Сергеевич</t>
  </si>
  <si>
    <t>ул. Клементьевская, д. 29, 82
ул. Толстого, д. 2, 2А, 4, 4Б, 6, 8 (1/2), 6А                                                                              ул. Школьная, д. 8, 10, 12, 17, 15, 21
ул. Куликова, д. 17
ул. Маяковского, д. 4, 5,3а</t>
  </si>
  <si>
    <t>площадка есть, не запущена, разбираемся куда прикрепить</t>
  </si>
  <si>
    <t>1б(74,8),3а(39,5), 7(44,5), 11(62,5), 21(69),21в(123,2), 22(97),24(41,4), 31(53,5), 31а(47,5), 38(75,7), 39(70,7), 40б(125,6), 48(210,4), 48а(239,3), 49(41,7), 50(54,7), 51а(77,7),52(25,9), 53(146,1), 54(76,80), 55(219,2), 56(166,5), 57(75,7), 57а(454,1), 57б(70,7), 58(81,5), 58а(75,2), 59(60,6), 60а(299,4), 61а(89),62(216,9), 63 (39,6), 66а(54,5), 67(57,7), 68а(54,1), 69а(79,1), 70(26,6), 71(139), 72 (52,00), 72а(172,1), 74(97,1), 76а(234,2), 78(94,5), 88(156), 89(286), 104(121,1),107(367,8),108(187,8), 50:05:0040417:899(268,7), 50:05:0040417:898(169,1), 50:05:0040417:894(143,1), 50:05:0040418:129(185,00), 50:05:0040421:160(62,1), 50:05:0040417:886(174,70), 50:05:0040417:914(116,3), 50:05:0040417:889(186,7), 50:05:0040418:108(49), 50:05:0040418:97(149), 50:05:0040418:137(348,7), 50:05:0040417:892(223,8), 50:05:0040418:136(118,3), 50:05:0040417:900(111,6), 50:05:0040421:161(69,4), 50:05:0040417:917(120), 50:05:0040418:126(56,4), 50:05:0040417:890(327,8)</t>
  </si>
  <si>
    <t>г. Сергиев Посад, ул. Митькина, д. 16/1</t>
  </si>
  <si>
    <t>56.308818, 38.137245</t>
  </si>
  <si>
    <t>гостинично-ресторанный комплекс "Царская деревня" (ООО "ДИВО")</t>
  </si>
  <si>
    <t>ООО "ДИВО"</t>
  </si>
  <si>
    <t>56.364826 38.03329</t>
  </si>
  <si>
    <t>СНТ "Веля"</t>
  </si>
  <si>
    <t>1c59b2a3-fe5d-49ca-89b0-c6d755778998</t>
  </si>
  <si>
    <t>56.276844 37.96603</t>
  </si>
  <si>
    <t>0c9cf20d-7dc7-4fe2-bc46-a15dcbbd6e60</t>
  </si>
  <si>
    <t xml:space="preserve"> ТСН "СНТ БЕРЁЗКА-3" (3,92667)</t>
  </si>
  <si>
    <t>СНТ "НАТАЛЬИНО" (1,20333);</t>
  </si>
  <si>
    <t>56.33745 38.195755</t>
  </si>
  <si>
    <t>ТСН "Земледелец"</t>
  </si>
  <si>
    <t>89301e81-ebf9-443a-b1a1-429cfc81ca23</t>
  </si>
  <si>
    <t>56.195034 38.152145</t>
  </si>
  <si>
    <t>СНТ "Родничок"</t>
  </si>
  <si>
    <t>ТСН СЗУ "Игнатьево-1"</t>
  </si>
  <si>
    <t>д. Ильинки</t>
  </si>
  <si>
    <t>56,2920,38,2368</t>
  </si>
  <si>
    <t>56.303165 38.24657</t>
  </si>
  <si>
    <t>4efcaef1-b01b-4c08-9dee-f07529c03714</t>
  </si>
  <si>
    <t>д. Кудрино</t>
  </si>
  <si>
    <t>56.27597 37.90029</t>
  </si>
  <si>
    <t>СНТ "Мосфундаментстрой-3"</t>
  </si>
  <si>
    <t>a677b830-b09d-43a6-9691-d8a1e4d90ad9</t>
  </si>
  <si>
    <t>д. Мутовки</t>
  </si>
  <si>
    <t>56.24102 37.957657</t>
  </si>
  <si>
    <t>СНТ "Прогресс"</t>
  </si>
  <si>
    <t>ежемесячно 10, 20, 30 числа</t>
  </si>
  <si>
    <t>СНТ "Проект"</t>
  </si>
  <si>
    <t>д. Никульское</t>
  </si>
  <si>
    <t>56.354603 38.383778</t>
  </si>
  <si>
    <t>СНТ "Лесная опушка"</t>
  </si>
  <si>
    <t>0da934f8-756b-4f5d-b948-3cd841ba3663</t>
  </si>
  <si>
    <t>СНТ "ГОЛУБЫЕ ДАЛИ" (1,14); СНТ "ПЕРВОМАЙСКОЕ" (2,15333); СНТ "ЭНЕРГЕТИК" (5,25983); СНТ "СОДРУЖЕСТВО"</t>
  </si>
  <si>
    <t>д. Васильково</t>
  </si>
  <si>
    <t>56.379528 38.089905</t>
  </si>
  <si>
    <t>ДНТ "Васильково"</t>
  </si>
  <si>
    <t>089579fd-fd70-4ca0-8a36-3752ecb00965</t>
  </si>
  <si>
    <t>д. Маньково</t>
  </si>
  <si>
    <t>ДНТ "Лесная поляна"</t>
  </si>
  <si>
    <t>д. Шубино</t>
  </si>
  <si>
    <t>56.408382 38.368275</t>
  </si>
  <si>
    <t>д. Охотино</t>
  </si>
  <si>
    <t>56.2225 38.177017</t>
  </si>
  <si>
    <t>ДНП "Охота"</t>
  </si>
  <si>
    <t>56.421235, 37.854385</t>
  </si>
  <si>
    <t>48aab5bb-0bcf-4bdc-8e9c-7351ed6abf5d</t>
  </si>
  <si>
    <t>г. Сергиев Посад, территория СНТ «Дружба» (западный объезд)</t>
  </si>
  <si>
    <t>СНТ "ЛИТЕРАТОР"; СНТ "ГЕОЛОГ"; СНТ "СВЯЗИСТ"; СНТ "ЭНЕРГЕТИК"</t>
  </si>
  <si>
    <t>56.36979, 38.233192</t>
  </si>
  <si>
    <t>с апр по окт ср, вс, с окт по март 2, 4 вс</t>
  </si>
  <si>
    <t>56.227711, 37.955952</t>
  </si>
  <si>
    <t>56.380337 37.980507</t>
  </si>
  <si>
    <t>ДНТ "Восток"</t>
  </si>
  <si>
    <t>д. Селиваново</t>
  </si>
  <si>
    <t>д. Смена</t>
  </si>
  <si>
    <t>56.344273 38.23376</t>
  </si>
  <si>
    <t>СНТ "Маяк"</t>
  </si>
  <si>
    <t>9afe3c5c-bbb4-42f2-8e52-2ebaeced1bf1</t>
  </si>
  <si>
    <t>д. Сахарово (КП 2)</t>
  </si>
  <si>
    <t>56.51577 38.034435</t>
  </si>
  <si>
    <t>СНТ "Сахарово"</t>
  </si>
  <si>
    <t>д. Сахарово (КП 3)</t>
  </si>
  <si>
    <t>56.524307 38.03645</t>
  </si>
  <si>
    <t>c95a250c-4f04-4e0e-82db-009856b51a5f</t>
  </si>
  <si>
    <t>56.318251, 38.177041</t>
  </si>
  <si>
    <t>СНТ "Союз"</t>
  </si>
  <si>
    <t>д. Суропцово</t>
  </si>
  <si>
    <t>56.382656 38.321526</t>
  </si>
  <si>
    <t>СНТ "Лето"</t>
  </si>
  <si>
    <t>5458fc6e-f032-4f16-a636-3f03b304fee5</t>
  </si>
  <si>
    <t>56.361459, 38.276478</t>
  </si>
  <si>
    <t>56.36563 38.271023</t>
  </si>
  <si>
    <t>СНТ "Родник"</t>
  </si>
  <si>
    <t>79240d87-c2fe-444d-a894-aa73d2426cd5</t>
  </si>
  <si>
    <t>дер.Чарково (КП - 2)</t>
  </si>
  <si>
    <t>56.27092 38.16348</t>
  </si>
  <si>
    <t>СНТ "Восход-9"</t>
  </si>
  <si>
    <t>СНТ "Здравница"</t>
  </si>
  <si>
    <t>56.27323 38.155262</t>
  </si>
  <si>
    <t>д. Шабурново</t>
  </si>
  <si>
    <t>56.533886, 37.923710</t>
  </si>
  <si>
    <t>СТСН "Ромашка"</t>
  </si>
  <si>
    <t>b6ce5b74-093b-4fd2-8ec3-6bda11851435</t>
  </si>
  <si>
    <t>СН ТСН «НАШ ДИВНЫЙ»,ЭНЕРГЕТИК СНТ; СНТ "ДУБИНИНСКОЕ-1"</t>
  </si>
  <si>
    <t>56,4135,38,3740</t>
  </si>
  <si>
    <t>СНТ "Бодрость"</t>
  </si>
  <si>
    <t>56.4048 38.374645</t>
  </si>
  <si>
    <t>СНТ "Алтай"</t>
  </si>
  <si>
    <t>1 и 2 вт месяца</t>
  </si>
  <si>
    <t>af239b0d-e67b-4cbd-a29c-ab935eefd0ef</t>
  </si>
  <si>
    <t>ИП Лошаков В.А.; ИП Салтыков С.А.; ИП Румянцева Т.А. (АО "Альфабанк"; магазин мегафон и теле2)</t>
  </si>
  <si>
    <t>договор с МБУ, ИП Румянцева ТА договор с МБУ</t>
  </si>
  <si>
    <t xml:space="preserve"> 56.392975 38.44064</t>
  </si>
  <si>
    <t>СНТ "Метролог"</t>
  </si>
  <si>
    <t>56.580193 38.009487</t>
  </si>
  <si>
    <t>ТСН "Приозерье-2"</t>
  </si>
  <si>
    <t>9a17e2e5-1469-47f4-a9a7-479a1804c45c</t>
  </si>
  <si>
    <t>56.600994 37.99088</t>
  </si>
  <si>
    <t>СНТ "Александровка"</t>
  </si>
  <si>
    <t>056fb7bd-87e6-40bc-9e87-2d30500feb87</t>
  </si>
  <si>
    <t>10, 20, 30 число ежемесячно</t>
  </si>
  <si>
    <t>56.201694, 37.985523</t>
  </si>
  <si>
    <t>56.601845 37.99165</t>
  </si>
  <si>
    <t>СНТ "Самоцветы"</t>
  </si>
  <si>
    <t>071b9439-efee-4aa2-8bfc-00a5a648fc2c</t>
  </si>
  <si>
    <t>56.59866 37.99623</t>
  </si>
  <si>
    <t>СНТ "Яуза-2"</t>
  </si>
  <si>
    <t>26c33b03-dbe8-49a0-9832-6638ab23fd54</t>
  </si>
  <si>
    <t>СНТ "ЗВЕЗДА"</t>
  </si>
  <si>
    <t>56.410284, 38.192345</t>
  </si>
  <si>
    <t>д. Желтиково</t>
  </si>
  <si>
    <t>56.292812 37.94215</t>
  </si>
  <si>
    <t>СНТ "Желтиково"</t>
  </si>
  <si>
    <t>СНТ "Кедр", СНТ "Строитель"</t>
  </si>
  <si>
    <t>a6caa8d3-2938-47b5-9b74-1239e0ec44c7</t>
  </si>
  <si>
    <t>с мая- сентябрь</t>
  </si>
  <si>
    <t>в районе с. Благовещение</t>
  </si>
  <si>
    <t>56.307163 38.098213</t>
  </si>
  <si>
    <t>еженедельно вт</t>
  </si>
  <si>
    <t>с мая-октябрь</t>
  </si>
  <si>
    <t>56.417732 38.09926</t>
  </si>
  <si>
    <t>СНТ "Красная Сторожка"</t>
  </si>
  <si>
    <t>305f1f1b-5bd6-4408-bdcb-51b6472de692</t>
  </si>
  <si>
    <t>56.194595 38.02876</t>
  </si>
  <si>
    <t>СНТ "Здоровье"</t>
  </si>
  <si>
    <t>2f61646a-bd85-414c-a72b-3b50351b8bc7</t>
  </si>
  <si>
    <t>мкр. Семхоз</t>
  </si>
  <si>
    <t>56.287506 38.05017</t>
  </si>
  <si>
    <t>СНТ "Северное"</t>
  </si>
  <si>
    <t xml:space="preserve">еженедельно по пн </t>
  </si>
  <si>
    <t>д. Новая Шурма</t>
  </si>
  <si>
    <t>56.560099, 38.250326</t>
  </si>
  <si>
    <t>ДПК "Приют"</t>
  </si>
  <si>
    <t>с. Озерецкое</t>
  </si>
  <si>
    <t>56.312510, 37.847605</t>
  </si>
  <si>
    <t>д. Машутино</t>
  </si>
  <si>
    <t>56.552694, 37.944115</t>
  </si>
  <si>
    <t>СТСН "Восход"</t>
  </si>
  <si>
    <t>4d95e112-33cb-4132-9fb2-8fb61fc9fea4</t>
  </si>
  <si>
    <t>56.345520, 37.917980</t>
  </si>
  <si>
    <t>СНТ "Орбита"</t>
  </si>
  <si>
    <t>fdf14a77-9438-4068-a97a-a0aab140c167</t>
  </si>
  <si>
    <t>п. Бужаниново</t>
  </si>
  <si>
    <t>56.38463 38.289185</t>
  </si>
  <si>
    <t>3fcb9063-bf2f-41d3-9610-5c3ffd0d27a8</t>
  </si>
  <si>
    <t>56.317406 38.168095</t>
  </si>
  <si>
    <t>СНТ "Садовод"</t>
  </si>
  <si>
    <t>2eca75a7-ec4f-4777-9332-8039010c8613</t>
  </si>
  <si>
    <t>д. Иваньково</t>
  </si>
  <si>
    <t xml:space="preserve"> 56.619442 37.971226</t>
  </si>
  <si>
    <t>СНТ "Иваньковское"</t>
  </si>
  <si>
    <t>2292d075-c19d-452c-95ac-b2c7c37e5694</t>
  </si>
  <si>
    <t xml:space="preserve">еженедельно по чт (с мая по сентябрь), последний чт месяца с октября по апрель </t>
  </si>
  <si>
    <t>56.290265, 38.046341</t>
  </si>
  <si>
    <t xml:space="preserve">СНТ "Друзья Природы" </t>
  </si>
  <si>
    <t>20f002d2-ac52-40db-9cac-ca47bcd9fc15</t>
  </si>
  <si>
    <t>с. Заболотье</t>
  </si>
  <si>
    <t>56.674236 38.105385</t>
  </si>
  <si>
    <t>СНТ "Полюс"</t>
  </si>
  <si>
    <t>5321b2d0-99df-4a83-88ea-d3a9bf9aa6f1</t>
  </si>
  <si>
    <t>ежемесячно 15 и 30 число</t>
  </si>
  <si>
    <t>д. Фролово</t>
  </si>
  <si>
    <t>56.37319 38.016136</t>
  </si>
  <si>
    <t>СНТ "Восход"</t>
  </si>
  <si>
    <t>fb358f27-e9c9-4160-83dd-d16e162a17e0</t>
  </si>
  <si>
    <t>56.232525 38.201633</t>
  </si>
  <si>
    <t>СНТ "Березка-3" Филиал</t>
  </si>
  <si>
    <t>9008a711-b157-44e7-a751-7086ae8b227a</t>
  </si>
  <si>
    <t>3 и 5 пн месяца</t>
  </si>
  <si>
    <t xml:space="preserve">д. Симоново </t>
  </si>
  <si>
    <t>56.576927 37.969925</t>
  </si>
  <si>
    <t>СНТ "Весна"</t>
  </si>
  <si>
    <t>ea4d66a4-8d19-4788-b628-b05a95aa4627</t>
  </si>
  <si>
    <t>д. Митино</t>
  </si>
  <si>
    <t>56.381278, 38.318075</t>
  </si>
  <si>
    <t>СНТ "Дзержинец"</t>
  </si>
  <si>
    <t>6e6e745d-766c-4693-8bad-c6dd558a28e7</t>
  </si>
  <si>
    <t>д. Яковлево</t>
  </si>
  <si>
    <t>56.342484 38.38088</t>
  </si>
  <si>
    <t>СНТ "Зеленая горка"</t>
  </si>
  <si>
    <t>49211ac9-ff47-4244-a622-71feb6c118b0</t>
  </si>
  <si>
    <t>56.22514 38.20634</t>
  </si>
  <si>
    <t>СНТ "Калинка"</t>
  </si>
  <si>
    <t>108cd4a2-a47d-4e18-807f-8392c8b667b7</t>
  </si>
  <si>
    <t>ежемесячно каждое 29 число</t>
  </si>
  <si>
    <t>вблизи д. Кузьмино</t>
  </si>
  <si>
    <t>56.613537 37.90753</t>
  </si>
  <si>
    <t>СНТ "Кузьмино-1"</t>
  </si>
  <si>
    <t>ebbcd6a5-be93-408f-b18c-f96c33833641</t>
  </si>
  <si>
    <t>56.28252 38.204647</t>
  </si>
  <si>
    <t>СНТ "Лотос"</t>
  </si>
  <si>
    <t>fed34e4f-62f2-48d9-baa4-0911fe5af0fc</t>
  </si>
  <si>
    <t>п. Рабочий</t>
  </si>
  <si>
    <t>56.3176 38.164913</t>
  </si>
  <si>
    <t>СНТ "Садовод-Южный"</t>
  </si>
  <si>
    <t>56.40325 38.371666</t>
  </si>
  <si>
    <t>СНТ "Природа"</t>
  </si>
  <si>
    <t>129ba403-8aef-456c-81d5-6fad4d21f5e3</t>
  </si>
  <si>
    <t>дер. Слободка (2 КП)</t>
  </si>
  <si>
    <t>56.354137 38.302185</t>
  </si>
  <si>
    <t>последний чт месяца</t>
  </si>
  <si>
    <t>д. Ситники</t>
  </si>
  <si>
    <t>56.246605, 38.220401</t>
  </si>
  <si>
    <t>СНТ "Родник-2"</t>
  </si>
  <si>
    <t>56.372856 38.207325</t>
  </si>
  <si>
    <t>8a60a021-c048-414d-acc6-e978963fe0d4</t>
  </si>
  <si>
    <t>д. Трехселище</t>
  </si>
  <si>
    <t>56.53503 38.172386</t>
  </si>
  <si>
    <t>СНТ "Дзержинец", СНТ "Дружба", СНТ "Спорт"</t>
  </si>
  <si>
    <t>73d8b388-c784-490a-9e9e-e5412db33700</t>
  </si>
  <si>
    <t>еженедельно по чт и вс</t>
  </si>
  <si>
    <t>г. Сергиев Посад, ул. Южная (2-ой заезд)</t>
  </si>
  <si>
    <t>56.320480, 37.938221</t>
  </si>
  <si>
    <t>д Новинки, Площадка 2</t>
  </si>
  <si>
    <t>д. Золотилово - СНТ Мечта кп 1</t>
  </si>
  <si>
    <t>д. Золотилово - СНТ Мечта кп 2</t>
  </si>
  <si>
    <t>56.275272, 37.970181</t>
  </si>
  <si>
    <t>д. Новинки - СНТ Новинки</t>
  </si>
  <si>
    <t>56.269440, 38.128338</t>
  </si>
  <si>
    <t>56.320160, 37.927963</t>
  </si>
  <si>
    <t>Прокушев Антон Васильевич-0,07куб.м,ЗДРАВТОРГ ООО</t>
  </si>
  <si>
    <t>Майорова Елена Викторовна-2,25куб.м; ЛОМБАРД МАКСИМУМ ООО</t>
  </si>
  <si>
    <t>март 30 число месяца, с мая-октябрь 15,30 число</t>
  </si>
  <si>
    <t>с мая-октябрь 2 раза в месяц</t>
  </si>
  <si>
    <t>56.32011, 37.928074</t>
  </si>
  <si>
    <t xml:space="preserve">вблизи деревни Машино </t>
  </si>
  <si>
    <t>ежедневно 12:00-16:00; сб вс 2р вывоз 9:00-13:00; 17:00-21:00, подбор ТБО сб</t>
  </si>
  <si>
    <t xml:space="preserve">с октября по апрель вторник </t>
  </si>
  <si>
    <t>акт; с октября по апрель 1 раз в месяц (последний понедельник)</t>
  </si>
  <si>
    <t>акт; с октября по апрель 2 раза в месяц (второй и последний понедельник)</t>
  </si>
  <si>
    <t>акт; с октября по апрель вывоза нет</t>
  </si>
  <si>
    <t>пн ср пт сб вс</t>
  </si>
  <si>
    <t>акт, нет проезда до весны</t>
  </si>
  <si>
    <t>акт с октября по апрель 1 раз в месяц (последний понедельник), зимой нет вывоза</t>
  </si>
  <si>
    <t>56.290569, 38.140804</t>
  </si>
  <si>
    <t>ГСК АООТ "Комбинат ЖБИ"</t>
  </si>
  <si>
    <t>г. Сергиев Посад, Скобяное шоссе, д. 5А</t>
  </si>
  <si>
    <t>г. Сергиев Посад, Хотьковский проезд, д. 50</t>
  </si>
  <si>
    <t>56.295177, 38.114452</t>
  </si>
  <si>
    <t>ГСК «Темп»</t>
  </si>
  <si>
    <t>г. Сергиев Посад, ул. Октябрьская</t>
  </si>
  <si>
    <t>56.297827, 38.141190</t>
  </si>
  <si>
    <t>ПК «Октябрь-2»</t>
  </si>
  <si>
    <t>ПК "Октябрь-2"</t>
  </si>
  <si>
    <t>4defcd57-de36-4a6a-b530-8046b5ab8289</t>
  </si>
  <si>
    <t>Ежемесячно 1 числа (1 раз в месяц)</t>
  </si>
  <si>
    <t>ГСК «Мечта», ГСК "Надежда"</t>
  </si>
  <si>
    <t>СНТ "ИСТОМИНО" (1,01333); ГСК "Смена"</t>
  </si>
  <si>
    <t>ГСК "Мелиоратор", "Мелиоратор-1"</t>
  </si>
  <si>
    <t>ГСК "СЕМЕНКОВСКИЙ</t>
  </si>
  <si>
    <t>г. Сергиев Посад, ул. Толстого</t>
  </si>
  <si>
    <t>56.291004, 38.123948</t>
  </si>
  <si>
    <t>ГСК «Нива»</t>
  </si>
  <si>
    <t>ГСК "Нива"</t>
  </si>
  <si>
    <t>56.259910, 38.207907</t>
  </si>
  <si>
    <t>ГСК "Заря"</t>
  </si>
  <si>
    <t>afd46d96-43d5-4d72-ae25-d04cbd38be74</t>
  </si>
  <si>
    <t>Последняя сб месяца</t>
  </si>
  <si>
    <t>г. Сергиев Посад, мкр. Семхоз, ул. Парковая</t>
  </si>
  <si>
    <t>56.278011, 38.088930</t>
  </si>
  <si>
    <t>f4e54297-5d04-4dca-93b0-2551712f2064</t>
  </si>
  <si>
    <t>п. Ситники, д. 10</t>
  </si>
  <si>
    <t>56.247844, 38.218545</t>
  </si>
  <si>
    <t>ГСК «Иволга»</t>
  </si>
  <si>
    <t>ГСК "Иволга"</t>
  </si>
  <si>
    <t>г. Краснозаводск,  ул. Горького</t>
  </si>
  <si>
    <t>56.436512, 38.224234</t>
  </si>
  <si>
    <t>ГСК «Пикуниха»</t>
  </si>
  <si>
    <t>ГСК "Пикуниха"</t>
  </si>
  <si>
    <t>По заявке 1 раз в месяц</t>
  </si>
  <si>
    <t>г. Пересвет,  ул. Комсомольская, дом 4</t>
  </si>
  <si>
    <t>56.420404, 38.175759</t>
  </si>
  <si>
    <t>ГСК-1 «Игнатьевский»</t>
  </si>
  <si>
    <t>ГСК-1 "Игнатьевский"</t>
  </si>
  <si>
    <t>Еженедельно по пт</t>
  </si>
  <si>
    <t xml:space="preserve">Скоропусковский рп </t>
  </si>
  <si>
    <t>56.371407 38.15055</t>
  </si>
  <si>
    <t>ГСК «Автотурист»</t>
  </si>
  <si>
    <t>ГСК "Автотурист"</t>
  </si>
  <si>
    <t>3e4d0375-41e6-444e-8d9c-a034610c1169</t>
  </si>
  <si>
    <t>56.371728,38.151137</t>
  </si>
  <si>
    <t>КОЛЛЕКТИВНОЕ ОВОЩЕХРАНИЛИЩЕ "ДРУЖБА"</t>
  </si>
  <si>
    <t>9effa075-2aa1-4a04-b932-b2f3994a95b9</t>
  </si>
  <si>
    <t xml:space="preserve">п. Богородское </t>
  </si>
  <si>
    <t>56.49758 38.192593</t>
  </si>
  <si>
    <t>ГСК "Энергетик"</t>
  </si>
  <si>
    <t>f2d2e0f0-060d-4754-b8c5-5a7dc4539b0f</t>
  </si>
  <si>
    <t>56.409259,38.161336</t>
  </si>
  <si>
    <t>ПК "Гаражно-эксплуатационный кооператив 15/3"</t>
  </si>
  <si>
    <t>г. Сергиев Посад, ул. Железнодорожня д. 40</t>
  </si>
  <si>
    <t>56.297564, 38.153852</t>
  </si>
  <si>
    <t>ГСК "Звездочка"</t>
  </si>
  <si>
    <t>b0eb05f1-e8ef-4b52-a7cf-06b6d73ac75e</t>
  </si>
  <si>
    <t xml:space="preserve">Скоропусковский рп , дом № 16, квартира 23 </t>
  </si>
  <si>
    <t>2*0,8 30 число ежемесячно</t>
  </si>
  <si>
    <t xml:space="preserve">2*0,8 ежемесячно 15 числа </t>
  </si>
  <si>
    <t>2*0,8 4 сб месяца</t>
  </si>
  <si>
    <t>2*0,8 еженедельно по пт</t>
  </si>
  <si>
    <t>2*0,8 еженедельно по вт</t>
  </si>
  <si>
    <t>заявка на баки от 28.12.2021, 0 прописанных, о прживающих зимой, с октяпря по апрель вывоз 1 раз в месяц</t>
  </si>
  <si>
    <t>только основание, в зимний период раз в месяц вывоз (посл понед месяца)</t>
  </si>
  <si>
    <t>заявка на баки 27.12.2021</t>
  </si>
  <si>
    <t>г. Сергиев Посад, пр-т Красной Армии, д. 234 (установка БУНКЕРОВ)(РОГАТКА) бункер ставить на КП !!!!!!!</t>
  </si>
  <si>
    <t>56.252082, 38.268512</t>
  </si>
  <si>
    <t>ул. Дружбы, д. 13</t>
  </si>
  <si>
    <t>только основание, с октября по апрель вывоз 2 раза в месяц( второй и последний понедельник месяца)</t>
  </si>
  <si>
    <t>заявка на баки 28.12.2021, вывоз с окября по апрель 1 раз в месяц(понедельник)</t>
  </si>
  <si>
    <t>график заполнить</t>
  </si>
  <si>
    <t>г. Сергиев Посад, ул. Маслиева, д. 7 (20)</t>
  </si>
  <si>
    <t>синий бак ржавый</t>
  </si>
  <si>
    <t>основание под бункер, синего бака и бункера нет</t>
  </si>
  <si>
    <t>п. Гражданский (56.330772, 38.107508) (ул. Воздвиженская, д. 29)</t>
  </si>
  <si>
    <t>подбор  вс</t>
  </si>
  <si>
    <t>новая кп в 2022</t>
  </si>
  <si>
    <t>кп отремонтирована в 2022</t>
  </si>
  <si>
    <r>
      <rPr>
        <u/>
        <sz val="11"/>
        <rFont val="Times New Roman"/>
        <family val="1"/>
        <charset val="204"/>
      </rPr>
      <t>ул.2-ая Лесная:</t>
    </r>
    <r>
      <rPr>
        <sz val="11"/>
        <rFont val="Times New Roman"/>
        <family val="1"/>
        <charset val="204"/>
      </rPr>
      <t xml:space="preserve"> д.2/36, 4,5,6,7,8,9,10,11,14/46,15,15/38,16,17,17а,18,18а,19,20,22/33,23,24/32,29,31,35,37,41,45,48/27,56а                                    </t>
    </r>
    <r>
      <rPr>
        <u/>
        <sz val="11"/>
        <rFont val="Times New Roman"/>
        <family val="1"/>
        <charset val="204"/>
      </rPr>
      <t xml:space="preserve">ул.Зубачевская: </t>
    </r>
    <r>
      <rPr>
        <sz val="11"/>
        <rFont val="Times New Roman"/>
        <family val="1"/>
        <charset val="204"/>
      </rPr>
      <t xml:space="preserve">д.13/10,15,15/2,16/9,17,18,18а,19,20,21,22,22а,23/12,24,25/13,25а,26,27,28/12,29,42/14,44/15,44а,46,48,50,52,54,56,56а. </t>
    </r>
    <r>
      <rPr>
        <u/>
        <sz val="11"/>
        <rFont val="Times New Roman"/>
        <family val="1"/>
        <charset val="204"/>
      </rPr>
      <t xml:space="preserve">Зубачевский тупик: </t>
    </r>
    <r>
      <rPr>
        <sz val="11"/>
        <rFont val="Times New Roman"/>
        <family val="1"/>
        <charset val="204"/>
      </rPr>
      <t xml:space="preserve">д.1/11,2,3,4/7,7,9,11,13/6.                   </t>
    </r>
    <r>
      <rPr>
        <u/>
        <sz val="11"/>
        <rFont val="Times New Roman"/>
        <family val="1"/>
        <charset val="204"/>
      </rPr>
      <t>ул.Энгельса:</t>
    </r>
    <r>
      <rPr>
        <sz val="11"/>
        <rFont val="Times New Roman"/>
        <family val="1"/>
        <charset val="204"/>
      </rPr>
      <t xml:space="preserve"> д.40,42,44,43,57,55,59,61                      </t>
    </r>
    <r>
      <rPr>
        <u/>
        <sz val="11"/>
        <rFont val="Times New Roman"/>
        <family val="1"/>
        <charset val="204"/>
      </rPr>
      <t>ул.Лазо:</t>
    </r>
    <r>
      <rPr>
        <sz val="11"/>
        <rFont val="Times New Roman"/>
        <family val="1"/>
        <charset val="204"/>
      </rPr>
      <t xml:space="preserve"> д.2,3,3а,4,5,6,6а,9,10,10а,11,11а,11б,13а,14,18,198а,21а,23а,25а,27а,29,29а,31,31а,33а,34/20,35,35а,к.н,к.н.к.н </t>
    </r>
    <r>
      <rPr>
        <u/>
        <sz val="11"/>
        <rFont val="Times New Roman"/>
        <family val="1"/>
        <charset val="204"/>
      </rPr>
      <t>пер.Лазо:</t>
    </r>
    <r>
      <rPr>
        <sz val="11"/>
        <rFont val="Times New Roman"/>
        <family val="1"/>
        <charset val="204"/>
      </rPr>
      <t xml:space="preserve">д.1/52,3,5,6,8,9,10,11,13,16                    </t>
    </r>
    <r>
      <rPr>
        <u/>
        <sz val="11"/>
        <rFont val="Times New Roman"/>
        <family val="1"/>
        <charset val="204"/>
      </rPr>
      <t xml:space="preserve">ул.Шевченко: </t>
    </r>
    <r>
      <rPr>
        <sz val="11"/>
        <rFont val="Times New Roman"/>
        <family val="1"/>
        <charset val="204"/>
      </rPr>
      <t xml:space="preserve">д.1/11а3,3а,8а,15а,15в,15г,17/38,18а,19,20а,21,23/21,25/22,27,29,31; </t>
    </r>
    <r>
      <rPr>
        <u/>
        <sz val="11"/>
        <rFont val="Times New Roman"/>
        <family val="1"/>
        <charset val="204"/>
      </rPr>
      <t>ул.Серова:</t>
    </r>
    <r>
      <rPr>
        <sz val="11"/>
        <rFont val="Times New Roman"/>
        <family val="1"/>
        <charset val="204"/>
      </rPr>
      <t xml:space="preserve">д.1,3,2/9,4,5/8,6,6а,7/7,8,9,10,10а,12,13,13а,14/10,15,15а,17,18,20,21/7,22а,23,25,27,30;                       </t>
    </r>
    <r>
      <rPr>
        <u/>
        <sz val="11"/>
        <rFont val="Times New Roman"/>
        <family val="1"/>
        <charset val="204"/>
      </rPr>
      <t>ул.Разина:</t>
    </r>
    <r>
      <rPr>
        <sz val="11"/>
        <rFont val="Times New Roman"/>
        <family val="1"/>
        <charset val="204"/>
      </rPr>
      <t xml:space="preserve"> д. 42,43,44,45,47,49,50/2,51,53,57,61/12              </t>
    </r>
    <r>
      <rPr>
        <u/>
        <sz val="11"/>
        <rFont val="Times New Roman"/>
        <family val="1"/>
        <charset val="204"/>
      </rPr>
      <t xml:space="preserve">ул.Осипенко: </t>
    </r>
    <r>
      <rPr>
        <sz val="11"/>
        <rFont val="Times New Roman"/>
        <family val="1"/>
        <charset val="204"/>
      </rPr>
      <t xml:space="preserve">д.7а,11а,12а;   </t>
    </r>
    <r>
      <rPr>
        <u/>
        <sz val="11"/>
        <rFont val="Times New Roman"/>
        <family val="1"/>
        <charset val="204"/>
      </rPr>
      <t>ул. Бабушкина:</t>
    </r>
    <r>
      <rPr>
        <sz val="11"/>
        <rFont val="Times New Roman"/>
        <family val="1"/>
        <charset val="204"/>
      </rPr>
      <t xml:space="preserve">д.1/2,2/5,4,5/1,6,8,10,12/6                                 </t>
    </r>
    <r>
      <rPr>
        <b/>
        <u/>
        <sz val="12"/>
        <rFont val="Times New Roman"/>
        <family val="1"/>
        <charset val="204"/>
      </rPr>
      <t/>
    </r>
  </si>
  <si>
    <r>
      <rPr>
        <u/>
        <sz val="11"/>
        <rFont val="Times New Roman"/>
        <family val="1"/>
        <charset val="204"/>
      </rPr>
      <t>ул.Бабушкина:</t>
    </r>
    <r>
      <rPr>
        <sz val="11"/>
        <rFont val="Times New Roman"/>
        <family val="1"/>
        <charset val="204"/>
      </rPr>
      <t xml:space="preserve">д.28/5,30,32,32а,34,36,38,38а,40,47/3,49,51,53,55,55а,55б,55в,57,59,61,63;                                                  </t>
    </r>
    <r>
      <rPr>
        <u/>
        <sz val="11"/>
        <rFont val="Times New Roman"/>
        <family val="1"/>
        <charset val="204"/>
      </rPr>
      <t>пр-д Бабушкина:</t>
    </r>
    <r>
      <rPr>
        <sz val="11"/>
        <rFont val="Times New Roman"/>
        <family val="1"/>
        <charset val="204"/>
      </rPr>
      <t xml:space="preserve"> д.3,5,7                                              </t>
    </r>
    <r>
      <rPr>
        <u/>
        <sz val="11"/>
        <rFont val="Times New Roman"/>
        <family val="1"/>
        <charset val="204"/>
      </rPr>
      <t xml:space="preserve">Ярославское шоссе: </t>
    </r>
    <r>
      <rPr>
        <sz val="11"/>
        <rFont val="Times New Roman"/>
        <family val="1"/>
        <charset val="204"/>
      </rPr>
      <t xml:space="preserve">д.79,80,81,82,83;                       </t>
    </r>
    <r>
      <rPr>
        <u/>
        <sz val="11"/>
        <rFont val="Times New Roman"/>
        <family val="1"/>
        <charset val="204"/>
      </rPr>
      <t xml:space="preserve">Пр.Красной Армии: </t>
    </r>
    <r>
      <rPr>
        <sz val="11"/>
        <rFont val="Times New Roman"/>
        <family val="1"/>
        <charset val="204"/>
      </rPr>
      <t>д.258/1,260,262,264,266,268,270а,272,274,278,69,70,71,72,73,74,75а,75в,76,77,78; Ярославское шоссе: д.64,66,67,68,84,85,86,87,88</t>
    </r>
  </si>
  <si>
    <r>
      <rPr>
        <u/>
        <sz val="11"/>
        <rFont val="Times New Roman"/>
        <family val="1"/>
        <charset val="204"/>
      </rPr>
      <t>д. Бобошино:</t>
    </r>
    <r>
      <rPr>
        <sz val="11"/>
        <rFont val="Times New Roman"/>
        <family val="1"/>
        <charset val="204"/>
      </rPr>
      <t xml:space="preserve"> 1А, 2, 3, 4, 4А, 4Б, 6, 8, 9, 12, 13, 14, 15, 15А, 16, 18, 21, 22Е, 24, 25А, 26, 28, 29, 30, 31, 50:05:0130223:342</t>
    </r>
  </si>
  <si>
    <t>баки заказаны, 28.12.2021г. №1590/ЕП-исх, с октября по апрель вывоз 1 раз в месяц (последний понедельник)</t>
  </si>
  <si>
    <t>баки заказаны 28.12.2021г. №1590/ЕП-исх, вывоз с октября по апрель 2 раза в месяц (второй и последний понедельник месяца)</t>
  </si>
  <si>
    <t xml:space="preserve"> 2 и 4 вс месяца</t>
  </si>
  <si>
    <t>заявка на баки 28.12.2021г. №1590/ЕП-исх, вывоз с октября по апрель 2 раза в месяц второй и последний понедельник месяца</t>
  </si>
  <si>
    <t>заявка на баки 28.12.2021г. №1590/ЕП-исх</t>
  </si>
  <si>
    <t>заявка на баки 27.12.2021№1584/ЕП-исх</t>
  </si>
  <si>
    <t>д. Матрёнки (56.269700, 38.054396)</t>
  </si>
  <si>
    <t>заявка на баки 12.01.2022г. 146-исх4/02-07-02</t>
  </si>
  <si>
    <t xml:space="preserve"> АНДРИАНОВ ПАВЕЛ МИХАЙЛОВИЧ-1,38куб.м; АО "СЛУЖБА ТСИ"-0,29куб.м; ИП Бочкунова Е.Г.-14,09куб.м; ИП Салтыков С.А.-0,36куб.м; ИП Салтыков С.А.-0,53куб.м; ИП Салтыков С.А.-1,74куб.м; ООО "МАНЭ"-3,33куб.м; ООО «СИА-ФАРМ»-0,57куб.м; Яцук Виолетта Владимировна-2,21куб.м; ИП Зверева Е.А. (салон красоты "Studio14"4,075)</t>
  </si>
  <si>
    <t>2*0,66 пн ср пт</t>
  </si>
  <si>
    <t>еженедельно по пятницам</t>
  </si>
  <si>
    <t>ежедневно с 07.00-11.00; 16:00-20:00, подбор пн</t>
  </si>
  <si>
    <t>ТКО- 2 раза в день  
КГМ- раз в неделю</t>
  </si>
  <si>
    <t>ежедневно 8:00 - 12:00; пн сб вс 16:00-20:00</t>
  </si>
  <si>
    <t>г. Краснозаводск, Девичье Поле (д. 1)</t>
  </si>
  <si>
    <t>г. Краснозаводск, Парковый пер. (1 (40 лет Октября, д. 1А)</t>
  </si>
  <si>
    <t xml:space="preserve"> вывоз 1 раз в 12 дня</t>
  </si>
  <si>
    <t>ежедневно с 07:00 до 11:00</t>
  </si>
  <si>
    <t>вт вс</t>
  </si>
  <si>
    <t xml:space="preserve"> раз в 6 дней</t>
  </si>
  <si>
    <t>ежедневно,  линейный подбор пн ср сб</t>
  </si>
  <si>
    <t>включена в план по озеленению</t>
  </si>
  <si>
    <t xml:space="preserve"> подбор пн ср сб</t>
  </si>
  <si>
    <t xml:space="preserve"> Ежедневно с 11:00-15:00; сб вс 19:00 - 23:00</t>
  </si>
  <si>
    <t xml:space="preserve"> раз в 3 дня </t>
  </si>
  <si>
    <t>ООО "АДЕПТ"</t>
  </si>
  <si>
    <t>ежедневно с 08:00-12:00, пн сб вс 18:00 - 22:00</t>
  </si>
  <si>
    <t>ежедневно с 10:00-14:00; с 18:00-22:00</t>
  </si>
  <si>
    <t>пн ср пт вс 9:00 - 13:00</t>
  </si>
  <si>
    <t xml:space="preserve"> необходимо обустройство кп, вывоз с октября по апрель ежедневно с 07.00-11.00</t>
  </si>
  <si>
    <t>раз в 3 дня с 12.07.19</t>
  </si>
  <si>
    <t>ежедневно 14:00-18:00</t>
  </si>
  <si>
    <t>нет кп</t>
  </si>
  <si>
    <t xml:space="preserve"> пн ср пт сб вс с 14:00-18:00</t>
  </si>
  <si>
    <t>пн ср пт вс с 11:00-15:00</t>
  </si>
  <si>
    <t xml:space="preserve"> пн ср пт сб вс с 09:00-13:00</t>
  </si>
  <si>
    <t xml:space="preserve"> чт вс с 10:00-14:00</t>
  </si>
  <si>
    <t>обустройство кп необходимо</t>
  </si>
  <si>
    <t>Закатить баки на КП (ворота)</t>
  </si>
  <si>
    <t>1 раз в девять дней</t>
  </si>
  <si>
    <t xml:space="preserve"> вт сб с 10:00-14:00</t>
  </si>
  <si>
    <t>дер. Башенка</t>
  </si>
  <si>
    <t xml:space="preserve"> чт</t>
  </si>
  <si>
    <t>ООО «Виола»,ООО "МИРИКА"</t>
  </si>
  <si>
    <t xml:space="preserve"> вывоз 1 раз в 9 дней</t>
  </si>
  <si>
    <t>еженедельно пн чт вс с 07:00-11:00</t>
  </si>
  <si>
    <t>раз в 2 дня</t>
  </si>
  <si>
    <t>вт чт вс</t>
  </si>
  <si>
    <t xml:space="preserve"> вт пт</t>
  </si>
  <si>
    <t xml:space="preserve"> еженедельно вт пт вс с 07:00-11:00</t>
  </si>
  <si>
    <t>еженедельно пн ср пт сб вс с 12:00-16:00</t>
  </si>
  <si>
    <t>еженедельно ср вс с 07:00-11:00</t>
  </si>
  <si>
    <t>еженедельно пн ср пт вс с 07:00-11:00</t>
  </si>
  <si>
    <t xml:space="preserve"> еженедельно ср пт вс с 07:00-11:00</t>
  </si>
  <si>
    <t>пн ср пт вс с 07:00-11:00</t>
  </si>
  <si>
    <t>акт, замена графика</t>
  </si>
  <si>
    <t xml:space="preserve"> вт чт сб вс с 07:00-11:00</t>
  </si>
  <si>
    <t xml:space="preserve"> вт чт сб с 07:00-11:00</t>
  </si>
  <si>
    <t>пн ср пт сб вс с 07:00-10:00</t>
  </si>
  <si>
    <t xml:space="preserve"> еженедельно по пятницам</t>
  </si>
  <si>
    <t>вт чт сб с 07:00-11:00</t>
  </si>
  <si>
    <t>вт чт сб вс с 08:00-12:00</t>
  </si>
  <si>
    <t xml:space="preserve"> пт вс с 08:00-12:00</t>
  </si>
  <si>
    <t>ФИРМА РИК-ИНФО ООО (универмаг)</t>
  </si>
  <si>
    <t>г. Сергиев Посад, ул. Симоненкова, д. 7</t>
  </si>
  <si>
    <t>56.303089, 38.140689</t>
  </si>
  <si>
    <t>ООО Агроторг (ИП Липатов Е.А.  Собственник здания)</t>
  </si>
  <si>
    <t>ИП Липатов ЕА</t>
  </si>
  <si>
    <t>2022 строит новой кп на 6 баков+кгм</t>
  </si>
  <si>
    <t>56.218330, 37.959480</t>
  </si>
  <si>
    <t>заявлен, обустройство новой кп под 6 2022 замена графика</t>
  </si>
  <si>
    <t>заявлен, старая останется под кгм, строим новую в 2022</t>
  </si>
  <si>
    <t xml:space="preserve">г. Пересвет, ул. Октябрьская, д. 6 </t>
  </si>
  <si>
    <t>заявлен, обустройство новой кп в 2022, (ТКО-место определяет местная администрация)/КГМ)</t>
  </si>
  <si>
    <t>заявлен, обустройство новой кп в 2022</t>
  </si>
  <si>
    <t>заявлен, обустройство новой кп в 2022, замена синего бака</t>
  </si>
  <si>
    <t>56.256908, 38.000416</t>
  </si>
  <si>
    <t>строит новой кп на 4 бака на 2022</t>
  </si>
  <si>
    <t>строит новой кп на 6 баков 2022+кгм</t>
  </si>
  <si>
    <t>строит на 6б 2022</t>
  </si>
  <si>
    <t>обустройство новой кп в 2022</t>
  </si>
  <si>
    <t>г. Хотьково, ул. Станционная, д. 28Б (2-я Станционная, д. 28Б)</t>
  </si>
  <si>
    <t>хутор Новиково</t>
  </si>
  <si>
    <t>строит под кгм на 2022</t>
  </si>
  <si>
    <t>строит новой кп под 6 2022+кгм на данный момент установл баки</t>
  </si>
  <si>
    <t>обустройство кп в 2022</t>
  </si>
  <si>
    <t>заявлен, будет рядом под кгм+6 2022</t>
  </si>
  <si>
    <t>Цуркина Галина Николаевна</t>
  </si>
  <si>
    <t>ИП Павлов Михаил Борисович</t>
  </si>
  <si>
    <t>письмо РО от 11.02 о снятии вывоза с 12.02 по 30.04, акт; с октября по апрель 1 раз в месяц (последний понедельник)</t>
  </si>
  <si>
    <t>ежедневно 11:30-15:30</t>
  </si>
  <si>
    <t>ежедневно с 10:00 до 14:00</t>
  </si>
  <si>
    <t xml:space="preserve"> пн (1) чт (1) вс (1)</t>
  </si>
  <si>
    <t>ежедневно 10:00-14:00</t>
  </si>
  <si>
    <t xml:space="preserve"> пн ср пт сб вс с 06:00-10:00</t>
  </si>
  <si>
    <t>ежедневно с 12:00 до 16:00</t>
  </si>
  <si>
    <t>ежедневно с 08:00 до 12:00</t>
  </si>
  <si>
    <t>ИП Тимофеев ИН (выставка-продажа надгробных изделий)</t>
  </si>
  <si>
    <t>г. Сергиев Посад, ул. Глинки, д. 27</t>
  </si>
  <si>
    <t>56.328127, 38.145512</t>
  </si>
  <si>
    <t>Фролова Л.В. (магазин, кальянная)</t>
  </si>
  <si>
    <t>Фролова Л.В.</t>
  </si>
  <si>
    <t>строительство новой кп на 4 бака 2022, баки стоят, без к.п.</t>
  </si>
  <si>
    <t>с. Бужаниново, ул. Полевая, д. 18А</t>
  </si>
  <si>
    <t>56.398009, 38.304567</t>
  </si>
  <si>
    <t>заявлен, рядом под КГМ в 2022</t>
  </si>
  <si>
    <t>56.245708, 38.049835</t>
  </si>
  <si>
    <t>заявлен, под кгм в 2022</t>
  </si>
  <si>
    <t>с. Хомяково</t>
  </si>
  <si>
    <t>56.411168, 37.992286</t>
  </si>
  <si>
    <t>будет ликвидация КП, акт , с октября по апрель 2 раза в месяц (первый пн; третий пн)</t>
  </si>
  <si>
    <t>1*0,8  вт сб</t>
  </si>
  <si>
    <t>вт, чт, сб</t>
  </si>
  <si>
    <t xml:space="preserve"> вт вс</t>
  </si>
  <si>
    <t xml:space="preserve"> вт,сб</t>
  </si>
  <si>
    <t>вт, чт, вс с 07:00-11:00</t>
  </si>
  <si>
    <t>еженедельно вт сб с 14:30-17:30</t>
  </si>
  <si>
    <t>раз в 12 дней с 12.07</t>
  </si>
  <si>
    <t>694a1c80-3be8-4b73-ab21-4778ffb20acf</t>
  </si>
  <si>
    <t>069a166d-14c6-4218-b707-6874d3d9a463</t>
  </si>
  <si>
    <t>3*0,8 с 07:00-11:00</t>
  </si>
  <si>
    <t>д. Голыгино (56.185155, 38.036425) (д.14)</t>
  </si>
  <si>
    <t>2*0,8 вс</t>
  </si>
  <si>
    <t>вывоз с октября по апрель еженедельно суббота 11.00-14.00</t>
  </si>
  <si>
    <t>2*0,8 сб</t>
  </si>
  <si>
    <t>вывоз 1 раз в 9 дней</t>
  </si>
  <si>
    <t xml:space="preserve"> вывоз с октября по апрель 2 раза в месяц второй и последний понедельник месяца</t>
  </si>
  <si>
    <t>1*0,8 вт сб</t>
  </si>
  <si>
    <t>2*0,8 каждая 2 ср</t>
  </si>
  <si>
    <t xml:space="preserve"> 4 чт</t>
  </si>
  <si>
    <t>2*0,8  вт пт</t>
  </si>
  <si>
    <t>2*0,66 пт</t>
  </si>
  <si>
    <t>6*0,24 чт</t>
  </si>
  <si>
    <t>2*0,8 ср</t>
  </si>
  <si>
    <t>1*0,8 пт</t>
  </si>
  <si>
    <t>г. Сергиев Посад, Московское шоссе д. 22А</t>
  </si>
  <si>
    <t>с. Сватково, территория технопарка М-8</t>
  </si>
  <si>
    <t>56.373309, 38.209383</t>
  </si>
  <si>
    <t>ООО "КСМК-М8" (временный строительный городок)</t>
  </si>
  <si>
    <t>ООО "КСМК-М8"</t>
  </si>
  <si>
    <t>56.262852, 37.994694</t>
  </si>
  <si>
    <t>ул. Московская, д. 1, 2, 3, 4, 5, 6, 7, 8, 10, 11, 12, 13, 14, 15, 16, 17, 18, 19, 20, 21, 22</t>
  </si>
  <si>
    <t>ул. 1 Мая, д.4, 8, 10, 12, 14, 9, 10А, 10Б,11,13,15, 7
ул. Строителей, д. 12, 14</t>
  </si>
  <si>
    <t>ул. Горького, д. 10, 12, 14, 15, 17, 23, 25, 27 , 18, 20</t>
  </si>
  <si>
    <t>п. Скоропусковский, производственная зона, д. 21</t>
  </si>
  <si>
    <t>56.370393, 38.171847</t>
  </si>
  <si>
    <t>ООО "НПО "ЭФИР"</t>
  </si>
  <si>
    <t>Новоугличское ш., д. 51, 51 к. 2</t>
  </si>
  <si>
    <t>56.373212, 38.160013</t>
  </si>
  <si>
    <t>ООО "ПК "Техпромсинтез"</t>
  </si>
  <si>
    <t>г. Сергиев Посад, пр-т Красной Армии, д. 218А</t>
  </si>
  <si>
    <t>ул. Симоненкова, д. 17, 17А, 19, 25
ул. Октябрьская, д. 3(1/3), 5 (2/3), 8 (2/3), 1 (2/4), 7 (2/4), 9, 11, 12, 10, 
ул. Сергиевская, д. 15, 18, 18А, 20, 
3-й Рыбный туп. , д. 7А</t>
  </si>
  <si>
    <t>г. Сергиев Посад, Новоугличское ш., уч. 67</t>
  </si>
  <si>
    <t>56.329972, 38.129229</t>
  </si>
  <si>
    <t>ООО "Альпойл"</t>
  </si>
  <si>
    <t>ул. Гефсиманские пруды, д. 2А</t>
  </si>
  <si>
    <t>пр-т Красной Армии, д. 1А/1, 1
Новозагорский пр-д, д. 6, 3А
Хотьковский пр-д, д. 3
Куликова, д. 2/2</t>
  </si>
  <si>
    <t xml:space="preserve">ул. Клементьевская, д. 73,72 ,76/10,70/13
ул. Хотьковский пр-д, д. 22, 3, 24, 36, 36А, 18, 40А, 7, 9, 38А, 38
ул. Новозагорский п-д, д. 3А     </t>
  </si>
  <si>
    <t>56.323457, 38.135530</t>
  </si>
  <si>
    <t>56.328154, 38.155040</t>
  </si>
  <si>
    <t xml:space="preserve">ул. Озерная, д. 13, 11, 10, 9 </t>
  </si>
  <si>
    <t>ул. Озёрная, д. 1, 2, 3, 4, 5
ул. Юности, д. 1, 2, 2А, 4
ул. Мира, д. 5 (1/2), 7, 3А (1/2)
ул. Ясная, д. 3 (1/2), 8 (1/2)</t>
  </si>
  <si>
    <t>ул. Центральная, д. 1, 3, 5, 60
ул. Клубная, д. 7, 5</t>
  </si>
  <si>
    <t>акт, кп отремонтирована в марте 2022</t>
  </si>
  <si>
    <t>1(80,8), 1а(135,8), 1а-1(347),1а-3(775,7), 1а-4(192,2), 1а-6(206,3),1а-7 (241), 1а-10(256,6), 1а-11(168,8), 1а-16(87,7), 1а-17(121,4), 1а-18(173,90), 1а-20(92,8), 1а-21(110,8), 1а-22(97,5),1а-23(141,9), 1а-24 (156,6), 1а-25(236,9), 1а-26 (34,4), 1а-27а(87,50), 1а-29(148,2), 2(50,4), 3(202,3),4(61,1), 5(151), 5б (75,7), 6(49,9), 8(268,4), 9(126,3), 12(209,1), 14(83,80), 15(146,1), 16(42,7), 19(68,6), 21а(59,9), 22 (245,7), 23(274,50), 31(45,3), 17</t>
  </si>
  <si>
    <t xml:space="preserve">Татнефть ООО "ТН-АЗС-ЗАПАД" </t>
  </si>
  <si>
    <t>56.297200, 38.127636</t>
  </si>
  <si>
    <t>Ежемесячно 10 числа</t>
  </si>
  <si>
    <t>ООО "ФУД СТОР" (ресторан Пришвин)</t>
  </si>
  <si>
    <t>с. Константиново, Советская ул, дом № 67</t>
  </si>
  <si>
    <t>Чумакова Анастасия Александровна (стройматериалы)</t>
  </si>
  <si>
    <t>766d2266-455d-49e6-8912-311d52d9bf62</t>
  </si>
  <si>
    <t>56.551926, 38.031010</t>
  </si>
  <si>
    <t>Ежемесячно 10 число</t>
  </si>
  <si>
    <t>ежемесячно 5 число</t>
  </si>
  <si>
    <t>56.301194, 38.163461</t>
  </si>
  <si>
    <t>г. Сергиев Посад, ул. Вифанская, д. 144</t>
  </si>
  <si>
    <t>ООО "Лидер" (АЗС)</t>
  </si>
  <si>
    <t>г. Сергиев Посад, Скобяное ш., д. 5Б</t>
  </si>
  <si>
    <t>56.289272, 38.141029</t>
  </si>
  <si>
    <t>56.302895 38.124880</t>
  </si>
  <si>
    <t>ИП Саакян Нарине Александровна (Автомойка)</t>
  </si>
  <si>
    <t xml:space="preserve"> г.о. Сергиев Посад, г.п. Хотьково,1-я ул. Овражная, д. 17 (ИП Саакян) позвонить 8 (963) 962-12-63</t>
  </si>
  <si>
    <t>ООО ТК "ЕКА" АЗС</t>
  </si>
  <si>
    <t>ИП Перепелкин С.В. (магазин продукты Вита) (2,4)</t>
  </si>
  <si>
    <t>ООО "КОРТ" (магазин Магнолия) (спортландия)</t>
  </si>
  <si>
    <t>ООО "АТАК" (ТЦ Вознесенский)</t>
  </si>
  <si>
    <t>ООО СЛОТЕКС-МД ;  ООО "СП МЕБЕЛЬ"</t>
  </si>
  <si>
    <t>ООО "КЕЛАР" (ИП Гуров Алексей Геннадьевич, магазин "Рыбная Лавка")</t>
  </si>
  <si>
    <t>ВЕГА ООО (ИП Митяева Александра Петровна)</t>
  </si>
  <si>
    <t>ООО "Авангард" (ИП Мартынов Максим Андреевич)</t>
  </si>
  <si>
    <t xml:space="preserve">кп отремонтирована в 2022 </t>
  </si>
  <si>
    <t xml:space="preserve"> 3 пятница месяца</t>
  </si>
  <si>
    <t>Ежемесячно: 25 число</t>
  </si>
  <si>
    <t xml:space="preserve"> 4-ый вт месяца</t>
  </si>
  <si>
    <t xml:space="preserve">п. Реммаш </t>
  </si>
  <si>
    <t>56.457774, 38.085782</t>
  </si>
  <si>
    <t>ГСК "Кунья"</t>
  </si>
  <si>
    <t>56.458011, 38.086464</t>
  </si>
  <si>
    <t>56.457387, 38.089570</t>
  </si>
  <si>
    <t>56.455034, 38.090126</t>
  </si>
  <si>
    <t>56.318090, 37.800471</t>
  </si>
  <si>
    <t>56.314014, 38.136467</t>
  </si>
  <si>
    <t>г. Сергиев Посад, пр-кт Красной Армии, д. 158 (ООО "Вива")</t>
  </si>
  <si>
    <t>ООО "Вива" кафе</t>
  </si>
  <si>
    <t>56.243969, 37.991607</t>
  </si>
  <si>
    <t>бежевый</t>
  </si>
  <si>
    <t>ПАО Сбербанк СЗ,ООО "ПК "ОКНА СТОЛИЦЫ", ИП Ларина -Принада Е.А.</t>
  </si>
  <si>
    <t xml:space="preserve">Еженедельно ПН СР ПТ </t>
  </si>
  <si>
    <t>1 (27м3)</t>
  </si>
  <si>
    <t>56.558836, 38.219542</t>
  </si>
  <si>
    <t>дер. Григорово (56.558836, 38.219542)</t>
  </si>
  <si>
    <t>56.272240, 37.981838</t>
  </si>
  <si>
    <t>с октября по апрель вывоз 1 раз в месяц (последний понедельник месяца), кп отремонтировано в 2022</t>
  </si>
  <si>
    <t>г. Хотьково, Горбуновская фабрика, стр. 2</t>
  </si>
  <si>
    <t>ООО "АСГАРД" (административно-производственный корпус)</t>
  </si>
  <si>
    <t>ООО «Альфа Рязань» (5,605); ООО «Камелот-А» (16,5395); ИП Сичинава Г.В.; Аптека на Хотьковском ООО-0,08куб.м; ИП Рыжиков Сергей Игоревич-0,51куб.м; Матюхина Н.А.(офисные помещения Клементьевская, 72)</t>
  </si>
  <si>
    <t>вт с 07:00-17:00</t>
  </si>
  <si>
    <t>1*0,66 вт</t>
  </si>
  <si>
    <t>1*0,24 Ежемесячно 20</t>
  </si>
  <si>
    <t>ИП Болсуновский Д.А.; ИП Чернохвостов М.Ю.(7,50)</t>
  </si>
  <si>
    <t>56.289718, 38.127245</t>
  </si>
  <si>
    <t>г. Сергиев Посад, ул. Фабричная, д. 7, стр. 1</t>
  </si>
  <si>
    <t>56.285718, 38.115701</t>
  </si>
  <si>
    <t>г. Сергиев Посад, Московское ш., д. 5</t>
  </si>
  <si>
    <t>ООО "Центр офтальмохирургии" (медицинский центр)</t>
  </si>
  <si>
    <t>ООО "Лиситея" (производство мебели)</t>
  </si>
  <si>
    <t>ООО "ГринИнвест"; ООО "НЕО-ФАРМ", ООО "СИА-ФАРМ"; ИП Хила Игорь Васильевич; ИП Третьяков Владимир Андреевич; ИП Трусов Вячеслав Анатольевич; Майорова Елена Викторовна; ИП Крылевский И.В., ИП Пешкина А.С. (магазин Black&amp;White 0,633)</t>
  </si>
  <si>
    <t>56.534110, 37.830985</t>
  </si>
  <si>
    <t>56.220289, 38.171134</t>
  </si>
  <si>
    <t>ИП Ходжиогло Е.Н. (строительная площадка)</t>
  </si>
  <si>
    <t>56.312494, 38.137723</t>
  </si>
  <si>
    <t>г.о. Сергиев Посад, ул. Карла Маркса, дом 7 к.16</t>
  </si>
  <si>
    <t>ИП Логвинов Сергей Николаевич (хостел)</t>
  </si>
  <si>
    <t>БИТРЕЙС ТЕЛЕКОМ ООО, ИП Сидоров В.И., Земцовский Виктор Иванович,ИП Теленков Дмитрий Александрович,Никонов Андрей Игоревич,ООО "ЕВРОСИБСПЕЦСТРОЙ-СЕРВИС",Тареева Вера Николаевна,Шахсуварян Жанна Сейрановна,Ясенчук Алексей Олегович</t>
  </si>
  <si>
    <t>ООО «Галилео» (0,15); ИП Нерослова Елена Алексеевна(0,005); ООО «Лабиринт-М» (5,13665); ИП Липунов П.Ю. (сержио пицца 1.0,35)</t>
  </si>
  <si>
    <t>ИП Веденин Владимир Антонович-0,095куб.м; ИП Мовсесян Анжелина Рубеновна-0,29куб.м; НЕАТЕХ АО-0,44куб.м; ООО «Альфа Владимир»-0,4куб.м; ООО «Альфа Владимир»-0,95куб.м; ООО «Альфа Владимир»-4,75куб.м; Титкова Татьяна Николаевна-1,15куб.м; Фролов Алексей Михайлович-0,36куб.м</t>
  </si>
  <si>
    <t>ИП Крупник Р.С. (0,07); ИП Спирин О.В.(0,07); ОМЕГА ООО (2,175); ООО "РИГЛА-МО" (0,2175); ООО «Экоокна Сити»; ИП Горячева Е.В.-2,28куб.м; ИП Тюрькина Е. А.-0,07куб.м; ИП Филиппова Наталья Вячеславовна-0,23куб.м; ООО «Геоцентр-Сергиев Посад»-0,29куб.м; ; ПСК ГАММА ООО-0,15куб.м</t>
  </si>
  <si>
    <t>Сазонов Сергей Павлович-0,51куб.м; ИП Ипатова Светлана Евгеньевна; Сидорова Е. Н.-1,32куб.м</t>
  </si>
  <si>
    <t>ИП Бакатин Максим Васильевич, ИП Фейсханов Ринат Саитович(0,07); ИП Исаханова Лариса Суреновна, Залогина Ангелина Сергеевна-0,16куб.м; ООО "ПРОМДЕТАЛЬ"-0,07куб.м</t>
  </si>
  <si>
    <t>с. Шеметово, мкр. Новый, дом 40/1</t>
  </si>
  <si>
    <t>56.518177, 38.085571</t>
  </si>
  <si>
    <t>ООО МЫТИЩИ (рынок), ООО "ПРОМЕТЕЙ", с/з Чебунина Яна Александровна</t>
  </si>
  <si>
    <t>ООО ВИЭЛ (0,51); ИП Комаров Дмитрий Сергеевич (4,32); ООО ТРАНСКИРПИЧ (0,14); ООО "Викона-О" (1,42500)</t>
  </si>
  <si>
    <t>ООО «Вкусвилл»; ЕДИНСТВО ПО (ТЦ Любимый)</t>
  </si>
  <si>
    <t>56.310917, 38.145222</t>
  </si>
  <si>
    <t>двойной вывоз вс, пн с 16.00-19.00, ежедневно с 07:00-11:00</t>
  </si>
  <si>
    <t>ул. Фестивальная, д. 23, 23 к.2</t>
  </si>
  <si>
    <t>56.367651, 38.143310</t>
  </si>
  <si>
    <t>ООО «О’КЕЙ» (гипермаркет)</t>
  </si>
  <si>
    <t>ИП Балыкин М.А.</t>
  </si>
  <si>
    <t>1 1,15 число месяца</t>
  </si>
  <si>
    <t>1 раз в 18 дней</t>
  </si>
  <si>
    <t>Моисеев Анатолий Викторович-0,15куб.м; ИП Хочкина Н.Е. (1,03); ИП Цыгановский Д.Е.</t>
  </si>
  <si>
    <t>56.635942, 38.196323</t>
  </si>
  <si>
    <t>вт пт(1)</t>
  </si>
  <si>
    <t>Кафе «Пиццинка» ИП Нормуродова Наргиза Нусратовна</t>
  </si>
  <si>
    <t xml:space="preserve"> 1,15 число</t>
  </si>
  <si>
    <t>каждые 15 дней</t>
  </si>
  <si>
    <t>56.446417, 38.099421</t>
  </si>
  <si>
    <t xml:space="preserve">обустроена кп в 2021 </t>
  </si>
  <si>
    <t xml:space="preserve"> пт (1)</t>
  </si>
  <si>
    <t>ХОТЬКОВСКИЙ НП СОРП</t>
  </si>
  <si>
    <t>ООО НПМ</t>
  </si>
  <si>
    <t>ООО ТЕХСТРОЙКОНТРАКТ</t>
  </si>
  <si>
    <t>магазин стройматериалы (ИП Иванова Е.В.)</t>
  </si>
  <si>
    <t>п. Репихово, дом № 3Б (д. 127А, корп. В)</t>
  </si>
  <si>
    <t>май-сент: пн пт</t>
  </si>
  <si>
    <t>2*0,8 май-сент-пн,ср,пт (2 шт)</t>
  </si>
  <si>
    <t>56.435833, 38.228504</t>
  </si>
  <si>
    <t>56.440468, 38.232880</t>
  </si>
  <si>
    <t>май-окт: 2 и 4-ый пн</t>
  </si>
  <si>
    <t>56.414757, 38.142418</t>
  </si>
  <si>
    <t>56.386127, 38.175686</t>
  </si>
  <si>
    <t>56.440254, 38.078213</t>
  </si>
  <si>
    <t>раз в неделю</t>
  </si>
  <si>
    <t>раз в месяц</t>
  </si>
  <si>
    <t>56.347740, 38.106823</t>
  </si>
  <si>
    <t>56.284843, 38.089710</t>
  </si>
  <si>
    <t>два раза в неделю</t>
  </si>
  <si>
    <t>2*0,8 два раза в месяц</t>
  </si>
  <si>
    <t>3*0,77 раз в месяц</t>
  </si>
  <si>
    <t>56.397095, 38.098263</t>
  </si>
  <si>
    <t>г. Сергиев Посад, п. Рабочий, ул. Стахановская - СНТ Садовод (1-й заезд)</t>
  </si>
  <si>
    <t>56.315617, 38.156370</t>
  </si>
  <si>
    <t>три раза в неделю</t>
  </si>
  <si>
    <t>56.313898, 38.136901</t>
  </si>
  <si>
    <t>г. Сергиев Посад, ул. Шлякова, д. 3</t>
  </si>
  <si>
    <t>ООО "Федоровскик молочные продукты" (ООО "ФМП" производство молочной продукции)</t>
  </si>
  <si>
    <t>1*0,360 2 и 4-й чт месяца</t>
  </si>
  <si>
    <t>ИП Башилов Борис Владимирович (продукты),ООО "СП ЖЭК", РУСИМПОРТКЛИН ООО</t>
  </si>
  <si>
    <t xml:space="preserve">АРТРОМ ООО-0,7куб.м; ИП Башилов Б.В.-0,54куб.м (продукты); ООО "ДОМАШНИЙ ДОКТОР"-0,95куб.м; </t>
  </si>
  <si>
    <t xml:space="preserve">ООО ККФ ТОНУС </t>
  </si>
  <si>
    <t>2*0,8 1 раз в неделю</t>
  </si>
  <si>
    <t>2*0,8 два раза в неделю</t>
  </si>
  <si>
    <t>ООО УК "ПОСАДСКОЕ ОБСЛУЖИВАНИЕ ДОМОВ"</t>
  </si>
  <si>
    <t xml:space="preserve">АО "СЕКАР" </t>
  </si>
  <si>
    <t xml:space="preserve">ООО "ЛЮКС ИНЖИНЕРИНГ ГРУПП" </t>
  </si>
  <si>
    <t xml:space="preserve">МБУ "БЛАГОУСТРОЙСТВО СП" </t>
  </si>
  <si>
    <t>ООО "ЛЮКС ИНЖИНЕРИНГ ГРУПП"</t>
  </si>
  <si>
    <t>56.488415,38.150906</t>
  </si>
  <si>
    <t>р.п. Богородское</t>
  </si>
  <si>
    <t>ИП Степаненко Владислав Юрьевич</t>
  </si>
  <si>
    <t>открытая к.п.</t>
  </si>
  <si>
    <t>Корявина Татьяна Николаевна, ООО "Альбион-2002"</t>
  </si>
  <si>
    <t>7 (47), 22 (9,25), 22 (9,25), 14а (726,2), 2 (42,5), 5а (96,8), к.н. (109,6), 4 (57,3), 13 (8,5), 5 (52), к.н. (61,1), 20 (78,5), 13 (25,6), 18 (30,7), к.н. (117,8), 1 (35,1), к.н. (30,8), к.н. (42,6), 10 (74,5), 14 (53,7), к.н. (144,6),12 (47,1), 15 (71,6), 22а (22,95), 22а (22,95), 20 (111,5), 2а (85,3), к.н. (58,1), 26 (78,6), к.н. (60,7), к.н. (40,1)</t>
  </si>
  <si>
    <t>г. Сергиев Посад, ул. Ясная, д. 6А</t>
  </si>
  <si>
    <t>56.303900, 38.183313</t>
  </si>
  <si>
    <t>ООО "Аркада" (интернет-магазин, продовольственные товары)</t>
  </si>
  <si>
    <t>г. Сергиев Посад, ул. Фабричная, д. 12, лит. А4</t>
  </si>
  <si>
    <t>56.287025, 38.118034</t>
  </si>
  <si>
    <t>ИП Желтов А.С. (склад)</t>
  </si>
  <si>
    <t xml:space="preserve">ООО "СТЭК"  </t>
  </si>
  <si>
    <t>ООО УК "ПОСАДСКОЕ ОБСЛУЖИВАНИЕ ДОМОВ"; ЖЭК "Звездочка-5"; ЖСК "Звездочка-4"</t>
  </si>
  <si>
    <t xml:space="preserve">ООО "РЕСПЕКТ-СП"  </t>
  </si>
  <si>
    <t>ул. Новая, д. 3, 5, 6, 8</t>
  </si>
  <si>
    <t>ООО УК "РЕГИОН"</t>
  </si>
  <si>
    <t xml:space="preserve"> МБУ "БЛАГОУСТРОЙСТВО СП"</t>
  </si>
  <si>
    <t>выкатная</t>
  </si>
  <si>
    <t>ТСН МЖД "МИР-61"</t>
  </si>
  <si>
    <t xml:space="preserve">ООО "СП ЖЭК"  </t>
  </si>
  <si>
    <t xml:space="preserve">закрытая </t>
  </si>
  <si>
    <t>г. Сергиев Посад, Вознесенская улица, 35</t>
  </si>
  <si>
    <t>Волокова Надежда Григорьевна</t>
  </si>
  <si>
    <t>г. Сергиев Посад, ул. Нижнекукуевская, д. 22/4</t>
  </si>
  <si>
    <t>Борисов Владимир Петрович</t>
  </si>
  <si>
    <t>56.318932, 38.129265</t>
  </si>
  <si>
    <t>г. Сергиев Посад, ул. Пархоменко, д.55</t>
  </si>
  <si>
    <t>Григорьева А. В.</t>
  </si>
  <si>
    <t>7f36a968-d02f-4961-aa67-c73b825a0b91</t>
  </si>
  <si>
    <t>56.318607, 38.116398</t>
  </si>
  <si>
    <t>Чикалова Галина Николаевна</t>
  </si>
  <si>
    <t>56.338364, 38.133087</t>
  </si>
  <si>
    <t>5</t>
  </si>
  <si>
    <t>56.392628, 38.310822</t>
  </si>
  <si>
    <t>56.393375, 38.305443</t>
  </si>
  <si>
    <t>56.390213, 38.299416</t>
  </si>
  <si>
    <t>56.389141, 38.294800</t>
  </si>
  <si>
    <t>1*0,8 раз в неделю</t>
  </si>
  <si>
    <t>с. Бужаниново, ул. Полевая, д. № 4</t>
  </si>
  <si>
    <t>56.394695, 38.301667</t>
  </si>
  <si>
    <t>1*0,66 2 раза в месяц</t>
  </si>
  <si>
    <t>ИП Фадеев Владимир Анатольевич (магазин Авокадо)</t>
  </si>
  <si>
    <t>заявлен, требует ремонта</t>
  </si>
  <si>
    <t>завлен, обустройство новой кп сделать отсек для установки бункера</t>
  </si>
  <si>
    <t>заявлен,кп обустроена в 2021</t>
  </si>
  <si>
    <t>заявлен, обустроена новая кп в 2021 под 4+старая под КГМ</t>
  </si>
  <si>
    <t>заявлен, обустройство новой кп крыша</t>
  </si>
  <si>
    <t>не заявлен</t>
  </si>
  <si>
    <t>не заявлен, обустройство новой кп в 2022</t>
  </si>
  <si>
    <t>не заявлен, ремонт кп в 2022</t>
  </si>
  <si>
    <t>не заявлен, заявка оформлена, строит новой кп на 6+кгм 2022</t>
  </si>
  <si>
    <t>не заявлен, заявка оформлена</t>
  </si>
  <si>
    <t>не заявлен, заявка оформлена, кп отремонтирована в 2022</t>
  </si>
  <si>
    <t>не заявлен, заявка оформлена, строит новой кп под 6 2021</t>
  </si>
  <si>
    <t>не заявлен заявка оформлена</t>
  </si>
  <si>
    <t>не заявлен, новая заявка, обустроено под КГМ в 2021, а слева и справа КП</t>
  </si>
  <si>
    <t>не заявлен, заявка оформлена, под КГМ обустроено в 2021</t>
  </si>
  <si>
    <t>не заявлен, заявка оформлена, сетка постоянно не на КП</t>
  </si>
  <si>
    <t>не заявлен, заявка оформлена, синие баки не помещаются на КП</t>
  </si>
  <si>
    <t>не заявлен, заявка оформлена, акт</t>
  </si>
  <si>
    <t>не заявлен, заявка оформлена, обустроили КП в 2021</t>
  </si>
  <si>
    <t>не заявлен, заявка оформлена, сгорела, экобоксы в 2022</t>
  </si>
  <si>
    <t>не заявлен, заявка оформлена, под КГМ обустроено в 2021, рядом будут экобоксы</t>
  </si>
  <si>
    <t>не заявлен, заявка оформлена, под КГМ обустроена в 2021</t>
  </si>
  <si>
    <t>не заявлен, заявка оформлена, включена в план по озеленению</t>
  </si>
  <si>
    <t>не заявлен, требуется ремонт кп</t>
  </si>
  <si>
    <t>не заявлен, акт</t>
  </si>
  <si>
    <t>не заявлен, строит новой кп под 6 2021</t>
  </si>
  <si>
    <t xml:space="preserve">не заявлен, только основание </t>
  </si>
  <si>
    <t>не заявлен, КП под КГМ построена, можно доп.синий бак, бунер на КП не установлен</t>
  </si>
  <si>
    <t>не заявлен, ЖЭК "Космос-2"; ЖЭК "Космос-1"; ООО "НКС уч.№1"</t>
  </si>
  <si>
    <t>56.340449, 38.134204</t>
  </si>
  <si>
    <t>г. Сергиев Посад, ул. Пограничная, д. 28А</t>
  </si>
  <si>
    <t>ИП Селеменев А.Н. (складские помещения)</t>
  </si>
  <si>
    <t>СНТСН Приозерный</t>
  </si>
  <si>
    <t>ООО "Татьяна+" (8,379)</t>
  </si>
  <si>
    <t>ООО "Феникс" (ООО "ПеревалРесурс")</t>
  </si>
  <si>
    <t>Сергиево-Посадский филиал ООО "Газпром теплоэнерго МО" МУП «ККК»,ООО ПКФ «СКВ-ШАХ»,ООО ПКФ «СКВ-ШАХ»</t>
  </si>
  <si>
    <t>56.428709, 38.224602</t>
  </si>
  <si>
    <t>г. Краснозаводск (56.428709, 38.224602)(кладбище) ПЛОЩАДКА 4</t>
  </si>
  <si>
    <t>г. Краснозаводск (56.429198, 38.222843)(кладбище) ПЛОЩАДКА 3</t>
  </si>
  <si>
    <t>56.429198, 38.222843</t>
  </si>
  <si>
    <t>г. Краснозаводск (56.429599, 38.229924) ПЛОЩАДКА 5</t>
  </si>
  <si>
    <t>56.429599, 38.229924</t>
  </si>
  <si>
    <t>г. Краснозаводск (56.430690, 38.223825)(кладбище) ПЛОЩАДКА 2</t>
  </si>
  <si>
    <t>56.430690, 38.223825</t>
  </si>
  <si>
    <t>г. Краснозаводск (56.431207, 38.230850)(кладбище) ПЛОЩАДКА 6</t>
  </si>
  <si>
    <t>56.431207, 38.230850</t>
  </si>
  <si>
    <t>г. Краснозаводск (56.431939, 38.227250)(кладбище) ПЛОЩАДКА 1</t>
  </si>
  <si>
    <t>56.431939, 38.227250</t>
  </si>
  <si>
    <t>д. Рогачево (56.403748, 38.237466)(кладбище)</t>
  </si>
  <si>
    <t>56.403748, 38.237466</t>
  </si>
  <si>
    <t>д. Рогачево (56.404170, 38.236565)(кладбище)</t>
  </si>
  <si>
    <t>д. Рогачево (56.405339, 38.241302)(кладбище)</t>
  </si>
  <si>
    <t>56.405339, 38.241302</t>
  </si>
  <si>
    <t>56.404170, 38.236565</t>
  </si>
  <si>
    <t>в районе д. Шепелево (56.726221, 38.186809)(кладбище)</t>
  </si>
  <si>
    <t>56.726221, 38.186809</t>
  </si>
  <si>
    <t>в районе с. Благовещенье (56.330562, 38.094608) УЧАСТОК № 3 (кладбище)</t>
  </si>
  <si>
    <t>56.330562, 38.094608</t>
  </si>
  <si>
    <t>в районе с. Благовещенье (56.330604, 38.094480)(кладбище)</t>
  </si>
  <si>
    <t>г.о. Сергиев Посад, в районе с. Благовещенье (56.330735, 38.086459)(кладбище) УЧАСТОК № 43</t>
  </si>
  <si>
    <t>56.330735, 38.086459</t>
  </si>
  <si>
    <t xml:space="preserve"> г.о. Сергиев Посад, в районе с. Благовещенье (56.331094, 38.096717)(кладбище) УЧАСТОК № 15</t>
  </si>
  <si>
    <t>г.о. Сергиев Посад, в районе с. Благовещенье (56.331489, 38.087752)(кладбище) УЧАСТОК № 38</t>
  </si>
  <si>
    <t>г.о. Сергиев Посад, в районе с. Благовещенье (56.331500, 38.092671)(кладбище) УЧАСТОК № 4</t>
  </si>
  <si>
    <t>г.о. Сергиев Посад, в районе с. Благовещенье (56.331957, 38.088835)(кладбище) УЧАСТОК № 29</t>
  </si>
  <si>
    <t>г.о. Сергиев Посад, в районе с. Благовещенье (56.332341, 38.085939)(кладбище) УЧАСТОК № 44</t>
  </si>
  <si>
    <t>г.о. Сергиев Посад, в районе с. Благовещенье (56.332931, 38.087113)(кладбище) УЧАСТОК № 27</t>
  </si>
  <si>
    <t>г.о. Сергиев Посад, в районе с. Благовещенье (56.333199, 38.095729)(кладбище) УЧАСТОК № 12</t>
  </si>
  <si>
    <t>г.о. Сергиев Посад, в районе с. Благовещенье (56.333506, 38.091443)(кладбище) УЧАСТОК № 19</t>
  </si>
  <si>
    <t>г.о. Сергиев Посад, в районе с. Благовещенье (56.334400, 38.093814)(кладбище) УЧАСТОК № 18</t>
  </si>
  <si>
    <t>г.о. Сергиев Посад, в районе с. Благовещенье (56.334822, 38.096851)(кладбище) УЧАСТОК № 26</t>
  </si>
  <si>
    <t>г.о. Сергиев Посад, в районе села Хомяково (56.409524, 38.000304)(кладбище)</t>
  </si>
  <si>
    <t>г.о. Сергиев Посад, г.п. Богородское, с. Выпуково (56.487705, 38.202905)(кладбище)</t>
  </si>
  <si>
    <t>г.п. Хотьково, д. Золотилово (56.275814, 37.996000)(кладбище) ПЛОЩАДКА 1</t>
  </si>
  <si>
    <t>г.п. Хотьково, д. Золотилово (56.276651, 37.999605)(кладбище) ПЛОЩАДКА 2</t>
  </si>
  <si>
    <t>г.п. Хотьково, д. Золотилово (56.277494, 38.0001182)(кладбище)ПЛОЩАДКА 3</t>
  </si>
  <si>
    <t>56.277494, 38.000118</t>
  </si>
  <si>
    <t>г.п. Хотьково, д. Золотилово (56.277874, 37.995080)(кладбище) ПЛОЩАДКА 6</t>
  </si>
  <si>
    <t>г.п. Хотьково, д. Золотилово (56.279962, 38.002515)(кладбище) ПЛОЩАДКА 4</t>
  </si>
  <si>
    <t>г.п. Хотьково, д. Золотилово (56.278726, 37.998846)(кладбище)ПЛОЩАДКА 5</t>
  </si>
  <si>
    <t xml:space="preserve">г.п. Хотьково, ул. Горбуновская (56.267222, 37.990000)(кладбище) </t>
  </si>
  <si>
    <t xml:space="preserve">в районе д. Гагино (56.353156, 38.362143)(кладбище) </t>
  </si>
  <si>
    <t xml:space="preserve">в районе д. Никульское (56.361037, 38.388991)(кладбище) </t>
  </si>
  <si>
    <t>56.361037, 38.388991</t>
  </si>
  <si>
    <t>д. Ярыгино (56.339238, 37.875640)(кладбище)</t>
  </si>
  <si>
    <t>56.339238, 37.875640</t>
  </si>
  <si>
    <t>в районе д. Алексеево (56.224056, 38.294104)(кладбище)</t>
  </si>
  <si>
    <t>д. Новоселки (56.223367, 38.212263)(кладбище)</t>
  </si>
  <si>
    <t>в районе д. Спасс-Торбеево (56.184167, 38.175075)(кладбище)</t>
  </si>
  <si>
    <t>56.184167, 38.175075</t>
  </si>
  <si>
    <t xml:space="preserve">в районе д. Шарапово (56.262734, 38.271362)(кладбище) </t>
  </si>
  <si>
    <t>56.262734, 38.271362</t>
  </si>
  <si>
    <t>в районе д. Шубино (56.459032, 38.104647)(кладбище)</t>
  </si>
  <si>
    <t>в районе д. Новая Шурма (56.541831, 38.225045)(кладбище)</t>
  </si>
  <si>
    <t>56.541831, 38.225045</t>
  </si>
  <si>
    <t xml:space="preserve">в районе д. Новая Шурма (56.542209, 38.223495)(кладбище) </t>
  </si>
  <si>
    <t>в районе д. Пустое Рождество (56.604617, 38.241035)(кладбище)</t>
  </si>
  <si>
    <t>д. Заболотье (56.667724, 38.089860)(кладбище)</t>
  </si>
  <si>
    <t xml:space="preserve">д. Мергусово (56.571462, 38.124615)(кладбище) </t>
  </si>
  <si>
    <t xml:space="preserve">д. Хребтово (56.589779, 38.269323)(кладбище) </t>
  </si>
  <si>
    <t>в районе д. Кузьмино (56.606705, 37.911257)(кладбище)</t>
  </si>
  <si>
    <t>56.606705, 37.911257</t>
  </si>
  <si>
    <t>в районе д. Махра (56.518020, 38.145190)(кладбище)</t>
  </si>
  <si>
    <t>в районе д.Опарино (56.495635, 37.831302)(кладбище)</t>
  </si>
  <si>
    <t>56.495635, 37.831302</t>
  </si>
  <si>
    <t xml:space="preserve">в районе д.Самотовино (56.634544, 37.855426)(кладбище) </t>
  </si>
  <si>
    <t>56.634544, 37.855426</t>
  </si>
  <si>
    <t>в районе д. Симоново (56.570203, 37.961113)(кладбище)</t>
  </si>
  <si>
    <t>в районе д. Сырнево (Каменки) (56.442429, 37.891461)(кладбище)</t>
  </si>
  <si>
    <t>56.442002, 37.89169356.442429, 37.891461</t>
  </si>
  <si>
    <t>в районе с. Закубежье (56.654481, 37.979480)(кладбище)</t>
  </si>
  <si>
    <t>56.654481, 37.979480</t>
  </si>
  <si>
    <t>в районе с. Кучки (56.600514, 37.834900)(кладбище)</t>
  </si>
  <si>
    <t>56.600514, 37.834900</t>
  </si>
  <si>
    <t xml:space="preserve">в районе с. Шеметово, д. Никульское (56.568043, 38.019304)(кладбище) </t>
  </si>
  <si>
    <t>56.568043, 38.019304</t>
  </si>
  <si>
    <t>в районе с. Шеметово, (Сахарово) (56.528624, 38.058553)(кладбище)</t>
  </si>
  <si>
    <t>в районе с. Шеметово, церковь (56.523520, 38.074351)(кладбище)</t>
  </si>
  <si>
    <t xml:space="preserve"> г. Сергиев Посад, Ярославское шоссе, 72 км (56.342174, 38.159189)(кладбище) ЗАЕЗД С УЛ.ПОГРАНИЧНОЙ ЧЕРЕЗ ГАРАЖИ</t>
  </si>
  <si>
    <t xml:space="preserve">56.342174, 38.159189
</t>
  </si>
  <si>
    <t>д. Прокшино (56.293159, 37.815580)(кладбище)</t>
  </si>
  <si>
    <t>56.293159, 37.815580</t>
  </si>
  <si>
    <t>в районе д.Опарино (56.494363, 37.831995)(кладбище)</t>
  </si>
  <si>
    <t>56.494363, 37.831995</t>
  </si>
  <si>
    <t>56.274941, 37.982575</t>
  </si>
  <si>
    <r>
      <rPr>
        <u/>
        <sz val="11"/>
        <rFont val="Times New Roman"/>
        <family val="1"/>
        <charset val="204"/>
      </rPr>
      <t xml:space="preserve">д. Зубцово: </t>
    </r>
    <r>
      <rPr>
        <sz val="11"/>
        <rFont val="Times New Roman"/>
        <family val="1"/>
        <charset val="204"/>
      </rPr>
      <t>1В, 2, 2Б, 3, 3А, 5А, 6, 6А, 7Б, 8, 10, 11А, 12, 15, 16, 16А, 17, 18А, 20, 21, 24Б, 26, 27, 28А, 30, 33, 34, 35, 37, 38, 40, 41, 45, 51, 120А, 50:05:0140140:264, 50:05:0140140:292, 50:05:0140140:819, 50:05:0140140:825, 50:05:0140140:835, 50:05:0140140:840, 50:05:0140248:81, 50:05:0140248:87,</t>
    </r>
    <r>
      <rPr>
        <u/>
        <sz val="11"/>
        <rFont val="Times New Roman"/>
        <family val="1"/>
        <charset val="204"/>
      </rPr>
      <t xml:space="preserve"> д. Лычево</t>
    </r>
    <r>
      <rPr>
        <sz val="11"/>
        <rFont val="Times New Roman"/>
        <family val="1"/>
        <charset val="204"/>
      </rPr>
      <t xml:space="preserve"> д. 19,,7,5,0,7,10А,0,0,16,14,1,0,27,0,14,25,0,0,26; д. Спасс-Торбеево: д. 5,0,0,16,0,12,к.н.,к.н.,13,0,к.н.,8А,3,0,0,0,к.н.,190,к.н.,к.н.,к.н.,0</t>
    </r>
  </si>
  <si>
    <t>д. Зубцово (56.199713, 38.152759) (дер. Зубцово + дер. Лычево+ дер. Спасс-Торбеево)</t>
  </si>
  <si>
    <t>п. Заречный (56.193173, 38.031604) (п. Заречный (дом Учителя 56.195248, 38.029350)</t>
  </si>
  <si>
    <t>56.193173, 38.031604</t>
  </si>
  <si>
    <t>обустроена новая КП (56.193173, 38.031604), но бак перекатили на старую</t>
  </si>
  <si>
    <t>2*0,8 2 и 4 вс месяца</t>
  </si>
  <si>
    <t>56.316182, 38.320922</t>
  </si>
  <si>
    <t>вблизи д. Бобошино (56.316182, 38.320922)</t>
  </si>
  <si>
    <t>вблизи с. Дерюзино (56.301171, 38.277839)</t>
  </si>
  <si>
    <t>56.301171, 38.277839</t>
  </si>
  <si>
    <t>вблизи д. Слотино (56.298699, 38.382073)</t>
  </si>
  <si>
    <t>56.298699, 38.382073</t>
  </si>
  <si>
    <t>АО "Монолит-ФундаментСтрой" (временная строительная площадка)</t>
  </si>
  <si>
    <t>56.494804, 38.175831</t>
  </si>
  <si>
    <t>56.495274, 38.176125</t>
  </si>
  <si>
    <t>ООО "Мастер"; ООО "Альбион-2002" (4,921); Фидарова Н. А. (0,93453); ИП Борисов Д.С., Габибиллаев Исмаил Алафсар Оглы-1,44куб.м; ЗАО "СТРОЙГРУППА СП"-35,38куб.м; ИП Филиппова Светлана Владимировна-6,04куб.м; ИЗОЛЯЦИЯРЕМСЕРВИС ООО, Чеканов Александр Викторович</t>
  </si>
  <si>
    <t xml:space="preserve">п. Богородское, д. 81 </t>
  </si>
  <si>
    <t>1/2, ул. Первомайская, д. 11, 17, 16</t>
  </si>
  <si>
    <t>подбор</t>
  </si>
  <si>
    <t>акт/ баки заказаны 19.03.2021, нет вывоза с августа 2021, площадка замотана вывоза нет</t>
  </si>
  <si>
    <t>акт, +рядом основание под КГМ (4)</t>
  </si>
  <si>
    <t>акт/баки 2+2 заказаны 31.03.2020 с октября по апрель вывоз 1 раз в неделю, замотана</t>
  </si>
  <si>
    <t>56.458987, 38.200545</t>
  </si>
  <si>
    <t>акт, надо заказать баки</t>
  </si>
  <si>
    <t xml:space="preserve">д. Малинники </t>
  </si>
  <si>
    <r>
      <rPr>
        <b/>
        <u/>
        <sz val="11"/>
        <color rgb="FF000000"/>
        <rFont val="Times New Roman"/>
        <family val="1"/>
        <charset val="204"/>
      </rPr>
      <t>ул.Ульяны Громовой:</t>
    </r>
    <r>
      <rPr>
        <sz val="11"/>
        <color rgb="FF000000"/>
        <rFont val="Times New Roman"/>
        <family val="1"/>
        <charset val="204"/>
      </rPr>
      <t xml:space="preserve"> д.60,62,64,68,70,72,76,78,80,82; </t>
    </r>
    <r>
      <rPr>
        <b/>
        <sz val="11"/>
        <color rgb="FF000000"/>
        <rFont val="Times New Roman"/>
        <family val="1"/>
        <charset val="204"/>
      </rPr>
      <t xml:space="preserve">    </t>
    </r>
    <r>
      <rPr>
        <b/>
        <u/>
        <sz val="11"/>
        <color rgb="FF000000"/>
        <rFont val="Times New Roman"/>
        <family val="1"/>
        <charset val="204"/>
      </rPr>
      <t>3 пр-д Котовского:</t>
    </r>
    <r>
      <rPr>
        <sz val="11"/>
        <color rgb="FF000000"/>
        <rFont val="Times New Roman"/>
        <family val="1"/>
        <charset val="204"/>
      </rPr>
      <t>д.2,3,4,5/57,6;</t>
    </r>
    <r>
      <rPr>
        <b/>
        <sz val="11"/>
        <color rgb="FF000000"/>
        <rFont val="Times New Roman"/>
        <family val="1"/>
        <charset val="204"/>
      </rPr>
      <t xml:space="preserve">                                           </t>
    </r>
    <r>
      <rPr>
        <b/>
        <u/>
        <sz val="11"/>
        <color rgb="FF000000"/>
        <rFont val="Times New Roman"/>
        <family val="1"/>
        <charset val="204"/>
      </rPr>
      <t>4 пр-д Котовского:</t>
    </r>
    <r>
      <rPr>
        <sz val="11"/>
        <color rgb="FF000000"/>
        <rFont val="Times New Roman"/>
        <family val="1"/>
        <charset val="204"/>
      </rPr>
      <t xml:space="preserve">д.2,3,4,5/2,6; </t>
    </r>
    <r>
      <rPr>
        <b/>
        <sz val="11"/>
        <color rgb="FF000000"/>
        <rFont val="Times New Roman"/>
        <family val="1"/>
        <charset val="204"/>
      </rPr>
      <t xml:space="preserve">                                           </t>
    </r>
    <r>
      <rPr>
        <b/>
        <u/>
        <sz val="11"/>
        <color rgb="FF000000"/>
        <rFont val="Times New Roman"/>
        <family val="1"/>
        <charset val="204"/>
      </rPr>
      <t>2 пр-д Котовского:</t>
    </r>
    <r>
      <rPr>
        <sz val="11"/>
        <color rgb="FF000000"/>
        <rFont val="Times New Roman"/>
        <family val="1"/>
        <charset val="204"/>
      </rPr>
      <t xml:space="preserve">д.1,2,3,4,5,6,7/53,8/51;                        </t>
    </r>
    <r>
      <rPr>
        <b/>
        <sz val="11"/>
        <color rgb="FF000000"/>
        <rFont val="Times New Roman"/>
        <family val="1"/>
        <charset val="204"/>
      </rPr>
      <t xml:space="preserve">    </t>
    </r>
    <r>
      <rPr>
        <b/>
        <u/>
        <sz val="11"/>
        <color rgb="FF000000"/>
        <rFont val="Times New Roman"/>
        <family val="1"/>
        <charset val="204"/>
      </rPr>
      <t>1 пр-д Котовского:д.</t>
    </r>
    <r>
      <rPr>
        <sz val="11"/>
        <color rgb="FF000000"/>
        <rFont val="Times New Roman"/>
        <family val="1"/>
        <charset val="204"/>
      </rPr>
      <t xml:space="preserve">1,2,3,4,5,6,7,8/47,9/49; </t>
    </r>
    <r>
      <rPr>
        <b/>
        <u/>
        <sz val="11"/>
        <color rgb="FF000000"/>
        <rFont val="Times New Roman"/>
        <family val="1"/>
        <charset val="204"/>
      </rPr>
      <t>ул.Шевченко:</t>
    </r>
    <r>
      <rPr>
        <sz val="11"/>
        <color rgb="FF000000"/>
        <rFont val="Times New Roman"/>
        <family val="1"/>
        <charset val="204"/>
      </rPr>
      <t xml:space="preserve">д.д.1/11а3,3а,8а,15а,15в,15г,17/38,18а,19,20а,21,23/21,25/22,27,29,31;32,32а,33,35,37,37а,37б; </t>
    </r>
    <r>
      <rPr>
        <b/>
        <u/>
        <sz val="11"/>
        <color rgb="FF000000"/>
        <rFont val="Times New Roman"/>
        <family val="1"/>
        <charset val="204"/>
      </rPr>
      <t>ул.Чапаева:</t>
    </r>
    <r>
      <rPr>
        <sz val="11"/>
        <color rgb="FF000000"/>
        <rFont val="Times New Roman"/>
        <family val="1"/>
        <charset val="204"/>
      </rPr>
      <t xml:space="preserve">д.18,19,20,21,22,23,23а,14/14,24а,25,26/15,26а,28,28а,29,30/30,31,34,35/28,,37/35,38,39,43а,45/19; </t>
    </r>
    <r>
      <rPr>
        <b/>
        <u/>
        <sz val="11"/>
        <color rgb="FF000000"/>
        <rFont val="Times New Roman"/>
        <family val="1"/>
        <charset val="204"/>
      </rPr>
      <t>пер.Лазо:</t>
    </r>
    <r>
      <rPr>
        <sz val="11"/>
        <color rgb="FF000000"/>
        <rFont val="Times New Roman"/>
        <family val="1"/>
        <charset val="204"/>
      </rPr>
      <t xml:space="preserve">пер.Лазо:д.1/52,3,5,6,8,9,10,11,13,16                                                    </t>
    </r>
    <r>
      <rPr>
        <b/>
        <u/>
        <sz val="11"/>
        <color rgb="FF000000"/>
        <rFont val="Times New Roman"/>
        <family val="1"/>
        <charset val="204"/>
      </rPr>
      <t xml:space="preserve">ул.Котовского: </t>
    </r>
    <r>
      <rPr>
        <sz val="11"/>
        <color rgb="FF000000"/>
        <rFont val="Times New Roman"/>
        <family val="1"/>
        <charset val="204"/>
      </rPr>
      <t xml:space="preserve"> д.27,27а,28/35,30,3132/2,33,34/1,35/34,35а,36,37/41,38,40/20,44,44а,46/36,48,52,56,58,к.н.</t>
    </r>
  </si>
  <si>
    <t>дер. Ивашково, выезд + дер. Напольское</t>
  </si>
  <si>
    <t>д. Ивашково: 1,1А,3,3А,7,9А,11,11А,11Б,12А,12А/1,14А,16,17,20,21А,24,25,26,29А,30А,32А,33А,35,35А,37,37,38,39А,46,48,52,53,56А,58А,59,60,62,62А,64,65,66А,68А,70,76,50:05:0020405:178,50:05:0020405:186,50:05:0020405:193,50:05:0020405:194,50:05:0020405:196,50:05:0020405:198,50:05:0020405:202,50:05:0020405:204,50:05:0020405:205,50:05:0020405:214,50:05:0020405:217,50:05:0020405:222,50:05:0020405:227,50:05:0020405:381,50:05:0020405:392,50:05:0020405:421,50:05:0020405:448,50:05:0020405:459,50:05:0020409:12,50:05:0020409:14.        д. Напольское: 1, 2, 4, 5, 6, 7, 8, 9, 11, 12, 14, 15А, 16, 17А, 18, 21, 22, 24, 25, 25Б, 26, 28, 30, 31, 32, 33, 33Б, 34, 35, 35, 36, 37, 50:05:0020401:133, 50:05:0020401:134, 50:05:0020401:139, 50:05:0020401:250, 50:05:0020401:270, 50:05:0020401:280, 50:05:0020401:283, 50:05:0020401:299, 50:05:0020401:307, 50:05:0020401:314</t>
  </si>
  <si>
    <t xml:space="preserve">дер. Ботово + д. Взгляднево </t>
  </si>
  <si>
    <t>д. Ботово: 1, 3, 5, 6, 7, 8, 9, 10, 11, 11А, 12, 13, 14, 15, 16, 17, 18, 20, 21, 21А, 22, 23, 24, 25, 26, 27, 28, 28А, 29, 30, 31, 32А, 33, 36, 40, к.н., к.н., к.н., к.н.                        д. Взгляднево: 2, 4, 5, 6, 7, 9, 10, 11, 12, 13, 14, 15, 16, 18, 20, 149, к.н., к.н., к.н., к.н., к.н.</t>
  </si>
  <si>
    <t>под бункер обустроено</t>
  </si>
  <si>
    <t>3*0,8 ежедневно с 07:00-11:00</t>
  </si>
  <si>
    <t>1 раз в 6 днней</t>
  </si>
  <si>
    <t>ежедневно, кроме пн птс 7:00-11:00</t>
  </si>
  <si>
    <t xml:space="preserve"> вт чт вс с 7:00-11:00</t>
  </si>
  <si>
    <t xml:space="preserve">пн ср пт сб вс с 07:00-11:00 </t>
  </si>
  <si>
    <t>ежедневно  12:00-16:00</t>
  </si>
  <si>
    <t xml:space="preserve">ежедневно 10:00-14:00 </t>
  </si>
  <si>
    <t>г. Краснозаводск, ул. 1 Мая, д.18 (Трудовые резервы д. 1)</t>
  </si>
  <si>
    <t xml:space="preserve"> пн ср пт вс  07:00-11:00</t>
  </si>
  <si>
    <t>заявлен, обустроена новая кп в 2021+ под бункер</t>
  </si>
  <si>
    <t>заявлен, обустроена новая кп в 2021+под бункер</t>
  </si>
  <si>
    <t>заявлен, обустройство новой кп+под бункер</t>
  </si>
  <si>
    <t>вс с 11:00-16:00</t>
  </si>
  <si>
    <t>ежедневно с 07:00 до 10:00; Еженедельно: пн сб вс 15:00 -19:00</t>
  </si>
  <si>
    <t>вт чт сб вс с 06:00-10:00</t>
  </si>
  <si>
    <t>ежедневно с 07:00-11:00;  вывоз 2 раза в день сб вс</t>
  </si>
  <si>
    <t xml:space="preserve"> пн ср чт пт вс с 07:00-11:00</t>
  </si>
  <si>
    <t>ежедневно с 06:00 до 10:00</t>
  </si>
  <si>
    <t>пн ср пт сб вс с 10:00-14:00</t>
  </si>
  <si>
    <t>ежедневно 8:00 - 12:00</t>
  </si>
  <si>
    <t>ежедневно с 11:00 до 15:00</t>
  </si>
  <si>
    <t>ИП Юсупов И.Ш., ИП Степаненко, ООО «Вива», ООО «Тогрсервис 50» (продовольственные и промышленные  товары, кафе, гостиница), Майорова Ю.А. (парикмахерская)</t>
  </si>
  <si>
    <t>НОУДО "Сократ"</t>
  </si>
  <si>
    <t>договор с МБУ, обрезка кустов рядом с КП, отсыпать подход к КП</t>
  </si>
  <si>
    <t>ежедневно 13:00-17:00</t>
  </si>
  <si>
    <t xml:space="preserve"> пн ср пт вс с 10:00-15:00</t>
  </si>
  <si>
    <t>ежедневно с 07:00 - 11:00</t>
  </si>
  <si>
    <t>не заявлен, заявка оформлена,в 2022  экобоксы</t>
  </si>
  <si>
    <t>ежедневно с 08:00-12:00, второй вывоз с 16.00-19.00</t>
  </si>
  <si>
    <t xml:space="preserve"> пн ср пт с 07:00-11:00</t>
  </si>
  <si>
    <t>не заявлен, бункер не ставят, делают подбор</t>
  </si>
  <si>
    <t xml:space="preserve">раз в 4 дня </t>
  </si>
  <si>
    <t>7*0,66 с 09:00-13:00</t>
  </si>
  <si>
    <t>ежедневно с 08:00-12:00; вывоз 2 раза в день сб вс</t>
  </si>
  <si>
    <t>подбор  чт</t>
  </si>
  <si>
    <t>ср вс с 09:00-13:00</t>
  </si>
  <si>
    <t>ежедневно с 9:00 - 13:00</t>
  </si>
  <si>
    <t>еженедельно с 10:00-14:00</t>
  </si>
  <si>
    <t>еженедельно с 11:00-15:00</t>
  </si>
  <si>
    <t>нет каркаса</t>
  </si>
  <si>
    <t>пн чт с 08:00-12:00</t>
  </si>
  <si>
    <t>ежедневно с  11:00-15:00</t>
  </si>
  <si>
    <t xml:space="preserve"> пн ср пт вс с 07:00-11:00</t>
  </si>
  <si>
    <t xml:space="preserve"> вт чт сб 06:00-10:00 </t>
  </si>
  <si>
    <t>ежедневно с 07:00-11:00, сб вс 18:00-22:00</t>
  </si>
  <si>
    <t>не заявлен, заявка оформлена+рядом под бункер</t>
  </si>
  <si>
    <t>2 раза в день ежедневно с 07:00-11:00; 18:00-22:00</t>
  </si>
  <si>
    <t>договор с МБУ, сама кп демонтирована, только основание, будут экобоксы</t>
  </si>
  <si>
    <t>ежедневно с 10:30-14:30</t>
  </si>
  <si>
    <t>2 раза в день ежедневно с 07:00-11:00;  вывоз 2 раза сб вс</t>
  </si>
  <si>
    <t>г. Сергиев Посад, ул. Дружбы, в районе д. 10</t>
  </si>
  <si>
    <t>3*0,66, 1*0,8</t>
  </si>
  <si>
    <t>ежедневно с 07:00-11:00, вывоз 2 раза в день сб вс</t>
  </si>
  <si>
    <t>2 раза ежедневно с 07:00-11:00; вывоз 2 раза в день сб вс</t>
  </si>
  <si>
    <t>1*8м3 ежедневно, подбор пт</t>
  </si>
  <si>
    <t>не заявлен+ под бункер</t>
  </si>
  <si>
    <t>ежедневно+двойной вывоз чт, пт, вс с 15.00-19.00</t>
  </si>
  <si>
    <t>не заявлен, заявка оформлена+ рядои под кгм</t>
  </si>
  <si>
    <t>вблизи дер. Назарьево</t>
  </si>
  <si>
    <t>56.277407, 38.227016</t>
  </si>
  <si>
    <t>каждый 3-й день</t>
  </si>
  <si>
    <t>56.233962, 38.107343</t>
  </si>
  <si>
    <t>МООД "Семья Дом Развитие"</t>
  </si>
  <si>
    <t xml:space="preserve"> вт чт сб с 11:00-15:00</t>
  </si>
  <si>
    <t>6*0,66  вт чт вс</t>
  </si>
  <si>
    <t>2*0,66; 3*0,8</t>
  </si>
  <si>
    <t>7*0,66  пн ср пт вс</t>
  </si>
  <si>
    <t>4*0,8 с 10:00-13:00</t>
  </si>
  <si>
    <t>2*0,66; 1*0,77</t>
  </si>
  <si>
    <t>обустройство новой кп в 2022+ под бункер</t>
  </si>
  <si>
    <t>д. Трехселище (56.5492473, 38.1921328) (д. 5)</t>
  </si>
  <si>
    <t>заявлен, +под бункер</t>
  </si>
  <si>
    <t>дер. Сватково, д. 39 (56.391734, 38.217113)</t>
  </si>
  <si>
    <t>ул. Андрея Рублева, д. 9, 11, 13, 15, 1, 3, 5, 7
ул. Фресковая ал., д. 2, 4
ул. Даниила Черного, д. 2, 4, 6</t>
  </si>
  <si>
    <t xml:space="preserve"> ул. Даниила Черного, д. 1, 3, 5, 8</t>
  </si>
  <si>
    <t>ул. Даниила Черного, д. 10, 12
Фресковая ал., д. 3, 1</t>
  </si>
  <si>
    <t>д. Ахтырка (56.259614,37.924037)</t>
  </si>
  <si>
    <t>2*0,8  пн вт чт сб вс</t>
  </si>
  <si>
    <t>д. Красная Сторожка (ИЖС) 56.415218, 38.099988</t>
  </si>
  <si>
    <t>д. Базыкино (56.536869, 38.010560)</t>
  </si>
  <si>
    <t>07:00-11:00 ежедневно</t>
  </si>
  <si>
    <t>г. Сергиев Посад, ул. Воздвиженская набережная+КГМ</t>
  </si>
  <si>
    <t>пн, чт, сб</t>
  </si>
  <si>
    <t>дер. Агинтово (56.673122, 37.973332) (+ Минино)</t>
  </si>
  <si>
    <t>дер. Адамово (56.473615, 37.875009)</t>
  </si>
  <si>
    <t>дер. Алексеево (56.232636, 38.280245)</t>
  </si>
  <si>
    <t>дер. Антоново (56.47295909, 37.8564461)</t>
  </si>
  <si>
    <t>дер. Барово (56.5930255, 38.2207432)</t>
  </si>
  <si>
    <t>56.593026, 38.220743</t>
  </si>
  <si>
    <t>дер. Боблово (56.5828561, 38.2159783)</t>
  </si>
  <si>
    <t>дер. Большие Дубравы (56.53697139, 38.20557754)</t>
  </si>
  <si>
    <t>56.536971, 38.205578</t>
  </si>
  <si>
    <t>дер. Бор (56.515243, 37.838377)</t>
  </si>
  <si>
    <t>дер. Быково (56.239861, 37.959932)+ д. Мутовки</t>
  </si>
  <si>
    <t>дер. Варавино (56.231861,,38.136258)</t>
  </si>
  <si>
    <t>дер. Васьково (56.261481, 37.83552)</t>
  </si>
  <si>
    <t>дер. Ваулино (56.533132, 38.248925)</t>
  </si>
  <si>
    <t>дер. Власово (56.635568, 38.231330)</t>
  </si>
  <si>
    <t>дер. Вонякино (56.6010264, 38.2656694)</t>
  </si>
  <si>
    <t>56.601026, 38.265669</t>
  </si>
  <si>
    <t>только основание, места под кп нет/ вывоз с октября по апрель 1 раз в месяц последний понедельник месяца</t>
  </si>
  <si>
    <t>дер. Гальнево (56.371862,38.349451)+ д. Терпигорьево</t>
  </si>
  <si>
    <t>дер. Генутьево (56.451329, 37.892763)</t>
  </si>
  <si>
    <t>только основание, баков нет</t>
  </si>
  <si>
    <t>дер. Гольково (56.323932, 38.043393)</t>
  </si>
  <si>
    <t>дер. Горюшка (56.6194285, 38.2696937)</t>
  </si>
  <si>
    <t>56.619428, 38.269694</t>
  </si>
  <si>
    <t>г. Хотьково, ул. Радонежская (56.262852,37.994694)</t>
  </si>
  <si>
    <t>дер. Дубининское (56.361700, 38.244520)</t>
  </si>
  <si>
    <t>дер. Дубки (62км) Машино (56.26918, 38.03540)</t>
  </si>
  <si>
    <t>дер. Дьяконово (56.579799, 37.839214)</t>
  </si>
  <si>
    <t>дер. Лихачево (56.660147, 37.935126)</t>
  </si>
  <si>
    <t>с.. Заболотье (56.6716217, 38.1020411)</t>
  </si>
  <si>
    <t>56.671622, 38.102041</t>
  </si>
  <si>
    <t>д. Запольское (56.559529, 38.148522)</t>
  </si>
  <si>
    <t>баки заказаны 01.06.2022г. № 146-исх419/02-07-02</t>
  </si>
  <si>
    <t>пос. Здравница (56.234824, 38.198026)</t>
  </si>
  <si>
    <t>д. Зубачево (56.338200, 38.186111)</t>
  </si>
  <si>
    <t xml:space="preserve"> вт сбвт чт сб</t>
  </si>
  <si>
    <t>дер. Ивнягово (56.407821, 37.859762)</t>
  </si>
  <si>
    <t>д. Игнатьево (56.406062, 38.213898)</t>
  </si>
  <si>
    <t>дер. Ильинки (56.290033, 38.243442)</t>
  </si>
  <si>
    <t>дер. Истомино (56.362201, 38.356034)</t>
  </si>
  <si>
    <t>1*0,8 ежедневно</t>
  </si>
  <si>
    <t>дер. Катунино (56.5774762, 38.1610785)</t>
  </si>
  <si>
    <t>56.577476, 38.161079</t>
  </si>
  <si>
    <t>дер. Климово (56.5486613, 38.1977754)</t>
  </si>
  <si>
    <t>56.548661, 38.197775</t>
  </si>
  <si>
    <t>дер. Коврово (56.417869, 38.142237)</t>
  </si>
  <si>
    <t>56.550761, 37.987772</t>
  </si>
  <si>
    <t>дер. Корытцево (56.507398, 37.850484)</t>
  </si>
  <si>
    <t>56.275134, 37.915142</t>
  </si>
  <si>
    <t>дер. Кудрино (56.275134, 37.9151420)</t>
  </si>
  <si>
    <t>56.601651, 37.837843</t>
  </si>
  <si>
    <t>дер. Леоново (56.382923, 38.277558)</t>
  </si>
  <si>
    <t>дер. Лешково (56.207816, 38.074199)</t>
  </si>
  <si>
    <t>дер. Македонка (56.6193713, 38.3270152)</t>
  </si>
  <si>
    <t>дер. Малые Дубравы (56.54840639, 38.18364499)</t>
  </si>
  <si>
    <t>56.548406, 38.183645</t>
  </si>
  <si>
    <t>дер. Марино (56.306051, 38.406776)</t>
  </si>
  <si>
    <t>дер. Мергусово (56.5726691, 38.1251692)</t>
  </si>
  <si>
    <t>56.572669, 38.125169</t>
  </si>
  <si>
    <t>д. Мехово (56.452015, 38.031043)</t>
  </si>
  <si>
    <t>дер. Митино (56.379641, 38.3083910)</t>
  </si>
  <si>
    <t>дер. Ново (56.5955341, 38.1954363)</t>
  </si>
  <si>
    <t>дер. Окаёмово (56.651595, 37.859268)</t>
  </si>
  <si>
    <t>дер. Опарино (56.499033, 37.832011)</t>
  </si>
  <si>
    <t>дер. Переславичи (56.6476173,38.1603102)</t>
  </si>
  <si>
    <t>56.647617, 38.160310</t>
  </si>
  <si>
    <t>дер. Петрушино (56.603414, 38.1735819)</t>
  </si>
  <si>
    <t>дер. Плотихино (56.627665, 38.3301595)</t>
  </si>
  <si>
    <t>дер. Подсосино (56.24926931, 38.1982636)</t>
  </si>
  <si>
    <t>56.249269, 38.198264</t>
  </si>
  <si>
    <t>д. Прокшино (56.292415, 37.818170)</t>
  </si>
  <si>
    <t>1*0,8  1 раз в 4 дня</t>
  </si>
  <si>
    <t>д. Псарево (56.380124, 37.980658)</t>
  </si>
  <si>
    <t>график заменить, акт, с октября по апрель 1 раз в месяц (посл пн месяца)</t>
  </si>
  <si>
    <t>дер. Пустое Рождество (56.6031953, 38.253539)</t>
  </si>
  <si>
    <t>56.603195, 38.253539</t>
  </si>
  <si>
    <t>дер. Редриковы Горы (56.453491, 38.390905)</t>
  </si>
  <si>
    <t>д. Рогачево (56.409965, 38.249266)</t>
  </si>
  <si>
    <t>дер. Рязанцы (56.233369, 38.108900)</t>
  </si>
  <si>
    <t>дер. Садовниково (56.529405, 37.864706) (+ д. Былино+ д. Антолопово+ д. Разделенцы)</t>
  </si>
  <si>
    <t>дер. Сальково (56.600439, 38.288422)</t>
  </si>
  <si>
    <t>рядом под бункер обустроено, заявка на баки 28.12.2021г. №1590/ЕП-исх, с октября по апрель вывоза 1 раз в неделю</t>
  </si>
  <si>
    <t>дер. Сковородино (56.658713, 37.998695)</t>
  </si>
  <si>
    <t>дер. Скорынино (56.653843,38.1040431)</t>
  </si>
  <si>
    <t>дер. Слабнево (56.3317172, 38.3000162)</t>
  </si>
  <si>
    <t>дер. Слотино (56.304769, 38.373245)</t>
  </si>
  <si>
    <t>дер. Снятинка (56.75015109, 38.18893527)</t>
  </si>
  <si>
    <t>56.750151, 38.188935</t>
  </si>
  <si>
    <t>дер. Сорокино (56.609893, 38.261414)</t>
  </si>
  <si>
    <t>дер. Суропцово (56.380943, 38.329357)</t>
  </si>
  <si>
    <t>дер. Тешилово (56.253210, 37.855670) (д. Тешилово, д. 1к.1)</t>
  </si>
  <si>
    <t>дер. Толстоухово (56.581532, 38.1190107)</t>
  </si>
  <si>
    <t>дер. Торгашино (56.635938, 38.209477) (Зеленый бор)</t>
  </si>
  <si>
    <t>дер. Торжнево (56.5589747, 37.8441496)</t>
  </si>
  <si>
    <t>дер. Фалисово (56.5866808, 37.8352154)</t>
  </si>
  <si>
    <t>56.586681, 37.835215</t>
  </si>
  <si>
    <t>дер. Федоровское (56.505589, 38.207510)</t>
  </si>
  <si>
    <t>56.671852, 38.146175</t>
  </si>
  <si>
    <t>56.675033, 38.145893</t>
  </si>
  <si>
    <t>дер. Филисово (56.538971, 38.084122) (д. 1)</t>
  </si>
  <si>
    <t>дер. Фролово (56.373453, 38.016232)</t>
  </si>
  <si>
    <t>дер. Ченцы (56.523587, 38.114636)</t>
  </si>
  <si>
    <t>дер. Чернецкое (56.550780, 37.993607)</t>
  </si>
  <si>
    <t>дер. Чижево (56.492368,37.861212) + дер. Юдино</t>
  </si>
  <si>
    <t>56.559976, 37.993676</t>
  </si>
  <si>
    <t>дер. Юрцово в АИС Юрцево (56.736686, 38.143124 ) (+ Меркурьево)</t>
  </si>
  <si>
    <t>г. Сергиев Посад, ул. Кукуевская Набережная, д. 2 (56.314278, 38.129674)</t>
  </si>
  <si>
    <t>ежедневно 07:00-11:00; 17:00-21:00</t>
  </si>
  <si>
    <t xml:space="preserve"> ежедневно 07:00-11:00,  пн пт сб вс 19:00-23:00
</t>
  </si>
  <si>
    <t xml:space="preserve"> 1 раз в 6 дня</t>
  </si>
  <si>
    <t>с.Воздвиженское (56.200487, 38.065213) (с. Воздвиженское (д. 44))</t>
  </si>
  <si>
    <t>с. Глинково, ул. Коршуниха, д. 7 (56.294959, 38.196939)</t>
  </si>
  <si>
    <t>дер. Кустово (56.527281, 38.107254)</t>
  </si>
  <si>
    <t>дер. Калошино (56.665888, 38.088008) (+ д. Замостье)</t>
  </si>
  <si>
    <t xml:space="preserve"> пн вт ср пт сб вс</t>
  </si>
  <si>
    <t>пос. Иудино (56.450973,38.097075) (ул. Юбилейная)</t>
  </si>
  <si>
    <t>с. Константиново, ул. Советская, д. 5 (56.551805, 38.031553)</t>
  </si>
  <si>
    <t>дер. Мишутино, д. 99 (56.389010, 38.107288)</t>
  </si>
  <si>
    <t xml:space="preserve"> пн вт чт сб вс</t>
  </si>
  <si>
    <t>дер. Несвитаево (56.489717, 38.214335)</t>
  </si>
  <si>
    <t>дер. Никульское (56.359740, 38.391840)</t>
  </si>
  <si>
    <t>дер. Слободка (56.353291, 38.290155)</t>
  </si>
  <si>
    <t>дер. Яковлево (56.342737, 38.378815)</t>
  </si>
  <si>
    <t>п. Листвянка (56.314798, 38.3068230</t>
  </si>
  <si>
    <t>дер. Шелково (56.193642, 38.117201)</t>
  </si>
  <si>
    <t>дер. Веригино (56.7013681, 38.1283212)</t>
  </si>
  <si>
    <t>дер. Веригино  - кп 2 (56.7138654, 38.1202815)</t>
  </si>
  <si>
    <t>дер. Мардарьево (56.6263501, 38.2454932)</t>
  </si>
  <si>
    <t>дер. Новая Шурма (56.549214, 38.235941)</t>
  </si>
  <si>
    <t>56.696820, 38.168090</t>
  </si>
  <si>
    <t>дер. Хребтово (56.5897074, 38.2695262)</t>
  </si>
  <si>
    <t>дер. Михалево (56.580731, 37.96051)</t>
  </si>
  <si>
    <t>с. Никульское (д. 29) (56.570783, 38.015637)</t>
  </si>
  <si>
    <t>дер. Сахарово (д. 13А) (56.5184, 38.0389)</t>
  </si>
  <si>
    <t>дер. Филипповское (56.590918, 37.940432)</t>
  </si>
  <si>
    <t>с. Шеметово, ул. Садовая (56.530334, 38.082790)</t>
  </si>
  <si>
    <t>г. Сергиев Посад, ул. Уездная, 39 (37) (56.329469, 38.113660)</t>
  </si>
  <si>
    <t xml:space="preserve">г. Сергиев Посад, Воздвиженская (56.330929, 38.109274)  (д. 62) </t>
  </si>
  <si>
    <t>г. Сергиев Посад, ул. Гайдара (56.318877, 38.169215)</t>
  </si>
  <si>
    <t>ежедневно 07:00-11:00; пн вт сб вс 16:00-20:00</t>
  </si>
  <si>
    <t>г. Сергиев Посад, ул. Санаторная, д. 10 (56.281413, 38.148160)</t>
  </si>
  <si>
    <t>ежедневно; второй вывоз по пн вт сб и вс с 16.00-19.00</t>
  </si>
  <si>
    <t>г. Сергиев Посад, ул. Спасская (д.18) (56.333049, 38.180355)</t>
  </si>
  <si>
    <t>г. Сергиев Посад, ул. Спорыховская (56.280879, 38.151719) (ул. Санаторная, 70)</t>
  </si>
  <si>
    <t>г. Хотьково, ул. Первомайская, д. 21 (56.249540, 37.971147)</t>
  </si>
  <si>
    <t>д. Арханово</t>
  </si>
  <si>
    <t>56.210444, 37.983658</t>
  </si>
  <si>
    <t>СНТ «Ленинец»</t>
  </si>
  <si>
    <t>56.285080, 38.063404</t>
  </si>
  <si>
    <t>56.290309, 38.091026</t>
  </si>
  <si>
    <t>г. Сергиев Посад, пр-т Красной Армии, д. 205В</t>
  </si>
  <si>
    <t>56.323224, 38.144852</t>
  </si>
  <si>
    <t>заявлен, с октября по апрель вторник, суббота 21.00-23.59+ рядом под бункер</t>
  </si>
  <si>
    <t>ул. 1-я Лесная: 20 (25,6), 5 (74), 27 (415,3), 13 (90), 18 (93,3), 2 (93,4), 21 (56,4), 29 (53,4), 16а (52,1), 9 (233,9), 2 (154,7), 25 (125,5);                                          ул. 2-я Лесная: 22 (21,2), 2а (59,1), 11 (174,9), 21б (59,5), 5 (120,2), 16 (31,9), 30 (60,1), 13 (69,6), 25 (70,2);                                   ул. Солнечная: 15 (213,1), 9 (280,9), 11 (185), 10 (143);                                                 ул. Светлая: 12 (129,4), 14а (71,8), 17 (53,8), 7 (344,1), 3 (331,9), 18 (172,5), 9 (134,1), 16 (239,8), 11 (171,2), 5 (105,7), 8 (124), 50:05:0040254:979 (162,3);                         ул. Весенняя: 18 (73,5), 7 (201,9), 21 (53,8), 3 (134,3), 8 (162,3), 10 (270,7), 6 (170,6), 1 (29,7), 14 (210,6), 20 (176), 19 (154,8), 12 (319,7), 5 (59,8), 9 (133,1), 11 (212,8), 2 (90,6), 15 (189,6);                                     ул. Вишневая: 12 (157,4), 9 (213,5), 16 (165,7), 14 (155,3), 8 (51,2), 11 (95), 2 (231,5), 10 (212,2), 3 (222,4), 50:05:0040254:1004 (188,7), 50:05:0040254:1010 (149,4);                                        ул. Земляничная: 50:05:0040254:1016 (134), 50:05:0040254:968 (186), 50:05:0040254:1011 (299,3), 18 (324,9), 14 (128,6);                                                                           ул. Малиновая: 4 (251,3), 3 (41), 19 (269,1), 50:05:0040254:926 (43,1);                                      ул. Кудринская: 4 (79,6), 50:05:0040254:919 (108), 15 (290,9), 18 (136,6), 5 (47), 24 (202,4), 9 (96,2), 3 (74,6), 50:05:0040254:906 (96,4), 13 (236,8), 11 (25,3), 20 (205,1), 6 (142,4); ул. Дмитровская: 6 (25,5), 8 (93,6), 3/5 (550,4), 2 (223,1), 12 (44,8);                                      ул. Радонежская: 6 (303,2), 11/21 (408,8), 5/19 (88,4), 50:05:0040254:974 (66,3), 50:05:0040254:965 (246,5), 2/21 (303,6), 9/20 (41,7).</t>
  </si>
  <si>
    <t>56.450070, 38.204626</t>
  </si>
  <si>
    <t>ООО "Троицкий снаряжательный завод"</t>
  </si>
  <si>
    <t>г. Краснозаводск, пл. Рдултовского, д. 1А (кп1)</t>
  </si>
  <si>
    <t>ООО "ТСЗ"</t>
  </si>
  <si>
    <t>г. Краснозаводск, пл. Рдултовского, д. 1А (кп2)</t>
  </si>
  <si>
    <t>56.446999, 38.207024</t>
  </si>
  <si>
    <t>г. Краснозаводск, пл. Рдултовского, д. 1А (кп3)</t>
  </si>
  <si>
    <t>56.447828, 38.201699</t>
  </si>
  <si>
    <t>г. Сергиев Посад, Академика Силина, д. 5А</t>
  </si>
  <si>
    <t>56.298956, 38.145839</t>
  </si>
  <si>
    <t>ООО "Троицкий снаряжательный завод" (офис)</t>
  </si>
  <si>
    <t>56.253319, 38.118392</t>
  </si>
  <si>
    <t>56.249882, 38.112720</t>
  </si>
  <si>
    <t>56.246975, 38.112801</t>
  </si>
  <si>
    <t>56.247028, 38.111065</t>
  </si>
  <si>
    <t>56.252880, 38.121666</t>
  </si>
  <si>
    <t>56.248547, 38.119694</t>
  </si>
  <si>
    <t>мкр. Семхоз, ул. Ворошилова (56.290309, 38.091026) (19)</t>
  </si>
  <si>
    <t xml:space="preserve">ул. Копнинская 3, 4, 5, 6, 7, 8, 9, 10, 12, 13/7, 15, 16А, 17, 18, 19, 20, 21, 22, 23, 24, 26, 27, 28, 29, 30, 31, 33, к.н.
пер. Ореховый 1, 3, 4А, 5, 6, 6А, 8Б, 9, 16, 24, 24В, 34, 35, 36, 37, 39
пер. Черемуховый 3, 4, 5 </t>
  </si>
  <si>
    <t>ООО СЕРВОЛЮКС ПОСАД</t>
  </si>
  <si>
    <t>56.280463, 38.188960</t>
  </si>
  <si>
    <t>д. Тураково, д. 117</t>
  </si>
  <si>
    <t>ежедневно по вс</t>
  </si>
  <si>
    <t>Астраханцев С. П.-0,53куб.м; Беседовский Павел Григорьевич-1,9куб.м; Дикушин Роман Сергеевич-1,9куб.м; Ершов Василий Львович-3,63куб.м; ИП Найденов Евгений Владимирович-0,29куб.м; Кюрджидис Татьяна Васильевна-3,45куб.м; Мамедов Рамис Мамед Оглы-2,85куб.м; ООО "ЗДОРОВЬЕ+"-0,29куб.мАО "Дикси Юг" (15,1601); ООО "Ветфарма" (2,3275); ИП Галяновская И.В. (магазин "Продукты", Воробьевская. д. 27)</t>
  </si>
  <si>
    <t>ЗДРАВТОРГ ООО-0,07куб.м; ИП Аляшетдинова А.Н.-2,52куб.м; ИП Андрейченков С.Н.-0,4куб.м; ИП Борисова Раиса Брониславовна-4,75куб.м; Панова Алеся Геннадьевна-3,71куб.м; ИП Протопопов Л.Е (магазин "Продукты" Клубная, д. 20)</t>
  </si>
  <si>
    <t>д. Морозово (д. 99)</t>
  </si>
  <si>
    <t>Козин Виктор Михайлович (0,3625); ООО "АПТЕКА № 390"-2куб.м; ИП Зверева Н.К., ИП Быкова НА (магазин Усатики 0,633)</t>
  </si>
  <si>
    <t>56.332531, 38.139611</t>
  </si>
  <si>
    <t>АО Тандер, офисы и магазины (ИП Выходцев М.М., ИП Ветрова И.А., ИП Волчкова О.П.)</t>
  </si>
  <si>
    <t>ИП Выходцев М.М., ИП Ветрова И.А., ИП Волчкова О.П.</t>
  </si>
  <si>
    <t>56.199928, 38.159258</t>
  </si>
  <si>
    <t>ООО "Зубцовский ГВА"</t>
  </si>
  <si>
    <t>ООО "Зубцовский ГВА" (молочно-товарная ферма)</t>
  </si>
  <si>
    <t>ИП Исмаилова Ф.Д. (0,15); ИП Корочкина И.А. (3,9); ИП Ходыч В.И.; ООО "Сатир" (20,045); ИП Гаврилова Л.Н.-8,08куб.м; ИП Белецкая И.В (магазин "Галерея льна")</t>
  </si>
  <si>
    <t>30 число (2022-2023)</t>
  </si>
  <si>
    <t>ПАО Сбербанк-0,15куб.м; ПОЧТА РОССИИ АО-0,36куб.м; Чебунина Яна Александровна</t>
  </si>
  <si>
    <t>Федоров Дмитрий Владимирович-1,31куб.м; Болукова Дарья Владимировна</t>
  </si>
  <si>
    <t>Федоров Дмитрий Владимирович-1,31куб.м; ИП Закалюкина Влада Валерьевна</t>
  </si>
  <si>
    <t>Чебунина Яна Александровна</t>
  </si>
  <si>
    <t>ИП Ходыч Валентин Иванович (0,44); Двойных Ольга Викторовна</t>
  </si>
  <si>
    <t>ИП Протасова И.Ю. (1,15); Боровская Елена Александровна</t>
  </si>
  <si>
    <t>ежедневно с  8:00-12:00</t>
  </si>
  <si>
    <t>ИП Пучков Андрей Сергеевич (2,29)</t>
  </si>
  <si>
    <t>ИП Емельянова Светлана Владимировна (0.07)</t>
  </si>
  <si>
    <t>ИП Емельянова Светлана Владимировна; ООО "Альфа Владимир" (6,3555)</t>
  </si>
  <si>
    <t>ИП Никишина Людмила Николаевна (3,01); ИП Мэтура Д.А.; ИП Козин Виктор Михайлович</t>
  </si>
  <si>
    <t>д. Торгашино, (здание Пожарного депо)</t>
  </si>
  <si>
    <t>c2e8c95d-5572-448f-a000-62da80102b65</t>
  </si>
  <si>
    <t>56.636467, 38.193100</t>
  </si>
  <si>
    <t>ООО ГИМНАЗИЯ № 5 МБОУ, Муниципальное бюджетное общеобразовательное учреждение "Начальная школа - детский сад № 6 компенсирующего вида"</t>
  </si>
  <si>
    <t>ДНП "Рязанцы": 50:05:0060418:794 (354,00), 50:05:0060418:431 (205,00), 50:05:0060418:467 (184,00), 50:05:60060418:432 (176,40), 50:05:0060418:35 (260,00), 50:05:0060418:474 (179,00); 50:05:0060418:300, 50:05:0060418:791, 50:05:0060418:57, 50:05:0060418:58, 50:05:0060418:32, 50:05:0060418:176, 50:05:0060418:307, 50:05:0060418:109, 50:05:0060418:78, 50:05:0060418:67, 50:05:0060418:116, 50:05:0060418:105, 50:05:0060418:271, 50:05:0060418:272, 50:05:0060418:88, 50:05:0060418:40, 50:05:0060418:41, 50:05:0060418:44, 50:05:0060418:23, 50:05:0060418:179, 50:05:0060418:117, 50:05:0060418:308, 50:05:0060418:200, 50:05:0060418:108, 50:05:0060418:162, 50:05:0060418:99, 50:05:0060418:309, 50:05:0060418:140, 50:05:0060418:36, 50:05:0060418:25, 50:05:0060418:39, 50:05:0060418:232, 50:05:0060418:92, 50:05:0060418:38, 50:05:0060418:118, 50:05:0060418:256, 50:05:0060418:792, 50:05:0060418:83, 50:05:0060418:110, 50:05:0060418:56, 50:05:0060418:72, 50:05:0060418:61, 50:05:0060418:70, 50:05:0060418:71, 50:05:0060418:43, 50:05:0060418:479, 50:05:0060418:141.</t>
  </si>
  <si>
    <t>ИП Морозова Татьяна Александровна-2,61куб.м; ООО «Поток»-0,36куб.м, ИП Нестеренко К.В. 504207363562 (магазин продукты, Кузнецова 9А); Литовченко Андрей Викторович; ИП Макеев Эдуард Владимирович</t>
  </si>
  <si>
    <t>кп отремонтирована 17.08.2022, заявка на баки 28.12.2021г. №1590/ЕП-исх</t>
  </si>
  <si>
    <t>каркас срезан 11.08.2022</t>
  </si>
  <si>
    <t>кп отремонтирована 09.08.2022, заявка на баки 28.12.2021, с октября по апрель вывоз 1 раз в месяц (последний понедельник)</t>
  </si>
  <si>
    <t>56.287123, 38.129829</t>
  </si>
  <si>
    <t>ООО "Новый Проект</t>
  </si>
  <si>
    <t>56.256232, 37.970580</t>
  </si>
  <si>
    <t>г. Сергиев Посад, Московское ш, дом № 3А (ООО Торгсервис 50)</t>
  </si>
  <si>
    <t>ООО "Новый Проект" (ООО ТОРГСЕРВИС 50 магазин "Светофор")</t>
  </si>
  <si>
    <t xml:space="preserve">ООО "ФУД СТОР" </t>
  </si>
  <si>
    <t>кп обустроена 19.08.2022</t>
  </si>
  <si>
    <t>e6916a53-8413-4a01-8172-7150dcadca5f</t>
  </si>
  <si>
    <t>акт, с октября по апрель 1 раз в месяц (последний понедельник)</t>
  </si>
  <si>
    <t>197e7e95-fa3b-4106-9c2d-c9206d27c39d</t>
  </si>
  <si>
    <t>63b6793e-074e-4578-968b-39002761123d</t>
  </si>
  <si>
    <t>40223c0d-ae47-4a31-87bb-4e8838958161</t>
  </si>
  <si>
    <t>85c772c4-85e9-41de-a272-fb84d3b67a4c</t>
  </si>
  <si>
    <t>7343f60f-fd1e-4516-80d6-3b72d5f91c1e</t>
  </si>
  <si>
    <t>2423e3ed-01ab-4686-bf88-e9b135638971</t>
  </si>
  <si>
    <t>6d82899c-05b6-4e9c-9186-83279c0a2171</t>
  </si>
  <si>
    <t>e23277ed-64d3-4d0e-b674-37099e8cdd93</t>
  </si>
  <si>
    <t>cc6d1429-aa45-4b14-b68a-4a7967c7c4a4</t>
  </si>
  <si>
    <t xml:space="preserve"> ср</t>
  </si>
  <si>
    <t>1 раз 12 дней</t>
  </si>
  <si>
    <t>3a130600-fb2f-4f24-aad0-286ed3383a83</t>
  </si>
  <si>
    <t>15abba97-af14-4759-9e95-9e58a0c6955c</t>
  </si>
  <si>
    <t>e4d3ad0f-5bf8-4719-886b-755fb8641364</t>
  </si>
  <si>
    <t>bb596557-9026-4667-8a9e-26169cb868db</t>
  </si>
  <si>
    <t>f57eba72-6997-4f5a-a351-6940d56a18d6</t>
  </si>
  <si>
    <t>c3248d7e-a681-475b-902c-03995c091e77</t>
  </si>
  <si>
    <t>af3fe979-0848-4809-9395-fd621902a8e6</t>
  </si>
  <si>
    <t>e8b39853-e1a6-4e7a-bdb9-bda45cea62dd</t>
  </si>
  <si>
    <t>c75af7b4-9c44-4cc7-a031-86d8c2fbe119</t>
  </si>
  <si>
    <t>c5282df6-010a-4e22-8049-a7c81d39ad8b</t>
  </si>
  <si>
    <t>8467b023-1d1a-48d7-bbfa-b7a38be9b31e</t>
  </si>
  <si>
    <t>d1d4050a-1c46-4b0f-92b1-daa14034dd35</t>
  </si>
  <si>
    <t>74625ae4-cf9b-41de-9249-c87fdf1ceb3f</t>
  </si>
  <si>
    <t>87b7cd7c-bf95-4ea9-9116-077b8aa11ee5</t>
  </si>
  <si>
    <t xml:space="preserve"> 1 раз в 10 дней</t>
  </si>
  <si>
    <t>e008c596-f4bf-410e-962c-4675aa225ba5</t>
  </si>
  <si>
    <t>c9f12d4b-8496-4761-88ae-6e26b0a7a4a4</t>
  </si>
  <si>
    <t>666550c3-dcb3-4ecf-a5b4-ab0c98bffe3a</t>
  </si>
  <si>
    <t>9c8860f2-74d6-4ad0-a6a0-149f957907e1</t>
  </si>
  <si>
    <t>634f57e5-d9aa-41a2-8738-49ab24fb301d</t>
  </si>
  <si>
    <t>fec73863-1ec2-4086-ba47-0c109bea2e52</t>
  </si>
  <si>
    <t>3b6e420d-792c-4420-9964-b0807f58642e</t>
  </si>
  <si>
    <t>60bb2326-9b54-43aa-88b4-9daef278073d</t>
  </si>
  <si>
    <t>4398de72-7c3d-4e5d-ab9f-0306fa8ccd12</t>
  </si>
  <si>
    <t>c1a6be8c-f052-4ec1-895c-9f9a8eea6fed</t>
  </si>
  <si>
    <t>03319629-eaf3-4830-b58b-1ec319e05c06</t>
  </si>
  <si>
    <t>2aa4949b-52e6-46e4-808a-0a40cbb66115</t>
  </si>
  <si>
    <t>3eb2fbda-8212-4147-a832-0a556080a9ba</t>
  </si>
  <si>
    <t>fd51cb05-198f-41d0-8767-10f0738e25f2</t>
  </si>
  <si>
    <t>8139bedd-1993-4648-bc1d-58044f43b83d</t>
  </si>
  <si>
    <t>614139c5-b3c3-40de-a5fd-673cc86fbc9e</t>
  </si>
  <si>
    <t>43e81aad-eec1-487b-a151-512f5947c8cd</t>
  </si>
  <si>
    <t>c0a9b65d-4aa2-454b-baff-79815d65f32c</t>
  </si>
  <si>
    <t>adbff8b9-84b2-4b59-9abe-d1d4148c1cab</t>
  </si>
  <si>
    <t>0efa8aa4-b24a-4638-afbd-bf1de3797534</t>
  </si>
  <si>
    <t>03e07c07-cf6c-49dc-bb4f-d77b37eedca9</t>
  </si>
  <si>
    <t>c513748d-37b1-4d21-8bbd-e497fc30df23</t>
  </si>
  <si>
    <t>3202f205-2fa8-4b03-bb80-43c5290ef113</t>
  </si>
  <si>
    <t>fe6cc866-910f-449e-a90e-7f76724ab21d</t>
  </si>
  <si>
    <t>1dab61e8-2774-4919-8f31-3ed3d45b3c79</t>
  </si>
  <si>
    <t>571f0514-8b95-48bf-a83c-4eebcbce9a87</t>
  </si>
  <si>
    <t>6f18ff0b-b2ce-49b9-81be-44f883cdb059</t>
  </si>
  <si>
    <t>36b94249-4bf0-49ca-a2fa-5d530e8fae0c</t>
  </si>
  <si>
    <t>ДНТ "Шубино" (45 участков)</t>
  </si>
  <si>
    <t>ДНП ликвидировано</t>
  </si>
  <si>
    <t>48293860-ced2-4bfe-a612-ec7b1d9f1468</t>
  </si>
  <si>
    <t>ООО «ГЕОРГИЙ-ПОБЕДОНОСЕЦ» (магазин Продукты)</t>
  </si>
  <si>
    <t>56.437985, 38.242503</t>
  </si>
  <si>
    <t>ИП Мирошникова Оксана Анатольевна; ООО "Вкусняшка" (1,21); ООО "Альфа Владимир" (6,061); ООО ПКФ «СКВ-ШАХ» (0,44), ИП Поздняков ДС (магазин Сыр да масло, Новая, 2Б)</t>
  </si>
  <si>
    <t>ИП Лисина Е.Н.</t>
  </si>
  <si>
    <t>ИП Перепелкин С.В</t>
  </si>
  <si>
    <t>ИП Сысоева С.В</t>
  </si>
  <si>
    <t>ИП Гуров Алексей Геннадьевич</t>
  </si>
  <si>
    <t xml:space="preserve">ООО «АВАНТАЙМ СП» </t>
  </si>
  <si>
    <t>ООО «Альтера»</t>
  </si>
  <si>
    <t>ЕДИНСТВО ПО</t>
  </si>
  <si>
    <t>ООО «Лабиринт-М»</t>
  </si>
  <si>
    <t xml:space="preserve">ООО МЫТИЩИ </t>
  </si>
  <si>
    <t>ООО "КОРТ"</t>
  </si>
  <si>
    <t xml:space="preserve">ИП Чумаков А.Н. </t>
  </si>
  <si>
    <t xml:space="preserve">ООО ТД НМ </t>
  </si>
  <si>
    <t>ООО "Агентство Вертекс"</t>
  </si>
  <si>
    <t>ООО "ДНС Ритейл</t>
  </si>
  <si>
    <t>ИП Майоров А.В.</t>
  </si>
  <si>
    <t>56.440678, 38.249058</t>
  </si>
  <si>
    <t>г. Хотьково, Художественный пр-д, д. 3А (по письму организации от 31.08.2022)</t>
  </si>
  <si>
    <t>дер. Алмазово (56.565438, 37.982266)</t>
  </si>
  <si>
    <t xml:space="preserve">д. Алмазово: 50:05:0010308:61 (40,00), 50:05:0010308:62 (60,00), 50:05:0010308:63 (172,00), 5А(58,10),7 (50,80), 8(71,50), 9(83,30), 13(139,00).                           </t>
  </si>
  <si>
    <t>СНТ "Весна"                                                       д. Симоново: 50:05:00000006131 (25,1), 11 (134,5), 50:05:0010406:158 (107,4), 50:05:0010407:39 (77,7), 50:05:0010407:19 (45,6), 50:05:0010407:20 (67,4), 50:05:0010406:105 (115,7),50:05:0010407:18 (267)</t>
  </si>
  <si>
    <t>СНТ/ИЖС</t>
  </si>
  <si>
    <t>ООО "ГРИН-ФАРМ" (аптека Будь Здоров)</t>
  </si>
  <si>
    <t>ИП Литвинцева Е.М. (магазин Автограф 3,65); ООО "Нео-Фарм" (0,09); ООО "Р.И.М." (2,015); ПАО "Сбербанк" (1,0875); ПОЧТА РОССИИ АО (0,8); ООО "ГРИН-ФАРМ" (аптека Будь Здоров)</t>
  </si>
  <si>
    <t>Елисеева Наталья Витальевна-8,64куб.м; Изотова Маргарита Юрьевна-3,28куб.м; ИП Бабаджанян Нвер Горикович-1,9куб.м; ИП Ешелькин А.В.-21,11куб.м; ИП Соснова Р.В.-0,5куб.м; ИП Талалаева Светлана Павловна-3,8куб.м; ИП Чубукова Марина Сергеевна-3,65куб.м; ИП Шестак Валентина Михайловна-3,91куб.м; Матвеева Галина Сергеевна-0,07куб.м;ООО "АРХИ-МЕД"-2,45куб.м; ООО "КЕЛАР"-3,45куб.м; ООО "СИНХРОСТРОЙ"-0,44куб.м; ООО «Астра»-1,73куб.м; ООО фирма "Коммерческий центр "Ника-777"-1,53куб.м; ПОЧТА РОССИИ АО-0,87куб.м; Связной ООО-4,7куб.м; Фармамед ООО-1,81куб.м; ФБК ООО-1,68куб.м; Христолюбова Лариса Вячеславовна-0,13куб.м, ИП Салтыков С.А.; ООО "Вертекс" (три сезона); ИП Осетров А.А.; ООО Агентство "ВЕК"; ИП Куликова; ООО "Роникс"; ИП Фролова Е.Д.; Воробьев В.В., ВКУСВИЛЛ ООО, МБУ ДО ЦДТТ "ЮНОСТЬ",Муравлева Светлана Анатольевна ИП (Ивантеевка), ООО "ФБК", ПОЧТА РОССИИ АО, Связной ООО,Фармамед ООО,Христолюбова Лариса Вячеславовна, ИП Непомнящая Е.Ю. (кафе "Кофе")</t>
  </si>
  <si>
    <t>ИП Сичинава Г.В. (2,85); ИП Портнова Т.В. (палатка конфеты); ИП Непомнящая Е.Ю. (кафе "Кофе")</t>
  </si>
  <si>
    <t>ежедневно с 07:00-11:00,  2 раза в день сб вс</t>
  </si>
  <si>
    <t xml:space="preserve"> 2 раза в день сб вс</t>
  </si>
  <si>
    <t>УК АО "СЕКАР" договор с мбу</t>
  </si>
  <si>
    <t>ТСЖ "Элит"</t>
  </si>
  <si>
    <t xml:space="preserve">ООО СЕВЕРЯНКА УЧ. №1  </t>
  </si>
  <si>
    <t>ООО СЕВЕРЯНКА УЧ. №1</t>
  </si>
  <si>
    <t>ТОСО "Спутник"</t>
  </si>
  <si>
    <t>не заявлен, строит под кгм 2022</t>
  </si>
  <si>
    <t xml:space="preserve">открытая </t>
  </si>
  <si>
    <t>56.251328, 38.108390</t>
  </si>
  <si>
    <t>56.194168, 38.060190</t>
  </si>
  <si>
    <t>Производство полипропиленовых изделий для упаковки (ООО "ЛентаРост")</t>
  </si>
  <si>
    <t>ООО "ЛентаРост"</t>
  </si>
  <si>
    <t>ТСЖ"Кирпичная-27"</t>
  </si>
  <si>
    <t>заявлен, договор с МБУ</t>
  </si>
  <si>
    <t>не заявлен, Респект 5 домов, МОЭ - 3 дома</t>
  </si>
  <si>
    <t>Моэ-1 дом, 2 дома ЖСК, не заявлен+ под бункер рядом</t>
  </si>
  <si>
    <t>1 дом НКС, 1 дом ЖСК, не заявлен, заявка оформлена;  стоит на парковке, стоит 4 серых  наполняются и вывозятся 2 бака</t>
  </si>
  <si>
    <t>56.549053, 37.922894</t>
  </si>
  <si>
    <t>п. Мишутино, д. 143</t>
  </si>
  <si>
    <t>56.378180, 38.105030</t>
  </si>
  <si>
    <t>производство строительных конструкций (ООО "МОК")</t>
  </si>
  <si>
    <t>ООО "МОК"</t>
  </si>
  <si>
    <t>планируется установка экобоксов (3 и 1)</t>
  </si>
  <si>
    <t>планируется установка экобоксов (2 и 1)</t>
  </si>
  <si>
    <t xml:space="preserve">г.о. Сергиев Посад, пр-кт Красной армии д.240 (МКД) </t>
  </si>
  <si>
    <t xml:space="preserve"> АЛЬФАДЕНТ ООО,Барсуков Евгений Леонидович,БЕЛЛАТРИКС ООО,БЛАГОУСТРОЙСТВО СП МБУ,ЗАО "ЕВРОСИБСПЕЦСТРОЙ-СЕРВИС",ЛОМБАРД МАКСИМУМ ООО,Лошаков Александр Васильевич,Мирошникова О. А.,Мирошникова О. А.,Шевченко Николай Михайлович; ИП Доронина С.В. (магазин Замки)</t>
  </si>
  <si>
    <t>ООО "Альбион-2002" (8,8692); ИП Лисник О.Г. (6,55); МКК ЦИРКОН ООО (0,145); ИП Бирюков А.Ю.; ООО АвтоДом (автосервис)</t>
  </si>
  <si>
    <t>56.325373, 38.134170</t>
  </si>
  <si>
    <t>ЗАО НПП "СПЕЦМАШ" (0,15); ЛОКОН ПЛЮС ООО-0,67куб.м, ИП Фролова ИЮ (автомойка, Заводская, 1, 0,3125); ИП Каримов Д.А. (магазин Продукты)</t>
  </si>
  <si>
    <t>ИП Клочков Д.В. (0,07); ООО "Альбион-2002" (8,208); ИП Сыч О.А. (магазин Ивановский текстиль)</t>
  </si>
  <si>
    <t xml:space="preserve"> ИП Башилов Б.В.-5,2куб.м; ИП Семенова Г.В. (магазин Продукты)</t>
  </si>
  <si>
    <t>ИП Успеньева Л.А. (магазин "Овощи"); ИП Коготкова ОС (парикмахерская, Королева, 10); ИП Прямосудов Д.В. (суши-центр СанСити)</t>
  </si>
  <si>
    <t>56.301199, 38.130853</t>
  </si>
  <si>
    <t>ИП Бирюков А.Ю. (1,71); ИП Калинина А.В. (Ритуальные услуги, 1-я Станционная, д. 3)</t>
  </si>
  <si>
    <t>56.313807, 38.145333</t>
  </si>
  <si>
    <t>56.378253,38.271824</t>
  </si>
  <si>
    <t>СНТ Лесное</t>
  </si>
  <si>
    <t>г. Сергиев Посад, ул. Шлякова 25 (Экобокс) МКД</t>
  </si>
  <si>
    <t>ул. Коршуниха: 17 (127,7), 50:05:0060132:618 (147,9), 37 (211,5), 50:05:0060132:612 (170,6), 50:05:0060132:594 (350), 53 (83,2), 41 (264,9), 50:05:0060132:548 (211,6), 50:05:0060132:614 (183,4), 64 (62,4), 50 (107,4), 49 (144,5), 52 (116), 71 (168);           ул. Лесная: 12 (155,3), 14 (188,9), 2 (321,2), 3 (292), 11 (286,9), 8 (259,5), 13 (252,8), 1 (312,2);                                      ул. Степная: 5 (75,3), 19 (222,9), 4 (184,4), 50:05:0060132:629 (395,8), 7 (191,2).</t>
  </si>
  <si>
    <t>ул. Глинково, д. 73, 75;                                          ул. Подлесная: 12 (196), 6 (200,7), 50:05:0060132:593 (104,6), 50:05:0060132:553 (116,2), 50:05:0060132:596 (166,4), 46 (222,8), 50:05:0060132:520 (144,7), 70 (194,8), 38 (188,3), 50:05:0060132:585 (91,6), 50:05:0060132:638 (321), 18 (59,7), 20 (30,2), 50:05:0060132:584 (138,7), 50:05:0060132:597 (162,6), 13 (176), 58 (178);                                                                  ул. Кинельская: 7 (99,7).</t>
  </si>
  <si>
    <t>с. Глинково, Соловьиный пер.</t>
  </si>
  <si>
    <t>56.295907,38.191659</t>
  </si>
  <si>
    <t>ул. Соловьиная: 50:05:0060132:533 (196,4), 10 (319,1), 4 (396,4), 6 (285,7), 50:05:0060132:501 (463,4), 12 (257,7);        ул. Корсунская: 4а (167,3), 50:05:0060132:617 (126,2), 3 (184,6), 11 (195,6), 6 (263,7), 1 (207,5), 3 (284,7);               ул. Голицынская: 50:05:0060132:613 (447,2), 5 (374,8), 9 (243,9), 11 (183), 1 (191,2), 1а (310), 22 (307,4), 32 (408,2), 30 (95,6);                                            Соловьиный пер.: 2 (475,4), 7 (272,9), 50:05:0060132:642 (57,8), 50:05:0060132:622 (126,9), 2а (170).</t>
  </si>
  <si>
    <t>с. Глинково, ул. Верхнелуговая</t>
  </si>
  <si>
    <t>56.292814,38.188531</t>
  </si>
  <si>
    <t>ул. Верхнелуговая: 1 (226,4), 5 (388,1), 4 (104,5), 4а (83,8), 50:05:0060301:1625 (243,3), 3 (419,4), 6 (116), 8 (218,6), 7 (239,8), 10 (94,9);                                                   ул. 3-я Луговая: 3 (97,8), 2 (146,8), 50:05:0060301:1622 (123), 6 (212,2), 9 (130,9), 4 (33,4), 90 (56,9), 15 (140,3), 7 (175,4), 50:05:0060301:1603 (478,7), 51 (77,3), 8 (86,1), 5 (530,2), 11 (126,8), 65 (23,8), 27а (36,4), 10 (275,2), 12 (272,1), 14 (265);                                                     с. Глинково: 52б (51,9), 50:05:0060301:1464 (162), 55 (71,4), 51 (15,1), 50:05:0060301:1474 (342,9), 56 (52,3), 50:05:0060301:1602 (106,6), 109 (175,3), 71 (50,7), 85 (262,1), 105а (266,1), 59а (235,6), 50:05:0060132:602 (166,9), 50:05:0060132:604 (37), 50:05:0060301:1601 (194,2), 50:05:0060301:1591 (164), 50:05:0060301:1559 (133,9), 23 (68,7), 61 (396,6), 58 (56,1), 52а (95,6), 57 (444,7), 24а (200,9), 50:05:0060301:1529 (154), 49 (112,9), 28 (125,8), 50:05:0060132:537 (98,9), 42а (51,1), 44 (164,7), 55 (30,5), 50:05:0060301:1469 (123,6), 50:05:0060132:571 (77,6), 50:05:0060132:624 (122,9), 50:05:0060132:648 (172,8), 50:05:0060301:1608 (67), 41 (69,8), 35 (31,7), 50:05:0060301:1370 (245,8), 84 (271,5), 108 (313,3), 51 (15), 53 (37,9), 50:05:0060301:1589 (157,1), 31 (82,3), 43 (36,3), 89 (173,9), 26 (212,9), 50:05:0060132:519 (329,5), 37 (90,2), 48 (211,8), 51 (23,3), 105б (173,5), 60 (53,4), 50:05:0060132:603 (51,3), 65 (57), 71 (35,6), 113 (178,8), 24 (60,8), 98 (312,5), 66 (47,7), 65 (54,3), 38 (57), 50:05:0060301:1523 (331), 50:05:0060301:1524 (174,9), 50:05:0060301:1554 (184), 62 (165,2), 50:05:0060301:1580 (67), 50:05:0060132:632 (204,1), 34 (41,4), 87 (402,1), 41а (56,3), 59 (52,3), 33 (110,4), 36 (57,4), 104 (401,1), 201 (351,2), 45 (33,7), 67 (33,7), 61 (48,3), 86 (346,8), 50:05:0060132:643 (47,2), 50:05:0060132:634 (654,3), 50:05:0060301:1593 (223,1).</t>
  </si>
  <si>
    <t>с. Глинково, ул. Родниковая</t>
  </si>
  <si>
    <t>56.291749,38.192646</t>
  </si>
  <si>
    <t>ул. Родниковая: 3 (147,70), 4 (216,90), 5 (357,20), 7 (186,90), 8 (176,10), 10 (179,00), 10А (188,00), 12 (345,18), 15 (122,50), 16 (135,40), 12а (252,80), 50:05:0060301:1466 (147,70), 13 (133,7), 14 (152,1), 9 (64,7), 14а (152,5), 13а (184), 50:05:0060301:1599 (117,6);                      ул. Новоглинковская: 19 (163,7), 50:05:0060301:1505 (198,5), 5 (316,4), 50:05:0060301:1610 (169,6), 31 (164), 50:05:0060302:56 (195,1), 16 (155,2), 9а (299,4), 50:05:0060301:1556 (162,7), 6 (86,3), 50:05:0060302:59 (51,5), 50:05:0060301:1583 (116,5), 50:05:0060301:1581 (200,2), 18 (270,5), 14 (165,7), 27а (236,4), 1 (197), 50:05:0060301:1578 (166,9), 36 (148,3), 20а (89,1), 50:05:0060301:1483 (255,1), 12 (52,2), 13 (91,1), 50:05:0060301:1577 (166,9), 50:05:0060301:1562 (75,8); Ольховый проезд; Родниковый переулок.</t>
  </si>
  <si>
    <t>с. Глинково, ул. Торгошинская</t>
  </si>
  <si>
    <t>56.294838,38.180994</t>
  </si>
  <si>
    <t>ул. Кулижки: 50:05:0060301:1604 (182), 9а (127,1), 14 (149,9), 3 (131,2), 5 (176), 3 (197,3); ул. Торгошинвская: 19 (144,6), 37 (230,6), 35 (297,8), 95 (446,4), 16 (364,8), 4 (155,5), 8 (379,2), 21 (338,4), 50:05:0060301:1386 (177,2), 23 (331,4), 14 (331,8), 15 (173,9), 2 (245,8), 6 (401,1), 7 (261,7), 10 (266,1), 12 (187,6), 20 (194,2), 25 (412,4), 31 (312,5), 33 (281,1); Торгошинский пр-зд; с. Глинково: 14 (60,6), 2а (128,1), 9 (45,8), 18 (128,3), 12 (74,4), 8 (72,2), 5 (92,6), 15 (473,2), 17 (49,1), 14б (137,4), 15а (69,7), 18 (39,2), 10 (110,7), 13 (144), 13а (238), 2 (147,1), 16 (97,5), 4 (155,5), 9 (179,7), 21 (48), 14 (112,9), 22 (89,4), 7 (162,1), 13г (285), 20 (63,2), 3 (91,1), 4 (38,6), 4а (19).</t>
  </si>
  <si>
    <t>56.326173,38.145246</t>
  </si>
  <si>
    <t>г. Сергиев Посад, ул. Новоярославская</t>
  </si>
  <si>
    <t>56.309896,38.149658</t>
  </si>
  <si>
    <t>Березовый переулок: 11 (33,5), 19б (65,7), 23/1 (53,9), 50:05:0070801:3779 (260), 18 (200,4), 15 (87,4), 19б (67,1), 6а (79,7), 15б (19,2), 20 (53), 50:05:0070802:803 (69,9), 9 (152,4), 15б (132,8), 11 (48,7), 26 (469,5), 19а (48,8), 14/1 (130,4), 15а (35,8), 22/2 (246,3), 50:05:0070802:681 (402,6), 11а (81,3), 18 (37,7), 4 (55,7), 15б (11,4);                                   ул. Огородная: 39 (31,6), 31 (40,4), 20 (190,1), 28 (41,2), 32 (65), 9 (83,3), 47а (188,2), 50:05:0070801:3898 (114,9), 28 (48,5), 7 (36,1), 44 (62,8), 48 (77,2), 19 (57), 13 (73,4), 46 (83,8), 6 (192,9), 4 (135,2), 27 (106,1), 10 (239,2), 33 (77), 21 (55,6), 43 (71,6), 29 (301,4), 37 (87,5), 5/2 (266), 23 (106,2), 47 (244,8), 11 (197,1), 8 (120,9), 18а (86,9), 42 (86,2), 44а (45,9), 20 (179,1), 50:05:0070801:3899 (65,7);             ул. Бульварная: 36 (57,2), 21 (109,3), 16 (82,5), 8 (84,7), 26 (29,2), 17 (64,5), 11 (99,3), 15 (241), 11а (67,6), 25 (55), 5а (55), 50:05:0070801:3919 (55), 30 (76), 23 (67,3), 4/6 (70,2), 33 (128,6), 28 (71,7), ½ (65,6), 23а (111,9), 24 (55), 6 (198,8), 34 (35,9), 13 (134,7), 15 (21,6), 14/6 (67,8), 25б (98,4), 21а (35,1), 25а (85,8), 9а (83,5), 29 (53,8), 50:05:0070801:3928 (71,4), 32 (71,8), 22 (162,9), 31 (63,3), 5 (124,6), 36 (261,2).</t>
  </si>
  <si>
    <t>ул. Центральная, д. 4А, 8А, 10, 16, 14</t>
  </si>
  <si>
    <t xml:space="preserve">ул. Жуковского д. 2, 8
ул. Лихачева д. 2, 
ул. Ломоносова д.  2, </t>
  </si>
  <si>
    <t>ул. Новая, д. 1, 2, 4А, 13, 11
Горбуновская ф-ка д. 71
Ткацкий пер., д. 1
Фабричный пер. д. 7, 1, 2, 3, 4, 5, 8</t>
  </si>
  <si>
    <t xml:space="preserve">ул. Октябрьская, д.  7А, 6, 7, 8А, 10, ул. Спортивная ч/с , д.17
</t>
  </si>
  <si>
    <t>2-я Станционная  д. 17, 15, 14А, 2А</t>
  </si>
  <si>
    <t>Московское ш., д. 28, 26, 30/3, 30А, 50</t>
  </si>
  <si>
    <t>г. Сергиев Посад, ул. Новоогородная, д. 37</t>
  </si>
  <si>
    <t>56.307485,38.165249</t>
  </si>
  <si>
    <t>ул. Чкалова: 14 (99,5), 50:05:0070801:3972 (99,2), 1б (63,1), 5 (70,3), 3а (410,3), 18 (54,9), 3а (411,2), 10 (337,5), 50:05:0070801:3973 (59,3), 1а (58,8), 11 (62,2);                                                 ул. Садово-Бульварная: 13 (78,4), 4 (173,3), 5 (131,7), 50:05:0070801:3825 (95,6), 26 (88,6), 18 (57,8), 25 (330,3), 30 (67,8), 25а (368,8), 16 (61,4), 18 (40,8), 27 (383,3), 6 (72,4), 29 (50,1), 8 (150,9);                  ул. Песчаная: 5а (278,6), 6 (68,9), 4а (120,4), 2 (91,8), 10 (103,8), 11а (441), 1 (50,3), 1б (239), 8/1 (256,7), 1 (241,2), 8/1 (39,8), 4 (78,3), 11/1 (121,4), 8б (211,1), 3 (81,5), 2а (54,7), 6а (398,6), 5 (54,1), 6б (334,5);                                                                ул. Заводская: 23/2 (168,6), 28 (71,4), 29/12 (63,7), 26 (65,8), 25 (58,6), 17/5 (104,3), 32/7 (42,6), 34/10 (82,5), 26а (89,5), 20 (101,4), 17/5 (39), 27/9 (111,6), 31 (52,6), 36а (53,1), 30 (446,2), 37/11 (44,1), 16 (68,4);                                                      ул. Парковая: 34/10 (107,9), 43 (195), 20/8 (20,1), 20/8 (32,5), 14 (47,8), 16/7 (64,7), 20/8 (156,8), 50:05:0070801:3840 (497,1), 15/16 (43,3), 15/16 (175,4), 33/22 (37,8), 29 (56,4), 50:05:0070801:3517 (64,8), 26/20 (120,2), 27 (345,7), 21 (28,4), 37/23 (76,1), 16/7 (117,6), 30/21 (79,9), 50:05:0070801:3910 (301,9), 19 (49,9), 14 (39,1), 21 (51,5), 13 (274,6), 31/17 (59,2), 25 (98,4), 23 (118,8), 23 (23,7), 24/15 (155,3), 33/22 (61,3);                            ул. Пушкина: 12 (40,2), 4/39 (43,9), 50:05:0070801:3870 (272,8), 8 (119,6), 41 (42,7), 7 (67,3), 17а (180,6), 1а (94,7), 50:05:0070801:3845 (121,9), 14/31 (52,1), 50:05:0070801:3929 (210), 13 (33,2), 10 (90,8), 13 (22,1), 15 (116,6), 91 (304,2), 16а (183,7), 72 (38,4), 15б (272,8), 1б (38,2), 50:05:0070801:3905 (299,2), 2а (53,3), 6 (53,7), 6 (51,6), 8/12 (197,6);                   пл. Юннатов: 6 (72,3), 3 (70,9), 1а (177,7), 5 (61), 4 (50,7).</t>
  </si>
  <si>
    <t xml:space="preserve">ул. Дачная: 21 (87,4), 6 (33,9), 50:05:0070801:3930 (99,4), 20 (278,4), 29 (260), 4 (115,3), 19 (69,4), 16/26 (47,8), 3 (87,1), 9 (77,4), 7 (218,2), 1г (198,2), 50:05:0070801:3786 (390), 1а (286,7), 17/36 (57,7), 32 (192,2), 23а (288,2), 14/19 (81,7), 18 (79,8), 1б (115,5), 50:05:0070801:3931 (70,9), 5 (63);                ул. Новоогородная  2(79,7), 6(79,9), 7(72,1), 8(77,3), 9/38(58,7), 14/35(26,1), 15(47,1), 17(98,3), 18(85,5), 20(278,8), 22(45), 25 (67,8), 28/39(47,2), 30(100,9), 31(101,5), 33Б(341), 34/29 (194,5), 40(57),42(68,5), 45(40), 50:05:0070803:1303(37,6) ,                             </t>
  </si>
  <si>
    <t>ул. Крупской: 19 (117,5), 10 (89,5), 4 (40,1), 37 (37,4), 9 (38,3), 1 (47,2), 4 (199), 14/1 (120,3), 4 (40,2), 11 (85,8), 2 (51,1), 15/2 (42,9), 3 (322,8), 7/2 (72,5), 20 (93), 5а (87,9), 12 (40,6), 9 (26);                   ул. Заводская: 10 (90,7), 14/6 (38,6), 12/3 (56), 6/20 (116,9), 14/6 (38,6), 3 (22,9), 11/20 (164,1), 3 (17,8), 13 (71,3; ).
ул. Парковая: 9 (222,2), 2 (58,6), 3 (129,8), 3в (51,8), 6 (65,2), 5 (40), 10/27 (126,3), 6а (69), 7 (82,2), 5а (182,3), 11а (97,5), 3а (75,6); Чкаловский пер.: 3 (38,6), 4 (192,3), 5 (229,2), 1 (236,5), 2/24 (191,5), 4а (96,7); ул. Сосновая: 2 (310), 5 (78,4), 1 (28,6), 1 (286,1).</t>
  </si>
  <si>
    <t>56.293617, 38.12965</t>
  </si>
  <si>
    <t>г. Сергиев Посад, ул. Куликова, д. 14/11 (56.29339 38.122437)</t>
  </si>
  <si>
    <t>56.29339 38.122437</t>
  </si>
  <si>
    <t>56.29363 38.12251</t>
  </si>
  <si>
    <t>г. Сергиев Посад, ул. Куликова, д. 14/11 (56.29363 38.12251)</t>
  </si>
  <si>
    <t>ИП Карпов Геннадий Владимирович</t>
  </si>
  <si>
    <t>ИП Карпов Геннадий Владимирович, стройматериалы</t>
  </si>
  <si>
    <t>ИП Щелкунова Элла Сергеевна (стройматериалы)</t>
  </si>
  <si>
    <t>ИП Воловик Александр Леонидович-0,07куб.м, ООО ЭКООКНА, ИП Щелкунова Э.С. (магазин Керамическая плитка)</t>
  </si>
  <si>
    <t>ИП Каримова Гульнара Эгамбердиевна (стройматериалы)</t>
  </si>
  <si>
    <t>с. Деулино ( за автосалоном )
Московская область, Сергиево-Посадский г.о., ул. Тверская, уч. 29</t>
  </si>
  <si>
    <t>Больничный пер., д. 10, 12, 16,19
ул. Горького, д. 11, Больничный пер., 3, 5, 13, 14, 18</t>
  </si>
  <si>
    <t>56.250440, 38.115860</t>
  </si>
  <si>
    <t>г. Сергиев Посад-6, ул. Новая 8, (МКД)</t>
  </si>
  <si>
    <t>ИП Савцов Дмитрий Алексеевич</t>
  </si>
  <si>
    <t xml:space="preserve"> Сергиев Посад, ул. Новоугличское шоссе в районе д. 42 (ЭКО-бокс)</t>
  </si>
  <si>
    <t>д. Рязанцы (56.233962, 38.107343) (ИЖС) ( КОРИЧНЕВАЯ КП до въезда в ворота)</t>
  </si>
  <si>
    <t>с. Бужаниново, д. Шубино (ИЖС)</t>
  </si>
  <si>
    <t xml:space="preserve">ООО «Альфа Рязань» (5,605); </t>
  </si>
  <si>
    <t>ООО «Камелот-А» (16,5395);  Аптека на Хотьковском ООО-0,08куб.м; ИП Рыжиков Сергей Игоревич-0,51куб.м; Матюхина Н.А.(офисные помещения Клементьевская, 72)</t>
  </si>
  <si>
    <t>ИП Сичинава Г.В. (палатка "Овощи и Фрукты")</t>
  </si>
  <si>
    <t>вывоз через день</t>
  </si>
  <si>
    <t>пос. Репихово, д. 9А ((кп. 1)) + д. Арханово</t>
  </si>
  <si>
    <t>п. Репихово: 39 (36,30), 42 (48,70), 20а (71,80), 14 (37,10), 70 (45,10), 55 (60,20), 2 (47,80), 18а (53,20), 65 (75,10), 52 (50,50), 16 (138,40), 45 (54,60), 59 (67,10), 43 (15,20), 50 (155,70), 19 (53,20), 32 (64,90), 15 (60,40), 3 (71,50), 25 (145), 26 (88,10), 60 (85,30), 11 (72), 68б (42,20), 4 (92,20), 22 (81,70), 5а (124,60), 11 (132,30), 41 (51,60), 16 (76,40), 15 (272,70), 6 (40,90), 23 (181,80), 21 (53,20), 12 (52,70), 7 (42,30), 9 (29,80);                               д. Арханово (1(65), 1б(38,5), 2(62,3), 9а(71,2), 12б(53,4), 13(70,4), 15(67,4), 15а(98,7), 18(204,7), 21(74,8), 22(98,7), 27(50), 29(47,9), 31(42,2), 34(157,5), 50(19,2), 53(161,6), 60(447,8), 62(191,1), 67(125,8).</t>
  </si>
  <si>
    <t>д. Репихово, д. 62 ((кп. 2)</t>
  </si>
  <si>
    <t>дер. Репихово: 53 (41,9), 60 (85,3), 56 (322,8), 50:05:0060501:1436 (108,1), 50:05:0060525:978 (197,8), 50:05:0060501:1443 (179,9), 101 (72,7), 111 (243,8), 57 (56,1), 62 (128,7), 83 (107,6), 85 (70,9), 50:05:0060525:948 (102,3), 105 (72,8), 50:05:0060501:1644 (34,2), 50:05:0060501:1633 (111,1), 50:05:0060525:1057 (244,3), 50:05:0060501:1611 (113,6), 72 (35,7), 80 (94,8), 50:05:0060525:985 (202,3), 77 (136,8), 50:05:0060512:177 (118,84), 50:05:0060501:1574 (220,5), 78 (57,4), 50:05:0060501:1632 (78,7), 92 (109,2), 120 (247,2), 81 (98,7), 102 (72,5), 61 (39,6), 72 (23,2), 104 (72,9), 50:05:0060501:1500 (139,9), 58 (105,1), 74 (27,8), 50:05:0060512:178 (135), 138 (103), 73 (153), 52 (50,5), 84 (86,2), 108а (71,3), 50:05:0060501:1471 (170), 50:05:0060501:1645 (23,5), 67 (38,4), 86 (66,2), 68б (42,2), 65 (75,1), 131 (150,8), 50:05:0060512:179 (68), 50:05:0060501:1572 (136,7), 66 (172,7), 50:05:0060512:176 (186,5), 138а (105,5), 87 (118,6), 108 (73,5), 75 (142), 50:05:0060501:1627 (173,9), 58а (187,4), 50:05:0060501:1480 (131,2), 89 (83,7), 51 (40,2), 92а (138,2), 88 (91,4), 88 (70,6), 98 (124,4), 92 (29,5), 74 (120), 50:05:0060512:173 (221,4), 124 (90,5), 54 (40,2), 50:05:0060525:1059 (205,9), 64г (121,7), 54 (22,1)</t>
  </si>
  <si>
    <t>д. Репихово, д. 125 (90)</t>
  </si>
  <si>
    <t>дер. Репихово: 26а (972), 24 (98), 25 (98), 90 (231), 91 (158), 93 (144), 34 (23), 16 (72,6), 43 (75,8), 39 (36,1), 26 (89,3), 4 (70), 33а (33,8), 9а (63,3), 14 (78,8), 37 (32,1), 48 (78,8), 5 (92,4), 20 (45,7), 34 (53,2), 34 (32,5), 15 (73,4), 4а (48,3), 3 (71,5), 32 (64,9), 6 (126), 34 (40), 42 (48,7), 7 (56,9), 43 (15,2), 5 (70,7), 25 (48,4), 2 (103), 43 (14), 47а (152,5), 11 (73,5), 13 (163,3), 30 (61,4), 46 (64,6), 10 (40,8), 7 (46,4), 29 (56,6), 36 (95,5), 27 (82,3), 45 (54,6), 34 (20,8), 21 (77,7), 23 (49,4), 14 (43,9), 48 (85,3), 18 (51,9), 18 (20,2), 31 (24,2), 43 (15,8), 17 (70,2), 14 (38), 37 (98,1).</t>
  </si>
  <si>
    <t xml:space="preserve">п. Репихово, д. 13 (464), 86 (66,20), 97 (363,80), 50:05:0060512:170 (150,60), 85 (70,90), 104 (72,90), 101 (72,70), 89 (83,70), 100 (73), 100 (196,80), 98 (22,90), 77 (136,80), 92 (138,70), 80 (131,40), 72 (23), 83 (81,30), 109 (198,70), 105 (351,50), 50:05:0060512:190 (166), 73 (153), 111 (243,80), 50:05:0060512:198 (103,50), 92 (104,70), 50:05:0060512:197 (102,40), 50:05:0060512:193 (116,10), 50:05:0060512:207 (223), 50:05:0060510:304 (29,30), 50:05:0060510:303 (43,50), 82 (144,40). </t>
  </si>
  <si>
    <t>АО «ДИКСИ ЮГ»; ООО "Аптека-516" (5,0233); Ип Ряховская НА (магазин Пиво и рыбка); ИП Сабадаш АА (Кофе с собой)</t>
  </si>
  <si>
    <t>ИП Корявина Татьяна Николаевна-2,8куб.м; Пирумова Людмила Петровна-0,1куб.м; Пирумова Людмила Петровна-1,94куб.м; ИП Сабадаш АА (Кофе с собой)</t>
  </si>
  <si>
    <t>ТСН (жилья) "ИМПУЛЬС"</t>
  </si>
  <si>
    <t xml:space="preserve"> ООО "РЕСПЕКТ-СП" </t>
  </si>
  <si>
    <t xml:space="preserve"> ООО СЕВЕРЯНКА УЧ. №1</t>
  </si>
  <si>
    <t xml:space="preserve"> ООО СЕВЕРЯНКА УЧ. №1 </t>
  </si>
  <si>
    <t xml:space="preserve">МБУ "БЛАГОУСТРОЙСТВО СП"  </t>
  </si>
  <si>
    <t>56.339127 38.125896</t>
  </si>
  <si>
    <t>56.313435 38.138786</t>
  </si>
  <si>
    <t>56.306126 38.13912</t>
  </si>
  <si>
    <t>56.335163 38.173183</t>
  </si>
  <si>
    <t>56.361667, 38.191822</t>
  </si>
  <si>
    <t xml:space="preserve"> 56.372120 38.108078</t>
  </si>
  <si>
    <t>56.336099, 38.141784</t>
  </si>
  <si>
    <t xml:space="preserve"> ул. 1 -ая, Рыбная, д. 86</t>
  </si>
  <si>
    <t>ЖСК "ТИМ"</t>
  </si>
  <si>
    <t>п. Загорские Дали, д.  2 ОТСЕК ПОД КГМ</t>
  </si>
  <si>
    <t>56.396626 37.995792</t>
  </si>
  <si>
    <t>г. Сергиев Посад, ул. Толстого 4Б (Школьная, д. 21)Во дворе</t>
  </si>
  <si>
    <t>4*0,8 с 06:00-10:00</t>
  </si>
  <si>
    <t>2*0,8, вс</t>
  </si>
  <si>
    <t>ул. Полевая: 1А (91,30), 2 (113,40), 3 (43,70), 4 (62), 5 (43,10), 6 (47,40), 8/4 (49), 12 (65,10), 12а (35,70), 14 (44,10); ул. Полевая (МКД): 1 (1127,7), 15 (1104,6), 16 (1108,9), 20 (887,3), 23 (3594,1), 24 (3611,2), 46 (5905,3), 47 (1301,4), 47А (1301,4).</t>
  </si>
  <si>
    <t>ул. Лесная: 1 (103,80), 1а (43,8), 2 (39,90), 3 (75,10), 4 (30,30), 5 (58,50), 6 (39,70), 7 (66,10), 8 (32), 8а (28,50), 9 (31,60), 10 (60,70), 11 (67,70), 12 (29,50), 14 (33,60), 16 (30,70), 17 (86,40), 18 (17,80), 21 (81,80), 23а (129);                                  ул. Мира: 2 (27,60), 2а (41,80), 3 (17,90), 4 (119,20), 5 (45,20), 6 (44), 7 (53), 8 (62,3), 9 (24,60), 11 (79,60), 12 (137,7), 13 (40,40), 14а (53,3), 15 (35,40); ул. Центральная: 1 (42,20), 2 (50,50), 3 (34), 6 (35,70), 7 (54,20), 8 (50,50), 9 (29,20), 10 (31,50), 11 (28,70), 11 (110,60), 12 (39,90); ул. Первомайская: 1 (54,70), 2 (51), 4 (37,20), 5 (36,20), 6 (37,9), 7 (38,70), 8 (245,8);                                      ул. Ленина: 1а (220), 3/10 (84,90), 5 (65,50), 7 (218,6), 8 (45,6), 9а (41,1), 10 (46,4).</t>
  </si>
  <si>
    <t>ул. Фестивальная: 1 (41), 1а (122,3), 2 (40,6), 4 (117,10), 5 (63,10), 6 (70,60), 7 (285,10), 8 (40,90), к.н. (278,2);                        ул. Первомайская: 11 (53,50), 11а (133,40), 12 (48,60), 13 (47,9), 14 (49,70), 15 (38,80), 16 (48,9), 16 (61,20), 17 (78,70), 18 (47,3), к.н. (60);                                       ул. Советская: 2 (40,30), 3 (36,90), 4 (32,20), 5 (52,1), 7 (54,10), 8 (25,70), 8 (93,20), 10 (43,40), 11 (40,60), 12 (34,20), 15 (46,90); ул. Ленина: 13 (75,10), 14 (30,30), 18а (118,80), 23 (69,20), 25а (66,30);                ул. Вокзальная: 1 (40,80), 2 (73,30), 2а (51,6), 4 (152,80), 5 (26,5), 6 (124,40), 7 (40,8), 8 (80,40), 8а (30,50), 10 (44,30), 11 (50,50), 12 (95,90), 13 (106,70), 13 (59), 14 (18,40), 14а (83,30), 15 (63,90), 16 (61,30), 18 (64), 20 (102,50), к.н. (156), к.н. (54,60), к.н. (115).</t>
  </si>
  <si>
    <t>ул. Полевая: 16а (46,20), 18 (30,9), 18а (48,9);                   ул. Советская: 18 (46,60), 19 (53,10), 21 (54,20), 22 (39,90), 23 (46,80), 24а (18,40), 25 (48,60), 28 (47,6), 29 (42,40), 30 (39,20), 30а (34,60), 31 (33,90), 32 (78,7), 33 (45,60), 34 (30), 35 (53), 36 (33,70), к.н. (149,90), к.н. (145,6);                        ул. Овражная: 1 (32,90), 2 (42,60), 5 (22,40), 6 (62,30), 7 (37,80), 8(9) (52,60), 10 (54,40), 11 (38,30), 12 (72,30), к.н. (212); ул. Центральная: 13 (29,60), 14/19 (42,80), 15 (64,10), 16 (44,8), 17 (46,40), 18 (34), 19 (92,7), 20 (48,30), 21 (48,90), 24 (41,60), 25 (92,50), 26 (157,30), 27 (49,40), 29 (28,40), 30 (73,30), 31 (55,60), 32 (47,20).</t>
  </si>
  <si>
    <t>баки заказаны 26.12.22</t>
  </si>
  <si>
    <t>г. Сергиев Посад, с. Константиново, ул. Школьная</t>
  </si>
  <si>
    <t>56.552818, 38.020271</t>
  </si>
  <si>
    <t>экобоксы установлены 27.12.22</t>
  </si>
  <si>
    <t>56.308403,38.125208</t>
  </si>
  <si>
    <t>г. Хотьково, ул. 1-ая Станционная д. 31, (56.256908, 38.000416)</t>
  </si>
  <si>
    <t>с. Озерецкое, д. 3А</t>
  </si>
  <si>
    <t>56.314351, 37.831189</t>
  </si>
  <si>
    <t>ИП Птицына М.К. (магазин стройматериалы)</t>
  </si>
  <si>
    <t xml:space="preserve">нет </t>
  </si>
  <si>
    <t>56.315477, 38.134568</t>
  </si>
  <si>
    <t>016b2cfc-df44-445f-aadf-8ae84b0d66cd</t>
  </si>
  <si>
    <t>03556d94-b838-417f-a5e1-0e295afb6093</t>
  </si>
  <si>
    <t>0ae2bef6-1ab4-4802-8559-16e0c45d35ae</t>
  </si>
  <si>
    <t>218f9f09-cd8e-413a-8bbd-6e3e991533d8</t>
  </si>
  <si>
    <t>295d261f-b62a-48f3-b060-d9603eae1564</t>
  </si>
  <si>
    <t>35c56c6a-2d50-4868-afc3-573ac01c9e4c</t>
  </si>
  <si>
    <t>3a1dcac1-199e-4a44-8fe7-242a11cbe917</t>
  </si>
  <si>
    <t>3cb626aa-d827-4ec3-8fbe-80c527a78a96</t>
  </si>
  <si>
    <t>3f316b92-27ba-476f-b624-4d3f512662f6</t>
  </si>
  <si>
    <t>423cbfe5-9a00-420f-be88-c171f49ba224</t>
  </si>
  <si>
    <t>4c824296-fb82-4e54-81b0-3d82e023140f</t>
  </si>
  <si>
    <t>5c86edd3-fb38-4d39-bb5d-3f1058bb3647</t>
  </si>
  <si>
    <t>61cb82bf-16df-4a05-a927-1a9f8c927cc1</t>
  </si>
  <si>
    <t>6286d157-c935-45fa-a9ec-b87e2961f51c</t>
  </si>
  <si>
    <t>6905d7f8-2148-4838-9ec4-b945a9d943af</t>
  </si>
  <si>
    <t>6bb83c7b-5930-4378-8a5e-a58269abe890</t>
  </si>
  <si>
    <t>6e48406d-3bf9-44f3-9db8-217d00b363fd</t>
  </si>
  <si>
    <t>8d9c6857-0983-40f4-a1b5-2eae6320483e</t>
  </si>
  <si>
    <t>ab4cb682-5884-41f1-9dce-da616efff26e</t>
  </si>
  <si>
    <t>b6876dc4-ee93-46ba-945f-3c5eedab6a5f</t>
  </si>
  <si>
    <t>bd398ca0-1a11-453e-9813-f6d41bbdda43</t>
  </si>
  <si>
    <t>caad984b-e09e-4747-b88c-fcc6547e619a</t>
  </si>
  <si>
    <t>d63f671e-78de-4de4-b715-104969947cb7</t>
  </si>
  <si>
    <t>eb8014d3-7c5b-406c-a152-b97006447743</t>
  </si>
  <si>
    <t>04c0d6d4-4803-4734-8d6b-f0d0ce5ae377</t>
  </si>
  <si>
    <t>07cde7c6-e302-4ada-a597-4b08d83950f8</t>
  </si>
  <si>
    <t>087aa113-ca36-4f17-a452-13c946d79f95</t>
  </si>
  <si>
    <t>1347730f-6832-4f4a-bfaf-35f35460d6d2</t>
  </si>
  <si>
    <t>14e76837-5b4d-44a7-8987-85a81ce87e90</t>
  </si>
  <si>
    <t>17715379-650d-4c00-9a79-6eee5ce9a63d</t>
  </si>
  <si>
    <t>1ffd9b72-106b-40e6-9658-6aa23befcaec</t>
  </si>
  <si>
    <t>25ef3e75-6879-47af-b50a-54c5a964a273</t>
  </si>
  <si>
    <t>2759d268-bea1-4883-b383-8ad271ed6fa2</t>
  </si>
  <si>
    <t>2ae18e2b-7d91-4d28-8166-4683d4c318d8</t>
  </si>
  <si>
    <t>2fcfdea9-a4c8-4861-9344-869eccdb2be8</t>
  </si>
  <si>
    <t>30defcbe-e3ce-47d5-8bb1-a4f7752ec72a</t>
  </si>
  <si>
    <t>33ebf63b-98e5-4932-abc6-96d320823daf</t>
  </si>
  <si>
    <t>370498a6-856f-47e0-a9d5-1f18970ad8ed</t>
  </si>
  <si>
    <t>37e41932-aa5c-4693-a3de-f3dead233792</t>
  </si>
  <si>
    <t>3908dbff-3fff-4e6a-8eee-5499cfba7c44</t>
  </si>
  <si>
    <t>4105dbfe-cf1a-45d3-ae93-4782894dbc79</t>
  </si>
  <si>
    <t>4543842c-3c9e-4801-8b02-450cf098d06d</t>
  </si>
  <si>
    <t>473628f8-cbb1-4eca-9c3a-7f644bb86fa9</t>
  </si>
  <si>
    <t>4de871b0-f32a-411f-8e97-fb2fbb991cf8</t>
  </si>
  <si>
    <t>4e81d980-6cb4-40af-93ca-db500e1c9d20</t>
  </si>
  <si>
    <t>5b0b36a3-5263-4de1-b930-5ad26ba54fa0</t>
  </si>
  <si>
    <t>5d485aef-2e95-481e-86f1-8700256bc861</t>
  </si>
  <si>
    <t>647dc24d-0cee-4bbd-8708-fb5ec1d5a1bf</t>
  </si>
  <si>
    <t>6599680c-d041-4ae5-b57d-433d01ab162e</t>
  </si>
  <si>
    <t>6c647097-2605-4773-b26a-f641caa207c2</t>
  </si>
  <si>
    <t>6d051993-3e63-4b60-b8c0-7ea99caad2a0</t>
  </si>
  <si>
    <t>71b88eea-4b20-4af5-924f-7d51b9326862</t>
  </si>
  <si>
    <t>77cdb9fc-e181-4ce9-90da-d460e4782851</t>
  </si>
  <si>
    <t>77f41437-0746-403a-9207-d831a63bc545</t>
  </si>
  <si>
    <t>7b606531-dcd7-4cc9-a9e1-88d52e677d46</t>
  </si>
  <si>
    <t>7cffc8c0-0f11-4863-a644-64804ba43673</t>
  </si>
  <si>
    <t>7eae4d80-9961-4959-8403-94f0c103e893</t>
  </si>
  <si>
    <t>7fc65021-1630-49b7-8456-276c770e2e7c</t>
  </si>
  <si>
    <t>882a0e18-7ae4-4b5b-a679-ab78c8358e07</t>
  </si>
  <si>
    <t>88aa9667-5f29-4031-9165-431e22934f76</t>
  </si>
  <si>
    <t>8bf6f5c2-395a-4e47-8f26-70f4f0233eca</t>
  </si>
  <si>
    <t>965cfe21-7ea0-4061-90fc-3d3702b15dff</t>
  </si>
  <si>
    <t>96c2f316-ae97-4204-948a-7d74fe80be71</t>
  </si>
  <si>
    <t>9916e874-33a5-4f21-84b4-06dfd95ebdd0</t>
  </si>
  <si>
    <t>9a0e56b2-c46a-474f-a598-e7537256e85b</t>
  </si>
  <si>
    <t>9a4e79f3-cc92-4940-b369-55eea7450f75</t>
  </si>
  <si>
    <t>9f51ec54-7e79-48f2-afab-e3840bda44e3</t>
  </si>
  <si>
    <t>9fb89679-abd2-4e92-8db4-bda4b545bfe9</t>
  </si>
  <si>
    <t>a05272d8-ce10-4d37-9ed4-aca1afc76ab6</t>
  </si>
  <si>
    <t>a70d4ddb-826a-491d-ba66-da9ef1ceadf3</t>
  </si>
  <si>
    <t>a886b147-6541-465c-8640-b6efe41930ff</t>
  </si>
  <si>
    <t>ac91b767-9c23-471b-8761-43023cba1991</t>
  </si>
  <si>
    <t>b46957da-e920-4193-81c7-9542e84744cd</t>
  </si>
  <si>
    <t>b4d509a3-e658-49ce-8426-a2e001b0bb2b</t>
  </si>
  <si>
    <t>bcd06e6b-d592-4403-97ce-d4c619a0e70f</t>
  </si>
  <si>
    <t>bdc1391f-cd35-4682-87d3-7ee48eb29a4e</t>
  </si>
  <si>
    <t>bdfcd429-a6d4-4bf8-9815-71b4a8ab673e</t>
  </si>
  <si>
    <t>cad57d41-4761-4594-a704-9321a545a9c3</t>
  </si>
  <si>
    <t>ccfc9cdb-1fe9-47ad-a3b8-c4edcedd626e</t>
  </si>
  <si>
    <t>ceb2b4b8-518c-4e81-bed7-217ca69d1ed5</t>
  </si>
  <si>
    <t>cf888b26-e697-4fd4-8269-6335bb03b2d3</t>
  </si>
  <si>
    <t>cfd1b22d-e520-4575-8814-96ef58f1b2dd</t>
  </si>
  <si>
    <t>db185037-f5be-4f3c-b41a-975bfed49cf2</t>
  </si>
  <si>
    <t>dd331768-3b3c-4fd1-b948-eb809475f980</t>
  </si>
  <si>
    <t>de9d7b22-a016-4c0a-9557-137967bbb363</t>
  </si>
  <si>
    <t>e1cc7d40-edff-45e0-826f-cbfe7a625114</t>
  </si>
  <si>
    <t>e95b2d0c-d7a4-457f-ae53-fe9010ede322</t>
  </si>
  <si>
    <t>e97a974e-c177-4fe9-a264-0a7192273f7e</t>
  </si>
  <si>
    <t>eadf9939-0e8e-4d26-9edd-9366ac99babb</t>
  </si>
  <si>
    <t>eb0083b1-8eb3-46de-ae76-f9091a328481</t>
  </si>
  <si>
    <t>edfa679f-4412-4b10-8e60-82e997abb500</t>
  </si>
  <si>
    <t>eecfa051-62be-48e5-b994-85563bb3461d</t>
  </si>
  <si>
    <t>f944da58-6e38-4608-9d42-1ca330777a7c</t>
  </si>
  <si>
    <t>fae8ee13-1804-4d5b-9d83-cffd724c184c</t>
  </si>
  <si>
    <t>fd891cb9-5342-4af3-8866-fb9e7fe6b247</t>
  </si>
  <si>
    <t>fdd7c3b0-5461-4f0a-adee-ebde6a819257</t>
  </si>
  <si>
    <t>fea9f7c2-0a27-46e8-8bb2-c0d90c20af46</t>
  </si>
  <si>
    <t xml:space="preserve">г.о. Сергиев Посад, д. Редриковы Горы (56.453491, 38.390905) </t>
  </si>
  <si>
    <t>СНТ "Бабушкинский", СНТСН "ВЕТЕРАН"</t>
  </si>
  <si>
    <t>г.о. Сергиев Посад, г. Хотьково, ул. Заводская, д. 20 (Резерв)</t>
  </si>
  <si>
    <t>г.о. Сергиев Посад, Скобяное шоссе, СНТ "ДРУЖБА-3"</t>
  </si>
  <si>
    <t>56.354431, 38.022041</t>
  </si>
  <si>
    <t>56.355706, 38.100325</t>
  </si>
  <si>
    <t xml:space="preserve">д. Деулино, НИВА-2 СНТ СН </t>
  </si>
  <si>
    <t>56.315450, 37.778360</t>
  </si>
  <si>
    <t>56.282924, 38.162483</t>
  </si>
  <si>
    <t xml:space="preserve"> г.о. Сергиев Посад, п. Афанасово Площадка 1</t>
  </si>
  <si>
    <t>56.274139, 38.155830</t>
  </si>
  <si>
    <t>56.279060, 38.158134</t>
  </si>
  <si>
    <t>56.212124, 38.004982</t>
  </si>
  <si>
    <t>56.274296, 38.068810</t>
  </si>
  <si>
    <t>56.218407, 37.907833</t>
  </si>
  <si>
    <t>56.254665, 37.848816</t>
  </si>
  <si>
    <t>56.363735, 38.243572</t>
  </si>
  <si>
    <t>56.417973, 38.099209</t>
  </si>
  <si>
    <t>56.201336, 37.993652</t>
  </si>
  <si>
    <t>56.252220, 37.850044</t>
  </si>
  <si>
    <t>56.297409, 38.234421</t>
  </si>
  <si>
    <t>56.486412, 37.838749</t>
  </si>
  <si>
    <t>ПАО «РусГидро»</t>
  </si>
  <si>
    <t>г.о. Сергиев Посад, п. Богородское, д.100 (П)</t>
  </si>
  <si>
    <t>56.486477, 38.180981</t>
  </si>
  <si>
    <t>56.274170, 38.123196</t>
  </si>
  <si>
    <t>ТЕХНОПАРК ЛК ООО</t>
  </si>
  <si>
    <t>ООО МакПромЭлектро (магазин Ценопад), Гурбанов Захир Тахир Оглы</t>
  </si>
  <si>
    <t>Гурбанов Захир Тахир Оглы</t>
  </si>
  <si>
    <t>п. Реммаш , ул. Спортивная, д. 3</t>
  </si>
  <si>
    <t>56.329140, 38.143410</t>
  </si>
  <si>
    <t xml:space="preserve">г.о. Сергиев Посад, Московское ш, дом № 46а,  кп1 56,28074, 38,12285 </t>
  </si>
  <si>
    <t>56.280740, 38.122850</t>
  </si>
  <si>
    <t xml:space="preserve">г.о. Сергиев Посад, Московское ш, дом № 46а,  КП2 56,28134, 38,11980 </t>
  </si>
  <si>
    <t xml:space="preserve">г. о. Сергиев Посад, Московское ш, дом № 46а,  КП 3 56,28065, 38,11977 </t>
  </si>
  <si>
    <t xml:space="preserve">г. о. Сергиев Посад, Московское ш, дом № 46а,  КП 4 56,27979, 38,11991 </t>
  </si>
  <si>
    <t xml:space="preserve">г. о. Сергиев Посад, Московское ш, дом № 46а,  КП 5 56,28087, 38,11721 </t>
  </si>
  <si>
    <t>56.281340, 38.119800</t>
  </si>
  <si>
    <t>56,280650, 38,119770</t>
  </si>
  <si>
    <t>56,279790, 38,119910</t>
  </si>
  <si>
    <t xml:space="preserve">56,280870, 38,117210 </t>
  </si>
  <si>
    <t>г. Сергиев Посад, Болотная ул, дом № 24, помещение 2-6</t>
  </si>
  <si>
    <t>г.о. Сергиев Посад, Красной Армии пр-кт, дом № 142/1, КП2</t>
  </si>
  <si>
    <t>56.312603, 38.136223</t>
  </si>
  <si>
    <t>г.о. Сергиев Посад , Красной Армии пр-кт, дом № 142/1, КП1</t>
  </si>
  <si>
    <t>56.312599, 38.136196</t>
  </si>
  <si>
    <t>ИП Бородулина Людмила Николаевна; ПО «СОЛ»</t>
  </si>
  <si>
    <t xml:space="preserve">с. Абрамцево, Советской Армии ул, дом № 43а,  магазин №9 </t>
  </si>
  <si>
    <t xml:space="preserve">д. Шабурново, д. 46,  магазин №17к </t>
  </si>
  <si>
    <t xml:space="preserve">п. Репихово, д. 3Б, магазин №24 </t>
  </si>
  <si>
    <t xml:space="preserve">д. Селково, д. 6А, магазин №39к </t>
  </si>
  <si>
    <t xml:space="preserve">с. Абрамцево, ул. Московская, д. 49А,  магазин №23 </t>
  </si>
  <si>
    <t>г.о. Сергиев Посад , Кооперативная ул, дом № 2, КП1</t>
  </si>
  <si>
    <t>56.301811, 38.135483</t>
  </si>
  <si>
    <t>г.о. Сергиев Посад , Кооперативная ул, дом № 2, КП2</t>
  </si>
  <si>
    <t>56.301796, 38.135502</t>
  </si>
  <si>
    <t>складские помещения (ООО Стражник)</t>
  </si>
  <si>
    <t>ООО Стражник</t>
  </si>
  <si>
    <t>г.о. Сергиев Посад, в районе деревни Сахарово, дальняя КП</t>
  </si>
  <si>
    <t>г. Сергиев Посад, Красной Армии пр-кт, дом № 212а</t>
  </si>
  <si>
    <t>с.п. Торгашино,  маг №25к</t>
  </si>
  <si>
    <t>ТОРГСЕРВИС 50 ООО</t>
  </si>
  <si>
    <t>г.о. Сергиев Посад, ул. Вознесенская, д. 67, этаж 2 ПОМ.1</t>
  </si>
  <si>
    <t>56.302387, 38.134254</t>
  </si>
  <si>
    <t xml:space="preserve"> г.о. Сергиев Посад, Новоугличское ш, дом № 67</t>
  </si>
  <si>
    <t>56.33084 38.128086</t>
  </si>
  <si>
    <t>г.о. Сергиев Посад, ул.Железнодорожная, д.24А</t>
  </si>
  <si>
    <t>56.301147, 38.149948</t>
  </si>
  <si>
    <t>ООО «КАРТ ЭЛЬ», БАР СВОИ</t>
  </si>
  <si>
    <t>ООО «КАРТ ЭЛЬ»</t>
  </si>
  <si>
    <t>п. Скоропусковский, д. 65, стр. 1</t>
  </si>
  <si>
    <t>выставочный зал мебель (ИП Майоров А.В.) ООО "СТРОИТЕЛЬНЫЙ ДВОР"</t>
  </si>
  <si>
    <t>ИП Ходжиогло Е.Н. (строительная площадка)
Горшкова Елена Николаевна</t>
  </si>
  <si>
    <t>03f4ae8f-f384-4dfe-9a4b-048db8f25866</t>
  </si>
  <si>
    <t>г. Сергиев Посад, ул. Вознесенская 107</t>
  </si>
  <si>
    <t>56.299068, 38.133518</t>
  </si>
  <si>
    <t>Кудрявцев Александр Анатольевич</t>
  </si>
  <si>
    <t>048f0ce4-adfa-416e-8fc5-122488210508</t>
  </si>
  <si>
    <t>0641f95d-f315-4fc8-96e8-1fecfeaf6f9f</t>
  </si>
  <si>
    <t>г. Сергиев Посад, с. Мишутино, д. 42в (ПСО-130)</t>
  </si>
  <si>
    <t>56.382450, 38.099670</t>
  </si>
  <si>
    <t>07ab1eeb-780d-457b-8204-28c49b37df5f</t>
  </si>
  <si>
    <t>8ffa37e8-e0f5-4e4c-a507-a1dfe4f2b1b0</t>
  </si>
  <si>
    <t>г. Сергиев Посад,  ул. Митькина, д. 27/31</t>
  </si>
  <si>
    <t>56.309139, 38.139774</t>
  </si>
  <si>
    <t>УФСБ РОССИИ ПО Г. МОСКВЕ И МОСКОВСКОЙ ОБЛАСТИ</t>
  </si>
  <si>
    <t>7da7de89-eae0-4076-9ed4-e3f23b92020c</t>
  </si>
  <si>
    <t>г.о. Сергиев Посад, п. Загорские Дали, САНАТОРИЙ ЗАГОРСКИЕ ДАЛИ  КП 1</t>
  </si>
  <si>
    <t>г.о. Сергиев Посад, п. Загорские Дали, САНАТОРИЙ ЗАГОРСКИЕ ДАЛИ  КП 2</t>
  </si>
  <si>
    <t>8b5f8168-72eb-49b1-a17d-6c6b6df32b36</t>
  </si>
  <si>
    <t>56.391407, 37.993694</t>
  </si>
  <si>
    <t>3*0,77</t>
  </si>
  <si>
    <t>г.о. Сергиев Посад,  ул. Мира, д. 22, в/ч 31610-У</t>
  </si>
  <si>
    <t>56.307369, 38.189644</t>
  </si>
  <si>
    <t>8d57df63-bd33-4ddd-90b6-58b3e343fc88</t>
  </si>
  <si>
    <t>г. Хотьково, п. Север, техническая территория цех 1 (ОАО РЖД) 2</t>
  </si>
  <si>
    <t>56.235531, 38.004135</t>
  </si>
  <si>
    <t>997ec6f4-6600-4633-bd2b-5e8b5385be7e</t>
  </si>
  <si>
    <t>г. Сергиев Посад, пер. Зеленый, д.16 ( ФКУ "ЦОКР")</t>
  </si>
  <si>
    <t>56.318638, 38.133308</t>
  </si>
  <si>
    <t>ЦОКР ФКУ</t>
  </si>
  <si>
    <t>c41a78e5-fc4d-4ed9-92a5-b81c610a6a56</t>
  </si>
  <si>
    <t>МОССМП ГБУЗ МО</t>
  </si>
  <si>
    <t>г.о. Сергиев Посад, п. Новый, д. 35 (скорая помощь)</t>
  </si>
  <si>
    <t>56.514309, 38.089447</t>
  </si>
  <si>
    <t>ed18471c-cf1c-4f06-87fa-17b2c1f48b6c</t>
  </si>
  <si>
    <t>г.о. Сергиев Посад, ул. Маяковского, д. 21 (Гимназия № 5 )</t>
  </si>
  <si>
    <t>56.294682, 38.116028</t>
  </si>
  <si>
    <t>ГИМНАЗИЯ № 5 МБОУ</t>
  </si>
  <si>
    <t>f5e14acf-8d51-43b3-afe2-aadf2962b936</t>
  </si>
  <si>
    <t>г.о. Сергиев-Посад, пр-кт. Красной армии д. 144А</t>
  </si>
  <si>
    <t>56.312622, 38.135620</t>
  </si>
  <si>
    <t>ГУ-ГУ ПФР №6 по г. Москве и Московской области</t>
  </si>
  <si>
    <t>ffd85306-ce5f-44a2-a942-d94536469559</t>
  </si>
  <si>
    <t>в районе д. Леоново (56.379949, 38.268912)(кладбище)</t>
  </si>
  <si>
    <t>56.379949, 38.268912</t>
  </si>
  <si>
    <t>0287d35e-a949-420d-a4ea-c66775e9eb07</t>
  </si>
  <si>
    <t>152d3ca9-0bda-463b-a09e-dc7d7a07dee6</t>
  </si>
  <si>
    <t>г.о. Сергиев Посад, Реммаш п, Мира ул, дом № 8 (школа)</t>
  </si>
  <si>
    <t>56.453854, 38.088749</t>
  </si>
  <si>
    <t>СРЕДНЯЯ ОБЩЕОБРАЗОВАТЕЛЬНАЯ ШКОЛА № 26 МБОУ</t>
  </si>
  <si>
    <t>35d19155-c1e7-4725-a253-033062617151</t>
  </si>
  <si>
    <t>г.о. Сергиев Посад, ул. Мира, д. 24/2 (Росжилкомплекс)</t>
  </si>
  <si>
    <t>36c3c3da-cc25-4aac-9d6c-984e39d4b29b</t>
  </si>
  <si>
    <t>РОСЖИЛКОМПЛЕКС ФГАУ</t>
  </si>
  <si>
    <t>56.306831, 38.186096</t>
  </si>
  <si>
    <t>56.304543, 38.177418</t>
  </si>
  <si>
    <t>г.о. Сергиев Посад, ул. Весенняя, д. 1 (Росжилкомплекс общежитие)</t>
  </si>
  <si>
    <t>3f25e268-bce5-4cea-9548-05f76a618d93</t>
  </si>
  <si>
    <t>г. Краснозаводск, Новая ул, дом № 7а</t>
  </si>
  <si>
    <t>56.436258, 38.239898</t>
  </si>
  <si>
    <t>ДЕТСКИЙ САД КОМБИНИРОВАННОГО ВИДА № 15 МБДОУ</t>
  </si>
  <si>
    <t>6cf001d3-e601-41d8-a620-8c734fa69851</t>
  </si>
  <si>
    <t>д. Язвицы, (Стрелковый полигон, проезд через завод ТСЗ)</t>
  </si>
  <si>
    <t>56.446369, 38.188858</t>
  </si>
  <si>
    <t>ГУ МВД РОССИИ ПО МОСКОВСКОЙ ОБЛАСТИ</t>
  </si>
  <si>
    <t>9306e0e4-4f10-489f-9da5-4d20c9888bb2</t>
  </si>
  <si>
    <t>г.о. Сергиев Посад-6, Новая, дом № 4</t>
  </si>
  <si>
    <t>56.251926, 38.115559</t>
  </si>
  <si>
    <t>ГВКГ ИМ. Н.Н.БУРДЕНКО МИНОБОРОНЫ РОССИИ ФГБУ</t>
  </si>
  <si>
    <t>b50d3cf4-9b7f-4461-bd1d-62a74f1fb469</t>
  </si>
  <si>
    <t>г.о. Сергиев Посад , Октябрьская ул, дом № 5а (Детский сад )</t>
  </si>
  <si>
    <t>d8c3a6fa-971a-4730-b092-aa4252f3b275</t>
  </si>
  <si>
    <t>56.261108, 38.005054</t>
  </si>
  <si>
    <t>МБДОУ "ДЕТСКИЙ САД ОБЩЕРАЗВИВАЮЩЕГО ВИДА № 66"</t>
  </si>
  <si>
    <t>г.п. Хотьково, ул. Абрамцевское ш., д. 1</t>
  </si>
  <si>
    <t>ffd178fd-33b7-4971-ae3a-0bbaa3aa6537</t>
  </si>
  <si>
    <t>56.244251, 37.980885</t>
  </si>
  <si>
    <t>56.369698, 38.088665</t>
  </si>
  <si>
    <t>ООО МИРАЖ, ИП Лагутенкова Н.В.</t>
  </si>
  <si>
    <t>1*0,360л, 1*0,75</t>
  </si>
  <si>
    <t>СПУТНИК 17 ООО,  ПЕРСПЕКТИВА ООО</t>
  </si>
  <si>
    <t>34acb4ac-7d07-4519-b685-2f85cf3367e1</t>
  </si>
  <si>
    <t xml:space="preserve">г.о. Сергиев Посад, д. Новоподушкино, д. 2 Б </t>
  </si>
  <si>
    <t>56.268299, 38.009224</t>
  </si>
  <si>
    <t>Куранов Николай Николаевич</t>
  </si>
  <si>
    <t>3e739ef3-bdcd-40f2-9b90-a019a9bf18ec</t>
  </si>
  <si>
    <t>Сергиево-Посадский филиал ООО "Газпром теплоэнерго МО"</t>
  </si>
  <si>
    <t>42e8bf90-ee02-413f-a64d-599fec4b8beb</t>
  </si>
  <si>
    <t xml:space="preserve"> п.Скоропусковский, производственная зона, 4</t>
  </si>
  <si>
    <t>56.373764, 38.116795</t>
  </si>
  <si>
    <t>ЛУКОЙЛ-ЦЕНТРНЕФТЕПРОДУКТ ООО</t>
  </si>
  <si>
    <t>44e3e3cf-040b-4188-9633-53d7b5b43973</t>
  </si>
  <si>
    <t>45a38ab3-6166-4f4f-b6a1-98b8a7647b8d</t>
  </si>
  <si>
    <t>Графов Александр Николаевич</t>
  </si>
  <si>
    <t>6a5e8fc0-8c2a-4f66-add5-0e496ddfc77e</t>
  </si>
  <si>
    <t>8fef0650-0485-4f47-84ae-9369a7394057</t>
  </si>
  <si>
    <t>9432f803-48ad-485e-aef6-e7fefd373dfd</t>
  </si>
  <si>
    <t>АО СТРОЙКОМ</t>
  </si>
  <si>
    <t>г.о. Сергиев Посад, п.Скоропусковский, Промзона 23</t>
  </si>
  <si>
    <t>56.371605, 38.175629</t>
  </si>
  <si>
    <t>ООО Квадрат</t>
  </si>
  <si>
    <t>Казьмина Екатерина Борисовна,Милюшкин Анатолий Алексеевич,ООО “НКС участок №1”,ПАО Сбербанк,ПОЧТА РОССИИ АО,ПОЧТА РОССИИ АО,Пугачев Николай Владимирович; ООО «Регион СП»</t>
  </si>
  <si>
    <t>Ежедневно 15:00 - 19:00</t>
  </si>
  <si>
    <t>г. Сергиев Посад, ул. Симоненкова, д. 19, к. А</t>
  </si>
  <si>
    <t>заключен договор с МБУ "ЭКО-КОМФОРТ"</t>
  </si>
  <si>
    <t>56.290867, 38.160774</t>
  </si>
  <si>
    <t>АО "Дедал-НВ"</t>
  </si>
  <si>
    <t>АО "Дедал-НВ" (пр-во оптических приборов)</t>
  </si>
  <si>
    <t>г. Сергиев Посад, Новоугличское ш., д. 67</t>
  </si>
  <si>
    <t>56.331092, 38.129613</t>
  </si>
  <si>
    <t>ООО "Альфа-М"</t>
  </si>
  <si>
    <t>ИП Пшеницына Е.С. (гостиница)</t>
  </si>
  <si>
    <t>с. Абрамцево, ул. Музейная, д. 3</t>
  </si>
  <si>
    <t>56.232558, 37.969131</t>
  </si>
  <si>
    <t>ООО "Отдых"</t>
  </si>
  <si>
    <t>д. Красная Сторожка, д. 17/1</t>
  </si>
  <si>
    <t>56.420846, 38.096791</t>
  </si>
  <si>
    <t>АО "Дикси Групп"</t>
  </si>
  <si>
    <t>56.306709, 38.136061</t>
  </si>
  <si>
    <t>ИП Власкина Валерия Вячеславовна (аренда помещений)</t>
  </si>
  <si>
    <t>56.289504, 38.161652</t>
  </si>
  <si>
    <t>ООО "Гроско" (типография)</t>
  </si>
  <si>
    <t>ООО "Гроско"</t>
  </si>
  <si>
    <t>АО "Тандер" (магнит)</t>
  </si>
  <si>
    <t>ИП Чватова Н.В.</t>
  </si>
  <si>
    <t>56.4485, 38.2531</t>
  </si>
  <si>
    <t>ООО "Гидрозо"</t>
  </si>
  <si>
    <t>56.257987, 38.220557</t>
  </si>
  <si>
    <t>ОАО "ОК-ЛОЗА"</t>
  </si>
  <si>
    <t>г. Сергиев Посад, ул. Маслиева, д.15А</t>
  </si>
  <si>
    <t>56.288742, 38.181217</t>
  </si>
  <si>
    <t>Шевчеков Валерий Александрович</t>
  </si>
  <si>
    <t>г. Хотьково, Художественный проезд, д.3</t>
  </si>
  <si>
    <t>56.237638, 37.990010</t>
  </si>
  <si>
    <t>ООО "Инфоком"</t>
  </si>
  <si>
    <t xml:space="preserve">г. Хотьково, ул. Черняховского, д. 18 </t>
  </si>
  <si>
    <t>56.259453, 37.970968</t>
  </si>
  <si>
    <t>Верховец Сергей Анатольевич</t>
  </si>
  <si>
    <t>г. Краснозаводск, проез 23, д.6</t>
  </si>
  <si>
    <t>г. Сергиев Посад, пр-кт Красной Армии, д.86/2</t>
  </si>
  <si>
    <t>56.302594, 38.130691</t>
  </si>
  <si>
    <t>МБУ "Развитие"</t>
  </si>
  <si>
    <t>г. Сергиев Посад, пр-кт Красной Армии, д. 212В, корп. 102</t>
  </si>
  <si>
    <t>56.319441, 38.144288</t>
  </si>
  <si>
    <t>ООО "Трион"</t>
  </si>
  <si>
    <t>г. Сергиев Посад, ул. 1-ая Рыбная, д.19/22</t>
  </si>
  <si>
    <t>Гурьянова Александра Александровна</t>
  </si>
  <si>
    <t>ООО "Система"</t>
  </si>
  <si>
    <t>Якимов Денис Николаевич</t>
  </si>
  <si>
    <t>г. Краснозаводск, проезд 23, д. 6</t>
  </si>
  <si>
    <t>ООО "Намера"</t>
  </si>
  <si>
    <t>ИП Измайлова Бебинюр Алилжанова</t>
  </si>
  <si>
    <t>г. Хотьково, ул. Черняховского, д.18</t>
  </si>
  <si>
    <t>ООО "Полимер-Сервис"</t>
  </si>
  <si>
    <t>ИП Верховцев С.А.</t>
  </si>
  <si>
    <t>г. Сергиев Посад, пр-кт Красной Армии, д.91</t>
  </si>
  <si>
    <t>56.301970, 38.129166</t>
  </si>
  <si>
    <t>АО "СЗ "Кошелев-Проект"</t>
  </si>
  <si>
    <t>ООО "СЗ"ПКФ"ВИКТОРИЯ-5"</t>
  </si>
  <si>
    <t>г. Сергиев Посад, ул. Вознесенская, д.25/10</t>
  </si>
  <si>
    <t xml:space="preserve">Яковлев Вадим Николаевич </t>
  </si>
  <si>
    <t xml:space="preserve">Ларёв Вадим Валерьевич </t>
  </si>
  <si>
    <t>Швечков Валерий Александрович</t>
  </si>
  <si>
    <t xml:space="preserve">Круликовская Полина Викторовна </t>
  </si>
  <si>
    <t>4,4.</t>
  </si>
  <si>
    <t>Верховцев Сергей Анатольевич</t>
  </si>
  <si>
    <t xml:space="preserve"> еженедельно вс</t>
  </si>
  <si>
    <t xml:space="preserve"> еженедельно вт пт</t>
  </si>
  <si>
    <t xml:space="preserve"> еженедельно вт </t>
  </si>
  <si>
    <t>раз в неделю ср</t>
  </si>
  <si>
    <t xml:space="preserve"> еженедельно ср</t>
  </si>
  <si>
    <t xml:space="preserve"> еженедельно пт</t>
  </si>
  <si>
    <t xml:space="preserve"> еженедельно вт чт пт</t>
  </si>
  <si>
    <t>1,2 неделя ср вс 3,4 неделя ср</t>
  </si>
  <si>
    <t>г. Сергиев Посад, ул. Вокзальная, д. 3А</t>
  </si>
  <si>
    <t>56.301499, 38.136014</t>
  </si>
  <si>
    <t>Ксенитова Людмила Федоровна</t>
  </si>
  <si>
    <t>Радевич Олег Феликсович, ООО "МосОблЕИРЦ"</t>
  </si>
  <si>
    <t>г. Хотьково, ул. Заводская, д.1</t>
  </si>
  <si>
    <t>56.26008, 37.97422</t>
  </si>
  <si>
    <t>ООО "Альфа Трейд"</t>
  </si>
  <si>
    <t>56.25916, 38.00589</t>
  </si>
  <si>
    <t>Кудимова Николина Владимировна</t>
  </si>
  <si>
    <t>г. Сергиев Посад, пр-кт Красной Армии, д.218</t>
  </si>
  <si>
    <t>ООО "КАПСТРОЙ ГРУПП"</t>
  </si>
  <si>
    <t xml:space="preserve">г. Хотьково, ул. Калинина, д. 4, стр. 1 </t>
  </si>
  <si>
    <t>56.254152, 37.970945</t>
  </si>
  <si>
    <t>гп. Хотьково, д. Жучки</t>
  </si>
  <si>
    <t>56.24796,37.93853</t>
  </si>
  <si>
    <t>Ламанов Илья Алексеевич</t>
  </si>
  <si>
    <t>г. Хотьково, проезд Художественный, д. 3А</t>
  </si>
  <si>
    <t>56.239369, 37.988843</t>
  </si>
  <si>
    <t>ООО "ПЭМРО"</t>
  </si>
  <si>
    <t>д. Редриковы Горы, д. 1А</t>
  </si>
  <si>
    <t>56.455140, 38.392276</t>
  </si>
  <si>
    <t>ООО "ДИЗАЙН СРЕДЫ"</t>
  </si>
  <si>
    <t>г. Сергиев Посад, пр-кт Красной Армии, д.142/1</t>
  </si>
  <si>
    <t>56.312470, 38.135119</t>
  </si>
  <si>
    <t>Бородулин Алексей Сергеевич</t>
  </si>
  <si>
    <t>ООО "ТЦ "Вокзальный"</t>
  </si>
  <si>
    <t>г. Пересвет, ул. Советская, д. 4</t>
  </si>
  <si>
    <t>56.417838, 38.176264</t>
  </si>
  <si>
    <t>ООО "Корд"</t>
  </si>
  <si>
    <t>в районе д. Парфеново</t>
  </si>
  <si>
    <t>56.440054, 38.072594</t>
  </si>
  <si>
    <t>МБУ "ЭКО-КОМФОРТ</t>
  </si>
  <si>
    <t>1,6,14,22,28 числа каждого месяца</t>
  </si>
  <si>
    <t xml:space="preserve">вт суб </t>
  </si>
  <si>
    <t>56.26099, 38.01842</t>
  </si>
  <si>
    <t>ИП Сукманов Михаил Валерьевич</t>
  </si>
  <si>
    <t>р.п. Скоропусковский, производственная зона, д.12/8а</t>
  </si>
  <si>
    <t>56.363047, 38.171672</t>
  </si>
  <si>
    <t>ООО "Центрскангаз"</t>
  </si>
  <si>
    <t xml:space="preserve">г. Хотьково, ул. Полевая, д. 8 </t>
  </si>
  <si>
    <t>21 числа каждого месяца</t>
  </si>
  <si>
    <r>
      <t>Объём накопления, м</t>
    </r>
    <r>
      <rPr>
        <vertAlign val="superscript"/>
        <sz val="12"/>
        <rFont val="Times New Roman"/>
        <family val="1"/>
        <charset val="204"/>
      </rPr>
      <t>3</t>
    </r>
    <r>
      <rPr>
        <sz val="12"/>
        <rFont val="Times New Roman"/>
        <family val="1"/>
        <charset val="204"/>
      </rPr>
      <t>/год  ТКО</t>
    </r>
  </si>
  <si>
    <r>
      <t>Объём накопления, м</t>
    </r>
    <r>
      <rPr>
        <vertAlign val="superscript"/>
        <sz val="12"/>
        <rFont val="Times New Roman"/>
        <family val="1"/>
        <charset val="204"/>
      </rPr>
      <t>3</t>
    </r>
    <r>
      <rPr>
        <sz val="12"/>
        <rFont val="Times New Roman"/>
        <family val="1"/>
        <charset val="204"/>
      </rPr>
      <t>/год  КГО</t>
    </r>
  </si>
  <si>
    <t xml:space="preserve">г. Сергиев Посад, Московское шоссе, д.9 </t>
  </si>
  <si>
    <t>56.283229, 38.128784</t>
  </si>
  <si>
    <t>ООО "Серволюкс Восток"</t>
  </si>
  <si>
    <t>г. Сергиев Посад, ул. Воробьевская, д. 33А (31)</t>
  </si>
  <si>
    <r>
      <rPr>
        <sz val="11"/>
        <color theme="3"/>
        <rFont val="Times New Roman"/>
        <family val="1"/>
        <charset val="204"/>
      </rPr>
      <t xml:space="preserve"> </t>
    </r>
    <r>
      <rPr>
        <sz val="11"/>
        <rFont val="Times New Roman"/>
        <family val="1"/>
        <charset val="204"/>
      </rPr>
      <t>ул. Фурманова  д. 1 (100), 3 (100), 4 (60,6), 5 (38,2), 6 (66,2), 7 (66,4), 8 (65), 9 (100), 10 (100), 11 (65,4), 12 (29,8), 13 (117,9), 14 (87,1), 15 (40,2), 16 (218,4), 17 (100), 22 (100), 1А (95,8), 2А (226,8), 3А (226,8), 4А (198,5), 5А (211,6), 7А (161,7), 21А (231,7).
ул. Буденого д.17 (154,7), 19 (65,2), 23 (41,2), 25 (35,1).
ул. 1я комсомольская д. 13 (100), 14 (100), 15 (100), 16 (80,8), 17 (100), 19 (100).
ул. Ворошилова д. 14 (131,7), 16 (73,9), 18 (47), 20 (100), 22 (68,4), 24 (89,8), 26 (56,8), 28 (29,9), 30 (50,3), 32 (41,2), 34 (46,9), 36 (40,5).
ул. Громовой д. 2А (70,2), 1 (68), 2 (154,7), 3 (57,9), 4 (64,5), 5 (54,5), 6 (78,7), 7 (63,7), 8 (49,2), 9 (76,5), 10 (53,4), 11 (587), 12 (219,3), 13 (100).
ул. Островского д. 3 (241,34), 5 (67,9), 7 (98,5), 9 (133,1), 11 (306,9), 13 (42,5), 15 (33,2), 16 (100), 17 (49,2), 18 (99,5), 19 (50), 20 (26,9), 21 (52), 22 (89,4), 23 (51,6), 24 (51,6), 25 (80,7), 26 (95,1), 27 (54,2), 28 (83), 30 (75,1), 32 (86,6), 34 (100), 36 (60), 38 (63,2).               пр-д. Островского д. 1 (100), 2 (100), 3 (174,3), 4 (51,9), 5 (71).
ул. Дальняя д. 1Б (200), 1 (635,4), 2 (29,8), 3 (171,4), 4 (79,4), 5 (100), 6 (35,2), 8 (62,5), 10 (100), 12 (75,9), 14 (100), 16 (100), 18 (40,5), 20 (153,8), 22 (100), 24 (100).
ул. Лазо д. 16 (41,2), 18 (50,3), 19 (100), 20 (61,8), 21 (100), 22 (308,5), 23 (41,1), 24 (180,7), 25 (48,2), 26 (199,7), 27 (100), 28 (41,7), 29 (100), 30 (98,8), 32 (56,2), 33 (81,1), 34 (36,9), 35 (104,8), 36 (100), 37 (60,2), 38 (100), 39 (100), 41 (100), 47 (100,8).</t>
    </r>
  </si>
  <si>
    <t xml:space="preserve">ул. Л.Чайкиной д. 1 (82,8), 2 (47,9), 3 (70,9), 4 (59), 5 (35,2/27,7), 6 (115,5), 7 (60,1/60,1), 8 (23,8), 9 (53,1), 10 (86,8), 12 (57,7), 14 (81,4), 16 (63,8), 18 (77,4), 9А (163,3), 11А (262,5), 13А (100), 15А (293,6), 17А (100), 21А (175,12), 23А (175,94).
ул. Матросова д. 1 (62,7), 2 (234,35), 3 (57,6), 4 (48,8), 5 (58), 6 (46,1), 7 (39,2/39,9), 8 (36,3/39,5), 9 (72,6), 10 (100), 11 (63,5), 12 (47,1), 13 (43,1), 14 (72,9), 15 (58,4), 16 (90), 17 (76,1), 18 (100), 19 (99,1), 20 (67,6), 21 (51,8), 22 (67), 23 (46,6), 24 (67,9), 25 (73,2), 26 (44,7), 28 (167,1), 30 (45,7), 32 (21,4).
ул. З.Космодемьянской д. 1 (31,3/70), 2 (51), 3 (41,9), 4 (64,2), 5 (57), 6 (69,2), 7 (68,4/61), 8 (48), 10 (47,5), 11А (100), 12 (50,7), 13 (100), 14 (37,6), 15 (75), 16 (69,7), 17 (63,5), 18 (50,8), 19 (69,2), 20 (47,9), 21 (59,9), 22 (66,8), 23 (48,1), 24 (38,2), 25 (75), 26 (44,7/29), 27 (49,7), 28 (24,6), 29 (83,7), 30 (57), 31 (107), 32 (67,2), 36 (100).
ул. Кошевого д. 1 (63,4), 2 (48,4), 3 (65,7), 4 (43,1), 5 (74), 6 (81,4), 7 (100), 8 (55,1), 9 (70,6),10 (89,2), 11 (44,2), 12 (64,9), 13 (57,6), 14 (157,1), 15 (52,8), 16 (48,4), 17 (33,5), 18 (51), 19 (51,1), 20 (60), 21 (52,9), 22 (39,7), 23 (136,2), 24 (100), 25 (154,1), 26 (78,5), 27 (39,4), 28 (50,9), 29 (50), 30 (100), 31 (81,8), 32 (47,9), 33 (55,9), 34 (66,1), 35 (100), 36 (100).
 ул.Краснодонская д. 4 (165), 5 (45,4), 6 (129,8), 7 (131,1), 8 (115,8), 9 (205,2), 10 (77,8), 14 (190,9), 15 (42).                         ул. Молодогвардейская д. 4 (56,7), 6 (50,6), 8 (195,9), 26 (100). 10 (64,7), 11 (57,5), 12 (100), 13 (52,8), 14 (100), 15 (52,7), 16 (100), 17 (40,5), 19 (100), 21 (55,7), 22 (100), 23 (58,5), 24 (100), 25 (50,9), 27 (42,7), 29 (56,3).                                                                                                                       ул. Чкалова д. 1 (50,7), 3 (119,1), 5 (100), 7 (100), 9 (69,3), 11 (100), 13 (100)      ул. Пархоменко д. 29 (66,9),30 (52,5), 32 (55,7), 35 (69,5), 37 (66,5), 40 (62), 42 (157,4), 46 (49,8),         </t>
  </si>
  <si>
    <r>
      <t>ул. Пархоменко д.  5/17 (30,6),  7 (67,5), 8 (64,1),  9 (53,3),</t>
    </r>
    <r>
      <rPr>
        <sz val="11"/>
        <color rgb="FFFF0000"/>
        <rFont val="Times New Roman"/>
        <family val="1"/>
        <charset val="204"/>
      </rPr>
      <t xml:space="preserve"> </t>
    </r>
    <r>
      <rPr>
        <sz val="11"/>
        <rFont val="Times New Roman"/>
        <family val="1"/>
        <charset val="204"/>
      </rPr>
      <t>10 (100), 11 (53,9),</t>
    </r>
    <r>
      <rPr>
        <sz val="11"/>
        <color rgb="FFFF0000"/>
        <rFont val="Times New Roman"/>
        <family val="1"/>
        <charset val="204"/>
      </rPr>
      <t xml:space="preserve"> </t>
    </r>
    <r>
      <rPr>
        <sz val="11"/>
        <rFont val="Times New Roman"/>
        <family val="1"/>
        <charset val="204"/>
      </rPr>
      <t>12 (100), 13 (100), 14 (32,2/67,9), 15 (100), 16 (134,3), 17(75), 18 (38), 19 (320,6), 20 (70,1), 21 (164,3), 26 (63,9),                                                                                               ул..Ватутина д. 1 (100),</t>
    </r>
    <r>
      <rPr>
        <sz val="11"/>
        <color rgb="FFFF0000"/>
        <rFont val="Times New Roman"/>
        <family val="1"/>
        <charset val="204"/>
      </rPr>
      <t xml:space="preserve"> </t>
    </r>
    <r>
      <rPr>
        <sz val="11"/>
        <rFont val="Times New Roman"/>
        <family val="1"/>
        <charset val="204"/>
      </rPr>
      <t>2 (61,1), 3 (59,6), 4 (95,2), 5 (59,3), 6 (66,4),</t>
    </r>
    <r>
      <rPr>
        <sz val="11"/>
        <color rgb="FFFF0000"/>
        <rFont val="Times New Roman"/>
        <family val="1"/>
        <charset val="204"/>
      </rPr>
      <t xml:space="preserve"> </t>
    </r>
    <r>
      <rPr>
        <sz val="11"/>
        <rFont val="Times New Roman"/>
        <family val="1"/>
        <charset val="204"/>
      </rPr>
      <t>7 (100), 8 (63,2), 9 (54), 10 (100), 11 (40,7), 12 (30,3), 13 (100), 14 (100) 15 (229,8), 17 (43,6),  16 (33), 18 (75,1), 19 (46,5), 20 (126,8), 25 (99,8), 23 (100)                                                                   ул. 1-ая Комсомольская д.</t>
    </r>
    <r>
      <rPr>
        <sz val="11"/>
        <color rgb="FFFF0000"/>
        <rFont val="Times New Roman"/>
        <family val="1"/>
        <charset val="204"/>
      </rPr>
      <t xml:space="preserve"> </t>
    </r>
    <r>
      <rPr>
        <sz val="11"/>
        <rFont val="Times New Roman"/>
        <family val="1"/>
        <charset val="204"/>
      </rPr>
      <t>1 (100), 2 (100), 3 (55,9), 4 (58,8), 5 (55,1), 6 (38,9), 7 (100), 8 (40,6), 9 (100), 10 (53,1), 11 (100), 12 (100).                                                                                ул. 2-ая Комсомольская д. 1 (100 ), 2 (38,4), 3 (100),  5 (100), 6 (41,6),</t>
    </r>
    <r>
      <rPr>
        <sz val="11"/>
        <color rgb="FFFF0000"/>
        <rFont val="Times New Roman"/>
        <family val="1"/>
        <charset val="204"/>
      </rPr>
      <t xml:space="preserve"> </t>
    </r>
    <r>
      <rPr>
        <sz val="11"/>
        <rFont val="Times New Roman"/>
        <family val="1"/>
        <charset val="204"/>
      </rPr>
      <t>7 (62,7), 8 (66,5), 9 (100)    ул. Ворошилова д. 1 (100), 2 (15), 3 (100), 4 (100), 5(48,8), 6 (83), 
ул Фрунзе д. 10 (322,6), 14 (100), 16 (38,3), 18 (100), 20 (132,8), 22 (100), 23 (100), 24 (52,8), 25 (52,8), 26 (128,2),</t>
    </r>
    <r>
      <rPr>
        <sz val="11"/>
        <color rgb="FFFF0000"/>
        <rFont val="Times New Roman"/>
        <family val="1"/>
        <charset val="204"/>
      </rPr>
      <t xml:space="preserve"> </t>
    </r>
    <r>
      <rPr>
        <sz val="11"/>
        <rFont val="Times New Roman"/>
        <family val="1"/>
        <charset val="204"/>
      </rPr>
      <t>27 (100), 28 (86,5), 29 (38),</t>
    </r>
    <r>
      <rPr>
        <sz val="11"/>
        <color rgb="FFFF0000"/>
        <rFont val="Times New Roman"/>
        <family val="1"/>
        <charset val="204"/>
      </rPr>
      <t xml:space="preserve"> </t>
    </r>
    <r>
      <rPr>
        <sz val="11"/>
        <rFont val="Times New Roman"/>
        <family val="1"/>
        <charset val="204"/>
      </rPr>
      <t>30 (100), 31 (35,2), 32 (67,3), 33 (48,1), 34 (100), 35 (42,3), 36 (55,4), 37 (55,1), 38 (46,9), 39 (100), 40 (100), 41 (73,7), 42 (27,9), 43 (100), 44 (23,6), 45 (46,3),  46 (40,4), 47 (100), 48 (100), 49 (49,3), 51 (100), 55 (51,5), 57 (148,8), 58 (42,5), 60 (54), 
ул. Чапаева д. 3А (257,9), 5А (100), 7 (100),</t>
    </r>
    <r>
      <rPr>
        <sz val="11"/>
        <color rgb="FFFF0000"/>
        <rFont val="Times New Roman"/>
        <family val="1"/>
        <charset val="204"/>
      </rPr>
      <t xml:space="preserve"> </t>
    </r>
    <r>
      <rPr>
        <sz val="11"/>
        <rFont val="Times New Roman"/>
        <family val="1"/>
        <charset val="204"/>
      </rPr>
      <t xml:space="preserve">9 (104,4), 11 (66,5), 13 (100). 15 (58), 18 (100), 20 (43,1), 22 (100), 24 (100), 26 (100), 28 (100), 30 (100), 32 (61,4)          ул. Калинина д. 3/21 (100), 6/16 (100), 9 (100), 11 (100), 13 (100), 15/10 (67,2), 10 (64,2), 19 (134,6), 21 (137,1), 23 (256), 29/12 (100), 16/17 (100), 31 (39,6), 33 (83,3), 18 (100), 39 (100), 37/1 (100), 41 (100).                                                                            (ЧЕРЕЗ ДОРОГУ)  ул. Пархоменко д.  1 (46,8), 2 (43,7), 3 (100), 4 (100), 5 (100), 6 (79,2), 8 (93,1).
ул Фрунзе д. 1 (100), 1А (100), 1Б (100), 2 (100), 3 (100), 4 (100), 5 (160,1), 6 (100), 8 (37,2), 10 (100),12 (100), 14 (100), 
ул. Чапаева д. 1 (100), 2 (47,4), 2В (183,8), 3 (100), 4 (192,1), 5 (100), 6 (100), 7 (121), 8 (50,6), 9 (60,4), 11 (49,2), 13 (32,6), 15 (100), 19 (55,2), 19А (112,2),                                                                   ул. Щорса д. 1 (317,6), 1\1 (47,5), 3 (100), 4 (35,1), 5 (104,2), 6 (123,5), 7 (194,2), 8 (44,9), 9 (100), 10 (100), 12 (100), 14 (100), 15 (100), 16 (100), 18 (100), 19 (100), 23 (100), 44 (62,4), 40А (103,8).                                                                                                      ул. Кутузова д. 1 (61,3), 2 (41,6), 3 (85,3), 4 (42,7), 5 (52,2), 6 (119,2), 7 (113), 8 (46,6), 9 (54), 10 (68,6), 11 (248,3), 12 (59,3), 13 (100), 16 (28), 18 (155).                                                                                                                                     ул. Лазо д.   2 (85,5), 3 (100), 4 (47), 5 (212,6), 6 (350,9), 8 (104,3), 10 (39,8), 11 (82,8), 13 (50,2), 2А (128), 3А (177,7), 4А (30,75), 5А (100), 6А (65), 7А (68), 8А (100), 9А (100), 10А (100), 11А (70,2), 21А (58,3), 23А (78,6), 25А (111,8), 27А (53,3), 31А (100), 33А (49,1), 35А (52,7), 37А (64,1).                                                                                                                           пр-д. Лазо д.      5 (149,9), 5А (159,1), 11А (100),                          пер. Лазо д.  2 (100), 3 (100), 4 (285,1).                                  ул. Островского д. 1А (202,8), 2 (76,5), 2А (100), 3А (54,3), 3Б (266,9),  4 (64,6), 4А (100), 5А (100), 5Б (289,2), 6 (54,2), 6А (100), 8 (100), 9А (88,4), 10 (97), 10А (100), 11А (100), 12 (116,9), 19А (100), 19Б (367,9), 21А (240,1), 23А (241,7), 25А (100), 31А (192,2).                                                                          </t>
    </r>
  </si>
  <si>
    <r>
      <t xml:space="preserve">ежедневно с 08:00-12:00 </t>
    </r>
    <r>
      <rPr>
        <sz val="11"/>
        <color rgb="FFFF0000"/>
        <rFont val="Times New Roman"/>
        <family val="1"/>
        <charset val="204"/>
      </rPr>
      <t>2 раза в день</t>
    </r>
  </si>
  <si>
    <r>
      <t xml:space="preserve">4                </t>
    </r>
    <r>
      <rPr>
        <sz val="12"/>
        <color rgb="FFFF0000"/>
        <rFont val="Times New Roman"/>
        <family val="1"/>
        <charset val="204"/>
      </rPr>
      <t>3</t>
    </r>
  </si>
  <si>
    <t xml:space="preserve">ул. Деулинская, д. 3 (135), 6(374,7), </t>
  </si>
  <si>
    <t xml:space="preserve">03.12.2021 направлено письмо РО установить 2 синих бака на эту кп, а один серый убрать </t>
  </si>
  <si>
    <t xml:space="preserve">акт                 </t>
  </si>
  <si>
    <t xml:space="preserve">акт             </t>
  </si>
  <si>
    <t xml:space="preserve">акт               </t>
  </si>
  <si>
    <t xml:space="preserve">с октября по апрель: понедельник,среда,пятница, воскрес      </t>
  </si>
  <si>
    <t xml:space="preserve">не заявлен  </t>
  </si>
  <si>
    <t xml:space="preserve">вывоз с октября по апрель ежедневно с 11.00-15.00  </t>
  </si>
  <si>
    <t xml:space="preserve">вывоз с октября по апрель ежедневно с 11.00-15.00 </t>
  </si>
  <si>
    <t>КГО + 5,05 (Воздвиженская наб.)</t>
  </si>
  <si>
    <t>КГО + 10,97 (Воздвиженская наб.)</t>
  </si>
  <si>
    <t>4 раза в месяц (1,2,3,4 чт месяца)</t>
  </si>
  <si>
    <t xml:space="preserve">ул. Воробьёвская, д. 21 (4210,5), 23 (2939,6), 29 (4446,9), 33А (7239,6), 34 (6681,3), 31 (5995,6), 33 (5416,1), 27 (6115), 25 (4210,5)
</t>
  </si>
  <si>
    <t>ул. Вознесенская, 44 (5821,3), 44А (9263,6), 46 (5009,7), 48 (5144), 50 (2886,6)</t>
  </si>
  <si>
    <t>ул. Вознесенская, д. 88 (3629,7), 90 (3561,6)
пр-кт Красной Армии, д. 2А (7407,7)</t>
  </si>
  <si>
    <t>ул. Куликова, д. 15 (4238,3), 6 (4344,2)
ул. Школьная, д. 19А (1144,9)
ул. Клементьевская, д. 81 (597,7)</t>
  </si>
  <si>
    <t xml:space="preserve">ул. Вознесенская, д. 86 (3540,8), 84 (4508,7)
ул. Воробьевская, д. 3А (2202,2), 5А (3473,2)
пр-т Красной Армии, д. 6 (3353,3), 8 (3281,5)
</t>
  </si>
  <si>
    <t>ул. Маяковского, д. 17 (3084,9), 19 (3112) - Респект; 
ул. Свердлова, д. 15 (1501,5), 17 (1510,5)- МОЭ: 4 (66,9), 6 (58,8), 8 (160,1), 10 (190), 12 (155,87), 14 (100); 2/31 (100)-частный сектор</t>
  </si>
  <si>
    <t>пр-кт Красной Армии, д. 3 (12905,4), 5 (3320,4)
ул. Воробьевская, д. 9 (3272), 11 (2815,8), 13 (2834,5)                                                   пр-д Хотьковский д. 3 (1270,5), 9 (3565,2), 7 (1739,9), 18 (3764,2)                            пр-д Новозагорский д. 3А (1963,9), 6 (1546)</t>
  </si>
  <si>
    <t xml:space="preserve">Хотьковский пр-д, д. 19 (3308,1), 46 (3326), 44А (2286,4), 42А (1945,1), 40А (1893,3), 38А (1808),  22 (769,3), 24 (761,7), 
</t>
  </si>
  <si>
    <t>ул. Клементьевская, д. 72 (3044,5) ,76/10 (2377,8) 82 (645,1),
ул. Школьная д. 8 (1086,9), 10 (1085,8), 12 (1299,7), 17 (490), 19 (728,2), 21 (1271,1)                                                                                                                           ул. Толстого д. 2 (1992,8), 2А (1490), 4 (1996,3), 6 (949,9)</t>
  </si>
  <si>
    <t xml:space="preserve">ул. Куликова, д. 3 (491,2), 5 (6208,6), 2/2 (1/2) (470,5), 14/11 (627,82), 23/10 (1878,8),
ул. Толстого, д. 1Б (1949,3), 2Б (1449), 3Б ( 2011,8)
ул. Клементьевская, д. 79 (1/2) (511,4), </t>
  </si>
  <si>
    <t>56.283148, 38.129084</t>
  </si>
  <si>
    <t>ООО " Витал 74"</t>
  </si>
  <si>
    <t>г. Хотьково, ул. Художественный проезд, д. 7</t>
  </si>
  <si>
    <t>56.239898, 37.988228</t>
  </si>
  <si>
    <t>ООО "Торус-Техно"</t>
  </si>
  <si>
    <t>ул. Новоярославская: 21 (52,1), 4 (44,8), 4 (45,8), 17 (60,4), 15/1 (61,2), 19 (54,6), 23/25 (133,7), 13 (69,1);                                          ул. Глинки: 31 (56,2), 5 (92,8), 3 (80,6), 7 (90,1), 31 (55,2), 27 (51,8), 33 (76,9), 35 (90,5), 29 (52,5), 12/10 (61,5), 3 (127,6), 50:05:0070106:2086 (130,8);                              ул. Калинина: 4 (31,9), 16 (42,5), 20 (91,8), 38 (70), 20 (50), 24/2 (146,9), 18 (42,1), 6 (244,4), 8 (91,9), 5 (74,8), 22 (90,7), 30 (46,3), 28 (81,3), 4 (92,4), 10 (74,5), 28 (74), 34 (35), 36 (66,9), 11 (74,2);                                                            ул. Зои Космодемьянской: 5 (53,8), 8 (137,1), 6 (90,1).      ул. Бабушкина д. 1\2 (177,1), 3 (100), 5\1 (52,4).</t>
  </si>
  <si>
    <r>
      <t xml:space="preserve">4             </t>
    </r>
    <r>
      <rPr>
        <sz val="12"/>
        <color rgb="FFFF0000"/>
        <rFont val="Times New Roman"/>
        <family val="1"/>
        <charset val="204"/>
      </rPr>
      <t xml:space="preserve">  6</t>
    </r>
  </si>
  <si>
    <r>
      <t xml:space="preserve">4 </t>
    </r>
    <r>
      <rPr>
        <sz val="11"/>
        <color rgb="FFFF0000"/>
        <rFont val="Times New Roman"/>
        <family val="1"/>
        <charset val="204"/>
      </rPr>
      <t>5</t>
    </r>
    <r>
      <rPr>
        <sz val="11"/>
        <rFont val="Times New Roman"/>
        <family val="1"/>
        <charset val="204"/>
      </rPr>
      <t>*0,66 ежедневно с 08:00-12:00</t>
    </r>
  </si>
  <si>
    <r>
      <t xml:space="preserve">1                           </t>
    </r>
    <r>
      <rPr>
        <sz val="12"/>
        <color rgb="FFFF0000"/>
        <rFont val="Times New Roman"/>
        <family val="1"/>
        <charset val="204"/>
      </rPr>
      <t>4</t>
    </r>
  </si>
  <si>
    <t>КГО- 24,8 (ул. Гайдара)</t>
  </si>
  <si>
    <t>пос. Лоза, дом 45</t>
  </si>
  <si>
    <t>56.261348 38.214969</t>
  </si>
  <si>
    <t>56.247249 38.217597</t>
  </si>
  <si>
    <t>пос. Ситники, дом 23</t>
  </si>
  <si>
    <t>ликвидирована</t>
  </si>
  <si>
    <t>г. Сергиев Посад, ул. Дружбы, д.5Б</t>
  </si>
  <si>
    <t>56.327504 38.142594</t>
  </si>
  <si>
    <t>г. Хотьково, ул. 1ая Станционная, д.35</t>
  </si>
  <si>
    <t>56.255054 377.996757</t>
  </si>
  <si>
    <t>ООО "Тренд Вайн"</t>
  </si>
  <si>
    <t>МБУ "БЛАГОУСТРОЙСТВО СП"</t>
  </si>
  <si>
    <r>
      <rPr>
        <sz val="11"/>
        <color rgb="FFFF0000"/>
        <rFont val="Times New Roman"/>
        <family val="1"/>
        <charset val="204"/>
      </rPr>
      <t xml:space="preserve"> </t>
    </r>
    <r>
      <rPr>
        <sz val="11"/>
        <rFont val="Times New Roman"/>
        <family val="1"/>
        <charset val="204"/>
      </rPr>
      <t>07:00-23:00 (вторник, четверг, воскресенье)</t>
    </r>
  </si>
  <si>
    <t xml:space="preserve"> ежедневно 07:00-11:00</t>
  </si>
  <si>
    <r>
      <t>не заявлен, заявка оформлена, кп отремонтирована в 2022, строительство новой кп 2022 на</t>
    </r>
    <r>
      <rPr>
        <sz val="11"/>
        <color rgb="FFFF0000"/>
        <rFont val="Times New Roman"/>
        <family val="1"/>
        <charset val="204"/>
      </rPr>
      <t xml:space="preserve"> 8 </t>
    </r>
    <r>
      <rPr>
        <sz val="11"/>
        <rFont val="Times New Roman"/>
        <family val="1"/>
        <charset val="204"/>
      </rPr>
      <t>баков+кгм</t>
    </r>
  </si>
  <si>
    <t>пр-т Красной Армии, д. 205В , 205                   Инженерная, 10</t>
  </si>
  <si>
    <t>г. Хотьково, ул. 1ая Станционная, д. 2А</t>
  </si>
  <si>
    <t>56.255716 37.994812</t>
  </si>
  <si>
    <t xml:space="preserve">АО "Тандер" </t>
  </si>
  <si>
    <t>г. Сергиев Посад, ул. Дружбы, д.5В</t>
  </si>
  <si>
    <t>56.327331 38.141268</t>
  </si>
  <si>
    <t>ООО "ИПОМИР"</t>
  </si>
  <si>
    <t xml:space="preserve">1 раз в месяц  первая ср </t>
  </si>
  <si>
    <t xml:space="preserve">1 раз в 3 дня </t>
  </si>
  <si>
    <t>ежежневно 7.00-23.00</t>
  </si>
  <si>
    <t>еженедельно чт (4,5 раз в мес.)</t>
  </si>
  <si>
    <t xml:space="preserve">1 раз в 9 дней </t>
  </si>
  <si>
    <t>пн (1) ср (1) пт (1) сб (1) вс (1) с 07:00-10:00</t>
  </si>
  <si>
    <t xml:space="preserve">ежедневно  </t>
  </si>
  <si>
    <t>д. 22 (2247,2), 23 (3434,5), 24 (1346,4), 25 (6031)</t>
  </si>
  <si>
    <t>д. 3 (2113,2), 3А (2364,5), 5 (2691,7), 6 (4558,2)</t>
  </si>
  <si>
    <t>д. 30А (5349,3)</t>
  </si>
  <si>
    <t>д. 32 (3016,22)</t>
  </si>
  <si>
    <t>д.7/9(4437,4), 8-8А (5268,8)</t>
  </si>
  <si>
    <t>д. 9 (3394,7), 10 (3411,4), 16 (3268,9), 17 (3435,2)</t>
  </si>
  <si>
    <t xml:space="preserve">д. 19 (4487,7) , 20 (2642,3), 21 (3833,9), 21А (4013,5), 15 (4572,7) </t>
  </si>
  <si>
    <t>д. 11 (3385,9), 12 (4540,4), 13 (4406,1)</t>
  </si>
  <si>
    <t>1 раз в 7 дней</t>
  </si>
  <si>
    <t>раз в 2 дня с 11.07</t>
  </si>
  <si>
    <t>1-я Каляевская, д. 1-23;
2-я Каляевская, д. 1-17А;
ул. Вифанская, д. 100-141
ул. Вифанская, д. 40-99
пер. Чудинова, д. 3-20                                                                                                                                                                                            1-я Каляевская, д. 1-23;
2-я Каляевская, д. 1-17А;
ул. Вифанская, д. 100-141                                                                                                                                                                               1-я Каляевская, д. 1-23;
2-я Каляевская, д. 1-17А;
ул. Вифанская, д. 100-141</t>
  </si>
  <si>
    <t>г.о. Сергиево Посадский, тер. Индустриального парка "М-8", д. 7</t>
  </si>
  <si>
    <t>56.390281  38.232148</t>
  </si>
  <si>
    <t>ООО "Меттойл"</t>
  </si>
  <si>
    <t xml:space="preserve">не заявлен, заявка оформлена </t>
  </si>
  <si>
    <t>ликвидированна 1.11.2023</t>
  </si>
  <si>
    <t xml:space="preserve">ул. Дружбы, 9А , 9Ак1 </t>
  </si>
  <si>
    <t xml:space="preserve">ул. Базисный Питомник, д. 1 (616,5), 2 (625,9), 3 (701,2), 4 (724,7), 5 (799,5), 6 (2682,2), 7 (2465,5), 8 (2626,1), 9 (2858,4), 10 (2803,5), 11 (2847,1), 15 (1192,1),  + 5-10 домов, </t>
  </si>
  <si>
    <r>
      <t xml:space="preserve">2           </t>
    </r>
    <r>
      <rPr>
        <sz val="12"/>
        <color rgb="FFFF0000"/>
        <rFont val="Times New Roman"/>
        <family val="1"/>
        <charset val="204"/>
      </rPr>
      <t>5</t>
    </r>
  </si>
  <si>
    <t>2 раза в день  7:00 - 10:00</t>
  </si>
  <si>
    <t xml:space="preserve">2 раза в день </t>
  </si>
  <si>
    <t>г. Сергиев Посад, ул. Южная, д. 29</t>
  </si>
  <si>
    <t>56.3230038 38.164770</t>
  </si>
  <si>
    <t xml:space="preserve">Бутеров Михаил Сергеевич </t>
  </si>
  <si>
    <t>г. Сергиев Посад, пр-кт Красной Армии, д. 185А</t>
  </si>
  <si>
    <t>56.317529  38.137728</t>
  </si>
  <si>
    <t>ООО "СГС Групп"</t>
  </si>
  <si>
    <t>ежкдневно</t>
  </si>
  <si>
    <t>56.328041  38.140061</t>
  </si>
  <si>
    <t>г. Сергиев Посад, ул. Дружбы, д. 6\6А</t>
  </si>
  <si>
    <t xml:space="preserve">ИП Фирсов Дмитрий Евгеньевич </t>
  </si>
  <si>
    <t>МБУ "Благоустройство СП"   Д-Р №11от 31.10.2023</t>
  </si>
  <si>
    <t>ЛЕЙБ-МЕДИК ООО-0,22куб.м   ИП Фирсов Д.Е.</t>
  </si>
  <si>
    <t>магазин "Продукты" ул. Дружбы д.8Б</t>
  </si>
  <si>
    <t>г. Сергиев Посад, ул. Вифанская, д. 1</t>
  </si>
  <si>
    <t>56.311751, 38.139759</t>
  </si>
  <si>
    <t>ИП Мамаева Жанна Виленовна</t>
  </si>
  <si>
    <t>г. Сергиев Посад, ул. Глинки, д. 13</t>
  </si>
  <si>
    <t>56.323761, 38.154940</t>
  </si>
  <si>
    <t>ООО "СЗ Виктория-7"</t>
  </si>
  <si>
    <t>ООО "Планинвест проек"</t>
  </si>
  <si>
    <t>5*0,8</t>
  </si>
  <si>
    <t>ср (сб)</t>
  </si>
  <si>
    <t>ноябрь-апрель ср (17,332) май-октябрь ср.сб (34,664)</t>
  </si>
  <si>
    <t>2-й,4-й чт месяца</t>
  </si>
  <si>
    <t>г. Сергиев Посад, ул. Вокзальная, д.  2Б</t>
  </si>
  <si>
    <t xml:space="preserve">56.303955078125, 38.1379203796386719 </t>
  </si>
  <si>
    <t>Вайлдберис</t>
  </si>
  <si>
    <t>1,2,4 неделя ср 1,2,3,4 неделя сб ( 7 раз в мес.)</t>
  </si>
  <si>
    <t xml:space="preserve">г. Сергиев Посад, ул. Вокзальная пл, д.  1 </t>
  </si>
  <si>
    <t>ТЦ "Преображенский"</t>
  </si>
  <si>
    <t xml:space="preserve">ИП Олешков  Максим Максимович (ООО "РОСТ") </t>
  </si>
  <si>
    <t xml:space="preserve">ИП Олешков Максим Максимович  (ООО "РОСТ") </t>
  </si>
  <si>
    <t xml:space="preserve">заявлен  </t>
  </si>
  <si>
    <t>вт ,пт</t>
  </si>
  <si>
    <t>г. Сергиев Посад, ул. Вокзальная пл, д. 26</t>
  </si>
  <si>
    <t xml:space="preserve">ИП Скворцов Д.Н. </t>
  </si>
  <si>
    <t>1*0,66    1*0,9</t>
  </si>
  <si>
    <t>раз в месяц (чт)</t>
  </si>
  <si>
    <t>г. Сергиев Посад, ул. 1-ая Рыбная, д. 18а</t>
  </si>
  <si>
    <t>г. Сергиев Посад, пр-кт Красной Армии, д. 182а, помещение 3</t>
  </si>
  <si>
    <t>ИП Трусов Вячеслав Анатольевич</t>
  </si>
  <si>
    <t>2 раза в месяц , 2и 4 ср</t>
  </si>
  <si>
    <t>г. Сергиев Посад, ул. 1-ая Рыбная, д. 18а, помещение 8</t>
  </si>
  <si>
    <t>информация от регов</t>
  </si>
  <si>
    <t>56.304637, 38.138226</t>
  </si>
  <si>
    <t>56.304580, 38.137921</t>
  </si>
  <si>
    <t xml:space="preserve">пр-т Красной Армии, д. 184 (2663,9) , 182 (3671,2) ,186/2 (2325,5) 
Бероунская, д. 4 (1377,2) , 6/25 (2247,5) 
ул. Валовая, д. 21/5 (3109,6) ,19/8 (3170) , 28  ( 4118,6) 
</t>
  </si>
  <si>
    <r>
      <t xml:space="preserve">ул. Бероунская, д. 20 (3280,1) </t>
    </r>
    <r>
      <rPr>
        <sz val="11"/>
        <rFont val="Times New Roman"/>
        <family val="1"/>
        <charset val="204"/>
      </rPr>
      <t xml:space="preserve">, 22 (3206,3) </t>
    </r>
    <r>
      <rPr>
        <sz val="11"/>
        <rFont val="Times New Roman"/>
        <family val="1"/>
        <charset val="204"/>
      </rPr>
      <t>, 14  ( 540,8)</t>
    </r>
    <r>
      <rPr>
        <sz val="11"/>
        <rFont val="Times New Roman"/>
        <family val="1"/>
        <charset val="204"/>
      </rPr>
      <t xml:space="preserve">
ул. Стахановская, д. 3 (453) </t>
    </r>
    <r>
      <rPr>
        <sz val="11"/>
        <rFont val="Times New Roman"/>
        <family val="1"/>
        <charset val="204"/>
      </rPr>
      <t xml:space="preserve">,  1А ( 2284,57) </t>
    </r>
    <r>
      <rPr>
        <sz val="11"/>
        <rFont val="Times New Roman"/>
        <family val="1"/>
        <charset val="204"/>
      </rPr>
      <t xml:space="preserve">, 5  (1174,3) </t>
    </r>
    <r>
      <rPr>
        <sz val="11"/>
        <rFont val="Times New Roman"/>
        <family val="1"/>
        <charset val="204"/>
      </rPr>
      <t xml:space="preserve">
ул. Карла Либкнехта, д. 2/16 (2983,4)</t>
    </r>
    <r>
      <rPr>
        <b/>
        <sz val="11"/>
        <rFont val="Times New Roman"/>
        <family val="1"/>
        <charset val="204"/>
      </rPr>
      <t xml:space="preserve"> </t>
    </r>
  </si>
  <si>
    <r>
      <t xml:space="preserve">ул. Валовая, д. 50 (3239) </t>
    </r>
    <r>
      <rPr>
        <sz val="11"/>
        <rFont val="Times New Roman"/>
        <family val="1"/>
        <charset val="204"/>
      </rPr>
      <t xml:space="preserve">; 50А (2309,8) </t>
    </r>
    <r>
      <rPr>
        <sz val="11"/>
        <rFont val="Times New Roman"/>
        <family val="1"/>
        <charset val="204"/>
      </rPr>
      <t xml:space="preserve">; 29  (3665,91) </t>
    </r>
    <r>
      <rPr>
        <sz val="11"/>
        <rFont val="Times New Roman"/>
        <family val="1"/>
        <charset val="204"/>
      </rPr>
      <t xml:space="preserve">, 39/5 (2313) </t>
    </r>
    <r>
      <rPr>
        <sz val="11"/>
        <rFont val="Times New Roman"/>
        <family val="1"/>
        <charset val="204"/>
      </rPr>
      <t xml:space="preserve">, </t>
    </r>
    <r>
      <rPr>
        <b/>
        <sz val="11"/>
        <rFont val="Times New Roman"/>
        <family val="1"/>
        <charset val="204"/>
      </rPr>
      <t xml:space="preserve"> </t>
    </r>
    <r>
      <rPr>
        <sz val="11"/>
        <rFont val="Times New Roman"/>
        <family val="1"/>
        <charset val="204"/>
      </rPr>
      <t xml:space="preserve">27/3 (2672) </t>
    </r>
    <r>
      <rPr>
        <sz val="11"/>
        <rFont val="Times New Roman"/>
        <family val="1"/>
        <charset val="204"/>
      </rPr>
      <t xml:space="preserve">
пер. Валовый, д. 3 (3147,6), </t>
    </r>
  </si>
  <si>
    <r>
      <t xml:space="preserve">ул. Краснофлотская, д. 2 (527,3) , 4 (527,3) , 6 (675,3) ;                                                                                                                              ул. Леонида Булавина, д. </t>
    </r>
    <r>
      <rPr>
        <b/>
        <i/>
        <sz val="12"/>
        <rFont val="Times New Roman"/>
        <family val="1"/>
        <charset val="204"/>
      </rPr>
      <t xml:space="preserve"> </t>
    </r>
    <r>
      <rPr>
        <sz val="11"/>
        <rFont val="Times New Roman"/>
        <family val="1"/>
        <charset val="204"/>
      </rPr>
      <t>9 ( 3412,8)</t>
    </r>
    <r>
      <rPr>
        <sz val="11"/>
        <rFont val="Times New Roman"/>
        <family val="1"/>
        <charset val="204"/>
      </rPr>
      <t xml:space="preserve"> , 9А (3381,5) </t>
    </r>
    <r>
      <rPr>
        <sz val="11"/>
        <rFont val="Times New Roman"/>
        <family val="1"/>
        <charset val="204"/>
      </rPr>
      <t xml:space="preserve">
ул. Шлякова, д. 32  (1637,5), </t>
    </r>
  </si>
  <si>
    <r>
      <t xml:space="preserve">
Красный пер., д. 1/26 (1721), 3) (3795,2), 4 (12923,7)</t>
    </r>
    <r>
      <rPr>
        <sz val="11"/>
        <color rgb="FF0070C0"/>
        <rFont val="Times New Roman"/>
        <family val="1"/>
        <charset val="204"/>
      </rPr>
      <t xml:space="preserve"> </t>
    </r>
    <r>
      <rPr>
        <sz val="11"/>
        <rFont val="Times New Roman"/>
        <family val="1"/>
        <charset val="204"/>
      </rPr>
      <t xml:space="preserve">
ул. Леонида Булавина, д 16А (1412) , 16Б (1300) </t>
    </r>
  </si>
  <si>
    <r>
      <t xml:space="preserve">пр-кт Красной Армии, д. 188 (2022,3) , 192/2 (2673,8) 
ул. Бероунская, д. 1 (3744,7) </t>
    </r>
    <r>
      <rPr>
        <sz val="11"/>
        <rFont val="Times New Roman"/>
        <family val="1"/>
        <charset val="204"/>
      </rPr>
      <t xml:space="preserve">
</t>
    </r>
    <r>
      <rPr>
        <b/>
        <sz val="11"/>
        <rFont val="Times New Roman"/>
        <family val="1"/>
        <charset val="204"/>
      </rPr>
      <t xml:space="preserve"> </t>
    </r>
    <r>
      <rPr>
        <sz val="11"/>
        <rFont val="Times New Roman"/>
        <family val="1"/>
        <charset val="204"/>
      </rPr>
      <t xml:space="preserve">пер. Валовый, д. 4 (3119,9) </t>
    </r>
    <r>
      <rPr>
        <sz val="11"/>
        <rFont val="Times New Roman"/>
        <family val="1"/>
        <charset val="204"/>
      </rPr>
      <t xml:space="preserve">, 6 (2402,1) </t>
    </r>
  </si>
  <si>
    <r>
      <t>пр-кт Красной Армии, д. 208 (1985,4)</t>
    </r>
    <r>
      <rPr>
        <sz val="11"/>
        <color rgb="FF7030A0"/>
        <rFont val="Times New Roman"/>
        <family val="1"/>
        <charset val="204"/>
      </rPr>
      <t xml:space="preserve"> </t>
    </r>
    <r>
      <rPr>
        <sz val="11"/>
        <rFont val="Times New Roman"/>
        <family val="1"/>
        <charset val="204"/>
      </rPr>
      <t xml:space="preserve">, 210 (2637,8) </t>
    </r>
    <r>
      <rPr>
        <sz val="11"/>
        <rFont val="Times New Roman"/>
        <family val="1"/>
        <charset val="204"/>
      </rPr>
      <t xml:space="preserve">, 212 (1994,9) </t>
    </r>
    <r>
      <rPr>
        <sz val="11"/>
        <rFont val="Times New Roman"/>
        <family val="1"/>
        <charset val="204"/>
      </rPr>
      <t xml:space="preserve">
</t>
    </r>
  </si>
  <si>
    <r>
      <t xml:space="preserve">пр-кт Красной Армии, д. 206 (1995,7) </t>
    </r>
    <r>
      <rPr>
        <sz val="11"/>
        <rFont val="Times New Roman"/>
        <family val="1"/>
        <charset val="204"/>
      </rPr>
      <t xml:space="preserve">, 206А (2847,7) </t>
    </r>
    <r>
      <rPr>
        <sz val="11"/>
        <rFont val="Times New Roman"/>
        <family val="1"/>
        <charset val="204"/>
      </rPr>
      <t xml:space="preserve">
ул. Валовая, д. 39А (2102,1) </t>
    </r>
  </si>
  <si>
    <r>
      <t xml:space="preserve">ул. Шлякова, д. 13 (3426,3) </t>
    </r>
    <r>
      <rPr>
        <sz val="11"/>
        <rFont val="Times New Roman"/>
        <family val="1"/>
        <charset val="204"/>
      </rPr>
      <t xml:space="preserve">
ул. Валовая, д. 17/15 (4458,9) </t>
    </r>
  </si>
  <si>
    <t xml:space="preserve">пр-кт Красной Армии, д. 180 (6099,3) 
Новый пер., д. 3 (2421,3) , 4 (3162,2), 6 (3162,2) </t>
  </si>
  <si>
    <r>
      <t>ул. Стахановская, д. 11 (1093,1)</t>
    </r>
    <r>
      <rPr>
        <b/>
        <sz val="11"/>
        <color rgb="FF00B050"/>
        <rFont val="Times New Roman"/>
        <family val="1"/>
        <charset val="204"/>
      </rPr>
      <t xml:space="preserve"> </t>
    </r>
    <r>
      <rPr>
        <sz val="11"/>
        <rFont val="Times New Roman"/>
        <family val="1"/>
        <charset val="204"/>
      </rPr>
      <t xml:space="preserve">, 8/40 (2358,7) , 6/31 (3311) , 7/33 ( 1094,8), 9/42 (1076,1) , 13/19 (675,4) 
ул. Шлякова, д. 29/7 (5607,4) </t>
    </r>
    <r>
      <rPr>
        <sz val="11"/>
        <rFont val="Times New Roman"/>
        <family val="1"/>
        <charset val="204"/>
      </rPr>
      <t xml:space="preserve">
ул. Карла Либкнехта, д.</t>
    </r>
    <r>
      <rPr>
        <i/>
        <sz val="11"/>
        <rFont val="Times New Roman"/>
        <family val="1"/>
        <charset val="204"/>
      </rPr>
      <t xml:space="preserve"> </t>
    </r>
    <r>
      <rPr>
        <sz val="11"/>
        <rFont val="Times New Roman"/>
        <family val="1"/>
        <charset val="204"/>
      </rPr>
      <t xml:space="preserve"> 9/38 (15169,6)</t>
    </r>
    <r>
      <rPr>
        <b/>
        <sz val="11"/>
        <rFont val="Times New Roman"/>
        <family val="1"/>
        <charset val="204"/>
      </rPr>
      <t xml:space="preserve"> </t>
    </r>
    <r>
      <rPr>
        <sz val="11"/>
        <rFont val="Times New Roman"/>
        <family val="1"/>
        <charset val="204"/>
      </rPr>
      <t xml:space="preserve">
</t>
    </r>
  </si>
  <si>
    <r>
      <t>ул. Леонида Булавина, д. 5/23 ( 3364,4) , 3 ( 3520,1) , 2/10 (1430,4) ,4 (441,7), 1/12  (4499,9)
ул. Карла Либкнехта, д. 4 (2051,3)</t>
    </r>
    <r>
      <rPr>
        <b/>
        <sz val="11"/>
        <rFont val="Times New Roman"/>
        <family val="1"/>
        <charset val="204"/>
      </rPr>
      <t xml:space="preserve"> ,</t>
    </r>
    <r>
      <rPr>
        <sz val="11"/>
        <rFont val="Times New Roman"/>
        <family val="1"/>
        <charset val="204"/>
      </rPr>
      <t xml:space="preserve"> 6/27 (2682,2)</t>
    </r>
    <r>
      <rPr>
        <b/>
        <sz val="11"/>
        <rFont val="Times New Roman"/>
        <family val="1"/>
        <charset val="204"/>
      </rPr>
      <t/>
    </r>
  </si>
  <si>
    <t xml:space="preserve"> КГО- 41,98 (Стахановская, д. 9/42) </t>
  </si>
  <si>
    <t>КГО-34,64  (ПКА д. 184)</t>
  </si>
  <si>
    <t>КГО-18,4 (ПКА д. 184)</t>
  </si>
  <si>
    <t xml:space="preserve">  КГО-16,21 (Валовая  д. 50) </t>
  </si>
  <si>
    <t xml:space="preserve"> КГО-15,44 (Валовая  д. 50) </t>
  </si>
  <si>
    <t xml:space="preserve"> КГО-32,58 (Валовая  д. 50) </t>
  </si>
  <si>
    <t>КГО- 49,35 (Стахановская, д. 9/42)</t>
  </si>
  <si>
    <t xml:space="preserve"> КГО- 23,71 (Стахановская, д. 9/42)</t>
  </si>
  <si>
    <t>КГО- 32,49 (Стахановская, д. 9/42)</t>
  </si>
  <si>
    <t>КГО - 1,22       ( Больничная 1/3)</t>
  </si>
  <si>
    <t>не заявлен   КГО - 0,7       ( Больничная 1/3)</t>
  </si>
  <si>
    <t>не заявлен, только основание КГО-43,07 (Воробьевская 33)</t>
  </si>
  <si>
    <t>не заявлен  КГО-24,09 (Воробьевская 33)</t>
  </si>
  <si>
    <t>не заявлен  КГО-37,56 (Воробьевская 33)</t>
  </si>
  <si>
    <t>заявлен КГО-34,06 (Вознесенская 109)</t>
  </si>
  <si>
    <t>заявлен, акт КГО-47,51 (Вознесенская 109)</t>
  </si>
  <si>
    <t>заявлен  КГО-90,99 (Вознесенская 109)</t>
  </si>
  <si>
    <t>заявлен  КГО-25,98 (Вознесенская 109)</t>
  </si>
  <si>
    <t>г. Пересвет, ул. Мира, д.10</t>
  </si>
  <si>
    <t>56.414702, 38.165824</t>
  </si>
  <si>
    <t>ФГБУЗ ЦМСЧ №94 ФМБА России (Сорокин Алексей Генадьевич)</t>
  </si>
  <si>
    <t>11.7м</t>
  </si>
  <si>
    <t>56.304874, 38.137886</t>
  </si>
  <si>
    <t xml:space="preserve">Махотин Василий Владимирович </t>
  </si>
  <si>
    <t>ООО ККФ "Тонус"</t>
  </si>
  <si>
    <t>киоск "Добрый кофе"</t>
  </si>
  <si>
    <t>1f98348c-ec7f-4f33-8044-d6ca11bc6bcf</t>
  </si>
  <si>
    <t>e615ac22-76ab-4b19-91fb-76cde9d75cfd</t>
  </si>
  <si>
    <t>382dffc6-d9e8-4e1d-9752-562fecec668c</t>
  </si>
  <si>
    <t>a00507cc-7f49-4e1d-b1f4-22856b5115a6</t>
  </si>
  <si>
    <t>29b56f7b-1735-44f5-b84d-680b69d0252c</t>
  </si>
  <si>
    <t>24c0ee60-bdf6-4cf3-b48d-324d3a49b1bc</t>
  </si>
  <si>
    <t>пн, чт</t>
  </si>
  <si>
    <t>0e95c596-8dc9-4c98-8c69-5a9d71427c76</t>
  </si>
  <si>
    <r>
      <t>д. 2 (2134,7), 2А (2374,4),</t>
    </r>
    <r>
      <rPr>
        <sz val="11"/>
        <color rgb="FFFF0000"/>
        <rFont val="Times New Roman"/>
        <family val="1"/>
        <charset val="204"/>
      </rPr>
      <t xml:space="preserve"> </t>
    </r>
  </si>
  <si>
    <r>
      <t>д. 1 (2124), 1А (2329,4) ,</t>
    </r>
    <r>
      <rPr>
        <sz val="11"/>
        <color rgb="FFFF0000"/>
        <rFont val="Times New Roman"/>
        <family val="1"/>
        <charset val="204"/>
      </rPr>
      <t xml:space="preserve"> </t>
    </r>
    <r>
      <rPr>
        <sz val="11"/>
        <rFont val="Times New Roman"/>
        <family val="1"/>
        <charset val="204"/>
      </rPr>
      <t>4-4А (5210,5)</t>
    </r>
  </si>
  <si>
    <t>ежедневно 11.00-15.00</t>
  </si>
  <si>
    <t>ежедневно с 08:00-12:00, вывоз 2 раза сб вс</t>
  </si>
  <si>
    <t>КГО + 23,64 (Воздвиженская наб.)</t>
  </si>
  <si>
    <t>КГО + 20,75 (Воздвиженская наб.)</t>
  </si>
  <si>
    <t>КГО + 18,32 (Воздвиженская наб.)</t>
  </si>
  <si>
    <t>КГО + 21,13 (Воздвиженская наб.)</t>
  </si>
  <si>
    <t>КГО + 8,03 (Воздвиженская наб.)</t>
  </si>
  <si>
    <t>ул. Садовая, д. 14 (420,8), 14А (280,9), 14Б (280,9), 8 (496,9), 10 (435,1)</t>
  </si>
  <si>
    <t>КГО +4,47 (Воздвиженская наб.)</t>
  </si>
  <si>
    <t>КГО + 9,44 (Воздвиженская наб.)</t>
  </si>
  <si>
    <t>КГО - 37,22     ( Больничная 1/3)</t>
  </si>
  <si>
    <t>вывоз с октября по апрель ежедневно с 07.00-11.00 КГО - 36,81     ( Больничная 1/3)</t>
  </si>
  <si>
    <t>КГО - 18,95     ( Больничная 1/3)</t>
  </si>
  <si>
    <t>включена в план по озеленению  КГО - 51,9     ( Больничная 1/3)</t>
  </si>
  <si>
    <t>КГО - 16,63     ( Больничная 1/3)</t>
  </si>
  <si>
    <t>КГО - 13,6    (Больничная 1/3)</t>
  </si>
  <si>
    <t>акт  КГО - 28,61 (Больничная 1/3)</t>
  </si>
  <si>
    <t>акт                    КГО - 5,35     ( Больничная 1/3)</t>
  </si>
  <si>
    <t>КГО -6,55    (Больничная 1/3)</t>
  </si>
  <si>
    <t>нет таблички  КГО - 20,98    ( Больничная 1/3)</t>
  </si>
  <si>
    <t xml:space="preserve">ул. Вознесенская, д. 109 (2658,4), 82 (3354,4), 111/4 (3349,3), </t>
  </si>
  <si>
    <t>г. Сергиев Посад, ул. Вознесенская, д. 109 (111)</t>
  </si>
  <si>
    <t>ул. Вознесенская, 107 (3181,06), 78 (3747,9),  80А  (4203,78) + Болотно-Полевая ул.,</t>
  </si>
  <si>
    <t>ИП Гавринева Е.Н.; Головизнина Альбина Анатольевна-3,05куб.м (22,26593)(салон Шоколад); ООО «ФАРМА МЕДИКАЛ»-1,51куб.м (2,24833); ИП Литвинов И.А. (2,23815) (Вознесенская, 46 - офисные помещения)</t>
  </si>
  <si>
    <t>ИП Козин В.М. (0,3625); ИП Лапшова В.В. (4,256); Сабитова Валентина Алексеевна-0,13куб.м(0,6)</t>
  </si>
  <si>
    <t>не заявлен, заявка оформлена, строит новой кп на 8+кгм в 2021   КГО-30,54 (Вознесенская 109)</t>
  </si>
  <si>
    <t>ООО фирма «Саркис»-0,07куб.м; ПАО «БАНК УРАЛСИБ»-0,87куб.м (0,8775); ПОЧТА РОССИИ АО-0,73куб.м</t>
  </si>
  <si>
    <t>ежедневно с 07:00-11:00,  15:00-19:00</t>
  </si>
  <si>
    <t>38.453,19</t>
  </si>
  <si>
    <t>не заявлен, включена в план по озеленению, необходимо оборудовать шлагбаум  КГО-73,79 (Воробьевская 33)</t>
  </si>
  <si>
    <t>ул. Воробьевская, д. 15 (1838,3), 17 (2204,7), 17А (3312,1), 18Б (1961,2), 19 (4654,7), + ИЖС  ( ул. Воробьевская,  ул. Клементьевская, Ул. Болотная, ул. Поварская
ул. Поварская Набережная ,  пер. Косой )</t>
  </si>
  <si>
    <t>2 дома Респект, 2 дома МОЭ, не заявлен, акт,  необходима установка 2 синих баков  КГО-20,59 (Воробьевская 33)</t>
  </si>
  <si>
    <t>Малиновская Наталья Владимировна (0,15)</t>
  </si>
  <si>
    <t xml:space="preserve">акт  </t>
  </si>
  <si>
    <t xml:space="preserve">ул. Маяковского д.  15/25 (3125,02), 15А (3100,8)                                                                                                                              ул. Свердлова д. 1А (3127,9)                                                                                                      ИЖС Толстого ул., Свердлова ул., Свердлова пр., Маяковского ул.,Совхозная ул.,Лермонтова ул., Пугачева ул., Хотьковская ул., Загорского ул., </t>
  </si>
  <si>
    <t>КГО- 22,4 (ул. Гайдара)</t>
  </si>
  <si>
    <t>КГО- 55 (ул. Гайдара)</t>
  </si>
  <si>
    <t xml:space="preserve">ул. Василия Шукшина:  </t>
  </si>
  <si>
    <t>КГО- 34,45 (Старозубачевская улица )</t>
  </si>
  <si>
    <t>КГО- 11,74(Старозубачевская улица )</t>
  </si>
  <si>
    <t>КГО- 22,98 (Старозубачевская улица )</t>
  </si>
  <si>
    <t>КГО- 3,38 (Старозубачевская улица )</t>
  </si>
  <si>
    <t xml:space="preserve">ежедневно 09:00-13:00 </t>
  </si>
  <si>
    <t>КГО- 12,5 (Старозубачевская улица )</t>
  </si>
  <si>
    <t>КГО- 5,74 (Старозубачевская улица )</t>
  </si>
  <si>
    <t>Новоугличское ш., д. 44 (3064,2)</t>
  </si>
  <si>
    <r>
      <t xml:space="preserve"> г. Сергиев Посад, ул. Дружбы, д. 16 (3834,7)</t>
    </r>
    <r>
      <rPr>
        <sz val="11"/>
        <color theme="1"/>
        <rFont val="Times New Roman"/>
        <family val="1"/>
        <charset val="204"/>
      </rPr>
      <t>, Новоугличское ш., 102 (10775,3)</t>
    </r>
  </si>
  <si>
    <t>Новоугличское ш., д. 101 (2663,8), 92 (2558,4)</t>
  </si>
  <si>
    <r>
      <t>Новоугличское ш., д. 80А (4394)</t>
    </r>
    <r>
      <rPr>
        <sz val="11"/>
        <rFont val="Times New Roman"/>
        <family val="1"/>
        <charset val="204"/>
      </rPr>
      <t>, 88 (4572,6)</t>
    </r>
  </si>
  <si>
    <t xml:space="preserve">Новоугличское ш., д. 65 (3245), 65А (2631,8) </t>
  </si>
  <si>
    <t>Новоугличское ш., д. 90 (4403,1)</t>
  </si>
  <si>
    <t xml:space="preserve">б-р Кузнецова, д. 3 (8210,3) , 3А (1383,7) , 7 (5749,7) </t>
  </si>
  <si>
    <r>
      <t>Новоугличское ш., д. 67 (2809,8)</t>
    </r>
    <r>
      <rPr>
        <sz val="11"/>
        <rFont val="Times New Roman"/>
        <family val="1"/>
        <charset val="204"/>
      </rPr>
      <t xml:space="preserve">, 69 (3368,3) </t>
    </r>
    <r>
      <rPr>
        <sz val="11"/>
        <rFont val="Times New Roman"/>
        <family val="1"/>
        <charset val="204"/>
      </rPr>
      <t xml:space="preserve">, 69А ( 3467,1) </t>
    </r>
  </si>
  <si>
    <r>
      <t>ул. Новоугличское ш., д. 3 (2833,1)</t>
    </r>
    <r>
      <rPr>
        <sz val="11"/>
        <rFont val="Times New Roman"/>
        <family val="1"/>
        <charset val="204"/>
      </rPr>
      <t xml:space="preserve"> , 5 (3280,5) </t>
    </r>
    <r>
      <rPr>
        <sz val="11"/>
        <rFont val="Times New Roman"/>
        <family val="1"/>
        <charset val="204"/>
      </rPr>
      <t xml:space="preserve">
пр-кт Красной Армии, д. 195/1 (1579,5) </t>
    </r>
  </si>
  <si>
    <r>
      <t>ул. Дружбы, д. 1 (5125,2), 1А (3485), 2 (3533,4)</t>
    </r>
    <r>
      <rPr>
        <sz val="11"/>
        <rFont val="Times New Roman"/>
        <family val="1"/>
        <charset val="204"/>
      </rPr>
      <t>, 3 (3544,5)</t>
    </r>
    <r>
      <rPr>
        <sz val="11"/>
        <rFont val="Times New Roman"/>
        <family val="1"/>
        <charset val="204"/>
      </rPr>
      <t xml:space="preserve"> , 3А (2611,6), 4 ( 4968,1)</t>
    </r>
  </si>
  <si>
    <r>
      <t>ул. Дружбы, д. 4А ( 3459,1)</t>
    </r>
    <r>
      <rPr>
        <sz val="11"/>
        <rFont val="Times New Roman"/>
        <family val="1"/>
        <charset val="204"/>
      </rPr>
      <t xml:space="preserve"> , 4Б (3235,7), 4В (3567,4) </t>
    </r>
  </si>
  <si>
    <r>
      <t>ул. Дружбы, д. 9 (5332,2)</t>
    </r>
    <r>
      <rPr>
        <sz val="11"/>
        <rFont val="Times New Roman"/>
        <family val="1"/>
        <charset val="204"/>
      </rPr>
      <t>, 10  (2627,4)</t>
    </r>
  </si>
  <si>
    <t>Новоугличское ш., д. 62 (3478,3), 64 (3524,9)</t>
  </si>
  <si>
    <r>
      <t>ул. Дружбы, д. 6 (2641,8)</t>
    </r>
    <r>
      <rPr>
        <sz val="11"/>
        <rFont val="Times New Roman"/>
        <family val="1"/>
        <charset val="204"/>
      </rPr>
      <t xml:space="preserve"> , 6А (5257,3)</t>
    </r>
  </si>
  <si>
    <r>
      <t>г. Сергиев Посад, ул. Матросова, д. 6 ( 3775,1)</t>
    </r>
    <r>
      <rPr>
        <sz val="11"/>
        <rFont val="Times New Roman"/>
        <family val="1"/>
        <charset val="204"/>
      </rPr>
      <t xml:space="preserve"> , 7 (3372,7) </t>
    </r>
  </si>
  <si>
    <t>Новоугличское ш., д. 98 (2639,2), 100 (2659,9)</t>
  </si>
  <si>
    <t xml:space="preserve">г. Сергиев Посад, ул. Матросова, д. 2/1 (15535,6) </t>
  </si>
  <si>
    <r>
      <t>пр-кт Красной Армии, д. 205 (3520,3) ,</t>
    </r>
    <r>
      <rPr>
        <b/>
        <sz val="11"/>
        <color rgb="FFFF0000"/>
        <rFont val="Times New Roman"/>
        <family val="1"/>
        <charset val="204"/>
      </rPr>
      <t xml:space="preserve"> </t>
    </r>
    <r>
      <rPr>
        <sz val="11"/>
        <rFont val="Times New Roman"/>
        <family val="1"/>
        <charset val="204"/>
      </rPr>
      <t xml:space="preserve">205Г ( 3104,9) </t>
    </r>
    <r>
      <rPr>
        <sz val="11"/>
        <color rgb="FF0070C0"/>
        <rFont val="Times New Roman"/>
        <family val="1"/>
        <charset val="204"/>
      </rPr>
      <t>,</t>
    </r>
    <r>
      <rPr>
        <sz val="11"/>
        <rFont val="Times New Roman"/>
        <family val="1"/>
        <charset val="204"/>
      </rPr>
      <t xml:space="preserve"> 205Д (1898,8) </t>
    </r>
    <r>
      <rPr>
        <sz val="11"/>
        <color rgb="FF0070C0"/>
        <rFont val="Times New Roman"/>
        <family val="1"/>
        <charset val="204"/>
      </rPr>
      <t>,</t>
    </r>
    <r>
      <rPr>
        <sz val="11"/>
        <rFont val="Times New Roman"/>
        <family val="1"/>
        <charset val="204"/>
      </rPr>
      <t xml:space="preserve"> 205В (2530,3) 
Инженерная, д. 10 (2543,1) 
</t>
    </r>
  </si>
  <si>
    <t xml:space="preserve">Новоугличское ш., д. 47А (362,3) , 47Б ( 533,1) , 49 (392,2)  , 49А (382) , 49Б ( 398,4) ,  51А ( 965,5),  53 (4460,4) </t>
  </si>
  <si>
    <t xml:space="preserve">ул. Инженерная, д. 8 (24589,3) </t>
  </si>
  <si>
    <r>
      <t>ул. Инженерная, д. 2 (2796,3)</t>
    </r>
    <r>
      <rPr>
        <sz val="11"/>
        <rFont val="Times New Roman"/>
        <family val="1"/>
        <charset val="204"/>
      </rPr>
      <t xml:space="preserve"> , 4 (2052) </t>
    </r>
    <r>
      <rPr>
        <sz val="11"/>
        <color rgb="FF0070C0"/>
        <rFont val="Times New Roman"/>
        <family val="1"/>
        <charset val="204"/>
      </rPr>
      <t>,</t>
    </r>
    <r>
      <rPr>
        <sz val="11"/>
        <rFont val="Times New Roman"/>
        <family val="1"/>
        <charset val="204"/>
      </rPr>
      <t xml:space="preserve"> 6 (2560,1) , 7 (3015,7) </t>
    </r>
    <r>
      <rPr>
        <sz val="11"/>
        <color rgb="FF0070C0"/>
        <rFont val="Times New Roman"/>
        <family val="1"/>
        <charset val="204"/>
      </rPr>
      <t>,</t>
    </r>
    <r>
      <rPr>
        <sz val="11"/>
        <rFont val="Times New Roman"/>
        <family val="1"/>
        <charset val="204"/>
      </rPr>
      <t xml:space="preserve"> 11 (886,8) , 13 (855,5) </t>
    </r>
    <r>
      <rPr>
        <sz val="11"/>
        <rFont val="Times New Roman"/>
        <family val="1"/>
        <charset val="204"/>
      </rPr>
      <t xml:space="preserve">
Новоугличское ш., д. 4 ( 2843,4) </t>
    </r>
    <r>
      <rPr>
        <sz val="11"/>
        <rFont val="Times New Roman"/>
        <family val="1"/>
        <charset val="204"/>
      </rPr>
      <t xml:space="preserve">
пр-т Красной Армии, д. 199 ( 2529,6) , 199А ( 2058,7), 201А (2063,7) , 201 (2093,2) </t>
    </r>
    <r>
      <rPr>
        <sz val="11"/>
        <color rgb="FF0070C0"/>
        <rFont val="Times New Roman"/>
        <family val="1"/>
        <charset val="204"/>
      </rPr>
      <t>,</t>
    </r>
    <r>
      <rPr>
        <sz val="11"/>
        <rFont val="Times New Roman"/>
        <family val="1"/>
        <charset val="204"/>
      </rPr>
      <t xml:space="preserve"> 203 (2530,2)  , 203А (2050,2) </t>
    </r>
    <r>
      <rPr>
        <sz val="11"/>
        <color rgb="FF0070C0"/>
        <rFont val="Times New Roman"/>
        <family val="1"/>
        <charset val="204"/>
      </rPr>
      <t>,</t>
    </r>
    <r>
      <rPr>
        <sz val="11"/>
        <rFont val="Times New Roman"/>
        <family val="1"/>
        <charset val="204"/>
      </rPr>
      <t xml:space="preserve"> 203Б ( 1299,5) </t>
    </r>
    <r>
      <rPr>
        <sz val="11"/>
        <color rgb="FF0070C0"/>
        <rFont val="Times New Roman"/>
        <family val="1"/>
        <charset val="204"/>
      </rPr>
      <t>,</t>
    </r>
    <r>
      <rPr>
        <sz val="11"/>
        <rFont val="Times New Roman"/>
        <family val="1"/>
        <charset val="204"/>
      </rPr>
      <t xml:space="preserve"> 197/2 ( 1493,4) </t>
    </r>
  </si>
  <si>
    <t>ул. Инженерная, д. 21 (46027)</t>
  </si>
  <si>
    <r>
      <t>ул. Дружбы, 7А (2653,3)</t>
    </r>
    <r>
      <rPr>
        <sz val="11"/>
        <rFont val="Times New Roman"/>
        <family val="1"/>
        <charset val="204"/>
      </rPr>
      <t xml:space="preserve"> , 8А (2622,8), 8 (2673,1),</t>
    </r>
    <r>
      <rPr>
        <sz val="12"/>
        <rFont val="Times New Roman"/>
        <family val="1"/>
        <charset val="204"/>
      </rPr>
      <t xml:space="preserve"> 7 (2654) </t>
    </r>
  </si>
  <si>
    <t xml:space="preserve">ул. Дружбы, 15Ак2 (12020,05) , 15Ак1 (8010,4) </t>
  </si>
  <si>
    <t>Новоугличское ш., д. 98 (2639,2)</t>
  </si>
  <si>
    <r>
      <t>Новоугличское ш., д. 96 ( 2667,9)</t>
    </r>
    <r>
      <rPr>
        <sz val="11"/>
        <rFont val="Times New Roman"/>
        <family val="1"/>
        <charset val="204"/>
      </rPr>
      <t xml:space="preserve"> , 94 (2649,4)</t>
    </r>
  </si>
  <si>
    <r>
      <t>Новоугличское ш., д. 84А (2654,1)</t>
    </r>
    <r>
      <rPr>
        <sz val="11"/>
        <rFont val="Times New Roman"/>
        <family val="1"/>
        <charset val="204"/>
      </rPr>
      <t xml:space="preserve"> , 82А (2639,5)</t>
    </r>
  </si>
  <si>
    <r>
      <t>Новоугличское ш., д. 74А (2684,3)</t>
    </r>
    <r>
      <rPr>
        <sz val="11"/>
        <rFont val="Times New Roman"/>
        <family val="1"/>
        <charset val="204"/>
      </rPr>
      <t xml:space="preserve"> , 70А (2621,6)</t>
    </r>
    <r>
      <rPr>
        <sz val="11"/>
        <rFont val="Times New Roman"/>
        <family val="1"/>
        <charset val="204"/>
      </rPr>
      <t xml:space="preserve"> , 68А (2703,3)</t>
    </r>
    <r>
      <rPr>
        <sz val="11"/>
        <rFont val="Times New Roman"/>
        <family val="1"/>
        <charset val="204"/>
      </rPr>
      <t>, 72А (2776,5), 50А (2785,7), 66 (3173,9)</t>
    </r>
  </si>
  <si>
    <t xml:space="preserve">Зелёный переулок, д. 13/30 (10050,8) </t>
  </si>
  <si>
    <r>
      <t xml:space="preserve"> 1-й Ударной Армии, 38 (6724,3) </t>
    </r>
    <r>
      <rPr>
        <sz val="11"/>
        <rFont val="Times New Roman"/>
        <family val="1"/>
        <charset val="204"/>
      </rPr>
      <t xml:space="preserve">, 42А (2665,1) </t>
    </r>
  </si>
  <si>
    <t xml:space="preserve"> 1-й Ударной Армии, д. 32 (4520,2) , 36 (4019,7) , 34 (2729,4) , 42 (1327,8) , 40 (4168,9)                                                                                                                    ул. Долгокукуевская д. 23 ,29 ,50 , 54 ,56 , 58\89 , 60 ,62 , 64 ,66\52   ул. Нижнекукуевская д. 19 , 21 , 23А , 24 , 25 ,26 ,27 , 28 , 29 , 29Б , 29В , 30,31\27 , 32, 33, 34 ,34А ,36 , 36А , 37 , 38 , 39\9 , 40 , 42 ,44 ,46 ,48\25                                                                                                                                                       ул. 1 Ударной Армии д. 67А , 69 ,71А , 73 , 75 , 77 , 79 , 81, 81А , 83 ,87 ,                                                                                                                                                                                                              пер. Зеленый 1\17, 5 , 6 ,7 , 8 , 9А\63 , 10, 12\62 ,</t>
  </si>
  <si>
    <t>ИП Волкова Ольга Сергеевна (0,57), ИП Сариев Эльчин Бахман Оглы (0,57), ИП Раднаева Сирафима Эрдыниевна (2,76), ИП Калиничева Л.П., ИП Марьин А.А., ИП Трусов В.А. (1,44)</t>
  </si>
  <si>
    <t>4 раза в неделю</t>
  </si>
  <si>
    <t xml:space="preserve"> сб 1 раз в неделю </t>
  </si>
  <si>
    <t xml:space="preserve"> ежедневно 13:00-17:00</t>
  </si>
  <si>
    <t xml:space="preserve">СНТ "ВИШЕНКА" 104 уч.
(12,16)
</t>
  </si>
  <si>
    <t>ТСИ ООО-0,29куб.м  ООО "Альбион-2002"(8,2)</t>
  </si>
  <si>
    <t>ПОЧТА РОССИИ АО-0,65куб.м (11,1); ИП Сабадаш АА (Кофе с собой) (0,3)</t>
  </si>
  <si>
    <t xml:space="preserve">ИП Панькин А.С. Каравай- СВ (Хлебный киоск) </t>
  </si>
  <si>
    <t>ИП Панькин А.С.</t>
  </si>
  <si>
    <t>г. Сергиев Посад, Московское шоссе, д.12А</t>
  </si>
  <si>
    <t>56.288725, 38.124409</t>
  </si>
  <si>
    <t>АНО ПО "СПГК" Толская Н.Е.</t>
  </si>
  <si>
    <t>1,3,4 неделя чт</t>
  </si>
  <si>
    <t>56.286650, 38.136034</t>
  </si>
  <si>
    <t>ООО "Интерсервис"</t>
  </si>
  <si>
    <t>г. Сергиев Посад, ул. Дружбыа, д. 5Г</t>
  </si>
  <si>
    <t>56.326662, 38.140427</t>
  </si>
  <si>
    <t>ООО "Планета"</t>
  </si>
  <si>
    <t>56.302132, 38.130895</t>
  </si>
  <si>
    <t xml:space="preserve">ГРИЛЬЯЖ ООО   ИП Соколова И.Е. </t>
  </si>
  <si>
    <t>56.303447, 38.135263</t>
  </si>
  <si>
    <t>ООО "Мидия" (Сергиев Град)              АО "Тандер"</t>
  </si>
  <si>
    <t>ИП Бирюкова Н.В. (1,52); ИП Крылевский И.В. (3,45); ООО "Грининвест" (4,75); ООО "НЕО-ФАРМ" ТЦ"Астра" (12,825); ИП Елисеева Н.В.(0,4425); ООО МКК "Центрофинанс групп" (0,145); ООО "КАРТ ЭЛЬ" (6,0375); ООО "ТД "ОТ ЗОИ" (49,115); АО "ДИКСИ ЮГ" (21,97635);  ИП Хила И.В.(0,63333)   связной (2,185), ООО МКК "ТОП ЗАЙМ", ООО "Калита" (арендатор ИП Восканян А.Г.)</t>
  </si>
  <si>
    <t>ИП Шестак Валентина Михайловна-(2,52); ООО "Домашний доктор" (1,425); ООО "Альфа Владимир" (7,125); ООО "Альбион-2002"-(9,68)</t>
  </si>
  <si>
    <t xml:space="preserve"> АО «ДИКСИ Юг»-(10,04)</t>
  </si>
  <si>
    <t>ул. Клубная, д. 3, 5, 20, 20а, 22, 24,</t>
  </si>
  <si>
    <t>ул. Кирпичная, д. 1, 1А, 3, 5, 7 ,9 , 11, 11А, 13, 13А, 13Б, 15, 16, 17, 18 
ул. Карьерная д. 1, 3, 5, 7</t>
  </si>
  <si>
    <t>Скобяное шоссе, д.  14</t>
  </si>
  <si>
    <t>ООО "Альбион-2002"-(13,41); ООО «Альфа Рязань»-(5,74); Белобеева Майя Владимировна-(10,32)</t>
  </si>
  <si>
    <t xml:space="preserve">ул. 2-ой Кирпичный з-д, д.  18, 19, 20, 24, </t>
  </si>
  <si>
    <t>ул. Владимирская, 65, 63</t>
  </si>
  <si>
    <t>ул. Новгородская,
1-й Новгородский пер.,                                                                        ул. Пограничная</t>
  </si>
  <si>
    <t>Дмитриев А. М.,(0,14) Турков Олег Анатольевич (1,1)</t>
  </si>
  <si>
    <r>
      <t>ул. Владимирская, д. 7к1, 7к2</t>
    </r>
    <r>
      <rPr>
        <sz val="11"/>
        <rFont val="Times New Roman"/>
        <family val="1"/>
        <charset val="204"/>
      </rPr>
      <t xml:space="preserve"> , 7к3, 2Ак4</t>
    </r>
  </si>
  <si>
    <t xml:space="preserve">ул. Владимирская, 2Ак1  , 2Ак2 , 2Ак3 </t>
  </si>
  <si>
    <t>Ярославское ш., д. 45, 12А, 10 + Ярославское шоссе, 44, 46, 46А, 47, 48, 49, 50, 51,  52, 53,54, 55, 59, 60, 61, 62</t>
  </si>
  <si>
    <t xml:space="preserve"> Ананьев Александр Владимирович (1,64)</t>
  </si>
  <si>
    <t>Ярославское ш., д. 5, 9, 11, 12, 22, 23</t>
  </si>
  <si>
    <t>Ярославское ш., д. 8, 13А, 14, 21 + 15, 16, 17, 19</t>
  </si>
  <si>
    <t>Ярославское ш., д. 1</t>
  </si>
  <si>
    <t>c2da7625-7767-451f-814a-8a5c040917b8</t>
  </si>
  <si>
    <t xml:space="preserve">Воздвиженская ул., 37, 37а, 39, 43, 45, 47, 49, 51, 53, 62, 62а, 62б,62г, 62в, 63, 64, 65, 67, 68, 70, 72, 76, 77, 78, 80, 81, 82, 86, 88, 90, 94,96 </t>
  </si>
  <si>
    <t>ул. Уездная, д. 14,15,15а,16,17,18,19,20,21,22,23,24,25,26,27,28,31,32,33,34,35,37,39,41                                                                                                                                    Троицкая ул., д. 1,1а,2,2а,3,4,7,10,11,12а,13,14,15,17,18,19,21,22,23,24,25,26,27,28,29,31,32,33,34,35,37,38,41,43,45</t>
  </si>
  <si>
    <t>ул. Гражданская, д. 16-45                                                                                                          Деулинский пер., д.2\42,4,5\9,6,7,8,9\19,10,12,13\21,14,15\22,16,17\21,18,19,20,21,22,23,24,28,34                                                                                                                               Никольская ул. д. 1-22                                                                                                                              Надпрудная ул., 2,3,4,5,6,7,9,10,11,12,13,16,16а,18</t>
  </si>
  <si>
    <t xml:space="preserve">Троицкая ул. д. 44,48,50,51,52,52а,53,56,57,61,63                                                                                                                                  Посадская ул., 18-96                                                                                                                                              Воздвиженская ул.,    89,93а,95,97,99,101,103а,104,106,110,112,114,120,123                                                                                                                                  </t>
  </si>
  <si>
    <t>ул. Кукуевская Набережная, д. 2,4\2,6,7,9,10,12а
Крутой пер.,  д. 3,4,5,7,7а,9,11\13,12\2,14\1,16а,18,18а,20                                                                                                                                       1 Ударной Армии ул.,д.1,1а,3,3а,5,7,9,11,11а,13,15,15а,17,19,21,23,25,27,35                                                                                                                             Нижнекукуевская ул., д. 3,4,5,6,7,8,9,10,11,12,12а,13,14,14а,15,15а,16,16а,18,20                                                                                                                      Суворова ул., д. 2,3,4,6,7</t>
  </si>
  <si>
    <t>Воздвиженская ул.,д. 2,4,8,10,12,14,16,16а,18                                                                                                                           Посадская ул., д. 1-16                                                                                                                                Крестьянский пер.,27,29,30,32,33,37,39,41,42,43                       Садовый пер. д. 31,32,33,34,35,37,38,39,40,41,46,48,50,52                                                                                ул. Пархоменко д.55,57,58,59а,60,61,61а,63,65,66а,67,67а,69а                                                                                         Крестьянский пер. д. 15,16,17,18,19,20,21,22,23,24,25</t>
  </si>
  <si>
    <t xml:space="preserve">Пархоменко ул., д. 1-54 ;Фаворского ул., д. 25-89  ;                                                                                                                                          Восьмого Марта ул., д. 1\8,3,4,5,6,6а,7,8,9,10,11,12  ;                                Суворова ул., д. 9\2,10,11,12,13,14,15,16,17,17а,18,19,21\1, 22\2,23,24,25,26,27,28,29,30,31,32,33\3,34,35,35а,36\1,37,38\2,39,40,42,44  ;  Штатно-Нагорная ул., д. 3,4,5,6,7,8,9,10,11,12, 13,14   ; Северный туп., 1,3,4,5,6,7,8,10    ; Крестьянская ул.,  д.4\335,6,7,8\2,9,14,15,16,17,19\1,21а\2,20,22,23,24,25,25а,26,27а  ;   Штатно-Северная 2-я ул., д. 3,4,5,6,7,8,9,11,12,13,16                                                                                                             Садовая ул.,д. 3,4,5,6,7,9,11,13,16а,17,19,21,23б,25а, 29,31,35,37,39,41  ;  Крестьянский пер., д.1,2,3,7,8,10,11,13   ;                                                                                                                Садовый пер., 18,20,22,24   ;  Гражданская ул., 1\1,2,3,4,5,6,7,8,10,11,13,14\2,15,16а,17  ;        Никольский пер., д.1,2,3,4,5,6,7,8,11,12   ;    Деулинская ул., д.1,3,4,5,6,7,8,9,10,11,12,13,14,15,16,17,18,19,20 ;     Новокукуевская наб.,д. 1-22  ;  Воздвиженский 1-й пер.,д. 1-13 ;  Воздвиженский 2-й пер., д.1а,3,4,6,12,14   ;                                                                                                 Воздвиженский 3-й пер., д.2,14 ;  Воздвиженская наб., д. 1,3а,4,6,8,9а,11а,13а,14,15,24  ;  Олешковская ул.,  1,2,6,7,8,9,14  ;   Соколовская ул., д.2,4,6,8,9,12,13,25,26  ;    Ломинская д. 3,5,7,11,15
</t>
  </si>
  <si>
    <t>ул. Октябрят  д. 4,5\25,6а,7,8\1,9\26,10,11\27,12,14,16\17                                                                                     ул. Новоярославская д.24,26,28,30,32,34\13,39\16,41,43,45,49,51,53,55,57,59,61                                                                           ул. Профсоюзная д. 14,15,16,17,18,19,20,21,22,23,24,25                                                                                      ул. Коммунаров д. 17,18,19,20,21,22,23,24,26,28,30\3                                                                         Красной Армии просп  д.237,231,229,227,239                                                               ул. Чайковского д. 4\16,6\15,8,10\14,12\13,14\22,18</t>
  </si>
  <si>
    <t>ул. Поселковая:  1\7,3,4,5,6,7,8,9\6,10,11\13,13,15,16,18,24                                                                             ул. Островского:  3,4\12,8,9\14,11\10,13,15,14\20,16,18,19,20,21,22\15,23,25,27,29\17                                                                                                       ул. Репина  д.1\3,3,5,6,7,10\11,18,14\5,15\16,24,26,17                                                                                  ул. Северно-Озерная  д. 1\5,3,5,7,9,11\1,13,15                                                                     ул. Цветочная: 2а,3,4,5,7,9,10,8\20,12,14,17,19,21,25             пер. Цветочный д. 2а\1,4,6,8,10                                                                                   ул. Новоярославская д.36\17,38\26,40,42,44,46,48\19,50\28,52,54,56,58,60,67,69\19,71,73,75,77,79,81,83,85,87,89,91,93,95\21                                                                               ул. Пограничная д.9\9,11,13,15\22</t>
  </si>
  <si>
    <t>ул. Клементьевская д. 1-66
ул. Куйбышева д. 1-33</t>
  </si>
  <si>
    <t>ул. Ворошилова д. 1 (а,б,в,г,д,е),3,5,7,9,11,13,15,16, 17, 19, 21, 23, 25, 26, 27, 29, 29А, 30А, 31А, 33, 34, 35, 36, 38, 38А, 38Б 40, 41, 42-2, 43, 44/1, 45, 46, 47, 50, 51, 52, 53, 54, 55, 56, 57, 58, 59, 60, 61, 62, 65, 69, 71</t>
  </si>
  <si>
    <t>ул. Грибоедова д. 2,2а,2б,3,4,4а,5,6,7,8,11,12,12а,13,14,15,16,17,18,19,20,21,22,23,24,25,26,27,28,29,30,31,32,33,34,35,36\8,37,38,39\10,40,41,42,43,44,45,47,49
туп. Грибоедова д. 8,10,12
ул. Тургенева  д.12,14    
ул. Нагорная  д.12,14,15                                                                          ул. Первомайская д. 40,41,43,44,45,46,47,48,48а,48б,50                                                            ул.Толстого д. 24,25,26,28,29,30
ул. Загорского д. 1-28
ул. Московская д. 1-29,29а
ул. 2-я Московская д. 1,2,3,4,4а,5,6,7,7а,8,9,10,11,12,12б,13, 14, 14б, 15,18а, 19,
ул. Пушкина  д.58\6,59\7,60,62\6,63,64\5,65,66\17,67                                                                          ул. Крылова д.1,2,3,4,5,7                                                                              ул. Крупской д. 1-50</t>
  </si>
  <si>
    <t>ул. Хотьковская д. 83,85,87,87а,91,93,95\1,98,116,120,122,126,101
ул. Л.Толстого д. 2а-23
ул. Первомайская д. 1-39
ул. Ленина д.73,75\28,77,79,81,83,85,87,91,93\15
ул. Дачная д. 15,17,19,23,25,32,34,38,40,42
ул. Пушкина д 1,2,3,4,5,6,7,8,10\114,112\11,81\13,81\14
ул. Чкалова  д. 8,12,16,19,21,23,25                                                                                  ул. Маяковского  д.1,2,3,5,4,6,12,13,14                                                                       ул. Карла Маркса д. 1-26</t>
  </si>
  <si>
    <t>ул. Пионерская д. 1-31
ул. Радонежская д.1,2,4,5,7,8,10,12,13,14,16,17,21,23,24,25,26, 27,28,29,30,32,33,34,35,36,38,40
ул. Славянская д. 1,3,4,5,6,8,9,10,11,13,14,23,24,25,26,27, 28,29,30,31,32,33,36,38
ул. Красногорская д.1,2,3,4,5,6,8,10,12,13,21,23,24, 24б,24в ,26, 27,28,30,31,32,33,34,35,39
ул. Троицкая д.1а,2,5,7,9,11,13,18
ул. Подмосковная д.1,2,3,4,7,8,9,10,11,12,16,16а
пер. Никольский д. 4,5
пер. Зеленый   д.1-24                                                                           ул. Заовражная  1-15                                                                                 ул.Луговая д. 22,23,24,25,25а,26,27</t>
  </si>
  <si>
    <t>ул. Железнодорожная д. 1,2,3,4,5,6,7,9,10
ул. Поселковая д. 1,2,4,4а,5,6б,7,7а,7б,11
ул. Школьная д. 1,2,3,4,6,8,9\38,10,12,14,16
ул. Комсомольская д.,2,3,4,5,6,7,8,9,10,11
ул. Хотьковская д. 7,8,9,10,11,12,13,14,15,16,17,18,19,23,25,27,28,29,30,31,32,33,44,50,58,60
ул. Н.Островского д. 1,2,3,4
ул. Чернышевского  д. 1,1а,1б,3,3а,4,4а,5б,6,6а,8                                                                       ул. Кирова д. 1,2,3,4,5,8,9,9а,9б,10,11,12,13,13а,13б,14</t>
  </si>
  <si>
    <t>ул.  Станционная д. 1,2,3,4,5,6,7,8,9,10,11,12,13,
ул. Ленина д. 61,63,65,67,69,71,73
ул. Дачная д. 14,18,20,22,24,26
ул. Чкалова д. 3,3а,5,6,13,15,17\9
ул. Ярославская д.1,2,6,7                                                                    ул.  Вокзальная   д. 32,33,34,35,36,37,38,39,40,41,42, 43,44,45, 47,48,50,51,52,53,54,55,56,57,58,59,60,61,62,63,64,65,66,67,69,70,71,72                                                                                                    ул. Некрасова д.15,16,20,25,27,35                                                ул. Крылова д. 18,20,21</t>
  </si>
  <si>
    <t xml:space="preserve">ул. Ф. Энгельса д. 1,2,2а,3,4,7,8,10,11,12,14,16,17,15,18
ул. Краснопрудная д.1,3,5,7
ул. Вокзальная  д. 1а,2\1,3,4,5,6,7,8,9,10,11,12,13, 14\1,15, 16\76, 17,19\94,18\63,21\61,20,23,25,26,27,28,29,30\26
ул. Горького д. 96,100,102,104,108,110,112,114,116,122
ул. Саврасова д.1\55,1а,2\57,2а,3,3а,4,4а,5,5а,6,6а,7,7а, 8, 8а, 9,9а,10,10а,11\18,11а,12\20,12а,15,16,17,18,19,20,21,22,23,24,25,26,27,28,29\7,30,31,32,33,34,37\116,38а,39,41
ул. Садовая д.1,2,3,5,5\1,7,9,11,13,15,17,19
ул.Профессорская д. 8,9,10,12,13,17,20,22,23,28,29,30
ул. Ленина д. 18\11,19,22,23\2,47,51\13,53\14а,55
ул. Крылова д. 20,21,22,24\38,25,26,27,28,28а,35
ул. 3-я Лесная  д. 1,2а,3,4,5,6,7,9\14,11\47,12\16,13,14, 15,16, 17,18,19,20,21,22,23,24,25,26,27,28,29,30,31\13,32\11,33,34,36,37,42,43,49
ул. Шевченко  д. 1,2,3,5,6,6а,7,8,9,10,11,12,14                                                                    ул.Чайковского д. 1,3,5,6,7,8,10,11,12,13\68,14
</t>
  </si>
  <si>
    <t>ул. 2-я Гражданская,  д. 1-18                                                                  пер. 2-ой Гражданский, д.2\14-31                                                                                                            ул. 3-я Гражданская, д. 1-28                                                                                                                      ул. 4-я Гражданская, д. 1,2,3,4,5,7,8,9,10,14,15,16,18,19,21, 24,25,26,31,33,33а,33б,41,41а</t>
  </si>
  <si>
    <t xml:space="preserve"> Воздвиженская ул. д.4,5,6,8,9,10а,11,13,15,17,19,20,22,24,28,29,29б,30,31,31а,33,34,35,36,38,42,44,46,48,50,54,56,58,60</t>
  </si>
  <si>
    <t>ул. Владимира Высоцкого д. 37,39,41,46а,49,54,55,57,58б,58д,60,62,62а,65,67,69,70,71а,74,</t>
  </si>
  <si>
    <t>ул. Ларисы Шепитько:   3,5,5а,7,9,11,13,19,21,23,25,33,37,39                                                                                                                    ул. Владимира Высоцкого: 3,4,6,8,9,12,11,15,16,20,24, 26, 25, 27,33,35,42                                                                                                           ул. Андрея Тарковского:  1,3-18,20-25,27,29,30,34,38,40,42                                                                                                            ул. Василия Шукшина:  5,6,6а,7,8,8а,10,11,14,18, 20,20а,22, 24,26,28                                                                                                                      ул.Зубачевская: 2а,15,15а,15б,18,19,20,21,22,24,25,27, 28\12, 29,30\11,31,32,33,34,36,38,40,42,44,44ка,46,48,50,52,54,56,56а                                                                                                                                    Зубачевский тупик:  1\11,2,3,4,5,7,9,11,13\6                                                                                                                                ул. Лазо д.3,5,11а,11б,13а,</t>
  </si>
  <si>
    <t>ул. Тихвинская: 6,6а,7,9,11,13,17,18,19\56,20\9,21\10,22\8, 23, 24,25,26,27,28,29,30,31,32,32а,33,34,35,36,37,38,39,41,41а
ул. Боголюбская: 1,3,4,5,6,7,7\38,9\29,14,15,16,17,19,20,22,24, 29б, 29\16,30\14,31,33,34,36,40,46,48,50                                                                                                                              ул. Воскресенская : 2,3,6,7,10,14,13,12,15а,15\1,19,22                                                                                                                                ул. Гефсиманская : 12а,52,5,7,3,46,48,6а                                                                                                                                      ул. Черниговская : 27,35,44</t>
  </si>
  <si>
    <t>ул.Спасская: 1,1а,1б,1в,2,2а,3,5,6,7,8,10,12,12а,15, 16,16а, 18,20,22\36                                                                                                                                        пер. Спасская: 4,10                                                                                                                                    ул. Черниговская:  20,24\4,17                                                                                                                              ул. Иверская: 1,1б,4,2,6,7,7а,9,10\23,11,15,16,18,19,20,21, 24,23\42                                                                                                                                  ул. Гефсиманская : 28,30,32,34,38                                                                                                                             ул. Преображенсккая: 4б</t>
  </si>
  <si>
    <t>ул. Гефсиманская : 4,12,14,16,18,20,22                                                                                                                               ул. Черниговская : 2\5,3,4,6,8,9\7,14                                                                                                                              ул. Смоленская :1,2\7,3,4,5,6,7,8,9,10,11,13,16,16а,17                                                                                                                                     ул. Преображенская ;1,3,4,5\10,6,8,8а,10,10а,10б,11,14,21, 23,25,27,29,31,33\24                                                                                                                          ул. Архангельская д. 3,11,15,17,19,23                                                                                                                                           ул. Лазо : 1,2,3,4,5,6а,8,9,10,11,15,17а,19а,23а,25а,27а,29а, 31а, 33а,35а                                                                                                                                              пер. Лазо :1\54,3-13,16</t>
  </si>
  <si>
    <r>
      <rPr>
        <sz val="11"/>
        <rFont val="Times New Roman"/>
        <family val="1"/>
        <charset val="204"/>
      </rPr>
      <t xml:space="preserve">ул.Гайдара: 1,2,3,4,5,6,7,8а,9,10,11,12,13,14,15,16,17,18, 19, 20,21,21б,21в,21г,21д,21ж,21м,21н,21к,21в,22\54,22в,22б,22г,22е,23,23ас1,23г,23е,23ж,24,24а,24в,24г,25,25г,25д,26,59\34,35,36,37,38,39,40,41,42,                                                                                                                               ул.Фурманова:  1,2,3,4,5,6,7,8,11\49,12,13,7\27,14,15,16,17, 18,19,20,21,22,23,24,25,26,27,28,29,30,31,32а,33,34,35,36,37,38,39,42,43,44,45,46,47,48,49,50,52,54,60,62                                                                                                                           прд. Фурманова :3,4,5,6,7,12,14,15,17                                                                                                                                     ул. Шевченко :38\52,43\54,40,42,45,44\43,47,49\45,46\46, 51\48, 48,50,53,52,54\22,55\1,57\2,59\34                                                                                                                                         1 пр-д Котовского д.1,2,3,4,5,6,7,8\47,9\49                                                                                                                                     2 пр-д Котовского : 1,2,3,4,5,6,7,8,9\58,10\54,11\11                                                                                                                                3 пр-д Котовского  : 2,3,4,6,5\37                                                                                                                                   4 пр-д Котовского : 1\62,2,3,4,5,6                                                                                                                                        ул. Лазо: 29                                                                                                                                                          ул. Ульяны Громовой : 2,4,6,7,8,10,12,14,16,18,20,22,24,26, 28,30,32,34,17,23,25\26,27,27а,31,35,37,36,38,40,42,44,46,48,50,52\38                                                                                                                            ул. Спортивная : 3,4,5,6,7\27,10,11,12,13,14,15\14           </t>
    </r>
    <r>
      <rPr>
        <sz val="8"/>
        <rFont val="Times New Roman"/>
        <family val="1"/>
        <charset val="204"/>
      </rPr>
      <t xml:space="preserve">                                                                                                                                                                                       </t>
    </r>
    <r>
      <rPr>
        <sz val="11"/>
        <rFont val="Times New Roman"/>
        <family val="1"/>
        <charset val="204"/>
      </rPr>
      <t xml:space="preserve">1-й Южный: 6,11,12,13,14,15,16                                                           2-й Южный: 3,4,5,6,7\50,8\52     </t>
    </r>
    <r>
      <rPr>
        <sz val="8"/>
        <rFont val="Times New Roman"/>
        <family val="1"/>
        <charset val="204"/>
      </rPr>
      <t xml:space="preserve">                                                                                                                                                               </t>
    </r>
    <r>
      <rPr>
        <sz val="11"/>
        <rFont val="Times New Roman"/>
        <family val="1"/>
        <charset val="204"/>
      </rPr>
      <t xml:space="preserve">  ул. Котовского: </t>
    </r>
    <r>
      <rPr>
        <sz val="8"/>
        <rFont val="Times New Roman"/>
        <family val="1"/>
        <charset val="204"/>
      </rPr>
      <t xml:space="preserve"> </t>
    </r>
    <r>
      <rPr>
        <sz val="11"/>
        <rFont val="Times New Roman"/>
        <family val="1"/>
        <charset val="204"/>
      </rPr>
      <t xml:space="preserve">3,9,10,11,12\40,13,15\42,16,17\33,18,20,22, 26,28\35,19,21,23,25,25а,30\35,32\2,36,38,40\20,44\28,46а,48,31,33,35\34,52,56,58,37\41    </t>
    </r>
    <r>
      <rPr>
        <sz val="8"/>
        <rFont val="Times New Roman"/>
        <family val="1"/>
        <charset val="204"/>
      </rPr>
      <t xml:space="preserve">                                                                                                                                                                      </t>
    </r>
    <r>
      <rPr>
        <sz val="11"/>
        <rFont val="Times New Roman"/>
        <family val="1"/>
        <charset val="204"/>
      </rPr>
      <t>ул.Осипенко:</t>
    </r>
    <r>
      <rPr>
        <sz val="8"/>
        <rFont val="Times New Roman"/>
        <family val="1"/>
        <charset val="204"/>
      </rPr>
      <t xml:space="preserve"> </t>
    </r>
    <r>
      <rPr>
        <sz val="11"/>
        <rFont val="Times New Roman"/>
        <family val="1"/>
        <charset val="204"/>
      </rPr>
      <t xml:space="preserve"> 43\14,42,44\7,45,46\8,47\9,48,49,50\7, 51,52\8, 53,54\9,55,57\11   </t>
    </r>
    <r>
      <rPr>
        <sz val="8"/>
        <rFont val="Times New Roman"/>
        <family val="1"/>
        <charset val="204"/>
      </rPr>
      <t xml:space="preserve">                                                                                                                                                                                                 </t>
    </r>
    <r>
      <rPr>
        <sz val="11"/>
        <rFont val="Times New Roman"/>
        <family val="1"/>
        <charset val="204"/>
      </rPr>
      <t>ул. Куйбышева: 37,39,41,43\15,46,48,50,52, 54\13,45\18, 47,58,60\9                                                                                                                                   пр-д Куйбышева:  1а,3а,4,5а,6,7\21,19\10                                                                                                                          ул. Южная : 31,31а,33,35\1,37\2,39,41\5,44,45,46,47, 50, 56, 58, 60,62\3</t>
    </r>
    <r>
      <rPr>
        <sz val="11"/>
        <color rgb="FF000000"/>
        <rFont val="Times New Roman"/>
        <family val="1"/>
        <charset val="204"/>
      </rPr>
      <t xml:space="preserve">     </t>
    </r>
  </si>
  <si>
    <t>ул. Куйбышева: 12а,13\27,15\28,16\26,17,18а,19\25,18\23, 21\18,20\16,22,23\1,23а,23б,24,24а,25а,26,28,30,32,27\17,29\16,31,34,36\15,40                                                                                                                                 ул. Энгельса:  15,16,17,18а,19,20,21,22,23,24,25,26,27,28,29,30,31,32,33,34,35,37,36\2,38\15,40,42,44\7,57,59,61\6                                                                                                                              ул.Разина: 10,11\15,12,13,14, 15,16\20,17,18\21,19,20,21,22,23\18,24,25\19,26\6,27\7,27а,27б,28,29\5,30,31\20,32,34,35,36,37,38,39,40,41,42,43,44,45,46,47,48,49,50\2,51,52,53,54,57,61                                                                                                                                ул.Чапаева: 9,10,10а,11,12,13,14\38,15\36,16\19,17\27,18, 19,20,21,22,23,а,24,24а,25а,26\15,26а,27\13,28,28а,30\30,32\37б,33,35\28,37,38,39,41,43,43а,47\19                                                                                                                                               ул. Шевченко :15,15а,15в,15г,17\38,18а,19,21,22\36,23\21, 24\19,25\22,26\18,27,26\20,28\35,29,31,32,34\35,35,37,37б\32,37а                                                                                                                                          ул. Щорса  :1\23,2\25,3,3а,4,4а,5,6,7,7а,8,8а,9,9а,10,11а,12, 12а,13,14,14а,15,15а,16,16а,16б,17,18а,18\26,19\24,21\23,22\25,23,24,25,26,27,28,29,30,31,33\22                                                                                                                                             ул. 2-я Лесная :5,7,10\53,11,13, 15\38,17,21,23,25,27\48,29,31,35,16,18,20,22\33,24,37,15,16а,17а,18а,45,4а,6а                                                                                                                                       ул. У.Громовой  :41,43,64,68,70,72,74,76,78,78а,80,82,84                                                                                                                                      ул. Спортивная пл. :3,3а</t>
  </si>
  <si>
    <t>ул. Нижненекрасовская: 1\28,2,3,4,5,6,7,8,9,10,11,12,13,14, 15,16,17,18, 19,20,21,22,23,24,25,26,27,27а 
ул.Николая Громова: 32,34,35,36,36а,37,38,39,40,41,42,43, 44, 45,46,47,48,49,49а,50,51,51,51а,56\1,58,60\7
ул.Верхненекрасовская: 3,4,5,6,7,8,9,10,11,12,13\45,14\43
ул. Ильинская: 2,3,4\1
ул. Пушкарская: 2\5,3,4,5,6,7,9,10,11,12,13,14,15, 16,17,18,19, 20,21,22,23,24,26,28\1
ул. Правонапрудная: 2,3,4,5,6,7,8,9,10\23,11                                                                                                                                туп. Рабочий: 3,4,5,6,7,8а,9,10,11,14,16,18,20</t>
  </si>
  <si>
    <t xml:space="preserve">ул. Кирова: 60\15,62\17,64,66,68,69\13,70,70а,71,72,73, 74,75, 76, 77,78,79,80,81,82,83,86,88                                                                                                                                                                                                                                                                                                                                                                                                                                    </t>
  </si>
  <si>
    <t xml:space="preserve"> ул. Сорокина:  81,83,84,85,88,89,90,91,92,92а                              </t>
  </si>
  <si>
    <t>ул. Советская: 37,37а,38,39,40,40а,41,42,43,44,45,45а, 46,47, 47а,48,49а,49б,50,52,54,56,60,62
ул. Малокировская: 3,4а\2,5,6,7,8,8а,9,10,11,12,13,14,15,16, 17,18а,19,20,21,22,25,24,26,28,30,32,32а,29,27,27а,27б</t>
  </si>
  <si>
    <t>ул. Семашко: 9,10,11,12,13,14,15,16,17,18,19,18,20,20а, 21,22, 22а,23,24,25,26,27,28,29,30,31,32,36,35
1-й Пироговский пер.: 3,4,5 
2-й Пироговский пер.:  3,4
ул. Королева: 7,8,9,11,13
ул. Пирогова: 13\21,14\23,15,16,17,18,19,20,21,22,23,24,25, 26\2,27,27а,30\1,32,32а,34,31б,36\2,38\1,31\15,33,35\10,40,42,44\12,15а,17а,19а,21а,25а,22а,24а                                                                                                                                                                                               ул. Гасабовой:  1,1б,2,3,4,5,6,7,8,9,14,14а,14б,16,16а,11\4                                                                                                                                                                                                ул. Бурденко: 19,25,27,29</t>
  </si>
  <si>
    <t>ул. Неглинная: 10а,12,14,14а,17,16,18,18а,20,23,24,25,26,27, 31,37,34,32,36,38,40,41,44,51,53,55,57,48,50 
ул. Луговая: 1\15,2,3,4,5,6,11,11а,13,15,21,12,14, 16,18,20, 24,24а,22,27,29,31,34,38,39,43,38а
ул. Благовещенская:  1,5,7,9,13а,14,21,23,31,31а
3-я Соловьевская : 19,21,23а,25,29а,29,17                                                                                                                                 ул. Северная : 45,43\32,41,39,42</t>
  </si>
  <si>
    <r>
      <t xml:space="preserve">2-я Пролетарская ул:3,4,5,6,7,8,9,10,12
Соловьевская 1-я ул: 2,4,6,8\2,10
2-я Словьевская: 1,2,3,4,6,7,8,9,10,12,13,14,15
3-я Соловьевская д. 1\2,3,4,5,7,8,9,10,11
ул. Алексеева: 1\17,2\8,3,5,7,9,11,4
ул. Ильинская: 18,19,20,21,22,23,24,25,26,27,28
Кустарная ул.:  1\13,2\13,4,6,8,9,11,12,14а,15\1,16,17\2                                                                                                                              ул. Кирова д. 2,4,6,16,18,20,22\2,24\12                                                                                                                              Громова ул., 4,5,6,7,9,11,13,15                                                                                                                       Фаворского ул., 1,2\1,4,5,6,7,8,9\15,10,12,13,14\14,15,16,17, 18,19,20,21,22,23,24\1,26а                                                                                                                             Восьмого Марта ул., 11,16а,17,18,19,20,21,22,23,24,25,26а                                                                                                            Штатно-Нагорная ул. 20,21,22,23,24,25,26,27,28,29,30,31                                                                                     </t>
    </r>
    <r>
      <rPr>
        <sz val="11"/>
        <color rgb="FFFF0000"/>
        <rFont val="Times New Roman"/>
        <family val="1"/>
        <charset val="204"/>
      </rPr>
      <t xml:space="preserve">            </t>
    </r>
    <r>
      <rPr>
        <sz val="11"/>
        <rFont val="Times New Roman"/>
        <family val="1"/>
        <charset val="204"/>
      </rPr>
      <t xml:space="preserve">                                                           </t>
    </r>
  </si>
  <si>
    <r>
      <rPr>
        <sz val="11"/>
        <color theme="1"/>
        <rFont val="Times New Roman"/>
        <family val="1"/>
        <charset val="204"/>
      </rPr>
      <t xml:space="preserve">ул. Бурденко: 3,4,5,10,11,16,17,18,24,26
пер. Боткина: 3,4,5,6,6а,8
ул. Мичурина: 3,5\10,6,6а,7\7,8,9,10,11\6,12\8,13\6,14\9, 15, 16,17,18,19,20,21,23,25
ул. Колхозная: 10,12а,14,14а,15,17,18а,19,21\1,20,20а,22, 23\2,24,25,26,27\1,28,29\2,30,31,33\1,35\2,37,39\1,62 
ул. Павлова: 3,4,5,6,7,8,9,10,11,12,13а,14,15\12,16\15,17\13,18,19,20,21,22,23,24а,25,26,27,28,28а,26а,22а,20а,18а
ул. Пирогова:3,3а,4,5,5а,6,7,7а,8,8а,9,10,10а,11,12         
ул. Семашко: 2,3,4,5,6,7,8\27           </t>
    </r>
    <r>
      <rPr>
        <sz val="11"/>
        <rFont val="Times New Roman"/>
        <family val="1"/>
        <charset val="204"/>
      </rPr>
      <t xml:space="preserve">                                                                                                                                                                                             ул. Королева: 10а,6а,8а,10,12                                                                                                                                   ул. Кирова: 90а,90\6,91\8,92,92а,93,94,95,95а,96,96а, 97, 97а, 98,98а,99,99а,100,101,102,102г,102в,103,103а,104,104а,105,105а,106,17,108,109,110,111,112а,112б,113,114,115,116,117,117а,118а,119,119а,121,121а,123</t>
    </r>
  </si>
  <si>
    <r>
      <rPr>
        <u/>
        <sz val="11"/>
        <color theme="1"/>
        <rFont val="Times New Roman"/>
        <family val="1"/>
        <charset val="204"/>
      </rPr>
      <t>ул. Кузьминова:</t>
    </r>
    <r>
      <rPr>
        <sz val="11"/>
        <color theme="1"/>
        <rFont val="Times New Roman"/>
        <family val="1"/>
        <charset val="204"/>
      </rPr>
      <t xml:space="preserve">  17,17а,19,20,21,22,23\29,24,25\28,26,27,28, 30,31,32,33,36\26,35,37,39,40,41\2,41а,43,44,45,46</t>
    </r>
    <r>
      <rPr>
        <u/>
        <sz val="11"/>
        <color theme="1"/>
        <rFont val="Times New Roman"/>
        <family val="1"/>
        <charset val="204"/>
      </rPr>
      <t xml:space="preserve">
ул. Больничная: </t>
    </r>
    <r>
      <rPr>
        <sz val="11"/>
        <color theme="1"/>
        <rFont val="Times New Roman"/>
        <family val="1"/>
        <charset val="204"/>
      </rPr>
      <t xml:space="preserve"> 1\13,3\2,5\1,7,9\2,11\1,2,4,4а,6,6а,8,8а,10,12, 13,14,15,15а,16а,20,17,19,21,23,25,27,29,31,33,35а,37,39,41,43</t>
    </r>
    <r>
      <rPr>
        <u/>
        <sz val="11"/>
        <color theme="1"/>
        <rFont val="Times New Roman"/>
        <family val="1"/>
        <charset val="204"/>
      </rPr>
      <t xml:space="preserve">
ул. Сорокина: </t>
    </r>
    <r>
      <rPr>
        <sz val="11"/>
        <color theme="1"/>
        <rFont val="Times New Roman"/>
        <family val="1"/>
        <charset val="204"/>
      </rPr>
      <t xml:space="preserve"> 29\23,30,31,32,33,34,34а,35,36,37,37а,38,39,40, 40\1,41,42,43\14,44,44а,48\16,50,52,52а,52б,54,54а,56,56а,58,60,60а,62,64,64а,65,66,66а,67,67а,67б,67в,69,70,72,73,74,75,76,77,78</t>
    </r>
    <r>
      <rPr>
        <sz val="11"/>
        <rFont val="Times New Roman"/>
        <family val="1"/>
        <charset val="204"/>
      </rPr>
      <t xml:space="preserve">
</t>
    </r>
    <r>
      <rPr>
        <u/>
        <sz val="11"/>
        <rFont val="Times New Roman"/>
        <family val="1"/>
        <charset val="204"/>
      </rPr>
      <t/>
    </r>
  </si>
  <si>
    <r>
      <t>ул. Северная: 5,6,7,8,9,10,11,15,17,19\29,19а,16,20\43, 22\54, 23,22\52,25,26,27,28,29,30,31,33
ул. Сурикова: 19,21,30\1,32,34,36,38,40,42,44,46,48,48а,50,25, 25а,27,29а,33,35,37,56,60,62,64,66,68,70,72,74,76,78
ул. Советская: 1\3,2\7,3,4,5,6,6а,7,8,9,11,12,13\34,14,15\35, 16\34,17,18\39,19,20,21,22,23,24,25,26,27,28,29,30,31,32,33,34,35,35а,36а,36б
ул. Кустарная: 18,19,20,21,22,23,24,25,26,27,28,29,30,31\3, 32,34,36\1,35,35а,37,39,40,41,42,44,46,50
ул. Кирова:  21\2,23,25,27,29,31,33,35,37,41,43,40,42,44,45\13, 46,47\14,48,49,50,51,52,53,54,55,56,57,58\16,59,61,63,65,67                                                                                                                                  пер. Малокировская: 1,3,4,5
ул. Колхозная:  1\1,5\45,6а,7,                                                                                                                                                                                                                                                                                                                                         ул. Неглинна : 4,6,8,9,10,11,13                                                                                                                                     ул. Сорокина  : 2\33,3,4,4а,5,6,7,8,9,9а,10,11\36,11а,12\38                                                                                                                                                 ул. Громова :14,16,18,20,21,22,23,24,25,26,29,25а                                                                                                                                       ул. Кузьминова  :2\6,4,5,5а,6,7,8,9,10,11,12,13\33,14,16\30</t>
    </r>
    <r>
      <rPr>
        <sz val="11"/>
        <color rgb="FFFF0000"/>
        <rFont val="Times New Roman"/>
        <family val="1"/>
        <charset val="204"/>
      </rPr>
      <t xml:space="preserve">      </t>
    </r>
  </si>
  <si>
    <t>ул. Лейтенанта Алексеева: 2,9,10,11,12,14,16,18
ул. 2-я Благовещенская:   1б,1г,1д,1ж,2б,2г,3,3а,5,5а,7,7а,9, 10, 12,14, 15,16,17,18,19,21, 22,23,23а,24,37,39                                                                                                                                                                 ул. Малокировская:  31,31а,33,33а,33в,35,35а,37,37а,37б, 37в,39, 39а,41,41а,41б,42а,45                                                                                                                         ул. Луговая: 40,44                                                                                                                                                                              ул. Советская: 48б,50б,40,44,66а,68е,60б,64б,68в,68г, 66б, 66а,72,76,54б,54в,58а,62б,63б,98а,74,76а</t>
  </si>
  <si>
    <t>ул. Суздальская д. 1,1а,3,7,9,11,13,15,17,21,23,25,27</t>
  </si>
  <si>
    <t>ул. Суздальская  д. 26,31,32,33,34,35,36,37,38,41,42, 43, 49\10,51\9                                                                                           ул.  Владимирская  д.27,29,31,33,37,39,41,43,45,47\4                                                                          2-й Новгородский переулок, д.3,5,6,7,8                                                       ул. Рождественская, д.1,2,3,5,7                                                                         ул. Покровская, д.1-11,13,15                                                                                ул.  Славянская, д. 1-10,12,14,16                                                                                Троицкий бульвар д.1,1а,5,7</t>
  </si>
  <si>
    <t xml:space="preserve">пл. Советская д.3,9,27,24а,20,19а,18б,17\1,16,14,11\2,25а,24б,16б
ул. Луговая д.2-21
ул. Институтская д.1-89
ул. Лермонтова д. 3,10,11,13а\35,16,17\72
ул. Профессорская д. 20-140
ул. 2-я Лесная д.1-26\98                                                                                ул. 1-я Лесная  д.1-32                                                                             ул. Ленина д. 1а-32
</t>
  </si>
  <si>
    <t>ул. 40 лет Октября, д.1\2,3-36                                                                                                                           ул. Разина, д. 1,3,4,5,6\16,7,9,11\15,17\8                                                                                                                                            ул. Южная, д.1\2,1-22,24,26,28,30,32,34,36,38,40,42, 43\6, 27\1,29                                                                                                                                     ул. Чапаева д.1\17,2\10,3,4,4а,5\52,6а                                                                                                                                     ул. Энгельса д  4,6,8,10,12\12                                                                                                                                  ул. Осипенко д.11а,11\13,9\16,13\14,14\9,18-31,32\5,33\7,34\6,35\8,35а,36,38\5,39\41\7</t>
  </si>
  <si>
    <r>
      <t>ул.Бабушкина:  2\5,4,6,8,10,12\6,22,24а,28\5,30,32,32а,34,36, 36а,38,38а,40,47\3,49,51,53,55,55а,57,57а,61,63,78,77,76,75,69,70,71,72,73,74                                                                                                                                пр-д Бабушкина: 1\274,3,5,7,9\59</t>
    </r>
    <r>
      <rPr>
        <sz val="11"/>
        <color rgb="FFFF0000"/>
        <rFont val="Times New Roman"/>
        <family val="1"/>
        <charset val="204"/>
      </rPr>
      <t xml:space="preserve">   </t>
    </r>
    <r>
      <rPr>
        <sz val="11"/>
        <rFont val="Times New Roman"/>
        <family val="1"/>
        <charset val="204"/>
      </rPr>
      <t xml:space="preserve">                                                                                                                 Ярославское шоссе: 64,66,67,68,79,80,81,82,83,84,85,86, 87,88                                                                                                                    Пр.Красной Армии: 258а\1,260,262,266,268,268а,270, 270а, 274\1,272,278                                                                                                                   ул.Серова: 1,2\9,3,4,5\8,6,7\7,8,9,10,11,12,13,14\10,15,17, 18, 20,21,22а,23,25,26,27,28\1,30                                                                                                                                          ул. Осипенко   д.7а                                                                                                                                 туп. Зубачевский д.11                                                                                                                                      ул. Шевченко д.8а</t>
    </r>
  </si>
  <si>
    <t>ул. Горьково, д.37-55
ул.Толстого д.25,26,27,28,31,39
ул. Пугачева,  д.29-56                                                                                                                ул.Чернышевскогод. 2-50</t>
  </si>
  <si>
    <t xml:space="preserve">ул.  Восточная  д.4,6,10,12                                                                              ул. Симоненкова   д. 39,45,47,43\2,49,49а                                                                                 </t>
  </si>
  <si>
    <t xml:space="preserve">ул. Келарская   д. 1,1а,2,3,3а,6                                                                                                                                     ул. Лермонтова   д.1-25а,40                                                                                                                                ул. Ломоносова  д.3,5,6\7,8\8                                                                                                                                      ул. Пугачева  д.2-21а                                                                                                                                        ул. Горького  д.1-36                                                                                                                                Поварская наб., д.29а,21б,25б,25в                                                                                                                       ул.Западная  д.2,10,7\2,5\1                                                                                                                            ул.Хотьковская  д.3,4,6,8,9,10,12,13,19,23                                                                                                                    ул.Загорского  д.16,17,18,22,24 </t>
  </si>
  <si>
    <t>ул. Горького   д.1-128                                                                     ул. 1-ая Заречная д.1-41                                                                       ул. 2-ая Заречная   д.1-13,22,24                                                                    ул.Дзержинского  д.2,4,9,11,13,13а,7,15а,17,20а,25,25а,25в                                                                           ул. Калинина д.4,6,8,12,14,18,22,24,26,28,32,42,46                                                                         ул. Полевая  д.2,3,5,7,9,11,13                                                                              ул. 2-я Лесная д. 31-54</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</si>
</sst>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419]General"/>
    <numFmt numFmtId="165" formatCode="000000"/>
  </numFmts>
  <fonts count="171"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name val="Calibri"/>
      <family val="2"/>
      <charset val="204"/>
      <scheme val="minor"/>
    </font>
    <font>
      <sz val="12"/>
      <color rgb="FF000000"/>
      <name val="Calibri"/>
      <family val="2"/>
      <charset val="204"/>
    </font>
    <font>
      <sz val="12"/>
      <color rgb="FF000000"/>
      <name val="Calibri"/>
      <family val="2"/>
      <charset val="204"/>
    </font>
    <font>
      <sz val="11"/>
      <color rgb="FF000000"/>
      <name val="Calibri"/>
      <family val="2"/>
      <charset val="204"/>
      <scheme val="minor"/>
    </font>
    <font>
      <sz val="11"/>
      <color theme="1"/>
      <name val="Calibri"/>
      <family val="2"/>
      <charset val="204"/>
    </font>
    <font>
      <sz val="11"/>
      <color rgb="FF000000"/>
      <name val="Calibri"/>
      <family val="2"/>
      <charset val="204"/>
    </font>
    <font>
      <sz val="12"/>
      <color theme="1"/>
      <name val="Times New Roman"/>
      <family val="1"/>
      <charset val="204"/>
    </font>
    <font>
      <b/>
      <sz val="11"/>
      <color theme="1"/>
      <name val="Calibri"/>
      <family val="2"/>
      <charset val="204"/>
      <scheme val="minor"/>
    </font>
    <font>
      <sz val="8"/>
      <name val="Calibri"/>
      <family val="2"/>
      <charset val="204"/>
      <scheme val="minor"/>
    </font>
    <font>
      <sz val="8"/>
      <color theme="1"/>
      <name val="Calibri"/>
      <family val="2"/>
      <charset val="204"/>
      <scheme val="minor"/>
    </font>
    <font>
      <sz val="12"/>
      <color rgb="FF000000"/>
      <name val="Times New Roman"/>
      <family val="1"/>
      <charset val="204"/>
    </font>
    <font>
      <sz val="11"/>
      <color theme="1"/>
      <name val="Calibri"/>
      <family val="2"/>
    </font>
    <font>
      <sz val="11"/>
      <name val="Calibri"/>
      <family val="2"/>
    </font>
    <font>
      <sz val="11"/>
      <color rgb="FF4B4B4B"/>
      <name val="Calibri"/>
      <family val="2"/>
    </font>
    <font>
      <sz val="11"/>
      <color rgb="FF000000"/>
      <name val="Calibri"/>
      <family val="2"/>
    </font>
    <font>
      <sz val="10"/>
      <color rgb="FF000000"/>
      <name val="Times New Roman"/>
      <family val="1"/>
      <charset val="204"/>
    </font>
    <font>
      <sz val="11"/>
      <color rgb="FF333333"/>
      <name val="Calibri"/>
      <family val="2"/>
      <charset val="204"/>
      <scheme val="minor"/>
    </font>
    <font>
      <sz val="10"/>
      <color rgb="FF000000"/>
      <name val="Times New Roman"/>
      <family val="1"/>
      <charset val="204"/>
    </font>
    <font>
      <sz val="11"/>
      <color theme="1" tint="4.9989318521683403E-2"/>
      <name val="Calibri"/>
      <family val="2"/>
      <charset val="204"/>
      <scheme val="minor"/>
    </font>
    <font>
      <b/>
      <sz val="17"/>
      <color theme="1"/>
      <name val="Calibri"/>
      <family val="2"/>
      <charset val="204"/>
      <scheme val="minor"/>
    </font>
    <font>
      <b/>
      <sz val="15"/>
      <color theme="1"/>
      <name val="Calibri"/>
      <family val="2"/>
      <charset val="204"/>
      <scheme val="minor"/>
    </font>
    <font>
      <sz val="8"/>
      <color theme="1"/>
      <name val="Calibri"/>
      <family val="2"/>
      <scheme val="minor"/>
    </font>
    <font>
      <sz val="8"/>
      <color rgb="FF000000"/>
      <name val="Calibri"/>
      <family val="2"/>
      <scheme val="minor"/>
    </font>
    <font>
      <sz val="11"/>
      <name val="Calibri"/>
      <family val="2"/>
      <scheme val="minor"/>
    </font>
    <font>
      <sz val="10"/>
      <color rgb="FF000000"/>
      <name val="Arial"/>
      <family val="2"/>
      <charset val="204"/>
    </font>
    <font>
      <b/>
      <sz val="11"/>
      <color theme="1"/>
      <name val="Calibri"/>
      <family val="2"/>
      <scheme val="minor"/>
    </font>
    <font>
      <sz val="11"/>
      <color rgb="FF000000"/>
      <name val="Calibri"/>
      <family val="2"/>
      <scheme val="minor"/>
    </font>
    <font>
      <sz val="11"/>
      <color theme="1"/>
      <name val="Times New Roman"/>
      <family val="1"/>
      <charset val="204"/>
    </font>
    <font>
      <u/>
      <sz val="11"/>
      <color theme="10"/>
      <name val="Calibri"/>
      <family val="2"/>
      <charset val="204"/>
      <scheme val="minor"/>
    </font>
    <font>
      <sz val="11"/>
      <color rgb="FFFF0000"/>
      <name val="Calibri"/>
      <family val="2"/>
      <charset val="204"/>
      <scheme val="minor"/>
    </font>
    <font>
      <b/>
      <sz val="10"/>
      <color rgb="FF464646"/>
      <name val="Arial"/>
      <family val="2"/>
      <charset val="204"/>
    </font>
    <font>
      <b/>
      <sz val="11"/>
      <color theme="1"/>
      <name val="Times New Roman"/>
      <family val="1"/>
      <charset val="204"/>
    </font>
    <font>
      <b/>
      <sz val="11"/>
      <color rgb="FF000000"/>
      <name val="Times New Roman"/>
      <family val="1"/>
      <charset val="204"/>
    </font>
    <font>
      <b/>
      <sz val="10"/>
      <color rgb="FF000000"/>
      <name val="Times New Roman"/>
      <family val="1"/>
      <charset val="204"/>
    </font>
    <font>
      <b/>
      <sz val="10"/>
      <color theme="1"/>
      <name val="Times New Roman"/>
      <family val="1"/>
      <charset val="204"/>
    </font>
    <font>
      <b/>
      <sz val="11"/>
      <color theme="1"/>
      <name val="Times New Roman"/>
      <family val="1"/>
      <charset val="204"/>
    </font>
    <font>
      <sz val="11"/>
      <color theme="1"/>
      <name val="Times New Roman"/>
      <family val="1"/>
      <charset val="204"/>
    </font>
    <font>
      <sz val="11"/>
      <color theme="1"/>
      <name val="Calibri"/>
      <family val="2"/>
      <scheme val="minor"/>
    </font>
    <font>
      <sz val="11"/>
      <color rgb="FF222222"/>
      <name val="Calibri"/>
      <family val="2"/>
      <charset val="204"/>
      <scheme val="minor"/>
    </font>
    <font>
      <sz val="11"/>
      <color rgb="FF4A4A4A"/>
      <name val="Calibri"/>
      <family val="2"/>
      <charset val="204"/>
      <scheme val="minor"/>
    </font>
    <font>
      <sz val="11"/>
      <color rgb="FF2D2D2D"/>
      <name val="Calibri"/>
      <family val="2"/>
      <charset val="204"/>
      <scheme val="minor"/>
    </font>
    <font>
      <sz val="11"/>
      <color indexed="8"/>
      <name val="Calibri"/>
      <family val="2"/>
      <charset val="204"/>
      <scheme val="minor"/>
    </font>
    <font>
      <sz val="10"/>
      <name val="Tahoma"/>
      <family val="2"/>
      <charset val="204"/>
    </font>
    <font>
      <b/>
      <sz val="11"/>
      <name val="Calibri"/>
      <family val="2"/>
      <charset val="204"/>
      <scheme val="minor"/>
    </font>
    <font>
      <sz val="11"/>
      <color rgb="FF35383B"/>
      <name val="Calibri"/>
      <family val="2"/>
      <charset val="204"/>
      <scheme val="minor"/>
    </font>
    <font>
      <b/>
      <i/>
      <u/>
      <sz val="11"/>
      <color theme="1"/>
      <name val="Calibri"/>
      <family val="2"/>
      <charset val="204"/>
      <scheme val="minor"/>
    </font>
    <font>
      <sz val="12"/>
      <name val="Times New Roman"/>
      <family val="1"/>
      <charset val="204"/>
    </font>
    <font>
      <sz val="11"/>
      <name val="Times New Roman"/>
      <family val="1"/>
      <charset val="204"/>
    </font>
    <font>
      <b/>
      <sz val="11"/>
      <name val="Times New Roman"/>
      <family val="1"/>
      <charset val="204"/>
    </font>
    <font>
      <b/>
      <sz val="12"/>
      <name val="Times New Roman"/>
      <family val="1"/>
      <charset val="204"/>
    </font>
    <font>
      <b/>
      <u/>
      <sz val="12"/>
      <name val="Times New Roman"/>
      <family val="1"/>
      <charset val="204"/>
    </font>
    <font>
      <vertAlign val="superscript"/>
      <sz val="12"/>
      <name val="Times New Roman"/>
      <family val="1"/>
      <charset val="204"/>
    </font>
    <font>
      <sz val="11"/>
      <color rgb="FF333333"/>
      <name val="Times New Roman"/>
      <family val="1"/>
      <charset val="204"/>
    </font>
    <font>
      <u/>
      <sz val="11"/>
      <name val="Times New Roman"/>
      <family val="1"/>
      <charset val="204"/>
    </font>
    <font>
      <sz val="11"/>
      <color rgb="FF000000"/>
      <name val="Times New Roman"/>
      <family val="1"/>
      <charset val="204"/>
    </font>
    <font>
      <b/>
      <u/>
      <sz val="11"/>
      <color rgb="FF000000"/>
      <name val="Times New Roman"/>
      <family val="1"/>
      <charset val="204"/>
    </font>
    <font>
      <u/>
      <sz val="11"/>
      <color theme="1"/>
      <name val="Times New Roman"/>
      <family val="1"/>
      <charset val="204"/>
    </font>
    <font>
      <sz val="10"/>
      <color theme="1"/>
      <name val="Times New Roman"/>
      <family val="1"/>
      <charset val="204"/>
    </font>
    <font>
      <sz val="11"/>
      <color rgb="FFFF0000"/>
      <name val="Times New Roman"/>
      <family val="1"/>
      <charset val="204"/>
    </font>
    <font>
      <b/>
      <sz val="11"/>
      <color rgb="FFFF0000"/>
      <name val="Times New Roman"/>
      <family val="1"/>
      <charset val="204"/>
    </font>
    <font>
      <sz val="11"/>
      <color theme="3"/>
      <name val="Times New Roman"/>
      <family val="1"/>
      <charset val="204"/>
    </font>
    <font>
      <sz val="12"/>
      <color rgb="FFFF0000"/>
      <name val="Times New Roman"/>
      <family val="1"/>
      <charset val="204"/>
    </font>
    <font>
      <sz val="11"/>
      <color rgb="FF7030A0"/>
      <name val="Times New Roman"/>
      <family val="1"/>
      <charset val="204"/>
    </font>
    <font>
      <i/>
      <sz val="11"/>
      <name val="Times New Roman"/>
      <family val="1"/>
      <charset val="204"/>
    </font>
    <font>
      <b/>
      <sz val="11"/>
      <color rgb="FF00B050"/>
      <name val="Times New Roman"/>
      <family val="1"/>
      <charset val="204"/>
    </font>
    <font>
      <sz val="11"/>
      <color rgb="FF0070C0"/>
      <name val="Times New Roman"/>
      <family val="1"/>
      <charset val="204"/>
    </font>
    <font>
      <b/>
      <i/>
      <sz val="12"/>
      <name val="Times New Roman"/>
      <family val="1"/>
      <charset val="204"/>
    </font>
    <font>
      <sz val="8"/>
      <name val="Times New Roman"/>
      <family val="1"/>
      <charset val="204"/>
    </font>
  </fonts>
  <fills count="14">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rgb="FF92D050"/>
        <bgColor rgb="FFFF0000"/>
      </patternFill>
    </fill>
    <fill>
      <patternFill patternType="solid">
        <fgColor rgb="FFFFC000"/>
        <bgColor indexed="64"/>
      </patternFill>
    </fill>
    <fill>
      <patternFill patternType="solid">
        <fgColor rgb="FFC00000"/>
        <bgColor indexed="64"/>
      </patternFill>
    </fill>
    <fill>
      <patternFill patternType="solid">
        <fgColor theme="2"/>
        <bgColor indexed="64"/>
      </patternFill>
    </fill>
    <fill>
      <patternFill patternType="solid">
        <fgColor theme="9"/>
        <bgColor indexed="64"/>
      </patternFill>
    </fill>
    <fill>
      <patternFill patternType="solid">
        <fgColor rgb="FFFFFFFF"/>
        <bgColor rgb="FFFFFFFF"/>
      </patternFill>
    </fill>
    <fill>
      <patternFill patternType="solid">
        <fgColor theme="0"/>
        <bgColor rgb="FFFFFFFF"/>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style="thin">
        <color rgb="FF000000"/>
      </top>
      <bottom style="thin">
        <color rgb="FF000000"/>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rgb="FF000000"/>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s>
  <cellStyleXfs count="70">
    <xf numFmtId="0" fontId="0" fillId="0" borderId="0"/>
    <xf numFmtId="0" fontId="108" fillId="0" borderId="0"/>
    <xf numFmtId="164" fontId="108" fillId="0" borderId="0"/>
    <xf numFmtId="0" fontId="131" fillId="0" borderId="0" applyNumberFormat="0" applyFill="0" applyBorder="0" applyAlignment="0" applyProtection="0"/>
    <xf numFmtId="0" fontId="41" fillId="0" borderId="0"/>
    <xf numFmtId="0" fontId="140" fillId="0" borderId="0"/>
    <xf numFmtId="0" fontId="40" fillId="0" borderId="0"/>
    <xf numFmtId="0" fontId="140" fillId="0" borderId="0"/>
    <xf numFmtId="0" fontId="39" fillId="0" borderId="0"/>
    <xf numFmtId="0" fontId="38" fillId="0" borderId="0"/>
    <xf numFmtId="0" fontId="145" fillId="0" borderId="0"/>
    <xf numFmtId="0" fontId="17" fillId="0" borderId="0"/>
    <xf numFmtId="0" fontId="140"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40" fillId="0" borderId="0"/>
    <xf numFmtId="0" fontId="3" fillId="0" borderId="0"/>
    <xf numFmtId="0" fontId="14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4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375">
    <xf numFmtId="0" fontId="0" fillId="0" borderId="0" xfId="0"/>
    <xf numFmtId="0" fontId="103" fillId="0" borderId="1" xfId="0" applyFont="1" applyBorder="1"/>
    <xf numFmtId="0" fontId="103" fillId="0" borderId="1" xfId="0" applyFont="1" applyBorder="1" applyAlignment="1">
      <alignment horizontal="left" vertical="center" wrapText="1"/>
    </xf>
    <xf numFmtId="0" fontId="103" fillId="0" borderId="1" xfId="0" applyFont="1" applyBorder="1" applyAlignment="1">
      <alignment horizontal="left"/>
    </xf>
    <xf numFmtId="0" fontId="104" fillId="0" borderId="2" xfId="0" applyFont="1" applyFill="1" applyBorder="1" applyAlignment="1">
      <alignment horizontal="left" vertical="center" wrapText="1"/>
    </xf>
    <xf numFmtId="0" fontId="105" fillId="0" borderId="2" xfId="0" applyFont="1" applyFill="1" applyBorder="1" applyAlignment="1">
      <alignment horizontal="left" vertical="center" wrapText="1"/>
    </xf>
    <xf numFmtId="0" fontId="102" fillId="0" borderId="1" xfId="0" applyFont="1" applyBorder="1"/>
    <xf numFmtId="0" fontId="102" fillId="0" borderId="1" xfId="0" applyFont="1" applyBorder="1" applyAlignment="1">
      <alignment horizontal="left"/>
    </xf>
    <xf numFmtId="0" fontId="101" fillId="0" borderId="1" xfId="0" applyFont="1" applyBorder="1"/>
    <xf numFmtId="0" fontId="101" fillId="0" borderId="1" xfId="0" applyFont="1" applyBorder="1" applyAlignment="1">
      <alignment vertical="center"/>
    </xf>
    <xf numFmtId="0" fontId="101" fillId="0" borderId="1" xfId="0" applyFont="1" applyBorder="1" applyAlignment="1"/>
    <xf numFmtId="0" fontId="106" fillId="0" borderId="1" xfId="0" applyFont="1" applyBorder="1" applyAlignment="1"/>
    <xf numFmtId="0" fontId="106" fillId="0" borderId="1" xfId="0" applyFont="1" applyFill="1" applyBorder="1" applyAlignment="1">
      <alignment vertical="center"/>
    </xf>
    <xf numFmtId="0" fontId="106" fillId="0" borderId="1" xfId="0" applyFont="1" applyFill="1" applyBorder="1" applyAlignment="1">
      <alignment horizontal="left" vertical="center"/>
    </xf>
    <xf numFmtId="0" fontId="106" fillId="0" borderId="1" xfId="0" applyFont="1" applyFill="1" applyBorder="1" applyAlignment="1">
      <alignment vertical="top" wrapText="1"/>
    </xf>
    <xf numFmtId="0" fontId="106" fillId="0" borderId="1" xfId="0" applyFont="1" applyFill="1" applyBorder="1" applyAlignment="1">
      <alignment vertical="center" wrapText="1"/>
    </xf>
    <xf numFmtId="0" fontId="106" fillId="0" borderId="1" xfId="0" applyFont="1" applyFill="1" applyBorder="1" applyAlignment="1">
      <alignment horizontal="justify" vertical="center" wrapText="1"/>
    </xf>
    <xf numFmtId="0" fontId="106" fillId="0" borderId="1" xfId="0" applyFont="1" applyFill="1" applyBorder="1" applyAlignment="1">
      <alignment horizontal="left" vertical="center" wrapText="1"/>
    </xf>
    <xf numFmtId="0" fontId="103" fillId="0" borderId="1" xfId="0" applyFont="1" applyBorder="1" applyAlignment="1">
      <alignment vertical="center" wrapText="1"/>
    </xf>
    <xf numFmtId="0" fontId="100" fillId="0" borderId="1" xfId="0" applyFont="1" applyBorder="1" applyAlignment="1">
      <alignment horizontal="left" vertical="center"/>
    </xf>
    <xf numFmtId="0" fontId="99" fillId="2" borderId="1" xfId="0" applyFont="1" applyFill="1" applyBorder="1" applyAlignment="1">
      <alignment vertical="center" wrapText="1"/>
    </xf>
    <xf numFmtId="0" fontId="99" fillId="0" borderId="1" xfId="0" applyFont="1" applyBorder="1" applyAlignment="1">
      <alignment vertical="center" wrapText="1"/>
    </xf>
    <xf numFmtId="0" fontId="99" fillId="3" borderId="1" xfId="0" applyFont="1" applyFill="1" applyBorder="1" applyAlignment="1">
      <alignment vertical="center" wrapText="1"/>
    </xf>
    <xf numFmtId="0" fontId="107" fillId="0" borderId="0" xfId="0" applyFont="1"/>
    <xf numFmtId="0" fontId="107" fillId="0" borderId="1" xfId="0" applyFont="1" applyFill="1" applyBorder="1" applyAlignment="1">
      <alignment horizontal="left" vertical="center"/>
    </xf>
    <xf numFmtId="0" fontId="108" fillId="0" borderId="3" xfId="0" applyFont="1" applyFill="1" applyBorder="1" applyAlignment="1">
      <alignment horizontal="left" vertical="center" wrapText="1"/>
    </xf>
    <xf numFmtId="0" fontId="98" fillId="0" borderId="1" xfId="0" applyFont="1" applyBorder="1"/>
    <xf numFmtId="0" fontId="98" fillId="2" borderId="1" xfId="0" applyFont="1" applyFill="1" applyBorder="1" applyAlignment="1">
      <alignment vertical="center" wrapText="1"/>
    </xf>
    <xf numFmtId="0" fontId="98" fillId="0" borderId="1" xfId="0" applyFont="1" applyBorder="1" applyAlignment="1"/>
    <xf numFmtId="0" fontId="103" fillId="0" borderId="1" xfId="0" applyFont="1" applyBorder="1" applyAlignment="1">
      <alignment horizontal="left" vertical="center"/>
    </xf>
    <xf numFmtId="0" fontId="103" fillId="0" borderId="1" xfId="0" applyFont="1" applyFill="1" applyBorder="1" applyAlignment="1">
      <alignment horizontal="left" vertical="center"/>
    </xf>
    <xf numFmtId="0" fontId="106" fillId="0" borderId="7" xfId="0" applyFont="1" applyBorder="1" applyAlignment="1">
      <alignment vertical="center"/>
    </xf>
    <xf numFmtId="0" fontId="106" fillId="0" borderId="5" xfId="0" applyFont="1" applyBorder="1" applyAlignment="1">
      <alignment horizontal="center" vertical="center" textRotation="90"/>
    </xf>
    <xf numFmtId="0" fontId="97" fillId="0" borderId="1" xfId="0" applyFont="1" applyBorder="1"/>
    <xf numFmtId="0" fontId="106" fillId="0" borderId="1" xfId="0" applyFont="1" applyBorder="1" applyAlignment="1">
      <alignment vertical="center"/>
    </xf>
    <xf numFmtId="0" fontId="106" fillId="0" borderId="1" xfId="0" applyFont="1" applyBorder="1" applyAlignment="1">
      <alignment horizontal="center" vertical="center" textRotation="90"/>
    </xf>
    <xf numFmtId="0" fontId="97" fillId="0" borderId="1" xfId="0" applyFont="1" applyBorder="1" applyAlignment="1">
      <alignment vertical="center"/>
    </xf>
    <xf numFmtId="0" fontId="0" fillId="0" borderId="1" xfId="0" applyBorder="1"/>
    <xf numFmtId="0" fontId="0" fillId="0" borderId="1" xfId="0" applyFill="1" applyBorder="1" applyAlignment="1">
      <alignment horizontal="left" vertical="center" wrapText="1"/>
    </xf>
    <xf numFmtId="0" fontId="108" fillId="0" borderId="1" xfId="0" applyFont="1" applyFill="1" applyBorder="1" applyAlignment="1">
      <alignment horizontal="left" vertical="center" wrapText="1"/>
    </xf>
    <xf numFmtId="0" fontId="108" fillId="0" borderId="1" xfId="0" applyFont="1" applyFill="1" applyBorder="1" applyAlignment="1">
      <alignment horizontal="left" vertical="center"/>
    </xf>
    <xf numFmtId="0" fontId="106" fillId="0" borderId="9" xfId="0" applyFont="1" applyBorder="1" applyAlignment="1">
      <alignment horizontal="center" vertical="center"/>
    </xf>
    <xf numFmtId="0" fontId="106" fillId="0" borderId="6" xfId="0" applyFont="1" applyBorder="1" applyAlignment="1">
      <alignment horizontal="center" vertical="center"/>
    </xf>
    <xf numFmtId="0" fontId="96" fillId="0" borderId="0" xfId="0" applyFont="1"/>
    <xf numFmtId="0" fontId="103" fillId="0" borderId="0" xfId="0" applyFont="1" applyFill="1" applyBorder="1" applyAlignment="1">
      <alignment horizontal="left" vertical="center"/>
    </xf>
    <xf numFmtId="0" fontId="103" fillId="0" borderId="1" xfId="0" applyFont="1" applyFill="1" applyBorder="1" applyAlignment="1">
      <alignment horizontal="left" vertical="center" wrapText="1"/>
    </xf>
    <xf numFmtId="0" fontId="95" fillId="0" borderId="1" xfId="0" applyFont="1" applyBorder="1" applyAlignment="1">
      <alignment horizontal="left"/>
    </xf>
    <xf numFmtId="0" fontId="95" fillId="0" borderId="1" xfId="0" applyFont="1" applyBorder="1"/>
    <xf numFmtId="0" fontId="95" fillId="0" borderId="1" xfId="0" applyFont="1" applyBorder="1" applyAlignment="1"/>
    <xf numFmtId="0" fontId="95" fillId="0" borderId="1" xfId="0" applyFont="1" applyBorder="1" applyAlignment="1">
      <alignment horizontal="center"/>
    </xf>
    <xf numFmtId="0" fontId="95" fillId="0" borderId="1" xfId="0" applyFont="1" applyBorder="1" applyAlignment="1">
      <alignment horizontal="left" vertical="center"/>
    </xf>
    <xf numFmtId="0" fontId="95" fillId="0" borderId="1" xfId="0" applyFont="1" applyBorder="1" applyAlignment="1">
      <alignment vertical="center"/>
    </xf>
    <xf numFmtId="0" fontId="95" fillId="0" borderId="1" xfId="0" applyFont="1" applyBorder="1" applyAlignment="1">
      <alignment vertical="center" wrapText="1"/>
    </xf>
    <xf numFmtId="0" fontId="95" fillId="0" borderId="1" xfId="0" applyFont="1" applyBorder="1" applyAlignment="1">
      <alignment wrapText="1"/>
    </xf>
    <xf numFmtId="0" fontId="95" fillId="0" borderId="1" xfId="0" applyFont="1" applyFill="1" applyBorder="1" applyAlignment="1"/>
    <xf numFmtId="0" fontId="95" fillId="0" borderId="1" xfId="0" applyFont="1" applyBorder="1" applyAlignment="1">
      <alignment horizontal="left" vertical="center" wrapText="1"/>
    </xf>
    <xf numFmtId="0" fontId="95" fillId="0" borderId="1" xfId="0" applyFont="1" applyBorder="1" applyAlignment="1">
      <alignment horizontal="left" vertical="top" wrapText="1"/>
    </xf>
    <xf numFmtId="0" fontId="94" fillId="0" borderId="1" xfId="0" applyFont="1" applyBorder="1"/>
    <xf numFmtId="0" fontId="94" fillId="0" borderId="1" xfId="0" applyFont="1" applyBorder="1" applyAlignment="1">
      <alignment horizontal="left"/>
    </xf>
    <xf numFmtId="0" fontId="109" fillId="0" borderId="0" xfId="0" applyFont="1"/>
    <xf numFmtId="0" fontId="109" fillId="0" borderId="0" xfId="0" applyFont="1" applyAlignment="1">
      <alignment wrapText="1"/>
    </xf>
    <xf numFmtId="0" fontId="93" fillId="0" borderId="1" xfId="0" applyFont="1" applyBorder="1"/>
    <xf numFmtId="0" fontId="106" fillId="0" borderId="1" xfId="0" applyFont="1" applyBorder="1" applyAlignment="1">
      <alignment horizontal="center" vertical="center"/>
    </xf>
    <xf numFmtId="0" fontId="0" fillId="0" borderId="0" xfId="0" applyBorder="1"/>
    <xf numFmtId="0" fontId="106" fillId="5" borderId="1" xfId="0" applyFont="1" applyFill="1" applyBorder="1" applyAlignment="1">
      <alignment horizontal="left" vertical="center" wrapText="1"/>
    </xf>
    <xf numFmtId="0" fontId="92" fillId="0" borderId="1" xfId="0" applyFont="1" applyBorder="1"/>
    <xf numFmtId="0" fontId="106" fillId="0" borderId="5" xfId="0" applyFont="1" applyFill="1" applyBorder="1" applyAlignment="1">
      <alignment horizontal="left" vertical="center" wrapText="1"/>
    </xf>
    <xf numFmtId="0" fontId="98" fillId="0" borderId="5" xfId="0" applyFont="1" applyBorder="1"/>
    <xf numFmtId="0" fontId="0" fillId="0" borderId="5" xfId="0" applyBorder="1"/>
    <xf numFmtId="0" fontId="0" fillId="0" borderId="1" xfId="0" applyFill="1" applyBorder="1"/>
    <xf numFmtId="0" fontId="0" fillId="5" borderId="1" xfId="0" applyFill="1" applyBorder="1"/>
    <xf numFmtId="0" fontId="0" fillId="4" borderId="1" xfId="0" applyFill="1" applyBorder="1"/>
    <xf numFmtId="0" fontId="0" fillId="5" borderId="5" xfId="0" applyFill="1" applyBorder="1"/>
    <xf numFmtId="0" fontId="91" fillId="0" borderId="1" xfId="0" applyFont="1" applyBorder="1" applyAlignment="1">
      <alignment horizontal="left"/>
    </xf>
    <xf numFmtId="0" fontId="90" fillId="0" borderId="1" xfId="0" applyFont="1" applyBorder="1"/>
    <xf numFmtId="0" fontId="90" fillId="0" borderId="1" xfId="0" applyFont="1" applyBorder="1" applyAlignment="1">
      <alignment horizontal="left"/>
    </xf>
    <xf numFmtId="0" fontId="89" fillId="0" borderId="1" xfId="0" applyFont="1" applyBorder="1" applyAlignment="1">
      <alignment vertical="center" wrapText="1"/>
    </xf>
    <xf numFmtId="0" fontId="89" fillId="0" borderId="1" xfId="0" applyFont="1" applyBorder="1"/>
    <xf numFmtId="0" fontId="89" fillId="0" borderId="1" xfId="0" applyFont="1" applyBorder="1" applyAlignment="1">
      <alignment horizontal="left"/>
    </xf>
    <xf numFmtId="0" fontId="95" fillId="0" borderId="5" xfId="0" applyFont="1" applyBorder="1" applyAlignment="1">
      <alignment horizontal="center" vertical="center" textRotation="90"/>
    </xf>
    <xf numFmtId="0" fontId="106" fillId="0" borderId="7" xfId="0" applyFont="1" applyBorder="1" applyAlignment="1">
      <alignment horizontal="center" vertical="center" wrapText="1"/>
    </xf>
    <xf numFmtId="0" fontId="106" fillId="0" borderId="10" xfId="0" applyFont="1" applyBorder="1" applyAlignment="1">
      <alignment horizontal="center" vertical="center" wrapText="1"/>
    </xf>
    <xf numFmtId="0" fontId="106" fillId="0" borderId="8" xfId="0" applyFont="1" applyBorder="1" applyAlignment="1">
      <alignment horizontal="center" vertical="center" wrapText="1"/>
    </xf>
    <xf numFmtId="0" fontId="106" fillId="0" borderId="9" xfId="0" applyFont="1" applyBorder="1" applyAlignment="1">
      <alignment horizontal="center" vertical="center"/>
    </xf>
    <xf numFmtId="0" fontId="106" fillId="0" borderId="1" xfId="0" applyFont="1" applyBorder="1" applyAlignment="1">
      <alignment horizontal="center" vertical="center"/>
    </xf>
    <xf numFmtId="0" fontId="88" fillId="0" borderId="1" xfId="0" applyFont="1" applyBorder="1"/>
    <xf numFmtId="0" fontId="87" fillId="0" borderId="1" xfId="0" applyFont="1" applyBorder="1"/>
    <xf numFmtId="0" fontId="87" fillId="0" borderId="1" xfId="0" applyFont="1" applyBorder="1" applyAlignment="1">
      <alignment horizontal="left" vertical="center"/>
    </xf>
    <xf numFmtId="0" fontId="87" fillId="0" borderId="1" xfId="0" applyFont="1" applyBorder="1" applyAlignment="1">
      <alignment horizontal="center" vertical="center"/>
    </xf>
    <xf numFmtId="0" fontId="87" fillId="0" borderId="1" xfId="0" applyFont="1" applyBorder="1" applyAlignment="1">
      <alignment horizontal="center"/>
    </xf>
    <xf numFmtId="0" fontId="87" fillId="0" borderId="1" xfId="0" applyFont="1" applyBorder="1" applyAlignment="1"/>
    <xf numFmtId="0" fontId="106" fillId="5" borderId="6" xfId="0" applyFont="1" applyFill="1" applyBorder="1" applyAlignment="1">
      <alignment horizontal="center" vertical="center"/>
    </xf>
    <xf numFmtId="0" fontId="103" fillId="0" borderId="1" xfId="0" applyFont="1" applyBorder="1" applyAlignment="1">
      <alignment horizontal="center" vertical="center"/>
    </xf>
    <xf numFmtId="0" fontId="0" fillId="0" borderId="1" xfId="0" applyBorder="1" applyAlignment="1">
      <alignment wrapText="1"/>
    </xf>
    <xf numFmtId="0" fontId="87" fillId="0" borderId="5" xfId="0" applyFont="1" applyBorder="1" applyAlignment="1">
      <alignment horizontal="center" vertical="center" textRotation="90"/>
    </xf>
    <xf numFmtId="0" fontId="87" fillId="0" borderId="6" xfId="0" applyFont="1" applyBorder="1" applyAlignment="1">
      <alignment horizontal="center" vertical="center" textRotation="90"/>
    </xf>
    <xf numFmtId="0" fontId="0" fillId="0" borderId="9" xfId="0" applyFill="1" applyBorder="1" applyAlignment="1">
      <alignment horizontal="center"/>
    </xf>
    <xf numFmtId="0" fontId="0" fillId="0" borderId="9" xfId="0" applyFill="1" applyBorder="1"/>
    <xf numFmtId="0" fontId="0" fillId="0" borderId="9" xfId="0" applyFill="1" applyBorder="1" applyAlignment="1">
      <alignment horizontal="right"/>
    </xf>
    <xf numFmtId="0" fontId="0" fillId="0" borderId="9" xfId="0" applyFill="1" applyBorder="1" applyAlignment="1">
      <alignment horizontal="left"/>
    </xf>
    <xf numFmtId="0" fontId="0" fillId="0" borderId="9" xfId="0" applyFill="1" applyBorder="1" applyAlignment="1">
      <alignment horizontal="right" vertical="top"/>
    </xf>
    <xf numFmtId="0" fontId="103" fillId="0" borderId="1" xfId="0" applyFont="1"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right"/>
    </xf>
    <xf numFmtId="0" fontId="0" fillId="0" borderId="1" xfId="0" applyBorder="1" applyAlignment="1">
      <alignment horizontal="left"/>
    </xf>
    <xf numFmtId="0" fontId="0" fillId="0" borderId="1" xfId="0" applyBorder="1" applyAlignment="1">
      <alignment horizontal="right" vertical="top"/>
    </xf>
    <xf numFmtId="0" fontId="0" fillId="0" borderId="1" xfId="0" applyFill="1" applyBorder="1" applyAlignment="1">
      <alignment horizontal="right" vertical="top"/>
    </xf>
    <xf numFmtId="0" fontId="87" fillId="0" borderId="1" xfId="0" applyFont="1" applyBorder="1" applyAlignment="1">
      <alignment horizontal="right" vertical="center"/>
    </xf>
    <xf numFmtId="0" fontId="103" fillId="0" borderId="1" xfId="0" applyFont="1" applyBorder="1" applyAlignment="1">
      <alignment horizontal="right" vertical="center" wrapText="1"/>
    </xf>
    <xf numFmtId="0" fontId="103" fillId="0" borderId="1" xfId="0" applyFont="1" applyBorder="1" applyAlignment="1">
      <alignment horizontal="right" vertical="top"/>
    </xf>
    <xf numFmtId="0" fontId="110" fillId="0" borderId="1" xfId="0" applyFont="1" applyBorder="1" applyAlignment="1">
      <alignment horizontal="right" vertical="center"/>
    </xf>
    <xf numFmtId="0" fontId="106" fillId="0" borderId="5" xfId="0" applyFont="1" applyBorder="1" applyAlignment="1">
      <alignment horizontal="center" vertical="center" textRotation="90" wrapText="1"/>
    </xf>
    <xf numFmtId="0" fontId="111" fillId="0" borderId="1" xfId="0" applyFont="1" applyBorder="1" applyAlignment="1">
      <alignment horizontal="left" vertical="center"/>
    </xf>
    <xf numFmtId="0" fontId="112" fillId="0" borderId="1" xfId="0" applyFont="1" applyBorder="1" applyAlignment="1">
      <alignment horizontal="left"/>
    </xf>
    <xf numFmtId="0" fontId="112" fillId="0" borderId="1" xfId="0" applyFont="1" applyBorder="1" applyAlignment="1">
      <alignment horizontal="left" wrapText="1"/>
    </xf>
    <xf numFmtId="0" fontId="112" fillId="0" borderId="9" xfId="0" applyFont="1" applyFill="1" applyBorder="1" applyAlignment="1">
      <alignment horizontal="left"/>
    </xf>
    <xf numFmtId="0" fontId="87" fillId="0" borderId="1" xfId="0" applyFont="1" applyBorder="1" applyAlignment="1">
      <alignment horizontal="right"/>
    </xf>
    <xf numFmtId="0" fontId="87" fillId="0" borderId="1" xfId="0" applyFont="1" applyFill="1" applyBorder="1"/>
    <xf numFmtId="0" fontId="87" fillId="0" borderId="1" xfId="0" applyFont="1" applyFill="1" applyBorder="1" applyAlignment="1">
      <alignment horizontal="left"/>
    </xf>
    <xf numFmtId="0" fontId="87" fillId="0" borderId="1" xfId="0" applyFont="1" applyFill="1" applyBorder="1" applyAlignment="1">
      <alignment horizontal="left" vertical="top"/>
    </xf>
    <xf numFmtId="0" fontId="87" fillId="0" borderId="1" xfId="0" applyFont="1" applyFill="1" applyBorder="1" applyAlignment="1">
      <alignment horizontal="right"/>
    </xf>
    <xf numFmtId="0" fontId="87" fillId="0" borderId="1" xfId="0" applyFont="1" applyFill="1" applyBorder="1" applyAlignment="1">
      <alignment horizontal="center"/>
    </xf>
    <xf numFmtId="0" fontId="108" fillId="0" borderId="1" xfId="1" applyFont="1" applyFill="1" applyBorder="1" applyAlignment="1">
      <alignment horizontal="left" vertical="center" wrapText="1"/>
    </xf>
    <xf numFmtId="0" fontId="104" fillId="0" borderId="11" xfId="1" applyFont="1" applyFill="1" applyBorder="1" applyAlignment="1">
      <alignment horizontal="left" vertical="center" wrapText="1"/>
    </xf>
    <xf numFmtId="0" fontId="0" fillId="0" borderId="1" xfId="0" applyBorder="1" applyAlignment="1">
      <alignment horizontal="justify" vertical="top"/>
    </xf>
    <xf numFmtId="0" fontId="95" fillId="0" borderId="5" xfId="0" applyFont="1" applyBorder="1" applyAlignment="1">
      <alignment vertical="center"/>
    </xf>
    <xf numFmtId="0" fontId="87" fillId="0" borderId="1" xfId="0" applyFont="1" applyFill="1" applyBorder="1" applyAlignment="1">
      <alignment horizontal="left" vertical="center"/>
    </xf>
    <xf numFmtId="0" fontId="86" fillId="0" borderId="1" xfId="0" applyFont="1" applyBorder="1"/>
    <xf numFmtId="0" fontId="85" fillId="0" borderId="1" xfId="0" applyFont="1" applyFill="1" applyBorder="1"/>
    <xf numFmtId="0" fontId="85" fillId="0" borderId="1" xfId="0" applyFont="1" applyFill="1" applyBorder="1" applyAlignment="1"/>
    <xf numFmtId="0" fontId="106" fillId="0" borderId="7" xfId="0" applyFont="1" applyFill="1" applyBorder="1" applyAlignment="1">
      <alignment vertical="center"/>
    </xf>
    <xf numFmtId="0" fontId="110" fillId="0" borderId="1" xfId="0" applyFont="1" applyFill="1" applyBorder="1" applyAlignment="1">
      <alignment horizontal="left"/>
    </xf>
    <xf numFmtId="0" fontId="0" fillId="0" borderId="1" xfId="0" applyFill="1" applyBorder="1" applyAlignment="1">
      <alignment horizontal="left" wrapText="1"/>
    </xf>
    <xf numFmtId="0" fontId="103" fillId="0" borderId="1" xfId="0" applyFont="1" applyFill="1" applyBorder="1" applyAlignment="1">
      <alignment horizontal="left"/>
    </xf>
    <xf numFmtId="0" fontId="85" fillId="0" borderId="1" xfId="0" applyFont="1" applyFill="1" applyBorder="1" applyAlignment="1">
      <alignment horizontal="left"/>
    </xf>
    <xf numFmtId="0" fontId="0" fillId="0" borderId="1" xfId="0" applyFill="1" applyBorder="1" applyAlignment="1">
      <alignment horizontal="left"/>
    </xf>
    <xf numFmtId="0" fontId="85" fillId="0" borderId="1" xfId="0" applyFont="1" applyBorder="1"/>
    <xf numFmtId="0" fontId="85" fillId="0" borderId="1" xfId="0" applyFont="1" applyBorder="1" applyAlignment="1"/>
    <xf numFmtId="0" fontId="85" fillId="0" borderId="1" xfId="0" applyFont="1" applyBorder="1" applyAlignment="1">
      <alignment horizontal="center"/>
    </xf>
    <xf numFmtId="0" fontId="0" fillId="3" borderId="1" xfId="0" applyFill="1" applyBorder="1" applyAlignment="1">
      <alignment wrapText="1"/>
    </xf>
    <xf numFmtId="0" fontId="97" fillId="0" borderId="0" xfId="0" applyFont="1" applyBorder="1" applyAlignment="1"/>
    <xf numFmtId="0" fontId="85" fillId="0" borderId="1" xfId="0" applyFont="1" applyBorder="1" applyAlignment="1">
      <alignment vertical="center"/>
    </xf>
    <xf numFmtId="0" fontId="97" fillId="0" borderId="1" xfId="0" applyFont="1" applyFill="1" applyBorder="1" applyAlignment="1">
      <alignment vertical="center"/>
    </xf>
    <xf numFmtId="0" fontId="85" fillId="0" borderId="1" xfId="0" applyFont="1" applyBorder="1" applyAlignment="1">
      <alignment horizontal="justify" vertical="top"/>
    </xf>
    <xf numFmtId="0" fontId="0" fillId="0" borderId="0" xfId="0" applyAlignment="1">
      <alignment wrapText="1"/>
    </xf>
    <xf numFmtId="0" fontId="107" fillId="0" borderId="5" xfId="0" applyFont="1" applyBorder="1" applyAlignment="1">
      <alignment vertical="center"/>
    </xf>
    <xf numFmtId="0" fontId="108" fillId="5" borderId="3" xfId="0" applyFont="1" applyFill="1" applyBorder="1" applyAlignment="1">
      <alignment horizontal="left" vertical="center" wrapText="1"/>
    </xf>
    <xf numFmtId="0" fontId="108" fillId="4" borderId="3" xfId="0" applyFont="1" applyFill="1" applyBorder="1" applyAlignment="1">
      <alignment horizontal="left" vertical="center" wrapText="1"/>
    </xf>
    <xf numFmtId="0" fontId="85" fillId="0" borderId="1" xfId="0" applyFont="1" applyBorder="1" applyAlignment="1">
      <alignment horizontal="left"/>
    </xf>
    <xf numFmtId="0" fontId="87" fillId="0" borderId="1" xfId="0" applyFont="1" applyBorder="1" applyAlignment="1">
      <alignment horizontal="left"/>
    </xf>
    <xf numFmtId="0" fontId="110" fillId="0" borderId="1" xfId="0" applyFont="1" applyBorder="1" applyAlignment="1">
      <alignment horizontal="left" vertical="center"/>
    </xf>
    <xf numFmtId="0" fontId="85" fillId="0" borderId="1" xfId="0" applyFont="1" applyBorder="1" applyAlignment="1">
      <alignment horizontal="left" vertical="center"/>
    </xf>
    <xf numFmtId="0" fontId="85" fillId="0" borderId="1" xfId="0" applyFont="1" applyBorder="1" applyAlignment="1">
      <alignment horizontal="left" vertical="center" wrapText="1"/>
    </xf>
    <xf numFmtId="0" fontId="103" fillId="0" borderId="5" xfId="0" applyFont="1" applyBorder="1" applyAlignment="1">
      <alignment horizontal="left" vertical="center"/>
    </xf>
    <xf numFmtId="0" fontId="103" fillId="0" borderId="5" xfId="0" applyFont="1" applyBorder="1" applyAlignment="1">
      <alignment horizontal="center" vertical="center"/>
    </xf>
    <xf numFmtId="0" fontId="85" fillId="0" borderId="5" xfId="0" applyFont="1" applyBorder="1" applyAlignment="1">
      <alignment horizontal="left" vertical="center"/>
    </xf>
    <xf numFmtId="0" fontId="98" fillId="0" borderId="1" xfId="0" applyFont="1" applyFill="1" applyBorder="1"/>
    <xf numFmtId="0" fontId="106" fillId="3" borderId="1" xfId="0" applyFont="1" applyFill="1" applyBorder="1" applyAlignment="1">
      <alignment horizontal="left" vertical="center" wrapText="1"/>
    </xf>
    <xf numFmtId="0" fontId="98" fillId="3" borderId="1" xfId="0" applyFont="1" applyFill="1" applyBorder="1"/>
    <xf numFmtId="0" fontId="0" fillId="3" borderId="1" xfId="0" applyFill="1" applyBorder="1"/>
    <xf numFmtId="0" fontId="92" fillId="0" borderId="1" xfId="0" applyFont="1" applyFill="1" applyBorder="1"/>
    <xf numFmtId="0" fontId="106" fillId="4" borderId="1" xfId="0" applyFont="1" applyFill="1" applyBorder="1" applyAlignment="1">
      <alignment horizontal="left" vertical="center" wrapText="1"/>
    </xf>
    <xf numFmtId="0" fontId="106" fillId="0" borderId="9" xfId="0" applyFont="1" applyFill="1" applyBorder="1" applyAlignment="1">
      <alignment horizontal="left" vertical="center" wrapText="1"/>
    </xf>
    <xf numFmtId="0" fontId="85" fillId="0" borderId="1" xfId="0" applyFont="1" applyBorder="1" applyAlignment="1">
      <alignment horizontal="center"/>
    </xf>
    <xf numFmtId="0" fontId="106" fillId="0" borderId="1" xfId="0" applyFont="1" applyBorder="1" applyAlignment="1">
      <alignment horizontal="left" vertical="center" wrapText="1"/>
    </xf>
    <xf numFmtId="0" fontId="103" fillId="3" borderId="1" xfId="0" applyFont="1" applyFill="1" applyBorder="1" applyAlignment="1">
      <alignment horizontal="left" vertical="center"/>
    </xf>
    <xf numFmtId="0" fontId="85" fillId="0" borderId="1" xfId="0" applyFont="1" applyFill="1" applyBorder="1" applyAlignment="1">
      <alignment horizontal="left" vertical="center"/>
    </xf>
    <xf numFmtId="0" fontId="103" fillId="4" borderId="1" xfId="0" applyFont="1" applyFill="1" applyBorder="1" applyAlignment="1">
      <alignment horizontal="left" vertical="center" wrapText="1"/>
    </xf>
    <xf numFmtId="0" fontId="103" fillId="4" borderId="4" xfId="0" applyFont="1" applyFill="1" applyBorder="1" applyAlignment="1">
      <alignment horizontal="left" vertical="center" wrapText="1"/>
    </xf>
    <xf numFmtId="0" fontId="85" fillId="3" borderId="1" xfId="0" applyFont="1" applyFill="1" applyBorder="1" applyAlignment="1">
      <alignment horizontal="left" vertical="center"/>
    </xf>
    <xf numFmtId="0" fontId="85" fillId="3" borderId="5" xfId="0" applyFont="1" applyFill="1" applyBorder="1" applyAlignment="1">
      <alignment horizontal="left" vertical="center"/>
    </xf>
    <xf numFmtId="0" fontId="85" fillId="0" borderId="1" xfId="0" applyFont="1" applyBorder="1" applyAlignment="1">
      <alignment vertical="center" wrapText="1"/>
    </xf>
    <xf numFmtId="0" fontId="85" fillId="0" borderId="1" xfId="0" applyFont="1" applyBorder="1" applyAlignment="1">
      <alignment wrapText="1"/>
    </xf>
    <xf numFmtId="0" fontId="106" fillId="0" borderId="4" xfId="0" applyFont="1" applyFill="1" applyBorder="1" applyAlignment="1">
      <alignment horizontal="left" vertical="center" wrapText="1"/>
    </xf>
    <xf numFmtId="0" fontId="113" fillId="0" borderId="1" xfId="1" applyFont="1" applyFill="1" applyBorder="1" applyAlignment="1">
      <alignment vertical="top" wrapText="1"/>
    </xf>
    <xf numFmtId="0" fontId="103" fillId="0" borderId="1" xfId="0" applyFont="1" applyBorder="1" applyAlignment="1">
      <alignment horizontal="center" vertical="center" wrapText="1"/>
    </xf>
    <xf numFmtId="0" fontId="109" fillId="2" borderId="1" xfId="1" applyFont="1" applyFill="1" applyBorder="1" applyAlignment="1">
      <alignment vertical="center" wrapText="1"/>
    </xf>
    <xf numFmtId="0" fontId="101" fillId="0" borderId="7" xfId="0" applyFont="1" applyBorder="1"/>
    <xf numFmtId="0" fontId="101" fillId="0" borderId="0" xfId="0" applyFont="1" applyBorder="1"/>
    <xf numFmtId="0" fontId="85" fillId="0" borderId="1" xfId="0" applyFont="1" applyBorder="1" applyAlignment="1">
      <alignment horizontal="center"/>
    </xf>
    <xf numFmtId="0" fontId="110" fillId="0" borderId="1" xfId="0" applyFont="1" applyFill="1" applyBorder="1" applyAlignment="1">
      <alignment horizontal="left" vertical="center"/>
    </xf>
    <xf numFmtId="0" fontId="84" fillId="0" borderId="1" xfId="0" applyFont="1" applyFill="1" applyBorder="1" applyAlignment="1">
      <alignment horizontal="left" vertical="center"/>
    </xf>
    <xf numFmtId="0" fontId="96" fillId="0" borderId="1" xfId="0" applyFont="1" applyBorder="1"/>
    <xf numFmtId="0" fontId="107" fillId="0" borderId="1" xfId="0" applyFont="1" applyBorder="1"/>
    <xf numFmtId="0" fontId="84" fillId="0" borderId="1" xfId="0" applyFont="1" applyBorder="1" applyAlignment="1">
      <alignment horizontal="left" vertical="center"/>
    </xf>
    <xf numFmtId="0" fontId="107" fillId="0" borderId="1" xfId="0" applyFont="1" applyBorder="1" applyAlignment="1">
      <alignment wrapText="1"/>
    </xf>
    <xf numFmtId="0" fontId="95" fillId="0" borderId="0" xfId="0" applyFont="1" applyBorder="1"/>
    <xf numFmtId="0" fontId="83" fillId="0" borderId="1" xfId="0" applyFont="1" applyBorder="1"/>
    <xf numFmtId="0" fontId="82" fillId="0" borderId="1" xfId="0" applyFont="1" applyBorder="1" applyAlignment="1">
      <alignment horizontal="left"/>
    </xf>
    <xf numFmtId="0" fontId="82" fillId="0" borderId="1" xfId="0" applyFont="1" applyBorder="1"/>
    <xf numFmtId="0" fontId="81" fillId="0" borderId="1" xfId="0" applyFont="1" applyBorder="1"/>
    <xf numFmtId="0" fontId="81" fillId="0" borderId="1" xfId="0" applyFont="1" applyBorder="1" applyAlignment="1"/>
    <xf numFmtId="0" fontId="106" fillId="0" borderId="10" xfId="0" applyFont="1" applyBorder="1" applyAlignment="1">
      <alignment horizontal="center" vertical="center" wrapText="1"/>
    </xf>
    <xf numFmtId="0" fontId="106" fillId="0" borderId="1" xfId="0" applyFont="1" applyBorder="1" applyAlignment="1">
      <alignment horizontal="center" vertical="center" wrapText="1"/>
    </xf>
    <xf numFmtId="0" fontId="106" fillId="0" borderId="1" xfId="0" applyFont="1" applyBorder="1" applyAlignment="1">
      <alignment horizontal="center" vertical="center" textRotation="90" wrapText="1"/>
    </xf>
    <xf numFmtId="0" fontId="106" fillId="0" borderId="10" xfId="0" applyFont="1" applyBorder="1" applyAlignment="1">
      <alignment horizontal="center" vertical="center" wrapText="1"/>
    </xf>
    <xf numFmtId="0" fontId="106" fillId="0" borderId="1" xfId="0" applyFont="1" applyBorder="1" applyAlignment="1">
      <alignment horizontal="center" vertical="center" textRotation="90" wrapText="1"/>
    </xf>
    <xf numFmtId="0" fontId="106" fillId="0" borderId="1" xfId="0" applyFont="1" applyBorder="1" applyAlignment="1">
      <alignment horizontal="center" vertical="center" wrapText="1"/>
    </xf>
    <xf numFmtId="0" fontId="0" fillId="0" borderId="0" xfId="0" applyFill="1" applyBorder="1"/>
    <xf numFmtId="0" fontId="85" fillId="0" borderId="1" xfId="0" applyFont="1" applyBorder="1" applyAlignment="1">
      <alignment horizontal="center"/>
    </xf>
    <xf numFmtId="0" fontId="80" fillId="0" borderId="1" xfId="0" applyFont="1" applyBorder="1" applyAlignment="1">
      <alignment vertical="center"/>
    </xf>
    <xf numFmtId="0" fontId="95" fillId="0" borderId="0" xfId="0" applyFont="1" applyBorder="1" applyAlignment="1">
      <alignment horizontal="left"/>
    </xf>
    <xf numFmtId="0" fontId="103" fillId="0" borderId="0" xfId="0" applyFont="1" applyBorder="1" applyAlignment="1">
      <alignment horizontal="left"/>
    </xf>
    <xf numFmtId="0" fontId="114" fillId="0" borderId="1" xfId="0" applyFont="1" applyBorder="1" applyAlignment="1">
      <alignment horizontal="left" vertical="center"/>
    </xf>
    <xf numFmtId="0" fontId="114" fillId="0" borderId="1" xfId="0" applyFont="1" applyBorder="1" applyAlignment="1">
      <alignment horizontal="left" vertical="center" wrapText="1"/>
    </xf>
    <xf numFmtId="0" fontId="115" fillId="0" borderId="1" xfId="0" applyFont="1" applyBorder="1" applyAlignment="1">
      <alignment horizontal="left" vertical="center"/>
    </xf>
    <xf numFmtId="0" fontId="117" fillId="0" borderId="1" xfId="0" applyFont="1" applyFill="1" applyBorder="1" applyAlignment="1">
      <alignment horizontal="left" vertical="center" wrapText="1"/>
    </xf>
    <xf numFmtId="0" fontId="117" fillId="0" borderId="1" xfId="1" applyFont="1" applyFill="1" applyBorder="1" applyAlignment="1">
      <alignment horizontal="left" vertical="center" wrapText="1"/>
    </xf>
    <xf numFmtId="0" fontId="115" fillId="0" borderId="1" xfId="0" applyFont="1" applyBorder="1" applyAlignment="1">
      <alignment horizontal="left" vertical="center" wrapText="1"/>
    </xf>
    <xf numFmtId="0" fontId="115" fillId="0" borderId="1" xfId="0" applyFont="1" applyFill="1" applyBorder="1" applyAlignment="1">
      <alignment horizontal="left" vertical="center"/>
    </xf>
    <xf numFmtId="0" fontId="117" fillId="0" borderId="1" xfId="0" applyFont="1" applyFill="1" applyBorder="1" applyAlignment="1">
      <alignment horizontal="left" vertical="center"/>
    </xf>
    <xf numFmtId="0" fontId="117" fillId="3" borderId="1" xfId="0" applyFont="1" applyFill="1" applyBorder="1" applyAlignment="1">
      <alignment horizontal="left" vertical="center" wrapText="1"/>
    </xf>
    <xf numFmtId="0" fontId="117" fillId="0" borderId="1" xfId="0" applyFont="1" applyBorder="1" applyAlignment="1">
      <alignment horizontal="left" vertical="center" wrapText="1"/>
    </xf>
    <xf numFmtId="0" fontId="115" fillId="3" borderId="1" xfId="0" applyFont="1" applyFill="1" applyBorder="1" applyAlignment="1">
      <alignment horizontal="left" vertical="center"/>
    </xf>
    <xf numFmtId="0" fontId="115" fillId="0" borderId="1" xfId="0" applyFont="1" applyFill="1" applyBorder="1" applyAlignment="1">
      <alignment horizontal="left" vertical="center" wrapText="1"/>
    </xf>
    <xf numFmtId="0" fontId="114" fillId="0" borderId="1" xfId="0" applyFont="1" applyFill="1" applyBorder="1" applyAlignment="1">
      <alignment horizontal="left" vertical="center" wrapText="1"/>
    </xf>
    <xf numFmtId="0" fontId="114" fillId="0" borderId="1" xfId="0" applyFont="1" applyFill="1" applyBorder="1" applyAlignment="1">
      <alignment horizontal="left" vertical="center"/>
    </xf>
    <xf numFmtId="0" fontId="116" fillId="0" borderId="1" xfId="0" applyFont="1" applyBorder="1" applyAlignment="1">
      <alignment horizontal="left" vertical="center"/>
    </xf>
    <xf numFmtId="0" fontId="114" fillId="2" borderId="1" xfId="0" applyFont="1" applyFill="1" applyBorder="1" applyAlignment="1">
      <alignment horizontal="left" vertical="center" wrapText="1"/>
    </xf>
    <xf numFmtId="0" fontId="114" fillId="3" borderId="1" xfId="0" applyFont="1" applyFill="1" applyBorder="1" applyAlignment="1">
      <alignment horizontal="left" vertical="center" wrapText="1"/>
    </xf>
    <xf numFmtId="0" fontId="114" fillId="0" borderId="1" xfId="0" applyFont="1" applyBorder="1" applyAlignment="1">
      <alignment horizontal="right" vertical="center"/>
    </xf>
    <xf numFmtId="0" fontId="0" fillId="0" borderId="0" xfId="0" applyAlignment="1">
      <alignment horizontal="right"/>
    </xf>
    <xf numFmtId="0" fontId="95" fillId="0" borderId="0" xfId="0" applyFont="1" applyBorder="1" applyAlignment="1">
      <alignment wrapText="1"/>
    </xf>
    <xf numFmtId="164" fontId="108" fillId="7" borderId="2" xfId="2" applyFill="1" applyBorder="1"/>
    <xf numFmtId="164" fontId="108" fillId="7" borderId="2" xfId="2" applyFont="1" applyFill="1" applyBorder="1" applyAlignment="1">
      <alignment horizontal="left"/>
    </xf>
    <xf numFmtId="164" fontId="108" fillId="7" borderId="2" xfId="2" applyFill="1" applyBorder="1" applyAlignment="1">
      <alignment horizontal="left"/>
    </xf>
    <xf numFmtId="0" fontId="106" fillId="0" borderId="5" xfId="0" applyFont="1" applyFill="1" applyBorder="1" applyAlignment="1">
      <alignment horizontal="center" vertical="center" textRotation="90" wrapText="1"/>
    </xf>
    <xf numFmtId="0" fontId="79" fillId="0" borderId="5" xfId="0" applyFont="1" applyBorder="1" applyAlignment="1">
      <alignment horizontal="left" vertical="center"/>
    </xf>
    <xf numFmtId="0" fontId="79" fillId="0" borderId="1" xfId="0" applyFont="1" applyBorder="1" applyAlignment="1">
      <alignment horizontal="left" vertical="center"/>
    </xf>
    <xf numFmtId="0" fontId="79" fillId="0" borderId="1" xfId="0" applyFont="1" applyFill="1" applyBorder="1" applyAlignment="1">
      <alignment horizontal="left" vertical="center"/>
    </xf>
    <xf numFmtId="0" fontId="78" fillId="0" borderId="1" xfId="0" applyFont="1" applyBorder="1" applyAlignment="1">
      <alignment vertical="center"/>
    </xf>
    <xf numFmtId="0" fontId="78" fillId="0" borderId="1" xfId="0" applyFont="1" applyBorder="1" applyAlignment="1">
      <alignment horizontal="left" vertical="center"/>
    </xf>
    <xf numFmtId="0" fontId="113" fillId="6" borderId="1" xfId="0" applyFont="1" applyFill="1" applyBorder="1" applyAlignment="1">
      <alignment horizontal="center" vertical="center"/>
    </xf>
    <xf numFmtId="0" fontId="113" fillId="6" borderId="7" xfId="0" applyFont="1" applyFill="1" applyBorder="1" applyAlignment="1">
      <alignment horizontal="center" vertical="top" wrapText="1"/>
    </xf>
    <xf numFmtId="0" fontId="78" fillId="0" borderId="1" xfId="0" applyFont="1" applyFill="1" applyBorder="1" applyAlignment="1">
      <alignment horizontal="left" vertical="center"/>
    </xf>
    <xf numFmtId="0" fontId="113" fillId="6" borderId="7" xfId="0" applyFont="1" applyFill="1" applyBorder="1" applyAlignment="1">
      <alignment horizontal="center" vertical="center"/>
    </xf>
    <xf numFmtId="0" fontId="113" fillId="6" borderId="1" xfId="0" applyFont="1" applyFill="1" applyBorder="1" applyAlignment="1">
      <alignment horizontal="center" vertical="top" wrapText="1"/>
    </xf>
    <xf numFmtId="0" fontId="85" fillId="0" borderId="5" xfId="0" applyFont="1" applyFill="1" applyBorder="1" applyAlignment="1">
      <alignment horizontal="left" vertical="center"/>
    </xf>
    <xf numFmtId="0" fontId="0" fillId="4" borderId="1" xfId="0" applyFill="1" applyBorder="1" applyAlignment="1">
      <alignment horizontal="left" wrapText="1"/>
    </xf>
    <xf numFmtId="0" fontId="0" fillId="5" borderId="1" xfId="0" applyFill="1" applyBorder="1" applyAlignment="1">
      <alignment horizontal="left" wrapText="1"/>
    </xf>
    <xf numFmtId="0" fontId="77" fillId="0" borderId="6" xfId="0" applyFont="1" applyBorder="1" applyAlignment="1">
      <alignment horizontal="center"/>
    </xf>
    <xf numFmtId="0" fontId="77" fillId="0" borderId="1" xfId="0" applyFont="1" applyBorder="1" applyAlignment="1">
      <alignment horizontal="center"/>
    </xf>
    <xf numFmtId="0" fontId="77" fillId="0" borderId="12" xfId="0" applyFont="1" applyBorder="1" applyAlignment="1">
      <alignment horizontal="center"/>
    </xf>
    <xf numFmtId="0" fontId="77" fillId="0" borderId="6" xfId="0" applyFont="1" applyBorder="1"/>
    <xf numFmtId="0" fontId="77" fillId="0" borderId="1" xfId="0" applyFont="1" applyBorder="1"/>
    <xf numFmtId="0" fontId="77" fillId="0" borderId="12" xfId="0" applyFont="1" applyBorder="1"/>
    <xf numFmtId="0" fontId="107" fillId="0" borderId="1" xfId="0" applyFont="1" applyFill="1" applyBorder="1"/>
    <xf numFmtId="0" fontId="107" fillId="6" borderId="1" xfId="0" applyFont="1" applyFill="1" applyBorder="1"/>
    <xf numFmtId="0" fontId="85" fillId="0" borderId="7" xfId="0" applyFont="1" applyBorder="1"/>
    <xf numFmtId="0" fontId="106" fillId="0" borderId="9" xfId="0" applyFont="1" applyBorder="1" applyAlignment="1">
      <alignment horizontal="center" vertical="center"/>
    </xf>
    <xf numFmtId="0" fontId="106" fillId="0" borderId="6" xfId="0" applyFont="1" applyBorder="1" applyAlignment="1">
      <alignment horizontal="center" vertical="center"/>
    </xf>
    <xf numFmtId="0" fontId="95" fillId="0" borderId="1" xfId="0" applyFont="1" applyBorder="1" applyAlignment="1">
      <alignment horizontal="center" vertical="center" wrapText="1"/>
    </xf>
    <xf numFmtId="0" fontId="106" fillId="0" borderId="1" xfId="0" applyFont="1" applyFill="1" applyBorder="1" applyAlignment="1">
      <alignment horizontal="center" vertical="center"/>
    </xf>
    <xf numFmtId="0" fontId="96" fillId="0" borderId="1" xfId="0" applyFont="1" applyBorder="1" applyAlignment="1">
      <alignment horizontal="center" vertical="center"/>
    </xf>
    <xf numFmtId="0" fontId="76" fillId="0" borderId="6" xfId="0" applyFont="1" applyBorder="1"/>
    <xf numFmtId="0" fontId="76" fillId="0" borderId="1" xfId="0" applyFont="1" applyBorder="1"/>
    <xf numFmtId="0" fontId="76" fillId="0" borderId="1" xfId="0" applyFont="1" applyBorder="1" applyAlignment="1">
      <alignment horizontal="right" vertical="center"/>
    </xf>
    <xf numFmtId="0" fontId="76" fillId="0" borderId="1" xfId="0" applyFont="1" applyBorder="1" applyAlignment="1">
      <alignment horizontal="left" vertical="center"/>
    </xf>
    <xf numFmtId="0" fontId="76" fillId="0" borderId="5" xfId="0" applyFont="1" applyBorder="1" applyAlignment="1">
      <alignment horizontal="left" vertical="center"/>
    </xf>
    <xf numFmtId="0" fontId="0" fillId="0" borderId="1" xfId="0" applyFill="1" applyBorder="1" applyAlignment="1">
      <alignment horizontal="left" vertical="center"/>
    </xf>
    <xf numFmtId="0" fontId="76" fillId="0" borderId="1" xfId="0" applyFont="1" applyFill="1" applyBorder="1"/>
    <xf numFmtId="0" fontId="76" fillId="0" borderId="1" xfId="0" applyFont="1" applyFill="1" applyBorder="1" applyAlignment="1"/>
    <xf numFmtId="0" fontId="0" fillId="4" borderId="1" xfId="0" applyFill="1" applyBorder="1" applyAlignment="1">
      <alignment horizontal="left" vertical="center" wrapText="1"/>
    </xf>
    <xf numFmtId="0" fontId="76" fillId="0" borderId="1" xfId="0" applyFont="1" applyBorder="1" applyAlignment="1">
      <alignment wrapText="1"/>
    </xf>
    <xf numFmtId="0" fontId="118" fillId="0" borderId="2" xfId="0" applyFont="1" applyBorder="1"/>
    <xf numFmtId="0" fontId="76" fillId="0" borderId="1" xfId="0" applyFont="1" applyFill="1" applyBorder="1" applyAlignment="1">
      <alignment horizontal="left" vertical="center" wrapText="1"/>
    </xf>
    <xf numFmtId="0" fontId="119" fillId="8" borderId="1" xfId="0" applyFont="1" applyFill="1" applyBorder="1" applyAlignment="1">
      <alignment vertical="top" wrapText="1"/>
    </xf>
    <xf numFmtId="0" fontId="118" fillId="8" borderId="2" xfId="0" applyFont="1" applyFill="1" applyBorder="1"/>
    <xf numFmtId="0" fontId="0" fillId="8" borderId="1" xfId="0" applyFill="1" applyBorder="1"/>
    <xf numFmtId="0" fontId="119" fillId="8" borderId="1" xfId="0" applyFont="1" applyFill="1" applyBorder="1"/>
    <xf numFmtId="0" fontId="119" fillId="0" borderId="1" xfId="0" applyFont="1" applyBorder="1"/>
    <xf numFmtId="0" fontId="0" fillId="0" borderId="7" xfId="0" applyBorder="1"/>
    <xf numFmtId="0" fontId="107" fillId="0" borderId="1" xfId="0" applyFont="1" applyFill="1" applyBorder="1" applyAlignment="1">
      <alignment wrapText="1"/>
    </xf>
    <xf numFmtId="0" fontId="75" fillId="0" borderId="1" xfId="0" applyFont="1" applyBorder="1"/>
    <xf numFmtId="0" fontId="75" fillId="0" borderId="1" xfId="0" applyFont="1" applyFill="1" applyBorder="1"/>
    <xf numFmtId="0" fontId="103" fillId="0" borderId="1" xfId="0" applyFont="1" applyFill="1" applyBorder="1"/>
    <xf numFmtId="0" fontId="75" fillId="0" borderId="1" xfId="0" applyFont="1" applyFill="1" applyBorder="1" applyAlignment="1">
      <alignment horizontal="left" vertical="center"/>
    </xf>
    <xf numFmtId="0" fontId="0" fillId="0" borderId="1" xfId="0" applyFill="1" applyBorder="1" applyAlignment="1">
      <alignment wrapText="1"/>
    </xf>
    <xf numFmtId="0" fontId="89" fillId="0" borderId="1" xfId="0" applyFont="1" applyFill="1" applyBorder="1"/>
    <xf numFmtId="0" fontId="95" fillId="0" borderId="1" xfId="0" applyFont="1" applyFill="1" applyBorder="1"/>
    <xf numFmtId="0" fontId="95" fillId="0" borderId="1" xfId="0" applyFont="1" applyFill="1" applyBorder="1" applyAlignment="1">
      <alignment horizontal="left"/>
    </xf>
    <xf numFmtId="0" fontId="74" fillId="0" borderId="1" xfId="0" applyFont="1" applyBorder="1"/>
    <xf numFmtId="0" fontId="87" fillId="0" borderId="1" xfId="0" applyFont="1" applyFill="1" applyBorder="1" applyAlignment="1">
      <alignment horizontal="right" vertical="center"/>
    </xf>
    <xf numFmtId="0" fontId="73" fillId="0" borderId="1" xfId="0" applyFont="1" applyFill="1" applyBorder="1"/>
    <xf numFmtId="0" fontId="73" fillId="0" borderId="1" xfId="0" applyFont="1" applyFill="1" applyBorder="1" applyAlignment="1"/>
    <xf numFmtId="0" fontId="0" fillId="0" borderId="1" xfId="0" applyBorder="1" applyAlignment="1"/>
    <xf numFmtId="0" fontId="120" fillId="0" borderId="2" xfId="0" applyFont="1" applyBorder="1"/>
    <xf numFmtId="0" fontId="72" fillId="0" borderId="1" xfId="0" applyFont="1" applyFill="1" applyBorder="1"/>
    <xf numFmtId="0" fontId="95" fillId="8" borderId="1" xfId="0" applyFont="1" applyFill="1" applyBorder="1"/>
    <xf numFmtId="0" fontId="121" fillId="0" borderId="1" xfId="0" applyFont="1" applyFill="1" applyBorder="1"/>
    <xf numFmtId="0" fontId="72" fillId="0" borderId="1" xfId="0" applyFont="1" applyBorder="1"/>
    <xf numFmtId="0" fontId="77" fillId="0" borderId="1" xfId="0" applyFont="1" applyFill="1" applyBorder="1"/>
    <xf numFmtId="0" fontId="77" fillId="0" borderId="1" xfId="0" applyFont="1" applyFill="1" applyBorder="1" applyAlignment="1">
      <alignment horizontal="center"/>
    </xf>
    <xf numFmtId="0" fontId="95" fillId="0" borderId="1" xfId="0" applyFont="1" applyFill="1" applyBorder="1" applyAlignment="1">
      <alignment horizontal="left" vertical="center"/>
    </xf>
    <xf numFmtId="0" fontId="95" fillId="0" borderId="1" xfId="0" applyFont="1" applyFill="1" applyBorder="1" applyAlignment="1">
      <alignment horizontal="left" vertical="center" wrapText="1"/>
    </xf>
    <xf numFmtId="0" fontId="71" fillId="0" borderId="1" xfId="0" applyFont="1" applyBorder="1"/>
    <xf numFmtId="0" fontId="70" fillId="0" borderId="1" xfId="0" applyFont="1" applyFill="1" applyBorder="1" applyAlignment="1">
      <alignment horizontal="left"/>
    </xf>
    <xf numFmtId="0" fontId="69" fillId="0" borderId="1" xfId="0" applyFont="1" applyBorder="1"/>
    <xf numFmtId="0" fontId="68" fillId="0" borderId="1" xfId="0" applyFont="1" applyFill="1" applyBorder="1" applyAlignment="1">
      <alignment horizontal="left"/>
    </xf>
    <xf numFmtId="0" fontId="68" fillId="2" borderId="1" xfId="0" applyFont="1" applyFill="1" applyBorder="1" applyAlignment="1">
      <alignment vertical="center" wrapText="1"/>
    </xf>
    <xf numFmtId="0" fontId="0" fillId="0" borderId="0" xfId="0" applyFill="1" applyBorder="1" applyAlignment="1">
      <alignment horizontal="center"/>
    </xf>
    <xf numFmtId="0" fontId="106" fillId="0" borderId="5" xfId="0" applyFont="1" applyFill="1" applyBorder="1" applyAlignment="1">
      <alignment horizontal="center" vertical="center" wrapText="1"/>
    </xf>
    <xf numFmtId="0" fontId="106" fillId="0" borderId="1" xfId="0" applyFont="1" applyFill="1" applyBorder="1" applyAlignment="1">
      <alignment horizontal="center" vertical="center"/>
    </xf>
    <xf numFmtId="0" fontId="106" fillId="0" borderId="7" xfId="0" applyFont="1" applyFill="1" applyBorder="1" applyAlignment="1">
      <alignment horizontal="center" vertical="center" wrapText="1"/>
    </xf>
    <xf numFmtId="0" fontId="0" fillId="0" borderId="0" xfId="0" applyFill="1" applyBorder="1" applyAlignment="1">
      <alignment horizontal="left" vertical="center" wrapText="1"/>
    </xf>
    <xf numFmtId="0" fontId="79" fillId="0" borderId="1" xfId="0" applyFont="1" applyFill="1" applyBorder="1" applyAlignment="1">
      <alignment horizontal="right" vertical="center"/>
    </xf>
    <xf numFmtId="0" fontId="79" fillId="0" borderId="5" xfId="0" applyFont="1" applyFill="1" applyBorder="1" applyAlignment="1">
      <alignment horizontal="left" vertical="center"/>
    </xf>
    <xf numFmtId="164" fontId="108" fillId="0" borderId="2" xfId="2" applyFill="1" applyBorder="1"/>
    <xf numFmtId="164" fontId="108" fillId="0" borderId="2" xfId="2" applyFont="1" applyFill="1" applyBorder="1" applyAlignment="1">
      <alignment horizontal="left"/>
    </xf>
    <xf numFmtId="164" fontId="108" fillId="0" borderId="2" xfId="2" applyFill="1" applyBorder="1" applyAlignment="1">
      <alignment horizontal="left"/>
    </xf>
    <xf numFmtId="0" fontId="67" fillId="0" borderId="1" xfId="0" applyFont="1" applyBorder="1"/>
    <xf numFmtId="0" fontId="67" fillId="0" borderId="1" xfId="0" applyFont="1" applyBorder="1" applyAlignment="1"/>
    <xf numFmtId="0" fontId="67" fillId="0" borderId="1" xfId="0" applyFont="1" applyBorder="1" applyAlignment="1">
      <alignment horizontal="center"/>
    </xf>
    <xf numFmtId="0" fontId="67" fillId="0" borderId="5" xfId="0" applyFont="1" applyBorder="1" applyAlignment="1">
      <alignment horizontal="center"/>
    </xf>
    <xf numFmtId="0" fontId="67" fillId="2" borderId="1" xfId="0" applyFont="1" applyFill="1" applyBorder="1" applyAlignment="1">
      <alignment vertical="center" wrapText="1"/>
    </xf>
    <xf numFmtId="0" fontId="67" fillId="0" borderId="1" xfId="0" applyFont="1" applyBorder="1" applyAlignment="1">
      <alignment vertical="center"/>
    </xf>
    <xf numFmtId="0" fontId="67" fillId="0" borderId="1" xfId="0" applyFont="1" applyBorder="1" applyAlignment="1">
      <alignment horizontal="left" vertical="center"/>
    </xf>
    <xf numFmtId="0" fontId="67" fillId="0" borderId="1" xfId="0" applyFont="1" applyFill="1" applyBorder="1" applyAlignment="1">
      <alignment horizontal="left" vertical="center"/>
    </xf>
    <xf numFmtId="0" fontId="67" fillId="3" borderId="1" xfId="0" applyFont="1" applyFill="1" applyBorder="1" applyAlignment="1">
      <alignment vertical="center" wrapText="1"/>
    </xf>
    <xf numFmtId="0" fontId="67" fillId="0" borderId="1" xfId="0" applyFont="1" applyBorder="1" applyAlignment="1">
      <alignment vertical="center" wrapText="1"/>
    </xf>
    <xf numFmtId="0" fontId="67" fillId="2" borderId="1" xfId="1" applyFont="1" applyFill="1" applyBorder="1" applyAlignment="1">
      <alignment vertical="center" wrapText="1"/>
    </xf>
    <xf numFmtId="0" fontId="106" fillId="0" borderId="7" xfId="0" applyFont="1" applyFill="1" applyBorder="1" applyAlignment="1">
      <alignment horizontal="center" vertical="top" wrapText="1"/>
    </xf>
    <xf numFmtId="0" fontId="106" fillId="0" borderId="7" xfId="0" applyFont="1" applyFill="1" applyBorder="1" applyAlignment="1">
      <alignment horizontal="center" vertical="center"/>
    </xf>
    <xf numFmtId="0" fontId="106" fillId="0" borderId="1" xfId="1" applyFont="1" applyFill="1" applyBorder="1" applyAlignment="1">
      <alignment vertical="center"/>
    </xf>
    <xf numFmtId="0" fontId="106" fillId="0" borderId="1" xfId="1" applyFont="1" applyFill="1" applyBorder="1" applyAlignment="1">
      <alignment vertical="top" wrapText="1"/>
    </xf>
    <xf numFmtId="0" fontId="106" fillId="0" borderId="1" xfId="0" applyFont="1" applyFill="1" applyBorder="1" applyAlignment="1">
      <alignment horizontal="center" vertical="top" wrapText="1"/>
    </xf>
    <xf numFmtId="0" fontId="67" fillId="0" borderId="1" xfId="0" applyFont="1" applyBorder="1" applyAlignment="1">
      <alignment horizontal="center" vertical="center"/>
    </xf>
    <xf numFmtId="0" fontId="67" fillId="0" borderId="1" xfId="0" applyFont="1" applyBorder="1" applyAlignment="1">
      <alignment horizontal="left" vertical="center" wrapText="1"/>
    </xf>
    <xf numFmtId="0" fontId="67" fillId="0" borderId="1" xfId="0" applyFont="1" applyFill="1" applyBorder="1" applyAlignment="1">
      <alignment horizontal="center" vertical="center" wrapText="1"/>
    </xf>
    <xf numFmtId="0" fontId="67" fillId="0" borderId="1" xfId="0" applyFont="1" applyFill="1" applyBorder="1" applyAlignment="1">
      <alignment horizontal="center" vertical="center"/>
    </xf>
    <xf numFmtId="0" fontId="67" fillId="0" borderId="1" xfId="0" applyFont="1" applyFill="1" applyBorder="1" applyAlignment="1">
      <alignment vertical="center"/>
    </xf>
    <xf numFmtId="0" fontId="67" fillId="0" borderId="1" xfId="0" applyFont="1" applyBorder="1" applyAlignment="1">
      <alignment wrapText="1"/>
    </xf>
    <xf numFmtId="0" fontId="66" fillId="0" borderId="1" xfId="0" applyFont="1" applyBorder="1"/>
    <xf numFmtId="0" fontId="95" fillId="0" borderId="1" xfId="0" applyFont="1" applyBorder="1" applyAlignment="1">
      <alignment horizontal="right"/>
    </xf>
    <xf numFmtId="0" fontId="102" fillId="0" borderId="1" xfId="0" applyFont="1" applyBorder="1" applyAlignment="1">
      <alignment horizontal="right"/>
    </xf>
    <xf numFmtId="0" fontId="65" fillId="0" borderId="1" xfId="0" applyFont="1" applyBorder="1" applyAlignment="1">
      <alignment horizontal="right"/>
    </xf>
    <xf numFmtId="0" fontId="89" fillId="0" borderId="1" xfId="0" applyFont="1" applyBorder="1" applyAlignment="1">
      <alignment horizontal="right"/>
    </xf>
    <xf numFmtId="0" fontId="95" fillId="0" borderId="1" xfId="0" applyFont="1" applyFill="1" applyBorder="1" applyAlignment="1">
      <alignment horizontal="right"/>
    </xf>
    <xf numFmtId="0" fontId="64" fillId="0" borderId="1" xfId="0" applyFont="1" applyBorder="1" applyAlignment="1">
      <alignment horizontal="left"/>
    </xf>
    <xf numFmtId="0" fontId="64" fillId="0" borderId="1" xfId="0" applyFont="1" applyBorder="1"/>
    <xf numFmtId="0" fontId="63" fillId="0" borderId="1" xfId="0" applyFont="1" applyBorder="1"/>
    <xf numFmtId="0" fontId="63" fillId="0" borderId="5" xfId="0" applyFont="1" applyBorder="1"/>
    <xf numFmtId="0" fontId="110" fillId="4" borderId="1" xfId="0" applyFont="1" applyFill="1" applyBorder="1" applyAlignment="1">
      <alignment horizontal="left" vertical="center"/>
    </xf>
    <xf numFmtId="0" fontId="106" fillId="4" borderId="1" xfId="0" applyFont="1" applyFill="1" applyBorder="1" applyAlignment="1">
      <alignment vertical="top" wrapText="1"/>
    </xf>
    <xf numFmtId="0" fontId="0" fillId="4" borderId="1" xfId="0" applyFill="1" applyBorder="1" applyAlignment="1">
      <alignment horizontal="center"/>
    </xf>
    <xf numFmtId="0" fontId="103" fillId="4" borderId="1" xfId="0" applyFont="1" applyFill="1" applyBorder="1" applyAlignment="1">
      <alignment horizontal="center" vertical="center" wrapText="1"/>
    </xf>
    <xf numFmtId="0" fontId="106" fillId="4" borderId="1" xfId="1" applyFont="1" applyFill="1" applyBorder="1" applyAlignment="1">
      <alignment vertical="top" wrapText="1"/>
    </xf>
    <xf numFmtId="0" fontId="0" fillId="4" borderId="1" xfId="0" applyFill="1" applyBorder="1" applyAlignment="1">
      <alignment horizontal="left"/>
    </xf>
    <xf numFmtId="0" fontId="62" fillId="4" borderId="1" xfId="0" applyFont="1" applyFill="1" applyBorder="1" applyAlignment="1">
      <alignment horizontal="left" vertical="center"/>
    </xf>
    <xf numFmtId="0" fontId="62" fillId="4" borderId="1" xfId="0" applyFont="1" applyFill="1" applyBorder="1"/>
    <xf numFmtId="0" fontId="0" fillId="4" borderId="0" xfId="0" applyFill="1"/>
    <xf numFmtId="0" fontId="106" fillId="0" borderId="0" xfId="0" applyFont="1" applyFill="1" applyBorder="1" applyAlignment="1">
      <alignment vertical="top" wrapText="1"/>
    </xf>
    <xf numFmtId="0" fontId="106" fillId="0" borderId="1" xfId="0" applyFont="1" applyBorder="1" applyAlignment="1">
      <alignment horizontal="center" vertical="center" textRotation="90" wrapText="1"/>
    </xf>
    <xf numFmtId="0" fontId="106" fillId="0" borderId="1" xfId="0" applyFont="1" applyBorder="1" applyAlignment="1">
      <alignment horizontal="center" vertical="center"/>
    </xf>
    <xf numFmtId="0" fontId="106" fillId="0" borderId="1" xfId="0" applyFont="1" applyBorder="1" applyAlignment="1">
      <alignment horizontal="center" vertical="center" wrapText="1"/>
    </xf>
    <xf numFmtId="0" fontId="0" fillId="0" borderId="1" xfId="0" applyBorder="1" applyAlignment="1">
      <alignment horizontal="left" vertical="center"/>
    </xf>
    <xf numFmtId="0" fontId="106" fillId="0" borderId="1" xfId="0" applyFont="1" applyFill="1" applyBorder="1" applyAlignment="1">
      <alignment horizontal="center" vertical="center" wrapText="1"/>
    </xf>
    <xf numFmtId="0" fontId="60" fillId="0" borderId="1" xfId="0" applyFont="1" applyBorder="1"/>
    <xf numFmtId="0" fontId="60" fillId="0" borderId="1" xfId="0" applyFont="1" applyBorder="1" applyAlignment="1"/>
    <xf numFmtId="0" fontId="60" fillId="0" borderId="1" xfId="0" applyFont="1" applyBorder="1" applyAlignment="1">
      <alignment horizontal="center"/>
    </xf>
    <xf numFmtId="0" fontId="60" fillId="0" borderId="1" xfId="0" applyFont="1" applyBorder="1" applyAlignment="1">
      <alignment horizontal="center" vertical="center" wrapText="1"/>
    </xf>
    <xf numFmtId="0" fontId="0" fillId="5" borderId="0" xfId="0" applyFill="1"/>
    <xf numFmtId="0" fontId="60" fillId="0" borderId="1" xfId="0" applyFont="1" applyFill="1" applyBorder="1"/>
    <xf numFmtId="0" fontId="60" fillId="3" borderId="1" xfId="0" applyFont="1" applyFill="1" applyBorder="1"/>
    <xf numFmtId="0" fontId="60" fillId="0" borderId="5" xfId="0" applyFont="1" applyBorder="1"/>
    <xf numFmtId="0" fontId="0" fillId="3" borderId="5" xfId="0" applyFill="1" applyBorder="1"/>
    <xf numFmtId="0" fontId="60" fillId="0" borderId="9" xfId="0" applyFont="1" applyFill="1" applyBorder="1"/>
    <xf numFmtId="0" fontId="0" fillId="5" borderId="14" xfId="0" applyFill="1" applyBorder="1"/>
    <xf numFmtId="0" fontId="0" fillId="0" borderId="0" xfId="0" applyAlignment="1">
      <alignment horizontal="center" wrapText="1"/>
    </xf>
    <xf numFmtId="0" fontId="59" fillId="0" borderId="1" xfId="0" applyFont="1" applyFill="1" applyBorder="1" applyAlignment="1">
      <alignment horizontal="center" wrapText="1"/>
    </xf>
    <xf numFmtId="0" fontId="59" fillId="0" borderId="1" xfId="0" applyFont="1" applyFill="1" applyBorder="1" applyAlignment="1">
      <alignment wrapText="1"/>
    </xf>
    <xf numFmtId="0" fontId="0" fillId="0" borderId="1" xfId="0" applyBorder="1" applyAlignment="1">
      <alignment horizontal="center" wrapText="1"/>
    </xf>
    <xf numFmtId="0" fontId="0" fillId="5" borderId="1" xfId="0" applyFill="1" applyBorder="1" applyAlignment="1">
      <alignment wrapText="1"/>
    </xf>
    <xf numFmtId="0" fontId="0" fillId="5" borderId="1" xfId="0" applyFill="1" applyBorder="1" applyAlignment="1">
      <alignment horizontal="center" wrapText="1"/>
    </xf>
    <xf numFmtId="0" fontId="0" fillId="0" borderId="1" xfId="0" applyBorder="1" applyAlignment="1">
      <alignment horizontal="right" wrapText="1"/>
    </xf>
    <xf numFmtId="0" fontId="59" fillId="0" borderId="1" xfId="0" applyFont="1" applyBorder="1"/>
    <xf numFmtId="0" fontId="59" fillId="0" borderId="1" xfId="0" applyFont="1" applyBorder="1" applyAlignment="1">
      <alignment horizontal="left" vertical="center"/>
    </xf>
    <xf numFmtId="0" fontId="59" fillId="0" borderId="1" xfId="0" applyFont="1" applyBorder="1" applyAlignment="1">
      <alignment horizontal="center" vertical="center"/>
    </xf>
    <xf numFmtId="0" fontId="59" fillId="0" borderId="1" xfId="0" applyFont="1" applyBorder="1" applyAlignment="1">
      <alignment horizontal="center"/>
    </xf>
    <xf numFmtId="0" fontId="59" fillId="0" borderId="1" xfId="0" applyFont="1" applyBorder="1" applyAlignment="1">
      <alignment vertical="center"/>
    </xf>
    <xf numFmtId="0" fontId="59" fillId="0" borderId="1" xfId="0" applyFont="1" applyBorder="1" applyAlignment="1"/>
    <xf numFmtId="0" fontId="103" fillId="9" borderId="1" xfId="0" applyFont="1" applyFill="1" applyBorder="1" applyAlignment="1">
      <alignment vertical="top"/>
    </xf>
    <xf numFmtId="0" fontId="103" fillId="9" borderId="1" xfId="0" applyFont="1" applyFill="1" applyBorder="1" applyAlignment="1">
      <alignment horizontal="left" vertical="center" wrapText="1"/>
    </xf>
    <xf numFmtId="0" fontId="103" fillId="9" borderId="1" xfId="0" applyFont="1" applyFill="1" applyBorder="1" applyAlignment="1">
      <alignment horizontal="center" vertical="center" wrapText="1"/>
    </xf>
    <xf numFmtId="0" fontId="103" fillId="9" borderId="1" xfId="0" applyFont="1" applyFill="1" applyBorder="1" applyAlignment="1">
      <alignment horizontal="right" vertical="top"/>
    </xf>
    <xf numFmtId="0" fontId="103" fillId="9" borderId="1" xfId="0" applyFont="1" applyFill="1" applyBorder="1"/>
    <xf numFmtId="0" fontId="103" fillId="9" borderId="1" xfId="0" applyFont="1" applyFill="1" applyBorder="1" applyAlignment="1">
      <alignment horizontal="center" vertical="top"/>
    </xf>
    <xf numFmtId="0" fontId="95" fillId="3" borderId="1" xfId="0" applyFont="1" applyFill="1" applyBorder="1"/>
    <xf numFmtId="0" fontId="106" fillId="0" borderId="1" xfId="0" applyFont="1" applyBorder="1" applyAlignment="1">
      <alignment horizontal="left"/>
    </xf>
    <xf numFmtId="0" fontId="57" fillId="0" borderId="1" xfId="0" applyFont="1" applyBorder="1"/>
    <xf numFmtId="0" fontId="58" fillId="0" borderId="1" xfId="0" applyFont="1" applyFill="1" applyBorder="1"/>
    <xf numFmtId="0" fontId="95" fillId="0" borderId="1" xfId="0" applyFont="1" applyFill="1" applyBorder="1" applyAlignment="1">
      <alignment wrapText="1"/>
    </xf>
    <xf numFmtId="0" fontId="57" fillId="0" borderId="1" xfId="0" applyFont="1" applyFill="1" applyBorder="1" applyAlignment="1">
      <alignment horizontal="left" vertical="center" wrapText="1"/>
    </xf>
    <xf numFmtId="0" fontId="57" fillId="0" borderId="1" xfId="0" applyFont="1" applyBorder="1" applyAlignment="1">
      <alignment wrapText="1"/>
    </xf>
    <xf numFmtId="0" fontId="95" fillId="0" borderId="1" xfId="0" applyFont="1" applyFill="1" applyBorder="1" applyAlignment="1">
      <alignment vertical="center"/>
    </xf>
    <xf numFmtId="0" fontId="89" fillId="0" borderId="1" xfId="0" applyFont="1" applyFill="1" applyBorder="1" applyAlignment="1">
      <alignment vertical="center" wrapText="1"/>
    </xf>
    <xf numFmtId="0" fontId="122" fillId="0" borderId="1" xfId="0" applyFont="1" applyBorder="1"/>
    <xf numFmtId="0" fontId="123" fillId="0" borderId="1" xfId="0" applyFont="1" applyBorder="1"/>
    <xf numFmtId="0" fontId="103" fillId="0" borderId="1" xfId="0" applyFont="1" applyFill="1" applyBorder="1" applyAlignment="1">
      <alignment horizontal="left" wrapText="1"/>
    </xf>
    <xf numFmtId="0" fontId="56" fillId="0" borderId="1" xfId="0" applyFont="1" applyBorder="1" applyAlignment="1">
      <alignment horizontal="left"/>
    </xf>
    <xf numFmtId="0" fontId="56" fillId="0" borderId="1" xfId="0" applyFont="1" applyBorder="1"/>
    <xf numFmtId="0" fontId="56" fillId="0" borderId="1" xfId="0" applyFont="1" applyBorder="1" applyAlignment="1">
      <alignment vertical="center"/>
    </xf>
    <xf numFmtId="0" fontId="56" fillId="0" borderId="1" xfId="0" applyFont="1" applyFill="1" applyBorder="1" applyAlignment="1">
      <alignment vertical="center"/>
    </xf>
    <xf numFmtId="0" fontId="56" fillId="0" borderId="1" xfId="0" applyFont="1" applyBorder="1" applyAlignment="1">
      <alignment horizontal="left" vertical="center"/>
    </xf>
    <xf numFmtId="0" fontId="103" fillId="0" borderId="1" xfId="0" applyFont="1" applyFill="1" applyBorder="1" applyAlignment="1">
      <alignment vertical="top"/>
    </xf>
    <xf numFmtId="0" fontId="103" fillId="0" borderId="1" xfId="0" applyFont="1" applyFill="1" applyBorder="1" applyAlignment="1">
      <alignment horizontal="center" vertical="center" wrapText="1"/>
    </xf>
    <xf numFmtId="0" fontId="103" fillId="0" borderId="1" xfId="0" applyFont="1" applyFill="1" applyBorder="1" applyAlignment="1">
      <alignment horizontal="right" vertical="top"/>
    </xf>
    <xf numFmtId="0" fontId="103" fillId="0" borderId="1" xfId="0" applyFont="1" applyFill="1" applyBorder="1" applyAlignment="1">
      <alignment horizontal="center" vertical="top"/>
    </xf>
    <xf numFmtId="0" fontId="103" fillId="0" borderId="1" xfId="0" applyFont="1" applyFill="1" applyBorder="1" applyAlignment="1">
      <alignment horizontal="left" vertical="top"/>
    </xf>
    <xf numFmtId="0" fontId="61" fillId="0" borderId="1" xfId="0" applyFont="1" applyFill="1" applyBorder="1" applyAlignment="1">
      <alignment vertical="top"/>
    </xf>
    <xf numFmtId="0" fontId="104" fillId="0" borderId="1" xfId="1" applyFont="1" applyFill="1" applyBorder="1" applyAlignment="1">
      <alignment horizontal="left" vertical="top" wrapText="1"/>
    </xf>
    <xf numFmtId="0" fontId="103" fillId="0" borderId="1" xfId="0" applyFont="1" applyBorder="1" applyAlignment="1">
      <alignment horizontal="left" vertical="top"/>
    </xf>
    <xf numFmtId="0" fontId="0" fillId="0" borderId="1" xfId="0" applyBorder="1" applyAlignment="1">
      <alignment vertical="top"/>
    </xf>
    <xf numFmtId="0" fontId="61" fillId="0" borderId="1" xfId="0" applyFont="1" applyBorder="1" applyAlignment="1">
      <alignment horizontal="left" vertical="top"/>
    </xf>
    <xf numFmtId="0" fontId="0" fillId="6" borderId="1" xfId="0" applyFill="1" applyBorder="1" applyAlignment="1">
      <alignment vertical="top"/>
    </xf>
    <xf numFmtId="0" fontId="61" fillId="6" borderId="1" xfId="0" applyFont="1" applyFill="1" applyBorder="1" applyAlignment="1">
      <alignment horizontal="left" vertical="top"/>
    </xf>
    <xf numFmtId="0" fontId="61" fillId="0" borderId="1" xfId="0" applyFont="1" applyFill="1" applyBorder="1" applyAlignment="1">
      <alignment horizontal="left" vertical="top"/>
    </xf>
    <xf numFmtId="0" fontId="123" fillId="0" borderId="0" xfId="0" applyFont="1"/>
    <xf numFmtId="0" fontId="0" fillId="0" borderId="0" xfId="0" applyFill="1"/>
    <xf numFmtId="0" fontId="0" fillId="0" borderId="5" xfId="0" applyFill="1" applyBorder="1"/>
    <xf numFmtId="0" fontId="56" fillId="0" borderId="1" xfId="0" applyFont="1" applyBorder="1" applyAlignment="1"/>
    <xf numFmtId="0" fontId="56" fillId="0" borderId="1" xfId="0" applyFont="1" applyBorder="1" applyAlignment="1">
      <alignment horizontal="center" vertical="center"/>
    </xf>
    <xf numFmtId="0" fontId="56" fillId="0" borderId="1" xfId="0" applyFont="1" applyBorder="1" applyAlignment="1">
      <alignment horizontal="left" vertical="center" wrapText="1"/>
    </xf>
    <xf numFmtId="0" fontId="56" fillId="0" borderId="1" xfId="0" applyFont="1" applyBorder="1" applyAlignment="1">
      <alignment vertical="center" wrapText="1"/>
    </xf>
    <xf numFmtId="0" fontId="56" fillId="0" borderId="1" xfId="0" applyFont="1" applyFill="1" applyBorder="1" applyAlignment="1">
      <alignment horizontal="center" vertical="center" wrapText="1"/>
    </xf>
    <xf numFmtId="0" fontId="56" fillId="0" borderId="1" xfId="0" applyFont="1" applyFill="1" applyBorder="1" applyAlignment="1">
      <alignment horizontal="center" vertical="center"/>
    </xf>
    <xf numFmtId="0" fontId="56" fillId="0" borderId="1" xfId="0" applyFont="1" applyBorder="1" applyAlignment="1">
      <alignment horizontal="center"/>
    </xf>
    <xf numFmtId="0" fontId="56" fillId="0" borderId="1" xfId="0" applyFont="1" applyBorder="1" applyAlignment="1">
      <alignment wrapText="1"/>
    </xf>
    <xf numFmtId="0" fontId="110" fillId="0" borderId="0" xfId="0" applyFont="1"/>
    <xf numFmtId="0" fontId="0" fillId="0" borderId="1" xfId="0" applyBorder="1" applyAlignment="1">
      <alignment horizontal="center" vertical="top" wrapText="1"/>
    </xf>
    <xf numFmtId="0" fontId="67" fillId="0" borderId="1" xfId="0" applyFont="1" applyBorder="1" applyAlignment="1">
      <alignment horizontal="center" vertical="center"/>
    </xf>
    <xf numFmtId="0" fontId="59" fillId="0" borderId="5" xfId="0" applyFont="1" applyBorder="1" applyAlignment="1">
      <alignment horizontal="center" vertical="center"/>
    </xf>
    <xf numFmtId="0" fontId="59" fillId="0" borderId="1" xfId="0" applyFont="1" applyBorder="1" applyAlignment="1">
      <alignment horizontal="center" vertical="center"/>
    </xf>
    <xf numFmtId="0" fontId="56" fillId="4" borderId="1" xfId="0" applyFont="1" applyFill="1"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5" fillId="0" borderId="1" xfId="0" applyFont="1" applyBorder="1"/>
    <xf numFmtId="0" fontId="54" fillId="0" borderId="1" xfId="0" applyFont="1" applyBorder="1" applyAlignment="1">
      <alignment wrapText="1"/>
    </xf>
    <xf numFmtId="0" fontId="54" fillId="0" borderId="1" xfId="0" applyFont="1" applyFill="1" applyBorder="1" applyAlignment="1">
      <alignment horizontal="left" vertical="center" wrapText="1"/>
    </xf>
    <xf numFmtId="0" fontId="102" fillId="0" borderId="0" xfId="0" applyFont="1" applyBorder="1"/>
    <xf numFmtId="0" fontId="103" fillId="5" borderId="1" xfId="0" applyFont="1" applyFill="1" applyBorder="1" applyAlignment="1">
      <alignment horizontal="left"/>
    </xf>
    <xf numFmtId="0" fontId="126" fillId="6" borderId="1" xfId="0" applyFont="1" applyFill="1" applyBorder="1" applyAlignment="1">
      <alignment horizontal="left"/>
    </xf>
    <xf numFmtId="0" fontId="0" fillId="6" borderId="1" xfId="0" applyFont="1" applyFill="1" applyBorder="1" applyAlignment="1">
      <alignment horizontal="left"/>
    </xf>
    <xf numFmtId="0" fontId="95" fillId="6" borderId="1" xfId="0" applyFont="1" applyFill="1" applyBorder="1"/>
    <xf numFmtId="0" fontId="72" fillId="6" borderId="1" xfId="0" applyFont="1" applyFill="1" applyBorder="1"/>
    <xf numFmtId="0" fontId="103" fillId="6" borderId="1" xfId="0" applyFont="1" applyFill="1" applyBorder="1" applyAlignment="1">
      <alignment horizontal="left" vertical="center"/>
    </xf>
    <xf numFmtId="0" fontId="103" fillId="6" borderId="1" xfId="0" applyFont="1" applyFill="1" applyBorder="1" applyAlignment="1">
      <alignment horizontal="left"/>
    </xf>
    <xf numFmtId="0" fontId="77" fillId="6" borderId="1" xfId="0" applyFont="1" applyFill="1" applyBorder="1" applyAlignment="1">
      <alignment horizontal="center"/>
    </xf>
    <xf numFmtId="0" fontId="51" fillId="0" borderId="1" xfId="0" applyFont="1" applyBorder="1"/>
    <xf numFmtId="0" fontId="51" fillId="6" borderId="1" xfId="0" applyFont="1" applyFill="1" applyBorder="1"/>
    <xf numFmtId="0" fontId="51" fillId="6" borderId="1" xfId="0" applyFont="1" applyFill="1" applyBorder="1" applyAlignment="1">
      <alignment horizontal="left"/>
    </xf>
    <xf numFmtId="0" fontId="51" fillId="6" borderId="1" xfId="0" applyFont="1" applyFill="1" applyBorder="1" applyAlignment="1">
      <alignment horizontal="left" vertical="center"/>
    </xf>
    <xf numFmtId="0" fontId="51" fillId="0" borderId="1" xfId="0" applyFont="1" applyFill="1" applyBorder="1" applyAlignment="1">
      <alignment horizontal="left" vertical="center"/>
    </xf>
    <xf numFmtId="0" fontId="51" fillId="0" borderId="1" xfId="0" applyFont="1" applyFill="1" applyBorder="1"/>
    <xf numFmtId="0" fontId="51" fillId="6" borderId="1" xfId="0" applyFont="1" applyFill="1" applyBorder="1" applyAlignment="1">
      <alignment horizontal="right"/>
    </xf>
    <xf numFmtId="0" fontId="51" fillId="0" borderId="1" xfId="0" applyFont="1" applyFill="1" applyBorder="1" applyAlignment="1">
      <alignment vertical="center"/>
    </xf>
    <xf numFmtId="0" fontId="0" fillId="6" borderId="0" xfId="0" applyFill="1"/>
    <xf numFmtId="0" fontId="126" fillId="6" borderId="1" xfId="0" applyFont="1" applyFill="1" applyBorder="1" applyAlignment="1">
      <alignment horizontal="left" vertical="center" wrapText="1"/>
    </xf>
    <xf numFmtId="0" fontId="51" fillId="0" borderId="1" xfId="0" applyFont="1" applyFill="1" applyBorder="1" applyAlignment="1">
      <alignment horizontal="right" vertical="center"/>
    </xf>
    <xf numFmtId="0" fontId="126" fillId="6" borderId="1" xfId="0" applyFont="1" applyFill="1" applyBorder="1" applyAlignment="1">
      <alignment horizontal="left" vertical="center"/>
    </xf>
    <xf numFmtId="0" fontId="0" fillId="6" borderId="1" xfId="0" applyFont="1" applyFill="1" applyBorder="1" applyAlignment="1">
      <alignment horizontal="left" wrapText="1"/>
    </xf>
    <xf numFmtId="0" fontId="0" fillId="6" borderId="1" xfId="0" applyFill="1" applyBorder="1" applyAlignment="1">
      <alignment horizontal="left" vertical="center"/>
    </xf>
    <xf numFmtId="0" fontId="124" fillId="5" borderId="1" xfId="0" applyFont="1" applyFill="1" applyBorder="1" applyAlignment="1">
      <alignment horizontal="left" wrapText="1"/>
    </xf>
    <xf numFmtId="0" fontId="0" fillId="0" borderId="0" xfId="0" applyFont="1"/>
    <xf numFmtId="0" fontId="0" fillId="0" borderId="0" xfId="0" applyFont="1" applyAlignment="1">
      <alignment horizontal="center" vertical="center"/>
    </xf>
    <xf numFmtId="0" fontId="0" fillId="0" borderId="0" xfId="0" applyFont="1" applyBorder="1" applyAlignment="1">
      <alignment horizontal="center" vertical="center"/>
    </xf>
    <xf numFmtId="0" fontId="0" fillId="0" borderId="0" xfId="0" applyFont="1" applyBorder="1"/>
    <xf numFmtId="0" fontId="0" fillId="6" borderId="1" xfId="0" applyFont="1" applyFill="1" applyBorder="1"/>
    <xf numFmtId="0" fontId="0" fillId="0" borderId="1" xfId="0" applyFont="1" applyBorder="1"/>
    <xf numFmtId="0" fontId="0" fillId="6" borderId="1" xfId="0" applyFont="1" applyFill="1" applyBorder="1" applyAlignment="1">
      <alignment horizontal="left" vertical="center"/>
    </xf>
    <xf numFmtId="0" fontId="0" fillId="0" borderId="0" xfId="0" applyFont="1" applyBorder="1" applyAlignment="1"/>
    <xf numFmtId="0" fontId="129" fillId="0" borderId="1" xfId="0" applyFont="1" applyFill="1" applyBorder="1" applyAlignment="1">
      <alignment vertical="top"/>
    </xf>
    <xf numFmtId="0" fontId="0" fillId="6" borderId="1" xfId="0" applyFont="1" applyFill="1" applyBorder="1" applyAlignment="1">
      <alignment horizontal="right"/>
    </xf>
    <xf numFmtId="0" fontId="129" fillId="0" borderId="1" xfId="0" applyFont="1" applyFill="1" applyBorder="1" applyAlignment="1">
      <alignment horizontal="left" vertical="center"/>
    </xf>
    <xf numFmtId="0" fontId="0" fillId="0" borderId="1" xfId="0" applyFont="1" applyFill="1" applyBorder="1" applyAlignment="1">
      <alignment horizontal="right"/>
    </xf>
    <xf numFmtId="0" fontId="0" fillId="6" borderId="1" xfId="0" applyFont="1" applyFill="1" applyBorder="1" applyAlignment="1">
      <alignment horizontal="center" wrapText="1"/>
    </xf>
    <xf numFmtId="0" fontId="49" fillId="6" borderId="1" xfId="0" applyFont="1" applyFill="1" applyBorder="1"/>
    <xf numFmtId="0" fontId="49" fillId="6" borderId="1" xfId="0" applyFont="1" applyFill="1" applyBorder="1" applyAlignment="1">
      <alignment horizontal="left"/>
    </xf>
    <xf numFmtId="0" fontId="95" fillId="6" borderId="1" xfId="0" applyFont="1" applyFill="1" applyBorder="1" applyAlignment="1">
      <alignment horizontal="left"/>
    </xf>
    <xf numFmtId="0" fontId="95" fillId="6" borderId="1" xfId="0" applyFont="1" applyFill="1" applyBorder="1" applyAlignment="1">
      <alignment horizontal="left" vertical="center"/>
    </xf>
    <xf numFmtId="0" fontId="76" fillId="6" borderId="1" xfId="0" applyFont="1" applyFill="1" applyBorder="1"/>
    <xf numFmtId="0" fontId="89" fillId="6" borderId="1" xfId="0" applyFont="1" applyFill="1" applyBorder="1"/>
    <xf numFmtId="0" fontId="95" fillId="6" borderId="1" xfId="0" applyFont="1" applyFill="1" applyBorder="1" applyAlignment="1">
      <alignment horizontal="right"/>
    </xf>
    <xf numFmtId="0" fontId="0" fillId="0" borderId="0" xfId="0" applyFont="1" applyAlignment="1">
      <alignment horizontal="center"/>
    </xf>
    <xf numFmtId="0" fontId="0" fillId="0" borderId="0" xfId="0" applyFont="1" applyBorder="1" applyAlignment="1">
      <alignment horizontal="center"/>
    </xf>
    <xf numFmtId="0" fontId="48" fillId="6" borderId="1" xfId="0" applyFont="1" applyFill="1" applyBorder="1"/>
    <xf numFmtId="0" fontId="0" fillId="0" borderId="0" xfId="0" applyFont="1" applyAlignment="1">
      <alignment horizontal="left" vertical="center"/>
    </xf>
    <xf numFmtId="0" fontId="0" fillId="0" borderId="0" xfId="0" applyFont="1" applyBorder="1" applyAlignment="1">
      <alignment horizontal="left" vertical="center"/>
    </xf>
    <xf numFmtId="0" fontId="51" fillId="0" borderId="0" xfId="0" applyFont="1" applyBorder="1" applyAlignment="1">
      <alignment horizontal="left"/>
    </xf>
    <xf numFmtId="0" fontId="49" fillId="6" borderId="8" xfId="0" applyFont="1" applyFill="1" applyBorder="1" applyAlignment="1">
      <alignment horizontal="center"/>
    </xf>
    <xf numFmtId="0" fontId="0" fillId="6" borderId="1" xfId="0" applyFill="1" applyBorder="1"/>
    <xf numFmtId="0" fontId="130" fillId="0" borderId="1" xfId="0" applyFont="1" applyBorder="1" applyAlignment="1">
      <alignment horizontal="center"/>
    </xf>
    <xf numFmtId="0" fontId="0" fillId="0" borderId="0" xfId="0" applyFont="1" applyFill="1" applyBorder="1" applyAlignment="1">
      <alignment horizontal="right"/>
    </xf>
    <xf numFmtId="0" fontId="0" fillId="6" borderId="1" xfId="0" applyFill="1" applyBorder="1" applyAlignment="1">
      <alignment horizontal="right"/>
    </xf>
    <xf numFmtId="0" fontId="49" fillId="6" borderId="0" xfId="0" applyFont="1" applyFill="1" applyBorder="1" applyAlignment="1">
      <alignment horizontal="center"/>
    </xf>
    <xf numFmtId="0" fontId="0" fillId="6" borderId="1" xfId="0" applyFill="1" applyBorder="1" applyAlignment="1">
      <alignment horizontal="left" vertical="center" wrapText="1"/>
    </xf>
    <xf numFmtId="0" fontId="51" fillId="0" borderId="0" xfId="0" applyFont="1" applyFill="1" applyBorder="1" applyAlignment="1">
      <alignment horizontal="left"/>
    </xf>
    <xf numFmtId="0" fontId="46" fillId="0" borderId="0" xfId="0" applyFont="1" applyFill="1" applyBorder="1" applyAlignment="1">
      <alignment horizontal="center"/>
    </xf>
    <xf numFmtId="0" fontId="0" fillId="0" borderId="0" xfId="0" applyFill="1" applyBorder="1" applyAlignment="1"/>
    <xf numFmtId="0" fontId="49" fillId="0" borderId="0" xfId="0" applyFont="1" applyFill="1" applyBorder="1" applyAlignment="1">
      <alignment horizontal="center"/>
    </xf>
    <xf numFmtId="0" fontId="46" fillId="6" borderId="1" xfId="0" applyFont="1" applyFill="1" applyBorder="1"/>
    <xf numFmtId="0" fontId="50" fillId="6" borderId="1" xfId="0" applyFont="1" applyFill="1" applyBorder="1"/>
    <xf numFmtId="0" fontId="127" fillId="6" borderId="1" xfId="0" applyFont="1" applyFill="1" applyBorder="1"/>
    <xf numFmtId="0" fontId="48" fillId="6" borderId="1" xfId="0" applyFont="1" applyFill="1" applyBorder="1" applyAlignment="1">
      <alignment horizontal="left"/>
    </xf>
    <xf numFmtId="0" fontId="103" fillId="6" borderId="1" xfId="0" applyFont="1" applyFill="1" applyBorder="1" applyAlignment="1">
      <alignment horizontal="left" vertical="center" wrapText="1"/>
    </xf>
    <xf numFmtId="0" fontId="76" fillId="6" borderId="1" xfId="0" applyFont="1" applyFill="1" applyBorder="1" applyAlignment="1">
      <alignment horizontal="left" vertical="center"/>
    </xf>
    <xf numFmtId="0" fontId="85" fillId="6" borderId="1" xfId="0" applyFont="1" applyFill="1" applyBorder="1" applyAlignment="1">
      <alignment horizontal="left" vertical="center"/>
    </xf>
    <xf numFmtId="0" fontId="79" fillId="6" borderId="1" xfId="0" applyFont="1" applyFill="1" applyBorder="1" applyAlignment="1">
      <alignment horizontal="left" vertical="center"/>
    </xf>
    <xf numFmtId="0" fontId="85" fillId="6" borderId="1" xfId="0" applyFont="1" applyFill="1" applyBorder="1" applyAlignment="1">
      <alignment wrapText="1"/>
    </xf>
    <xf numFmtId="0" fontId="85" fillId="6" borderId="1" xfId="0" applyFont="1" applyFill="1" applyBorder="1" applyAlignment="1">
      <alignment vertical="center"/>
    </xf>
    <xf numFmtId="0" fontId="85" fillId="6" borderId="1" xfId="0" applyFont="1" applyFill="1" applyBorder="1" applyAlignment="1">
      <alignment horizontal="left" vertical="center" wrapText="1"/>
    </xf>
    <xf numFmtId="0" fontId="85" fillId="6" borderId="1" xfId="0" applyFont="1" applyFill="1" applyBorder="1" applyAlignment="1">
      <alignment vertical="center" wrapText="1"/>
    </xf>
    <xf numFmtId="0" fontId="85" fillId="6" borderId="1" xfId="0" applyFont="1" applyFill="1" applyBorder="1"/>
    <xf numFmtId="0" fontId="51" fillId="0" borderId="1" xfId="0" applyFont="1" applyBorder="1" applyAlignment="1">
      <alignment vertical="center"/>
    </xf>
    <xf numFmtId="0" fontId="51" fillId="0" borderId="1" xfId="0" applyFont="1" applyBorder="1" applyAlignment="1">
      <alignment vertical="center" wrapText="1"/>
    </xf>
    <xf numFmtId="0" fontId="106" fillId="0" borderId="1" xfId="0" applyFont="1" applyBorder="1" applyAlignment="1">
      <alignment vertical="center" wrapText="1"/>
    </xf>
    <xf numFmtId="0" fontId="0" fillId="0" borderId="1" xfId="0" applyFont="1" applyBorder="1" applyAlignment="1">
      <alignment vertical="center" wrapText="1"/>
    </xf>
    <xf numFmtId="0" fontId="125" fillId="0" borderId="1" xfId="0" applyFont="1" applyBorder="1" applyAlignment="1">
      <alignment vertical="center"/>
    </xf>
    <xf numFmtId="0" fontId="106" fillId="0" borderId="1" xfId="0" applyFont="1" applyFill="1" applyBorder="1" applyAlignment="1">
      <alignment vertical="center" textRotation="90" wrapText="1"/>
    </xf>
    <xf numFmtId="0" fontId="106" fillId="0" borderId="1" xfId="0" applyFont="1" applyBorder="1" applyAlignment="1">
      <alignment vertical="center" textRotation="90" wrapText="1"/>
    </xf>
    <xf numFmtId="0" fontId="51" fillId="0" borderId="1" xfId="0" applyFont="1" applyBorder="1" applyAlignment="1">
      <alignment vertical="center" textRotation="90"/>
    </xf>
    <xf numFmtId="0" fontId="106" fillId="6" borderId="1" xfId="0" applyFont="1" applyFill="1" applyBorder="1" applyAlignment="1">
      <alignment vertical="top"/>
    </xf>
    <xf numFmtId="0" fontId="106" fillId="6" borderId="1" xfId="0" applyFont="1" applyFill="1" applyBorder="1" applyAlignment="1">
      <alignment horizontal="left" vertical="center"/>
    </xf>
    <xf numFmtId="0" fontId="47" fillId="6" borderId="1" xfId="0" applyFont="1" applyFill="1" applyBorder="1" applyAlignment="1">
      <alignment horizontal="left"/>
    </xf>
    <xf numFmtId="0" fontId="51" fillId="6" borderId="1" xfId="0" applyFont="1" applyFill="1" applyBorder="1" applyAlignment="1"/>
    <xf numFmtId="0" fontId="48" fillId="6" borderId="1" xfId="0" applyFont="1" applyFill="1" applyBorder="1" applyAlignment="1"/>
    <xf numFmtId="0" fontId="46" fillId="6" borderId="9" xfId="0" applyFont="1" applyFill="1" applyBorder="1" applyAlignment="1">
      <alignment horizontal="left"/>
    </xf>
    <xf numFmtId="0" fontId="106" fillId="6" borderId="1" xfId="1" applyFont="1" applyFill="1" applyBorder="1" applyAlignment="1">
      <alignment vertical="top" wrapText="1"/>
    </xf>
    <xf numFmtId="0" fontId="45" fillId="6" borderId="1" xfId="0" applyFont="1" applyFill="1" applyBorder="1"/>
    <xf numFmtId="0" fontId="0" fillId="0" borderId="0" xfId="0" applyAlignment="1">
      <alignment horizontal="left" vertical="top" wrapText="1"/>
    </xf>
    <xf numFmtId="0" fontId="107" fillId="0" borderId="1" xfId="0" applyFont="1" applyBorder="1" applyAlignment="1">
      <alignment horizontal="left" vertical="center"/>
    </xf>
    <xf numFmtId="0" fontId="45" fillId="6" borderId="1" xfId="0" applyFont="1" applyFill="1" applyBorder="1" applyAlignment="1">
      <alignment horizontal="left"/>
    </xf>
    <xf numFmtId="0" fontId="0" fillId="5" borderId="7" xfId="0" applyFill="1" applyBorder="1" applyAlignment="1">
      <alignment wrapText="1"/>
    </xf>
    <xf numFmtId="0" fontId="85" fillId="6" borderId="7" xfId="0" applyFont="1" applyFill="1" applyBorder="1" applyAlignment="1">
      <alignment horizontal="left" vertical="center"/>
    </xf>
    <xf numFmtId="0" fontId="45" fillId="6" borderId="1" xfId="0" applyFont="1" applyFill="1" applyBorder="1" applyAlignment="1">
      <alignment horizontal="left" vertical="center"/>
    </xf>
    <xf numFmtId="164" fontId="129" fillId="6" borderId="1" xfId="2" applyFont="1" applyFill="1" applyBorder="1" applyAlignment="1">
      <alignment horizontal="left"/>
    </xf>
    <xf numFmtId="0" fontId="132" fillId="5" borderId="1" xfId="0" applyFont="1" applyFill="1" applyBorder="1"/>
    <xf numFmtId="0" fontId="132" fillId="5" borderId="1" xfId="0" applyFont="1" applyFill="1" applyBorder="1" applyAlignment="1">
      <alignment horizontal="right"/>
    </xf>
    <xf numFmtId="0" fontId="132" fillId="5" borderId="1" xfId="0" applyFont="1" applyFill="1" applyBorder="1" applyAlignment="1">
      <alignment horizontal="center"/>
    </xf>
    <xf numFmtId="0" fontId="48" fillId="6" borderId="1" xfId="0" applyFont="1" applyFill="1" applyBorder="1" applyAlignment="1">
      <alignment horizontal="right"/>
    </xf>
    <xf numFmtId="0" fontId="0" fillId="6" borderId="8" xfId="0" applyFill="1" applyBorder="1"/>
    <xf numFmtId="0" fontId="45" fillId="0" borderId="1" xfId="0" applyFont="1" applyFill="1" applyBorder="1"/>
    <xf numFmtId="0" fontId="0" fillId="6" borderId="5" xfId="0" applyFill="1" applyBorder="1"/>
    <xf numFmtId="0" fontId="51" fillId="6" borderId="1" xfId="0" applyFont="1" applyFill="1" applyBorder="1" applyAlignment="1">
      <alignment horizontal="left" vertical="top"/>
    </xf>
    <xf numFmtId="0" fontId="51" fillId="0" borderId="1" xfId="0" applyFont="1" applyBorder="1" applyAlignment="1">
      <alignment horizontal="left" vertical="top"/>
    </xf>
    <xf numFmtId="0" fontId="45" fillId="6" borderId="1" xfId="0" applyFont="1" applyFill="1" applyBorder="1" applyAlignment="1">
      <alignment horizontal="left" vertical="top"/>
    </xf>
    <xf numFmtId="0" fontId="0" fillId="6" borderId="1" xfId="0" applyFill="1" applyBorder="1" applyAlignment="1">
      <alignment horizontal="left" vertical="top"/>
    </xf>
    <xf numFmtId="0" fontId="44" fillId="6" borderId="1" xfId="0" applyFont="1" applyFill="1" applyBorder="1" applyAlignment="1">
      <alignment horizontal="left" vertical="top" wrapText="1"/>
    </xf>
    <xf numFmtId="0" fontId="0" fillId="0" borderId="0" xfId="0" applyAlignment="1">
      <alignment horizontal="left" vertical="top"/>
    </xf>
    <xf numFmtId="0" fontId="43" fillId="6" borderId="1" xfId="0" applyFont="1" applyFill="1" applyBorder="1"/>
    <xf numFmtId="0" fontId="0" fillId="6" borderId="0" xfId="0" applyFill="1" applyBorder="1"/>
    <xf numFmtId="0" fontId="133" fillId="0" borderId="0" xfId="0" applyFont="1"/>
    <xf numFmtId="0" fontId="45" fillId="4" borderId="1" xfId="0" applyFont="1" applyFill="1" applyBorder="1" applyAlignment="1">
      <alignment horizontal="left"/>
    </xf>
    <xf numFmtId="0" fontId="103" fillId="4" borderId="1" xfId="0" applyFont="1" applyFill="1" applyBorder="1" applyAlignment="1">
      <alignment horizontal="left"/>
    </xf>
    <xf numFmtId="0" fontId="42" fillId="3" borderId="1" xfId="0" applyFont="1" applyFill="1" applyBorder="1"/>
    <xf numFmtId="0" fontId="129" fillId="5" borderId="1" xfId="0" applyFont="1" applyFill="1" applyBorder="1" applyAlignment="1">
      <alignment horizontal="left" vertical="center"/>
    </xf>
    <xf numFmtId="0" fontId="0" fillId="10" borderId="0" xfId="0" applyFill="1"/>
    <xf numFmtId="0" fontId="0" fillId="11" borderId="0" xfId="0" applyFill="1"/>
    <xf numFmtId="0" fontId="110" fillId="0" borderId="0" xfId="0" applyFont="1" applyAlignment="1">
      <alignment horizontal="center" vertical="center"/>
    </xf>
    <xf numFmtId="0" fontId="130" fillId="0" borderId="0" xfId="0" applyFont="1"/>
    <xf numFmtId="0" fontId="130" fillId="0" borderId="0" xfId="0" applyFont="1" applyAlignment="1">
      <alignment horizontal="left" vertical="center"/>
    </xf>
    <xf numFmtId="0" fontId="130" fillId="0" borderId="0" xfId="0" applyFont="1" applyAlignment="1">
      <alignment horizontal="center"/>
    </xf>
    <xf numFmtId="0" fontId="130" fillId="0" borderId="0" xfId="0" applyFont="1" applyAlignment="1">
      <alignment horizontal="center" vertical="center"/>
    </xf>
    <xf numFmtId="0" fontId="130" fillId="0" borderId="0" xfId="0" applyFont="1" applyBorder="1" applyAlignment="1">
      <alignment horizontal="center" vertical="center"/>
    </xf>
    <xf numFmtId="0" fontId="130" fillId="0" borderId="0" xfId="0" applyFont="1" applyBorder="1"/>
    <xf numFmtId="0" fontId="130" fillId="0" borderId="0" xfId="0" applyFont="1" applyBorder="1" applyAlignment="1">
      <alignment horizontal="left" vertical="center"/>
    </xf>
    <xf numFmtId="0" fontId="130" fillId="0" borderId="0" xfId="0" applyFont="1" applyBorder="1" applyAlignment="1">
      <alignment horizontal="center"/>
    </xf>
    <xf numFmtId="0" fontId="134" fillId="0" borderId="1" xfId="0" applyFont="1" applyBorder="1" applyAlignment="1">
      <alignment horizontal="center" vertical="center"/>
    </xf>
    <xf numFmtId="0" fontId="134" fillId="0" borderId="0" xfId="0" applyFont="1" applyAlignment="1">
      <alignment horizontal="center" vertical="center"/>
    </xf>
    <xf numFmtId="0" fontId="130" fillId="0" borderId="6" xfId="0" applyFont="1" applyBorder="1" applyAlignment="1">
      <alignment horizontal="center" vertical="center"/>
    </xf>
    <xf numFmtId="49" fontId="0" fillId="0" borderId="1" xfId="0" applyNumberFormat="1" applyBorder="1" applyAlignment="1">
      <alignment vertical="center" wrapText="1"/>
    </xf>
    <xf numFmtId="0" fontId="130" fillId="0" borderId="1" xfId="0" applyFont="1" applyBorder="1" applyAlignment="1">
      <alignment horizontal="center" vertical="center"/>
    </xf>
    <xf numFmtId="0" fontId="130" fillId="0" borderId="1" xfId="0" applyFont="1" applyBorder="1"/>
    <xf numFmtId="0" fontId="130" fillId="0" borderId="1" xfId="0" applyFont="1" applyBorder="1" applyAlignment="1">
      <alignment horizontal="left" vertical="center"/>
    </xf>
    <xf numFmtId="0" fontId="0" fillId="0" borderId="0" xfId="0" applyFont="1" applyAlignment="1">
      <alignment wrapText="1"/>
    </xf>
    <xf numFmtId="0" fontId="0" fillId="0" borderId="0" xfId="0" applyFont="1" applyBorder="1" applyAlignment="1">
      <alignment wrapText="1"/>
    </xf>
    <xf numFmtId="0" fontId="0" fillId="0" borderId="1" xfId="0" applyFont="1" applyBorder="1" applyAlignment="1">
      <alignment wrapText="1"/>
    </xf>
    <xf numFmtId="0" fontId="0" fillId="3" borderId="0" xfId="0" applyFill="1"/>
    <xf numFmtId="0" fontId="134" fillId="0" borderId="5" xfId="0" applyFont="1" applyBorder="1" applyAlignment="1">
      <alignment horizontal="center" vertical="center"/>
    </xf>
    <xf numFmtId="0" fontId="134" fillId="0" borderId="9" xfId="0" applyFont="1" applyBorder="1" applyAlignment="1">
      <alignment horizontal="center" vertical="center"/>
    </xf>
    <xf numFmtId="0" fontId="134" fillId="0" borderId="6" xfId="0" applyFont="1" applyBorder="1" applyAlignment="1">
      <alignment horizontal="center" vertical="center"/>
    </xf>
    <xf numFmtId="0" fontId="0" fillId="0" borderId="0" xfId="0" applyAlignment="1">
      <alignment horizontal="center" vertical="center" wrapText="1"/>
    </xf>
    <xf numFmtId="0" fontId="0" fillId="0" borderId="0" xfId="0" applyAlignment="1">
      <alignment vertical="center"/>
    </xf>
    <xf numFmtId="0" fontId="0" fillId="0" borderId="0" xfId="0" applyAlignment="1">
      <alignment vertical="center" wrapText="1"/>
    </xf>
    <xf numFmtId="0" fontId="0" fillId="0" borderId="16" xfId="0" applyBorder="1" applyAlignment="1">
      <alignment vertical="center" wrapText="1"/>
    </xf>
    <xf numFmtId="0" fontId="0" fillId="0" borderId="18" xfId="0" applyBorder="1" applyAlignment="1">
      <alignment vertical="center"/>
    </xf>
    <xf numFmtId="0" fontId="0" fillId="0" borderId="18" xfId="0" applyBorder="1" applyAlignment="1">
      <alignment vertical="center" wrapText="1"/>
    </xf>
    <xf numFmtId="0" fontId="0" fillId="0" borderId="15" xfId="0" applyBorder="1" applyAlignment="1">
      <alignment vertical="center" wrapText="1"/>
    </xf>
    <xf numFmtId="0" fontId="138" fillId="0" borderId="19" xfId="0" applyFont="1" applyBorder="1" applyAlignment="1">
      <alignment horizontal="center" vertical="center" wrapText="1"/>
    </xf>
    <xf numFmtId="0" fontId="0" fillId="0" borderId="14" xfId="0" applyBorder="1" applyAlignment="1">
      <alignment horizontal="center" vertical="center" wrapText="1"/>
    </xf>
    <xf numFmtId="0" fontId="0" fillId="0" borderId="17" xfId="0" applyBorder="1" applyAlignment="1">
      <alignment horizontal="center" vertical="center" wrapText="1"/>
    </xf>
    <xf numFmtId="0" fontId="139" fillId="0" borderId="1" xfId="0" applyFont="1" applyBorder="1" applyAlignment="1">
      <alignment horizontal="center" wrapText="1"/>
    </xf>
    <xf numFmtId="0" fontId="0" fillId="0" borderId="0" xfId="0"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8" xfId="0" applyBorder="1" applyAlignment="1">
      <alignment horizontal="center" vertical="center"/>
    </xf>
    <xf numFmtId="0" fontId="0" fillId="3" borderId="6" xfId="0" applyFont="1" applyFill="1" applyBorder="1" applyAlignment="1">
      <alignment horizontal="center" vertical="center" wrapText="1"/>
    </xf>
    <xf numFmtId="0" fontId="0" fillId="0" borderId="0" xfId="0" applyAlignment="1">
      <alignment horizontal="left"/>
    </xf>
    <xf numFmtId="0" fontId="103" fillId="0" borderId="1" xfId="0" applyFont="1" applyFill="1" applyBorder="1" applyAlignment="1" applyProtection="1">
      <alignment horizontal="center" vertical="center" wrapText="1"/>
    </xf>
    <xf numFmtId="0" fontId="128" fillId="0" borderId="0" xfId="0" applyFont="1" applyBorder="1" applyAlignment="1">
      <alignment horizontal="center"/>
    </xf>
    <xf numFmtId="0" fontId="37" fillId="0" borderId="1" xfId="0" applyFont="1" applyFill="1" applyBorder="1" applyAlignment="1">
      <alignment horizontal="center" vertical="center" wrapText="1"/>
    </xf>
    <xf numFmtId="0" fontId="37" fillId="0" borderId="1" xfId="0" applyFont="1" applyFill="1" applyBorder="1" applyAlignment="1">
      <alignment horizontal="left" vertical="top" wrapText="1"/>
    </xf>
    <xf numFmtId="0" fontId="37" fillId="0" borderId="1" xfId="0" applyFont="1" applyFill="1" applyBorder="1" applyAlignment="1">
      <alignment horizontal="center" vertical="center"/>
    </xf>
    <xf numFmtId="0" fontId="106" fillId="0" borderId="1" xfId="0" applyFont="1" applyFill="1" applyBorder="1" applyAlignment="1">
      <alignment horizontal="left" vertical="top" wrapText="1"/>
    </xf>
    <xf numFmtId="0" fontId="37" fillId="0" borderId="1" xfId="0" applyFont="1" applyFill="1" applyBorder="1" applyAlignment="1">
      <alignment horizontal="right" vertical="center"/>
    </xf>
    <xf numFmtId="0" fontId="103" fillId="0" borderId="1" xfId="0" applyFont="1" applyFill="1" applyBorder="1" applyAlignment="1">
      <alignment horizontal="left" vertical="top" wrapText="1"/>
    </xf>
    <xf numFmtId="49" fontId="37" fillId="0" borderId="1" xfId="0" applyNumberFormat="1" applyFont="1" applyFill="1" applyBorder="1" applyAlignment="1">
      <alignment horizontal="center" vertical="center" wrapText="1"/>
    </xf>
    <xf numFmtId="0" fontId="106" fillId="0" borderId="1" xfId="1" applyFont="1" applyFill="1" applyBorder="1" applyAlignment="1">
      <alignment horizontal="center" vertical="center" wrapText="1"/>
    </xf>
    <xf numFmtId="0" fontId="106" fillId="0" borderId="1" xfId="1" applyFont="1" applyFill="1" applyBorder="1" applyAlignment="1">
      <alignment horizontal="left" vertical="top" wrapText="1"/>
    </xf>
    <xf numFmtId="16" fontId="37" fillId="0" borderId="1" xfId="0" applyNumberFormat="1" applyFont="1" applyFill="1" applyBorder="1" applyAlignment="1">
      <alignment horizontal="center" vertical="center" wrapText="1"/>
    </xf>
    <xf numFmtId="0" fontId="121" fillId="0" borderId="1" xfId="0" applyFont="1" applyFill="1" applyBorder="1" applyAlignment="1">
      <alignment horizontal="center" vertical="center" wrapText="1"/>
    </xf>
    <xf numFmtId="164" fontId="106" fillId="0" borderId="1" xfId="2" applyFont="1" applyFill="1" applyBorder="1" applyAlignment="1">
      <alignment horizontal="center" vertical="center" wrapText="1"/>
    </xf>
    <xf numFmtId="49" fontId="103" fillId="0" borderId="1" xfId="0" applyNumberFormat="1" applyFont="1" applyFill="1" applyBorder="1" applyAlignment="1">
      <alignment horizontal="left" vertical="top" wrapText="1"/>
    </xf>
    <xf numFmtId="0" fontId="103" fillId="0" borderId="1" xfId="1" applyFont="1" applyFill="1" applyBorder="1" applyAlignment="1">
      <alignment horizontal="left" vertical="top" wrapText="1"/>
    </xf>
    <xf numFmtId="0" fontId="106" fillId="0" borderId="1" xfId="0" applyNumberFormat="1" applyFont="1" applyFill="1" applyBorder="1" applyAlignment="1">
      <alignment horizontal="center" vertical="center" wrapText="1"/>
    </xf>
    <xf numFmtId="0" fontId="103" fillId="0" borderId="1" xfId="0" applyFont="1" applyFill="1" applyBorder="1" applyAlignment="1">
      <alignment horizontal="right" vertical="center"/>
    </xf>
    <xf numFmtId="0" fontId="37" fillId="0" borderId="1" xfId="0" applyFont="1" applyFill="1" applyBorder="1" applyAlignment="1">
      <alignment horizontal="center"/>
    </xf>
    <xf numFmtId="0" fontId="37" fillId="0" borderId="1" xfId="0" applyFont="1" applyFill="1" applyBorder="1" applyAlignment="1">
      <alignment horizontal="left"/>
    </xf>
    <xf numFmtId="0" fontId="37" fillId="0" borderId="1" xfId="0" applyFont="1" applyFill="1" applyBorder="1" applyAlignment="1">
      <alignment horizontal="left" vertical="center"/>
    </xf>
    <xf numFmtId="0" fontId="103" fillId="0" borderId="1" xfId="0" applyFont="1" applyFill="1" applyBorder="1" applyAlignment="1" applyProtection="1">
      <alignment horizontal="left" vertical="top" wrapText="1"/>
    </xf>
    <xf numFmtId="0" fontId="141" fillId="0" borderId="1" xfId="0" applyFont="1" applyFill="1" applyBorder="1" applyAlignment="1">
      <alignment horizontal="left" vertical="top" wrapText="1"/>
    </xf>
    <xf numFmtId="0" fontId="141" fillId="0" borderId="1" xfId="0" applyFont="1" applyFill="1" applyBorder="1" applyAlignment="1">
      <alignment horizontal="center" vertical="center" wrapText="1"/>
    </xf>
    <xf numFmtId="0" fontId="119" fillId="0" borderId="1" xfId="0" applyFont="1" applyFill="1" applyBorder="1" applyAlignment="1">
      <alignment horizontal="center" vertical="center" wrapText="1"/>
    </xf>
    <xf numFmtId="164" fontId="144" fillId="0" borderId="1" xfId="2" applyFont="1" applyFill="1" applyBorder="1" applyAlignment="1">
      <alignment horizontal="center" vertical="center" wrapText="1"/>
    </xf>
    <xf numFmtId="0" fontId="119" fillId="0" borderId="1" xfId="0" applyFont="1" applyFill="1" applyBorder="1" applyAlignment="1">
      <alignment horizontal="left" vertical="top" wrapText="1"/>
    </xf>
    <xf numFmtId="0" fontId="142" fillId="0" borderId="1" xfId="0" applyFont="1" applyFill="1" applyBorder="1" applyAlignment="1">
      <alignment horizontal="left" vertical="top" wrapText="1"/>
    </xf>
    <xf numFmtId="0" fontId="143" fillId="0" borderId="1" xfId="0" applyFont="1" applyFill="1" applyBorder="1" applyAlignment="1">
      <alignment horizontal="left" vertical="top" wrapText="1"/>
    </xf>
    <xf numFmtId="0" fontId="103" fillId="0" borderId="1" xfId="3" applyFont="1" applyFill="1" applyBorder="1" applyAlignment="1">
      <alignment horizontal="center" vertical="center" wrapText="1"/>
    </xf>
    <xf numFmtId="0" fontId="37" fillId="0" borderId="1" xfId="7" applyFont="1" applyFill="1" applyBorder="1" applyAlignment="1">
      <alignment horizontal="left" vertical="top" wrapText="1"/>
    </xf>
    <xf numFmtId="0" fontId="37" fillId="0" borderId="1" xfId="9" applyFont="1" applyFill="1" applyBorder="1" applyAlignment="1">
      <alignment horizontal="center" vertical="center"/>
    </xf>
    <xf numFmtId="0" fontId="37" fillId="0" borderId="1" xfId="7" applyFont="1" applyFill="1" applyBorder="1" applyAlignment="1">
      <alignment horizontal="center" vertical="center" wrapText="1"/>
    </xf>
    <xf numFmtId="0" fontId="37" fillId="0" borderId="1" xfId="7" applyFont="1" applyFill="1" applyBorder="1" applyAlignment="1">
      <alignment horizontal="center" vertical="center"/>
    </xf>
    <xf numFmtId="0" fontId="37" fillId="0" borderId="1" xfId="0" applyFont="1" applyFill="1" applyBorder="1"/>
    <xf numFmtId="0" fontId="37" fillId="0" borderId="1" xfId="0" applyFont="1" applyFill="1" applyBorder="1" applyAlignment="1">
      <alignment wrapText="1"/>
    </xf>
    <xf numFmtId="0" fontId="37" fillId="0" borderId="1" xfId="7" applyFont="1" applyFill="1" applyBorder="1" applyAlignment="1">
      <alignment horizontal="center"/>
    </xf>
    <xf numFmtId="0" fontId="37" fillId="0" borderId="5" xfId="0" applyFont="1" applyFill="1" applyBorder="1" applyAlignment="1">
      <alignment horizontal="center" vertical="center"/>
    </xf>
    <xf numFmtId="0" fontId="37" fillId="0" borderId="0" xfId="0" applyFont="1" applyFill="1" applyAlignment="1">
      <alignment horizontal="left" vertical="center"/>
    </xf>
    <xf numFmtId="165" fontId="119" fillId="0" borderId="1" xfId="0" applyNumberFormat="1" applyFont="1" applyFill="1" applyBorder="1" applyAlignment="1">
      <alignment horizontal="center" vertical="center" wrapText="1"/>
    </xf>
    <xf numFmtId="49" fontId="37" fillId="0" borderId="1" xfId="0" applyNumberFormat="1" applyFont="1" applyFill="1" applyBorder="1" applyAlignment="1">
      <alignment horizontal="left" vertical="top" wrapText="1"/>
    </xf>
    <xf numFmtId="49" fontId="106" fillId="0" borderId="1" xfId="0" applyNumberFormat="1" applyFont="1" applyFill="1" applyBorder="1" applyAlignment="1">
      <alignment horizontal="left" vertical="top" wrapText="1"/>
    </xf>
    <xf numFmtId="0" fontId="147" fillId="0" borderId="1" xfId="0" applyFont="1" applyFill="1" applyBorder="1" applyAlignment="1">
      <alignment horizontal="left" vertical="top" wrapText="1"/>
    </xf>
    <xf numFmtId="0" fontId="36" fillId="0" borderId="1" xfId="0" applyFont="1" applyFill="1" applyBorder="1" applyAlignment="1">
      <alignment horizontal="center" vertical="center"/>
    </xf>
    <xf numFmtId="0" fontId="36" fillId="0" borderId="1" xfId="1" applyFont="1" applyFill="1" applyBorder="1" applyAlignment="1">
      <alignment horizontal="center" vertical="center" wrapText="1"/>
    </xf>
    <xf numFmtId="0" fontId="36" fillId="0" borderId="1" xfId="0" applyFont="1" applyFill="1" applyBorder="1" applyAlignment="1">
      <alignment horizontal="center" vertical="center" wrapText="1"/>
    </xf>
    <xf numFmtId="0" fontId="103" fillId="0" borderId="1" xfId="10" applyNumberFormat="1" applyFont="1" applyFill="1" applyBorder="1" applyAlignment="1" applyProtection="1">
      <alignment horizontal="left" vertical="top" wrapText="1"/>
      <protection locked="0"/>
    </xf>
    <xf numFmtId="0" fontId="37" fillId="0" borderId="1" xfId="1" applyFont="1" applyFill="1" applyBorder="1" applyAlignment="1">
      <alignment horizontal="left" vertical="top" wrapText="1"/>
    </xf>
    <xf numFmtId="0" fontId="37" fillId="0" borderId="1" xfId="0" applyNumberFormat="1" applyFont="1" applyFill="1" applyBorder="1" applyAlignment="1">
      <alignment horizontal="left" vertical="top" wrapText="1"/>
    </xf>
    <xf numFmtId="0" fontId="132" fillId="0" borderId="1" xfId="0" applyFont="1" applyFill="1" applyBorder="1" applyAlignment="1">
      <alignment horizontal="left" vertical="top" wrapText="1"/>
    </xf>
    <xf numFmtId="0" fontId="37" fillId="0" borderId="1" xfId="10" applyNumberFormat="1" applyFont="1" applyFill="1" applyBorder="1" applyAlignment="1" applyProtection="1">
      <alignment horizontal="left" vertical="top" wrapText="1"/>
      <protection locked="0"/>
    </xf>
    <xf numFmtId="0" fontId="35" fillId="0" borderId="1" xfId="7" applyFont="1" applyFill="1" applyBorder="1" applyAlignment="1">
      <alignment horizontal="left" vertical="top" wrapText="1"/>
    </xf>
    <xf numFmtId="0" fontId="35" fillId="0" borderId="1" xfId="0" applyFont="1" applyFill="1" applyBorder="1" applyAlignment="1">
      <alignment horizontal="left" vertical="top" wrapText="1"/>
    </xf>
    <xf numFmtId="0" fontId="0" fillId="0" borderId="6" xfId="0" applyFont="1" applyBorder="1" applyAlignment="1">
      <alignment horizontal="center" vertical="center" wrapText="1"/>
    </xf>
    <xf numFmtId="0" fontId="106" fillId="0" borderId="1" xfId="0" applyFont="1" applyFill="1" applyBorder="1" applyAlignment="1">
      <alignment horizontal="center" vertical="center" wrapText="1"/>
    </xf>
    <xf numFmtId="0" fontId="0" fillId="0" borderId="6" xfId="0" applyFont="1" applyBorder="1" applyAlignment="1">
      <alignment horizontal="center" vertical="center"/>
    </xf>
    <xf numFmtId="0" fontId="34" fillId="0" borderId="1" xfId="0" applyFont="1" applyFill="1" applyBorder="1" applyAlignment="1">
      <alignment horizontal="center" vertical="center" wrapText="1"/>
    </xf>
    <xf numFmtId="0" fontId="106" fillId="4" borderId="1" xfId="0" applyFont="1" applyFill="1" applyBorder="1" applyAlignment="1">
      <alignment horizontal="left" vertical="top" wrapText="1"/>
    </xf>
    <xf numFmtId="0" fontId="34" fillId="0" borderId="1" xfId="0" applyFont="1" applyFill="1" applyBorder="1" applyAlignment="1">
      <alignment horizontal="left" vertical="top" wrapText="1"/>
    </xf>
    <xf numFmtId="0" fontId="33" fillId="0" borderId="1" xfId="0" applyFont="1" applyFill="1" applyBorder="1" applyAlignment="1">
      <alignment horizontal="center" vertical="center" wrapText="1"/>
    </xf>
    <xf numFmtId="0" fontId="0" fillId="0" borderId="0" xfId="0" applyFont="1" applyBorder="1" applyAlignment="1">
      <alignment horizontal="left"/>
    </xf>
    <xf numFmtId="0" fontId="129" fillId="3" borderId="0" xfId="0" applyFont="1" applyFill="1" applyBorder="1" applyAlignment="1">
      <alignment horizontal="left" vertical="top"/>
    </xf>
    <xf numFmtId="0" fontId="129" fillId="0" borderId="0" xfId="0" applyFont="1" applyFill="1" applyBorder="1" applyAlignment="1">
      <alignment vertical="top"/>
    </xf>
    <xf numFmtId="0" fontId="32" fillId="0" borderId="1" xfId="0" applyFont="1" applyFill="1" applyBorder="1" applyAlignment="1">
      <alignment horizontal="center" vertical="center" wrapText="1"/>
    </xf>
    <xf numFmtId="49" fontId="32" fillId="0" borderId="1" xfId="0" applyNumberFormat="1" applyFont="1" applyFill="1" applyBorder="1" applyAlignment="1">
      <alignment horizontal="left" vertical="top" wrapText="1"/>
    </xf>
    <xf numFmtId="0" fontId="32" fillId="0" borderId="1" xfId="0" applyFont="1" applyFill="1" applyBorder="1" applyAlignment="1">
      <alignment horizontal="left" vertical="top" wrapText="1"/>
    </xf>
    <xf numFmtId="49" fontId="34" fillId="0" borderId="1" xfId="0" applyNumberFormat="1" applyFont="1" applyFill="1" applyBorder="1" applyAlignment="1">
      <alignment horizontal="left" vertical="top" wrapText="1"/>
    </xf>
    <xf numFmtId="0" fontId="33" fillId="0" borderId="1" xfId="0" applyFont="1" applyFill="1" applyBorder="1" applyAlignment="1">
      <alignment horizontal="left" vertical="top" wrapText="1"/>
    </xf>
    <xf numFmtId="49" fontId="33" fillId="0" borderId="1" xfId="0" applyNumberFormat="1" applyFont="1" applyFill="1" applyBorder="1" applyAlignment="1">
      <alignment horizontal="left" vertical="top" wrapText="1"/>
    </xf>
    <xf numFmtId="0" fontId="31" fillId="0" borderId="1" xfId="0" applyFont="1" applyFill="1" applyBorder="1" applyAlignment="1">
      <alignment horizontal="center" vertical="center" wrapText="1"/>
    </xf>
    <xf numFmtId="0" fontId="103" fillId="4" borderId="1" xfId="0" applyFont="1" applyFill="1" applyBorder="1" applyAlignment="1">
      <alignment horizontal="left" vertical="top" wrapText="1"/>
    </xf>
    <xf numFmtId="0" fontId="103" fillId="4" borderId="1" xfId="0" applyFont="1" applyFill="1" applyBorder="1" applyAlignment="1">
      <alignment horizontal="right" vertical="top" wrapText="1"/>
    </xf>
    <xf numFmtId="0" fontId="31" fillId="0" borderId="1" xfId="0" applyFont="1" applyFill="1" applyBorder="1" applyAlignment="1">
      <alignment horizontal="left" vertical="top" wrapText="1"/>
    </xf>
    <xf numFmtId="49" fontId="31" fillId="0" borderId="1" xfId="0" applyNumberFormat="1" applyFont="1" applyFill="1" applyBorder="1" applyAlignment="1">
      <alignment horizontal="left" vertical="top" wrapText="1"/>
    </xf>
    <xf numFmtId="0" fontId="0" fillId="0" borderId="8" xfId="0" applyFont="1" applyFill="1" applyBorder="1" applyAlignment="1">
      <alignment vertical="center"/>
    </xf>
    <xf numFmtId="0" fontId="0" fillId="0" borderId="8" xfId="0" applyFont="1" applyFill="1" applyBorder="1" applyAlignment="1"/>
    <xf numFmtId="0" fontId="0" fillId="0" borderId="8" xfId="0" applyFont="1" applyBorder="1" applyAlignment="1"/>
    <xf numFmtId="0" fontId="0" fillId="6" borderId="8" xfId="0" applyFont="1" applyFill="1" applyBorder="1" applyAlignment="1"/>
    <xf numFmtId="0" fontId="0" fillId="0" borderId="8" xfId="0" applyFont="1" applyBorder="1" applyAlignment="1">
      <alignment vertical="center"/>
    </xf>
    <xf numFmtId="0" fontId="0" fillId="0" borderId="8" xfId="0" applyFont="1" applyBorder="1" applyAlignment="1">
      <alignment horizontal="left"/>
    </xf>
    <xf numFmtId="0" fontId="0" fillId="0" borderId="8" xfId="0" applyFont="1" applyBorder="1" applyAlignment="1">
      <alignment horizontal="right"/>
    </xf>
    <xf numFmtId="0" fontId="0" fillId="0" borderId="8" xfId="0" applyFont="1" applyFill="1" applyBorder="1" applyAlignment="1">
      <alignment horizontal="right" vertical="center"/>
    </xf>
    <xf numFmtId="0" fontId="0" fillId="0" borderId="0" xfId="0" applyFont="1" applyFill="1" applyBorder="1" applyAlignment="1">
      <alignment vertical="center"/>
    </xf>
    <xf numFmtId="0" fontId="30" fillId="0" borderId="1" xfId="0" applyFont="1" applyFill="1" applyBorder="1" applyAlignment="1">
      <alignment horizontal="center" vertical="center" wrapText="1"/>
    </xf>
    <xf numFmtId="0" fontId="30" fillId="0" borderId="1" xfId="0" applyFont="1" applyFill="1" applyBorder="1" applyAlignment="1">
      <alignment horizontal="left" vertical="top" wrapText="1"/>
    </xf>
    <xf numFmtId="0" fontId="103" fillId="3" borderId="1" xfId="0" applyFont="1" applyFill="1" applyBorder="1" applyAlignment="1">
      <alignment horizontal="right" vertical="top" wrapText="1"/>
    </xf>
    <xf numFmtId="49" fontId="30" fillId="0" borderId="1" xfId="0" applyNumberFormat="1" applyFont="1" applyFill="1" applyBorder="1" applyAlignment="1">
      <alignment horizontal="left" vertical="top" wrapText="1"/>
    </xf>
    <xf numFmtId="0" fontId="29" fillId="0" borderId="1" xfId="0" applyFont="1" applyFill="1" applyBorder="1" applyAlignment="1">
      <alignment horizontal="center" vertical="center" wrapText="1"/>
    </xf>
    <xf numFmtId="0" fontId="0" fillId="0" borderId="0" xfId="0" applyFill="1" applyAlignment="1">
      <alignment horizontal="left"/>
    </xf>
    <xf numFmtId="0" fontId="28" fillId="0" borderId="1" xfId="0" applyFont="1" applyFill="1" applyBorder="1" applyAlignment="1">
      <alignment horizontal="center" vertical="center" wrapText="1"/>
    </xf>
    <xf numFmtId="0" fontId="27" fillId="0" borderId="1" xfId="0" applyFont="1" applyFill="1" applyBorder="1" applyAlignment="1">
      <alignment horizontal="left" vertical="top" wrapText="1"/>
    </xf>
    <xf numFmtId="0" fontId="148" fillId="0" borderId="1" xfId="0" applyFont="1" applyFill="1" applyBorder="1" applyAlignment="1">
      <alignment horizontal="left" vertical="top" wrapText="1"/>
    </xf>
    <xf numFmtId="0" fontId="103" fillId="0" borderId="1" xfId="0" applyFont="1" applyFill="1" applyBorder="1" applyAlignment="1">
      <alignment horizontal="center" vertical="top" wrapText="1"/>
    </xf>
    <xf numFmtId="0" fontId="26" fillId="0" borderId="1" xfId="0" applyFont="1" applyFill="1" applyBorder="1" applyAlignment="1">
      <alignment horizontal="left" vertical="top" wrapText="1"/>
    </xf>
    <xf numFmtId="0" fontId="26"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49" fontId="24" fillId="0" borderId="1" xfId="0" applyNumberFormat="1" applyFont="1" applyFill="1" applyBorder="1" applyAlignment="1">
      <alignment horizontal="left" vertical="top" wrapText="1"/>
    </xf>
    <xf numFmtId="0" fontId="24" fillId="0" borderId="1" xfId="0" applyFont="1" applyFill="1" applyBorder="1" applyAlignment="1">
      <alignment horizontal="left" vertical="top" wrapText="1"/>
    </xf>
    <xf numFmtId="0" fontId="24" fillId="0" borderId="1" xfId="0" applyFont="1" applyFill="1" applyBorder="1" applyAlignment="1">
      <alignment horizontal="center" vertical="center" wrapText="1"/>
    </xf>
    <xf numFmtId="0" fontId="0" fillId="0" borderId="0" xfId="0" applyFill="1" applyAlignment="1">
      <alignment horizontal="left" vertical="top" wrapText="1"/>
    </xf>
    <xf numFmtId="0" fontId="23" fillId="0" borderId="1" xfId="0" applyFont="1" applyFill="1" applyBorder="1" applyAlignment="1">
      <alignment horizontal="center" vertical="center" wrapText="1"/>
    </xf>
    <xf numFmtId="0" fontId="22" fillId="0" borderId="1" xfId="0" applyFont="1" applyFill="1" applyBorder="1" applyAlignment="1">
      <alignment horizontal="left" vertical="top" wrapText="1"/>
    </xf>
    <xf numFmtId="0" fontId="21" fillId="0" borderId="1"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3" borderId="1" xfId="0" applyFont="1" applyFill="1" applyBorder="1" applyAlignment="1">
      <alignment horizontal="center" vertical="center" wrapText="1"/>
    </xf>
    <xf numFmtId="0" fontId="20" fillId="0" borderId="1" xfId="0" applyFont="1" applyFill="1" applyBorder="1" applyAlignment="1">
      <alignment horizontal="left" vertical="top" wrapText="1"/>
    </xf>
    <xf numFmtId="0" fontId="20" fillId="0" borderId="1" xfId="0" applyFont="1" applyFill="1" applyBorder="1" applyAlignment="1">
      <alignment horizontal="center" vertical="center" wrapText="1"/>
    </xf>
    <xf numFmtId="0" fontId="21" fillId="0" borderId="1" xfId="0" applyFont="1" applyBorder="1" applyAlignment="1">
      <alignment horizontal="left" vertical="top" wrapText="1"/>
    </xf>
    <xf numFmtId="0" fontId="0" fillId="0" borderId="1" xfId="0" applyFill="1" applyBorder="1" applyAlignment="1">
      <alignment horizontal="left" vertical="top" wrapText="1"/>
    </xf>
    <xf numFmtId="0" fontId="19"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9"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1" xfId="0" applyFont="1" applyFill="1" applyBorder="1" applyAlignment="1">
      <alignment vertical="center" wrapText="1"/>
    </xf>
    <xf numFmtId="0" fontId="14" fillId="0" borderId="1" xfId="0" applyFont="1" applyFill="1" applyBorder="1" applyAlignment="1">
      <alignment horizontal="center" vertical="center" wrapText="1"/>
    </xf>
    <xf numFmtId="0" fontId="13" fillId="0" borderId="1" xfId="7" applyFont="1" applyFill="1" applyBorder="1" applyAlignment="1">
      <alignment horizontal="left" vertical="top" wrapText="1"/>
    </xf>
    <xf numFmtId="49" fontId="13" fillId="0" borderId="1" xfId="0" applyNumberFormat="1" applyFont="1" applyFill="1" applyBorder="1" applyAlignment="1">
      <alignment horizontal="left" vertical="top" wrapText="1"/>
    </xf>
    <xf numFmtId="0" fontId="13" fillId="0" borderId="1" xfId="12" applyFont="1" applyFill="1" applyBorder="1" applyAlignment="1">
      <alignment horizontal="left" vertical="top" wrapText="1"/>
    </xf>
    <xf numFmtId="0" fontId="13" fillId="0" borderId="1" xfId="5" applyFont="1" applyFill="1" applyBorder="1" applyAlignment="1">
      <alignment horizontal="left" vertical="top" wrapText="1"/>
    </xf>
    <xf numFmtId="0" fontId="13" fillId="4" borderId="0" xfId="0" applyFont="1" applyFill="1" applyAlignment="1">
      <alignment horizontal="left" vertical="top" wrapText="1"/>
    </xf>
    <xf numFmtId="0" fontId="13" fillId="0" borderId="0" xfId="0" applyFont="1" applyFill="1" applyAlignment="1">
      <alignment horizontal="left" vertical="top" wrapText="1"/>
    </xf>
    <xf numFmtId="0" fontId="13" fillId="0" borderId="1" xfId="0" applyFont="1" applyBorder="1" applyAlignment="1">
      <alignment horizontal="left" vertical="top" wrapText="1"/>
    </xf>
    <xf numFmtId="0" fontId="13" fillId="4" borderId="0" xfId="0" applyFont="1" applyFill="1" applyBorder="1" applyAlignment="1">
      <alignment horizontal="left" vertical="top" wrapText="1"/>
    </xf>
    <xf numFmtId="0" fontId="13" fillId="0" borderId="1" xfId="12" applyFont="1" applyFill="1" applyBorder="1" applyAlignment="1">
      <alignment vertical="top" wrapText="1"/>
    </xf>
    <xf numFmtId="0" fontId="13" fillId="0" borderId="1" xfId="11" applyFont="1" applyBorder="1" applyAlignment="1">
      <alignment horizontal="left" vertical="top" wrapText="1"/>
    </xf>
    <xf numFmtId="0" fontId="13" fillId="0" borderId="1" xfId="13" applyFont="1" applyBorder="1" applyAlignment="1">
      <alignment horizontal="left" vertical="top" wrapText="1"/>
    </xf>
    <xf numFmtId="0" fontId="13" fillId="0" borderId="5" xfId="12" applyFont="1" applyFill="1" applyBorder="1" applyAlignment="1">
      <alignment vertical="top" wrapText="1"/>
    </xf>
    <xf numFmtId="0" fontId="12" fillId="0" borderId="1" xfId="0" applyFont="1" applyFill="1" applyBorder="1" applyAlignment="1">
      <alignment horizontal="left" vertical="top" wrapText="1"/>
    </xf>
    <xf numFmtId="0" fontId="11" fillId="4" borderId="1" xfId="0" applyFont="1" applyFill="1" applyBorder="1" applyAlignment="1">
      <alignment horizontal="left" vertical="top"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left" vertical="top" wrapText="1"/>
    </xf>
    <xf numFmtId="0" fontId="9" fillId="0" borderId="1" xfId="0" applyFont="1" applyFill="1" applyBorder="1" applyAlignment="1">
      <alignment horizontal="left" vertical="top" wrapText="1"/>
    </xf>
    <xf numFmtId="0" fontId="9" fillId="0" borderId="1"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03" fillId="0" borderId="5" xfId="0" applyFont="1" applyFill="1" applyBorder="1" applyAlignment="1">
      <alignment horizontal="center" vertical="center" wrapText="1"/>
    </xf>
    <xf numFmtId="0" fontId="37" fillId="0" borderId="5" xfId="0" applyFont="1" applyFill="1" applyBorder="1" applyAlignment="1">
      <alignment horizontal="center" vertical="center" wrapText="1"/>
    </xf>
    <xf numFmtId="0" fontId="37" fillId="0" borderId="5" xfId="0" applyFont="1" applyFill="1" applyBorder="1" applyAlignment="1">
      <alignment horizontal="center" vertical="center"/>
    </xf>
    <xf numFmtId="0" fontId="106" fillId="0" borderId="5"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03" fillId="0" borderId="1" xfId="0" applyFont="1" applyFill="1" applyBorder="1" applyAlignment="1">
      <alignment horizontal="center" vertical="center" wrapText="1"/>
    </xf>
    <xf numFmtId="0" fontId="13" fillId="0" borderId="1" xfId="0" applyFont="1" applyFill="1" applyBorder="1" applyAlignment="1">
      <alignment horizontal="left" vertical="top" wrapText="1"/>
    </xf>
    <xf numFmtId="0" fontId="0" fillId="0" borderId="1" xfId="0" applyFill="1" applyBorder="1" applyAlignment="1">
      <alignment horizontal="center" vertical="center"/>
    </xf>
    <xf numFmtId="0" fontId="13" fillId="4" borderId="5" xfId="0" applyFont="1" applyFill="1" applyBorder="1" applyAlignment="1">
      <alignment horizontal="left" vertical="top" wrapText="1"/>
    </xf>
    <xf numFmtId="0" fontId="103" fillId="0" borderId="5" xfId="0" applyFont="1" applyFill="1" applyBorder="1" applyAlignment="1">
      <alignment horizontal="left" vertical="top" wrapText="1"/>
    </xf>
    <xf numFmtId="0" fontId="106" fillId="4" borderId="5" xfId="0" applyFont="1" applyFill="1" applyBorder="1" applyAlignment="1">
      <alignment horizontal="left" vertical="top" wrapText="1"/>
    </xf>
    <xf numFmtId="0" fontId="103" fillId="0" borderId="5" xfId="0" applyFont="1" applyFill="1" applyBorder="1" applyAlignment="1" applyProtection="1">
      <alignment horizontal="left" vertical="top" wrapText="1"/>
    </xf>
    <xf numFmtId="0" fontId="103" fillId="4" borderId="5" xfId="0" applyFont="1" applyFill="1" applyBorder="1" applyAlignment="1">
      <alignment horizontal="left" vertical="top" wrapText="1"/>
    </xf>
    <xf numFmtId="0" fontId="0" fillId="0" borderId="6" xfId="0" applyFont="1" applyBorder="1" applyAlignment="1">
      <alignment horizontal="center" vertical="center" wrapText="1"/>
    </xf>
    <xf numFmtId="0" fontId="37" fillId="0" borderId="1" xfId="0" applyFont="1" applyFill="1" applyBorder="1" applyAlignment="1">
      <alignment horizontal="center" vertical="center" wrapText="1"/>
    </xf>
    <xf numFmtId="0" fontId="106" fillId="0" borderId="1" xfId="0" applyFont="1" applyFill="1" applyBorder="1" applyAlignment="1">
      <alignment horizontal="center" vertical="center" wrapText="1"/>
    </xf>
    <xf numFmtId="0" fontId="0" fillId="0" borderId="6" xfId="0" applyFont="1" applyBorder="1" applyAlignment="1">
      <alignment horizontal="center" vertical="center"/>
    </xf>
    <xf numFmtId="0" fontId="8" fillId="3" borderId="1" xfId="0" applyFont="1" applyFill="1" applyBorder="1" applyAlignment="1">
      <alignment horizontal="left" vertical="top" wrapText="1"/>
    </xf>
    <xf numFmtId="0" fontId="130" fillId="0" borderId="0" xfId="0" applyFont="1" applyAlignment="1">
      <alignment horizontal="left" vertical="top"/>
    </xf>
    <xf numFmtId="0" fontId="8" fillId="0" borderId="1" xfId="0" applyFont="1" applyFill="1" applyBorder="1" applyAlignment="1">
      <alignment horizontal="center" vertical="center" wrapText="1"/>
    </xf>
    <xf numFmtId="0" fontId="13" fillId="4" borderId="1" xfId="0" applyFont="1" applyFill="1" applyBorder="1" applyAlignment="1">
      <alignment horizontal="left" vertical="top" wrapText="1"/>
    </xf>
    <xf numFmtId="0" fontId="8" fillId="12" borderId="2" xfId="0" applyFont="1" applyFill="1" applyBorder="1" applyAlignment="1">
      <alignment horizontal="left" vertical="top" wrapText="1"/>
    </xf>
    <xf numFmtId="0" fontId="103" fillId="0" borderId="6" xfId="0" applyFont="1" applyFill="1" applyBorder="1" applyAlignment="1">
      <alignment vertical="center" wrapText="1"/>
    </xf>
    <xf numFmtId="0" fontId="103" fillId="0" borderId="1" xfId="0" applyFont="1" applyFill="1" applyBorder="1" applyAlignment="1">
      <alignment vertical="center" wrapText="1"/>
    </xf>
    <xf numFmtId="49" fontId="103" fillId="0" borderId="1" xfId="0" applyNumberFormat="1" applyFont="1" applyFill="1" applyBorder="1" applyAlignment="1">
      <alignment horizontal="center" vertical="center" wrapText="1"/>
    </xf>
    <xf numFmtId="49" fontId="37" fillId="0" borderId="1" xfId="0" applyNumberFormat="1" applyFont="1" applyFill="1" applyBorder="1" applyAlignment="1">
      <alignment horizontal="left" vertical="center"/>
    </xf>
    <xf numFmtId="0" fontId="7" fillId="0" borderId="1" xfId="0" applyFont="1" applyFill="1" applyBorder="1" applyAlignment="1">
      <alignment horizontal="center" vertical="center" wrapText="1"/>
    </xf>
    <xf numFmtId="0" fontId="0" fillId="4" borderId="1" xfId="0" applyFill="1" applyBorder="1" applyAlignment="1">
      <alignment vertical="center" wrapText="1"/>
    </xf>
    <xf numFmtId="0" fontId="130" fillId="3" borderId="0" xfId="0" applyFont="1" applyFill="1" applyAlignment="1">
      <alignment horizontal="center" vertical="center"/>
    </xf>
    <xf numFmtId="0" fontId="130" fillId="3" borderId="0" xfId="0" applyFont="1" applyFill="1"/>
    <xf numFmtId="0" fontId="0" fillId="0" borderId="0" xfId="0" applyFill="1" applyAlignment="1">
      <alignment vertical="center"/>
    </xf>
    <xf numFmtId="0" fontId="130" fillId="0" borderId="0" xfId="0" applyFont="1" applyFill="1"/>
    <xf numFmtId="0" fontId="130" fillId="0" borderId="0" xfId="0" applyFont="1" applyAlignment="1">
      <alignment vertical="center"/>
    </xf>
    <xf numFmtId="0" fontId="126" fillId="3" borderId="0" xfId="0" applyFont="1" applyFill="1"/>
    <xf numFmtId="0" fontId="150" fillId="3" borderId="0" xfId="0" applyFont="1" applyFill="1" applyAlignment="1">
      <alignment horizontal="center" vertical="center"/>
    </xf>
    <xf numFmtId="0" fontId="150" fillId="3" borderId="0" xfId="0" applyFont="1" applyFill="1"/>
    <xf numFmtId="0" fontId="150" fillId="3" borderId="0" xfId="0" applyFont="1" applyFill="1" applyAlignment="1">
      <alignment horizontal="center" vertical="center" wrapText="1"/>
    </xf>
    <xf numFmtId="0" fontId="150" fillId="3" borderId="0" xfId="0" applyFont="1" applyFill="1" applyBorder="1" applyAlignment="1">
      <alignment horizontal="center" vertical="center"/>
    </xf>
    <xf numFmtId="0" fontId="150" fillId="3" borderId="0" xfId="0" applyFont="1" applyFill="1" applyBorder="1"/>
    <xf numFmtId="0" fontId="150" fillId="3" borderId="0" xfId="0" applyFont="1" applyFill="1" applyBorder="1" applyAlignment="1">
      <alignment horizontal="center" vertical="center" wrapText="1"/>
    </xf>
    <xf numFmtId="0" fontId="150" fillId="3" borderId="0" xfId="0" applyFont="1" applyFill="1" applyBorder="1" applyAlignment="1">
      <alignment horizontal="left"/>
    </xf>
    <xf numFmtId="0" fontId="150" fillId="3" borderId="0" xfId="0" applyFont="1" applyFill="1" applyAlignment="1">
      <alignment vertical="center"/>
    </xf>
    <xf numFmtId="0" fontId="149" fillId="3" borderId="6" xfId="0" applyFont="1" applyFill="1" applyBorder="1" applyAlignment="1">
      <alignment horizontal="center" vertical="center"/>
    </xf>
    <xf numFmtId="0" fontId="149" fillId="3" borderId="1" xfId="0" applyFont="1" applyFill="1" applyBorder="1" applyAlignment="1">
      <alignment horizontal="center" vertical="center"/>
    </xf>
    <xf numFmtId="0" fontId="152" fillId="3" borderId="1" xfId="0" applyFont="1" applyFill="1" applyBorder="1" applyAlignment="1">
      <alignment horizontal="center" vertical="center" wrapText="1"/>
    </xf>
    <xf numFmtId="0" fontId="149" fillId="3" borderId="6" xfId="0" applyFont="1" applyFill="1" applyBorder="1" applyAlignment="1">
      <alignment horizontal="center" vertical="center"/>
    </xf>
    <xf numFmtId="0" fontId="126" fillId="3" borderId="0" xfId="0" applyFont="1" applyFill="1" applyBorder="1"/>
    <xf numFmtId="0" fontId="149" fillId="3" borderId="6" xfId="0" applyFont="1" applyFill="1" applyBorder="1" applyAlignment="1">
      <alignment horizontal="center" vertical="center"/>
    </xf>
    <xf numFmtId="0" fontId="151" fillId="3" borderId="0" xfId="0" applyFont="1" applyFill="1" applyBorder="1" applyAlignment="1">
      <alignment horizontal="center" vertical="center" wrapText="1"/>
    </xf>
    <xf numFmtId="0" fontId="130" fillId="3" borderId="1" xfId="0" applyFont="1" applyFill="1" applyBorder="1"/>
    <xf numFmtId="0" fontId="130" fillId="3" borderId="1" xfId="0" applyFont="1" applyFill="1" applyBorder="1" applyAlignment="1">
      <alignment horizontal="center" vertical="center"/>
    </xf>
    <xf numFmtId="0" fontId="130" fillId="3" borderId="1" xfId="0" applyFont="1" applyFill="1" applyBorder="1" applyAlignment="1">
      <alignment horizontal="left" vertical="top" wrapText="1"/>
    </xf>
    <xf numFmtId="0" fontId="150" fillId="3" borderId="1" xfId="0" applyFont="1" applyFill="1" applyBorder="1" applyAlignment="1">
      <alignment horizontal="center" vertical="center"/>
    </xf>
    <xf numFmtId="0" fontId="150" fillId="3" borderId="1" xfId="0" applyFont="1" applyFill="1" applyBorder="1" applyAlignment="1">
      <alignment horizontal="left" vertical="top" wrapText="1"/>
    </xf>
    <xf numFmtId="2" fontId="150" fillId="3" borderId="1" xfId="0" applyNumberFormat="1" applyFont="1" applyFill="1" applyBorder="1" applyAlignment="1">
      <alignment horizontal="center" vertical="center" wrapText="1"/>
    </xf>
    <xf numFmtId="49" fontId="150" fillId="3" borderId="1" xfId="0" applyNumberFormat="1" applyFont="1" applyFill="1" applyBorder="1" applyAlignment="1">
      <alignment horizontal="left" vertical="top" wrapText="1"/>
    </xf>
    <xf numFmtId="0" fontId="150" fillId="3" borderId="1" xfId="0" applyNumberFormat="1" applyFont="1" applyFill="1" applyBorder="1" applyAlignment="1">
      <alignment horizontal="center" vertical="center" wrapText="1"/>
    </xf>
    <xf numFmtId="0" fontId="150" fillId="3" borderId="1" xfId="10" applyNumberFormat="1" applyFont="1" applyFill="1" applyBorder="1" applyAlignment="1" applyProtection="1">
      <alignment horizontal="left" vertical="top" wrapText="1"/>
      <protection locked="0"/>
    </xf>
    <xf numFmtId="0" fontId="130" fillId="3" borderId="1" xfId="0" applyNumberFormat="1" applyFont="1" applyFill="1" applyBorder="1" applyAlignment="1">
      <alignment horizontal="center" vertical="center" wrapText="1"/>
    </xf>
    <xf numFmtId="0" fontId="150" fillId="3" borderId="1" xfId="1" applyFont="1" applyFill="1" applyBorder="1" applyAlignment="1">
      <alignment horizontal="left" vertical="top" wrapText="1"/>
    </xf>
    <xf numFmtId="0" fontId="150" fillId="3" borderId="1" xfId="7" applyFont="1" applyFill="1" applyBorder="1" applyAlignment="1">
      <alignment horizontal="left" vertical="top" wrapText="1"/>
    </xf>
    <xf numFmtId="0" fontId="150" fillId="3" borderId="1" xfId="9" applyFont="1" applyFill="1" applyBorder="1" applyAlignment="1">
      <alignment horizontal="center" vertical="center" wrapText="1"/>
    </xf>
    <xf numFmtId="0" fontId="150" fillId="3" borderId="1" xfId="7" applyFont="1" applyFill="1" applyBorder="1" applyAlignment="1">
      <alignment horizontal="center" vertical="center"/>
    </xf>
    <xf numFmtId="0" fontId="150" fillId="3" borderId="1" xfId="7" applyNumberFormat="1" applyFont="1" applyFill="1" applyBorder="1" applyAlignment="1">
      <alignment horizontal="center" vertical="center" wrapText="1"/>
    </xf>
    <xf numFmtId="0" fontId="150" fillId="3" borderId="1" xfId="7" applyFont="1" applyFill="1" applyBorder="1" applyAlignment="1">
      <alignment horizontal="center" vertical="center" wrapText="1"/>
    </xf>
    <xf numFmtId="2" fontId="150" fillId="3" borderId="1" xfId="7" applyNumberFormat="1" applyFont="1" applyFill="1" applyBorder="1" applyAlignment="1">
      <alignment horizontal="center" vertical="center" wrapText="1"/>
    </xf>
    <xf numFmtId="0" fontId="150" fillId="3" borderId="1" xfId="5" applyFont="1" applyFill="1" applyBorder="1" applyAlignment="1">
      <alignment horizontal="left" vertical="top" wrapText="1"/>
    </xf>
    <xf numFmtId="49" fontId="157" fillId="3" borderId="1" xfId="0" applyNumberFormat="1" applyFont="1" applyFill="1" applyBorder="1" applyAlignment="1">
      <alignment horizontal="left" vertical="top" wrapText="1"/>
    </xf>
    <xf numFmtId="0" fontId="130" fillId="3" borderId="1" xfId="0" applyFont="1" applyFill="1" applyBorder="1" applyAlignment="1">
      <alignment horizontal="center" vertical="center" wrapText="1"/>
    </xf>
    <xf numFmtId="0" fontId="150" fillId="3" borderId="0" xfId="0" applyFont="1" applyFill="1" applyAlignment="1">
      <alignment horizontal="left" vertical="top"/>
    </xf>
    <xf numFmtId="0" fontId="130" fillId="3" borderId="0" xfId="0" applyFont="1" applyFill="1" applyAlignment="1">
      <alignment horizontal="left" vertical="top"/>
    </xf>
    <xf numFmtId="2" fontId="130" fillId="3" borderId="1" xfId="0" applyNumberFormat="1" applyFont="1" applyFill="1" applyBorder="1" applyAlignment="1">
      <alignment horizontal="center" vertical="center" wrapText="1"/>
    </xf>
    <xf numFmtId="0" fontId="130" fillId="3" borderId="0" xfId="0" applyFont="1" applyFill="1" applyAlignment="1">
      <alignment horizontal="center" vertical="center" wrapText="1"/>
    </xf>
    <xf numFmtId="0" fontId="130" fillId="3" borderId="0" xfId="0" applyFont="1" applyFill="1" applyAlignment="1">
      <alignment vertical="center"/>
    </xf>
    <xf numFmtId="0" fontId="0" fillId="3" borderId="0" xfId="0" applyFill="1" applyAlignment="1">
      <alignment vertical="center"/>
    </xf>
    <xf numFmtId="0" fontId="150" fillId="3" borderId="1" xfId="0" applyFont="1" applyFill="1" applyBorder="1" applyAlignment="1">
      <alignment horizontal="center" vertical="center" wrapText="1"/>
    </xf>
    <xf numFmtId="0" fontId="130" fillId="3" borderId="1" xfId="0" applyFont="1" applyFill="1" applyBorder="1" applyAlignment="1">
      <alignment vertical="top" wrapText="1"/>
    </xf>
    <xf numFmtId="0" fontId="150" fillId="3" borderId="0" xfId="0" applyFont="1" applyFill="1" applyAlignment="1">
      <alignment vertical="center" wrapText="1"/>
    </xf>
    <xf numFmtId="0" fontId="150" fillId="3" borderId="0" xfId="0" applyFont="1" applyFill="1" applyBorder="1" applyAlignment="1">
      <alignment vertical="center" wrapText="1"/>
    </xf>
    <xf numFmtId="11" fontId="150" fillId="3" borderId="1" xfId="0" applyNumberFormat="1" applyFont="1" applyFill="1" applyBorder="1" applyAlignment="1">
      <alignment horizontal="center" vertical="center" wrapText="1"/>
    </xf>
    <xf numFmtId="49" fontId="150" fillId="3" borderId="1" xfId="0" applyNumberFormat="1" applyFont="1" applyFill="1" applyBorder="1" applyAlignment="1">
      <alignment horizontal="center" vertical="center" wrapText="1"/>
    </xf>
    <xf numFmtId="0" fontId="150" fillId="3" borderId="1" xfId="0" applyFont="1" applyFill="1" applyBorder="1" applyAlignment="1">
      <alignment horizontal="left" vertical="top"/>
    </xf>
    <xf numFmtId="0" fontId="150" fillId="3" borderId="1" xfId="0" quotePrefix="1" applyNumberFormat="1" applyFont="1" applyFill="1" applyBorder="1" applyAlignment="1">
      <alignment horizontal="left" vertical="top" wrapText="1"/>
    </xf>
    <xf numFmtId="49" fontId="130" fillId="3" borderId="1" xfId="0" applyNumberFormat="1" applyFont="1" applyFill="1" applyBorder="1" applyAlignment="1">
      <alignment horizontal="left" vertical="top" wrapText="1"/>
    </xf>
    <xf numFmtId="0" fontId="130" fillId="3" borderId="1" xfId="3" applyFont="1" applyFill="1" applyBorder="1" applyAlignment="1">
      <alignment horizontal="left" vertical="top" wrapText="1"/>
    </xf>
    <xf numFmtId="0" fontId="130" fillId="3" borderId="1" xfId="0" applyFont="1" applyFill="1" applyBorder="1" applyAlignment="1">
      <alignment wrapText="1"/>
    </xf>
    <xf numFmtId="0" fontId="150" fillId="3" borderId="1" xfId="10" applyNumberFormat="1" applyFont="1" applyFill="1" applyBorder="1" applyAlignment="1" applyProtection="1">
      <alignment horizontal="center" vertical="center" wrapText="1"/>
      <protection locked="0"/>
    </xf>
    <xf numFmtId="0" fontId="150" fillId="3" borderId="5" xfId="0" applyFont="1" applyFill="1" applyBorder="1" applyAlignment="1">
      <alignment horizontal="left" vertical="top" wrapText="1"/>
    </xf>
    <xf numFmtId="0" fontId="150" fillId="3" borderId="1" xfId="1" applyFont="1" applyFill="1" applyBorder="1" applyAlignment="1">
      <alignment horizontal="center" vertical="center" wrapText="1"/>
    </xf>
    <xf numFmtId="0" fontId="150" fillId="13" borderId="1" xfId="0" applyFont="1" applyFill="1" applyBorder="1" applyAlignment="1">
      <alignment horizontal="center" vertical="center" wrapText="1"/>
    </xf>
    <xf numFmtId="0" fontId="150" fillId="3" borderId="1" xfId="0" applyFont="1" applyFill="1" applyBorder="1" applyAlignment="1">
      <alignment horizontal="left" vertical="center" wrapText="1"/>
    </xf>
    <xf numFmtId="164" fontId="150" fillId="3" borderId="1" xfId="2" applyFont="1" applyFill="1" applyBorder="1" applyAlignment="1">
      <alignment horizontal="center" vertical="center" wrapText="1"/>
    </xf>
    <xf numFmtId="0" fontId="155" fillId="3" borderId="0" xfId="0" applyFont="1" applyFill="1" applyAlignment="1">
      <alignment horizontal="center" vertical="center" wrapText="1"/>
    </xf>
    <xf numFmtId="164" fontId="150" fillId="3" borderId="5" xfId="2" applyFont="1" applyFill="1" applyBorder="1" applyAlignment="1">
      <alignment horizontal="center" vertical="center" wrapText="1"/>
    </xf>
    <xf numFmtId="0" fontId="150" fillId="3" borderId="1" xfId="3" applyFont="1" applyFill="1" applyBorder="1" applyAlignment="1">
      <alignment horizontal="center" vertical="center" wrapText="1"/>
    </xf>
    <xf numFmtId="0" fontId="150" fillId="3" borderId="7" xfId="0" applyFont="1" applyFill="1" applyBorder="1" applyAlignment="1">
      <alignment horizontal="center" vertical="center" wrapText="1"/>
    </xf>
    <xf numFmtId="0" fontId="155" fillId="3" borderId="1" xfId="0" applyFont="1" applyFill="1" applyBorder="1" applyAlignment="1">
      <alignment horizontal="center" vertical="center" wrapText="1"/>
    </xf>
    <xf numFmtId="0" fontId="150" fillId="3" borderId="8" xfId="0" applyFont="1" applyFill="1" applyBorder="1" applyAlignment="1">
      <alignment horizontal="center" vertical="center" wrapText="1"/>
    </xf>
    <xf numFmtId="49" fontId="130" fillId="3" borderId="1" xfId="0" applyNumberFormat="1" applyFont="1" applyFill="1" applyBorder="1" applyAlignment="1">
      <alignment horizontal="center" vertical="center" wrapText="1"/>
    </xf>
    <xf numFmtId="0" fontId="150" fillId="3" borderId="1" xfId="1" applyNumberFormat="1" applyFont="1" applyFill="1" applyBorder="1" applyAlignment="1">
      <alignment horizontal="center" vertical="center" wrapText="1"/>
    </xf>
    <xf numFmtId="0" fontId="150" fillId="3" borderId="1" xfId="40" applyFont="1" applyFill="1" applyBorder="1" applyAlignment="1">
      <alignment horizontal="left" vertical="top" wrapText="1"/>
    </xf>
    <xf numFmtId="0" fontId="150" fillId="3" borderId="1" xfId="40" applyFont="1" applyFill="1" applyBorder="1" applyAlignment="1">
      <alignment horizontal="center" vertical="center" wrapText="1"/>
    </xf>
    <xf numFmtId="2" fontId="150" fillId="3" borderId="1" xfId="40" applyNumberFormat="1" applyFont="1" applyFill="1" applyBorder="1" applyAlignment="1">
      <alignment horizontal="center" vertical="center" wrapText="1"/>
    </xf>
    <xf numFmtId="0" fontId="150" fillId="3" borderId="1" xfId="0" applyFont="1" applyFill="1" applyBorder="1" applyAlignment="1" applyProtection="1">
      <alignment horizontal="center" vertical="center" wrapText="1"/>
    </xf>
    <xf numFmtId="0" fontId="130" fillId="3" borderId="10" xfId="0" applyFont="1" applyFill="1" applyBorder="1" applyAlignment="1">
      <alignment horizontal="center" vertical="center"/>
    </xf>
    <xf numFmtId="0" fontId="150" fillId="3" borderId="1" xfId="0" applyNumberFormat="1" applyFont="1" applyFill="1" applyBorder="1" applyAlignment="1">
      <alignment horizontal="left" vertical="top" wrapText="1"/>
    </xf>
    <xf numFmtId="0" fontId="150" fillId="3" borderId="6" xfId="0" applyFont="1" applyFill="1" applyBorder="1" applyAlignment="1">
      <alignment vertical="center" wrapText="1"/>
    </xf>
    <xf numFmtId="0" fontId="130" fillId="3" borderId="1" xfId="9" applyFont="1" applyFill="1" applyBorder="1" applyAlignment="1">
      <alignment horizontal="center" vertical="center" wrapText="1"/>
    </xf>
    <xf numFmtId="0" fontId="150" fillId="3" borderId="1" xfId="13" applyFont="1" applyFill="1" applyBorder="1" applyAlignment="1">
      <alignment horizontal="left" vertical="top" wrapText="1"/>
    </xf>
    <xf numFmtId="0" fontId="150" fillId="3" borderId="1" xfId="24" applyFont="1" applyFill="1" applyBorder="1" applyAlignment="1">
      <alignment horizontal="left" vertical="top" wrapText="1"/>
    </xf>
    <xf numFmtId="0" fontId="150" fillId="3" borderId="1" xfId="24" applyFont="1" applyFill="1" applyBorder="1" applyAlignment="1">
      <alignment horizontal="center" vertical="center" wrapText="1"/>
    </xf>
    <xf numFmtId="0" fontId="150" fillId="3" borderId="1" xfId="24" applyNumberFormat="1" applyFont="1" applyFill="1" applyBorder="1" applyAlignment="1">
      <alignment horizontal="center" vertical="center" wrapText="1"/>
    </xf>
    <xf numFmtId="0" fontId="130" fillId="3" borderId="1" xfId="24" applyFont="1" applyFill="1" applyBorder="1" applyAlignment="1">
      <alignment horizontal="center" vertical="center" wrapText="1"/>
    </xf>
    <xf numFmtId="0" fontId="150" fillId="3" borderId="1" xfId="0" applyNumberFormat="1" applyFont="1" applyFill="1" applyBorder="1" applyAlignment="1" applyProtection="1">
      <alignment horizontal="left" vertical="top" wrapText="1"/>
    </xf>
    <xf numFmtId="0" fontId="130" fillId="3" borderId="1" xfId="5" applyFont="1" applyFill="1" applyBorder="1" applyAlignment="1">
      <alignment horizontal="left" vertical="top" wrapText="1"/>
    </xf>
    <xf numFmtId="0" fontId="150" fillId="3" borderId="1" xfId="0" applyFont="1" applyFill="1" applyBorder="1" applyAlignment="1">
      <alignment horizontal="center" vertical="center" wrapText="1" shrinkToFit="1"/>
    </xf>
    <xf numFmtId="0" fontId="130" fillId="3" borderId="5" xfId="0" applyFont="1" applyFill="1" applyBorder="1" applyAlignment="1">
      <alignment horizontal="left" vertical="top" wrapText="1"/>
    </xf>
    <xf numFmtId="0" fontId="130" fillId="3" borderId="5" xfId="0" applyFont="1" applyFill="1" applyBorder="1" applyAlignment="1">
      <alignment horizontal="center" vertical="center" wrapText="1"/>
    </xf>
    <xf numFmtId="0" fontId="150" fillId="3" borderId="5" xfId="0" applyNumberFormat="1" applyFont="1" applyFill="1" applyBorder="1" applyAlignment="1">
      <alignment horizontal="center" vertical="center" wrapText="1"/>
    </xf>
    <xf numFmtId="0" fontId="130" fillId="3" borderId="6" xfId="0" applyFont="1" applyFill="1" applyBorder="1" applyAlignment="1">
      <alignment horizontal="left" vertical="top" wrapText="1"/>
    </xf>
    <xf numFmtId="0" fontId="130" fillId="3" borderId="6" xfId="0" applyFont="1" applyFill="1" applyBorder="1" applyAlignment="1">
      <alignment horizontal="center" vertical="center" wrapText="1"/>
    </xf>
    <xf numFmtId="0" fontId="150" fillId="3" borderId="6" xfId="0" applyNumberFormat="1" applyFont="1" applyFill="1" applyBorder="1" applyAlignment="1">
      <alignment horizontal="center" vertical="center" wrapText="1"/>
    </xf>
    <xf numFmtId="0" fontId="130" fillId="3" borderId="1" xfId="0" applyFont="1" applyFill="1" applyBorder="1" applyAlignment="1">
      <alignment horizontal="left" vertical="top"/>
    </xf>
    <xf numFmtId="0" fontId="130" fillId="3" borderId="1" xfId="0" applyFont="1" applyFill="1" applyBorder="1" applyAlignment="1">
      <alignment vertical="top"/>
    </xf>
    <xf numFmtId="0" fontId="130" fillId="3" borderId="0" xfId="0" applyFont="1" applyFill="1" applyAlignment="1">
      <alignment horizontal="left" vertical="top" wrapText="1"/>
    </xf>
    <xf numFmtId="11" fontId="130" fillId="3" borderId="1" xfId="0" applyNumberFormat="1" applyFont="1" applyFill="1" applyBorder="1" applyAlignment="1">
      <alignment horizontal="center" vertical="center" wrapText="1"/>
    </xf>
    <xf numFmtId="0" fontId="157" fillId="3" borderId="2" xfId="0" applyFont="1" applyFill="1" applyBorder="1" applyAlignment="1">
      <alignment horizontal="left" vertical="top" wrapText="1"/>
    </xf>
    <xf numFmtId="0" fontId="157" fillId="3" borderId="2" xfId="0" applyFont="1" applyFill="1" applyBorder="1" applyAlignment="1">
      <alignment horizontal="center" vertical="center" wrapText="1"/>
    </xf>
    <xf numFmtId="0" fontId="130" fillId="3" borderId="8" xfId="0" applyFont="1" applyFill="1" applyBorder="1" applyAlignment="1">
      <alignment horizontal="left" vertical="top" wrapText="1"/>
    </xf>
    <xf numFmtId="0" fontId="157" fillId="3" borderId="4" xfId="0" applyFont="1" applyFill="1" applyBorder="1" applyAlignment="1">
      <alignment horizontal="center" vertical="center" wrapText="1"/>
    </xf>
    <xf numFmtId="0" fontId="157" fillId="3" borderId="1" xfId="0" applyFont="1" applyFill="1" applyBorder="1" applyAlignment="1">
      <alignment horizontal="center" vertical="center" wrapText="1"/>
    </xf>
    <xf numFmtId="0" fontId="157" fillId="3" borderId="9" xfId="0" applyFont="1" applyFill="1" applyBorder="1" applyAlignment="1">
      <alignment horizontal="center" vertical="center" wrapText="1"/>
    </xf>
    <xf numFmtId="0" fontId="157" fillId="3" borderId="21" xfId="0" applyFont="1" applyFill="1" applyBorder="1" applyAlignment="1">
      <alignment horizontal="center" vertical="center" wrapText="1"/>
    </xf>
    <xf numFmtId="0" fontId="157" fillId="3" borderId="20" xfId="0" applyFont="1" applyFill="1" applyBorder="1" applyAlignment="1">
      <alignment horizontal="center" vertical="center" wrapText="1"/>
    </xf>
    <xf numFmtId="0" fontId="150" fillId="3" borderId="5" xfId="0" applyFont="1" applyFill="1" applyBorder="1" applyAlignment="1">
      <alignment horizontal="center" vertical="center" wrapText="1"/>
    </xf>
    <xf numFmtId="0" fontId="150" fillId="3" borderId="6" xfId="0" applyFont="1" applyFill="1" applyBorder="1" applyAlignment="1">
      <alignment horizontal="center" vertical="center" wrapText="1"/>
    </xf>
    <xf numFmtId="0" fontId="150" fillId="3" borderId="0" xfId="0" applyFont="1" applyFill="1" applyAlignment="1">
      <alignment wrapText="1"/>
    </xf>
    <xf numFmtId="0" fontId="155" fillId="3" borderId="1" xfId="0" applyFont="1" applyFill="1" applyBorder="1" applyAlignment="1">
      <alignment vertical="top" wrapText="1"/>
    </xf>
    <xf numFmtId="0" fontId="155" fillId="3" borderId="0" xfId="0" applyFont="1" applyFill="1" applyAlignment="1">
      <alignment vertical="top" wrapText="1"/>
    </xf>
    <xf numFmtId="0" fontId="150" fillId="3" borderId="2" xfId="0" applyFont="1" applyFill="1" applyBorder="1" applyAlignment="1">
      <alignment horizontal="left" vertical="top" wrapText="1"/>
    </xf>
    <xf numFmtId="0" fontId="109" fillId="3" borderId="1" xfId="0" applyFont="1" applyFill="1" applyBorder="1" applyAlignment="1">
      <alignment vertical="top" wrapText="1"/>
    </xf>
    <xf numFmtId="0" fontId="113" fillId="3" borderId="1" xfId="0" applyFont="1" applyFill="1" applyBorder="1" applyAlignment="1">
      <alignment horizontal="center" vertical="center"/>
    </xf>
    <xf numFmtId="0" fontId="150" fillId="0" borderId="1" xfId="0" applyFont="1" applyFill="1" applyBorder="1" applyAlignment="1">
      <alignment horizontal="left" vertical="top" wrapText="1"/>
    </xf>
    <xf numFmtId="0" fontId="150" fillId="0" borderId="1" xfId="0" applyFont="1" applyFill="1" applyBorder="1" applyAlignment="1">
      <alignment horizontal="center" vertical="center" wrapText="1"/>
    </xf>
    <xf numFmtId="0" fontId="130" fillId="0" borderId="1" xfId="0" applyFont="1" applyFill="1" applyBorder="1" applyAlignment="1">
      <alignment horizontal="center" vertical="center"/>
    </xf>
    <xf numFmtId="0" fontId="130" fillId="0" borderId="1" xfId="0" applyFont="1" applyFill="1" applyBorder="1" applyAlignment="1">
      <alignment horizontal="center" vertical="center" wrapText="1"/>
    </xf>
    <xf numFmtId="0" fontId="130" fillId="0" borderId="1" xfId="0" applyFont="1" applyFill="1" applyBorder="1" applyAlignment="1">
      <alignment horizontal="left" vertical="top" wrapText="1"/>
    </xf>
    <xf numFmtId="164" fontId="150" fillId="3" borderId="8" xfId="2" applyFont="1" applyFill="1" applyBorder="1" applyAlignment="1">
      <alignment horizontal="center" vertical="center" wrapText="1"/>
    </xf>
    <xf numFmtId="164" fontId="150" fillId="3" borderId="6" xfId="2" applyFont="1" applyFill="1" applyBorder="1" applyAlignment="1">
      <alignment horizontal="center" vertical="center" wrapText="1"/>
    </xf>
    <xf numFmtId="0" fontId="155" fillId="2" borderId="1" xfId="0" applyFont="1" applyFill="1" applyBorder="1" applyAlignment="1">
      <alignment horizontal="center" vertical="center" wrapText="1"/>
    </xf>
    <xf numFmtId="11" fontId="150" fillId="3" borderId="1" xfId="7" applyNumberFormat="1" applyFont="1" applyFill="1" applyBorder="1" applyAlignment="1">
      <alignment horizontal="center" vertical="center" wrapText="1"/>
    </xf>
    <xf numFmtId="0" fontId="130" fillId="3" borderId="0" xfId="0" applyFont="1" applyFill="1" applyAlignment="1">
      <alignment vertical="center" wrapText="1"/>
    </xf>
    <xf numFmtId="0" fontId="109" fillId="3" borderId="1" xfId="0" applyFont="1" applyFill="1" applyBorder="1" applyAlignment="1">
      <alignment vertical="top"/>
    </xf>
    <xf numFmtId="0" fontId="155" fillId="3" borderId="7" xfId="0" applyFont="1" applyFill="1" applyBorder="1" applyAlignment="1">
      <alignment horizontal="center" vertical="center" wrapText="1"/>
    </xf>
    <xf numFmtId="0" fontId="155" fillId="3" borderId="8" xfId="0" applyFont="1" applyFill="1" applyBorder="1" applyAlignment="1">
      <alignment horizontal="center" vertical="center" wrapText="1"/>
    </xf>
    <xf numFmtId="0" fontId="150" fillId="3" borderId="1" xfId="0" applyFont="1" applyFill="1" applyBorder="1" applyAlignment="1" applyProtection="1">
      <alignment horizontal="left" vertical="top" wrapText="1"/>
    </xf>
    <xf numFmtId="0" fontId="157" fillId="3" borderId="20" xfId="0" applyFont="1" applyFill="1" applyBorder="1" applyAlignment="1">
      <alignment horizontal="left" vertical="top" wrapText="1"/>
    </xf>
    <xf numFmtId="0" fontId="157" fillId="3" borderId="4" xfId="0" applyFont="1" applyFill="1" applyBorder="1" applyAlignment="1">
      <alignment horizontal="left" vertical="top" wrapText="1"/>
    </xf>
    <xf numFmtId="0" fontId="157" fillId="3" borderId="1" xfId="0" applyFont="1" applyFill="1" applyBorder="1" applyAlignment="1">
      <alignment vertical="top" wrapText="1"/>
    </xf>
    <xf numFmtId="0" fontId="130" fillId="3" borderId="7" xfId="0" applyFont="1" applyFill="1" applyBorder="1" applyAlignment="1">
      <alignment horizontal="left" vertical="top" wrapText="1"/>
    </xf>
    <xf numFmtId="0" fontId="157" fillId="3" borderId="1" xfId="0" applyFont="1" applyFill="1" applyBorder="1" applyAlignment="1">
      <alignment horizontal="left" vertical="top" wrapText="1"/>
    </xf>
    <xf numFmtId="0" fontId="149" fillId="3" borderId="1" xfId="0" applyFont="1" applyFill="1" applyBorder="1" applyAlignment="1">
      <alignment horizontal="center" vertical="center" wrapText="1"/>
    </xf>
    <xf numFmtId="0" fontId="51" fillId="3" borderId="1" xfId="0" applyFont="1" applyFill="1" applyBorder="1" applyAlignment="1">
      <alignment horizontal="left"/>
    </xf>
    <xf numFmtId="0" fontId="122" fillId="3" borderId="1" xfId="0" applyFont="1" applyFill="1" applyBorder="1"/>
    <xf numFmtId="0" fontId="51" fillId="3" borderId="1" xfId="0" applyFont="1" applyFill="1" applyBorder="1"/>
    <xf numFmtId="0" fontId="51" fillId="3" borderId="1" xfId="0" applyFont="1" applyFill="1" applyBorder="1" applyAlignment="1">
      <alignment horizontal="right"/>
    </xf>
    <xf numFmtId="0" fontId="51" fillId="3" borderId="5" xfId="0" applyFont="1" applyFill="1" applyBorder="1" applyAlignment="1">
      <alignment horizontal="center" vertical="center"/>
    </xf>
    <xf numFmtId="0" fontId="51" fillId="3" borderId="9" xfId="0" applyFont="1" applyFill="1" applyBorder="1" applyAlignment="1">
      <alignment horizontal="center" vertical="center"/>
    </xf>
    <xf numFmtId="0" fontId="51" fillId="3" borderId="6" xfId="0" applyFont="1" applyFill="1" applyBorder="1" applyAlignment="1">
      <alignment horizontal="center" vertical="center"/>
    </xf>
    <xf numFmtId="0" fontId="51" fillId="3" borderId="1" xfId="0" applyFont="1" applyFill="1" applyBorder="1" applyAlignment="1">
      <alignment horizontal="center" vertical="center"/>
    </xf>
    <xf numFmtId="0" fontId="103" fillId="3" borderId="1" xfId="0" applyFont="1" applyFill="1" applyBorder="1" applyAlignment="1">
      <alignment horizontal="left" vertical="top"/>
    </xf>
    <xf numFmtId="0" fontId="103" fillId="3" borderId="1" xfId="0" applyFont="1" applyFill="1" applyBorder="1" applyAlignment="1">
      <alignment horizontal="left"/>
    </xf>
    <xf numFmtId="0" fontId="103" fillId="3" borderId="1" xfId="0" applyFont="1" applyFill="1" applyBorder="1"/>
    <xf numFmtId="0" fontId="51" fillId="3" borderId="1" xfId="0" applyFont="1" applyFill="1" applyBorder="1" applyAlignment="1">
      <alignment horizontal="center"/>
    </xf>
    <xf numFmtId="0" fontId="51" fillId="3" borderId="6" xfId="0" applyFont="1" applyFill="1" applyBorder="1"/>
    <xf numFmtId="0" fontId="51" fillId="3" borderId="6" xfId="0" applyFont="1" applyFill="1" applyBorder="1" applyAlignment="1">
      <alignment horizontal="center"/>
    </xf>
    <xf numFmtId="0" fontId="51" fillId="3" borderId="1" xfId="0" applyFont="1" applyFill="1" applyBorder="1" applyAlignment="1">
      <alignment horizontal="left" vertical="top"/>
    </xf>
    <xf numFmtId="0" fontId="51" fillId="3" borderId="1" xfId="0" applyFont="1" applyFill="1" applyBorder="1" applyAlignment="1">
      <alignment horizontal="left" vertical="center"/>
    </xf>
    <xf numFmtId="0" fontId="48" fillId="3" borderId="1" xfId="0" applyFont="1" applyFill="1" applyBorder="1" applyAlignment="1">
      <alignment horizontal="left" vertical="top"/>
    </xf>
    <xf numFmtId="0" fontId="49" fillId="3" borderId="1" xfId="0" applyFont="1" applyFill="1" applyBorder="1"/>
    <xf numFmtId="0" fontId="0" fillId="3" borderId="1" xfId="0" applyFont="1" applyFill="1" applyBorder="1" applyAlignment="1">
      <alignment horizontal="left"/>
    </xf>
    <xf numFmtId="0" fontId="124" fillId="3" borderId="1" xfId="0" applyFont="1" applyFill="1" applyBorder="1"/>
    <xf numFmtId="0" fontId="4" fillId="3" borderId="1" xfId="0" applyFont="1" applyFill="1" applyBorder="1" applyAlignment="1">
      <alignment horizontal="left"/>
    </xf>
    <xf numFmtId="0" fontId="42" fillId="3" borderId="1" xfId="0" applyFont="1" applyFill="1" applyBorder="1" applyAlignment="1">
      <alignment horizontal="left"/>
    </xf>
    <xf numFmtId="0" fontId="37" fillId="3" borderId="1" xfId="0" applyFont="1" applyFill="1" applyBorder="1" applyAlignment="1">
      <alignment horizontal="center" vertical="center"/>
    </xf>
    <xf numFmtId="0" fontId="37" fillId="3" borderId="1" xfId="0" applyFont="1" applyFill="1" applyBorder="1" applyAlignment="1">
      <alignment horizontal="left" vertical="top" wrapText="1"/>
    </xf>
    <xf numFmtId="0" fontId="37" fillId="3" borderId="1" xfId="0" applyFont="1" applyFill="1" applyBorder="1" applyAlignment="1">
      <alignment horizontal="center" vertical="center" wrapText="1"/>
    </xf>
    <xf numFmtId="0" fontId="103" fillId="3" borderId="1" xfId="0" applyFont="1" applyFill="1" applyBorder="1" applyAlignment="1">
      <alignment horizontal="left" vertical="top" wrapText="1"/>
    </xf>
    <xf numFmtId="0" fontId="0" fillId="3" borderId="1" xfId="0" applyFill="1" applyBorder="1" applyAlignment="1">
      <alignment horizontal="center" vertical="center"/>
    </xf>
    <xf numFmtId="0" fontId="0" fillId="3" borderId="1" xfId="0" applyFill="1" applyBorder="1" applyAlignment="1">
      <alignment horizontal="left" vertical="top"/>
    </xf>
    <xf numFmtId="0" fontId="6" fillId="3" borderId="6" xfId="0" applyFont="1" applyFill="1" applyBorder="1" applyAlignment="1">
      <alignment horizontal="left" vertical="top" wrapText="1"/>
    </xf>
    <xf numFmtId="0" fontId="6" fillId="3" borderId="6" xfId="0" applyFont="1" applyFill="1" applyBorder="1" applyAlignment="1">
      <alignment horizontal="center" vertical="center" wrapText="1"/>
    </xf>
    <xf numFmtId="0" fontId="103" fillId="3" borderId="6" xfId="0" applyFont="1" applyFill="1" applyBorder="1" applyAlignment="1">
      <alignment horizontal="center" vertical="center" wrapText="1"/>
    </xf>
    <xf numFmtId="0" fontId="6" fillId="3" borderId="1" xfId="0" applyFont="1" applyFill="1" applyBorder="1" applyAlignment="1">
      <alignment horizontal="left" vertical="top" wrapText="1"/>
    </xf>
    <xf numFmtId="0" fontId="6" fillId="3" borderId="1" xfId="0" applyFont="1" applyFill="1" applyBorder="1" applyAlignment="1">
      <alignment horizontal="center" vertical="center" wrapText="1"/>
    </xf>
    <xf numFmtId="0" fontId="103" fillId="3" borderId="1" xfId="0" applyFont="1" applyFill="1" applyBorder="1" applyAlignment="1">
      <alignment horizontal="center" vertical="center" wrapText="1"/>
    </xf>
    <xf numFmtId="0" fontId="5" fillId="3" borderId="0" xfId="0" applyFont="1" applyFill="1" applyAlignment="1">
      <alignment horizontal="center" vertical="center"/>
    </xf>
    <xf numFmtId="0" fontId="51" fillId="3" borderId="7" xfId="0" applyFont="1" applyFill="1" applyBorder="1" applyAlignment="1">
      <alignment horizontal="center" vertical="center"/>
    </xf>
    <xf numFmtId="0" fontId="0" fillId="3" borderId="0" xfId="0" applyFill="1" applyAlignment="1">
      <alignment horizontal="center" vertical="center"/>
    </xf>
    <xf numFmtId="0" fontId="46" fillId="3" borderId="1" xfId="0" applyFont="1" applyFill="1" applyBorder="1"/>
    <xf numFmtId="0" fontId="46" fillId="3" borderId="1" xfId="0" applyFont="1" applyFill="1" applyBorder="1" applyAlignment="1">
      <alignment horizontal="left" vertical="top"/>
    </xf>
    <xf numFmtId="0" fontId="46" fillId="3" borderId="1" xfId="0" applyFont="1" applyFill="1" applyBorder="1" applyAlignment="1">
      <alignment horizontal="left"/>
    </xf>
    <xf numFmtId="0" fontId="106" fillId="3" borderId="1" xfId="0" applyFont="1" applyFill="1" applyBorder="1" applyAlignment="1">
      <alignment horizontal="left" vertical="top"/>
    </xf>
    <xf numFmtId="0" fontId="106" fillId="3" borderId="1" xfId="0" applyFont="1" applyFill="1" applyBorder="1" applyAlignment="1">
      <alignment horizontal="center"/>
    </xf>
    <xf numFmtId="0" fontId="122" fillId="3" borderId="1" xfId="0" applyFont="1" applyFill="1" applyBorder="1" applyAlignment="1">
      <alignment horizontal="center" vertical="center"/>
    </xf>
    <xf numFmtId="0" fontId="103" fillId="3" borderId="1" xfId="0" applyFont="1" applyFill="1" applyBorder="1" applyAlignment="1">
      <alignment horizontal="center" vertical="center"/>
    </xf>
    <xf numFmtId="0" fontId="43" fillId="3" borderId="1" xfId="0" applyFont="1" applyFill="1" applyBorder="1" applyAlignment="1">
      <alignment horizontal="center" vertical="center" wrapText="1"/>
    </xf>
    <xf numFmtId="0" fontId="43" fillId="3" borderId="1" xfId="0" applyFont="1" applyFill="1" applyBorder="1" applyAlignment="1">
      <alignment horizontal="center" vertical="center"/>
    </xf>
    <xf numFmtId="0" fontId="49"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106" fillId="3" borderId="1" xfId="0" applyFont="1" applyFill="1" applyBorder="1" applyAlignment="1">
      <alignment horizontal="center" vertical="center"/>
    </xf>
    <xf numFmtId="0" fontId="0" fillId="3" borderId="1" xfId="0" applyFill="1" applyBorder="1" applyAlignment="1">
      <alignment horizontal="center" vertical="center"/>
    </xf>
    <xf numFmtId="0" fontId="0" fillId="3" borderId="8" xfId="0" applyFill="1" applyBorder="1"/>
    <xf numFmtId="0" fontId="109" fillId="3" borderId="1" xfId="0" applyFont="1" applyFill="1" applyBorder="1" applyAlignment="1">
      <alignment horizontal="center" vertical="center" wrapText="1"/>
    </xf>
    <xf numFmtId="0" fontId="150" fillId="3" borderId="1" xfId="0" quotePrefix="1" applyNumberFormat="1" applyFont="1" applyFill="1" applyBorder="1" applyAlignment="1">
      <alignment horizontal="center" vertical="center" wrapText="1"/>
    </xf>
    <xf numFmtId="0" fontId="130" fillId="3" borderId="8" xfId="0" applyFont="1" applyFill="1" applyBorder="1" applyAlignment="1">
      <alignment horizontal="center" vertical="center" wrapText="1"/>
    </xf>
    <xf numFmtId="0" fontId="149" fillId="3" borderId="6" xfId="0" applyFont="1" applyFill="1" applyBorder="1" applyAlignment="1">
      <alignment horizontal="center" vertical="center" wrapText="1"/>
    </xf>
    <xf numFmtId="0" fontId="150" fillId="3" borderId="5" xfId="0" applyFont="1" applyFill="1" applyBorder="1" applyAlignment="1">
      <alignment horizontal="center" vertical="center" wrapText="1"/>
    </xf>
    <xf numFmtId="0" fontId="150" fillId="3" borderId="6" xfId="0" applyFont="1" applyFill="1" applyBorder="1" applyAlignment="1">
      <alignment horizontal="center" vertical="center" wrapText="1"/>
    </xf>
    <xf numFmtId="0" fontId="150" fillId="3" borderId="5" xfId="0" applyFont="1" applyFill="1" applyBorder="1" applyAlignment="1">
      <alignment horizontal="center" vertical="center" wrapText="1"/>
    </xf>
    <xf numFmtId="0" fontId="150" fillId="3" borderId="0" xfId="0" applyFont="1" applyFill="1" applyAlignment="1">
      <alignment horizontal="left" vertical="top" wrapText="1"/>
    </xf>
    <xf numFmtId="0" fontId="150" fillId="3" borderId="5" xfId="0" applyFont="1" applyFill="1" applyBorder="1" applyAlignment="1">
      <alignment horizontal="center" vertical="center" wrapText="1"/>
    </xf>
    <xf numFmtId="164" fontId="149" fillId="3" borderId="1" xfId="2" applyFont="1" applyFill="1" applyBorder="1" applyAlignment="1">
      <alignment horizontal="center" vertical="center" wrapText="1"/>
    </xf>
    <xf numFmtId="0" fontId="149" fillId="3" borderId="1" xfId="0" applyNumberFormat="1" applyFont="1" applyFill="1" applyBorder="1" applyAlignment="1">
      <alignment horizontal="center" vertical="center" wrapText="1"/>
    </xf>
    <xf numFmtId="0" fontId="109" fillId="3" borderId="1" xfId="0" applyFont="1" applyFill="1" applyBorder="1" applyAlignment="1">
      <alignment horizontal="center" vertical="center"/>
    </xf>
    <xf numFmtId="0" fontId="109" fillId="0" borderId="1" xfId="0" applyFont="1" applyFill="1" applyBorder="1" applyAlignment="1">
      <alignment horizontal="center" vertical="center" wrapText="1"/>
    </xf>
    <xf numFmtId="0" fontId="149" fillId="3" borderId="1" xfId="24" applyFont="1" applyFill="1" applyBorder="1" applyAlignment="1">
      <alignment horizontal="center" vertical="center" wrapText="1"/>
    </xf>
    <xf numFmtId="0" fontId="149" fillId="0" borderId="1" xfId="0" applyFont="1" applyFill="1" applyBorder="1" applyAlignment="1">
      <alignment horizontal="center" vertical="center" wrapText="1"/>
    </xf>
    <xf numFmtId="0" fontId="109" fillId="0" borderId="1" xfId="0" applyFont="1" applyFill="1" applyBorder="1" applyAlignment="1">
      <alignment horizontal="center" vertical="center"/>
    </xf>
    <xf numFmtId="0" fontId="113" fillId="3" borderId="1" xfId="0" applyFont="1" applyFill="1" applyBorder="1" applyAlignment="1">
      <alignment horizontal="center" vertical="center" wrapText="1"/>
    </xf>
    <xf numFmtId="0" fontId="109" fillId="0" borderId="1" xfId="0" applyFont="1" applyBorder="1" applyAlignment="1">
      <alignment horizontal="center" vertical="center"/>
    </xf>
    <xf numFmtId="0" fontId="149" fillId="3" borderId="1" xfId="0" applyFont="1" applyFill="1" applyBorder="1" applyAlignment="1">
      <alignment horizontal="center" vertical="center" wrapText="1"/>
    </xf>
    <xf numFmtId="0" fontId="149" fillId="3" borderId="1" xfId="0" applyFont="1" applyFill="1" applyBorder="1" applyAlignment="1">
      <alignment horizontal="center" vertical="center" wrapText="1"/>
    </xf>
    <xf numFmtId="0" fontId="130" fillId="0" borderId="1" xfId="0" applyFont="1" applyBorder="1" applyAlignment="1">
      <alignment horizontal="center" vertical="center" wrapText="1"/>
    </xf>
    <xf numFmtId="0" fontId="149" fillId="3" borderId="1" xfId="0" applyFont="1" applyFill="1" applyBorder="1" applyAlignment="1">
      <alignment horizontal="center" vertical="center" wrapText="1"/>
    </xf>
    <xf numFmtId="0" fontId="149" fillId="3" borderId="1" xfId="0" applyFont="1" applyFill="1" applyBorder="1" applyAlignment="1">
      <alignment horizontal="center" vertical="center" wrapText="1"/>
    </xf>
    <xf numFmtId="0" fontId="149" fillId="3" borderId="1" xfId="0" applyFont="1" applyFill="1" applyBorder="1" applyAlignment="1">
      <alignment horizontal="center" vertical="center" wrapText="1"/>
    </xf>
    <xf numFmtId="0" fontId="149" fillId="3" borderId="1" xfId="0" applyFont="1" applyFill="1" applyBorder="1" applyAlignment="1">
      <alignment horizontal="center" vertical="center" wrapText="1"/>
    </xf>
    <xf numFmtId="0" fontId="150" fillId="3" borderId="5" xfId="0" applyFont="1" applyFill="1" applyBorder="1" applyAlignment="1">
      <alignment horizontal="center" vertical="center" wrapText="1"/>
    </xf>
    <xf numFmtId="0" fontId="150" fillId="3" borderId="6" xfId="0" applyFont="1" applyFill="1" applyBorder="1" applyAlignment="1">
      <alignment horizontal="center" vertical="center" wrapText="1"/>
    </xf>
    <xf numFmtId="0" fontId="149" fillId="3" borderId="1" xfId="0" applyFont="1" applyFill="1" applyBorder="1" applyAlignment="1">
      <alignment horizontal="center" vertical="center" wrapText="1"/>
    </xf>
    <xf numFmtId="0" fontId="149" fillId="3" borderId="1" xfId="0" applyFont="1" applyFill="1" applyBorder="1" applyAlignment="1">
      <alignment horizontal="center" vertical="center" wrapText="1"/>
    </xf>
    <xf numFmtId="0" fontId="149" fillId="3" borderId="1" xfId="0" applyFont="1" applyFill="1" applyBorder="1" applyAlignment="1">
      <alignment horizontal="center" vertical="center" wrapText="1"/>
    </xf>
    <xf numFmtId="0" fontId="149" fillId="3" borderId="1" xfId="0" applyFont="1" applyFill="1" applyBorder="1" applyAlignment="1">
      <alignment horizontal="center" vertical="center" wrapText="1"/>
    </xf>
    <xf numFmtId="0" fontId="149" fillId="3" borderId="1" xfId="0" applyFont="1" applyFill="1" applyBorder="1" applyAlignment="1">
      <alignment horizontal="center" vertical="center" wrapText="1"/>
    </xf>
    <xf numFmtId="0" fontId="149" fillId="3" borderId="5" xfId="0" applyFont="1" applyFill="1" applyBorder="1" applyAlignment="1">
      <alignment horizontal="center" vertical="center" wrapText="1"/>
    </xf>
    <xf numFmtId="0" fontId="150" fillId="3" borderId="5" xfId="0" applyFont="1" applyFill="1" applyBorder="1" applyAlignment="1">
      <alignment horizontal="center" vertical="center" wrapText="1"/>
    </xf>
    <xf numFmtId="0" fontId="150" fillId="3" borderId="5" xfId="0" applyFont="1" applyFill="1" applyBorder="1" applyAlignment="1">
      <alignment horizontal="center" vertical="center" wrapText="1"/>
    </xf>
    <xf numFmtId="0" fontId="130" fillId="3" borderId="1" xfId="0" applyFont="1" applyFill="1" applyBorder="1" applyAlignment="1">
      <alignment vertical="center" wrapText="1"/>
    </xf>
    <xf numFmtId="0" fontId="150" fillId="3" borderId="5" xfId="0" applyFont="1" applyFill="1" applyBorder="1" applyAlignment="1">
      <alignment horizontal="center" vertical="center"/>
    </xf>
    <xf numFmtId="0" fontId="130" fillId="3" borderId="5" xfId="0" applyNumberFormat="1" applyFont="1" applyFill="1" applyBorder="1" applyAlignment="1">
      <alignment horizontal="center" vertical="center" wrapText="1"/>
    </xf>
    <xf numFmtId="11" fontId="150" fillId="3" borderId="5" xfId="0" applyNumberFormat="1" applyFont="1" applyFill="1" applyBorder="1" applyAlignment="1">
      <alignment horizontal="center" vertical="center" wrapText="1"/>
    </xf>
    <xf numFmtId="0" fontId="130" fillId="3" borderId="0" xfId="0" applyFont="1" applyFill="1" applyBorder="1" applyAlignment="1">
      <alignment horizontal="center" vertical="center"/>
    </xf>
    <xf numFmtId="16" fontId="130" fillId="3" borderId="0" xfId="0" applyNumberFormat="1" applyFont="1" applyFill="1" applyBorder="1" applyAlignment="1">
      <alignment horizontal="center" vertical="center" wrapText="1"/>
    </xf>
    <xf numFmtId="0" fontId="160" fillId="3" borderId="1" xfId="0" applyFont="1" applyFill="1" applyBorder="1" applyAlignment="1">
      <alignment horizontal="center" vertical="center"/>
    </xf>
    <xf numFmtId="0" fontId="130" fillId="3" borderId="8" xfId="0" applyFont="1" applyFill="1" applyBorder="1" applyAlignment="1">
      <alignment horizontal="center" vertical="center"/>
    </xf>
    <xf numFmtId="0" fontId="130" fillId="3" borderId="5" xfId="0" applyFont="1" applyFill="1" applyBorder="1" applyAlignment="1">
      <alignment vertical="center" wrapText="1"/>
    </xf>
    <xf numFmtId="0" fontId="130" fillId="3" borderId="5" xfId="0" applyFont="1" applyFill="1" applyBorder="1"/>
    <xf numFmtId="0" fontId="130" fillId="3" borderId="5" xfId="0" applyFont="1" applyFill="1" applyBorder="1" applyAlignment="1">
      <alignment horizontal="center" vertical="center"/>
    </xf>
    <xf numFmtId="0" fontId="150" fillId="3" borderId="5" xfId="0" applyFont="1" applyFill="1" applyBorder="1" applyAlignment="1">
      <alignment horizontal="center" vertical="center" wrapText="1"/>
    </xf>
    <xf numFmtId="0" fontId="150" fillId="3" borderId="5" xfId="0" applyFont="1" applyFill="1" applyBorder="1" applyAlignment="1">
      <alignment horizontal="center" vertical="center" wrapText="1"/>
    </xf>
    <xf numFmtId="0" fontId="150" fillId="3" borderId="5" xfId="0" applyFont="1" applyFill="1" applyBorder="1" applyAlignment="1">
      <alignment horizontal="center" vertical="center" wrapText="1"/>
    </xf>
    <xf numFmtId="0" fontId="149" fillId="3" borderId="1" xfId="0" applyFont="1" applyFill="1" applyBorder="1" applyAlignment="1">
      <alignment horizontal="center" vertical="center" wrapText="1"/>
    </xf>
    <xf numFmtId="0" fontId="150" fillId="3" borderId="5" xfId="0" applyFont="1" applyFill="1" applyBorder="1" applyAlignment="1">
      <alignment horizontal="center" vertical="center" wrapText="1"/>
    </xf>
    <xf numFmtId="0" fontId="150" fillId="3" borderId="9" xfId="0" applyFont="1" applyFill="1" applyBorder="1" applyAlignment="1">
      <alignment horizontal="center" vertical="center" wrapText="1"/>
    </xf>
    <xf numFmtId="0" fontId="149" fillId="3" borderId="1" xfId="0" applyFont="1" applyFill="1" applyBorder="1" applyAlignment="1">
      <alignment horizontal="center" vertical="center" wrapText="1"/>
    </xf>
    <xf numFmtId="0" fontId="150" fillId="3" borderId="5" xfId="0" applyFont="1" applyFill="1" applyBorder="1" applyAlignment="1">
      <alignment horizontal="center" vertical="center" wrapText="1"/>
    </xf>
    <xf numFmtId="0" fontId="161" fillId="3" borderId="1" xfId="0" applyFont="1" applyFill="1" applyBorder="1" applyAlignment="1">
      <alignment horizontal="center" vertical="center" wrapText="1"/>
    </xf>
    <xf numFmtId="0" fontId="130" fillId="0" borderId="5" xfId="0" applyFont="1" applyBorder="1" applyAlignment="1">
      <alignment horizontal="center" vertical="center"/>
    </xf>
    <xf numFmtId="0" fontId="149" fillId="3" borderId="1" xfId="0" applyFont="1" applyFill="1" applyBorder="1" applyAlignment="1">
      <alignment horizontal="center" vertical="center" wrapText="1"/>
    </xf>
    <xf numFmtId="0" fontId="149" fillId="3" borderId="1" xfId="0" applyFont="1" applyFill="1" applyBorder="1" applyAlignment="1">
      <alignment horizontal="center" vertical="center" wrapText="1"/>
    </xf>
    <xf numFmtId="0" fontId="149" fillId="3" borderId="1" xfId="0" applyFont="1" applyFill="1" applyBorder="1" applyAlignment="1">
      <alignment horizontal="center" vertical="center" wrapText="1"/>
    </xf>
    <xf numFmtId="0" fontId="150" fillId="3" borderId="5" xfId="0" applyFont="1" applyFill="1" applyBorder="1" applyAlignment="1">
      <alignment horizontal="center" vertical="center" wrapText="1"/>
    </xf>
    <xf numFmtId="0" fontId="149" fillId="3" borderId="1" xfId="0" applyFont="1" applyFill="1" applyBorder="1" applyAlignment="1">
      <alignment horizontal="center" vertical="center" wrapText="1"/>
    </xf>
    <xf numFmtId="0" fontId="0" fillId="3" borderId="0" xfId="0" applyFill="1" applyBorder="1"/>
    <xf numFmtId="0" fontId="150" fillId="3" borderId="5" xfId="0" applyFont="1" applyFill="1" applyBorder="1" applyAlignment="1">
      <alignment horizontal="center" vertical="center" wrapText="1"/>
    </xf>
    <xf numFmtId="0" fontId="149" fillId="3" borderId="1" xfId="0" applyFont="1" applyFill="1" applyBorder="1" applyAlignment="1">
      <alignment horizontal="center" vertical="center" wrapText="1"/>
    </xf>
    <xf numFmtId="0" fontId="150" fillId="0" borderId="0" xfId="0" applyFont="1" applyFill="1"/>
    <xf numFmtId="0" fontId="150" fillId="0" borderId="1" xfId="0" applyFont="1" applyFill="1" applyBorder="1" applyAlignment="1">
      <alignment horizontal="center" vertical="center"/>
    </xf>
    <xf numFmtId="0" fontId="150" fillId="0" borderId="1" xfId="0" applyNumberFormat="1" applyFont="1" applyFill="1" applyBorder="1" applyAlignment="1">
      <alignment horizontal="center" vertical="center" wrapText="1"/>
    </xf>
    <xf numFmtId="0" fontId="161" fillId="0" borderId="1" xfId="0" applyFont="1" applyFill="1" applyBorder="1" applyAlignment="1">
      <alignment horizontal="center" vertical="center" wrapText="1"/>
    </xf>
    <xf numFmtId="0" fontId="150" fillId="3" borderId="5" xfId="0" applyFont="1" applyFill="1" applyBorder="1" applyAlignment="1">
      <alignment horizontal="center" vertical="center" wrapText="1"/>
    </xf>
    <xf numFmtId="0" fontId="149" fillId="3" borderId="1" xfId="0" applyFont="1" applyFill="1" applyBorder="1" applyAlignment="1">
      <alignment horizontal="center" vertical="center" wrapText="1"/>
    </xf>
    <xf numFmtId="0" fontId="130" fillId="0" borderId="5" xfId="0" applyFont="1" applyBorder="1" applyAlignment="1">
      <alignment horizontal="center" vertical="center" wrapText="1"/>
    </xf>
    <xf numFmtId="16" fontId="130" fillId="3" borderId="1" xfId="0" applyNumberFormat="1" applyFont="1" applyFill="1" applyBorder="1" applyAlignment="1">
      <alignment horizontal="center" vertical="center"/>
    </xf>
    <xf numFmtId="0" fontId="149" fillId="3" borderId="1" xfId="0" applyFont="1" applyFill="1" applyBorder="1" applyAlignment="1">
      <alignment horizontal="center" vertical="center" wrapText="1"/>
    </xf>
    <xf numFmtId="0" fontId="150" fillId="3" borderId="5" xfId="0" applyFont="1" applyFill="1" applyBorder="1" applyAlignment="1">
      <alignment horizontal="center" vertical="center" wrapText="1"/>
    </xf>
    <xf numFmtId="0" fontId="130" fillId="0" borderId="1" xfId="0" applyFont="1" applyBorder="1" applyAlignment="1">
      <alignment vertical="center" wrapText="1"/>
    </xf>
    <xf numFmtId="4" fontId="130" fillId="3" borderId="1" xfId="7" applyNumberFormat="1" applyFont="1" applyFill="1" applyBorder="1" applyAlignment="1">
      <alignment horizontal="center" vertical="center"/>
    </xf>
    <xf numFmtId="0" fontId="150" fillId="3" borderId="1" xfId="7" applyFont="1" applyFill="1" applyBorder="1" applyAlignment="1" applyProtection="1">
      <alignment horizontal="center" vertical="center" wrapText="1"/>
    </xf>
    <xf numFmtId="0" fontId="161" fillId="3" borderId="1" xfId="0" applyNumberFormat="1" applyFont="1" applyFill="1" applyBorder="1" applyAlignment="1">
      <alignment horizontal="center" vertical="center" wrapText="1"/>
    </xf>
    <xf numFmtId="4" fontId="150" fillId="3" borderId="1" xfId="6" applyNumberFormat="1" applyFont="1" applyFill="1" applyBorder="1" applyAlignment="1">
      <alignment horizontal="center" vertical="center"/>
    </xf>
    <xf numFmtId="4" fontId="157" fillId="3" borderId="1" xfId="6" applyNumberFormat="1" applyFont="1" applyFill="1" applyBorder="1" applyAlignment="1">
      <alignment horizontal="center" vertical="center"/>
    </xf>
    <xf numFmtId="0" fontId="156" fillId="3" borderId="1" xfId="0" applyFont="1" applyFill="1" applyBorder="1" applyAlignment="1">
      <alignment horizontal="left" vertical="top" wrapText="1"/>
    </xf>
    <xf numFmtId="0" fontId="150" fillId="3" borderId="0" xfId="0" applyFont="1" applyFill="1" applyAlignment="1">
      <alignment horizontal="left"/>
    </xf>
    <xf numFmtId="0" fontId="130" fillId="3" borderId="1" xfId="0" applyFont="1" applyFill="1" applyBorder="1" applyAlignment="1">
      <alignment horizontal="center" vertical="top" wrapText="1"/>
    </xf>
    <xf numFmtId="0" fontId="149" fillId="3" borderId="1" xfId="40" applyFont="1" applyFill="1" applyBorder="1" applyAlignment="1">
      <alignment horizontal="center" vertical="center" wrapText="1"/>
    </xf>
    <xf numFmtId="0" fontId="150" fillId="3" borderId="1" xfId="0" applyFont="1" applyFill="1" applyBorder="1" applyAlignment="1">
      <alignment vertical="top" wrapText="1"/>
    </xf>
    <xf numFmtId="4" fontId="130" fillId="3" borderId="0" xfId="24" applyNumberFormat="1" applyFont="1" applyFill="1" applyBorder="1" applyAlignment="1">
      <alignment horizontal="center" vertical="center"/>
    </xf>
    <xf numFmtId="0" fontId="149" fillId="3" borderId="6" xfId="0" applyFont="1" applyFill="1" applyBorder="1" applyAlignment="1">
      <alignment horizontal="center" vertical="center" wrapText="1"/>
    </xf>
    <xf numFmtId="0" fontId="149" fillId="3" borderId="1" xfId="0" applyFont="1" applyFill="1" applyBorder="1" applyAlignment="1">
      <alignment horizontal="center" vertical="center" wrapText="1"/>
    </xf>
    <xf numFmtId="0" fontId="150" fillId="3" borderId="5" xfId="0" applyFont="1" applyFill="1" applyBorder="1" applyAlignment="1">
      <alignment horizontal="center" vertical="center" wrapText="1"/>
    </xf>
    <xf numFmtId="4" fontId="130" fillId="3" borderId="1" xfId="24" applyNumberFormat="1" applyFont="1" applyFill="1" applyBorder="1" applyAlignment="1">
      <alignment horizontal="center" vertical="center"/>
    </xf>
    <xf numFmtId="0" fontId="152" fillId="3" borderId="5" xfId="0" applyFont="1" applyFill="1" applyBorder="1" applyAlignment="1">
      <alignment horizontal="center" vertical="center" wrapText="1"/>
    </xf>
    <xf numFmtId="0" fontId="152" fillId="3" borderId="9" xfId="0" applyFont="1" applyFill="1" applyBorder="1" applyAlignment="1">
      <alignment horizontal="center" vertical="center" wrapText="1"/>
    </xf>
    <xf numFmtId="0" fontId="152" fillId="3" borderId="6" xfId="0" applyFont="1" applyFill="1" applyBorder="1" applyAlignment="1">
      <alignment horizontal="center" vertical="center" wrapText="1"/>
    </xf>
    <xf numFmtId="0" fontId="149" fillId="3" borderId="5" xfId="0" applyFont="1" applyFill="1" applyBorder="1" applyAlignment="1">
      <alignment horizontal="center" vertical="center" wrapText="1"/>
    </xf>
    <xf numFmtId="0" fontId="149" fillId="3" borderId="6" xfId="0" applyFont="1" applyFill="1" applyBorder="1" applyAlignment="1">
      <alignment horizontal="center" vertical="center" wrapText="1"/>
    </xf>
    <xf numFmtId="0" fontId="151" fillId="3" borderId="7" xfId="0" applyFont="1" applyFill="1" applyBorder="1" applyAlignment="1">
      <alignment horizontal="left"/>
    </xf>
    <xf numFmtId="0" fontId="151" fillId="3" borderId="10" xfId="0" applyFont="1" applyFill="1" applyBorder="1" applyAlignment="1">
      <alignment horizontal="left"/>
    </xf>
    <xf numFmtId="0" fontId="151" fillId="0" borderId="10" xfId="0" applyFont="1" applyFill="1" applyBorder="1" applyAlignment="1">
      <alignment horizontal="left"/>
    </xf>
    <xf numFmtId="0" fontId="151" fillId="3" borderId="8" xfId="0" applyFont="1" applyFill="1" applyBorder="1" applyAlignment="1">
      <alignment horizontal="center"/>
    </xf>
    <xf numFmtId="0" fontId="149" fillId="3" borderId="1" xfId="0" applyFont="1" applyFill="1" applyBorder="1" applyAlignment="1">
      <alignment horizontal="center" vertical="center" wrapText="1"/>
    </xf>
    <xf numFmtId="0" fontId="149" fillId="3" borderId="9" xfId="0" applyFont="1" applyFill="1" applyBorder="1" applyAlignment="1">
      <alignment horizontal="center" vertical="center" wrapText="1"/>
    </xf>
    <xf numFmtId="0" fontId="150" fillId="3" borderId="5" xfId="0" applyFont="1" applyFill="1" applyBorder="1" applyAlignment="1">
      <alignment horizontal="center" vertical="center" wrapText="1"/>
    </xf>
    <xf numFmtId="0" fontId="150" fillId="3" borderId="9" xfId="0" applyFont="1" applyFill="1" applyBorder="1" applyAlignment="1">
      <alignment horizontal="center" vertical="center" wrapText="1"/>
    </xf>
    <xf numFmtId="0" fontId="150" fillId="3" borderId="6" xfId="0" applyFont="1" applyFill="1" applyBorder="1" applyAlignment="1">
      <alignment horizontal="center" vertical="center" wrapText="1"/>
    </xf>
    <xf numFmtId="0" fontId="149" fillId="3" borderId="1" xfId="0" applyFont="1" applyFill="1" applyBorder="1" applyAlignment="1">
      <alignment horizontal="center" vertical="center" textRotation="90" wrapText="1"/>
    </xf>
    <xf numFmtId="0" fontId="149" fillId="3" borderId="5" xfId="0" applyFont="1" applyFill="1" applyBorder="1" applyAlignment="1">
      <alignment horizontal="left" vertical="top" wrapText="1"/>
    </xf>
    <xf numFmtId="0" fontId="149" fillId="3" borderId="9" xfId="0" applyFont="1" applyFill="1" applyBorder="1" applyAlignment="1">
      <alignment horizontal="left" vertical="top" wrapText="1"/>
    </xf>
    <xf numFmtId="0" fontId="149" fillId="3" borderId="6" xfId="0" applyFont="1" applyFill="1" applyBorder="1" applyAlignment="1">
      <alignment horizontal="left" vertical="top" wrapText="1"/>
    </xf>
    <xf numFmtId="0" fontId="152" fillId="3" borderId="1" xfId="0" applyFont="1" applyFill="1" applyBorder="1" applyAlignment="1">
      <alignment horizontal="center" vertical="center" wrapText="1"/>
    </xf>
    <xf numFmtId="0" fontId="149" fillId="3" borderId="7" xfId="0" applyFont="1" applyFill="1" applyBorder="1" applyAlignment="1">
      <alignment horizontal="center" vertical="center" wrapText="1"/>
    </xf>
    <xf numFmtId="0" fontId="149" fillId="3" borderId="10" xfId="0" applyFont="1" applyFill="1" applyBorder="1" applyAlignment="1">
      <alignment horizontal="center" vertical="center" wrapText="1"/>
    </xf>
    <xf numFmtId="0" fontId="149" fillId="3" borderId="8" xfId="0" applyFont="1" applyFill="1" applyBorder="1" applyAlignment="1">
      <alignment horizontal="center" vertical="center" wrapText="1"/>
    </xf>
    <xf numFmtId="0" fontId="0" fillId="3" borderId="5" xfId="0" applyFont="1" applyFill="1" applyBorder="1" applyAlignment="1">
      <alignment horizontal="center" vertical="center" wrapText="1"/>
    </xf>
    <xf numFmtId="0" fontId="0" fillId="3" borderId="9" xfId="0" applyFont="1" applyFill="1" applyBorder="1" applyAlignment="1">
      <alignment horizontal="center" vertical="center" wrapText="1"/>
    </xf>
    <xf numFmtId="0" fontId="0" fillId="3" borderId="6" xfId="0" applyFont="1" applyFill="1" applyBorder="1" applyAlignment="1">
      <alignment horizontal="center" vertical="center" wrapText="1"/>
    </xf>
    <xf numFmtId="0" fontId="125" fillId="3" borderId="5" xfId="0" applyFont="1" applyFill="1" applyBorder="1" applyAlignment="1">
      <alignment horizontal="center" vertical="center"/>
    </xf>
    <xf numFmtId="0" fontId="125" fillId="3" borderId="9" xfId="0" applyFont="1" applyFill="1" applyBorder="1" applyAlignment="1">
      <alignment horizontal="center" vertical="center"/>
    </xf>
    <xf numFmtId="0" fontId="125" fillId="3" borderId="6" xfId="0" applyFont="1" applyFill="1" applyBorder="1" applyAlignment="1">
      <alignment horizontal="center" vertical="center"/>
    </xf>
    <xf numFmtId="0" fontId="106" fillId="3" borderId="1" xfId="0" applyFont="1" applyFill="1" applyBorder="1" applyAlignment="1">
      <alignment horizontal="center" vertical="center" wrapText="1"/>
    </xf>
    <xf numFmtId="0" fontId="0" fillId="3" borderId="1" xfId="0" applyFill="1" applyBorder="1" applyAlignment="1">
      <alignment horizontal="center"/>
    </xf>
    <xf numFmtId="0" fontId="51" fillId="3" borderId="1" xfId="0" applyFont="1" applyFill="1" applyBorder="1" applyAlignment="1">
      <alignment horizontal="center" vertical="center"/>
    </xf>
    <xf numFmtId="0" fontId="106" fillId="3" borderId="1" xfId="0" applyFont="1" applyFill="1" applyBorder="1" applyAlignment="1">
      <alignment horizontal="center" vertical="center" textRotation="90" wrapText="1"/>
    </xf>
    <xf numFmtId="0" fontId="0" fillId="3" borderId="5" xfId="0" applyFill="1" applyBorder="1" applyAlignment="1">
      <alignment horizontal="center" vertical="center"/>
    </xf>
    <xf numFmtId="0" fontId="0" fillId="3" borderId="6" xfId="0" applyFill="1" applyBorder="1" applyAlignment="1">
      <alignment horizontal="center" vertical="center"/>
    </xf>
    <xf numFmtId="0" fontId="51" fillId="3" borderId="1" xfId="0" applyFont="1" applyFill="1" applyBorder="1" applyAlignment="1">
      <alignment horizontal="center" vertical="center" textRotation="90"/>
    </xf>
    <xf numFmtId="0" fontId="51" fillId="3" borderId="5" xfId="0" applyFont="1" applyFill="1" applyBorder="1" applyAlignment="1">
      <alignment horizontal="center" vertical="center"/>
    </xf>
    <xf numFmtId="0" fontId="51" fillId="3" borderId="9" xfId="0" applyFont="1" applyFill="1" applyBorder="1" applyAlignment="1">
      <alignment horizontal="center" vertical="center"/>
    </xf>
    <xf numFmtId="0" fontId="51" fillId="3" borderId="6" xfId="0" applyFont="1" applyFill="1" applyBorder="1" applyAlignment="1">
      <alignment horizontal="center" vertical="center"/>
    </xf>
    <xf numFmtId="0" fontId="51" fillId="3" borderId="5" xfId="0" applyFont="1" applyFill="1" applyBorder="1" applyAlignment="1">
      <alignment horizontal="center" vertical="center" wrapText="1"/>
    </xf>
    <xf numFmtId="0" fontId="51" fillId="3" borderId="9" xfId="0" applyFont="1" applyFill="1" applyBorder="1" applyAlignment="1">
      <alignment horizontal="center" vertical="center" wrapText="1"/>
    </xf>
    <xf numFmtId="0" fontId="51" fillId="3" borderId="6" xfId="0" applyFont="1" applyFill="1" applyBorder="1" applyAlignment="1">
      <alignment horizontal="center" vertical="center" wrapText="1"/>
    </xf>
    <xf numFmtId="0" fontId="106" fillId="3" borderId="5" xfId="0" applyFont="1" applyFill="1" applyBorder="1" applyAlignment="1">
      <alignment horizontal="center" vertical="center"/>
    </xf>
    <xf numFmtId="0" fontId="106" fillId="3" borderId="9" xfId="0" applyFont="1" applyFill="1" applyBorder="1" applyAlignment="1">
      <alignment horizontal="center" vertical="center"/>
    </xf>
    <xf numFmtId="0" fontId="106" fillId="3" borderId="6" xfId="0" applyFont="1" applyFill="1" applyBorder="1" applyAlignment="1">
      <alignment horizontal="center" vertical="center"/>
    </xf>
    <xf numFmtId="0" fontId="103" fillId="3" borderId="9" xfId="0" applyFont="1" applyFill="1" applyBorder="1" applyAlignment="1">
      <alignment horizontal="center" vertical="center" wrapText="1"/>
    </xf>
    <xf numFmtId="0" fontId="103" fillId="3" borderId="6" xfId="0" applyFont="1" applyFill="1" applyBorder="1" applyAlignment="1">
      <alignment horizontal="center" vertical="center" wrapText="1"/>
    </xf>
    <xf numFmtId="0" fontId="0" fillId="3" borderId="1" xfId="0" applyFill="1" applyBorder="1" applyAlignment="1">
      <alignment horizontal="center" vertical="center"/>
    </xf>
    <xf numFmtId="0" fontId="6" fillId="3" borderId="9"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9" xfId="0" applyFont="1" applyFill="1" applyBorder="1" applyAlignment="1">
      <alignment horizontal="center" vertical="center"/>
    </xf>
    <xf numFmtId="0" fontId="6" fillId="3" borderId="6" xfId="0" applyFont="1" applyFill="1" applyBorder="1" applyAlignment="1">
      <alignment horizontal="center" vertical="center"/>
    </xf>
    <xf numFmtId="0" fontId="103" fillId="3" borderId="9" xfId="0" applyFont="1" applyFill="1" applyBorder="1" applyAlignment="1">
      <alignment horizontal="left" vertical="top" wrapText="1"/>
    </xf>
    <xf numFmtId="0" fontId="103" fillId="3" borderId="6" xfId="0" applyFont="1" applyFill="1" applyBorder="1" applyAlignment="1">
      <alignment horizontal="left" vertical="top" wrapText="1"/>
    </xf>
    <xf numFmtId="0" fontId="129" fillId="0" borderId="1" xfId="0" applyFont="1" applyBorder="1" applyAlignment="1">
      <alignment horizontal="center" vertical="center" textRotation="90" wrapText="1"/>
    </xf>
    <xf numFmtId="0" fontId="129" fillId="0"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1" xfId="0" applyFont="1" applyBorder="1" applyAlignment="1">
      <alignment horizontal="center" vertical="center" textRotation="90"/>
    </xf>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129" fillId="0" borderId="5" xfId="0" applyFont="1" applyBorder="1" applyAlignment="1">
      <alignment horizontal="center" vertical="center" wrapText="1"/>
    </xf>
    <xf numFmtId="0" fontId="129" fillId="0" borderId="9" xfId="0" applyFont="1" applyBorder="1" applyAlignment="1">
      <alignment horizontal="center" vertical="center" wrapText="1"/>
    </xf>
    <xf numFmtId="0" fontId="129" fillId="0" borderId="6" xfId="0" applyFont="1" applyBorder="1" applyAlignment="1">
      <alignment horizontal="center" vertical="center" wrapText="1"/>
    </xf>
    <xf numFmtId="0" fontId="129" fillId="0" borderId="1" xfId="0" applyFont="1" applyBorder="1" applyAlignment="1">
      <alignment horizontal="center" vertical="center" wrapText="1"/>
    </xf>
    <xf numFmtId="0" fontId="0" fillId="0" borderId="1" xfId="0" applyFont="1" applyBorder="1" applyAlignment="1">
      <alignment horizontal="left" vertical="center" wrapText="1"/>
    </xf>
    <xf numFmtId="0" fontId="125" fillId="0" borderId="1" xfId="0" applyFont="1" applyBorder="1" applyAlignment="1">
      <alignment horizontal="center" vertical="center"/>
    </xf>
    <xf numFmtId="0" fontId="129" fillId="0" borderId="1" xfId="0" applyFont="1" applyFill="1" applyBorder="1" applyAlignment="1">
      <alignment horizontal="center" vertical="center" textRotation="90" wrapText="1"/>
    </xf>
    <xf numFmtId="0" fontId="0" fillId="0" borderId="5" xfId="0" applyFont="1" applyBorder="1" applyAlignment="1">
      <alignment horizontal="center" vertical="center"/>
    </xf>
    <xf numFmtId="0" fontId="0" fillId="0" borderId="9" xfId="0" applyFont="1" applyBorder="1" applyAlignment="1">
      <alignment horizontal="center" vertical="center"/>
    </xf>
    <xf numFmtId="0" fontId="0" fillId="0" borderId="6" xfId="0" applyFont="1" applyBorder="1" applyAlignment="1">
      <alignment horizontal="center" vertical="center"/>
    </xf>
    <xf numFmtId="0" fontId="0" fillId="0" borderId="5" xfId="0" applyFont="1" applyBorder="1" applyAlignment="1">
      <alignment horizontal="center" vertical="center" wrapText="1"/>
    </xf>
    <xf numFmtId="0" fontId="0" fillId="0" borderId="9" xfId="0" applyFont="1" applyBorder="1" applyAlignment="1">
      <alignment horizontal="center" vertical="center" wrapText="1"/>
    </xf>
    <xf numFmtId="0" fontId="0" fillId="0" borderId="6" xfId="0" applyFont="1" applyBorder="1" applyAlignment="1">
      <alignment horizontal="center" vertical="center" wrapText="1"/>
    </xf>
    <xf numFmtId="0" fontId="129" fillId="0" borderId="5" xfId="0" applyFont="1" applyBorder="1" applyAlignment="1">
      <alignment horizontal="center" vertical="center"/>
    </xf>
    <xf numFmtId="0" fontId="129" fillId="0" borderId="9" xfId="0" applyFont="1" applyBorder="1" applyAlignment="1">
      <alignment horizontal="center" vertical="center"/>
    </xf>
    <xf numFmtId="0" fontId="129" fillId="0" borderId="6" xfId="0" applyFont="1" applyBorder="1" applyAlignment="1">
      <alignment horizontal="center" vertical="center"/>
    </xf>
    <xf numFmtId="0" fontId="0" fillId="0" borderId="5" xfId="0" applyFont="1" applyBorder="1" applyAlignment="1">
      <alignment horizontal="left" vertical="center" wrapText="1"/>
    </xf>
    <xf numFmtId="0" fontId="0" fillId="0" borderId="9" xfId="0" applyFont="1" applyBorder="1" applyAlignment="1">
      <alignment horizontal="left" vertical="center" wrapText="1"/>
    </xf>
    <xf numFmtId="0" fontId="0" fillId="0" borderId="6" xfId="0" applyFont="1" applyBorder="1" applyAlignment="1">
      <alignment horizontal="left" vertical="center" wrapText="1"/>
    </xf>
    <xf numFmtId="0" fontId="125" fillId="0" borderId="5" xfId="0" applyFont="1" applyBorder="1" applyAlignment="1">
      <alignment horizontal="center" vertical="center"/>
    </xf>
    <xf numFmtId="0" fontId="125" fillId="0" borderId="9" xfId="0" applyFont="1" applyBorder="1" applyAlignment="1">
      <alignment horizontal="center" vertical="center"/>
    </xf>
    <xf numFmtId="0" fontId="125" fillId="0" borderId="6" xfId="0" applyFont="1" applyBorder="1" applyAlignment="1">
      <alignment horizontal="center" vertical="center"/>
    </xf>
    <xf numFmtId="0" fontId="106" fillId="0" borderId="5" xfId="0" applyFont="1" applyBorder="1" applyAlignment="1">
      <alignment horizontal="center" vertical="center"/>
    </xf>
    <xf numFmtId="0" fontId="106" fillId="0" borderId="9" xfId="0" applyFont="1" applyBorder="1" applyAlignment="1">
      <alignment horizontal="center" vertical="center"/>
    </xf>
    <xf numFmtId="0" fontId="106" fillId="0" borderId="6" xfId="0" applyFont="1" applyBorder="1" applyAlignment="1">
      <alignment horizontal="center" vertical="center"/>
    </xf>
    <xf numFmtId="0" fontId="95" fillId="0" borderId="5" xfId="0" applyFont="1" applyBorder="1" applyAlignment="1">
      <alignment horizontal="center" vertical="center"/>
    </xf>
    <xf numFmtId="0" fontId="95" fillId="0" borderId="9" xfId="0" applyFont="1" applyBorder="1" applyAlignment="1">
      <alignment horizontal="center" vertical="center"/>
    </xf>
    <xf numFmtId="0" fontId="95" fillId="0" borderId="6" xfId="0" applyFont="1" applyBorder="1" applyAlignment="1">
      <alignment horizontal="center" vertical="center"/>
    </xf>
    <xf numFmtId="0" fontId="87" fillId="0" borderId="5" xfId="0" applyFont="1" applyBorder="1" applyAlignment="1">
      <alignment horizontal="center" vertical="center" wrapText="1"/>
    </xf>
    <xf numFmtId="0" fontId="87" fillId="0" borderId="9" xfId="0" applyFont="1" applyBorder="1" applyAlignment="1">
      <alignment horizontal="center" vertical="center" wrapText="1"/>
    </xf>
    <xf numFmtId="0" fontId="87" fillId="0" borderId="6" xfId="0" applyFont="1" applyBorder="1" applyAlignment="1">
      <alignment horizontal="center" vertical="center" wrapText="1"/>
    </xf>
    <xf numFmtId="0" fontId="0" fillId="0" borderId="1" xfId="0" applyBorder="1" applyAlignment="1">
      <alignment horizontal="center"/>
    </xf>
    <xf numFmtId="0" fontId="106" fillId="0" borderId="1" xfId="0" applyFont="1" applyFill="1" applyBorder="1" applyAlignment="1">
      <alignment horizontal="center" vertical="center" textRotation="90" wrapText="1"/>
    </xf>
    <xf numFmtId="0" fontId="106" fillId="0" borderId="1" xfId="0" applyFont="1" applyFill="1" applyBorder="1" applyAlignment="1">
      <alignment horizontal="center" vertical="center" wrapText="1"/>
    </xf>
    <xf numFmtId="0" fontId="106" fillId="0" borderId="1" xfId="0" applyFont="1"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95" fillId="0" borderId="1" xfId="0" applyFont="1" applyBorder="1" applyAlignment="1">
      <alignment horizontal="center" vertical="center" textRotation="90"/>
    </xf>
    <xf numFmtId="0" fontId="95" fillId="0" borderId="1" xfId="0" applyFont="1" applyBorder="1" applyAlignment="1">
      <alignment horizontal="center" vertical="center"/>
    </xf>
    <xf numFmtId="0" fontId="52" fillId="0" borderId="1" xfId="0" applyFont="1" applyFill="1" applyBorder="1" applyAlignment="1">
      <alignment horizontal="center" vertical="center"/>
    </xf>
    <xf numFmtId="0" fontId="95" fillId="0" borderId="1" xfId="0" applyFont="1" applyFill="1" applyBorder="1" applyAlignment="1">
      <alignment horizontal="center" vertical="center"/>
    </xf>
    <xf numFmtId="0" fontId="106" fillId="0" borderId="1" xfId="0" applyFont="1" applyBorder="1" applyAlignment="1">
      <alignment horizontal="center" vertical="center" textRotation="90" wrapText="1"/>
    </xf>
    <xf numFmtId="0" fontId="135" fillId="0" borderId="5" xfId="0" applyFont="1" applyBorder="1" applyAlignment="1">
      <alignment horizontal="center" vertical="center"/>
    </xf>
    <xf numFmtId="0" fontId="135" fillId="0" borderId="9" xfId="0" applyFont="1" applyBorder="1" applyAlignment="1">
      <alignment horizontal="center" vertical="center"/>
    </xf>
    <xf numFmtId="0" fontId="135" fillId="0" borderId="6" xfId="0" applyFont="1" applyBorder="1" applyAlignment="1">
      <alignment horizontal="center" vertical="center"/>
    </xf>
    <xf numFmtId="0" fontId="134" fillId="0" borderId="7" xfId="0" applyFont="1" applyBorder="1" applyAlignment="1">
      <alignment horizontal="left"/>
    </xf>
    <xf numFmtId="0" fontId="134" fillId="0" borderId="10" xfId="0" applyFont="1" applyBorder="1" applyAlignment="1">
      <alignment horizontal="left"/>
    </xf>
    <xf numFmtId="0" fontId="134" fillId="0" borderId="8" xfId="0" applyFont="1" applyBorder="1" applyAlignment="1">
      <alignment horizontal="center"/>
    </xf>
    <xf numFmtId="0" fontId="134" fillId="0" borderId="5" xfId="0" applyFont="1" applyBorder="1" applyAlignment="1">
      <alignment horizontal="center" vertical="center"/>
    </xf>
    <xf numFmtId="0" fontId="134" fillId="0" borderId="9" xfId="0" applyFont="1" applyBorder="1" applyAlignment="1">
      <alignment horizontal="center" vertical="center"/>
    </xf>
    <xf numFmtId="0" fontId="134" fillId="0" borderId="6" xfId="0" applyFont="1" applyBorder="1" applyAlignment="1">
      <alignment horizontal="center" vertical="center"/>
    </xf>
    <xf numFmtId="0" fontId="134" fillId="0" borderId="5" xfId="0" applyFont="1" applyBorder="1" applyAlignment="1">
      <alignment horizontal="center" vertical="center" wrapText="1"/>
    </xf>
    <xf numFmtId="0" fontId="134" fillId="0" borderId="9" xfId="0" applyFont="1" applyBorder="1" applyAlignment="1">
      <alignment horizontal="center" vertical="center" wrapText="1"/>
    </xf>
    <xf numFmtId="0" fontId="134" fillId="0" borderId="6" xfId="0" applyFont="1" applyBorder="1" applyAlignment="1">
      <alignment horizontal="center" vertical="center" wrapText="1"/>
    </xf>
    <xf numFmtId="0" fontId="135" fillId="0" borderId="1" xfId="0" applyFont="1" applyBorder="1" applyAlignment="1">
      <alignment horizontal="center" vertical="center" wrapText="1"/>
    </xf>
    <xf numFmtId="0" fontId="136" fillId="0" borderId="1" xfId="0" applyFont="1" applyFill="1" applyBorder="1" applyAlignment="1">
      <alignment horizontal="center" vertical="center" wrapText="1"/>
    </xf>
    <xf numFmtId="0" fontId="137" fillId="0" borderId="1" xfId="0" applyFont="1" applyFill="1" applyBorder="1" applyAlignment="1">
      <alignment horizontal="center" vertical="center"/>
    </xf>
    <xf numFmtId="0" fontId="136" fillId="0" borderId="1" xfId="0" applyFont="1" applyFill="1" applyBorder="1" applyAlignment="1">
      <alignment horizontal="center" vertical="center" textRotation="90" wrapText="1"/>
    </xf>
    <xf numFmtId="0" fontId="135" fillId="0" borderId="1" xfId="0" applyFont="1" applyFill="1" applyBorder="1" applyAlignment="1">
      <alignment horizontal="center" vertical="center" wrapText="1"/>
    </xf>
    <xf numFmtId="0" fontId="134" fillId="0" borderId="1" xfId="0" applyFont="1" applyBorder="1" applyAlignment="1">
      <alignment horizontal="center" vertical="center"/>
    </xf>
    <xf numFmtId="0" fontId="137" fillId="0" borderId="1" xfId="0" applyFont="1" applyBorder="1" applyAlignment="1">
      <alignment horizontal="center" vertical="center" textRotation="90"/>
    </xf>
    <xf numFmtId="0" fontId="136" fillId="0" borderId="1" xfId="0" applyFont="1" applyBorder="1" applyAlignment="1">
      <alignment horizontal="center" vertical="center" textRotation="90" wrapText="1"/>
    </xf>
    <xf numFmtId="0" fontId="53" fillId="0" borderId="7" xfId="0" applyFont="1" applyBorder="1" applyAlignment="1">
      <alignment horizontal="center"/>
    </xf>
    <xf numFmtId="0" fontId="95" fillId="0" borderId="10" xfId="0" applyFont="1" applyBorder="1" applyAlignment="1">
      <alignment horizontal="center"/>
    </xf>
    <xf numFmtId="0" fontId="95" fillId="0" borderId="8" xfId="0" applyFont="1" applyBorder="1" applyAlignment="1">
      <alignment horizontal="center"/>
    </xf>
    <xf numFmtId="0" fontId="106" fillId="0" borderId="5" xfId="0" applyFont="1" applyFill="1" applyBorder="1" applyAlignment="1">
      <alignment horizontal="center" vertical="center" textRotation="90" wrapText="1"/>
    </xf>
    <xf numFmtId="0" fontId="106" fillId="0" borderId="9" xfId="0" applyFont="1" applyFill="1" applyBorder="1" applyAlignment="1">
      <alignment horizontal="center" vertical="center" textRotation="90" wrapText="1"/>
    </xf>
    <xf numFmtId="0" fontId="106" fillId="0" borderId="6" xfId="0" applyFont="1" applyFill="1" applyBorder="1" applyAlignment="1">
      <alignment horizontal="center" vertical="center" textRotation="90" wrapText="1"/>
    </xf>
    <xf numFmtId="0" fontId="106" fillId="0" borderId="5" xfId="0" applyFont="1" applyFill="1" applyBorder="1" applyAlignment="1">
      <alignment horizontal="center" vertical="center" wrapText="1"/>
    </xf>
    <xf numFmtId="0" fontId="106" fillId="0" borderId="6" xfId="0" applyFont="1" applyFill="1" applyBorder="1" applyAlignment="1">
      <alignment horizontal="center" vertical="center" wrapText="1"/>
    </xf>
    <xf numFmtId="0" fontId="106" fillId="0" borderId="7" xfId="0" applyFont="1" applyFill="1" applyBorder="1" applyAlignment="1">
      <alignment horizontal="center" vertical="center" wrapText="1"/>
    </xf>
    <xf numFmtId="0" fontId="106" fillId="0" borderId="10" xfId="0" applyFont="1" applyFill="1" applyBorder="1" applyAlignment="1">
      <alignment horizontal="center" vertical="center" wrapText="1"/>
    </xf>
    <xf numFmtId="0" fontId="106" fillId="0" borderId="8" xfId="0" applyFont="1" applyFill="1" applyBorder="1" applyAlignment="1">
      <alignment horizontal="center" vertical="center" wrapText="1"/>
    </xf>
    <xf numFmtId="0" fontId="106" fillId="0" borderId="5" xfId="0" applyFont="1" applyBorder="1" applyAlignment="1">
      <alignment horizontal="center" vertical="center" textRotation="90" wrapText="1"/>
    </xf>
    <xf numFmtId="0" fontId="106" fillId="0" borderId="6" xfId="0" applyFont="1" applyBorder="1" applyAlignment="1">
      <alignment horizontal="center" vertical="center" textRotation="90" wrapText="1"/>
    </xf>
    <xf numFmtId="0" fontId="95" fillId="0" borderId="5" xfId="0" applyFont="1" applyBorder="1" applyAlignment="1">
      <alignment horizontal="center" vertical="center" textRotation="90"/>
    </xf>
    <xf numFmtId="0" fontId="95" fillId="0" borderId="6" xfId="0" applyFont="1" applyBorder="1" applyAlignment="1">
      <alignment horizontal="center" vertical="center" textRotation="90"/>
    </xf>
    <xf numFmtId="0" fontId="87" fillId="0" borderId="1" xfId="0" applyFont="1" applyBorder="1" applyAlignment="1">
      <alignment horizontal="center" vertical="center"/>
    </xf>
    <xf numFmtId="0" fontId="95" fillId="0" borderId="5" xfId="0" applyFont="1" applyBorder="1" applyAlignment="1">
      <alignment horizontal="center" vertical="center" wrapText="1"/>
    </xf>
    <xf numFmtId="0" fontId="95" fillId="0" borderId="6" xfId="0" applyFont="1" applyBorder="1" applyAlignment="1">
      <alignment horizontal="center" vertical="center" wrapText="1"/>
    </xf>
    <xf numFmtId="0" fontId="106" fillId="0" borderId="7" xfId="0" applyFont="1" applyBorder="1" applyAlignment="1">
      <alignment horizontal="center" vertical="center" wrapText="1"/>
    </xf>
    <xf numFmtId="0" fontId="106" fillId="0" borderId="10" xfId="0" applyFont="1" applyBorder="1" applyAlignment="1">
      <alignment horizontal="center" vertical="center" wrapText="1"/>
    </xf>
    <xf numFmtId="0" fontId="106" fillId="0" borderId="8" xfId="0" applyFont="1" applyBorder="1" applyAlignment="1">
      <alignment horizontal="center" vertical="center" wrapText="1"/>
    </xf>
    <xf numFmtId="0" fontId="95" fillId="0" borderId="5" xfId="0" applyFont="1" applyFill="1" applyBorder="1" applyAlignment="1">
      <alignment horizontal="center" vertical="center" wrapText="1"/>
    </xf>
    <xf numFmtId="0" fontId="95" fillId="0" borderId="9" xfId="0" applyFont="1" applyFill="1" applyBorder="1" applyAlignment="1">
      <alignment horizontal="center" vertical="center" wrapText="1"/>
    </xf>
    <xf numFmtId="0" fontId="95" fillId="0" borderId="6" xfId="0" applyFont="1" applyFill="1" applyBorder="1" applyAlignment="1">
      <alignment horizontal="center" vertical="center" wrapText="1"/>
    </xf>
    <xf numFmtId="0" fontId="59" fillId="0" borderId="7" xfId="0" applyFont="1" applyBorder="1" applyAlignment="1">
      <alignment horizontal="center"/>
    </xf>
    <xf numFmtId="0" fontId="59" fillId="0" borderId="10" xfId="0" applyFont="1" applyBorder="1" applyAlignment="1">
      <alignment horizontal="center"/>
    </xf>
    <xf numFmtId="0" fontId="59" fillId="0" borderId="8" xfId="0" applyFont="1" applyBorder="1" applyAlignment="1">
      <alignment horizontal="center"/>
    </xf>
    <xf numFmtId="0" fontId="59" fillId="0" borderId="5" xfId="0" applyFont="1" applyBorder="1" applyAlignment="1">
      <alignment horizontal="center" vertical="center"/>
    </xf>
    <xf numFmtId="0" fontId="59" fillId="0" borderId="9" xfId="0" applyFont="1" applyBorder="1" applyAlignment="1">
      <alignment horizontal="center" vertical="center"/>
    </xf>
    <xf numFmtId="0" fontId="59" fillId="0" borderId="6" xfId="0" applyFont="1" applyBorder="1" applyAlignment="1">
      <alignment horizontal="center" vertical="center"/>
    </xf>
    <xf numFmtId="0" fontId="59" fillId="0" borderId="5" xfId="0" applyFont="1" applyFill="1" applyBorder="1" applyAlignment="1">
      <alignment horizontal="center" vertical="center" wrapText="1"/>
    </xf>
    <xf numFmtId="0" fontId="59" fillId="0" borderId="9" xfId="0" applyFont="1" applyFill="1" applyBorder="1" applyAlignment="1">
      <alignment horizontal="center" vertical="center" wrapText="1"/>
    </xf>
    <xf numFmtId="0" fontId="59" fillId="0" borderId="6" xfId="0" applyFont="1" applyFill="1" applyBorder="1" applyAlignment="1">
      <alignment horizontal="center" vertical="center" wrapText="1"/>
    </xf>
    <xf numFmtId="0" fontId="59" fillId="0" borderId="5" xfId="0" applyFont="1" applyBorder="1" applyAlignment="1">
      <alignment horizontal="center" vertical="center" wrapText="1"/>
    </xf>
    <xf numFmtId="0" fontId="59" fillId="0" borderId="9" xfId="0" applyFont="1" applyBorder="1" applyAlignment="1">
      <alignment horizontal="center" vertical="center" wrapText="1"/>
    </xf>
    <xf numFmtId="0" fontId="59" fillId="0" borderId="6" xfId="0" applyFont="1" applyBorder="1" applyAlignment="1">
      <alignment horizontal="center" vertical="center" wrapText="1"/>
    </xf>
    <xf numFmtId="0" fontId="106" fillId="0" borderId="5" xfId="0" applyFont="1" applyFill="1" applyBorder="1" applyAlignment="1">
      <alignment horizontal="center" vertical="center"/>
    </xf>
    <xf numFmtId="0" fontId="106" fillId="0" borderId="9" xfId="0" applyFont="1" applyFill="1" applyBorder="1" applyAlignment="1">
      <alignment horizontal="center" vertical="center"/>
    </xf>
    <xf numFmtId="0" fontId="106" fillId="0" borderId="6" xfId="0" applyFont="1" applyFill="1" applyBorder="1" applyAlignment="1">
      <alignment horizontal="center" vertical="center"/>
    </xf>
    <xf numFmtId="0" fontId="59" fillId="0" borderId="1" xfId="0" applyFont="1" applyBorder="1" applyAlignment="1">
      <alignment horizontal="center" vertical="center"/>
    </xf>
    <xf numFmtId="0" fontId="97" fillId="0" borderId="1" xfId="0" applyFont="1" applyBorder="1" applyAlignment="1">
      <alignment horizontal="center" vertical="center"/>
    </xf>
    <xf numFmtId="0" fontId="67" fillId="0" borderId="7" xfId="0" applyFont="1" applyBorder="1" applyAlignment="1">
      <alignment horizontal="center"/>
    </xf>
    <xf numFmtId="0" fontId="67" fillId="0" borderId="10" xfId="0" applyFont="1" applyBorder="1" applyAlignment="1">
      <alignment horizontal="center"/>
    </xf>
    <xf numFmtId="0" fontId="67" fillId="0" borderId="8" xfId="0" applyFont="1" applyBorder="1" applyAlignment="1">
      <alignment horizontal="center"/>
    </xf>
    <xf numFmtId="0" fontId="67" fillId="0" borderId="1" xfId="0" applyFont="1" applyBorder="1" applyAlignment="1">
      <alignment horizontal="center" vertical="center"/>
    </xf>
    <xf numFmtId="0" fontId="67" fillId="0" borderId="5" xfId="0" applyFont="1" applyBorder="1" applyAlignment="1">
      <alignment horizontal="center" vertical="center" textRotation="90"/>
    </xf>
    <xf numFmtId="0" fontId="67" fillId="0" borderId="6" xfId="0" applyFont="1" applyBorder="1" applyAlignment="1">
      <alignment horizontal="center" vertical="center" textRotation="90"/>
    </xf>
    <xf numFmtId="0" fontId="67" fillId="0" borderId="5" xfId="0" applyFont="1" applyBorder="1" applyAlignment="1">
      <alignment horizontal="center" vertical="center" wrapText="1"/>
    </xf>
    <xf numFmtId="0" fontId="67" fillId="0" borderId="9" xfId="0" applyFont="1" applyBorder="1" applyAlignment="1">
      <alignment horizontal="center" vertical="center" wrapText="1"/>
    </xf>
    <xf numFmtId="0" fontId="67" fillId="0" borderId="6" xfId="0" applyFont="1" applyBorder="1" applyAlignment="1">
      <alignment horizontal="center" vertical="center" wrapText="1"/>
    </xf>
    <xf numFmtId="0" fontId="67" fillId="0" borderId="5" xfId="0" applyFont="1" applyFill="1" applyBorder="1" applyAlignment="1">
      <alignment horizontal="center" vertical="center" wrapText="1"/>
    </xf>
    <xf numFmtId="0" fontId="67" fillId="0" borderId="9" xfId="0" applyFont="1" applyFill="1" applyBorder="1" applyAlignment="1">
      <alignment horizontal="center" vertical="center" wrapText="1"/>
    </xf>
    <xf numFmtId="0" fontId="67" fillId="0" borderId="6" xfId="0" applyFont="1" applyFill="1" applyBorder="1" applyAlignment="1">
      <alignment horizontal="center" vertical="center" wrapText="1"/>
    </xf>
    <xf numFmtId="0" fontId="67" fillId="0" borderId="5" xfId="0" applyFont="1" applyBorder="1" applyAlignment="1">
      <alignment horizontal="center" vertical="center"/>
    </xf>
    <xf numFmtId="0" fontId="67" fillId="0" borderId="9" xfId="0" applyFont="1" applyBorder="1" applyAlignment="1">
      <alignment horizontal="center" vertical="center"/>
    </xf>
    <xf numFmtId="0" fontId="67" fillId="0" borderId="6" xfId="0" applyFont="1" applyBorder="1" applyAlignment="1">
      <alignment horizontal="center" vertical="center"/>
    </xf>
    <xf numFmtId="0" fontId="0" fillId="0" borderId="1" xfId="0" applyBorder="1" applyAlignment="1">
      <alignment horizontal="center" vertical="center"/>
    </xf>
    <xf numFmtId="0" fontId="59" fillId="0" borderId="5" xfId="0" applyFont="1" applyBorder="1" applyAlignment="1">
      <alignment horizontal="center" vertical="center" textRotation="90"/>
    </xf>
    <xf numFmtId="0" fontId="59" fillId="0" borderId="6" xfId="0" applyFont="1" applyBorder="1" applyAlignment="1">
      <alignment horizontal="center" vertical="center" textRotation="90"/>
    </xf>
    <xf numFmtId="0" fontId="59" fillId="0" borderId="1" xfId="0" applyFont="1" applyBorder="1" applyAlignment="1">
      <alignment horizontal="center" vertical="center" textRotation="90"/>
    </xf>
    <xf numFmtId="0" fontId="101" fillId="0" borderId="1" xfId="0" applyFont="1" applyBorder="1" applyAlignment="1">
      <alignment horizontal="left" vertical="center"/>
    </xf>
    <xf numFmtId="0" fontId="101" fillId="0" borderId="7" xfId="0" applyFont="1" applyBorder="1" applyAlignment="1">
      <alignment horizontal="left" vertical="center"/>
    </xf>
    <xf numFmtId="0" fontId="106" fillId="0" borderId="1" xfId="0" applyFont="1" applyBorder="1" applyAlignment="1">
      <alignment horizontal="center" vertical="center"/>
    </xf>
    <xf numFmtId="0" fontId="67" fillId="0" borderId="1" xfId="0" applyFont="1" applyBorder="1" applyAlignment="1">
      <alignment horizontal="center" vertical="center" wrapText="1"/>
    </xf>
    <xf numFmtId="0" fontId="106" fillId="0" borderId="1" xfId="0" applyFont="1" applyFill="1" applyBorder="1" applyAlignment="1">
      <alignment horizontal="center" vertical="center"/>
    </xf>
    <xf numFmtId="0" fontId="87" fillId="0" borderId="7" xfId="0" applyFont="1" applyBorder="1" applyAlignment="1">
      <alignment horizontal="center"/>
    </xf>
    <xf numFmtId="0" fontId="87" fillId="0" borderId="10" xfId="0" applyFont="1" applyBorder="1" applyAlignment="1">
      <alignment horizontal="center"/>
    </xf>
    <xf numFmtId="0" fontId="87" fillId="0" borderId="8" xfId="0" applyFont="1" applyBorder="1" applyAlignment="1">
      <alignment horizontal="center"/>
    </xf>
    <xf numFmtId="0" fontId="87" fillId="5" borderId="5" xfId="0" applyFont="1" applyFill="1" applyBorder="1" applyAlignment="1">
      <alignment horizontal="center" vertical="center" wrapText="1"/>
    </xf>
    <xf numFmtId="0" fontId="87" fillId="5" borderId="6" xfId="0" applyFont="1" applyFill="1" applyBorder="1" applyAlignment="1">
      <alignment horizontal="center" vertical="center" wrapText="1"/>
    </xf>
    <xf numFmtId="0" fontId="95" fillId="0" borderId="1" xfId="0" applyFont="1" applyBorder="1" applyAlignment="1">
      <alignment horizontal="center" vertical="center" wrapText="1"/>
    </xf>
    <xf numFmtId="0" fontId="95" fillId="0" borderId="13" xfId="0" applyFont="1" applyBorder="1" applyAlignment="1">
      <alignment horizontal="center" vertical="center"/>
    </xf>
    <xf numFmtId="0" fontId="85" fillId="0" borderId="5" xfId="0" applyFont="1" applyBorder="1" applyAlignment="1">
      <alignment horizontal="center" vertical="center" textRotation="90"/>
    </xf>
    <xf numFmtId="0" fontId="85" fillId="0" borderId="6" xfId="0" applyFont="1" applyBorder="1" applyAlignment="1">
      <alignment horizontal="center" vertical="center" textRotation="90"/>
    </xf>
    <xf numFmtId="0" fontId="85" fillId="0" borderId="7" xfId="0" applyFont="1" applyBorder="1" applyAlignment="1">
      <alignment horizontal="center"/>
    </xf>
    <xf numFmtId="0" fontId="85" fillId="0" borderId="10" xfId="0" applyFont="1" applyBorder="1" applyAlignment="1">
      <alignment horizontal="center"/>
    </xf>
    <xf numFmtId="0" fontId="85" fillId="0" borderId="8" xfId="0" applyFont="1" applyBorder="1" applyAlignment="1">
      <alignment horizontal="center"/>
    </xf>
    <xf numFmtId="0" fontId="85" fillId="0" borderId="5" xfId="0" applyFont="1" applyBorder="1" applyAlignment="1">
      <alignment horizontal="center" vertical="center" wrapText="1"/>
    </xf>
    <xf numFmtId="0" fontId="85" fillId="0" borderId="6" xfId="0" applyFont="1" applyBorder="1" applyAlignment="1">
      <alignment horizontal="center" vertical="center" wrapText="1"/>
    </xf>
    <xf numFmtId="0" fontId="85" fillId="0" borderId="9" xfId="0" applyFont="1" applyBorder="1" applyAlignment="1">
      <alignment horizontal="center" vertical="center" wrapText="1"/>
    </xf>
    <xf numFmtId="0" fontId="85" fillId="3" borderId="5" xfId="0" applyFont="1" applyFill="1" applyBorder="1" applyAlignment="1">
      <alignment horizontal="center" vertical="center" wrapText="1"/>
    </xf>
    <xf numFmtId="0" fontId="85" fillId="3" borderId="9" xfId="0" applyFont="1" applyFill="1" applyBorder="1" applyAlignment="1">
      <alignment horizontal="center" vertical="center" wrapText="1"/>
    </xf>
    <xf numFmtId="0" fontId="85" fillId="3" borderId="6" xfId="0" applyFont="1" applyFill="1" applyBorder="1" applyAlignment="1">
      <alignment horizontal="center" vertical="center" wrapText="1"/>
    </xf>
    <xf numFmtId="0" fontId="85" fillId="0" borderId="5" xfId="0" applyFont="1" applyBorder="1" applyAlignment="1">
      <alignment horizontal="center" vertical="center"/>
    </xf>
    <xf numFmtId="0" fontId="85" fillId="0" borderId="9" xfId="0" applyFont="1" applyBorder="1" applyAlignment="1">
      <alignment horizontal="center" vertical="center"/>
    </xf>
    <xf numFmtId="0" fontId="85" fillId="0" borderId="6" xfId="0" applyFont="1" applyBorder="1" applyAlignment="1">
      <alignment horizontal="center" vertical="center"/>
    </xf>
    <xf numFmtId="0" fontId="85" fillId="0" borderId="1" xfId="0" applyFont="1" applyBorder="1" applyAlignment="1">
      <alignment horizontal="center" vertical="center"/>
    </xf>
    <xf numFmtId="0" fontId="85" fillId="0" borderId="1" xfId="0" applyFont="1" applyBorder="1" applyAlignment="1">
      <alignment horizontal="center" vertical="center" textRotation="90"/>
    </xf>
    <xf numFmtId="0" fontId="0" fillId="0" borderId="9" xfId="0" applyBorder="1" applyAlignment="1">
      <alignment horizontal="center" vertical="center"/>
    </xf>
    <xf numFmtId="0" fontId="85" fillId="0" borderId="1" xfId="0" applyFont="1" applyBorder="1" applyAlignment="1">
      <alignment horizontal="center" vertical="center" wrapText="1"/>
    </xf>
    <xf numFmtId="0" fontId="85" fillId="0" borderId="1" xfId="0" applyFont="1" applyFill="1" applyBorder="1" applyAlignment="1">
      <alignment horizontal="center" vertical="center" wrapText="1"/>
    </xf>
    <xf numFmtId="0" fontId="106" fillId="0" borderId="9" xfId="0" applyFont="1" applyBorder="1" applyAlignment="1">
      <alignment horizontal="center" vertical="center" textRotation="90" wrapText="1"/>
    </xf>
    <xf numFmtId="0" fontId="60" fillId="0" borderId="1" xfId="0" applyFont="1" applyBorder="1" applyAlignment="1">
      <alignment horizontal="center" vertical="center" wrapText="1"/>
    </xf>
    <xf numFmtId="0" fontId="60" fillId="0" borderId="1" xfId="0" applyFont="1" applyBorder="1" applyAlignment="1">
      <alignment horizontal="center" vertical="center"/>
    </xf>
    <xf numFmtId="0" fontId="0" fillId="0" borderId="7" xfId="0" applyBorder="1" applyAlignment="1">
      <alignment horizontal="center"/>
    </xf>
    <xf numFmtId="0" fontId="0" fillId="0" borderId="8" xfId="0" applyBorder="1" applyAlignment="1">
      <alignment horizontal="center"/>
    </xf>
    <xf numFmtId="0" fontId="100" fillId="0" borderId="1" xfId="0" applyFont="1" applyBorder="1" applyAlignment="1">
      <alignment horizontal="left" vertical="center"/>
    </xf>
    <xf numFmtId="0" fontId="100" fillId="0" borderId="7" xfId="0" applyFont="1" applyBorder="1" applyAlignment="1">
      <alignment horizontal="left" vertical="center"/>
    </xf>
    <xf numFmtId="0" fontId="85" fillId="0" borderId="5" xfId="0" applyFont="1" applyFill="1" applyBorder="1" applyAlignment="1">
      <alignment horizontal="center" vertical="center" wrapText="1"/>
    </xf>
    <xf numFmtId="0" fontId="85" fillId="0" borderId="6" xfId="0" applyFont="1" applyFill="1" applyBorder="1" applyAlignment="1">
      <alignment horizontal="center" vertical="center" wrapText="1"/>
    </xf>
    <xf numFmtId="0" fontId="85" fillId="0" borderId="7" xfId="0" applyFont="1" applyFill="1" applyBorder="1" applyAlignment="1">
      <alignment horizontal="center"/>
    </xf>
    <xf numFmtId="0" fontId="85" fillId="0" borderId="10" xfId="0" applyFont="1" applyFill="1" applyBorder="1" applyAlignment="1">
      <alignment horizontal="center"/>
    </xf>
    <xf numFmtId="0" fontId="85" fillId="0" borderId="8" xfId="0" applyFont="1" applyFill="1" applyBorder="1" applyAlignment="1">
      <alignment horizontal="center"/>
    </xf>
    <xf numFmtId="0" fontId="85" fillId="0" borderId="5" xfId="0" applyFont="1" applyFill="1" applyBorder="1" applyAlignment="1">
      <alignment horizontal="center" vertical="center" textRotation="90"/>
    </xf>
    <xf numFmtId="0" fontId="85" fillId="0" borderId="6" xfId="0" applyFont="1" applyFill="1" applyBorder="1" applyAlignment="1">
      <alignment horizontal="center" vertical="center" textRotation="90"/>
    </xf>
    <xf numFmtId="0" fontId="85" fillId="0" borderId="9" xfId="0" applyFont="1" applyFill="1" applyBorder="1" applyAlignment="1">
      <alignment horizontal="center" vertical="center" wrapText="1"/>
    </xf>
    <xf numFmtId="0" fontId="85" fillId="0" borderId="5" xfId="0" applyFont="1" applyFill="1" applyBorder="1" applyAlignment="1">
      <alignment horizontal="center" vertical="center"/>
    </xf>
    <xf numFmtId="0" fontId="85" fillId="0" borderId="9" xfId="0" applyFont="1" applyFill="1" applyBorder="1" applyAlignment="1">
      <alignment horizontal="center" vertical="center"/>
    </xf>
    <xf numFmtId="0" fontId="85" fillId="0" borderId="6" xfId="0" applyFont="1" applyFill="1" applyBorder="1" applyAlignment="1">
      <alignment horizontal="center" vertical="center"/>
    </xf>
    <xf numFmtId="0" fontId="100" fillId="0" borderId="1" xfId="0" applyFont="1" applyBorder="1" applyAlignment="1">
      <alignment horizontal="center" vertical="center"/>
    </xf>
    <xf numFmtId="0" fontId="96" fillId="0" borderId="1" xfId="0" applyFont="1" applyBorder="1" applyAlignment="1">
      <alignment horizontal="left" vertical="center"/>
    </xf>
    <xf numFmtId="0" fontId="96" fillId="0" borderId="1" xfId="0" applyFont="1" applyBorder="1" applyAlignment="1">
      <alignment horizontal="center" vertical="center"/>
    </xf>
    <xf numFmtId="0" fontId="106" fillId="6" borderId="1" xfId="0" applyFont="1" applyFill="1" applyBorder="1" applyAlignment="1">
      <alignment horizontal="center" vertical="center" wrapText="1"/>
    </xf>
    <xf numFmtId="0" fontId="85" fillId="0" borderId="1" xfId="0" applyFont="1" applyBorder="1" applyAlignment="1">
      <alignment horizontal="center"/>
    </xf>
    <xf numFmtId="0" fontId="85" fillId="6" borderId="1" xfId="0" applyFont="1" applyFill="1" applyBorder="1" applyAlignment="1">
      <alignment horizontal="center" vertical="center" wrapText="1"/>
    </xf>
    <xf numFmtId="0" fontId="106" fillId="6" borderId="5" xfId="0" applyFont="1" applyFill="1" applyBorder="1" applyAlignment="1">
      <alignment horizontal="center" vertical="center" wrapText="1"/>
    </xf>
    <xf numFmtId="0" fontId="106" fillId="6" borderId="6" xfId="0" applyFont="1" applyFill="1" applyBorder="1" applyAlignment="1">
      <alignment horizontal="center" vertical="center" wrapText="1"/>
    </xf>
    <xf numFmtId="0" fontId="106" fillId="6" borderId="5" xfId="0" applyFont="1" applyFill="1" applyBorder="1" applyAlignment="1">
      <alignment horizontal="center" vertical="center" textRotation="90" wrapText="1"/>
    </xf>
    <xf numFmtId="0" fontId="106" fillId="6" borderId="6" xfId="0" applyFont="1" applyFill="1" applyBorder="1" applyAlignment="1">
      <alignment horizontal="center" vertical="center" textRotation="90" wrapText="1"/>
    </xf>
    <xf numFmtId="0" fontId="59" fillId="0" borderId="1" xfId="0" applyFont="1" applyFill="1" applyBorder="1" applyAlignment="1">
      <alignment horizontal="center" vertical="center" textRotation="90" wrapText="1"/>
    </xf>
    <xf numFmtId="0" fontId="59" fillId="0" borderId="1" xfId="0" applyFont="1" applyFill="1" applyBorder="1" applyAlignment="1">
      <alignment horizontal="center" wrapText="1"/>
    </xf>
    <xf numFmtId="0" fontId="59" fillId="0" borderId="1" xfId="0" applyFont="1" applyFill="1" applyBorder="1" applyAlignment="1">
      <alignment horizontal="center" vertical="center" wrapText="1"/>
    </xf>
    <xf numFmtId="0" fontId="59" fillId="5" borderId="1" xfId="0" applyFont="1" applyFill="1" applyBorder="1" applyAlignment="1">
      <alignment horizontal="center" vertical="center" wrapText="1"/>
    </xf>
    <xf numFmtId="0" fontId="76" fillId="0" borderId="1" xfId="0" applyFont="1" applyFill="1" applyBorder="1" applyAlignment="1">
      <alignment horizontal="center" vertical="center" textRotation="90"/>
    </xf>
    <xf numFmtId="0" fontId="106" fillId="6" borderId="1" xfId="0" applyFont="1" applyFill="1" applyBorder="1" applyAlignment="1">
      <alignment horizontal="center" vertical="center" textRotation="90" wrapText="1"/>
    </xf>
    <xf numFmtId="0" fontId="76" fillId="0" borderId="1" xfId="0" applyFont="1" applyFill="1" applyBorder="1" applyAlignment="1">
      <alignment horizontal="center"/>
    </xf>
    <xf numFmtId="0" fontId="76" fillId="0" borderId="1" xfId="0" applyFont="1" applyFill="1" applyBorder="1" applyAlignment="1">
      <alignment horizontal="center" vertical="center"/>
    </xf>
    <xf numFmtId="0" fontId="76" fillId="6" borderId="1" xfId="0" applyFont="1" applyFill="1" applyBorder="1" applyAlignment="1">
      <alignment horizontal="center" vertical="center" wrapText="1"/>
    </xf>
    <xf numFmtId="0" fontId="76" fillId="0" borderId="1" xfId="0" applyFont="1" applyFill="1" applyBorder="1" applyAlignment="1">
      <alignment horizontal="center" vertical="center" wrapText="1"/>
    </xf>
    <xf numFmtId="0" fontId="85" fillId="0" borderId="1" xfId="0" applyFont="1" applyFill="1" applyBorder="1" applyAlignment="1">
      <alignment horizontal="center" vertical="center" textRotation="90"/>
    </xf>
    <xf numFmtId="0" fontId="85" fillId="0" borderId="1" xfId="0" applyFont="1" applyFill="1" applyBorder="1" applyAlignment="1">
      <alignment horizontal="center"/>
    </xf>
    <xf numFmtId="0" fontId="85" fillId="0" borderId="1" xfId="0" applyFont="1" applyFill="1" applyBorder="1" applyAlignment="1">
      <alignment horizontal="center" vertical="center"/>
    </xf>
    <xf numFmtId="0" fontId="85" fillId="5" borderId="1" xfId="0" applyFont="1" applyFill="1" applyBorder="1" applyAlignment="1">
      <alignment horizontal="center" vertical="center" wrapText="1"/>
    </xf>
    <xf numFmtId="0" fontId="73" fillId="0" borderId="1" xfId="0" applyFont="1" applyFill="1" applyBorder="1" applyAlignment="1">
      <alignment horizontal="center"/>
    </xf>
    <xf numFmtId="0" fontId="73" fillId="0" borderId="1" xfId="0" applyFont="1" applyFill="1" applyBorder="1" applyAlignment="1">
      <alignment horizontal="center" vertical="center"/>
    </xf>
    <xf numFmtId="0" fontId="73" fillId="0" borderId="1" xfId="0" applyFont="1" applyFill="1" applyBorder="1" applyAlignment="1">
      <alignment horizontal="center" vertical="center" wrapText="1"/>
    </xf>
    <xf numFmtId="0" fontId="73" fillId="6" borderId="1" xfId="0" applyFont="1" applyFill="1" applyBorder="1" applyAlignment="1">
      <alignment horizontal="center" vertical="center" wrapText="1"/>
    </xf>
    <xf numFmtId="0" fontId="73" fillId="0" borderId="1" xfId="0" applyFont="1" applyFill="1" applyBorder="1" applyAlignment="1">
      <alignment horizontal="center" vertical="center" textRotation="90"/>
    </xf>
    <xf numFmtId="0" fontId="128" fillId="0" borderId="7" xfId="0" applyFont="1" applyBorder="1" applyAlignment="1">
      <alignment horizontal="left"/>
    </xf>
    <xf numFmtId="0" fontId="128" fillId="0" borderId="10" xfId="0" applyFont="1" applyBorder="1" applyAlignment="1">
      <alignment horizontal="left"/>
    </xf>
    <xf numFmtId="0" fontId="128" fillId="0" borderId="8" xfId="0" applyFont="1" applyBorder="1" applyAlignment="1">
      <alignment horizontal="center"/>
    </xf>
    <xf numFmtId="0" fontId="0" fillId="0" borderId="1" xfId="0" applyBorder="1" applyAlignment="1">
      <alignment horizont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Font="1" applyBorder="1" applyAlignment="1">
      <alignment horizontal="center" vertical="center" textRotation="90"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37" fillId="0" borderId="5" xfId="0" applyFont="1" applyFill="1" applyBorder="1" applyAlignment="1">
      <alignment horizontal="center" vertical="center"/>
    </xf>
    <xf numFmtId="0" fontId="37" fillId="0" borderId="6" xfId="0" applyFont="1" applyFill="1" applyBorder="1" applyAlignment="1">
      <alignment horizontal="center" vertical="center"/>
    </xf>
    <xf numFmtId="0" fontId="13" fillId="0" borderId="1" xfId="0" applyFont="1" applyFill="1" applyBorder="1" applyAlignment="1">
      <alignment horizontal="left" vertical="top" wrapText="1"/>
    </xf>
    <xf numFmtId="0" fontId="106" fillId="4" borderId="5" xfId="0" applyFont="1" applyFill="1" applyBorder="1" applyAlignment="1">
      <alignment horizontal="left" vertical="top" wrapText="1"/>
    </xf>
    <xf numFmtId="0" fontId="106" fillId="4" borderId="6" xfId="0" applyFont="1" applyFill="1" applyBorder="1" applyAlignment="1">
      <alignment horizontal="left" vertical="top" wrapText="1"/>
    </xf>
    <xf numFmtId="0" fontId="37" fillId="0" borderId="5" xfId="0" applyFont="1" applyFill="1" applyBorder="1" applyAlignment="1">
      <alignment horizontal="center" vertical="center" wrapText="1"/>
    </xf>
    <xf numFmtId="0" fontId="37" fillId="0" borderId="6" xfId="0" applyFont="1" applyFill="1" applyBorder="1" applyAlignment="1">
      <alignment horizontal="center" vertical="center" wrapText="1"/>
    </xf>
    <xf numFmtId="0" fontId="0" fillId="0" borderId="1" xfId="0" applyFill="1" applyBorder="1" applyAlignment="1">
      <alignment horizontal="center" vertical="center"/>
    </xf>
    <xf numFmtId="0" fontId="13" fillId="0" borderId="5" xfId="0" applyFont="1" applyFill="1" applyBorder="1" applyAlignment="1">
      <alignment horizontal="left" vertical="top" wrapText="1"/>
    </xf>
    <xf numFmtId="0" fontId="13" fillId="0" borderId="6" xfId="0" applyFont="1" applyFill="1" applyBorder="1" applyAlignment="1">
      <alignment horizontal="left" vertical="top" wrapText="1"/>
    </xf>
    <xf numFmtId="0" fontId="13" fillId="0" borderId="1"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37" fillId="0" borderId="9" xfId="0" applyFont="1" applyFill="1" applyBorder="1" applyAlignment="1">
      <alignment horizontal="center" vertical="center"/>
    </xf>
    <xf numFmtId="0" fontId="13" fillId="4" borderId="5" xfId="0" applyFont="1" applyFill="1" applyBorder="1" applyAlignment="1">
      <alignment horizontal="left" vertical="top" wrapText="1"/>
    </xf>
    <xf numFmtId="0" fontId="13" fillId="4" borderId="9" xfId="0" applyFont="1" applyFill="1" applyBorder="1" applyAlignment="1">
      <alignment horizontal="left" vertical="top" wrapText="1"/>
    </xf>
    <xf numFmtId="0" fontId="13" fillId="4" borderId="6" xfId="0" applyFont="1" applyFill="1" applyBorder="1" applyAlignment="1">
      <alignment horizontal="left" vertical="top" wrapText="1"/>
    </xf>
    <xf numFmtId="0" fontId="37" fillId="0" borderId="9"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06" fillId="0" borderId="5" xfId="0" applyFont="1" applyFill="1" applyBorder="1" applyAlignment="1">
      <alignment horizontal="left" vertical="top" wrapText="1"/>
    </xf>
    <xf numFmtId="0" fontId="106" fillId="0" borderId="6" xfId="0" applyFont="1" applyFill="1" applyBorder="1" applyAlignment="1">
      <alignment horizontal="left" vertical="top" wrapText="1"/>
    </xf>
    <xf numFmtId="0" fontId="106" fillId="4" borderId="9" xfId="0" applyFont="1" applyFill="1" applyBorder="1" applyAlignment="1">
      <alignment horizontal="left" vertical="top" wrapText="1"/>
    </xf>
    <xf numFmtId="0" fontId="13" fillId="0" borderId="9" xfId="0" applyFont="1" applyFill="1" applyBorder="1" applyAlignment="1">
      <alignment horizontal="center" vertical="center" wrapText="1"/>
    </xf>
    <xf numFmtId="0" fontId="106" fillId="0" borderId="5" xfId="1" applyFont="1" applyFill="1" applyBorder="1" applyAlignment="1">
      <alignment horizontal="center" vertical="center" wrapText="1"/>
    </xf>
    <xf numFmtId="0" fontId="106" fillId="0" borderId="6" xfId="1" applyFont="1" applyFill="1" applyBorder="1" applyAlignment="1">
      <alignment horizontal="center" vertical="center" wrapText="1"/>
    </xf>
    <xf numFmtId="0" fontId="106" fillId="4" borderId="5" xfId="1" applyFont="1" applyFill="1" applyBorder="1" applyAlignment="1">
      <alignment horizontal="left" vertical="top" wrapText="1"/>
    </xf>
    <xf numFmtId="0" fontId="106" fillId="4" borderId="6" xfId="1" applyFont="1" applyFill="1" applyBorder="1" applyAlignment="1">
      <alignment horizontal="left" vertical="top" wrapText="1"/>
    </xf>
    <xf numFmtId="0" fontId="103" fillId="0" borderId="5" xfId="0" applyFont="1" applyFill="1" applyBorder="1" applyAlignment="1">
      <alignment horizontal="center" vertical="center" wrapText="1"/>
    </xf>
    <xf numFmtId="0" fontId="103" fillId="0" borderId="6" xfId="0" applyFont="1" applyFill="1" applyBorder="1" applyAlignment="1">
      <alignment horizontal="center" vertical="center" wrapText="1"/>
    </xf>
    <xf numFmtId="0" fontId="106" fillId="0" borderId="9" xfId="1" applyFont="1" applyFill="1" applyBorder="1" applyAlignment="1">
      <alignment horizontal="center" vertical="center" wrapText="1"/>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13" fillId="0" borderId="5" xfId="0" applyFont="1" applyFill="1" applyBorder="1" applyAlignment="1">
      <alignment horizontal="center" vertical="top" wrapText="1"/>
    </xf>
    <xf numFmtId="0" fontId="13" fillId="0" borderId="6" xfId="0" applyFont="1" applyFill="1" applyBorder="1" applyAlignment="1">
      <alignment horizontal="center" vertical="top" wrapText="1"/>
    </xf>
    <xf numFmtId="0" fontId="13" fillId="4" borderId="1" xfId="0" applyFont="1" applyFill="1" applyBorder="1" applyAlignment="1">
      <alignment horizontal="left" vertical="top" wrapText="1"/>
    </xf>
    <xf numFmtId="0" fontId="0" fillId="0" borderId="1" xfId="0" applyFill="1" applyBorder="1" applyAlignment="1">
      <alignment horizontal="center" vertical="center" wrapText="1"/>
    </xf>
    <xf numFmtId="0" fontId="30" fillId="0" borderId="5" xfId="0" applyFont="1" applyFill="1" applyBorder="1" applyAlignment="1">
      <alignment horizontal="center" vertical="center" wrapText="1"/>
    </xf>
    <xf numFmtId="0" fontId="25" fillId="0" borderId="5" xfId="0" applyFont="1" applyFill="1" applyBorder="1" applyAlignment="1">
      <alignment horizontal="center" vertical="center" wrapText="1"/>
    </xf>
    <xf numFmtId="0" fontId="103" fillId="4" borderId="5" xfId="0" applyFont="1" applyFill="1" applyBorder="1" applyAlignment="1">
      <alignment horizontal="left" vertical="top" wrapText="1"/>
    </xf>
    <xf numFmtId="0" fontId="103" fillId="4" borderId="6" xfId="0" applyFont="1" applyFill="1" applyBorder="1" applyAlignment="1">
      <alignment horizontal="left" vertical="top" wrapText="1"/>
    </xf>
    <xf numFmtId="0" fontId="121" fillId="0" borderId="5" xfId="0" applyFont="1" applyFill="1" applyBorder="1" applyAlignment="1">
      <alignment horizontal="center" vertical="center" wrapText="1"/>
    </xf>
    <xf numFmtId="0" fontId="121" fillId="0" borderId="6" xfId="0" applyFont="1" applyFill="1" applyBorder="1" applyAlignment="1">
      <alignment horizontal="center" vertical="center" wrapText="1"/>
    </xf>
    <xf numFmtId="0" fontId="103" fillId="0" borderId="9"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03" fillId="4" borderId="9" xfId="0" applyFont="1" applyFill="1" applyBorder="1" applyAlignment="1">
      <alignment horizontal="left" vertical="top" wrapText="1"/>
    </xf>
    <xf numFmtId="0" fontId="13" fillId="3" borderId="5" xfId="0" applyFont="1" applyFill="1" applyBorder="1" applyAlignment="1">
      <alignment horizontal="left" vertical="top" wrapText="1"/>
    </xf>
    <xf numFmtId="0" fontId="13" fillId="3" borderId="6" xfId="0" applyFont="1" applyFill="1" applyBorder="1" applyAlignment="1">
      <alignment horizontal="left" vertical="top" wrapText="1"/>
    </xf>
    <xf numFmtId="0" fontId="103" fillId="0" borderId="5" xfId="0" applyFont="1" applyFill="1" applyBorder="1" applyAlignment="1">
      <alignment horizontal="left" vertical="top" wrapText="1"/>
    </xf>
    <xf numFmtId="0" fontId="103" fillId="0" borderId="6" xfId="0" applyFont="1" applyFill="1" applyBorder="1" applyAlignment="1">
      <alignment horizontal="left" vertical="top" wrapText="1"/>
    </xf>
    <xf numFmtId="0" fontId="11" fillId="4" borderId="5" xfId="0" applyFont="1" applyFill="1" applyBorder="1" applyAlignment="1">
      <alignment horizontal="left" vertical="top" wrapText="1"/>
    </xf>
    <xf numFmtId="0" fontId="106" fillId="0" borderId="9" xfId="0" applyFont="1" applyFill="1" applyBorder="1" applyAlignment="1">
      <alignment horizontal="center" vertical="center" wrapText="1"/>
    </xf>
    <xf numFmtId="0" fontId="103" fillId="0" borderId="1"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141" fillId="4" borderId="5" xfId="0" applyFont="1" applyFill="1" applyBorder="1" applyAlignment="1">
      <alignment horizontal="left" vertical="top" wrapText="1"/>
    </xf>
    <xf numFmtId="0" fontId="141" fillId="4" borderId="6" xfId="0" applyFont="1" applyFill="1" applyBorder="1" applyAlignment="1">
      <alignment horizontal="left" vertical="top" wrapText="1"/>
    </xf>
    <xf numFmtId="0" fontId="103" fillId="0" borderId="5" xfId="0" applyFont="1" applyFill="1" applyBorder="1" applyAlignment="1" applyProtection="1">
      <alignment horizontal="center" vertical="center" wrapText="1"/>
    </xf>
    <xf numFmtId="0" fontId="103" fillId="0" borderId="6" xfId="0" applyFont="1" applyFill="1" applyBorder="1" applyAlignment="1" applyProtection="1">
      <alignment horizontal="center" vertical="center" wrapText="1"/>
    </xf>
    <xf numFmtId="0" fontId="141" fillId="0" borderId="5" xfId="0" applyFont="1" applyFill="1" applyBorder="1" applyAlignment="1">
      <alignment horizontal="center" vertical="center" wrapText="1"/>
    </xf>
    <xf numFmtId="0" fontId="141" fillId="0" borderId="6" xfId="0" applyFont="1" applyFill="1" applyBorder="1" applyAlignment="1">
      <alignment horizontal="center" vertical="center" wrapText="1"/>
    </xf>
    <xf numFmtId="164" fontId="144" fillId="0" borderId="5" xfId="2" applyFont="1" applyFill="1" applyBorder="1" applyAlignment="1">
      <alignment horizontal="center" vertical="center" wrapText="1"/>
    </xf>
    <xf numFmtId="164" fontId="144" fillId="0" borderId="9" xfId="2" applyFont="1" applyFill="1" applyBorder="1" applyAlignment="1">
      <alignment horizontal="center" vertical="center" wrapText="1"/>
    </xf>
    <xf numFmtId="164" fontId="144" fillId="0" borderId="6" xfId="2" applyFont="1" applyFill="1" applyBorder="1" applyAlignment="1">
      <alignment horizontal="center" vertical="center" wrapText="1"/>
    </xf>
    <xf numFmtId="0" fontId="141" fillId="0" borderId="9" xfId="0" applyFont="1" applyFill="1" applyBorder="1" applyAlignment="1">
      <alignment horizontal="center" vertical="center" wrapText="1"/>
    </xf>
    <xf numFmtId="0" fontId="119" fillId="0" borderId="5" xfId="0" applyFont="1" applyFill="1" applyBorder="1" applyAlignment="1">
      <alignment horizontal="left" vertical="top" wrapText="1"/>
    </xf>
    <xf numFmtId="0" fontId="119" fillId="0" borderId="6" xfId="0" applyFont="1" applyFill="1" applyBorder="1" applyAlignment="1">
      <alignment horizontal="left" vertical="top" wrapText="1"/>
    </xf>
    <xf numFmtId="0" fontId="143" fillId="0" borderId="5" xfId="0" applyFont="1" applyFill="1" applyBorder="1" applyAlignment="1">
      <alignment horizontal="left" vertical="top" wrapText="1"/>
    </xf>
    <xf numFmtId="0" fontId="143" fillId="0" borderId="6" xfId="0" applyFont="1" applyFill="1" applyBorder="1" applyAlignment="1">
      <alignment horizontal="left" vertical="top" wrapText="1"/>
    </xf>
    <xf numFmtId="0" fontId="103" fillId="0" borderId="5" xfId="0" applyFont="1" applyFill="1" applyBorder="1" applyAlignment="1" applyProtection="1">
      <alignment horizontal="left" vertical="top" wrapText="1"/>
    </xf>
    <xf numFmtId="0" fontId="103" fillId="0" borderId="6" xfId="0" applyFont="1" applyFill="1" applyBorder="1" applyAlignment="1" applyProtection="1">
      <alignment horizontal="left" vertical="top" wrapText="1"/>
    </xf>
    <xf numFmtId="0" fontId="103" fillId="0" borderId="9" xfId="0" applyFont="1" applyFill="1" applyBorder="1" applyAlignment="1" applyProtection="1">
      <alignment horizontal="left" vertical="top" wrapText="1"/>
    </xf>
  </cellXfs>
  <cellStyles count="70">
    <cellStyle name="Excel Built-in Normal" xfId="2"/>
    <cellStyle name="Normal_1" xfId="10"/>
    <cellStyle name="Гиперссылка" xfId="3" builtinId="8"/>
    <cellStyle name="Обычный" xfId="0" builtinId="0"/>
    <cellStyle name="Обычный 10" xfId="22"/>
    <cellStyle name="Обычный 11" xfId="24"/>
    <cellStyle name="Обычный 12" xfId="23"/>
    <cellStyle name="Обычный 12 2" xfId="55"/>
    <cellStyle name="Обычный 13" xfId="40"/>
    <cellStyle name="Обычный 14" xfId="39"/>
    <cellStyle name="Обычный 2" xfId="1"/>
    <cellStyle name="Обычный 2 2" xfId="5"/>
    <cellStyle name="Обычный 3" xfId="4"/>
    <cellStyle name="Обычный 3 2" xfId="7"/>
    <cellStyle name="Обычный 3 3" xfId="13"/>
    <cellStyle name="Обычный 3 3 2" xfId="30"/>
    <cellStyle name="Обычный 3 3 2 2" xfId="61"/>
    <cellStyle name="Обычный 3 3 3" xfId="46"/>
    <cellStyle name="Обычный 3 4" xfId="18"/>
    <cellStyle name="Обычный 3 4 2" xfId="35"/>
    <cellStyle name="Обычный 3 4 2 2" xfId="66"/>
    <cellStyle name="Обычный 3 4 3" xfId="51"/>
    <cellStyle name="Обычный 3 5" xfId="25"/>
    <cellStyle name="Обычный 3 5 2" xfId="56"/>
    <cellStyle name="Обычный 3 6" xfId="41"/>
    <cellStyle name="Обычный 4" xfId="6"/>
    <cellStyle name="Обычный 4 2" xfId="14"/>
    <cellStyle name="Обычный 4 2 2" xfId="31"/>
    <cellStyle name="Обычный 4 2 2 2" xfId="62"/>
    <cellStyle name="Обычный 4 2 3" xfId="47"/>
    <cellStyle name="Обычный 4 3" xfId="19"/>
    <cellStyle name="Обычный 4 3 2" xfId="36"/>
    <cellStyle name="Обычный 4 3 2 2" xfId="67"/>
    <cellStyle name="Обычный 4 3 3" xfId="52"/>
    <cellStyle name="Обычный 4 4" xfId="26"/>
    <cellStyle name="Обычный 4 4 2" xfId="57"/>
    <cellStyle name="Обычный 4 5" xfId="42"/>
    <cellStyle name="Обычный 5" xfId="8"/>
    <cellStyle name="Обычный 5 2" xfId="15"/>
    <cellStyle name="Обычный 5 2 2" xfId="32"/>
    <cellStyle name="Обычный 5 2 2 2" xfId="63"/>
    <cellStyle name="Обычный 5 2 3" xfId="48"/>
    <cellStyle name="Обычный 5 3" xfId="20"/>
    <cellStyle name="Обычный 5 3 2" xfId="37"/>
    <cellStyle name="Обычный 5 3 2 2" xfId="68"/>
    <cellStyle name="Обычный 5 3 3" xfId="53"/>
    <cellStyle name="Обычный 5 4" xfId="27"/>
    <cellStyle name="Обычный 5 4 2" xfId="58"/>
    <cellStyle name="Обычный 5 5" xfId="43"/>
    <cellStyle name="Обычный 6" xfId="9"/>
    <cellStyle name="Обычный 6 2" xfId="16"/>
    <cellStyle name="Обычный 6 2 2" xfId="33"/>
    <cellStyle name="Обычный 6 2 2 2" xfId="64"/>
    <cellStyle name="Обычный 6 2 3" xfId="49"/>
    <cellStyle name="Обычный 6 3" xfId="21"/>
    <cellStyle name="Обычный 6 3 2" xfId="38"/>
    <cellStyle name="Обычный 6 3 2 2" xfId="69"/>
    <cellStyle name="Обычный 6 3 3" xfId="54"/>
    <cellStyle name="Обычный 6 4" xfId="28"/>
    <cellStyle name="Обычный 6 4 2" xfId="59"/>
    <cellStyle name="Обычный 6 5" xfId="44"/>
    <cellStyle name="Обычный 7" xfId="12"/>
    <cellStyle name="Обычный 8" xfId="11"/>
    <cellStyle name="Обычный 8 2" xfId="29"/>
    <cellStyle name="Обычный 8 2 2" xfId="60"/>
    <cellStyle name="Обычный 8 3" xfId="45"/>
    <cellStyle name="Обычный 9" xfId="17"/>
    <cellStyle name="Обычный 9 2" xfId="34"/>
    <cellStyle name="Обычный 9 2 2" xfId="65"/>
    <cellStyle name="Обычный 9 3" xfId="50"/>
  </cellStyles>
  <dxfs count="26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FFDDFD"/>
      <color rgb="FF00FFFF"/>
      <color rgb="FFFF99FF"/>
      <color rgb="FFF8F6C8"/>
      <color rgb="FF6496A8"/>
      <color rgb="FFCCCC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295275</xdr:colOff>
      <xdr:row>314</xdr:row>
      <xdr:rowOff>59104</xdr:rowOff>
    </xdr:to>
    <xdr:pic>
      <xdr:nvPicPr>
        <xdr:cNvPr id="2" name="Picture 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39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0</xdr:row>
      <xdr:rowOff>0</xdr:rowOff>
    </xdr:from>
    <xdr:to>
      <xdr:col>3</xdr:col>
      <xdr:colOff>295275</xdr:colOff>
      <xdr:row>314</xdr:row>
      <xdr:rowOff>59104</xdr:rowOff>
    </xdr:to>
    <xdr:pic>
      <xdr:nvPicPr>
        <xdr:cNvPr id="3" name="Picture 5"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39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1254</xdr:row>
      <xdr:rowOff>0</xdr:rowOff>
    </xdr:from>
    <xdr:to>
      <xdr:col>3</xdr:col>
      <xdr:colOff>304800</xdr:colOff>
      <xdr:row>1355</xdr:row>
      <xdr:rowOff>169126</xdr:rowOff>
    </xdr:to>
    <xdr:sp macro="" textlink="">
      <xdr:nvSpPr>
        <xdr:cNvPr id="2" name="AutoShape 1" descr="blob:https://web.whatsapp.com/a7f22713-e8c2-4b9a-a736-4ed4250f805e">
          <a:extLst>
            <a:ext uri="{FF2B5EF4-FFF2-40B4-BE49-F238E27FC236}">
              <a16:creationId xmlns:a16="http://schemas.microsoft.com/office/drawing/2014/main" xmlns="" id="{00000000-0008-0000-1400-000002000000}"/>
            </a:ext>
          </a:extLst>
        </xdr:cNvPr>
        <xdr:cNvSpPr>
          <a:spLocks noChangeAspect="1" noChangeArrowheads="1"/>
        </xdr:cNvSpPr>
      </xdr:nvSpPr>
      <xdr:spPr bwMode="auto">
        <a:xfrm>
          <a:off x="6038850" y="286797750"/>
          <a:ext cx="304800" cy="15407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1286</xdr:row>
      <xdr:rowOff>0</xdr:rowOff>
    </xdr:from>
    <xdr:to>
      <xdr:col>3</xdr:col>
      <xdr:colOff>304800</xdr:colOff>
      <xdr:row>1354</xdr:row>
      <xdr:rowOff>185794</xdr:rowOff>
    </xdr:to>
    <xdr:sp macro="" textlink="">
      <xdr:nvSpPr>
        <xdr:cNvPr id="3" name="AutoShape 1" descr="blob:https://web.whatsapp.com/a7f22713-e8c2-4b9a-a736-4ed4250f805e">
          <a:extLst>
            <a:ext uri="{FF2B5EF4-FFF2-40B4-BE49-F238E27FC236}">
              <a16:creationId xmlns:a16="http://schemas.microsoft.com/office/drawing/2014/main" xmlns="" id="{00000000-0008-0000-1400-000003000000}"/>
            </a:ext>
          </a:extLst>
        </xdr:cNvPr>
        <xdr:cNvSpPr>
          <a:spLocks noChangeAspect="1" noChangeArrowheads="1"/>
        </xdr:cNvSpPr>
      </xdr:nvSpPr>
      <xdr:spPr bwMode="auto">
        <a:xfrm>
          <a:off x="6038850" y="294112950"/>
          <a:ext cx="304800" cy="13478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1283</xdr:row>
      <xdr:rowOff>0</xdr:rowOff>
    </xdr:from>
    <xdr:to>
      <xdr:col>3</xdr:col>
      <xdr:colOff>304800</xdr:colOff>
      <xdr:row>1390</xdr:row>
      <xdr:rowOff>61970</xdr:rowOff>
    </xdr:to>
    <xdr:sp macro="" textlink="">
      <xdr:nvSpPr>
        <xdr:cNvPr id="4" name="AutoShape 1" descr="blob:https://web.whatsapp.com/a7f22713-e8c2-4b9a-a736-4ed4250f805e">
          <a:extLst>
            <a:ext uri="{FF2B5EF4-FFF2-40B4-BE49-F238E27FC236}">
              <a16:creationId xmlns:a16="http://schemas.microsoft.com/office/drawing/2014/main" xmlns="" id="{00000000-0008-0000-1400-000004000000}"/>
            </a:ext>
          </a:extLst>
        </xdr:cNvPr>
        <xdr:cNvSpPr>
          <a:spLocks noChangeAspect="1" noChangeArrowheads="1"/>
        </xdr:cNvSpPr>
      </xdr:nvSpPr>
      <xdr:spPr bwMode="auto">
        <a:xfrm>
          <a:off x="6038850" y="293427150"/>
          <a:ext cx="304800" cy="94345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1344</xdr:row>
      <xdr:rowOff>0</xdr:rowOff>
    </xdr:from>
    <xdr:to>
      <xdr:col>3</xdr:col>
      <xdr:colOff>304800</xdr:colOff>
      <xdr:row>1352</xdr:row>
      <xdr:rowOff>83343</xdr:rowOff>
    </xdr:to>
    <xdr:sp macro="" textlink="">
      <xdr:nvSpPr>
        <xdr:cNvPr id="5" name="AutoShape 1" descr="blob:https://web.whatsapp.com/a7f22713-e8c2-4b9a-a736-4ed4250f805e">
          <a:extLst>
            <a:ext uri="{FF2B5EF4-FFF2-40B4-BE49-F238E27FC236}">
              <a16:creationId xmlns:a16="http://schemas.microsoft.com/office/drawing/2014/main" xmlns="" id="{00000000-0008-0000-1400-000005000000}"/>
            </a:ext>
          </a:extLst>
        </xdr:cNvPr>
        <xdr:cNvSpPr>
          <a:spLocks noChangeAspect="1" noChangeArrowheads="1"/>
        </xdr:cNvSpPr>
      </xdr:nvSpPr>
      <xdr:spPr bwMode="auto">
        <a:xfrm>
          <a:off x="6038850" y="307371750"/>
          <a:ext cx="304800" cy="76914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1543</xdr:row>
      <xdr:rowOff>0</xdr:rowOff>
    </xdr:from>
    <xdr:to>
      <xdr:col>4</xdr:col>
      <xdr:colOff>304800</xdr:colOff>
      <xdr:row>1645</xdr:row>
      <xdr:rowOff>2438</xdr:rowOff>
    </xdr:to>
    <xdr:sp macro="" textlink="">
      <xdr:nvSpPr>
        <xdr:cNvPr id="2" name="AutoShape 1" descr="blob:https://web.whatsapp.com/a7f22713-e8c2-4b9a-a736-4ed4250f805e">
          <a:extLst>
            <a:ext uri="{FF2B5EF4-FFF2-40B4-BE49-F238E27FC236}">
              <a16:creationId xmlns:a16="http://schemas.microsoft.com/office/drawing/2014/main" xmlns="" id="{00000000-0008-0000-1500-000002000000}"/>
            </a:ext>
          </a:extLst>
        </xdr:cNvPr>
        <xdr:cNvSpPr>
          <a:spLocks noChangeAspect="1" noChangeArrowheads="1"/>
        </xdr:cNvSpPr>
      </xdr:nvSpPr>
      <xdr:spPr bwMode="auto">
        <a:xfrm>
          <a:off x="8315325" y="3314700"/>
          <a:ext cx="304800" cy="15264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1574</xdr:row>
      <xdr:rowOff>0</xdr:rowOff>
    </xdr:from>
    <xdr:to>
      <xdr:col>4</xdr:col>
      <xdr:colOff>304800</xdr:colOff>
      <xdr:row>1644</xdr:row>
      <xdr:rowOff>2438</xdr:rowOff>
    </xdr:to>
    <xdr:sp macro="" textlink="">
      <xdr:nvSpPr>
        <xdr:cNvPr id="3" name="AutoShape 1" descr="blob:https://web.whatsapp.com/a7f22713-e8c2-4b9a-a736-4ed4250f805e">
          <a:extLst>
            <a:ext uri="{FF2B5EF4-FFF2-40B4-BE49-F238E27FC236}">
              <a16:creationId xmlns:a16="http://schemas.microsoft.com/office/drawing/2014/main" xmlns="" id="{00000000-0008-0000-1500-000003000000}"/>
            </a:ext>
          </a:extLst>
        </xdr:cNvPr>
        <xdr:cNvSpPr>
          <a:spLocks noChangeAspect="1" noChangeArrowheads="1"/>
        </xdr:cNvSpPr>
      </xdr:nvSpPr>
      <xdr:spPr bwMode="auto">
        <a:xfrm>
          <a:off x="8315325" y="3314700"/>
          <a:ext cx="304800" cy="1335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1571</xdr:row>
      <xdr:rowOff>0</xdr:rowOff>
    </xdr:from>
    <xdr:to>
      <xdr:col>4</xdr:col>
      <xdr:colOff>304800</xdr:colOff>
      <xdr:row>1686</xdr:row>
      <xdr:rowOff>2438</xdr:rowOff>
    </xdr:to>
    <xdr:sp macro="" textlink="">
      <xdr:nvSpPr>
        <xdr:cNvPr id="4" name="AutoShape 1" descr="blob:https://web.whatsapp.com/a7f22713-e8c2-4b9a-a736-4ed4250f805e">
          <a:extLst>
            <a:ext uri="{FF2B5EF4-FFF2-40B4-BE49-F238E27FC236}">
              <a16:creationId xmlns:a16="http://schemas.microsoft.com/office/drawing/2014/main" xmlns="" id="{00000000-0008-0000-1500-000004000000}"/>
            </a:ext>
          </a:extLst>
        </xdr:cNvPr>
        <xdr:cNvSpPr>
          <a:spLocks noChangeAspect="1" noChangeArrowheads="1"/>
        </xdr:cNvSpPr>
      </xdr:nvSpPr>
      <xdr:spPr bwMode="auto">
        <a:xfrm>
          <a:off x="8315325" y="3314700"/>
          <a:ext cx="304800" cy="9336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1632</xdr:row>
      <xdr:rowOff>0</xdr:rowOff>
    </xdr:from>
    <xdr:to>
      <xdr:col>4</xdr:col>
      <xdr:colOff>304800</xdr:colOff>
      <xdr:row>1641</xdr:row>
      <xdr:rowOff>0</xdr:rowOff>
    </xdr:to>
    <xdr:sp macro="" textlink="">
      <xdr:nvSpPr>
        <xdr:cNvPr id="5" name="AutoShape 1" descr="blob:https://web.whatsapp.com/a7f22713-e8c2-4b9a-a736-4ed4250f805e">
          <a:extLst>
            <a:ext uri="{FF2B5EF4-FFF2-40B4-BE49-F238E27FC236}">
              <a16:creationId xmlns:a16="http://schemas.microsoft.com/office/drawing/2014/main" xmlns="" id="{00000000-0008-0000-1500-000005000000}"/>
            </a:ext>
          </a:extLst>
        </xdr:cNvPr>
        <xdr:cNvSpPr>
          <a:spLocks noChangeAspect="1" noChangeArrowheads="1"/>
        </xdr:cNvSpPr>
      </xdr:nvSpPr>
      <xdr:spPr bwMode="auto">
        <a:xfrm>
          <a:off x="8315325" y="3314700"/>
          <a:ext cx="304800" cy="762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77.bin"/><Relationship Id="rId3" Type="http://schemas.openxmlformats.org/officeDocument/2006/relationships/printerSettings" Target="../printerSettings/printerSettings72.bin"/><Relationship Id="rId7" Type="http://schemas.openxmlformats.org/officeDocument/2006/relationships/printerSettings" Target="../printerSettings/printerSettings76.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86.bin"/><Relationship Id="rId3" Type="http://schemas.openxmlformats.org/officeDocument/2006/relationships/printerSettings" Target="../printerSettings/printerSettings81.bin"/><Relationship Id="rId7" Type="http://schemas.openxmlformats.org/officeDocument/2006/relationships/printerSettings" Target="../printerSettings/printerSettings85.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 Id="rId9" Type="http://schemas.openxmlformats.org/officeDocument/2006/relationships/printerSettings" Target="../printerSettings/printerSettings87.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95.bin"/><Relationship Id="rId3" Type="http://schemas.openxmlformats.org/officeDocument/2006/relationships/printerSettings" Target="../printerSettings/printerSettings90.bin"/><Relationship Id="rId7" Type="http://schemas.openxmlformats.org/officeDocument/2006/relationships/printerSettings" Target="../printerSettings/printerSettings94.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6" Type="http://schemas.openxmlformats.org/officeDocument/2006/relationships/printerSettings" Target="../printerSettings/printerSettings93.bin"/><Relationship Id="rId5" Type="http://schemas.openxmlformats.org/officeDocument/2006/relationships/printerSettings" Target="../printerSettings/printerSettings92.bin"/><Relationship Id="rId4" Type="http://schemas.openxmlformats.org/officeDocument/2006/relationships/printerSettings" Target="../printerSettings/printerSettings91.bin"/><Relationship Id="rId9" Type="http://schemas.openxmlformats.org/officeDocument/2006/relationships/printerSettings" Target="../printerSettings/printerSettings96.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04.bin"/><Relationship Id="rId3" Type="http://schemas.openxmlformats.org/officeDocument/2006/relationships/printerSettings" Target="../printerSettings/printerSettings99.bin"/><Relationship Id="rId7" Type="http://schemas.openxmlformats.org/officeDocument/2006/relationships/printerSettings" Target="../printerSettings/printerSettings103.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 Id="rId9" Type="http://schemas.openxmlformats.org/officeDocument/2006/relationships/printerSettings" Target="../printerSettings/printerSettings105.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13.bin"/><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22.bin"/><Relationship Id="rId3" Type="http://schemas.openxmlformats.org/officeDocument/2006/relationships/printerSettings" Target="../printerSettings/printerSettings117.bin"/><Relationship Id="rId7" Type="http://schemas.openxmlformats.org/officeDocument/2006/relationships/printerSettings" Target="../printerSettings/printerSettings121.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 Id="rId9" Type="http://schemas.openxmlformats.org/officeDocument/2006/relationships/printerSettings" Target="../printerSettings/printerSettings123.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31.bin"/><Relationship Id="rId3" Type="http://schemas.openxmlformats.org/officeDocument/2006/relationships/printerSettings" Target="../printerSettings/printerSettings126.bin"/><Relationship Id="rId7" Type="http://schemas.openxmlformats.org/officeDocument/2006/relationships/printerSettings" Target="../printerSettings/printerSettings130.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 Id="rId6" Type="http://schemas.openxmlformats.org/officeDocument/2006/relationships/printerSettings" Target="../printerSettings/printerSettings129.bin"/><Relationship Id="rId5" Type="http://schemas.openxmlformats.org/officeDocument/2006/relationships/printerSettings" Target="../printerSettings/printerSettings128.bin"/><Relationship Id="rId4" Type="http://schemas.openxmlformats.org/officeDocument/2006/relationships/printerSettings" Target="../printerSettings/printerSettings127.bin"/><Relationship Id="rId9" Type="http://schemas.openxmlformats.org/officeDocument/2006/relationships/printerSettings" Target="../printerSettings/printerSettings13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40.bin"/><Relationship Id="rId3" Type="http://schemas.openxmlformats.org/officeDocument/2006/relationships/printerSettings" Target="../printerSettings/printerSettings135.bin"/><Relationship Id="rId7" Type="http://schemas.openxmlformats.org/officeDocument/2006/relationships/printerSettings" Target="../printerSettings/printerSettings139.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printerSettings" Target="../printerSettings/printerSettings138.bin"/><Relationship Id="rId5" Type="http://schemas.openxmlformats.org/officeDocument/2006/relationships/printerSettings" Target="../printerSettings/printerSettings137.bin"/><Relationship Id="rId4" Type="http://schemas.openxmlformats.org/officeDocument/2006/relationships/printerSettings" Target="../printerSettings/printerSettings136.bin"/><Relationship Id="rId9" Type="http://schemas.openxmlformats.org/officeDocument/2006/relationships/printerSettings" Target="../printerSettings/printerSettings14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printerSettings" Target="../printerSettings/printerSettings12.bin"/><Relationship Id="rId7" Type="http://schemas.openxmlformats.org/officeDocument/2006/relationships/printerSettings" Target="../printerSettings/printerSettings16.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10" Type="http://schemas.openxmlformats.org/officeDocument/2006/relationships/drawing" Target="../drawings/drawing1.xml"/><Relationship Id="rId4" Type="http://schemas.openxmlformats.org/officeDocument/2006/relationships/printerSettings" Target="../printerSettings/printerSettings13.bin"/><Relationship Id="rId9"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5" Type="http://schemas.openxmlformats.org/officeDocument/2006/relationships/printerSettings" Target="../printerSettings/printerSettings32.bin"/><Relationship Id="rId4"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1.bin"/><Relationship Id="rId3" Type="http://schemas.openxmlformats.org/officeDocument/2006/relationships/printerSettings" Target="../printerSettings/printerSettings36.bin"/><Relationship Id="rId7" Type="http://schemas.openxmlformats.org/officeDocument/2006/relationships/printerSettings" Target="../printerSettings/printerSettings40.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printerSettings" Target="../printerSettings/printerSettings39.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 Id="rId9" Type="http://schemas.openxmlformats.org/officeDocument/2006/relationships/printerSettings" Target="../printerSettings/printerSettings4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0.bin"/><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59.bin"/><Relationship Id="rId3" Type="http://schemas.openxmlformats.org/officeDocument/2006/relationships/printerSettings" Target="../printerSettings/printerSettings54.bin"/><Relationship Id="rId7" Type="http://schemas.openxmlformats.org/officeDocument/2006/relationships/printerSettings" Target="../printerSettings/printerSettings58.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printerSettings" Target="../printerSettings/printerSettings57.bin"/><Relationship Id="rId5" Type="http://schemas.openxmlformats.org/officeDocument/2006/relationships/printerSettings" Target="../printerSettings/printerSettings56.bin"/><Relationship Id="rId4" Type="http://schemas.openxmlformats.org/officeDocument/2006/relationships/printerSettings" Target="../printerSettings/printerSettings55.bin"/><Relationship Id="rId9" Type="http://schemas.openxmlformats.org/officeDocument/2006/relationships/printerSettings" Target="../printerSettings/printerSettings6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printerSettings" Target="../printerSettings/printerSettings63.bin"/><Relationship Id="rId7" Type="http://schemas.openxmlformats.org/officeDocument/2006/relationships/printerSettings" Target="../printerSettings/printerSettings67.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 Id="rId9" Type="http://schemas.openxmlformats.org/officeDocument/2006/relationships/printerSettings" Target="../printerSettings/printerSettings6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autoPageBreaks="0"/>
  </sheetPr>
  <dimension ref="A1:GO2750"/>
  <sheetViews>
    <sheetView tabSelected="1" zoomScale="90" zoomScaleNormal="90" zoomScaleSheetLayoutView="75" workbookViewId="0">
      <pane xSplit="1" ySplit="7" topLeftCell="B116" activePane="bottomRight" state="frozen"/>
      <selection pane="topRight" activeCell="B1" sqref="B1"/>
      <selection pane="bottomLeft" activeCell="A8" sqref="A8"/>
      <selection pane="bottomRight" activeCell="F1461" sqref="F1461"/>
    </sheetView>
  </sheetViews>
  <sheetFormatPr defaultRowHeight="15" x14ac:dyDescent="0.25"/>
  <cols>
    <col min="1" max="1" width="1.85546875" customWidth="1"/>
    <col min="2" max="2" width="7.28515625" style="760" customWidth="1"/>
    <col min="3" max="3" width="12.5703125" style="802" customWidth="1"/>
    <col min="4" max="4" width="23.7109375" style="761" customWidth="1"/>
    <col min="5" max="5" width="19.7109375" style="804" customWidth="1"/>
    <col min="6" max="6" width="51.5703125" style="883" customWidth="1"/>
    <col min="7" max="7" width="11.42578125" style="761" customWidth="1"/>
    <col min="8" max="9" width="25.28515625" style="761" customWidth="1"/>
    <col min="10" max="10" width="8.28515625" style="761" customWidth="1"/>
    <col min="11" max="13" width="9.42578125" style="761" customWidth="1"/>
    <col min="14" max="14" width="9.85546875" style="804" customWidth="1"/>
    <col min="15" max="15" width="9.42578125" style="804" customWidth="1"/>
    <col min="16" max="16" width="8" style="804" customWidth="1"/>
    <col min="17" max="17" width="14.28515625" style="804" customWidth="1"/>
    <col min="18" max="18" width="9.28515625" style="760" customWidth="1"/>
    <col min="19" max="19" width="9.85546875" style="804" customWidth="1"/>
    <col min="20" max="20" width="19.42578125" style="804" customWidth="1"/>
    <col min="21" max="21" width="5.7109375" style="760" customWidth="1"/>
    <col min="22" max="34" width="5.7109375" style="562" customWidth="1"/>
    <col min="35" max="35" width="14" style="562" customWidth="1"/>
    <col min="36" max="36" width="22.5703125" style="562" customWidth="1"/>
    <col min="37" max="37" width="22.5703125" customWidth="1"/>
    <col min="39" max="197" width="9.140625" style="418"/>
  </cols>
  <sheetData>
    <row r="1" spans="1:37" x14ac:dyDescent="0.25">
      <c r="A1" s="765"/>
      <c r="B1" s="766"/>
      <c r="C1" s="801"/>
      <c r="D1" s="767"/>
      <c r="E1" s="768"/>
      <c r="F1" s="809"/>
      <c r="G1" s="767"/>
      <c r="H1" s="767"/>
      <c r="I1" s="767"/>
      <c r="J1" s="767"/>
      <c r="K1" s="767"/>
      <c r="L1" s="767"/>
      <c r="M1" s="767"/>
      <c r="N1" s="768"/>
      <c r="O1" s="768"/>
      <c r="P1" s="768"/>
      <c r="Q1" s="768"/>
      <c r="R1" s="766"/>
      <c r="S1" s="768"/>
      <c r="T1" s="768"/>
      <c r="U1" s="766"/>
      <c r="V1" s="766"/>
      <c r="W1" s="766"/>
      <c r="X1" s="766"/>
      <c r="Y1" s="766"/>
      <c r="Z1" s="766"/>
      <c r="AA1" s="766"/>
      <c r="AB1" s="766"/>
      <c r="AC1" s="766"/>
      <c r="AD1" s="766"/>
      <c r="AE1" s="766"/>
      <c r="AF1" s="766"/>
      <c r="AG1" s="766"/>
      <c r="AH1" s="766"/>
      <c r="AI1" s="766"/>
      <c r="AJ1" s="766"/>
    </row>
    <row r="2" spans="1:37" x14ac:dyDescent="0.25">
      <c r="A2" s="765"/>
      <c r="B2" s="1040" t="s">
        <v>1523</v>
      </c>
      <c r="C2" s="1041"/>
      <c r="D2" s="1042"/>
      <c r="E2" s="1043"/>
      <c r="F2" s="809"/>
      <c r="G2" s="767"/>
      <c r="H2" s="767"/>
      <c r="I2" s="767"/>
      <c r="J2" s="767"/>
      <c r="K2" s="767"/>
      <c r="L2" s="767"/>
      <c r="M2" s="767"/>
      <c r="N2" s="768"/>
      <c r="O2" s="768"/>
      <c r="P2" s="768"/>
      <c r="Q2" s="768"/>
      <c r="R2" s="766"/>
      <c r="S2" s="768"/>
      <c r="T2" s="780"/>
      <c r="U2" s="766"/>
      <c r="V2" s="766"/>
      <c r="W2" s="766"/>
      <c r="X2" s="766"/>
      <c r="Y2" s="766"/>
      <c r="Z2" s="766"/>
      <c r="AA2" s="766"/>
      <c r="AB2" s="766"/>
      <c r="AC2" s="766"/>
      <c r="AD2" s="766"/>
      <c r="AE2" s="766"/>
      <c r="AF2" s="766"/>
      <c r="AG2" s="766"/>
      <c r="AH2" s="766"/>
      <c r="AI2" s="766"/>
      <c r="AJ2" s="766"/>
    </row>
    <row r="3" spans="1:37" x14ac:dyDescent="0.25">
      <c r="A3" s="765"/>
      <c r="B3" s="766"/>
      <c r="C3" s="801"/>
      <c r="D3" s="767"/>
      <c r="E3" s="771"/>
      <c r="F3" s="810"/>
      <c r="G3" s="770"/>
      <c r="H3" s="770"/>
      <c r="I3" s="770"/>
      <c r="J3" s="770"/>
      <c r="K3" s="770"/>
      <c r="L3" s="770"/>
      <c r="M3" s="770"/>
      <c r="N3" s="771"/>
      <c r="O3" s="771"/>
      <c r="P3" s="771"/>
      <c r="Q3" s="771"/>
      <c r="R3" s="769"/>
      <c r="S3" s="771"/>
      <c r="T3" s="771"/>
      <c r="U3" s="769"/>
      <c r="V3" s="769"/>
      <c r="W3" s="769"/>
      <c r="X3" s="769"/>
      <c r="Y3" s="769"/>
      <c r="Z3" s="769"/>
      <c r="AA3" s="769"/>
      <c r="AB3" s="769"/>
      <c r="AC3" s="769"/>
      <c r="AD3" s="769"/>
      <c r="AE3" s="769"/>
      <c r="AF3" s="769"/>
      <c r="AG3" s="769"/>
      <c r="AH3" s="769"/>
      <c r="AI3" s="769"/>
      <c r="AJ3" s="769"/>
    </row>
    <row r="4" spans="1:37" ht="47.25" customHeight="1" x14ac:dyDescent="0.25">
      <c r="A4" s="767"/>
      <c r="B4" s="1038" t="s">
        <v>0</v>
      </c>
      <c r="C4" s="1050" t="s">
        <v>8227</v>
      </c>
      <c r="D4" s="1038" t="s">
        <v>8226</v>
      </c>
      <c r="E4" s="1046" t="s">
        <v>2</v>
      </c>
      <c r="F4" s="1038" t="s">
        <v>4</v>
      </c>
      <c r="G4" s="1038" t="s">
        <v>2741</v>
      </c>
      <c r="H4" s="1038" t="s">
        <v>7644</v>
      </c>
      <c r="I4" s="1038" t="s">
        <v>7646</v>
      </c>
      <c r="J4" s="1038" t="s">
        <v>10189</v>
      </c>
      <c r="K4" s="1038" t="s">
        <v>9875</v>
      </c>
      <c r="L4" s="1038" t="s">
        <v>17795</v>
      </c>
      <c r="M4" s="1038" t="s">
        <v>17796</v>
      </c>
      <c r="N4" s="1038" t="s">
        <v>9876</v>
      </c>
      <c r="O4" s="1038" t="s">
        <v>9877</v>
      </c>
      <c r="P4" s="1038" t="s">
        <v>9940</v>
      </c>
      <c r="Q4" s="1038" t="s">
        <v>592</v>
      </c>
      <c r="R4" s="1038" t="s">
        <v>748</v>
      </c>
      <c r="S4" s="1038" t="s">
        <v>8811</v>
      </c>
      <c r="T4" s="1038" t="s">
        <v>2735</v>
      </c>
      <c r="U4" s="1044" t="s">
        <v>593</v>
      </c>
      <c r="V4" s="1044"/>
      <c r="W4" s="1044"/>
      <c r="X4" s="1044"/>
      <c r="Y4" s="1044"/>
      <c r="Z4" s="1044"/>
      <c r="AA4" s="1044"/>
      <c r="AB4" s="1044"/>
      <c r="AC4" s="1044"/>
      <c r="AD4" s="1044"/>
      <c r="AE4" s="1044"/>
      <c r="AF4" s="1044"/>
      <c r="AG4" s="1044"/>
      <c r="AH4" s="1044"/>
      <c r="AI4" s="1053" t="s">
        <v>2238</v>
      </c>
      <c r="AJ4" s="1035" t="s">
        <v>10028</v>
      </c>
      <c r="AK4" s="559"/>
    </row>
    <row r="5" spans="1:37" ht="15.75" customHeight="1" x14ac:dyDescent="0.25">
      <c r="A5" s="767"/>
      <c r="B5" s="1045"/>
      <c r="C5" s="1051"/>
      <c r="D5" s="1045"/>
      <c r="E5" s="1047"/>
      <c r="F5" s="1045"/>
      <c r="G5" s="1045"/>
      <c r="H5" s="1045"/>
      <c r="I5" s="1045"/>
      <c r="J5" s="1045"/>
      <c r="K5" s="1045"/>
      <c r="L5" s="1045"/>
      <c r="M5" s="1045"/>
      <c r="N5" s="1045"/>
      <c r="O5" s="1045"/>
      <c r="P5" s="1045"/>
      <c r="Q5" s="1045"/>
      <c r="R5" s="1045"/>
      <c r="S5" s="1045"/>
      <c r="T5" s="1045"/>
      <c r="U5" s="1049" t="s">
        <v>594</v>
      </c>
      <c r="V5" s="1054" t="s">
        <v>595</v>
      </c>
      <c r="W5" s="1055"/>
      <c r="X5" s="1055"/>
      <c r="Y5" s="1055"/>
      <c r="Z5" s="1055"/>
      <c r="AA5" s="1055"/>
      <c r="AB5" s="1056"/>
      <c r="AC5" s="1044" t="s">
        <v>596</v>
      </c>
      <c r="AD5" s="1044"/>
      <c r="AE5" s="1044"/>
      <c r="AF5" s="1044"/>
      <c r="AG5" s="1044"/>
      <c r="AH5" s="1044"/>
      <c r="AI5" s="1053"/>
      <c r="AJ5" s="1036"/>
      <c r="AK5" s="559"/>
    </row>
    <row r="6" spans="1:37" ht="15" customHeight="1" x14ac:dyDescent="0.25">
      <c r="A6" s="767"/>
      <c r="B6" s="1045"/>
      <c r="C6" s="1051"/>
      <c r="D6" s="1045"/>
      <c r="E6" s="1047"/>
      <c r="F6" s="1045"/>
      <c r="G6" s="1045"/>
      <c r="H6" s="1045"/>
      <c r="I6" s="1045"/>
      <c r="J6" s="1045"/>
      <c r="K6" s="1045"/>
      <c r="L6" s="1045"/>
      <c r="M6" s="1045"/>
      <c r="N6" s="1045"/>
      <c r="O6" s="1045"/>
      <c r="P6" s="1045"/>
      <c r="Q6" s="1045"/>
      <c r="R6" s="1045"/>
      <c r="S6" s="1045"/>
      <c r="T6" s="1045"/>
      <c r="U6" s="1049"/>
      <c r="V6" s="1044" t="s">
        <v>10024</v>
      </c>
      <c r="W6" s="1038" t="s">
        <v>10025</v>
      </c>
      <c r="X6" s="1044" t="s">
        <v>10026</v>
      </c>
      <c r="Y6" s="1038" t="s">
        <v>10025</v>
      </c>
      <c r="Z6" s="1044" t="s">
        <v>10032</v>
      </c>
      <c r="AA6" s="1044" t="s">
        <v>10033</v>
      </c>
      <c r="AB6" s="1038" t="s">
        <v>10025</v>
      </c>
      <c r="AC6" s="1049" t="s">
        <v>598</v>
      </c>
      <c r="AD6" s="1049" t="s">
        <v>599</v>
      </c>
      <c r="AE6" s="1049" t="s">
        <v>600</v>
      </c>
      <c r="AF6" s="1049" t="s">
        <v>1063</v>
      </c>
      <c r="AG6" s="1049" t="s">
        <v>601</v>
      </c>
      <c r="AH6" s="1049" t="s">
        <v>661</v>
      </c>
      <c r="AI6" s="1053"/>
      <c r="AJ6" s="1036"/>
      <c r="AK6" s="559"/>
    </row>
    <row r="7" spans="1:37" ht="15.75" customHeight="1" x14ac:dyDescent="0.25">
      <c r="A7" s="767"/>
      <c r="B7" s="1039"/>
      <c r="C7" s="1052"/>
      <c r="D7" s="1039"/>
      <c r="E7" s="1048"/>
      <c r="F7" s="1039"/>
      <c r="G7" s="1039"/>
      <c r="H7" s="1039"/>
      <c r="I7" s="1039"/>
      <c r="J7" s="1039"/>
      <c r="K7" s="1039"/>
      <c r="L7" s="1039"/>
      <c r="M7" s="1039"/>
      <c r="N7" s="1039"/>
      <c r="O7" s="1039"/>
      <c r="P7" s="1039"/>
      <c r="Q7" s="1039"/>
      <c r="R7" s="1039"/>
      <c r="S7" s="1039"/>
      <c r="T7" s="1039"/>
      <c r="U7" s="1049"/>
      <c r="V7" s="1044"/>
      <c r="W7" s="1039"/>
      <c r="X7" s="1044"/>
      <c r="Y7" s="1039"/>
      <c r="Z7" s="1044"/>
      <c r="AA7" s="1044"/>
      <c r="AB7" s="1039"/>
      <c r="AC7" s="1049"/>
      <c r="AD7" s="1049"/>
      <c r="AE7" s="1049"/>
      <c r="AF7" s="1049"/>
      <c r="AG7" s="1049"/>
      <c r="AH7" s="1049"/>
      <c r="AI7" s="776" t="s">
        <v>9043</v>
      </c>
      <c r="AJ7" s="1037"/>
      <c r="AK7" s="559"/>
    </row>
    <row r="8" spans="1:37" ht="45" customHeight="1" x14ac:dyDescent="0.25">
      <c r="A8" s="767"/>
      <c r="B8" s="779">
        <v>1</v>
      </c>
      <c r="C8" s="779">
        <v>2</v>
      </c>
      <c r="D8" s="779">
        <v>3</v>
      </c>
      <c r="E8" s="971">
        <v>4</v>
      </c>
      <c r="F8" s="948">
        <v>5</v>
      </c>
      <c r="G8" s="779">
        <v>6</v>
      </c>
      <c r="H8" s="779">
        <v>7</v>
      </c>
      <c r="I8" s="779">
        <v>8</v>
      </c>
      <c r="J8" s="779">
        <v>9</v>
      </c>
      <c r="K8" s="779">
        <v>10</v>
      </c>
      <c r="L8" s="779">
        <v>11</v>
      </c>
      <c r="M8" s="779">
        <v>12</v>
      </c>
      <c r="N8" s="1031">
        <v>13</v>
      </c>
      <c r="O8" s="1031">
        <v>14</v>
      </c>
      <c r="P8" s="948">
        <v>15</v>
      </c>
      <c r="Q8" s="948">
        <v>16</v>
      </c>
      <c r="R8" s="779">
        <v>17</v>
      </c>
      <c r="S8" s="948">
        <v>18</v>
      </c>
      <c r="T8" s="948">
        <v>19</v>
      </c>
      <c r="U8" s="774">
        <v>20</v>
      </c>
      <c r="V8" s="774">
        <v>21</v>
      </c>
      <c r="W8" s="777">
        <v>22</v>
      </c>
      <c r="X8" s="774">
        <v>23</v>
      </c>
      <c r="Y8" s="777">
        <v>24</v>
      </c>
      <c r="Z8" s="774">
        <v>25</v>
      </c>
      <c r="AA8" s="774">
        <v>26</v>
      </c>
      <c r="AB8" s="777">
        <v>27</v>
      </c>
      <c r="AC8" s="774">
        <v>28</v>
      </c>
      <c r="AD8" s="774">
        <v>29</v>
      </c>
      <c r="AE8" s="774">
        <v>30</v>
      </c>
      <c r="AF8" s="774">
        <v>31</v>
      </c>
      <c r="AG8" s="774">
        <v>32</v>
      </c>
      <c r="AH8" s="774">
        <v>33</v>
      </c>
      <c r="AI8" s="775">
        <v>34</v>
      </c>
      <c r="AJ8" s="775">
        <v>35</v>
      </c>
      <c r="AK8" s="559"/>
    </row>
    <row r="9" spans="1:37" s="577" customFormat="1" ht="94.5" customHeight="1" x14ac:dyDescent="0.25">
      <c r="A9" s="767"/>
      <c r="B9" s="784">
        <v>1</v>
      </c>
      <c r="C9" s="785" t="s">
        <v>2790</v>
      </c>
      <c r="D9" s="785" t="s">
        <v>8306</v>
      </c>
      <c r="E9" s="807" t="s">
        <v>9059</v>
      </c>
      <c r="F9" s="785" t="s">
        <v>17358</v>
      </c>
      <c r="G9" s="807" t="s">
        <v>1104</v>
      </c>
      <c r="H9" s="807" t="s">
        <v>12419</v>
      </c>
      <c r="I9" s="807"/>
      <c r="J9" s="807" t="s">
        <v>6512</v>
      </c>
      <c r="K9" s="807">
        <v>5734.4</v>
      </c>
      <c r="L9" s="807">
        <f>N9*12</f>
        <v>932.76</v>
      </c>
      <c r="M9" s="807">
        <f>O9*12</f>
        <v>154.8288</v>
      </c>
      <c r="N9" s="786">
        <v>77.73</v>
      </c>
      <c r="O9" s="786">
        <f>(K9*0.027)/12</f>
        <v>12.9024</v>
      </c>
      <c r="P9" s="807" t="s">
        <v>9478</v>
      </c>
      <c r="Q9" s="807" t="s">
        <v>9478</v>
      </c>
      <c r="R9" s="807" t="s">
        <v>17287</v>
      </c>
      <c r="S9" s="807" t="s">
        <v>8952</v>
      </c>
      <c r="T9" s="807" t="s">
        <v>7738</v>
      </c>
      <c r="U9" s="807">
        <v>7</v>
      </c>
      <c r="V9" s="1003">
        <v>1</v>
      </c>
      <c r="W9" s="1004" t="s">
        <v>10076</v>
      </c>
      <c r="X9" s="807">
        <v>1</v>
      </c>
      <c r="Y9" s="1004" t="s">
        <v>10071</v>
      </c>
      <c r="Z9" s="807"/>
      <c r="AA9" s="807"/>
      <c r="AB9" s="807" t="s">
        <v>10201</v>
      </c>
      <c r="AC9" s="807" t="s">
        <v>10027</v>
      </c>
      <c r="AD9" s="807" t="s">
        <v>10027</v>
      </c>
      <c r="AE9" s="807" t="s">
        <v>10027</v>
      </c>
      <c r="AF9" s="807" t="s">
        <v>10027</v>
      </c>
      <c r="AG9" s="807"/>
      <c r="AH9" s="807" t="s">
        <v>1695</v>
      </c>
      <c r="AI9" s="807" t="s">
        <v>13327</v>
      </c>
      <c r="AJ9" s="807"/>
      <c r="AK9" s="761"/>
    </row>
    <row r="10" spans="1:37" ht="409.5" customHeight="1" x14ac:dyDescent="0.25">
      <c r="A10" s="767"/>
      <c r="B10" s="784">
        <v>2</v>
      </c>
      <c r="C10" s="785" t="s">
        <v>2790</v>
      </c>
      <c r="D10" s="785" t="s">
        <v>16408</v>
      </c>
      <c r="E10" s="807" t="s">
        <v>2551</v>
      </c>
      <c r="F10" s="792" t="s">
        <v>9865</v>
      </c>
      <c r="G10" s="807" t="s">
        <v>1105</v>
      </c>
      <c r="H10" s="807" t="s">
        <v>9113</v>
      </c>
      <c r="I10" s="807"/>
      <c r="J10" s="807"/>
      <c r="K10" s="807">
        <v>20802</v>
      </c>
      <c r="L10" s="807">
        <f t="shared" ref="L10:L73" si="0">N10*12</f>
        <v>1971.12</v>
      </c>
      <c r="M10" s="807">
        <f t="shared" ref="M10:M21" si="1">O10*12</f>
        <v>561.59999999999991</v>
      </c>
      <c r="N10" s="786">
        <v>164.26</v>
      </c>
      <c r="O10" s="788">
        <v>46.8</v>
      </c>
      <c r="P10" s="807" t="s">
        <v>1527</v>
      </c>
      <c r="Q10" s="807" t="s">
        <v>9976</v>
      </c>
      <c r="R10" s="807" t="s">
        <v>17287</v>
      </c>
      <c r="S10" s="807" t="s">
        <v>8952</v>
      </c>
      <c r="T10" s="807" t="s">
        <v>7739</v>
      </c>
      <c r="U10" s="807">
        <v>33</v>
      </c>
      <c r="V10" s="963">
        <v>7</v>
      </c>
      <c r="W10" s="807" t="s">
        <v>16407</v>
      </c>
      <c r="X10" s="807">
        <v>2</v>
      </c>
      <c r="Y10" s="807" t="s">
        <v>10072</v>
      </c>
      <c r="Z10" s="807"/>
      <c r="AA10" s="807"/>
      <c r="AB10" s="807" t="s">
        <v>10201</v>
      </c>
      <c r="AC10" s="807" t="s">
        <v>10027</v>
      </c>
      <c r="AD10" s="807" t="s">
        <v>10027</v>
      </c>
      <c r="AE10" s="807" t="s">
        <v>10027</v>
      </c>
      <c r="AF10" s="807" t="s">
        <v>10027</v>
      </c>
      <c r="AG10" s="807" t="s">
        <v>10073</v>
      </c>
      <c r="AH10" s="807" t="s">
        <v>663</v>
      </c>
      <c r="AI10" s="807" t="s">
        <v>16406</v>
      </c>
      <c r="AJ10" s="807"/>
      <c r="AK10" s="559"/>
    </row>
    <row r="11" spans="1:37" ht="88.5" customHeight="1" x14ac:dyDescent="0.25">
      <c r="A11" s="767"/>
      <c r="B11" s="784">
        <v>3</v>
      </c>
      <c r="C11" s="785" t="s">
        <v>2790</v>
      </c>
      <c r="D11" s="785" t="s">
        <v>10777</v>
      </c>
      <c r="E11" s="807" t="s">
        <v>13161</v>
      </c>
      <c r="F11" s="785" t="s">
        <v>9118</v>
      </c>
      <c r="G11" s="807" t="s">
        <v>1104</v>
      </c>
      <c r="H11" s="807" t="s">
        <v>2277</v>
      </c>
      <c r="I11" s="807" t="s">
        <v>7740</v>
      </c>
      <c r="J11" s="807" t="s">
        <v>16325</v>
      </c>
      <c r="K11" s="807">
        <v>10182.700000000001</v>
      </c>
      <c r="L11" s="807">
        <f t="shared" si="0"/>
        <v>2841.96</v>
      </c>
      <c r="M11" s="807">
        <f t="shared" si="1"/>
        <v>274.93290000000002</v>
      </c>
      <c r="N11" s="786">
        <v>236.83</v>
      </c>
      <c r="O11" s="786">
        <f>(K11*0.027)/12</f>
        <v>22.911075</v>
      </c>
      <c r="P11" s="807" t="s">
        <v>9478</v>
      </c>
      <c r="Q11" s="807" t="s">
        <v>9478</v>
      </c>
      <c r="R11" s="807" t="s">
        <v>17287</v>
      </c>
      <c r="S11" s="807" t="s">
        <v>8952</v>
      </c>
      <c r="T11" s="807" t="s">
        <v>7741</v>
      </c>
      <c r="U11" s="807">
        <v>16.809999999999999</v>
      </c>
      <c r="V11" s="963">
        <v>3</v>
      </c>
      <c r="W11" s="807" t="s">
        <v>16488</v>
      </c>
      <c r="X11" s="807">
        <v>1</v>
      </c>
      <c r="Y11" s="807" t="s">
        <v>10611</v>
      </c>
      <c r="Z11" s="807"/>
      <c r="AA11" s="807">
        <v>1</v>
      </c>
      <c r="AB11" s="807" t="s">
        <v>14508</v>
      </c>
      <c r="AC11" s="807" t="s">
        <v>10027</v>
      </c>
      <c r="AD11" s="807" t="s">
        <v>2239</v>
      </c>
      <c r="AE11" s="807" t="s">
        <v>10027</v>
      </c>
      <c r="AF11" s="807" t="s">
        <v>10027</v>
      </c>
      <c r="AG11" s="807"/>
      <c r="AH11" s="807" t="s">
        <v>663</v>
      </c>
      <c r="AI11" s="807" t="s">
        <v>16738</v>
      </c>
      <c r="AJ11" s="807"/>
      <c r="AK11" s="559"/>
    </row>
    <row r="12" spans="1:37" ht="330" customHeight="1" x14ac:dyDescent="0.25">
      <c r="A12" s="767"/>
      <c r="B12" s="784">
        <v>4</v>
      </c>
      <c r="C12" s="785" t="s">
        <v>2790</v>
      </c>
      <c r="D12" s="785" t="s">
        <v>10778</v>
      </c>
      <c r="E12" s="807" t="s">
        <v>2552</v>
      </c>
      <c r="F12" s="785" t="s">
        <v>9140</v>
      </c>
      <c r="G12" s="807" t="s">
        <v>1105</v>
      </c>
      <c r="H12" s="807"/>
      <c r="I12" s="807" t="s">
        <v>10191</v>
      </c>
      <c r="J12" s="807"/>
      <c r="K12" s="807">
        <v>11720.8</v>
      </c>
      <c r="L12" s="807">
        <f t="shared" si="0"/>
        <v>1192.92</v>
      </c>
      <c r="M12" s="807">
        <f t="shared" si="1"/>
        <v>316.44</v>
      </c>
      <c r="N12" s="786">
        <v>99.41</v>
      </c>
      <c r="O12" s="788">
        <v>26.37</v>
      </c>
      <c r="P12" s="788" t="s">
        <v>1527</v>
      </c>
      <c r="Q12" s="807" t="s">
        <v>813</v>
      </c>
      <c r="R12" s="807" t="s">
        <v>17287</v>
      </c>
      <c r="S12" s="807" t="s">
        <v>8952</v>
      </c>
      <c r="T12" s="807" t="s">
        <v>10012</v>
      </c>
      <c r="U12" s="807">
        <v>25</v>
      </c>
      <c r="V12" s="963">
        <v>3</v>
      </c>
      <c r="W12" s="807" t="s">
        <v>15567</v>
      </c>
      <c r="X12" s="807">
        <v>1</v>
      </c>
      <c r="Y12" s="807" t="s">
        <v>10268</v>
      </c>
      <c r="Z12" s="807"/>
      <c r="AA12" s="807"/>
      <c r="AB12" s="807"/>
      <c r="AC12" s="807" t="s">
        <v>10027</v>
      </c>
      <c r="AD12" s="807" t="s">
        <v>10027</v>
      </c>
      <c r="AE12" s="807" t="s">
        <v>10027</v>
      </c>
      <c r="AF12" s="807" t="s">
        <v>10027</v>
      </c>
      <c r="AG12" s="807"/>
      <c r="AH12" s="807" t="s">
        <v>663</v>
      </c>
      <c r="AI12" s="807" t="s">
        <v>15566</v>
      </c>
      <c r="AJ12" s="807"/>
      <c r="AK12" s="559"/>
    </row>
    <row r="13" spans="1:37" ht="150" customHeight="1" x14ac:dyDescent="0.25">
      <c r="A13" s="767"/>
      <c r="B13" s="784">
        <v>5</v>
      </c>
      <c r="C13" s="785" t="s">
        <v>2790</v>
      </c>
      <c r="D13" s="785" t="s">
        <v>16409</v>
      </c>
      <c r="E13" s="807" t="s">
        <v>896</v>
      </c>
      <c r="F13" s="785" t="s">
        <v>9120</v>
      </c>
      <c r="G13" s="807" t="s">
        <v>1105</v>
      </c>
      <c r="H13" s="807" t="s">
        <v>7728</v>
      </c>
      <c r="I13" s="807"/>
      <c r="J13" s="807"/>
      <c r="K13" s="807">
        <v>15836.72</v>
      </c>
      <c r="L13" s="807">
        <f t="shared" si="0"/>
        <v>1567.56</v>
      </c>
      <c r="M13" s="807">
        <f t="shared" si="1"/>
        <v>427.56000000000006</v>
      </c>
      <c r="N13" s="786">
        <v>130.63</v>
      </c>
      <c r="O13" s="788">
        <v>35.630000000000003</v>
      </c>
      <c r="P13" s="788" t="s">
        <v>1527</v>
      </c>
      <c r="Q13" s="807" t="s">
        <v>9976</v>
      </c>
      <c r="R13" s="807" t="s">
        <v>17287</v>
      </c>
      <c r="S13" s="807" t="s">
        <v>8952</v>
      </c>
      <c r="T13" s="807" t="s">
        <v>14560</v>
      </c>
      <c r="U13" s="807">
        <v>12.8</v>
      </c>
      <c r="V13" s="963">
        <v>2</v>
      </c>
      <c r="W13" s="807" t="s">
        <v>10500</v>
      </c>
      <c r="X13" s="807">
        <v>1</v>
      </c>
      <c r="Y13" s="807" t="s">
        <v>10706</v>
      </c>
      <c r="Z13" s="807"/>
      <c r="AA13" s="807"/>
      <c r="AB13" s="807" t="s">
        <v>10515</v>
      </c>
      <c r="AC13" s="807" t="s">
        <v>10027</v>
      </c>
      <c r="AD13" s="807" t="s">
        <v>10027</v>
      </c>
      <c r="AE13" s="807" t="s">
        <v>10027</v>
      </c>
      <c r="AF13" s="807" t="s">
        <v>10027</v>
      </c>
      <c r="AG13" s="807"/>
      <c r="AH13" s="807" t="s">
        <v>663</v>
      </c>
      <c r="AI13" s="807"/>
      <c r="AJ13" s="807"/>
      <c r="AK13" s="559"/>
    </row>
    <row r="14" spans="1:37" s="577" customFormat="1" ht="150" customHeight="1" x14ac:dyDescent="0.25">
      <c r="A14" s="767"/>
      <c r="B14" s="784">
        <v>6</v>
      </c>
      <c r="C14" s="785" t="s">
        <v>2790</v>
      </c>
      <c r="D14" s="785" t="s">
        <v>8312</v>
      </c>
      <c r="E14" s="807" t="s">
        <v>877</v>
      </c>
      <c r="F14" s="785" t="s">
        <v>16536</v>
      </c>
      <c r="G14" s="807" t="s">
        <v>1104</v>
      </c>
      <c r="H14" s="807" t="s">
        <v>10078</v>
      </c>
      <c r="I14" s="807"/>
      <c r="J14" s="807" t="s">
        <v>10192</v>
      </c>
      <c r="K14" s="807">
        <v>12060.3</v>
      </c>
      <c r="L14" s="807">
        <f t="shared" si="0"/>
        <v>1929.96</v>
      </c>
      <c r="M14" s="807">
        <f t="shared" si="1"/>
        <v>325.62809999999996</v>
      </c>
      <c r="N14" s="786">
        <v>160.83000000000001</v>
      </c>
      <c r="O14" s="786">
        <f t="shared" ref="O14:O21" si="2">(K14*0.027)/12</f>
        <v>27.135674999999996</v>
      </c>
      <c r="P14" s="807" t="s">
        <v>9478</v>
      </c>
      <c r="Q14" s="807" t="s">
        <v>9478</v>
      </c>
      <c r="R14" s="807" t="s">
        <v>17287</v>
      </c>
      <c r="S14" s="807" t="s">
        <v>8952</v>
      </c>
      <c r="T14" s="807" t="s">
        <v>5409</v>
      </c>
      <c r="U14" s="807">
        <v>19</v>
      </c>
      <c r="V14" s="1003">
        <v>5</v>
      </c>
      <c r="W14" s="807" t="s">
        <v>16302</v>
      </c>
      <c r="X14" s="807">
        <v>1</v>
      </c>
      <c r="Y14" s="807" t="s">
        <v>10074</v>
      </c>
      <c r="Z14" s="807"/>
      <c r="AA14" s="807"/>
      <c r="AB14" s="807" t="s">
        <v>10516</v>
      </c>
      <c r="AC14" s="807" t="s">
        <v>10027</v>
      </c>
      <c r="AD14" s="807" t="s">
        <v>10027</v>
      </c>
      <c r="AE14" s="807" t="s">
        <v>10027</v>
      </c>
      <c r="AF14" s="807" t="s">
        <v>10027</v>
      </c>
      <c r="AG14" s="807"/>
      <c r="AH14" s="807" t="s">
        <v>663</v>
      </c>
      <c r="AI14" s="807" t="s">
        <v>16739</v>
      </c>
      <c r="AJ14" s="807"/>
      <c r="AK14" s="761"/>
    </row>
    <row r="15" spans="1:37" s="577" customFormat="1" ht="240" customHeight="1" x14ac:dyDescent="0.25">
      <c r="A15" s="767"/>
      <c r="B15" s="784">
        <v>7</v>
      </c>
      <c r="C15" s="785" t="s">
        <v>2790</v>
      </c>
      <c r="D15" s="785" t="s">
        <v>16900</v>
      </c>
      <c r="E15" s="807" t="s">
        <v>878</v>
      </c>
      <c r="F15" s="785" t="s">
        <v>10137</v>
      </c>
      <c r="G15" s="807" t="s">
        <v>1104</v>
      </c>
      <c r="H15" s="807"/>
      <c r="I15" s="807" t="s">
        <v>7069</v>
      </c>
      <c r="J15" s="807"/>
      <c r="K15" s="807">
        <v>12578.23</v>
      </c>
      <c r="L15" s="807">
        <f t="shared" si="0"/>
        <v>1926.3600000000001</v>
      </c>
      <c r="M15" s="807">
        <f t="shared" si="1"/>
        <v>339.61221</v>
      </c>
      <c r="N15" s="786">
        <v>160.53</v>
      </c>
      <c r="O15" s="786">
        <f t="shared" si="2"/>
        <v>28.3010175</v>
      </c>
      <c r="P15" s="807" t="s">
        <v>9478</v>
      </c>
      <c r="Q15" s="807" t="s">
        <v>9478</v>
      </c>
      <c r="R15" s="807" t="s">
        <v>17287</v>
      </c>
      <c r="S15" s="807" t="s">
        <v>8952</v>
      </c>
      <c r="T15" s="807" t="s">
        <v>10055</v>
      </c>
      <c r="U15" s="807">
        <v>15.8</v>
      </c>
      <c r="V15" s="1003">
        <v>4</v>
      </c>
      <c r="W15" s="807" t="s">
        <v>16899</v>
      </c>
      <c r="X15" s="807">
        <v>1</v>
      </c>
      <c r="Y15" s="807" t="s">
        <v>10074</v>
      </c>
      <c r="Z15" s="807"/>
      <c r="AA15" s="807"/>
      <c r="AB15" s="807" t="s">
        <v>10256</v>
      </c>
      <c r="AC15" s="807" t="s">
        <v>10027</v>
      </c>
      <c r="AD15" s="807" t="s">
        <v>10027</v>
      </c>
      <c r="AE15" s="807" t="s">
        <v>10027</v>
      </c>
      <c r="AF15" s="807" t="s">
        <v>10027</v>
      </c>
      <c r="AG15" s="807"/>
      <c r="AH15" s="807" t="s">
        <v>1695</v>
      </c>
      <c r="AI15" s="807" t="s">
        <v>13302</v>
      </c>
      <c r="AJ15" s="807"/>
      <c r="AK15" s="761"/>
    </row>
    <row r="16" spans="1:37" s="577" customFormat="1" ht="47.25" customHeight="1" x14ac:dyDescent="0.25">
      <c r="A16" s="767"/>
      <c r="B16" s="784">
        <v>8</v>
      </c>
      <c r="C16" s="785" t="s">
        <v>2790</v>
      </c>
      <c r="D16" s="785" t="s">
        <v>8314</v>
      </c>
      <c r="E16" s="807" t="s">
        <v>876</v>
      </c>
      <c r="F16" s="785" t="s">
        <v>10117</v>
      </c>
      <c r="G16" s="807" t="s">
        <v>1104</v>
      </c>
      <c r="H16" s="807" t="s">
        <v>2279</v>
      </c>
      <c r="I16" s="807" t="s">
        <v>10193</v>
      </c>
      <c r="J16" s="807"/>
      <c r="K16" s="807">
        <v>4536.1000000000004</v>
      </c>
      <c r="L16" s="807">
        <f t="shared" si="0"/>
        <v>1170.48</v>
      </c>
      <c r="M16" s="807">
        <f t="shared" si="1"/>
        <v>122.47470000000001</v>
      </c>
      <c r="N16" s="786">
        <v>97.54</v>
      </c>
      <c r="O16" s="786">
        <f t="shared" si="2"/>
        <v>10.206225000000002</v>
      </c>
      <c r="P16" s="807" t="s">
        <v>9478</v>
      </c>
      <c r="Q16" s="807" t="s">
        <v>9478</v>
      </c>
      <c r="R16" s="807" t="s">
        <v>17287</v>
      </c>
      <c r="S16" s="807" t="s">
        <v>8952</v>
      </c>
      <c r="T16" s="807" t="s">
        <v>7744</v>
      </c>
      <c r="U16" s="807">
        <v>14.2</v>
      </c>
      <c r="V16" s="1003">
        <v>2</v>
      </c>
      <c r="W16" s="807" t="s">
        <v>16487</v>
      </c>
      <c r="X16" s="807">
        <v>1</v>
      </c>
      <c r="Y16" s="807" t="s">
        <v>10074</v>
      </c>
      <c r="Z16" s="807"/>
      <c r="AA16" s="807"/>
      <c r="AB16" s="807" t="s">
        <v>10516</v>
      </c>
      <c r="AC16" s="807" t="s">
        <v>10027</v>
      </c>
      <c r="AD16" s="807" t="s">
        <v>10027</v>
      </c>
      <c r="AE16" s="807" t="s">
        <v>10027</v>
      </c>
      <c r="AF16" s="807" t="s">
        <v>10027</v>
      </c>
      <c r="AG16" s="807"/>
      <c r="AH16" s="807" t="s">
        <v>830</v>
      </c>
      <c r="AI16" s="807" t="s">
        <v>15597</v>
      </c>
      <c r="AJ16" s="807"/>
      <c r="AK16" s="761"/>
    </row>
    <row r="17" spans="1:37" s="577" customFormat="1" ht="139.5" customHeight="1" x14ac:dyDescent="0.25">
      <c r="A17" s="767"/>
      <c r="B17" s="784">
        <v>9</v>
      </c>
      <c r="C17" s="785" t="s">
        <v>2790</v>
      </c>
      <c r="D17" s="785" t="s">
        <v>8315</v>
      </c>
      <c r="E17" s="807" t="s">
        <v>17269</v>
      </c>
      <c r="F17" s="785" t="s">
        <v>10130</v>
      </c>
      <c r="G17" s="807" t="s">
        <v>1104</v>
      </c>
      <c r="H17" s="807" t="s">
        <v>17276</v>
      </c>
      <c r="I17" s="807" t="s">
        <v>7089</v>
      </c>
      <c r="J17" s="807" t="s">
        <v>7745</v>
      </c>
      <c r="K17" s="807">
        <v>10501.2</v>
      </c>
      <c r="L17" s="807">
        <f t="shared" si="0"/>
        <v>1629.96</v>
      </c>
      <c r="M17" s="807">
        <f t="shared" si="1"/>
        <v>283.5324</v>
      </c>
      <c r="N17" s="786">
        <v>135.83000000000001</v>
      </c>
      <c r="O17" s="786">
        <f t="shared" si="2"/>
        <v>23.627700000000001</v>
      </c>
      <c r="P17" s="807" t="s">
        <v>9478</v>
      </c>
      <c r="Q17" s="807" t="s">
        <v>9478</v>
      </c>
      <c r="R17" s="807" t="s">
        <v>17287</v>
      </c>
      <c r="S17" s="807" t="s">
        <v>8952</v>
      </c>
      <c r="T17" s="807" t="s">
        <v>7746</v>
      </c>
      <c r="U17" s="807">
        <v>11</v>
      </c>
      <c r="V17" s="1003">
        <v>3</v>
      </c>
      <c r="W17" s="807" t="s">
        <v>16484</v>
      </c>
      <c r="X17" s="807">
        <v>1</v>
      </c>
      <c r="Y17" s="807" t="s">
        <v>10266</v>
      </c>
      <c r="Z17" s="807"/>
      <c r="AA17" s="807"/>
      <c r="AB17" s="807"/>
      <c r="AC17" s="807" t="s">
        <v>10027</v>
      </c>
      <c r="AD17" s="807" t="s">
        <v>10027</v>
      </c>
      <c r="AE17" s="807" t="s">
        <v>10027</v>
      </c>
      <c r="AF17" s="807" t="s">
        <v>10027</v>
      </c>
      <c r="AG17" s="807"/>
      <c r="AH17" s="807" t="s">
        <v>663</v>
      </c>
      <c r="AI17" s="807" t="s">
        <v>13302</v>
      </c>
      <c r="AJ17" s="807"/>
      <c r="AK17" s="761"/>
    </row>
    <row r="18" spans="1:37" s="577" customFormat="1" ht="45" customHeight="1" x14ac:dyDescent="0.25">
      <c r="A18" s="767"/>
      <c r="B18" s="784">
        <v>10</v>
      </c>
      <c r="C18" s="785" t="s">
        <v>2790</v>
      </c>
      <c r="D18" s="785" t="s">
        <v>8316</v>
      </c>
      <c r="E18" s="807" t="s">
        <v>1102</v>
      </c>
      <c r="F18" s="785" t="s">
        <v>10131</v>
      </c>
      <c r="G18" s="807" t="s">
        <v>1104</v>
      </c>
      <c r="H18" s="807" t="s">
        <v>15972</v>
      </c>
      <c r="I18" s="818" t="s">
        <v>7090</v>
      </c>
      <c r="J18" s="807"/>
      <c r="K18" s="807">
        <v>5229.8</v>
      </c>
      <c r="L18" s="807">
        <f t="shared" si="0"/>
        <v>4062.6000000000004</v>
      </c>
      <c r="M18" s="807">
        <f t="shared" si="1"/>
        <v>141.2046</v>
      </c>
      <c r="N18" s="786">
        <v>338.55</v>
      </c>
      <c r="O18" s="786">
        <f t="shared" si="2"/>
        <v>11.767049999999999</v>
      </c>
      <c r="P18" s="807" t="s">
        <v>9478</v>
      </c>
      <c r="Q18" s="807" t="s">
        <v>9478</v>
      </c>
      <c r="R18" s="807" t="s">
        <v>17287</v>
      </c>
      <c r="S18" s="807" t="s">
        <v>8952</v>
      </c>
      <c r="T18" s="807" t="s">
        <v>10056</v>
      </c>
      <c r="U18" s="807">
        <v>25</v>
      </c>
      <c r="V18" s="1003">
        <v>2</v>
      </c>
      <c r="W18" s="807" t="s">
        <v>10075</v>
      </c>
      <c r="X18" s="807">
        <v>1</v>
      </c>
      <c r="Y18" s="807" t="s">
        <v>10266</v>
      </c>
      <c r="Z18" s="807"/>
      <c r="AA18" s="807">
        <v>1</v>
      </c>
      <c r="AB18" s="807" t="s">
        <v>1564</v>
      </c>
      <c r="AC18" s="807" t="s">
        <v>10027</v>
      </c>
      <c r="AD18" s="807" t="s">
        <v>10027</v>
      </c>
      <c r="AE18" s="807" t="s">
        <v>10027</v>
      </c>
      <c r="AF18" s="807" t="s">
        <v>10027</v>
      </c>
      <c r="AG18" s="807" t="s">
        <v>1720</v>
      </c>
      <c r="AH18" s="807" t="s">
        <v>662</v>
      </c>
      <c r="AI18" s="807" t="s">
        <v>13302</v>
      </c>
      <c r="AJ18" s="807"/>
      <c r="AK18" s="761"/>
    </row>
    <row r="19" spans="1:37" s="577" customFormat="1" ht="63" customHeight="1" x14ac:dyDescent="0.25">
      <c r="A19" s="767"/>
      <c r="B19" s="784">
        <v>11</v>
      </c>
      <c r="C19" s="785" t="s">
        <v>2790</v>
      </c>
      <c r="D19" s="785" t="s">
        <v>8317</v>
      </c>
      <c r="E19" s="807" t="s">
        <v>886</v>
      </c>
      <c r="F19" s="785" t="s">
        <v>9116</v>
      </c>
      <c r="G19" s="807" t="s">
        <v>1104</v>
      </c>
      <c r="H19" s="807" t="s">
        <v>17170</v>
      </c>
      <c r="I19" s="807"/>
      <c r="J19" s="807"/>
      <c r="K19" s="807">
        <v>10852.3</v>
      </c>
      <c r="L19" s="807">
        <f t="shared" si="0"/>
        <v>1997.52</v>
      </c>
      <c r="M19" s="807">
        <f t="shared" si="1"/>
        <v>293.01209999999998</v>
      </c>
      <c r="N19" s="786">
        <v>166.46</v>
      </c>
      <c r="O19" s="786">
        <f t="shared" si="2"/>
        <v>24.417674999999999</v>
      </c>
      <c r="P19" s="807" t="s">
        <v>9478</v>
      </c>
      <c r="Q19" s="807" t="s">
        <v>9478</v>
      </c>
      <c r="R19" s="807" t="s">
        <v>17287</v>
      </c>
      <c r="S19" s="807" t="s">
        <v>8952</v>
      </c>
      <c r="T19" s="807" t="s">
        <v>7747</v>
      </c>
      <c r="U19" s="807">
        <v>23.75</v>
      </c>
      <c r="V19" s="1003">
        <v>5</v>
      </c>
      <c r="W19" s="807" t="s">
        <v>10075</v>
      </c>
      <c r="X19" s="807">
        <v>1</v>
      </c>
      <c r="Y19" s="807" t="s">
        <v>10074</v>
      </c>
      <c r="Z19" s="807"/>
      <c r="AA19" s="807"/>
      <c r="AB19" s="807" t="s">
        <v>10517</v>
      </c>
      <c r="AC19" s="807" t="s">
        <v>10027</v>
      </c>
      <c r="AD19" s="807" t="s">
        <v>10027</v>
      </c>
      <c r="AE19" s="807" t="s">
        <v>10027</v>
      </c>
      <c r="AF19" s="807" t="s">
        <v>10027</v>
      </c>
      <c r="AG19" s="807" t="s">
        <v>1720</v>
      </c>
      <c r="AH19" s="807" t="s">
        <v>663</v>
      </c>
      <c r="AI19" s="807" t="s">
        <v>13302</v>
      </c>
      <c r="AJ19" s="807"/>
      <c r="AK19" s="761"/>
    </row>
    <row r="20" spans="1:37" s="577" customFormat="1" ht="63" customHeight="1" x14ac:dyDescent="0.25">
      <c r="A20" s="767"/>
      <c r="B20" s="784">
        <v>12</v>
      </c>
      <c r="C20" s="785" t="s">
        <v>2790</v>
      </c>
      <c r="D20" s="785" t="s">
        <v>8318</v>
      </c>
      <c r="E20" s="807" t="s">
        <v>884</v>
      </c>
      <c r="F20" s="785" t="s">
        <v>10132</v>
      </c>
      <c r="G20" s="807" t="s">
        <v>1104</v>
      </c>
      <c r="H20" s="807"/>
      <c r="I20" s="807"/>
      <c r="J20" s="807"/>
      <c r="K20" s="807">
        <v>8712.7999999999993</v>
      </c>
      <c r="L20" s="807">
        <f t="shared" si="0"/>
        <v>1925.16</v>
      </c>
      <c r="M20" s="807">
        <f t="shared" si="1"/>
        <v>235.24559999999997</v>
      </c>
      <c r="N20" s="786">
        <v>160.43</v>
      </c>
      <c r="O20" s="786">
        <f t="shared" si="2"/>
        <v>19.603799999999996</v>
      </c>
      <c r="P20" s="807" t="s">
        <v>9478</v>
      </c>
      <c r="Q20" s="807" t="s">
        <v>9478</v>
      </c>
      <c r="R20" s="807" t="s">
        <v>17287</v>
      </c>
      <c r="S20" s="807" t="s">
        <v>8952</v>
      </c>
      <c r="T20" s="807" t="s">
        <v>7748</v>
      </c>
      <c r="U20" s="807">
        <v>19</v>
      </c>
      <c r="V20" s="1003">
        <v>4</v>
      </c>
      <c r="W20" s="807" t="s">
        <v>10075</v>
      </c>
      <c r="X20" s="807">
        <v>1</v>
      </c>
      <c r="Y20" s="807" t="s">
        <v>10074</v>
      </c>
      <c r="Z20" s="807"/>
      <c r="AA20" s="807"/>
      <c r="AB20" s="807" t="s">
        <v>10516</v>
      </c>
      <c r="AC20" s="807" t="s">
        <v>10027</v>
      </c>
      <c r="AD20" s="807" t="s">
        <v>10027</v>
      </c>
      <c r="AE20" s="807" t="s">
        <v>10027</v>
      </c>
      <c r="AF20" s="807" t="s">
        <v>10027</v>
      </c>
      <c r="AG20" s="807" t="s">
        <v>1720</v>
      </c>
      <c r="AH20" s="807" t="s">
        <v>663</v>
      </c>
      <c r="AI20" s="807" t="s">
        <v>13302</v>
      </c>
      <c r="AJ20" s="807"/>
      <c r="AK20" s="761"/>
    </row>
    <row r="21" spans="1:37" s="577" customFormat="1" ht="31.5" customHeight="1" x14ac:dyDescent="0.25">
      <c r="A21" s="767"/>
      <c r="B21" s="784">
        <v>13</v>
      </c>
      <c r="C21" s="819" t="s">
        <v>2790</v>
      </c>
      <c r="D21" s="819" t="s">
        <v>8319</v>
      </c>
      <c r="E21" s="1004" t="s">
        <v>885</v>
      </c>
      <c r="F21" s="785" t="s">
        <v>9119</v>
      </c>
      <c r="G21" s="807" t="s">
        <v>1104</v>
      </c>
      <c r="H21" s="807" t="s">
        <v>17172</v>
      </c>
      <c r="I21" s="807"/>
      <c r="J21" s="807"/>
      <c r="K21" s="807">
        <v>5237</v>
      </c>
      <c r="L21" s="807">
        <f t="shared" si="0"/>
        <v>926.76</v>
      </c>
      <c r="M21" s="807">
        <f t="shared" si="1"/>
        <v>141.399</v>
      </c>
      <c r="N21" s="786">
        <v>77.23</v>
      </c>
      <c r="O21" s="786">
        <f t="shared" si="2"/>
        <v>11.783250000000001</v>
      </c>
      <c r="P21" s="1004" t="s">
        <v>9478</v>
      </c>
      <c r="Q21" s="1004" t="s">
        <v>9478</v>
      </c>
      <c r="R21" s="807" t="s">
        <v>17287</v>
      </c>
      <c r="S21" s="807" t="s">
        <v>8952</v>
      </c>
      <c r="T21" s="1004" t="s">
        <v>7749</v>
      </c>
      <c r="U21" s="1004">
        <v>7.5</v>
      </c>
      <c r="V21" s="1003">
        <v>1</v>
      </c>
      <c r="W21" s="807" t="s">
        <v>10075</v>
      </c>
      <c r="X21" s="1004">
        <v>1</v>
      </c>
      <c r="Y21" s="1004" t="s">
        <v>10074</v>
      </c>
      <c r="Z21" s="1004"/>
      <c r="AA21" s="1004"/>
      <c r="AB21" s="1004" t="s">
        <v>10077</v>
      </c>
      <c r="AC21" s="1004" t="s">
        <v>10027</v>
      </c>
      <c r="AD21" s="1004" t="s">
        <v>2239</v>
      </c>
      <c r="AE21" s="1004" t="s">
        <v>10027</v>
      </c>
      <c r="AF21" s="1004" t="s">
        <v>10027</v>
      </c>
      <c r="AG21" s="1004"/>
      <c r="AH21" s="1004" t="s">
        <v>663</v>
      </c>
      <c r="AI21" s="1004" t="s">
        <v>13404</v>
      </c>
      <c r="AJ21" s="1004"/>
      <c r="AK21" s="761"/>
    </row>
    <row r="22" spans="1:37" s="577" customFormat="1" ht="54" customHeight="1" x14ac:dyDescent="0.25">
      <c r="A22" s="767"/>
      <c r="B22" s="784">
        <v>14</v>
      </c>
      <c r="C22" s="785" t="s">
        <v>2790</v>
      </c>
      <c r="D22" s="785" t="s">
        <v>8320</v>
      </c>
      <c r="E22" s="807" t="s">
        <v>875</v>
      </c>
      <c r="F22" s="785" t="s">
        <v>9114</v>
      </c>
      <c r="G22" s="807" t="s">
        <v>1104</v>
      </c>
      <c r="H22" s="807" t="s">
        <v>7750</v>
      </c>
      <c r="I22" s="807" t="s">
        <v>15973</v>
      </c>
      <c r="J22" s="807"/>
      <c r="K22" s="807"/>
      <c r="L22" s="807">
        <f t="shared" si="0"/>
        <v>289.20000000000005</v>
      </c>
      <c r="M22" s="807"/>
      <c r="N22" s="786">
        <v>24.1</v>
      </c>
      <c r="O22" s="788"/>
      <c r="P22" s="807"/>
      <c r="Q22" s="807"/>
      <c r="R22" s="807" t="s">
        <v>17287</v>
      </c>
      <c r="S22" s="807" t="s">
        <v>8952</v>
      </c>
      <c r="T22" s="807" t="s">
        <v>10057</v>
      </c>
      <c r="U22" s="807">
        <v>3</v>
      </c>
      <c r="V22" s="1003">
        <v>1</v>
      </c>
      <c r="W22" s="807" t="s">
        <v>14479</v>
      </c>
      <c r="X22" s="807">
        <v>1</v>
      </c>
      <c r="Y22" s="807" t="s">
        <v>10074</v>
      </c>
      <c r="Z22" s="807"/>
      <c r="AA22" s="807"/>
      <c r="AB22" s="807" t="s">
        <v>10518</v>
      </c>
      <c r="AC22" s="807" t="s">
        <v>10027</v>
      </c>
      <c r="AD22" s="807" t="s">
        <v>2239</v>
      </c>
      <c r="AE22" s="807" t="s">
        <v>10027</v>
      </c>
      <c r="AF22" s="807" t="s">
        <v>2239</v>
      </c>
      <c r="AG22" s="807"/>
      <c r="AH22" s="807" t="s">
        <v>1686</v>
      </c>
      <c r="AI22" s="807" t="s">
        <v>10190</v>
      </c>
      <c r="AJ22" s="807"/>
      <c r="AK22" s="761"/>
    </row>
    <row r="23" spans="1:37" s="577" customFormat="1" ht="57.75" customHeight="1" x14ac:dyDescent="0.25">
      <c r="A23" s="767"/>
      <c r="B23" s="784">
        <v>15</v>
      </c>
      <c r="C23" s="785" t="s">
        <v>2790</v>
      </c>
      <c r="D23" s="785" t="s">
        <v>8321</v>
      </c>
      <c r="E23" s="807" t="s">
        <v>870</v>
      </c>
      <c r="F23" s="785" t="s">
        <v>16537</v>
      </c>
      <c r="G23" s="807" t="s">
        <v>1104</v>
      </c>
      <c r="H23" s="807" t="s">
        <v>17173</v>
      </c>
      <c r="I23" s="807" t="s">
        <v>2545</v>
      </c>
      <c r="J23" s="807"/>
      <c r="K23" s="807">
        <v>10438.299999999999</v>
      </c>
      <c r="L23" s="807">
        <f t="shared" si="0"/>
        <v>1845.96</v>
      </c>
      <c r="M23" s="807">
        <f t="shared" ref="M23:M33" si="3">O23*12</f>
        <v>281.83409999999998</v>
      </c>
      <c r="N23" s="786">
        <v>153.83000000000001</v>
      </c>
      <c r="O23" s="786">
        <f>(K23*0.027)/12</f>
        <v>23.486174999999999</v>
      </c>
      <c r="P23" s="807" t="s">
        <v>9478</v>
      </c>
      <c r="Q23" s="807" t="s">
        <v>9478</v>
      </c>
      <c r="R23" s="807" t="s">
        <v>17287</v>
      </c>
      <c r="S23" s="807" t="s">
        <v>8952</v>
      </c>
      <c r="T23" s="807" t="s">
        <v>7751</v>
      </c>
      <c r="U23" s="807">
        <v>11</v>
      </c>
      <c r="V23" s="1003">
        <v>3</v>
      </c>
      <c r="W23" s="807" t="s">
        <v>11239</v>
      </c>
      <c r="X23" s="807">
        <v>1</v>
      </c>
      <c r="Y23" s="807" t="s">
        <v>10074</v>
      </c>
      <c r="Z23" s="807"/>
      <c r="AA23" s="807"/>
      <c r="AB23" s="807" t="s">
        <v>10519</v>
      </c>
      <c r="AC23" s="807" t="s">
        <v>10027</v>
      </c>
      <c r="AD23" s="807" t="s">
        <v>2239</v>
      </c>
      <c r="AE23" s="807" t="s">
        <v>10027</v>
      </c>
      <c r="AF23" s="807" t="s">
        <v>10027</v>
      </c>
      <c r="AG23" s="807"/>
      <c r="AH23" s="807" t="s">
        <v>663</v>
      </c>
      <c r="AI23" s="807" t="s">
        <v>16740</v>
      </c>
      <c r="AJ23" s="807"/>
      <c r="AK23" s="761"/>
    </row>
    <row r="24" spans="1:37" s="577" customFormat="1" ht="79.5" customHeight="1" x14ac:dyDescent="0.25">
      <c r="A24" s="767"/>
      <c r="B24" s="784">
        <v>16</v>
      </c>
      <c r="C24" s="785" t="s">
        <v>2790</v>
      </c>
      <c r="D24" s="785" t="s">
        <v>8322</v>
      </c>
      <c r="E24" s="807" t="s">
        <v>871</v>
      </c>
      <c r="F24" s="785" t="s">
        <v>10133</v>
      </c>
      <c r="G24" s="807" t="s">
        <v>1104</v>
      </c>
      <c r="H24" s="807" t="s">
        <v>17174</v>
      </c>
      <c r="I24" s="807" t="s">
        <v>10079</v>
      </c>
      <c r="J24" s="807"/>
      <c r="K24" s="807">
        <v>3096.1</v>
      </c>
      <c r="L24" s="807">
        <f t="shared" si="0"/>
        <v>895.68000000000006</v>
      </c>
      <c r="M24" s="807">
        <f t="shared" si="3"/>
        <v>83.594700000000003</v>
      </c>
      <c r="N24" s="786">
        <v>74.64</v>
      </c>
      <c r="O24" s="786">
        <f>(K24*0.027)/12</f>
        <v>6.9662250000000006</v>
      </c>
      <c r="P24" s="807" t="s">
        <v>9478</v>
      </c>
      <c r="Q24" s="807" t="s">
        <v>9478</v>
      </c>
      <c r="R24" s="807" t="s">
        <v>17287</v>
      </c>
      <c r="S24" s="807" t="s">
        <v>8952</v>
      </c>
      <c r="T24" s="807" t="s">
        <v>7752</v>
      </c>
      <c r="U24" s="807">
        <v>5.25</v>
      </c>
      <c r="V24" s="1003">
        <v>1</v>
      </c>
      <c r="W24" s="807" t="s">
        <v>10037</v>
      </c>
      <c r="X24" s="807">
        <v>1</v>
      </c>
      <c r="Y24" s="807" t="s">
        <v>10074</v>
      </c>
      <c r="Z24" s="807"/>
      <c r="AA24" s="807"/>
      <c r="AB24" s="807" t="s">
        <v>10519</v>
      </c>
      <c r="AC24" s="807" t="s">
        <v>10027</v>
      </c>
      <c r="AD24" s="807" t="s">
        <v>2239</v>
      </c>
      <c r="AE24" s="807" t="s">
        <v>10027</v>
      </c>
      <c r="AF24" s="807" t="s">
        <v>10027</v>
      </c>
      <c r="AG24" s="807"/>
      <c r="AH24" s="807" t="s">
        <v>663</v>
      </c>
      <c r="AI24" s="807" t="s">
        <v>16468</v>
      </c>
      <c r="AJ24" s="807"/>
      <c r="AK24" s="761"/>
    </row>
    <row r="25" spans="1:37" ht="225" customHeight="1" x14ac:dyDescent="0.25">
      <c r="A25" s="767"/>
      <c r="B25" s="784">
        <v>17</v>
      </c>
      <c r="C25" s="785" t="s">
        <v>2790</v>
      </c>
      <c r="D25" s="785" t="s">
        <v>8323</v>
      </c>
      <c r="E25" s="807" t="s">
        <v>891</v>
      </c>
      <c r="F25" s="785" t="s">
        <v>9643</v>
      </c>
      <c r="G25" s="807" t="s">
        <v>1105</v>
      </c>
      <c r="H25" s="807"/>
      <c r="I25" s="807"/>
      <c r="J25" s="807"/>
      <c r="K25" s="807">
        <v>11133.7</v>
      </c>
      <c r="L25" s="807">
        <f t="shared" si="0"/>
        <v>1130.04</v>
      </c>
      <c r="M25" s="807">
        <f t="shared" si="3"/>
        <v>300.60000000000002</v>
      </c>
      <c r="N25" s="786">
        <v>94.17</v>
      </c>
      <c r="O25" s="788">
        <v>25.05</v>
      </c>
      <c r="P25" s="788" t="s">
        <v>1527</v>
      </c>
      <c r="Q25" s="807" t="s">
        <v>813</v>
      </c>
      <c r="R25" s="807" t="s">
        <v>8298</v>
      </c>
      <c r="S25" s="807" t="s">
        <v>8952</v>
      </c>
      <c r="T25" s="807" t="s">
        <v>17412</v>
      </c>
      <c r="U25" s="807">
        <v>25</v>
      </c>
      <c r="V25" s="963">
        <v>4</v>
      </c>
      <c r="W25" s="807" t="s">
        <v>16901</v>
      </c>
      <c r="X25" s="807">
        <v>1</v>
      </c>
      <c r="Y25" s="807" t="s">
        <v>16410</v>
      </c>
      <c r="Z25" s="807"/>
      <c r="AA25" s="807"/>
      <c r="AB25" s="807"/>
      <c r="AC25" s="807" t="s">
        <v>10027</v>
      </c>
      <c r="AD25" s="807" t="s">
        <v>2239</v>
      </c>
      <c r="AE25" s="807" t="s">
        <v>10027</v>
      </c>
      <c r="AF25" s="807" t="s">
        <v>10027</v>
      </c>
      <c r="AG25" s="807"/>
      <c r="AH25" s="807" t="s">
        <v>663</v>
      </c>
      <c r="AI25" s="807" t="s">
        <v>17302</v>
      </c>
      <c r="AJ25" s="807"/>
      <c r="AK25" s="559"/>
    </row>
    <row r="26" spans="1:37" s="577" customFormat="1" ht="165" customHeight="1" x14ac:dyDescent="0.25">
      <c r="A26" s="767"/>
      <c r="B26" s="784">
        <v>18</v>
      </c>
      <c r="C26" s="785" t="s">
        <v>2790</v>
      </c>
      <c r="D26" s="785" t="s">
        <v>8324</v>
      </c>
      <c r="E26" s="807" t="s">
        <v>17252</v>
      </c>
      <c r="F26" s="785" t="s">
        <v>10134</v>
      </c>
      <c r="G26" s="807" t="s">
        <v>1104</v>
      </c>
      <c r="H26" s="807" t="s">
        <v>17253</v>
      </c>
      <c r="I26" s="807" t="s">
        <v>6380</v>
      </c>
      <c r="J26" s="807"/>
      <c r="K26" s="807">
        <v>16158.5</v>
      </c>
      <c r="L26" s="807">
        <f t="shared" si="0"/>
        <v>2217.96</v>
      </c>
      <c r="M26" s="807">
        <f t="shared" si="3"/>
        <v>436.27949999999998</v>
      </c>
      <c r="N26" s="786">
        <v>184.83</v>
      </c>
      <c r="O26" s="786">
        <f t="shared" ref="O26:O31" si="4">(K26*0.027)/12</f>
        <v>36.356625000000001</v>
      </c>
      <c r="P26" s="807" t="s">
        <v>9478</v>
      </c>
      <c r="Q26" s="807" t="s">
        <v>9478</v>
      </c>
      <c r="R26" s="807" t="s">
        <v>17287</v>
      </c>
      <c r="S26" s="807" t="s">
        <v>8952</v>
      </c>
      <c r="T26" s="807" t="s">
        <v>7754</v>
      </c>
      <c r="U26" s="807">
        <v>25</v>
      </c>
      <c r="V26" s="1003">
        <v>4</v>
      </c>
      <c r="W26" s="807" t="s">
        <v>12837</v>
      </c>
      <c r="X26" s="807">
        <v>1</v>
      </c>
      <c r="Y26" s="807" t="s">
        <v>10074</v>
      </c>
      <c r="Z26" s="807"/>
      <c r="AA26" s="807"/>
      <c r="AB26" s="1004" t="s">
        <v>10521</v>
      </c>
      <c r="AC26" s="807" t="s">
        <v>10027</v>
      </c>
      <c r="AD26" s="807" t="s">
        <v>2239</v>
      </c>
      <c r="AE26" s="807" t="s">
        <v>10027</v>
      </c>
      <c r="AF26" s="807" t="s">
        <v>10027</v>
      </c>
      <c r="AG26" s="807"/>
      <c r="AH26" s="807" t="s">
        <v>663</v>
      </c>
      <c r="AI26" s="807" t="s">
        <v>16741</v>
      </c>
      <c r="AJ26" s="807"/>
      <c r="AK26" s="761"/>
    </row>
    <row r="27" spans="1:37" s="577" customFormat="1" ht="65.25" customHeight="1" x14ac:dyDescent="0.25">
      <c r="A27" s="767"/>
      <c r="B27" s="784">
        <v>19</v>
      </c>
      <c r="C27" s="785" t="s">
        <v>2790</v>
      </c>
      <c r="D27" s="785" t="s">
        <v>8325</v>
      </c>
      <c r="E27" s="807" t="s">
        <v>887</v>
      </c>
      <c r="F27" s="785" t="s">
        <v>9117</v>
      </c>
      <c r="G27" s="807" t="s">
        <v>1104</v>
      </c>
      <c r="H27" s="807" t="s">
        <v>14147</v>
      </c>
      <c r="I27" s="807"/>
      <c r="J27" s="807"/>
      <c r="K27" s="807">
        <v>8114.7</v>
      </c>
      <c r="L27" s="807">
        <f t="shared" si="0"/>
        <v>2105.16</v>
      </c>
      <c r="M27" s="807">
        <f t="shared" si="3"/>
        <v>219.09690000000001</v>
      </c>
      <c r="N27" s="786">
        <v>175.43</v>
      </c>
      <c r="O27" s="786">
        <f t="shared" si="4"/>
        <v>18.258075000000002</v>
      </c>
      <c r="P27" s="807" t="s">
        <v>9478</v>
      </c>
      <c r="Q27" s="807" t="s">
        <v>9478</v>
      </c>
      <c r="R27" s="807" t="s">
        <v>17287</v>
      </c>
      <c r="S27" s="807" t="s">
        <v>8952</v>
      </c>
      <c r="T27" s="807" t="s">
        <v>7755</v>
      </c>
      <c r="U27" s="807">
        <v>12.8</v>
      </c>
      <c r="V27" s="1003">
        <v>4</v>
      </c>
      <c r="W27" s="807" t="s">
        <v>12837</v>
      </c>
      <c r="X27" s="807">
        <v>1</v>
      </c>
      <c r="Y27" s="807" t="s">
        <v>10074</v>
      </c>
      <c r="Z27" s="807"/>
      <c r="AA27" s="807"/>
      <c r="AB27" s="807" t="s">
        <v>10516</v>
      </c>
      <c r="AC27" s="807" t="s">
        <v>10027</v>
      </c>
      <c r="AD27" s="807" t="s">
        <v>10027</v>
      </c>
      <c r="AE27" s="807" t="s">
        <v>10027</v>
      </c>
      <c r="AF27" s="807" t="s">
        <v>2239</v>
      </c>
      <c r="AG27" s="807"/>
      <c r="AH27" s="807" t="s">
        <v>663</v>
      </c>
      <c r="AI27" s="807" t="s">
        <v>13302</v>
      </c>
      <c r="AJ27" s="807"/>
      <c r="AK27" s="761"/>
    </row>
    <row r="28" spans="1:37" s="577" customFormat="1" ht="47.25" customHeight="1" x14ac:dyDescent="0.25">
      <c r="A28" s="767"/>
      <c r="B28" s="784">
        <v>20</v>
      </c>
      <c r="C28" s="785" t="s">
        <v>2790</v>
      </c>
      <c r="D28" s="785" t="s">
        <v>8326</v>
      </c>
      <c r="E28" s="807" t="s">
        <v>882</v>
      </c>
      <c r="F28" s="785" t="s">
        <v>10115</v>
      </c>
      <c r="G28" s="807" t="s">
        <v>1104</v>
      </c>
      <c r="H28" s="807" t="s">
        <v>15975</v>
      </c>
      <c r="I28" s="807" t="s">
        <v>15974</v>
      </c>
      <c r="J28" s="807"/>
      <c r="K28" s="807">
        <v>10105.200000000001</v>
      </c>
      <c r="L28" s="807">
        <f t="shared" si="0"/>
        <v>1971.96</v>
      </c>
      <c r="M28" s="807">
        <f t="shared" si="3"/>
        <v>272.84039999999999</v>
      </c>
      <c r="N28" s="786">
        <v>164.33</v>
      </c>
      <c r="O28" s="786">
        <f t="shared" si="4"/>
        <v>22.736699999999999</v>
      </c>
      <c r="P28" s="807" t="s">
        <v>9478</v>
      </c>
      <c r="Q28" s="807" t="s">
        <v>9478</v>
      </c>
      <c r="R28" s="807" t="s">
        <v>17287</v>
      </c>
      <c r="S28" s="807" t="s">
        <v>8952</v>
      </c>
      <c r="T28" s="807" t="s">
        <v>7756</v>
      </c>
      <c r="U28" s="807">
        <v>16</v>
      </c>
      <c r="V28" s="1003">
        <v>5</v>
      </c>
      <c r="W28" s="807" t="s">
        <v>16487</v>
      </c>
      <c r="X28" s="807">
        <v>1</v>
      </c>
      <c r="Y28" s="807" t="s">
        <v>10074</v>
      </c>
      <c r="Z28" s="807"/>
      <c r="AA28" s="807"/>
      <c r="AB28" s="807" t="s">
        <v>10516</v>
      </c>
      <c r="AC28" s="807" t="s">
        <v>10027</v>
      </c>
      <c r="AD28" s="807" t="s">
        <v>10027</v>
      </c>
      <c r="AE28" s="807" t="s">
        <v>10027</v>
      </c>
      <c r="AF28" s="807" t="s">
        <v>10027</v>
      </c>
      <c r="AG28" s="807"/>
      <c r="AH28" s="807" t="s">
        <v>1695</v>
      </c>
      <c r="AI28" s="807" t="s">
        <v>13302</v>
      </c>
      <c r="AJ28" s="807"/>
      <c r="AK28" s="761"/>
    </row>
    <row r="29" spans="1:37" s="577" customFormat="1" ht="78.75" customHeight="1" x14ac:dyDescent="0.25">
      <c r="A29" s="767"/>
      <c r="B29" s="784">
        <v>21</v>
      </c>
      <c r="C29" s="785" t="s">
        <v>2790</v>
      </c>
      <c r="D29" s="785" t="s">
        <v>10157</v>
      </c>
      <c r="E29" s="807" t="s">
        <v>10156</v>
      </c>
      <c r="F29" s="785" t="s">
        <v>10135</v>
      </c>
      <c r="G29" s="807" t="s">
        <v>1104</v>
      </c>
      <c r="H29" s="807" t="s">
        <v>17275</v>
      </c>
      <c r="I29" s="807"/>
      <c r="J29" s="807"/>
      <c r="K29" s="807">
        <v>23337.3</v>
      </c>
      <c r="L29" s="807">
        <f t="shared" si="0"/>
        <v>2883.96</v>
      </c>
      <c r="M29" s="807">
        <f t="shared" si="3"/>
        <v>630.10709999999995</v>
      </c>
      <c r="N29" s="786">
        <v>240.33</v>
      </c>
      <c r="O29" s="786">
        <f t="shared" si="4"/>
        <v>52.508924999999998</v>
      </c>
      <c r="P29" s="807" t="s">
        <v>9478</v>
      </c>
      <c r="Q29" s="807" t="s">
        <v>9478</v>
      </c>
      <c r="R29" s="807" t="s">
        <v>17287</v>
      </c>
      <c r="S29" s="807" t="s">
        <v>8952</v>
      </c>
      <c r="T29" s="807" t="s">
        <v>10058</v>
      </c>
      <c r="U29" s="807">
        <v>12.8</v>
      </c>
      <c r="V29" s="1003">
        <v>4</v>
      </c>
      <c r="W29" s="807" t="s">
        <v>16485</v>
      </c>
      <c r="X29" s="807">
        <v>1</v>
      </c>
      <c r="Y29" s="807" t="s">
        <v>10074</v>
      </c>
      <c r="Z29" s="807"/>
      <c r="AA29" s="807">
        <v>1</v>
      </c>
      <c r="AB29" s="807" t="s">
        <v>16486</v>
      </c>
      <c r="AC29" s="807" t="s">
        <v>10027</v>
      </c>
      <c r="AD29" s="807" t="s">
        <v>10027</v>
      </c>
      <c r="AE29" s="807" t="s">
        <v>10027</v>
      </c>
      <c r="AF29" s="807" t="s">
        <v>10027</v>
      </c>
      <c r="AG29" s="807"/>
      <c r="AH29" s="807" t="s">
        <v>663</v>
      </c>
      <c r="AI29" s="807" t="s">
        <v>13302</v>
      </c>
      <c r="AJ29" s="807"/>
      <c r="AK29" s="761"/>
    </row>
    <row r="30" spans="1:37" s="577" customFormat="1" ht="78" customHeight="1" x14ac:dyDescent="0.25">
      <c r="A30" s="767"/>
      <c r="B30" s="784">
        <v>22</v>
      </c>
      <c r="C30" s="819" t="s">
        <v>2790</v>
      </c>
      <c r="D30" s="819" t="s">
        <v>10159</v>
      </c>
      <c r="E30" s="1004" t="s">
        <v>2303</v>
      </c>
      <c r="F30" s="785" t="s">
        <v>10136</v>
      </c>
      <c r="G30" s="807" t="s">
        <v>1104</v>
      </c>
      <c r="H30" s="807" t="s">
        <v>15976</v>
      </c>
      <c r="I30" s="807" t="s">
        <v>7757</v>
      </c>
      <c r="J30" s="807" t="s">
        <v>10162</v>
      </c>
      <c r="K30" s="807">
        <v>8697.7000000000007</v>
      </c>
      <c r="L30" s="807">
        <f t="shared" si="0"/>
        <v>1989.96</v>
      </c>
      <c r="M30" s="807">
        <f t="shared" si="3"/>
        <v>234.83790000000002</v>
      </c>
      <c r="N30" s="786">
        <v>165.83</v>
      </c>
      <c r="O30" s="786">
        <f t="shared" si="4"/>
        <v>19.569825000000002</v>
      </c>
      <c r="P30" s="1004" t="s">
        <v>9478</v>
      </c>
      <c r="Q30" s="1004" t="s">
        <v>9478</v>
      </c>
      <c r="R30" s="807" t="s">
        <v>17287</v>
      </c>
      <c r="S30" s="807" t="s">
        <v>8952</v>
      </c>
      <c r="T30" s="1004" t="s">
        <v>5503</v>
      </c>
      <c r="U30" s="1004">
        <v>15</v>
      </c>
      <c r="V30" s="1003">
        <v>5</v>
      </c>
      <c r="W30" s="1004" t="s">
        <v>16490</v>
      </c>
      <c r="X30" s="1004">
        <v>1</v>
      </c>
      <c r="Y30" s="1004" t="s">
        <v>12683</v>
      </c>
      <c r="Z30" s="1004"/>
      <c r="AA30" s="1004"/>
      <c r="AB30" s="1004" t="s">
        <v>10522</v>
      </c>
      <c r="AC30" s="1004" t="s">
        <v>10027</v>
      </c>
      <c r="AD30" s="1004" t="s">
        <v>10027</v>
      </c>
      <c r="AE30" s="1004" t="s">
        <v>10027</v>
      </c>
      <c r="AF30" s="1004" t="s">
        <v>10027</v>
      </c>
      <c r="AG30" s="1004"/>
      <c r="AH30" s="1004" t="s">
        <v>1695</v>
      </c>
      <c r="AI30" s="1004" t="s">
        <v>13302</v>
      </c>
      <c r="AJ30" s="1004"/>
      <c r="AK30" s="761"/>
    </row>
    <row r="31" spans="1:37" s="577" customFormat="1" ht="103.5" customHeight="1" x14ac:dyDescent="0.25">
      <c r="A31" s="767"/>
      <c r="B31" s="784">
        <v>23</v>
      </c>
      <c r="C31" s="785" t="s">
        <v>2790</v>
      </c>
      <c r="D31" s="785" t="s">
        <v>10160</v>
      </c>
      <c r="E31" s="807" t="s">
        <v>2305</v>
      </c>
      <c r="F31" s="785" t="s">
        <v>9115</v>
      </c>
      <c r="G31" s="807" t="s">
        <v>1104</v>
      </c>
      <c r="H31" s="807" t="s">
        <v>15977</v>
      </c>
      <c r="I31" s="807" t="s">
        <v>10161</v>
      </c>
      <c r="J31" s="807" t="s">
        <v>4503</v>
      </c>
      <c r="K31" s="807">
        <v>8541.2000000000007</v>
      </c>
      <c r="L31" s="807">
        <f t="shared" si="0"/>
        <v>2075.52</v>
      </c>
      <c r="M31" s="807">
        <f t="shared" si="3"/>
        <v>230.61240000000001</v>
      </c>
      <c r="N31" s="786">
        <v>172.96</v>
      </c>
      <c r="O31" s="786">
        <f t="shared" si="4"/>
        <v>19.217700000000001</v>
      </c>
      <c r="P31" s="1004" t="s">
        <v>9478</v>
      </c>
      <c r="Q31" s="1004" t="s">
        <v>9478</v>
      </c>
      <c r="R31" s="807" t="s">
        <v>17287</v>
      </c>
      <c r="S31" s="807" t="s">
        <v>8952</v>
      </c>
      <c r="T31" s="807" t="s">
        <v>4506</v>
      </c>
      <c r="U31" s="807">
        <v>14.2</v>
      </c>
      <c r="V31" s="1003">
        <v>3</v>
      </c>
      <c r="W31" s="1004" t="s">
        <v>16489</v>
      </c>
      <c r="X31" s="807">
        <v>1</v>
      </c>
      <c r="Y31" s="1004" t="s">
        <v>10261</v>
      </c>
      <c r="Z31" s="807"/>
      <c r="AA31" s="807"/>
      <c r="AB31" s="1004" t="s">
        <v>10516</v>
      </c>
      <c r="AC31" s="807" t="s">
        <v>10027</v>
      </c>
      <c r="AD31" s="807" t="s">
        <v>10027</v>
      </c>
      <c r="AE31" s="807" t="s">
        <v>10027</v>
      </c>
      <c r="AF31" s="807" t="s">
        <v>10027</v>
      </c>
      <c r="AG31" s="807"/>
      <c r="AH31" s="807" t="s">
        <v>1695</v>
      </c>
      <c r="AI31" s="807" t="s">
        <v>13302</v>
      </c>
      <c r="AJ31" s="1004"/>
      <c r="AK31" s="761"/>
    </row>
    <row r="32" spans="1:37" ht="78.75" customHeight="1" x14ac:dyDescent="0.25">
      <c r="A32" s="767"/>
      <c r="B32" s="784">
        <v>24</v>
      </c>
      <c r="C32" s="785" t="s">
        <v>2790</v>
      </c>
      <c r="D32" s="785" t="s">
        <v>10163</v>
      </c>
      <c r="E32" s="807" t="s">
        <v>10164</v>
      </c>
      <c r="F32" s="785" t="s">
        <v>9644</v>
      </c>
      <c r="G32" s="807" t="s">
        <v>1105</v>
      </c>
      <c r="H32" s="807"/>
      <c r="I32" s="807"/>
      <c r="J32" s="807"/>
      <c r="K32" s="807">
        <v>3083.3</v>
      </c>
      <c r="L32" s="807">
        <f t="shared" si="0"/>
        <v>429.59999999999997</v>
      </c>
      <c r="M32" s="807">
        <f t="shared" si="3"/>
        <v>83.28</v>
      </c>
      <c r="N32" s="786">
        <v>35.799999999999997</v>
      </c>
      <c r="O32" s="788">
        <v>6.94</v>
      </c>
      <c r="P32" s="788" t="s">
        <v>1527</v>
      </c>
      <c r="Q32" s="807" t="s">
        <v>813</v>
      </c>
      <c r="R32" s="807" t="s">
        <v>17287</v>
      </c>
      <c r="S32" s="807" t="s">
        <v>8952</v>
      </c>
      <c r="T32" s="807" t="s">
        <v>7758</v>
      </c>
      <c r="U32" s="807">
        <v>12.8</v>
      </c>
      <c r="V32" s="963">
        <v>2</v>
      </c>
      <c r="W32" s="807" t="s">
        <v>10826</v>
      </c>
      <c r="X32" s="807">
        <v>1</v>
      </c>
      <c r="Y32" s="807" t="s">
        <v>12820</v>
      </c>
      <c r="Z32" s="807"/>
      <c r="AA32" s="807"/>
      <c r="AB32" s="807"/>
      <c r="AC32" s="807" t="s">
        <v>10027</v>
      </c>
      <c r="AD32" s="807" t="s">
        <v>10027</v>
      </c>
      <c r="AE32" s="807" t="s">
        <v>10027</v>
      </c>
      <c r="AF32" s="807" t="s">
        <v>10027</v>
      </c>
      <c r="AG32" s="807"/>
      <c r="AH32" s="807" t="s">
        <v>663</v>
      </c>
      <c r="AI32" s="807"/>
      <c r="AJ32" s="807"/>
      <c r="AK32" s="559"/>
    </row>
    <row r="33" spans="1:37" ht="78.75" customHeight="1" x14ac:dyDescent="0.25">
      <c r="A33" s="767"/>
      <c r="B33" s="784">
        <v>25</v>
      </c>
      <c r="C33" s="785" t="s">
        <v>2790</v>
      </c>
      <c r="D33" s="785" t="s">
        <v>10165</v>
      </c>
      <c r="E33" s="807" t="s">
        <v>893</v>
      </c>
      <c r="F33" s="785" t="s">
        <v>9645</v>
      </c>
      <c r="G33" s="807" t="s">
        <v>1105</v>
      </c>
      <c r="H33" s="807"/>
      <c r="I33" s="807"/>
      <c r="J33" s="807"/>
      <c r="K33" s="807">
        <v>2427.1999999999998</v>
      </c>
      <c r="L33" s="807">
        <f t="shared" si="0"/>
        <v>372.6</v>
      </c>
      <c r="M33" s="807">
        <f t="shared" si="3"/>
        <v>65.52</v>
      </c>
      <c r="N33" s="786">
        <v>31.05</v>
      </c>
      <c r="O33" s="788">
        <v>5.46</v>
      </c>
      <c r="P33" s="788" t="s">
        <v>1527</v>
      </c>
      <c r="Q33" s="807" t="s">
        <v>9976</v>
      </c>
      <c r="R33" s="807" t="s">
        <v>17287</v>
      </c>
      <c r="S33" s="807" t="s">
        <v>8952</v>
      </c>
      <c r="T33" s="807" t="s">
        <v>7759</v>
      </c>
      <c r="U33" s="807">
        <v>12.8</v>
      </c>
      <c r="V33" s="963">
        <v>2</v>
      </c>
      <c r="W33" s="807" t="s">
        <v>10826</v>
      </c>
      <c r="X33" s="807">
        <v>1</v>
      </c>
      <c r="Y33" s="807" t="s">
        <v>12820</v>
      </c>
      <c r="Z33" s="807"/>
      <c r="AA33" s="807"/>
      <c r="AB33" s="807" t="s">
        <v>13625</v>
      </c>
      <c r="AC33" s="807" t="s">
        <v>10027</v>
      </c>
      <c r="AD33" s="807" t="s">
        <v>10027</v>
      </c>
      <c r="AE33" s="807" t="s">
        <v>10027</v>
      </c>
      <c r="AF33" s="807" t="s">
        <v>10027</v>
      </c>
      <c r="AG33" s="807"/>
      <c r="AH33" s="807" t="s">
        <v>663</v>
      </c>
      <c r="AI33" s="807"/>
      <c r="AJ33" s="807"/>
      <c r="AK33" s="559"/>
    </row>
    <row r="34" spans="1:37" ht="285" customHeight="1" x14ac:dyDescent="0.25">
      <c r="A34" s="767"/>
      <c r="B34" s="784">
        <v>26</v>
      </c>
      <c r="C34" s="785" t="s">
        <v>2790</v>
      </c>
      <c r="D34" s="785" t="s">
        <v>8332</v>
      </c>
      <c r="E34" s="807" t="s">
        <v>894</v>
      </c>
      <c r="F34" s="785" t="s">
        <v>10166</v>
      </c>
      <c r="G34" s="807" t="s">
        <v>1105</v>
      </c>
      <c r="H34" s="807"/>
      <c r="I34" s="807"/>
      <c r="J34" s="807"/>
      <c r="K34" s="807">
        <v>12913.1</v>
      </c>
      <c r="L34" s="807">
        <f t="shared" si="0"/>
        <v>1284.8399999999999</v>
      </c>
      <c r="M34" s="807">
        <f>O34*12</f>
        <v>348.6</v>
      </c>
      <c r="N34" s="786">
        <v>107.07</v>
      </c>
      <c r="O34" s="788">
        <v>29.05</v>
      </c>
      <c r="P34" s="788" t="s">
        <v>1527</v>
      </c>
      <c r="Q34" s="807" t="s">
        <v>813</v>
      </c>
      <c r="R34" s="807" t="s">
        <v>17287</v>
      </c>
      <c r="S34" s="807" t="s">
        <v>8952</v>
      </c>
      <c r="T34" s="807" t="s">
        <v>7760</v>
      </c>
      <c r="U34" s="807">
        <v>12.8</v>
      </c>
      <c r="V34" s="963">
        <v>2</v>
      </c>
      <c r="W34" s="807" t="s">
        <v>16411</v>
      </c>
      <c r="X34" s="807">
        <v>1</v>
      </c>
      <c r="Y34" s="807" t="s">
        <v>10074</v>
      </c>
      <c r="Z34" s="807"/>
      <c r="AA34" s="807"/>
      <c r="AB34" s="807" t="s">
        <v>16412</v>
      </c>
      <c r="AC34" s="807" t="s">
        <v>10027</v>
      </c>
      <c r="AD34" s="807" t="s">
        <v>10027</v>
      </c>
      <c r="AE34" s="807" t="s">
        <v>10027</v>
      </c>
      <c r="AF34" s="807" t="s">
        <v>10027</v>
      </c>
      <c r="AG34" s="807"/>
      <c r="AH34" s="807" t="s">
        <v>663</v>
      </c>
      <c r="AI34" s="807"/>
      <c r="AJ34" s="807"/>
      <c r="AK34" s="559"/>
    </row>
    <row r="35" spans="1:37" ht="60" customHeight="1" x14ac:dyDescent="0.25">
      <c r="A35" s="767"/>
      <c r="B35" s="784">
        <v>27</v>
      </c>
      <c r="C35" s="785" t="s">
        <v>2768</v>
      </c>
      <c r="D35" s="785" t="s">
        <v>11452</v>
      </c>
      <c r="E35" s="820" t="s">
        <v>484</v>
      </c>
      <c r="F35" s="785" t="s">
        <v>9091</v>
      </c>
      <c r="G35" s="807" t="s">
        <v>1104</v>
      </c>
      <c r="H35" s="807"/>
      <c r="I35" s="807"/>
      <c r="J35" s="807"/>
      <c r="K35" s="807">
        <v>8294.4</v>
      </c>
      <c r="L35" s="807">
        <f t="shared" si="0"/>
        <v>2025.6000000000001</v>
      </c>
      <c r="M35" s="807">
        <f t="shared" ref="M35:M86" si="5">O35*12</f>
        <v>223.94879999999998</v>
      </c>
      <c r="N35" s="786">
        <v>168.8</v>
      </c>
      <c r="O35" s="786">
        <f t="shared" ref="O35:O57" si="6">(K35*0.027)/12</f>
        <v>18.662399999999998</v>
      </c>
      <c r="P35" s="807" t="s">
        <v>815</v>
      </c>
      <c r="Q35" s="807" t="s">
        <v>815</v>
      </c>
      <c r="R35" s="807" t="s">
        <v>17287</v>
      </c>
      <c r="S35" s="807" t="s">
        <v>8952</v>
      </c>
      <c r="T35" s="807" t="s">
        <v>7761</v>
      </c>
      <c r="U35" s="807">
        <v>14.2</v>
      </c>
      <c r="V35" s="963">
        <v>6</v>
      </c>
      <c r="W35" s="807" t="s">
        <v>10144</v>
      </c>
      <c r="X35" s="807">
        <v>1</v>
      </c>
      <c r="Y35" s="807" t="s">
        <v>10074</v>
      </c>
      <c r="Z35" s="807"/>
      <c r="AA35" s="807"/>
      <c r="AB35" s="807" t="s">
        <v>10202</v>
      </c>
      <c r="AC35" s="807" t="s">
        <v>10027</v>
      </c>
      <c r="AD35" s="807" t="s">
        <v>10027</v>
      </c>
      <c r="AE35" s="807" t="s">
        <v>10027</v>
      </c>
      <c r="AF35" s="807" t="s">
        <v>10027</v>
      </c>
      <c r="AG35" s="807"/>
      <c r="AH35" s="807" t="s">
        <v>663</v>
      </c>
      <c r="AI35" s="807" t="s">
        <v>15597</v>
      </c>
      <c r="AJ35" s="807"/>
      <c r="AK35" s="559"/>
    </row>
    <row r="36" spans="1:37" ht="195" customHeight="1" x14ac:dyDescent="0.25">
      <c r="A36" s="767"/>
      <c r="B36" s="784">
        <v>28</v>
      </c>
      <c r="C36" s="785" t="s">
        <v>2768</v>
      </c>
      <c r="D36" s="785" t="s">
        <v>11446</v>
      </c>
      <c r="E36" s="820" t="s">
        <v>479</v>
      </c>
      <c r="F36" s="785" t="s">
        <v>9092</v>
      </c>
      <c r="G36" s="807" t="s">
        <v>1104</v>
      </c>
      <c r="H36" s="812" t="s">
        <v>9981</v>
      </c>
      <c r="I36" s="812" t="s">
        <v>8153</v>
      </c>
      <c r="J36" s="807" t="s">
        <v>10203</v>
      </c>
      <c r="K36" s="807">
        <v>20803.599999999999</v>
      </c>
      <c r="L36" s="807">
        <f t="shared" si="0"/>
        <v>2467.1999999999998</v>
      </c>
      <c r="M36" s="807">
        <f t="shared" si="5"/>
        <v>561.69719999999995</v>
      </c>
      <c r="N36" s="786">
        <v>205.6</v>
      </c>
      <c r="O36" s="786">
        <f t="shared" si="6"/>
        <v>46.808099999999996</v>
      </c>
      <c r="P36" s="807" t="s">
        <v>815</v>
      </c>
      <c r="Q36" s="807" t="s">
        <v>815</v>
      </c>
      <c r="R36" s="807" t="s">
        <v>8298</v>
      </c>
      <c r="S36" s="807" t="s">
        <v>8952</v>
      </c>
      <c r="T36" s="807" t="s">
        <v>7762</v>
      </c>
      <c r="U36" s="807">
        <v>12</v>
      </c>
      <c r="V36" s="963">
        <v>5</v>
      </c>
      <c r="W36" s="807" t="s">
        <v>10167</v>
      </c>
      <c r="X36" s="807">
        <v>1</v>
      </c>
      <c r="Y36" s="807" t="s">
        <v>10074</v>
      </c>
      <c r="Z36" s="807"/>
      <c r="AA36" s="807"/>
      <c r="AB36" s="807"/>
      <c r="AC36" s="807" t="s">
        <v>10027</v>
      </c>
      <c r="AD36" s="807" t="s">
        <v>2239</v>
      </c>
      <c r="AE36" s="807" t="s">
        <v>10027</v>
      </c>
      <c r="AF36" s="807" t="s">
        <v>10027</v>
      </c>
      <c r="AG36" s="807"/>
      <c r="AH36" s="807" t="s">
        <v>663</v>
      </c>
      <c r="AI36" s="807" t="s">
        <v>16464</v>
      </c>
      <c r="AJ36" s="807"/>
      <c r="AK36" s="559"/>
    </row>
    <row r="37" spans="1:37" ht="90" customHeight="1" x14ac:dyDescent="0.25">
      <c r="A37" s="767"/>
      <c r="B37" s="784">
        <v>29</v>
      </c>
      <c r="C37" s="785" t="s">
        <v>2768</v>
      </c>
      <c r="D37" s="785" t="s">
        <v>11447</v>
      </c>
      <c r="E37" s="820" t="s">
        <v>478</v>
      </c>
      <c r="F37" s="785" t="s">
        <v>9093</v>
      </c>
      <c r="G37" s="807" t="s">
        <v>1104</v>
      </c>
      <c r="H37" s="807" t="s">
        <v>11843</v>
      </c>
      <c r="I37" s="807"/>
      <c r="J37" s="807"/>
      <c r="K37" s="807">
        <v>27512.400000000001</v>
      </c>
      <c r="L37" s="807">
        <f t="shared" si="0"/>
        <v>2614.1999999999998</v>
      </c>
      <c r="M37" s="807">
        <f t="shared" si="5"/>
        <v>742.83480000000009</v>
      </c>
      <c r="N37" s="786">
        <v>217.85</v>
      </c>
      <c r="O37" s="786">
        <f t="shared" si="6"/>
        <v>61.90290000000001</v>
      </c>
      <c r="P37" s="807" t="s">
        <v>815</v>
      </c>
      <c r="Q37" s="807" t="s">
        <v>815</v>
      </c>
      <c r="R37" s="807" t="s">
        <v>17287</v>
      </c>
      <c r="S37" s="807" t="s">
        <v>8952</v>
      </c>
      <c r="T37" s="807" t="s">
        <v>7763</v>
      </c>
      <c r="U37" s="807">
        <v>12</v>
      </c>
      <c r="V37" s="963">
        <v>4</v>
      </c>
      <c r="W37" s="807" t="s">
        <v>10167</v>
      </c>
      <c r="X37" s="807">
        <v>1</v>
      </c>
      <c r="Y37" s="807" t="s">
        <v>10074</v>
      </c>
      <c r="Z37" s="807"/>
      <c r="AA37" s="807"/>
      <c r="AB37" s="807"/>
      <c r="AC37" s="807" t="s">
        <v>10027</v>
      </c>
      <c r="AD37" s="807" t="s">
        <v>2239</v>
      </c>
      <c r="AE37" s="807" t="s">
        <v>10027</v>
      </c>
      <c r="AF37" s="807" t="s">
        <v>10027</v>
      </c>
      <c r="AG37" s="807"/>
      <c r="AH37" s="807" t="s">
        <v>663</v>
      </c>
      <c r="AI37" s="807" t="s">
        <v>16902</v>
      </c>
      <c r="AJ37" s="807"/>
      <c r="AK37" s="559"/>
    </row>
    <row r="38" spans="1:37" ht="390" customHeight="1" x14ac:dyDescent="0.25">
      <c r="A38" s="767"/>
      <c r="B38" s="784">
        <v>30</v>
      </c>
      <c r="C38" s="785" t="s">
        <v>2768</v>
      </c>
      <c r="D38" s="785" t="s">
        <v>11460</v>
      </c>
      <c r="E38" s="820" t="s">
        <v>482</v>
      </c>
      <c r="F38" s="785" t="s">
        <v>9094</v>
      </c>
      <c r="G38" s="807" t="s">
        <v>1104</v>
      </c>
      <c r="H38" s="807" t="s">
        <v>10204</v>
      </c>
      <c r="I38" s="807"/>
      <c r="J38" s="807"/>
      <c r="K38" s="807">
        <v>4954.7</v>
      </c>
      <c r="L38" s="807">
        <f t="shared" si="0"/>
        <v>1454.4</v>
      </c>
      <c r="M38" s="807">
        <f t="shared" si="5"/>
        <v>133.77689999999998</v>
      </c>
      <c r="N38" s="786">
        <v>121.2</v>
      </c>
      <c r="O38" s="786">
        <f t="shared" si="6"/>
        <v>11.148074999999999</v>
      </c>
      <c r="P38" s="807" t="s">
        <v>815</v>
      </c>
      <c r="Q38" s="807" t="s">
        <v>815</v>
      </c>
      <c r="R38" s="807" t="s">
        <v>17287</v>
      </c>
      <c r="S38" s="807" t="s">
        <v>8952</v>
      </c>
      <c r="T38" s="807" t="s">
        <v>7764</v>
      </c>
      <c r="U38" s="807">
        <v>14.2</v>
      </c>
      <c r="V38" s="963">
        <v>4</v>
      </c>
      <c r="W38" s="807" t="s">
        <v>10167</v>
      </c>
      <c r="X38" s="807">
        <v>1</v>
      </c>
      <c r="Y38" s="807" t="s">
        <v>10074</v>
      </c>
      <c r="Z38" s="807"/>
      <c r="AA38" s="807"/>
      <c r="AB38" s="807"/>
      <c r="AC38" s="807" t="s">
        <v>10027</v>
      </c>
      <c r="AD38" s="807" t="s">
        <v>10027</v>
      </c>
      <c r="AE38" s="807" t="s">
        <v>10027</v>
      </c>
      <c r="AF38" s="807" t="s">
        <v>10027</v>
      </c>
      <c r="AG38" s="807"/>
      <c r="AH38" s="807" t="s">
        <v>663</v>
      </c>
      <c r="AI38" s="807" t="s">
        <v>15597</v>
      </c>
      <c r="AJ38" s="807"/>
      <c r="AK38" s="559"/>
    </row>
    <row r="39" spans="1:37" ht="60" customHeight="1" x14ac:dyDescent="0.25">
      <c r="A39" s="767"/>
      <c r="B39" s="784">
        <v>31</v>
      </c>
      <c r="C39" s="785" t="s">
        <v>2768</v>
      </c>
      <c r="D39" s="785" t="s">
        <v>11462</v>
      </c>
      <c r="E39" s="820" t="s">
        <v>481</v>
      </c>
      <c r="F39" s="785" t="s">
        <v>9906</v>
      </c>
      <c r="G39" s="807" t="s">
        <v>1104</v>
      </c>
      <c r="H39" s="807"/>
      <c r="I39" s="807"/>
      <c r="J39" s="807"/>
      <c r="K39" s="807">
        <v>18383.400000000001</v>
      </c>
      <c r="L39" s="807">
        <f t="shared" si="0"/>
        <v>2802</v>
      </c>
      <c r="M39" s="807">
        <f t="shared" si="5"/>
        <v>496.35180000000003</v>
      </c>
      <c r="N39" s="786">
        <v>233.5</v>
      </c>
      <c r="O39" s="786">
        <f t="shared" si="6"/>
        <v>41.362650000000002</v>
      </c>
      <c r="P39" s="807" t="s">
        <v>815</v>
      </c>
      <c r="Q39" s="807" t="s">
        <v>815</v>
      </c>
      <c r="R39" s="807" t="s">
        <v>17287</v>
      </c>
      <c r="S39" s="807" t="s">
        <v>8952</v>
      </c>
      <c r="T39" s="807" t="s">
        <v>7765</v>
      </c>
      <c r="U39" s="807">
        <v>12</v>
      </c>
      <c r="V39" s="963">
        <v>4</v>
      </c>
      <c r="W39" s="807" t="s">
        <v>10167</v>
      </c>
      <c r="X39" s="807">
        <v>1</v>
      </c>
      <c r="Y39" s="807" t="s">
        <v>10074</v>
      </c>
      <c r="Z39" s="807"/>
      <c r="AA39" s="807">
        <v>1</v>
      </c>
      <c r="AB39" s="768" t="s">
        <v>14536</v>
      </c>
      <c r="AC39" s="807" t="s">
        <v>10027</v>
      </c>
      <c r="AD39" s="807" t="s">
        <v>2239</v>
      </c>
      <c r="AE39" s="807" t="s">
        <v>10027</v>
      </c>
      <c r="AF39" s="807" t="s">
        <v>2239</v>
      </c>
      <c r="AG39" s="807"/>
      <c r="AH39" s="807" t="s">
        <v>663</v>
      </c>
      <c r="AI39" s="807" t="s">
        <v>16468</v>
      </c>
      <c r="AJ39" s="807"/>
      <c r="AK39" s="559"/>
    </row>
    <row r="40" spans="1:37" ht="75" customHeight="1" x14ac:dyDescent="0.25">
      <c r="A40" s="767"/>
      <c r="B40" s="784">
        <v>32</v>
      </c>
      <c r="C40" s="785" t="s">
        <v>2768</v>
      </c>
      <c r="D40" s="785" t="s">
        <v>11459</v>
      </c>
      <c r="E40" s="820" t="s">
        <v>476</v>
      </c>
      <c r="F40" s="785" t="s">
        <v>9095</v>
      </c>
      <c r="G40" s="807" t="s">
        <v>1104</v>
      </c>
      <c r="H40" s="807"/>
      <c r="I40" s="807" t="s">
        <v>6492</v>
      </c>
      <c r="J40" s="807"/>
      <c r="K40" s="807">
        <v>15677.3</v>
      </c>
      <c r="L40" s="807">
        <f t="shared" si="0"/>
        <v>1720.8000000000002</v>
      </c>
      <c r="M40" s="807">
        <f t="shared" si="5"/>
        <v>423.28710000000001</v>
      </c>
      <c r="N40" s="786">
        <v>143.4</v>
      </c>
      <c r="O40" s="786">
        <f t="shared" si="6"/>
        <v>35.273924999999998</v>
      </c>
      <c r="P40" s="807" t="s">
        <v>815</v>
      </c>
      <c r="Q40" s="807" t="s">
        <v>815</v>
      </c>
      <c r="R40" s="807" t="s">
        <v>8298</v>
      </c>
      <c r="S40" s="807" t="s">
        <v>8952</v>
      </c>
      <c r="T40" s="807" t="s">
        <v>7766</v>
      </c>
      <c r="U40" s="807">
        <v>12</v>
      </c>
      <c r="V40" s="963">
        <v>4</v>
      </c>
      <c r="W40" s="807" t="s">
        <v>10167</v>
      </c>
      <c r="X40" s="807">
        <v>2</v>
      </c>
      <c r="Y40" s="807" t="s">
        <v>10074</v>
      </c>
      <c r="Z40" s="807"/>
      <c r="AA40" s="807"/>
      <c r="AB40" s="807" t="s">
        <v>10206</v>
      </c>
      <c r="AC40" s="807" t="s">
        <v>10027</v>
      </c>
      <c r="AD40" s="807" t="s">
        <v>2239</v>
      </c>
      <c r="AE40" s="807" t="s">
        <v>10027</v>
      </c>
      <c r="AF40" s="807"/>
      <c r="AG40" s="807"/>
      <c r="AH40" s="807" t="s">
        <v>663</v>
      </c>
      <c r="AI40" s="807" t="s">
        <v>16465</v>
      </c>
      <c r="AJ40" s="807"/>
      <c r="AK40" s="559"/>
    </row>
    <row r="41" spans="1:37" ht="75" customHeight="1" x14ac:dyDescent="0.25">
      <c r="A41" s="767"/>
      <c r="B41" s="784">
        <v>33</v>
      </c>
      <c r="C41" s="785" t="s">
        <v>2768</v>
      </c>
      <c r="D41" s="785" t="s">
        <v>11465</v>
      </c>
      <c r="E41" s="820" t="s">
        <v>818</v>
      </c>
      <c r="F41" s="785" t="s">
        <v>9096</v>
      </c>
      <c r="G41" s="807" t="s">
        <v>1104</v>
      </c>
      <c r="H41" s="807" t="s">
        <v>2308</v>
      </c>
      <c r="I41" s="807"/>
      <c r="J41" s="807"/>
      <c r="K41" s="807">
        <v>9513.2000000000007</v>
      </c>
      <c r="L41" s="807">
        <f t="shared" si="0"/>
        <v>1564.8000000000002</v>
      </c>
      <c r="M41" s="807">
        <f t="shared" si="5"/>
        <v>256.85640000000001</v>
      </c>
      <c r="N41" s="786">
        <v>130.4</v>
      </c>
      <c r="O41" s="786">
        <f t="shared" si="6"/>
        <v>21.404700000000002</v>
      </c>
      <c r="P41" s="807" t="s">
        <v>815</v>
      </c>
      <c r="Q41" s="807" t="s">
        <v>815</v>
      </c>
      <c r="R41" s="807" t="s">
        <v>17287</v>
      </c>
      <c r="S41" s="807" t="s">
        <v>8952</v>
      </c>
      <c r="T41" s="807" t="s">
        <v>7767</v>
      </c>
      <c r="U41" s="807">
        <v>14.2</v>
      </c>
      <c r="V41" s="963">
        <v>3</v>
      </c>
      <c r="W41" s="807" t="s">
        <v>10167</v>
      </c>
      <c r="X41" s="807">
        <v>1</v>
      </c>
      <c r="Y41" s="807" t="s">
        <v>10074</v>
      </c>
      <c r="Z41" s="807"/>
      <c r="AA41" s="807"/>
      <c r="AB41" s="807" t="s">
        <v>10206</v>
      </c>
      <c r="AC41" s="807" t="s">
        <v>10027</v>
      </c>
      <c r="AD41" s="807" t="s">
        <v>10027</v>
      </c>
      <c r="AE41" s="807" t="s">
        <v>10027</v>
      </c>
      <c r="AF41" s="807" t="s">
        <v>10027</v>
      </c>
      <c r="AG41" s="807"/>
      <c r="AH41" s="807" t="s">
        <v>663</v>
      </c>
      <c r="AI41" s="807" t="s">
        <v>15597</v>
      </c>
      <c r="AJ41" s="807"/>
      <c r="AK41" s="559"/>
    </row>
    <row r="42" spans="1:37" ht="60" customHeight="1" x14ac:dyDescent="0.25">
      <c r="A42" s="767"/>
      <c r="B42" s="784">
        <v>34</v>
      </c>
      <c r="C42" s="785" t="s">
        <v>2768</v>
      </c>
      <c r="D42" s="785" t="s">
        <v>11458</v>
      </c>
      <c r="E42" s="820" t="s">
        <v>820</v>
      </c>
      <c r="F42" s="785" t="s">
        <v>9097</v>
      </c>
      <c r="G42" s="807" t="s">
        <v>1104</v>
      </c>
      <c r="H42" s="807" t="s">
        <v>14120</v>
      </c>
      <c r="I42" s="807"/>
      <c r="J42" s="807"/>
      <c r="K42" s="807">
        <v>20142.900000000001</v>
      </c>
      <c r="L42" s="807">
        <f t="shared" si="0"/>
        <v>1764.96</v>
      </c>
      <c r="M42" s="807">
        <f t="shared" si="5"/>
        <v>543.85829999999999</v>
      </c>
      <c r="N42" s="786">
        <v>147.08000000000001</v>
      </c>
      <c r="O42" s="786">
        <f t="shared" si="6"/>
        <v>45.321525000000001</v>
      </c>
      <c r="P42" s="807" t="s">
        <v>815</v>
      </c>
      <c r="Q42" s="807" t="s">
        <v>815</v>
      </c>
      <c r="R42" s="807" t="s">
        <v>17287</v>
      </c>
      <c r="S42" s="807" t="s">
        <v>8952</v>
      </c>
      <c r="T42" s="807" t="s">
        <v>7768</v>
      </c>
      <c r="U42" s="807">
        <v>11</v>
      </c>
      <c r="V42" s="963">
        <v>2</v>
      </c>
      <c r="W42" s="807" t="s">
        <v>10167</v>
      </c>
      <c r="X42" s="807">
        <v>1</v>
      </c>
      <c r="Y42" s="807" t="s">
        <v>10074</v>
      </c>
      <c r="Z42" s="807"/>
      <c r="AA42" s="807"/>
      <c r="AB42" s="807" t="s">
        <v>10206</v>
      </c>
      <c r="AC42" s="807" t="s">
        <v>10027</v>
      </c>
      <c r="AD42" s="807" t="s">
        <v>10027</v>
      </c>
      <c r="AE42" s="807" t="s">
        <v>10027</v>
      </c>
      <c r="AF42" s="807" t="s">
        <v>10027</v>
      </c>
      <c r="AG42" s="807"/>
      <c r="AH42" s="807" t="s">
        <v>663</v>
      </c>
      <c r="AI42" s="807" t="s">
        <v>16902</v>
      </c>
      <c r="AJ42" s="807"/>
      <c r="AK42" s="559"/>
    </row>
    <row r="43" spans="1:37" ht="105" customHeight="1" x14ac:dyDescent="0.25">
      <c r="A43" s="767"/>
      <c r="B43" s="784">
        <v>35</v>
      </c>
      <c r="C43" s="785" t="s">
        <v>2768</v>
      </c>
      <c r="D43" s="785" t="s">
        <v>11455</v>
      </c>
      <c r="E43" s="820" t="s">
        <v>474</v>
      </c>
      <c r="F43" s="785" t="s">
        <v>9098</v>
      </c>
      <c r="G43" s="807" t="s">
        <v>1104</v>
      </c>
      <c r="H43" s="807" t="s">
        <v>10208</v>
      </c>
      <c r="I43" s="807"/>
      <c r="J43" s="807"/>
      <c r="K43" s="807">
        <v>17720</v>
      </c>
      <c r="L43" s="807">
        <f t="shared" si="0"/>
        <v>2240.3999999999996</v>
      </c>
      <c r="M43" s="807">
        <f t="shared" si="5"/>
        <v>478.43999999999994</v>
      </c>
      <c r="N43" s="786">
        <v>186.7</v>
      </c>
      <c r="O43" s="786">
        <f t="shared" si="6"/>
        <v>39.869999999999997</v>
      </c>
      <c r="P43" s="807" t="s">
        <v>815</v>
      </c>
      <c r="Q43" s="807" t="s">
        <v>815</v>
      </c>
      <c r="R43" s="807" t="s">
        <v>17287</v>
      </c>
      <c r="S43" s="807" t="s">
        <v>8952</v>
      </c>
      <c r="T43" s="807" t="s">
        <v>7769</v>
      </c>
      <c r="U43" s="807">
        <v>14.2</v>
      </c>
      <c r="V43" s="963">
        <v>3</v>
      </c>
      <c r="W43" s="807" t="s">
        <v>10167</v>
      </c>
      <c r="X43" s="807">
        <v>1</v>
      </c>
      <c r="Y43" s="807" t="s">
        <v>10074</v>
      </c>
      <c r="Z43" s="807"/>
      <c r="AA43" s="807">
        <v>1</v>
      </c>
      <c r="AB43" s="807" t="s">
        <v>10207</v>
      </c>
      <c r="AC43" s="807" t="s">
        <v>10027</v>
      </c>
      <c r="AD43" s="807" t="s">
        <v>10027</v>
      </c>
      <c r="AE43" s="807" t="s">
        <v>10027</v>
      </c>
      <c r="AF43" s="807" t="s">
        <v>10027</v>
      </c>
      <c r="AG43" s="807"/>
      <c r="AH43" s="807" t="s">
        <v>663</v>
      </c>
      <c r="AI43" s="807" t="s">
        <v>16903</v>
      </c>
      <c r="AJ43" s="807"/>
      <c r="AK43" s="559"/>
    </row>
    <row r="44" spans="1:37" ht="165" customHeight="1" x14ac:dyDescent="0.25">
      <c r="A44" s="767"/>
      <c r="B44" s="784">
        <v>36</v>
      </c>
      <c r="C44" s="785" t="s">
        <v>2768</v>
      </c>
      <c r="D44" s="785" t="s">
        <v>11463</v>
      </c>
      <c r="E44" s="820" t="s">
        <v>483</v>
      </c>
      <c r="F44" s="785" t="s">
        <v>9907</v>
      </c>
      <c r="G44" s="807" t="s">
        <v>1104</v>
      </c>
      <c r="H44" s="807" t="s">
        <v>7770</v>
      </c>
      <c r="I44" s="807"/>
      <c r="J44" s="807"/>
      <c r="K44" s="807">
        <v>11276.4</v>
      </c>
      <c r="L44" s="807">
        <f t="shared" si="0"/>
        <v>1646.3999999999999</v>
      </c>
      <c r="M44" s="807">
        <f t="shared" si="5"/>
        <v>304.46279999999996</v>
      </c>
      <c r="N44" s="786">
        <v>137.19999999999999</v>
      </c>
      <c r="O44" s="786">
        <f t="shared" si="6"/>
        <v>25.371899999999997</v>
      </c>
      <c r="P44" s="807" t="s">
        <v>815</v>
      </c>
      <c r="Q44" s="807" t="s">
        <v>815</v>
      </c>
      <c r="R44" s="807" t="s">
        <v>17287</v>
      </c>
      <c r="S44" s="807" t="s">
        <v>8952</v>
      </c>
      <c r="T44" s="807" t="s">
        <v>7771</v>
      </c>
      <c r="U44" s="807">
        <v>14.2</v>
      </c>
      <c r="V44" s="963">
        <v>5</v>
      </c>
      <c r="W44" s="807" t="s">
        <v>10167</v>
      </c>
      <c r="X44" s="807">
        <v>1</v>
      </c>
      <c r="Y44" s="807" t="s">
        <v>10074</v>
      </c>
      <c r="Z44" s="807"/>
      <c r="AA44" s="807"/>
      <c r="AB44" s="807"/>
      <c r="AC44" s="807" t="s">
        <v>10027</v>
      </c>
      <c r="AD44" s="807" t="s">
        <v>10027</v>
      </c>
      <c r="AE44" s="807" t="s">
        <v>10027</v>
      </c>
      <c r="AF44" s="807" t="s">
        <v>10027</v>
      </c>
      <c r="AG44" s="807"/>
      <c r="AH44" s="807" t="s">
        <v>663</v>
      </c>
      <c r="AI44" s="807" t="s">
        <v>15597</v>
      </c>
      <c r="AJ44" s="807"/>
      <c r="AK44" s="559"/>
    </row>
    <row r="45" spans="1:37" ht="300" customHeight="1" x14ac:dyDescent="0.25">
      <c r="A45" s="767"/>
      <c r="B45" s="784">
        <v>37</v>
      </c>
      <c r="C45" s="785" t="s">
        <v>2768</v>
      </c>
      <c r="D45" s="785" t="s">
        <v>11454</v>
      </c>
      <c r="E45" s="820" t="s">
        <v>469</v>
      </c>
      <c r="F45" s="785" t="s">
        <v>9099</v>
      </c>
      <c r="G45" s="807" t="s">
        <v>1104</v>
      </c>
      <c r="H45" s="807" t="s">
        <v>9102</v>
      </c>
      <c r="I45" s="807"/>
      <c r="J45" s="807"/>
      <c r="K45" s="807">
        <v>5717.1</v>
      </c>
      <c r="L45" s="807">
        <f t="shared" si="0"/>
        <v>1424.4</v>
      </c>
      <c r="M45" s="807">
        <f t="shared" si="5"/>
        <v>154.36170000000001</v>
      </c>
      <c r="N45" s="786">
        <v>118.7</v>
      </c>
      <c r="O45" s="786">
        <f t="shared" si="6"/>
        <v>12.863475000000001</v>
      </c>
      <c r="P45" s="807" t="s">
        <v>815</v>
      </c>
      <c r="Q45" s="807" t="s">
        <v>815</v>
      </c>
      <c r="R45" s="807" t="s">
        <v>8298</v>
      </c>
      <c r="S45" s="807" t="s">
        <v>8952</v>
      </c>
      <c r="T45" s="807" t="s">
        <v>7772</v>
      </c>
      <c r="U45" s="807">
        <v>12</v>
      </c>
      <c r="V45" s="963">
        <v>5</v>
      </c>
      <c r="W45" s="807" t="s">
        <v>10167</v>
      </c>
      <c r="X45" s="807">
        <v>1</v>
      </c>
      <c r="Y45" s="807" t="s">
        <v>10074</v>
      </c>
      <c r="Z45" s="807"/>
      <c r="AA45" s="807"/>
      <c r="AB45" s="807"/>
      <c r="AC45" s="807" t="s">
        <v>10027</v>
      </c>
      <c r="AD45" s="807" t="s">
        <v>2239</v>
      </c>
      <c r="AE45" s="807" t="s">
        <v>10027</v>
      </c>
      <c r="AF45" s="807" t="s">
        <v>10027</v>
      </c>
      <c r="AG45" s="807"/>
      <c r="AH45" s="807" t="s">
        <v>663</v>
      </c>
      <c r="AI45" s="807" t="s">
        <v>16468</v>
      </c>
      <c r="AJ45" s="807"/>
      <c r="AK45" s="559"/>
    </row>
    <row r="46" spans="1:37" ht="105" customHeight="1" x14ac:dyDescent="0.25">
      <c r="A46" s="767"/>
      <c r="B46" s="784">
        <v>38</v>
      </c>
      <c r="C46" s="785" t="s">
        <v>2768</v>
      </c>
      <c r="D46" s="785" t="s">
        <v>11467</v>
      </c>
      <c r="E46" s="820" t="s">
        <v>470</v>
      </c>
      <c r="F46" s="785" t="s">
        <v>9100</v>
      </c>
      <c r="G46" s="807" t="s">
        <v>1104</v>
      </c>
      <c r="H46" s="807" t="s">
        <v>10209</v>
      </c>
      <c r="I46" s="807" t="s">
        <v>10210</v>
      </c>
      <c r="J46" s="807"/>
      <c r="K46" s="807">
        <v>5686.1</v>
      </c>
      <c r="L46" s="807">
        <f t="shared" si="0"/>
        <v>1994.3999999999999</v>
      </c>
      <c r="M46" s="807">
        <f t="shared" si="5"/>
        <v>153.5247</v>
      </c>
      <c r="N46" s="786">
        <v>166.2</v>
      </c>
      <c r="O46" s="786">
        <f t="shared" si="6"/>
        <v>12.793725</v>
      </c>
      <c r="P46" s="807" t="s">
        <v>815</v>
      </c>
      <c r="Q46" s="807" t="s">
        <v>815</v>
      </c>
      <c r="R46" s="807" t="s">
        <v>17287</v>
      </c>
      <c r="S46" s="807" t="s">
        <v>8952</v>
      </c>
      <c r="T46" s="807" t="s">
        <v>7773</v>
      </c>
      <c r="U46" s="807">
        <v>14.2</v>
      </c>
      <c r="V46" s="963">
        <v>3</v>
      </c>
      <c r="W46" s="807" t="s">
        <v>10211</v>
      </c>
      <c r="X46" s="807">
        <v>1</v>
      </c>
      <c r="Y46" s="807" t="s">
        <v>10074</v>
      </c>
      <c r="Z46" s="807"/>
      <c r="AA46" s="807">
        <v>1</v>
      </c>
      <c r="AB46" s="807" t="s">
        <v>10205</v>
      </c>
      <c r="AC46" s="807" t="s">
        <v>10027</v>
      </c>
      <c r="AD46" s="807" t="s">
        <v>10027</v>
      </c>
      <c r="AE46" s="807" t="s">
        <v>10027</v>
      </c>
      <c r="AF46" s="807" t="s">
        <v>10027</v>
      </c>
      <c r="AG46" s="807"/>
      <c r="AH46" s="807" t="s">
        <v>663</v>
      </c>
      <c r="AI46" s="807" t="s">
        <v>16904</v>
      </c>
      <c r="AJ46" s="807"/>
      <c r="AK46" s="559"/>
    </row>
    <row r="47" spans="1:37" ht="409.5" customHeight="1" x14ac:dyDescent="0.25">
      <c r="A47" s="767"/>
      <c r="B47" s="784">
        <v>39</v>
      </c>
      <c r="C47" s="785" t="s">
        <v>2768</v>
      </c>
      <c r="D47" s="785" t="s">
        <v>11453</v>
      </c>
      <c r="E47" s="820" t="s">
        <v>9090</v>
      </c>
      <c r="F47" s="785" t="s">
        <v>9908</v>
      </c>
      <c r="G47" s="807" t="s">
        <v>1104</v>
      </c>
      <c r="H47" s="807" t="s">
        <v>2314</v>
      </c>
      <c r="I47" s="807" t="s">
        <v>7081</v>
      </c>
      <c r="J47" s="807"/>
      <c r="K47" s="807">
        <v>11991.1</v>
      </c>
      <c r="L47" s="807">
        <f t="shared" si="0"/>
        <v>1129.92</v>
      </c>
      <c r="M47" s="807">
        <f t="shared" si="5"/>
        <v>323.75970000000001</v>
      </c>
      <c r="N47" s="786">
        <v>94.16</v>
      </c>
      <c r="O47" s="786">
        <f t="shared" si="6"/>
        <v>26.979975</v>
      </c>
      <c r="P47" s="807" t="s">
        <v>815</v>
      </c>
      <c r="Q47" s="807" t="s">
        <v>815</v>
      </c>
      <c r="R47" s="807" t="s">
        <v>17287</v>
      </c>
      <c r="S47" s="807" t="s">
        <v>8952</v>
      </c>
      <c r="T47" s="807" t="s">
        <v>7774</v>
      </c>
      <c r="U47" s="807">
        <v>14.2</v>
      </c>
      <c r="V47" s="963">
        <v>4</v>
      </c>
      <c r="W47" s="807" t="s">
        <v>10167</v>
      </c>
      <c r="X47" s="807">
        <v>1</v>
      </c>
      <c r="Y47" s="807" t="s">
        <v>10074</v>
      </c>
      <c r="Z47" s="807"/>
      <c r="AA47" s="807"/>
      <c r="AB47" s="807"/>
      <c r="AC47" s="807" t="s">
        <v>10027</v>
      </c>
      <c r="AD47" s="807" t="s">
        <v>10027</v>
      </c>
      <c r="AE47" s="807" t="s">
        <v>10027</v>
      </c>
      <c r="AF47" s="807" t="s">
        <v>10027</v>
      </c>
      <c r="AG47" s="807"/>
      <c r="AH47" s="807" t="s">
        <v>663</v>
      </c>
      <c r="AI47" s="807" t="s">
        <v>15597</v>
      </c>
      <c r="AJ47" s="807"/>
      <c r="AK47" s="559"/>
    </row>
    <row r="48" spans="1:37" ht="60" customHeight="1" x14ac:dyDescent="0.25">
      <c r="A48" s="767"/>
      <c r="B48" s="784">
        <v>40</v>
      </c>
      <c r="C48" s="785" t="s">
        <v>2768</v>
      </c>
      <c r="D48" s="785" t="s">
        <v>16466</v>
      </c>
      <c r="E48" s="820" t="s">
        <v>477</v>
      </c>
      <c r="F48" s="785" t="s">
        <v>9101</v>
      </c>
      <c r="G48" s="807" t="s">
        <v>1104</v>
      </c>
      <c r="H48" s="807"/>
      <c r="I48" s="807"/>
      <c r="J48" s="807"/>
      <c r="K48" s="807">
        <v>17462.900000000001</v>
      </c>
      <c r="L48" s="807">
        <f t="shared" si="0"/>
        <v>1519.2723000000001</v>
      </c>
      <c r="M48" s="807">
        <f t="shared" si="5"/>
        <v>471.49829999999997</v>
      </c>
      <c r="N48" s="786">
        <f>(K48*0.087)/12</f>
        <v>126.606025</v>
      </c>
      <c r="O48" s="786">
        <f t="shared" si="6"/>
        <v>39.291525</v>
      </c>
      <c r="P48" s="807" t="s">
        <v>815</v>
      </c>
      <c r="Q48" s="807" t="s">
        <v>815</v>
      </c>
      <c r="R48" s="807" t="s">
        <v>8298</v>
      </c>
      <c r="S48" s="807" t="s">
        <v>8952</v>
      </c>
      <c r="T48" s="807" t="s">
        <v>7775</v>
      </c>
      <c r="U48" s="807">
        <v>12</v>
      </c>
      <c r="V48" s="963">
        <v>3</v>
      </c>
      <c r="W48" s="807" t="s">
        <v>10167</v>
      </c>
      <c r="X48" s="807">
        <v>1</v>
      </c>
      <c r="Y48" s="807" t="s">
        <v>10074</v>
      </c>
      <c r="Z48" s="807"/>
      <c r="AA48" s="807"/>
      <c r="AB48" s="807" t="s">
        <v>10206</v>
      </c>
      <c r="AC48" s="807" t="s">
        <v>10027</v>
      </c>
      <c r="AD48" s="807" t="s">
        <v>2239</v>
      </c>
      <c r="AE48" s="807" t="s">
        <v>2239</v>
      </c>
      <c r="AF48" s="807" t="s">
        <v>2239</v>
      </c>
      <c r="AG48" s="807"/>
      <c r="AH48" s="807" t="s">
        <v>663</v>
      </c>
      <c r="AI48" s="807" t="s">
        <v>16467</v>
      </c>
      <c r="AJ48" s="807"/>
      <c r="AK48" s="559"/>
    </row>
    <row r="49" spans="1:37" ht="60" customHeight="1" x14ac:dyDescent="0.25">
      <c r="A49" s="767"/>
      <c r="B49" s="784">
        <v>41</v>
      </c>
      <c r="C49" s="785" t="s">
        <v>2768</v>
      </c>
      <c r="D49" s="785" t="s">
        <v>11448</v>
      </c>
      <c r="E49" s="820" t="s">
        <v>821</v>
      </c>
      <c r="F49" s="785" t="s">
        <v>9909</v>
      </c>
      <c r="G49" s="807" t="s">
        <v>1104</v>
      </c>
      <c r="H49" s="807" t="s">
        <v>17311</v>
      </c>
      <c r="I49" s="807"/>
      <c r="J49" s="807"/>
      <c r="K49" s="807">
        <v>10373</v>
      </c>
      <c r="L49" s="807">
        <f t="shared" si="0"/>
        <v>2214</v>
      </c>
      <c r="M49" s="807">
        <f t="shared" si="5"/>
        <v>280.07099999999997</v>
      </c>
      <c r="N49" s="786">
        <v>184.5</v>
      </c>
      <c r="O49" s="786">
        <f t="shared" si="6"/>
        <v>23.339249999999996</v>
      </c>
      <c r="P49" s="807" t="s">
        <v>815</v>
      </c>
      <c r="Q49" s="807" t="s">
        <v>815</v>
      </c>
      <c r="R49" s="807" t="s">
        <v>17287</v>
      </c>
      <c r="S49" s="807" t="s">
        <v>8952</v>
      </c>
      <c r="T49" s="807" t="s">
        <v>7776</v>
      </c>
      <c r="U49" s="807">
        <v>12</v>
      </c>
      <c r="V49" s="963">
        <v>5</v>
      </c>
      <c r="W49" s="807" t="s">
        <v>10167</v>
      </c>
      <c r="X49" s="807">
        <v>1</v>
      </c>
      <c r="Y49" s="807" t="s">
        <v>10074</v>
      </c>
      <c r="Z49" s="807"/>
      <c r="AA49" s="807"/>
      <c r="AB49" s="807" t="s">
        <v>10212</v>
      </c>
      <c r="AC49" s="807" t="s">
        <v>10027</v>
      </c>
      <c r="AD49" s="807" t="s">
        <v>2239</v>
      </c>
      <c r="AE49" s="807" t="s">
        <v>2239</v>
      </c>
      <c r="AF49" s="807" t="s">
        <v>2239</v>
      </c>
      <c r="AG49" s="807"/>
      <c r="AH49" s="807" t="s">
        <v>663</v>
      </c>
      <c r="AI49" s="807" t="s">
        <v>16468</v>
      </c>
      <c r="AJ49" s="807"/>
      <c r="AK49" s="559"/>
    </row>
    <row r="50" spans="1:37" ht="135" customHeight="1" x14ac:dyDescent="0.25">
      <c r="A50" s="767"/>
      <c r="B50" s="784">
        <v>42</v>
      </c>
      <c r="C50" s="785" t="s">
        <v>2768</v>
      </c>
      <c r="D50" s="785" t="s">
        <v>11466</v>
      </c>
      <c r="E50" s="820" t="s">
        <v>467</v>
      </c>
      <c r="F50" s="785" t="s">
        <v>9910</v>
      </c>
      <c r="G50" s="807" t="s">
        <v>1104</v>
      </c>
      <c r="H50" s="807" t="s">
        <v>15020</v>
      </c>
      <c r="I50" s="812" t="s">
        <v>6444</v>
      </c>
      <c r="J50" s="807"/>
      <c r="K50" s="807">
        <v>12210.6</v>
      </c>
      <c r="L50" s="807">
        <f t="shared" si="0"/>
        <v>1390.8000000000002</v>
      </c>
      <c r="M50" s="807">
        <f t="shared" si="5"/>
        <v>329.68619999999999</v>
      </c>
      <c r="N50" s="786">
        <v>115.9</v>
      </c>
      <c r="O50" s="786">
        <f t="shared" si="6"/>
        <v>27.473849999999999</v>
      </c>
      <c r="P50" s="807" t="s">
        <v>815</v>
      </c>
      <c r="Q50" s="807" t="s">
        <v>815</v>
      </c>
      <c r="R50" s="807" t="s">
        <v>17287</v>
      </c>
      <c r="S50" s="807" t="s">
        <v>8952</v>
      </c>
      <c r="T50" s="807" t="s">
        <v>7777</v>
      </c>
      <c r="U50" s="807">
        <v>14.2</v>
      </c>
      <c r="V50" s="963">
        <v>4</v>
      </c>
      <c r="W50" s="807" t="s">
        <v>10167</v>
      </c>
      <c r="X50" s="807">
        <v>1</v>
      </c>
      <c r="Y50" s="807" t="s">
        <v>10074</v>
      </c>
      <c r="Z50" s="807"/>
      <c r="AA50" s="807"/>
      <c r="AB50" s="807"/>
      <c r="AC50" s="807" t="s">
        <v>10027</v>
      </c>
      <c r="AD50" s="807" t="s">
        <v>10027</v>
      </c>
      <c r="AE50" s="807" t="s">
        <v>10027</v>
      </c>
      <c r="AF50" s="807" t="s">
        <v>10027</v>
      </c>
      <c r="AG50" s="807"/>
      <c r="AH50" s="807" t="s">
        <v>663</v>
      </c>
      <c r="AI50" s="807" t="s">
        <v>15597</v>
      </c>
      <c r="AJ50" s="807"/>
      <c r="AK50" s="559"/>
    </row>
    <row r="51" spans="1:37" ht="409.5" customHeight="1" x14ac:dyDescent="0.25">
      <c r="A51" s="767"/>
      <c r="B51" s="784">
        <v>43</v>
      </c>
      <c r="C51" s="785" t="s">
        <v>2768</v>
      </c>
      <c r="D51" s="791" t="s">
        <v>11464</v>
      </c>
      <c r="E51" s="820" t="s">
        <v>814</v>
      </c>
      <c r="F51" s="785" t="s">
        <v>9911</v>
      </c>
      <c r="G51" s="807" t="s">
        <v>1104</v>
      </c>
      <c r="H51" s="807" t="s">
        <v>17175</v>
      </c>
      <c r="I51" s="807" t="s">
        <v>10213</v>
      </c>
      <c r="J51" s="807"/>
      <c r="K51" s="807">
        <v>5535.5</v>
      </c>
      <c r="L51" s="807">
        <f t="shared" si="0"/>
        <v>570.72</v>
      </c>
      <c r="M51" s="807">
        <f t="shared" si="5"/>
        <v>149.45849999999999</v>
      </c>
      <c r="N51" s="786">
        <v>47.56</v>
      </c>
      <c r="O51" s="786">
        <f t="shared" si="6"/>
        <v>12.454874999999999</v>
      </c>
      <c r="P51" s="807" t="s">
        <v>815</v>
      </c>
      <c r="Q51" s="807" t="s">
        <v>815</v>
      </c>
      <c r="R51" s="807" t="s">
        <v>8298</v>
      </c>
      <c r="S51" s="807" t="s">
        <v>8952</v>
      </c>
      <c r="T51" s="807" t="s">
        <v>7778</v>
      </c>
      <c r="U51" s="807">
        <v>12</v>
      </c>
      <c r="V51" s="963">
        <v>4</v>
      </c>
      <c r="W51" s="807" t="s">
        <v>10167</v>
      </c>
      <c r="X51" s="807">
        <v>1</v>
      </c>
      <c r="Y51" s="807" t="s">
        <v>10074</v>
      </c>
      <c r="Z51" s="807"/>
      <c r="AA51" s="807"/>
      <c r="AB51" s="807"/>
      <c r="AC51" s="807" t="s">
        <v>10027</v>
      </c>
      <c r="AD51" s="807" t="s">
        <v>2239</v>
      </c>
      <c r="AE51" s="807" t="s">
        <v>10027</v>
      </c>
      <c r="AF51" s="807" t="s">
        <v>10027</v>
      </c>
      <c r="AG51" s="807"/>
      <c r="AH51" s="807" t="s">
        <v>663</v>
      </c>
      <c r="AI51" s="807" t="s">
        <v>16469</v>
      </c>
      <c r="AJ51" s="807"/>
      <c r="AK51" s="559"/>
    </row>
    <row r="52" spans="1:37" ht="75" customHeight="1" x14ac:dyDescent="0.25">
      <c r="A52" s="767"/>
      <c r="B52" s="784">
        <v>44</v>
      </c>
      <c r="C52" s="785" t="s">
        <v>2768</v>
      </c>
      <c r="D52" s="785" t="s">
        <v>11450</v>
      </c>
      <c r="E52" s="820" t="s">
        <v>471</v>
      </c>
      <c r="F52" s="785" t="s">
        <v>9103</v>
      </c>
      <c r="G52" s="807" t="s">
        <v>1104</v>
      </c>
      <c r="H52" s="807" t="s">
        <v>10215</v>
      </c>
      <c r="I52" s="807" t="s">
        <v>10214</v>
      </c>
      <c r="J52" s="807"/>
      <c r="K52" s="807">
        <v>8427.6</v>
      </c>
      <c r="L52" s="807">
        <f t="shared" si="0"/>
        <v>1322.4</v>
      </c>
      <c r="M52" s="807">
        <f t="shared" si="5"/>
        <v>227.54519999999999</v>
      </c>
      <c r="N52" s="786">
        <v>110.2</v>
      </c>
      <c r="O52" s="786">
        <f t="shared" si="6"/>
        <v>18.9621</v>
      </c>
      <c r="P52" s="807" t="s">
        <v>815</v>
      </c>
      <c r="Q52" s="807" t="s">
        <v>815</v>
      </c>
      <c r="R52" s="807" t="s">
        <v>8298</v>
      </c>
      <c r="S52" s="807" t="s">
        <v>8952</v>
      </c>
      <c r="T52" s="807" t="s">
        <v>7779</v>
      </c>
      <c r="U52" s="807">
        <v>12</v>
      </c>
      <c r="V52" s="963">
        <v>4</v>
      </c>
      <c r="W52" s="807" t="s">
        <v>10167</v>
      </c>
      <c r="X52" s="807">
        <v>1</v>
      </c>
      <c r="Y52" s="807" t="s">
        <v>10074</v>
      </c>
      <c r="Z52" s="807"/>
      <c r="AA52" s="807"/>
      <c r="AB52" s="807" t="s">
        <v>10212</v>
      </c>
      <c r="AC52" s="807" t="s">
        <v>10027</v>
      </c>
      <c r="AD52" s="807" t="s">
        <v>2239</v>
      </c>
      <c r="AE52" s="807" t="s">
        <v>2239</v>
      </c>
      <c r="AF52" s="807" t="s">
        <v>2239</v>
      </c>
      <c r="AG52" s="807"/>
      <c r="AH52" s="807"/>
      <c r="AI52" s="807" t="s">
        <v>16468</v>
      </c>
      <c r="AJ52" s="807"/>
      <c r="AK52" s="559"/>
    </row>
    <row r="53" spans="1:37" ht="150" customHeight="1" x14ac:dyDescent="0.25">
      <c r="A53" s="767"/>
      <c r="B53" s="784">
        <v>45</v>
      </c>
      <c r="C53" s="785" t="s">
        <v>2768</v>
      </c>
      <c r="D53" s="785" t="s">
        <v>11457</v>
      </c>
      <c r="E53" s="820" t="s">
        <v>819</v>
      </c>
      <c r="F53" s="785" t="s">
        <v>9104</v>
      </c>
      <c r="G53" s="807" t="s">
        <v>1104</v>
      </c>
      <c r="H53" s="807" t="s">
        <v>10216</v>
      </c>
      <c r="I53" s="807"/>
      <c r="J53" s="807"/>
      <c r="K53" s="807">
        <v>9833.6</v>
      </c>
      <c r="L53" s="807">
        <f t="shared" si="0"/>
        <v>1306.8000000000002</v>
      </c>
      <c r="M53" s="807">
        <f t="shared" si="5"/>
        <v>265.50720000000001</v>
      </c>
      <c r="N53" s="786">
        <v>108.9</v>
      </c>
      <c r="O53" s="786">
        <f t="shared" si="6"/>
        <v>22.125600000000002</v>
      </c>
      <c r="P53" s="807" t="s">
        <v>815</v>
      </c>
      <c r="Q53" s="807" t="s">
        <v>815</v>
      </c>
      <c r="R53" s="807" t="s">
        <v>17287</v>
      </c>
      <c r="S53" s="807" t="s">
        <v>8952</v>
      </c>
      <c r="T53" s="807" t="s">
        <v>7780</v>
      </c>
      <c r="U53" s="807">
        <v>14.2</v>
      </c>
      <c r="V53" s="963">
        <v>3</v>
      </c>
      <c r="W53" s="807" t="s">
        <v>10167</v>
      </c>
      <c r="X53" s="807">
        <v>1</v>
      </c>
      <c r="Y53" s="807" t="s">
        <v>10074</v>
      </c>
      <c r="Z53" s="807"/>
      <c r="AA53" s="807"/>
      <c r="AB53" s="807" t="s">
        <v>10206</v>
      </c>
      <c r="AC53" s="807" t="s">
        <v>10027</v>
      </c>
      <c r="AD53" s="807" t="s">
        <v>10027</v>
      </c>
      <c r="AE53" s="807" t="s">
        <v>10027</v>
      </c>
      <c r="AF53" s="807" t="s">
        <v>10027</v>
      </c>
      <c r="AG53" s="807"/>
      <c r="AH53" s="807" t="s">
        <v>663</v>
      </c>
      <c r="AI53" s="807" t="s">
        <v>15596</v>
      </c>
      <c r="AJ53" s="807"/>
      <c r="AK53" s="559"/>
    </row>
    <row r="54" spans="1:37" ht="165" customHeight="1" x14ac:dyDescent="0.25">
      <c r="A54" s="767"/>
      <c r="B54" s="784">
        <v>46</v>
      </c>
      <c r="C54" s="785" t="s">
        <v>2768</v>
      </c>
      <c r="D54" s="785" t="s">
        <v>11456</v>
      </c>
      <c r="E54" s="820" t="s">
        <v>475</v>
      </c>
      <c r="F54" s="785" t="s">
        <v>9105</v>
      </c>
      <c r="G54" s="807" t="s">
        <v>1104</v>
      </c>
      <c r="H54" s="807" t="s">
        <v>7732</v>
      </c>
      <c r="I54" s="807"/>
      <c r="J54" s="807"/>
      <c r="K54" s="807">
        <v>15784.2</v>
      </c>
      <c r="L54" s="807">
        <f t="shared" si="0"/>
        <v>1584</v>
      </c>
      <c r="M54" s="807">
        <f t="shared" si="5"/>
        <v>426.17340000000002</v>
      </c>
      <c r="N54" s="786">
        <v>132</v>
      </c>
      <c r="O54" s="786">
        <f t="shared" si="6"/>
        <v>35.514450000000004</v>
      </c>
      <c r="P54" s="807" t="s">
        <v>815</v>
      </c>
      <c r="Q54" s="807" t="s">
        <v>815</v>
      </c>
      <c r="R54" s="807" t="s">
        <v>17287</v>
      </c>
      <c r="S54" s="807" t="s">
        <v>8952</v>
      </c>
      <c r="T54" s="807" t="s">
        <v>7781</v>
      </c>
      <c r="U54" s="807">
        <v>14.2</v>
      </c>
      <c r="V54" s="963">
        <v>4</v>
      </c>
      <c r="W54" s="807" t="s">
        <v>10167</v>
      </c>
      <c r="X54" s="807">
        <v>1</v>
      </c>
      <c r="Y54" s="807" t="s">
        <v>10074</v>
      </c>
      <c r="Z54" s="807"/>
      <c r="AA54" s="807"/>
      <c r="AB54" s="807" t="s">
        <v>10206</v>
      </c>
      <c r="AC54" s="807" t="s">
        <v>10027</v>
      </c>
      <c r="AD54" s="807" t="s">
        <v>2239</v>
      </c>
      <c r="AE54" s="807" t="s">
        <v>10027</v>
      </c>
      <c r="AF54" s="807" t="s">
        <v>10027</v>
      </c>
      <c r="AG54" s="807"/>
      <c r="AH54" s="807" t="s">
        <v>663</v>
      </c>
      <c r="AI54" s="807" t="s">
        <v>15597</v>
      </c>
      <c r="AJ54" s="807"/>
      <c r="AK54" s="559"/>
    </row>
    <row r="55" spans="1:37" ht="195" customHeight="1" x14ac:dyDescent="0.25">
      <c r="A55" s="767"/>
      <c r="B55" s="784">
        <v>47</v>
      </c>
      <c r="C55" s="785" t="s">
        <v>2768</v>
      </c>
      <c r="D55" s="785" t="s">
        <v>11451</v>
      </c>
      <c r="E55" s="820" t="s">
        <v>472</v>
      </c>
      <c r="F55" s="785" t="s">
        <v>9912</v>
      </c>
      <c r="G55" s="807" t="s">
        <v>1104</v>
      </c>
      <c r="H55" s="807" t="s">
        <v>10217</v>
      </c>
      <c r="I55" s="807"/>
      <c r="J55" s="807"/>
      <c r="K55" s="807">
        <v>2627</v>
      </c>
      <c r="L55" s="807">
        <f t="shared" si="0"/>
        <v>1527.6</v>
      </c>
      <c r="M55" s="807">
        <f t="shared" si="5"/>
        <v>70.929000000000002</v>
      </c>
      <c r="N55" s="786">
        <v>127.3</v>
      </c>
      <c r="O55" s="786">
        <f t="shared" si="6"/>
        <v>5.9107500000000002</v>
      </c>
      <c r="P55" s="807" t="s">
        <v>815</v>
      </c>
      <c r="Q55" s="807" t="s">
        <v>815</v>
      </c>
      <c r="R55" s="807" t="s">
        <v>8298</v>
      </c>
      <c r="S55" s="807" t="s">
        <v>8952</v>
      </c>
      <c r="T55" s="807" t="s">
        <v>7782</v>
      </c>
      <c r="U55" s="807">
        <v>12</v>
      </c>
      <c r="V55" s="963">
        <v>4</v>
      </c>
      <c r="W55" s="807" t="s">
        <v>10211</v>
      </c>
      <c r="X55" s="807"/>
      <c r="Y55" s="807"/>
      <c r="Z55" s="807"/>
      <c r="AA55" s="807"/>
      <c r="AB55" s="807" t="s">
        <v>10206</v>
      </c>
      <c r="AC55" s="807" t="s">
        <v>10027</v>
      </c>
      <c r="AD55" s="807" t="s">
        <v>2239</v>
      </c>
      <c r="AE55" s="807" t="s">
        <v>2239</v>
      </c>
      <c r="AF55" s="807" t="s">
        <v>2239</v>
      </c>
      <c r="AG55" s="807"/>
      <c r="AH55" s="807" t="s">
        <v>663</v>
      </c>
      <c r="AI55" s="807" t="s">
        <v>16468</v>
      </c>
      <c r="AJ55" s="807"/>
      <c r="AK55" s="559"/>
    </row>
    <row r="56" spans="1:37" ht="195" customHeight="1" x14ac:dyDescent="0.25">
      <c r="A56" s="767"/>
      <c r="B56" s="784">
        <v>48</v>
      </c>
      <c r="C56" s="785" t="s">
        <v>2768</v>
      </c>
      <c r="D56" s="785" t="s">
        <v>11449</v>
      </c>
      <c r="E56" s="820" t="s">
        <v>473</v>
      </c>
      <c r="F56" s="785" t="s">
        <v>9106</v>
      </c>
      <c r="G56" s="807" t="s">
        <v>1104</v>
      </c>
      <c r="H56" s="807" t="s">
        <v>10218</v>
      </c>
      <c r="I56" s="807" t="s">
        <v>6437</v>
      </c>
      <c r="J56" s="807"/>
      <c r="K56" s="807">
        <v>10912.2</v>
      </c>
      <c r="L56" s="807">
        <f t="shared" si="0"/>
        <v>1026.1200000000001</v>
      </c>
      <c r="M56" s="807">
        <f t="shared" si="5"/>
        <v>294.62940000000003</v>
      </c>
      <c r="N56" s="786">
        <v>85.51</v>
      </c>
      <c r="O56" s="786">
        <f t="shared" si="6"/>
        <v>24.552450000000004</v>
      </c>
      <c r="P56" s="807" t="s">
        <v>815</v>
      </c>
      <c r="Q56" s="807" t="s">
        <v>815</v>
      </c>
      <c r="R56" s="807" t="s">
        <v>17287</v>
      </c>
      <c r="S56" s="807" t="s">
        <v>8952</v>
      </c>
      <c r="T56" s="807" t="s">
        <v>7783</v>
      </c>
      <c r="U56" s="807">
        <v>14.2</v>
      </c>
      <c r="V56" s="963">
        <v>2</v>
      </c>
      <c r="W56" s="807" t="s">
        <v>10167</v>
      </c>
      <c r="X56" s="807">
        <v>1</v>
      </c>
      <c r="Y56" s="807" t="s">
        <v>10074</v>
      </c>
      <c r="Z56" s="807"/>
      <c r="AA56" s="807"/>
      <c r="AB56" s="807" t="s">
        <v>10206</v>
      </c>
      <c r="AC56" s="807" t="s">
        <v>10027</v>
      </c>
      <c r="AD56" s="807" t="s">
        <v>10027</v>
      </c>
      <c r="AE56" s="807" t="s">
        <v>10027</v>
      </c>
      <c r="AF56" s="807" t="s">
        <v>10027</v>
      </c>
      <c r="AG56" s="807"/>
      <c r="AH56" s="807" t="s">
        <v>663</v>
      </c>
      <c r="AI56" s="807" t="s">
        <v>15597</v>
      </c>
      <c r="AJ56" s="807"/>
      <c r="AK56" s="559"/>
    </row>
    <row r="57" spans="1:37" ht="63.75" customHeight="1" x14ac:dyDescent="0.25">
      <c r="A57" s="767"/>
      <c r="B57" s="784">
        <v>49</v>
      </c>
      <c r="C57" s="785" t="s">
        <v>2768</v>
      </c>
      <c r="D57" s="785" t="s">
        <v>11461</v>
      </c>
      <c r="E57" s="820" t="s">
        <v>480</v>
      </c>
      <c r="F57" s="785" t="s">
        <v>9107</v>
      </c>
      <c r="G57" s="807" t="s">
        <v>1104</v>
      </c>
      <c r="H57" s="807" t="s">
        <v>2321</v>
      </c>
      <c r="I57" s="807"/>
      <c r="J57" s="807"/>
      <c r="K57" s="807">
        <v>26646.5</v>
      </c>
      <c r="L57" s="807">
        <f t="shared" si="0"/>
        <v>2370.7200000000003</v>
      </c>
      <c r="M57" s="807">
        <f t="shared" si="5"/>
        <v>719.45550000000003</v>
      </c>
      <c r="N57" s="786">
        <v>197.56</v>
      </c>
      <c r="O57" s="786">
        <f t="shared" si="6"/>
        <v>59.954625</v>
      </c>
      <c r="P57" s="807" t="s">
        <v>815</v>
      </c>
      <c r="Q57" s="807" t="s">
        <v>815</v>
      </c>
      <c r="R57" s="807" t="s">
        <v>8298</v>
      </c>
      <c r="S57" s="807" t="s">
        <v>8952</v>
      </c>
      <c r="T57" s="807" t="s">
        <v>7784</v>
      </c>
      <c r="U57" s="807">
        <v>12</v>
      </c>
      <c r="V57" s="963">
        <v>4</v>
      </c>
      <c r="W57" s="807" t="s">
        <v>10167</v>
      </c>
      <c r="X57" s="807">
        <v>1</v>
      </c>
      <c r="Y57" s="807" t="s">
        <v>10074</v>
      </c>
      <c r="Z57" s="807"/>
      <c r="AA57" s="807">
        <v>1</v>
      </c>
      <c r="AB57" s="807" t="s">
        <v>10219</v>
      </c>
      <c r="AC57" s="807" t="s">
        <v>10027</v>
      </c>
      <c r="AD57" s="807" t="s">
        <v>2239</v>
      </c>
      <c r="AE57" s="807" t="s">
        <v>10027</v>
      </c>
      <c r="AF57" s="807" t="s">
        <v>10027</v>
      </c>
      <c r="AG57" s="807"/>
      <c r="AH57" s="807" t="s">
        <v>663</v>
      </c>
      <c r="AI57" s="807" t="s">
        <v>16465</v>
      </c>
      <c r="AJ57" s="807"/>
      <c r="AK57" s="559"/>
    </row>
    <row r="58" spans="1:37" ht="66" customHeight="1" x14ac:dyDescent="0.25">
      <c r="A58" s="767"/>
      <c r="B58" s="784">
        <v>50</v>
      </c>
      <c r="C58" s="785" t="s">
        <v>2759</v>
      </c>
      <c r="D58" s="785" t="s">
        <v>10589</v>
      </c>
      <c r="E58" s="807" t="s">
        <v>164</v>
      </c>
      <c r="F58" s="785" t="s">
        <v>10004</v>
      </c>
      <c r="G58" s="807" t="s">
        <v>1104</v>
      </c>
      <c r="H58" s="807" t="s">
        <v>9637</v>
      </c>
      <c r="I58" s="807"/>
      <c r="J58" s="807" t="s">
        <v>7786</v>
      </c>
      <c r="K58" s="807">
        <v>25401.200000000001</v>
      </c>
      <c r="L58" s="807">
        <f t="shared" si="0"/>
        <v>2243.9331999999999</v>
      </c>
      <c r="M58" s="807">
        <f t="shared" si="5"/>
        <v>711.23360000000002</v>
      </c>
      <c r="N58" s="786">
        <f>K58*0.086/12+0.15+0.0725+4.73</f>
        <v>186.99443333333332</v>
      </c>
      <c r="O58" s="786">
        <f t="shared" ref="O58:O64" si="7">(K58*0.028)/12</f>
        <v>59.269466666666666</v>
      </c>
      <c r="P58" s="807" t="s">
        <v>2549</v>
      </c>
      <c r="Q58" s="807"/>
      <c r="R58" s="807" t="s">
        <v>8298</v>
      </c>
      <c r="S58" s="807" t="s">
        <v>8952</v>
      </c>
      <c r="T58" s="807" t="s">
        <v>7787</v>
      </c>
      <c r="U58" s="807">
        <v>12</v>
      </c>
      <c r="V58" s="963">
        <v>5</v>
      </c>
      <c r="W58" s="807" t="s">
        <v>16946</v>
      </c>
      <c r="X58" s="807">
        <v>1</v>
      </c>
      <c r="Y58" s="807" t="s">
        <v>10268</v>
      </c>
      <c r="Z58" s="807"/>
      <c r="AA58" s="807">
        <v>1</v>
      </c>
      <c r="AB58" s="807" t="s">
        <v>16947</v>
      </c>
      <c r="AC58" s="807" t="s">
        <v>10027</v>
      </c>
      <c r="AD58" s="807" t="s">
        <v>10027</v>
      </c>
      <c r="AE58" s="807" t="s">
        <v>10027</v>
      </c>
      <c r="AF58" s="807" t="s">
        <v>10027</v>
      </c>
      <c r="AG58" s="807"/>
      <c r="AH58" s="807"/>
      <c r="AI58" s="807" t="s">
        <v>16745</v>
      </c>
      <c r="AJ58" s="807"/>
      <c r="AK58" s="559"/>
    </row>
    <row r="59" spans="1:37" s="577" customFormat="1" ht="101.25" customHeight="1" x14ac:dyDescent="0.25">
      <c r="A59" s="767"/>
      <c r="B59" s="784">
        <v>51</v>
      </c>
      <c r="C59" s="785" t="s">
        <v>2759</v>
      </c>
      <c r="D59" s="785" t="s">
        <v>8230</v>
      </c>
      <c r="E59" s="807" t="s">
        <v>106</v>
      </c>
      <c r="F59" s="785" t="s">
        <v>18056</v>
      </c>
      <c r="G59" s="807" t="s">
        <v>1103</v>
      </c>
      <c r="H59" s="807" t="s">
        <v>16632</v>
      </c>
      <c r="I59" s="807"/>
      <c r="J59" s="807"/>
      <c r="K59" s="807">
        <v>24015.8</v>
      </c>
      <c r="L59" s="807">
        <f t="shared" si="0"/>
        <v>2065.3588</v>
      </c>
      <c r="M59" s="807">
        <f t="shared" si="5"/>
        <v>672.44240000000002</v>
      </c>
      <c r="N59" s="786">
        <f>K59*0.086/12</f>
        <v>172.11323333333334</v>
      </c>
      <c r="O59" s="786">
        <f t="shared" si="7"/>
        <v>56.036866666666668</v>
      </c>
      <c r="P59" s="786" t="s">
        <v>2549</v>
      </c>
      <c r="Q59" s="786" t="s">
        <v>813</v>
      </c>
      <c r="R59" s="807" t="s">
        <v>8298</v>
      </c>
      <c r="S59" s="807" t="s">
        <v>8952</v>
      </c>
      <c r="T59" s="807" t="s">
        <v>7788</v>
      </c>
      <c r="U59" s="807">
        <v>12</v>
      </c>
      <c r="V59" s="1017">
        <v>5</v>
      </c>
      <c r="W59" s="807" t="s">
        <v>10276</v>
      </c>
      <c r="X59" s="807">
        <v>1</v>
      </c>
      <c r="Y59" s="807" t="s">
        <v>10268</v>
      </c>
      <c r="Z59" s="807"/>
      <c r="AA59" s="807"/>
      <c r="AB59" s="807" t="s">
        <v>10590</v>
      </c>
      <c r="AC59" s="807" t="s">
        <v>10027</v>
      </c>
      <c r="AD59" s="807"/>
      <c r="AE59" s="807"/>
      <c r="AF59" s="807"/>
      <c r="AG59" s="807"/>
      <c r="AH59" s="807"/>
      <c r="AI59" s="807" t="s">
        <v>13333</v>
      </c>
      <c r="AJ59" s="807"/>
      <c r="AK59" s="761"/>
    </row>
    <row r="60" spans="1:37" s="577" customFormat="1" ht="60" customHeight="1" x14ac:dyDescent="0.25">
      <c r="A60" s="767"/>
      <c r="B60" s="784">
        <v>52</v>
      </c>
      <c r="C60" s="785" t="s">
        <v>2759</v>
      </c>
      <c r="D60" s="785" t="s">
        <v>10591</v>
      </c>
      <c r="E60" s="807" t="s">
        <v>108</v>
      </c>
      <c r="F60" s="785" t="s">
        <v>18055</v>
      </c>
      <c r="G60" s="807" t="s">
        <v>1104</v>
      </c>
      <c r="H60" s="807" t="s">
        <v>13749</v>
      </c>
      <c r="I60" s="807"/>
      <c r="J60" s="807"/>
      <c r="K60" s="807">
        <v>9386.4</v>
      </c>
      <c r="L60" s="807">
        <f t="shared" si="0"/>
        <v>807.23039999999992</v>
      </c>
      <c r="M60" s="807">
        <f t="shared" si="5"/>
        <v>262.81920000000002</v>
      </c>
      <c r="N60" s="786">
        <f>K60*0.086/12</f>
        <v>67.269199999999998</v>
      </c>
      <c r="O60" s="786">
        <f t="shared" si="7"/>
        <v>21.901600000000002</v>
      </c>
      <c r="P60" s="786" t="s">
        <v>9945</v>
      </c>
      <c r="Q60" s="786" t="s">
        <v>813</v>
      </c>
      <c r="R60" s="807" t="s">
        <v>17287</v>
      </c>
      <c r="S60" s="807" t="s">
        <v>8952</v>
      </c>
      <c r="T60" s="807" t="s">
        <v>7790</v>
      </c>
      <c r="U60" s="807">
        <v>14.2</v>
      </c>
      <c r="V60" s="1017">
        <v>4</v>
      </c>
      <c r="W60" s="807" t="s">
        <v>11239</v>
      </c>
      <c r="X60" s="807">
        <v>1</v>
      </c>
      <c r="Y60" s="807" t="s">
        <v>10268</v>
      </c>
      <c r="Z60" s="807"/>
      <c r="AA60" s="807">
        <v>1</v>
      </c>
      <c r="AB60" s="807" t="s">
        <v>10592</v>
      </c>
      <c r="AC60" s="807" t="s">
        <v>10027</v>
      </c>
      <c r="AD60" s="807" t="s">
        <v>10027</v>
      </c>
      <c r="AE60" s="807" t="s">
        <v>10027</v>
      </c>
      <c r="AF60" s="807" t="s">
        <v>2239</v>
      </c>
      <c r="AG60" s="807"/>
      <c r="AH60" s="807" t="s">
        <v>1695</v>
      </c>
      <c r="AI60" s="807" t="s">
        <v>16746</v>
      </c>
      <c r="AJ60" s="807"/>
      <c r="AK60" s="761"/>
    </row>
    <row r="61" spans="1:37" ht="160.5" customHeight="1" x14ac:dyDescent="0.25">
      <c r="A61" s="767"/>
      <c r="B61" s="784">
        <v>53</v>
      </c>
      <c r="C61" s="785" t="s">
        <v>2759</v>
      </c>
      <c r="D61" s="785" t="s">
        <v>10607</v>
      </c>
      <c r="E61" s="807" t="s">
        <v>161</v>
      </c>
      <c r="F61" s="785" t="s">
        <v>10007</v>
      </c>
      <c r="G61" s="807" t="s">
        <v>1104</v>
      </c>
      <c r="H61" s="812" t="s">
        <v>17306</v>
      </c>
      <c r="I61" s="807"/>
      <c r="J61" s="807"/>
      <c r="K61" s="807">
        <v>12907.3</v>
      </c>
      <c r="L61" s="807">
        <f t="shared" si="0"/>
        <v>1296.7981999999997</v>
      </c>
      <c r="M61" s="807">
        <f t="shared" si="5"/>
        <v>361.40440000000001</v>
      </c>
      <c r="N61" s="786">
        <f>K61*0.086/12+8.8692+6.55+0.145</f>
        <v>108.06651666666664</v>
      </c>
      <c r="O61" s="786">
        <f t="shared" si="7"/>
        <v>30.117033333333335</v>
      </c>
      <c r="P61" s="786" t="s">
        <v>16707</v>
      </c>
      <c r="Q61" s="807"/>
      <c r="R61" s="807" t="s">
        <v>17287</v>
      </c>
      <c r="S61" s="807" t="s">
        <v>8952</v>
      </c>
      <c r="T61" s="807" t="s">
        <v>7793</v>
      </c>
      <c r="U61" s="807">
        <v>14.2</v>
      </c>
      <c r="V61" s="963">
        <v>4</v>
      </c>
      <c r="W61" s="807" t="s">
        <v>13048</v>
      </c>
      <c r="X61" s="807">
        <v>2</v>
      </c>
      <c r="Y61" s="807" t="s">
        <v>10268</v>
      </c>
      <c r="Z61" s="807"/>
      <c r="AA61" s="807"/>
      <c r="AB61" s="807" t="s">
        <v>10609</v>
      </c>
      <c r="AC61" s="807" t="s">
        <v>10027</v>
      </c>
      <c r="AD61" s="807" t="s">
        <v>10027</v>
      </c>
      <c r="AE61" s="807" t="s">
        <v>10027</v>
      </c>
      <c r="AF61" s="807" t="s">
        <v>10027</v>
      </c>
      <c r="AG61" s="807"/>
      <c r="AH61" s="807" t="s">
        <v>663</v>
      </c>
      <c r="AI61" s="807" t="s">
        <v>16760</v>
      </c>
      <c r="AJ61" s="807"/>
      <c r="AK61" s="559"/>
    </row>
    <row r="62" spans="1:37" s="577" customFormat="1" ht="82.5" customHeight="1" x14ac:dyDescent="0.25">
      <c r="A62" s="767"/>
      <c r="B62" s="784">
        <v>54</v>
      </c>
      <c r="C62" s="785" t="s">
        <v>2759</v>
      </c>
      <c r="D62" s="785" t="s">
        <v>8231</v>
      </c>
      <c r="E62" s="807" t="s">
        <v>125</v>
      </c>
      <c r="F62" s="785" t="s">
        <v>18054</v>
      </c>
      <c r="G62" s="807" t="s">
        <v>1104</v>
      </c>
      <c r="H62" s="812" t="s">
        <v>2351</v>
      </c>
      <c r="I62" s="807"/>
      <c r="J62" s="807"/>
      <c r="K62" s="807">
        <v>10050.799999999999</v>
      </c>
      <c r="L62" s="807">
        <f t="shared" si="0"/>
        <v>872.46879999999976</v>
      </c>
      <c r="M62" s="807">
        <f t="shared" si="5"/>
        <v>281.42239999999998</v>
      </c>
      <c r="N62" s="786">
        <f>K62*0.086/12+0.145+0.53</f>
        <v>72.705733333333313</v>
      </c>
      <c r="O62" s="786">
        <f t="shared" si="7"/>
        <v>23.451866666666664</v>
      </c>
      <c r="P62" s="807" t="s">
        <v>16690</v>
      </c>
      <c r="Q62" s="807" t="s">
        <v>16690</v>
      </c>
      <c r="R62" s="807" t="s">
        <v>17287</v>
      </c>
      <c r="S62" s="807" t="s">
        <v>8952</v>
      </c>
      <c r="T62" s="807" t="s">
        <v>7794</v>
      </c>
      <c r="U62" s="807">
        <v>7</v>
      </c>
      <c r="V62" s="1017">
        <v>2</v>
      </c>
      <c r="W62" s="807" t="s">
        <v>11239</v>
      </c>
      <c r="X62" s="788">
        <v>2</v>
      </c>
      <c r="Y62" s="807" t="s">
        <v>10268</v>
      </c>
      <c r="Z62" s="807"/>
      <c r="AA62" s="807"/>
      <c r="AB62" s="807" t="s">
        <v>10535</v>
      </c>
      <c r="AC62" s="807" t="s">
        <v>10027</v>
      </c>
      <c r="AD62" s="807" t="s">
        <v>10027</v>
      </c>
      <c r="AE62" s="807" t="s">
        <v>10027</v>
      </c>
      <c r="AF62" s="807" t="s">
        <v>10027</v>
      </c>
      <c r="AG62" s="807"/>
      <c r="AH62" s="807" t="s">
        <v>663</v>
      </c>
      <c r="AI62" s="807" t="s">
        <v>16742</v>
      </c>
      <c r="AJ62" s="807"/>
      <c r="AK62" s="761"/>
    </row>
    <row r="63" spans="1:37" ht="81.75" customHeight="1" x14ac:dyDescent="0.25">
      <c r="A63" s="767"/>
      <c r="B63" s="784">
        <v>55</v>
      </c>
      <c r="C63" s="785" t="s">
        <v>2759</v>
      </c>
      <c r="D63" s="785" t="s">
        <v>8232</v>
      </c>
      <c r="E63" s="807" t="s">
        <v>735</v>
      </c>
      <c r="F63" s="785" t="s">
        <v>12696</v>
      </c>
      <c r="G63" s="807" t="s">
        <v>1104</v>
      </c>
      <c r="H63" s="807" t="s">
        <v>12697</v>
      </c>
      <c r="I63" s="807" t="s">
        <v>6491</v>
      </c>
      <c r="J63" s="807"/>
      <c r="K63" s="807">
        <v>25560.46</v>
      </c>
      <c r="L63" s="807">
        <f t="shared" si="0"/>
        <v>2215.5995599999992</v>
      </c>
      <c r="M63" s="807">
        <f t="shared" si="5"/>
        <v>715.69287999999995</v>
      </c>
      <c r="N63" s="786">
        <f>K63*0.086/12+1.45</f>
        <v>184.63329666666661</v>
      </c>
      <c r="O63" s="786">
        <f t="shared" si="7"/>
        <v>59.641073333333331</v>
      </c>
      <c r="P63" s="786" t="s">
        <v>1527</v>
      </c>
      <c r="Q63" s="786" t="s">
        <v>1230</v>
      </c>
      <c r="R63" s="807" t="s">
        <v>17287</v>
      </c>
      <c r="S63" s="807" t="s">
        <v>8952</v>
      </c>
      <c r="T63" s="807" t="s">
        <v>7795</v>
      </c>
      <c r="U63" s="807">
        <v>15</v>
      </c>
      <c r="V63" s="963">
        <v>5</v>
      </c>
      <c r="W63" s="807" t="s">
        <v>15994</v>
      </c>
      <c r="X63" s="807">
        <v>2</v>
      </c>
      <c r="Y63" s="807" t="s">
        <v>10268</v>
      </c>
      <c r="Z63" s="807"/>
      <c r="AA63" s="807">
        <v>1</v>
      </c>
      <c r="AB63" s="807" t="s">
        <v>15993</v>
      </c>
      <c r="AC63" s="807" t="s">
        <v>10027</v>
      </c>
      <c r="AD63" s="807" t="s">
        <v>10027</v>
      </c>
      <c r="AE63" s="807" t="s">
        <v>10027</v>
      </c>
      <c r="AF63" s="807" t="s">
        <v>10027</v>
      </c>
      <c r="AG63" s="807"/>
      <c r="AH63" s="807" t="s">
        <v>7</v>
      </c>
      <c r="AI63" s="807" t="s">
        <v>17293</v>
      </c>
      <c r="AJ63" s="807"/>
      <c r="AK63" s="559"/>
    </row>
    <row r="64" spans="1:37" ht="66" customHeight="1" x14ac:dyDescent="0.25">
      <c r="A64" s="767"/>
      <c r="B64" s="784">
        <v>56</v>
      </c>
      <c r="C64" s="785" t="s">
        <v>2759</v>
      </c>
      <c r="D64" s="785" t="s">
        <v>8233</v>
      </c>
      <c r="E64" s="807" t="s">
        <v>239</v>
      </c>
      <c r="F64" s="785" t="s">
        <v>10259</v>
      </c>
      <c r="G64" s="807" t="s">
        <v>9071</v>
      </c>
      <c r="H64" s="807" t="s">
        <v>10626</v>
      </c>
      <c r="I64" s="807" t="s">
        <v>6454</v>
      </c>
      <c r="J64" s="807"/>
      <c r="K64" s="807">
        <v>19423.04</v>
      </c>
      <c r="L64" s="807">
        <f t="shared" si="0"/>
        <v>1767.0366399999998</v>
      </c>
      <c r="M64" s="807">
        <f t="shared" si="5"/>
        <v>543.84512000000007</v>
      </c>
      <c r="N64" s="786">
        <f>K64*0.086/12+5.6145+2.4401</f>
        <v>147.25305333333333</v>
      </c>
      <c r="O64" s="786">
        <f t="shared" si="7"/>
        <v>45.32042666666667</v>
      </c>
      <c r="P64" s="786" t="s">
        <v>2549</v>
      </c>
      <c r="Q64" s="786"/>
      <c r="R64" s="807" t="s">
        <v>16712</v>
      </c>
      <c r="S64" s="807" t="s">
        <v>8952</v>
      </c>
      <c r="T64" s="807" t="s">
        <v>7797</v>
      </c>
      <c r="U64" s="807"/>
      <c r="V64" s="963">
        <v>6</v>
      </c>
      <c r="W64" s="807" t="s">
        <v>16949</v>
      </c>
      <c r="X64" s="807">
        <v>1</v>
      </c>
      <c r="Y64" s="807" t="s">
        <v>11401</v>
      </c>
      <c r="Z64" s="807"/>
      <c r="AA64" s="807"/>
      <c r="AB64" s="807"/>
      <c r="AC64" s="807"/>
      <c r="AD64" s="807"/>
      <c r="AE64" s="807"/>
      <c r="AF64" s="807"/>
      <c r="AG64" s="807"/>
      <c r="AH64" s="807" t="s">
        <v>1695</v>
      </c>
      <c r="AI64" s="807" t="s">
        <v>13323</v>
      </c>
      <c r="AJ64" s="807"/>
      <c r="AK64" s="559"/>
    </row>
    <row r="65" spans="1:37" ht="141.75" customHeight="1" x14ac:dyDescent="0.25">
      <c r="A65" s="767"/>
      <c r="B65" s="784">
        <v>57</v>
      </c>
      <c r="C65" s="819" t="s">
        <v>2759</v>
      </c>
      <c r="D65" s="819" t="s">
        <v>10744</v>
      </c>
      <c r="E65" s="970" t="s">
        <v>10743</v>
      </c>
      <c r="F65" s="785" t="s">
        <v>9141</v>
      </c>
      <c r="G65" s="807" t="s">
        <v>1105</v>
      </c>
      <c r="H65" s="807" t="s">
        <v>7799</v>
      </c>
      <c r="I65" s="807"/>
      <c r="J65" s="807"/>
      <c r="K65" s="807">
        <v>3096.55</v>
      </c>
      <c r="L65" s="807">
        <f t="shared" si="0"/>
        <v>1296</v>
      </c>
      <c r="M65" s="807">
        <f t="shared" si="5"/>
        <v>83.64</v>
      </c>
      <c r="N65" s="788">
        <v>108</v>
      </c>
      <c r="O65" s="788">
        <v>6.97</v>
      </c>
      <c r="P65" s="788" t="s">
        <v>1527</v>
      </c>
      <c r="Q65" s="788" t="s">
        <v>813</v>
      </c>
      <c r="R65" s="807" t="s">
        <v>17287</v>
      </c>
      <c r="S65" s="807" t="s">
        <v>8952</v>
      </c>
      <c r="T65" s="949" t="s">
        <v>7800</v>
      </c>
      <c r="U65" s="807">
        <v>14.2</v>
      </c>
      <c r="V65" s="963">
        <v>2</v>
      </c>
      <c r="W65" s="807" t="s">
        <v>16414</v>
      </c>
      <c r="X65" s="807">
        <v>1</v>
      </c>
      <c r="Y65" s="807" t="s">
        <v>16413</v>
      </c>
      <c r="Z65" s="807"/>
      <c r="AA65" s="807"/>
      <c r="AB65" s="807"/>
      <c r="AC65" s="807" t="s">
        <v>10027</v>
      </c>
      <c r="AD65" s="807" t="s">
        <v>10027</v>
      </c>
      <c r="AE65" s="807" t="s">
        <v>10027</v>
      </c>
      <c r="AF65" s="807" t="s">
        <v>10027</v>
      </c>
      <c r="AG65" s="807"/>
      <c r="AH65" s="807" t="s">
        <v>663</v>
      </c>
      <c r="AI65" s="807" t="s">
        <v>16585</v>
      </c>
      <c r="AJ65" s="807"/>
      <c r="AK65" s="559"/>
    </row>
    <row r="66" spans="1:37" ht="143.25" customHeight="1" x14ac:dyDescent="0.25">
      <c r="A66" s="767"/>
      <c r="B66" s="784">
        <v>58</v>
      </c>
      <c r="C66" s="785" t="s">
        <v>2759</v>
      </c>
      <c r="D66" s="785" t="s">
        <v>11383</v>
      </c>
      <c r="E66" s="807" t="s">
        <v>17124</v>
      </c>
      <c r="F66" s="785" t="s">
        <v>18137</v>
      </c>
      <c r="G66" s="807" t="s">
        <v>1105</v>
      </c>
      <c r="H66" s="807" t="s">
        <v>18063</v>
      </c>
      <c r="I66" s="807"/>
      <c r="J66" s="807"/>
      <c r="K66" s="807">
        <v>34128.5</v>
      </c>
      <c r="L66" s="807">
        <f t="shared" si="0"/>
        <v>2430.48</v>
      </c>
      <c r="M66" s="807">
        <f t="shared" si="5"/>
        <v>711.48</v>
      </c>
      <c r="N66" s="788">
        <f>191.14+11.1+0.3</f>
        <v>202.54</v>
      </c>
      <c r="O66" s="788">
        <v>59.29</v>
      </c>
      <c r="P66" s="788" t="s">
        <v>1527</v>
      </c>
      <c r="Q66" s="788" t="s">
        <v>813</v>
      </c>
      <c r="R66" s="807" t="s">
        <v>8298</v>
      </c>
      <c r="S66" s="807" t="s">
        <v>8952</v>
      </c>
      <c r="T66" s="807" t="s">
        <v>7801</v>
      </c>
      <c r="U66" s="807">
        <v>14.2</v>
      </c>
      <c r="V66" s="963">
        <v>5</v>
      </c>
      <c r="W66" s="807" t="s">
        <v>17083</v>
      </c>
      <c r="X66" s="807">
        <v>2</v>
      </c>
      <c r="Y66" s="807" t="s">
        <v>10266</v>
      </c>
      <c r="Z66" s="807"/>
      <c r="AA66" s="807"/>
      <c r="AB66" s="807"/>
      <c r="AC66" s="807" t="s">
        <v>10027</v>
      </c>
      <c r="AD66" s="807" t="s">
        <v>10027</v>
      </c>
      <c r="AE66" s="807" t="s">
        <v>10027</v>
      </c>
      <c r="AF66" s="807" t="s">
        <v>10027</v>
      </c>
      <c r="AG66" s="807"/>
      <c r="AH66" s="807" t="s">
        <v>663</v>
      </c>
      <c r="AI66" s="807" t="s">
        <v>16415</v>
      </c>
      <c r="AJ66" s="807"/>
      <c r="AK66" s="559"/>
    </row>
    <row r="67" spans="1:37" ht="243.75" customHeight="1" x14ac:dyDescent="0.25">
      <c r="A67" s="767"/>
      <c r="B67" s="784">
        <v>59</v>
      </c>
      <c r="C67" s="785" t="s">
        <v>2759</v>
      </c>
      <c r="D67" s="785" t="s">
        <v>9045</v>
      </c>
      <c r="E67" s="807" t="s">
        <v>229</v>
      </c>
      <c r="F67" s="785" t="s">
        <v>18114</v>
      </c>
      <c r="G67" s="807" t="s">
        <v>1105</v>
      </c>
      <c r="H67" s="807" t="s">
        <v>18062</v>
      </c>
      <c r="I67" s="807"/>
      <c r="J67" s="821" t="s">
        <v>18061</v>
      </c>
      <c r="K67" s="807">
        <v>18262.25</v>
      </c>
      <c r="L67" s="807">
        <f t="shared" si="0"/>
        <v>1591.08</v>
      </c>
      <c r="M67" s="807">
        <f t="shared" si="5"/>
        <v>415.08000000000004</v>
      </c>
      <c r="N67" s="788">
        <v>132.59</v>
      </c>
      <c r="O67" s="788">
        <v>34.590000000000003</v>
      </c>
      <c r="P67" s="788" t="s">
        <v>1527</v>
      </c>
      <c r="Q67" s="807" t="s">
        <v>9976</v>
      </c>
      <c r="R67" s="807" t="s">
        <v>8298</v>
      </c>
      <c r="S67" s="807" t="s">
        <v>8952</v>
      </c>
      <c r="T67" s="807" t="s">
        <v>7802</v>
      </c>
      <c r="U67" s="807">
        <v>14.2</v>
      </c>
      <c r="V67" s="963">
        <v>4</v>
      </c>
      <c r="W67" s="807" t="s">
        <v>17084</v>
      </c>
      <c r="X67" s="807"/>
      <c r="Y67" s="807"/>
      <c r="Z67" s="807"/>
      <c r="AA67" s="807">
        <v>1</v>
      </c>
      <c r="AB67" s="807" t="s">
        <v>16416</v>
      </c>
      <c r="AC67" s="807" t="s">
        <v>10027</v>
      </c>
      <c r="AD67" s="807" t="s">
        <v>2239</v>
      </c>
      <c r="AE67" s="807" t="s">
        <v>2239</v>
      </c>
      <c r="AF67" s="807" t="s">
        <v>2239</v>
      </c>
      <c r="AG67" s="807"/>
      <c r="AH67" s="807" t="s">
        <v>8</v>
      </c>
      <c r="AI67" s="807" t="s">
        <v>9044</v>
      </c>
      <c r="AJ67" s="807"/>
      <c r="AK67" s="559"/>
    </row>
    <row r="68" spans="1:37" ht="251.25" customHeight="1" x14ac:dyDescent="0.25">
      <c r="A68" s="767"/>
      <c r="B68" s="784">
        <v>60</v>
      </c>
      <c r="C68" s="785" t="s">
        <v>2759</v>
      </c>
      <c r="D68" s="785" t="s">
        <v>9046</v>
      </c>
      <c r="E68" s="807" t="s">
        <v>242</v>
      </c>
      <c r="F68" s="785" t="s">
        <v>18109</v>
      </c>
      <c r="G68" s="807" t="s">
        <v>1105</v>
      </c>
      <c r="H68" s="807"/>
      <c r="I68" s="807"/>
      <c r="J68" s="807"/>
      <c r="K68" s="807">
        <v>23549.98</v>
      </c>
      <c r="L68" s="807">
        <f t="shared" si="0"/>
        <v>1672.8000000000002</v>
      </c>
      <c r="M68" s="807">
        <f t="shared" si="5"/>
        <v>519</v>
      </c>
      <c r="N68" s="788">
        <v>139.4</v>
      </c>
      <c r="O68" s="788">
        <v>43.25</v>
      </c>
      <c r="P68" s="788" t="s">
        <v>1527</v>
      </c>
      <c r="Q68" s="807" t="s">
        <v>9976</v>
      </c>
      <c r="R68" s="807" t="s">
        <v>17287</v>
      </c>
      <c r="S68" s="807" t="s">
        <v>8952</v>
      </c>
      <c r="T68" s="807" t="s">
        <v>7803</v>
      </c>
      <c r="U68" s="807">
        <v>11</v>
      </c>
      <c r="V68" s="963">
        <v>3</v>
      </c>
      <c r="W68" s="807" t="s">
        <v>16417</v>
      </c>
      <c r="X68" s="807">
        <v>1</v>
      </c>
      <c r="Y68" s="807" t="s">
        <v>10082</v>
      </c>
      <c r="Z68" s="807"/>
      <c r="AA68" s="807"/>
      <c r="AB68" s="807" t="s">
        <v>10081</v>
      </c>
      <c r="AC68" s="807" t="s">
        <v>10027</v>
      </c>
      <c r="AD68" s="807" t="s">
        <v>10027</v>
      </c>
      <c r="AE68" s="807" t="s">
        <v>10027</v>
      </c>
      <c r="AF68" s="807" t="s">
        <v>10027</v>
      </c>
      <c r="AG68" s="807"/>
      <c r="AH68" s="807" t="s">
        <v>663</v>
      </c>
      <c r="AI68" s="807"/>
      <c r="AJ68" s="807"/>
      <c r="AK68" s="559"/>
    </row>
    <row r="69" spans="1:37" ht="72" customHeight="1" x14ac:dyDescent="0.25">
      <c r="A69" s="767"/>
      <c r="B69" s="784">
        <v>61</v>
      </c>
      <c r="C69" s="785" t="s">
        <v>2759</v>
      </c>
      <c r="D69" s="785" t="s">
        <v>9047</v>
      </c>
      <c r="E69" s="807" t="s">
        <v>241</v>
      </c>
      <c r="F69" s="785" t="s">
        <v>18107</v>
      </c>
      <c r="G69" s="807" t="s">
        <v>1105</v>
      </c>
      <c r="H69" s="807"/>
      <c r="I69" s="807"/>
      <c r="J69" s="807"/>
      <c r="K69" s="807">
        <v>10085.44</v>
      </c>
      <c r="L69" s="807">
        <f t="shared" si="0"/>
        <v>677.88</v>
      </c>
      <c r="M69" s="807">
        <f t="shared" si="5"/>
        <v>210.36</v>
      </c>
      <c r="N69" s="788">
        <v>56.49</v>
      </c>
      <c r="O69" s="788">
        <v>17.53</v>
      </c>
      <c r="P69" s="788" t="s">
        <v>1527</v>
      </c>
      <c r="Q69" s="807" t="s">
        <v>9976</v>
      </c>
      <c r="R69" s="807" t="s">
        <v>17287</v>
      </c>
      <c r="S69" s="807" t="s">
        <v>8952</v>
      </c>
      <c r="T69" s="807" t="s">
        <v>7804</v>
      </c>
      <c r="U69" s="807">
        <v>11</v>
      </c>
      <c r="V69" s="963">
        <v>2</v>
      </c>
      <c r="W69" s="807" t="s">
        <v>18060</v>
      </c>
      <c r="X69" s="807"/>
      <c r="Y69" s="807"/>
      <c r="Z69" s="807"/>
      <c r="AA69" s="807"/>
      <c r="AB69" s="807" t="s">
        <v>10090</v>
      </c>
      <c r="AC69" s="807" t="s">
        <v>10027</v>
      </c>
      <c r="AD69" s="807" t="s">
        <v>10027</v>
      </c>
      <c r="AE69" s="807" t="s">
        <v>10027</v>
      </c>
      <c r="AF69" s="807" t="s">
        <v>10027</v>
      </c>
      <c r="AG69" s="807"/>
      <c r="AH69" s="807" t="s">
        <v>663</v>
      </c>
      <c r="AI69" s="807"/>
      <c r="AJ69" s="807"/>
      <c r="AK69" s="559"/>
    </row>
    <row r="70" spans="1:37" ht="163.5" customHeight="1" x14ac:dyDescent="0.25">
      <c r="A70" s="767"/>
      <c r="B70" s="784">
        <v>62</v>
      </c>
      <c r="C70" s="785" t="s">
        <v>2759</v>
      </c>
      <c r="D70" s="785" t="s">
        <v>8238</v>
      </c>
      <c r="E70" s="807" t="s">
        <v>249</v>
      </c>
      <c r="F70" s="785" t="s">
        <v>18111</v>
      </c>
      <c r="G70" s="807" t="s">
        <v>1105</v>
      </c>
      <c r="H70" s="807"/>
      <c r="I70" s="807"/>
      <c r="J70" s="807"/>
      <c r="K70" s="807">
        <v>25201.27</v>
      </c>
      <c r="L70" s="807">
        <f t="shared" si="0"/>
        <v>1517.28</v>
      </c>
      <c r="M70" s="807">
        <f t="shared" si="5"/>
        <v>470.64</v>
      </c>
      <c r="N70" s="788">
        <v>126.44</v>
      </c>
      <c r="O70" s="788">
        <v>39.22</v>
      </c>
      <c r="P70" s="788" t="s">
        <v>1527</v>
      </c>
      <c r="Q70" s="788" t="s">
        <v>813</v>
      </c>
      <c r="R70" s="807" t="s">
        <v>17287</v>
      </c>
      <c r="S70" s="807" t="s">
        <v>8952</v>
      </c>
      <c r="T70" s="807" t="s">
        <v>7805</v>
      </c>
      <c r="U70" s="807">
        <v>14.2</v>
      </c>
      <c r="V70" s="963">
        <v>4</v>
      </c>
      <c r="W70" s="807" t="s">
        <v>11384</v>
      </c>
      <c r="X70" s="807"/>
      <c r="Y70" s="807"/>
      <c r="Z70" s="807"/>
      <c r="AA70" s="807"/>
      <c r="AB70" s="807" t="s">
        <v>10090</v>
      </c>
      <c r="AC70" s="807" t="s">
        <v>10027</v>
      </c>
      <c r="AD70" s="807" t="s">
        <v>10027</v>
      </c>
      <c r="AE70" s="807" t="s">
        <v>10027</v>
      </c>
      <c r="AF70" s="807" t="s">
        <v>10027</v>
      </c>
      <c r="AG70" s="807"/>
      <c r="AH70" s="807" t="s">
        <v>663</v>
      </c>
      <c r="AI70" s="807" t="s">
        <v>16477</v>
      </c>
      <c r="AJ70" s="807"/>
      <c r="AK70" s="559"/>
    </row>
    <row r="71" spans="1:37" ht="155.25" customHeight="1" x14ac:dyDescent="0.25">
      <c r="A71" s="767"/>
      <c r="B71" s="784">
        <v>63</v>
      </c>
      <c r="C71" s="785" t="s">
        <v>2759</v>
      </c>
      <c r="D71" s="785" t="s">
        <v>8239</v>
      </c>
      <c r="E71" s="807" t="s">
        <v>243</v>
      </c>
      <c r="F71" s="785" t="s">
        <v>18113</v>
      </c>
      <c r="G71" s="807" t="s">
        <v>1105</v>
      </c>
      <c r="H71" s="807"/>
      <c r="I71" s="807"/>
      <c r="J71" s="807"/>
      <c r="K71" s="807">
        <v>9322.34</v>
      </c>
      <c r="L71" s="807">
        <f t="shared" si="0"/>
        <v>612.96</v>
      </c>
      <c r="M71" s="807">
        <f t="shared" si="5"/>
        <v>190.2</v>
      </c>
      <c r="N71" s="788">
        <v>51.08</v>
      </c>
      <c r="O71" s="788">
        <v>15.85</v>
      </c>
      <c r="P71" s="788" t="s">
        <v>1527</v>
      </c>
      <c r="Q71" s="807" t="s">
        <v>9976</v>
      </c>
      <c r="R71" s="807" t="s">
        <v>17287</v>
      </c>
      <c r="S71" s="807" t="s">
        <v>8952</v>
      </c>
      <c r="T71" s="807" t="s">
        <v>7806</v>
      </c>
      <c r="U71" s="807">
        <v>11</v>
      </c>
      <c r="V71" s="963">
        <v>2</v>
      </c>
      <c r="W71" s="807" t="s">
        <v>11384</v>
      </c>
      <c r="X71" s="807">
        <v>1</v>
      </c>
      <c r="Y71" s="807" t="s">
        <v>12849</v>
      </c>
      <c r="Z71" s="807"/>
      <c r="AA71" s="807"/>
      <c r="AB71" s="807" t="s">
        <v>10269</v>
      </c>
      <c r="AC71" s="807" t="s">
        <v>10027</v>
      </c>
      <c r="AD71" s="807" t="s">
        <v>10027</v>
      </c>
      <c r="AE71" s="807" t="s">
        <v>10027</v>
      </c>
      <c r="AF71" s="807" t="s">
        <v>10027</v>
      </c>
      <c r="AG71" s="807"/>
      <c r="AH71" s="807" t="s">
        <v>1695</v>
      </c>
      <c r="AI71" s="807"/>
      <c r="AJ71" s="807"/>
      <c r="AK71" s="559"/>
    </row>
    <row r="72" spans="1:37" ht="70.5" customHeight="1" x14ac:dyDescent="0.25">
      <c r="A72" s="767"/>
      <c r="B72" s="784">
        <v>64</v>
      </c>
      <c r="C72" s="785" t="s">
        <v>2759</v>
      </c>
      <c r="D72" s="785" t="s">
        <v>8240</v>
      </c>
      <c r="E72" s="807" t="s">
        <v>286</v>
      </c>
      <c r="F72" s="785" t="s">
        <v>9986</v>
      </c>
      <c r="G72" s="807" t="s">
        <v>1104</v>
      </c>
      <c r="H72" s="807" t="s">
        <v>10627</v>
      </c>
      <c r="I72" s="807"/>
      <c r="J72" s="807"/>
      <c r="K72" s="807">
        <v>20224.45</v>
      </c>
      <c r="L72" s="807">
        <f t="shared" si="0"/>
        <v>1804.0427</v>
      </c>
      <c r="M72" s="807">
        <f t="shared" si="5"/>
        <v>566.28460000000007</v>
      </c>
      <c r="N72" s="786">
        <f>K72*0.086/12+2+1.805+1.59</f>
        <v>150.33689166666667</v>
      </c>
      <c r="O72" s="786">
        <f t="shared" ref="O72:O81" si="8">(K72*0.028)/12</f>
        <v>47.190383333333337</v>
      </c>
      <c r="P72" s="786" t="s">
        <v>9975</v>
      </c>
      <c r="Q72" s="807" t="s">
        <v>813</v>
      </c>
      <c r="R72" s="807" t="s">
        <v>17287</v>
      </c>
      <c r="S72" s="807" t="s">
        <v>8952</v>
      </c>
      <c r="T72" s="807" t="s">
        <v>7807</v>
      </c>
      <c r="U72" s="807">
        <v>20</v>
      </c>
      <c r="V72" s="963">
        <v>7</v>
      </c>
      <c r="W72" s="807" t="s">
        <v>10624</v>
      </c>
      <c r="X72" s="807">
        <v>1</v>
      </c>
      <c r="Y72" s="807" t="s">
        <v>10268</v>
      </c>
      <c r="Z72" s="807"/>
      <c r="AA72" s="807"/>
      <c r="AB72" s="807" t="s">
        <v>10269</v>
      </c>
      <c r="AC72" s="807" t="s">
        <v>10027</v>
      </c>
      <c r="AD72" s="807" t="s">
        <v>10027</v>
      </c>
      <c r="AE72" s="807" t="s">
        <v>10027</v>
      </c>
      <c r="AF72" s="807" t="s">
        <v>10027</v>
      </c>
      <c r="AG72" s="807"/>
      <c r="AH72" s="807" t="s">
        <v>663</v>
      </c>
      <c r="AI72" s="807" t="s">
        <v>16747</v>
      </c>
      <c r="AJ72" s="807"/>
      <c r="AK72" s="559"/>
    </row>
    <row r="73" spans="1:37" ht="63" customHeight="1" x14ac:dyDescent="0.25">
      <c r="A73" s="767"/>
      <c r="B73" s="784">
        <v>65</v>
      </c>
      <c r="C73" s="785" t="s">
        <v>2759</v>
      </c>
      <c r="D73" s="785" t="s">
        <v>8241</v>
      </c>
      <c r="E73" s="807" t="s">
        <v>264</v>
      </c>
      <c r="F73" s="785" t="s">
        <v>9249</v>
      </c>
      <c r="G73" s="807" t="s">
        <v>1104</v>
      </c>
      <c r="H73" s="807" t="s">
        <v>2363</v>
      </c>
      <c r="I73" s="807" t="s">
        <v>6466</v>
      </c>
      <c r="J73" s="807"/>
      <c r="K73" s="807">
        <v>19592.68</v>
      </c>
      <c r="L73" s="807">
        <f t="shared" si="0"/>
        <v>2006.45072</v>
      </c>
      <c r="M73" s="807">
        <f t="shared" si="5"/>
        <v>548.59504000000004</v>
      </c>
      <c r="N73" s="786">
        <f>K73*0.086/12+24.33+2.46002</f>
        <v>167.20422666666667</v>
      </c>
      <c r="O73" s="786">
        <f t="shared" si="8"/>
        <v>45.716253333333334</v>
      </c>
      <c r="P73" s="807" t="s">
        <v>16692</v>
      </c>
      <c r="Q73" s="807" t="s">
        <v>16692</v>
      </c>
      <c r="R73" s="807" t="s">
        <v>17287</v>
      </c>
      <c r="S73" s="807" t="s">
        <v>8952</v>
      </c>
      <c r="T73" s="807" t="s">
        <v>7809</v>
      </c>
      <c r="U73" s="807">
        <v>14.2</v>
      </c>
      <c r="V73" s="963">
        <v>5</v>
      </c>
      <c r="W73" s="807" t="s">
        <v>11244</v>
      </c>
      <c r="X73" s="807">
        <v>2</v>
      </c>
      <c r="Y73" s="807" t="s">
        <v>10268</v>
      </c>
      <c r="Z73" s="807"/>
      <c r="AA73" s="807"/>
      <c r="AB73" s="807" t="s">
        <v>10269</v>
      </c>
      <c r="AC73" s="807" t="s">
        <v>10027</v>
      </c>
      <c r="AD73" s="807" t="s">
        <v>10027</v>
      </c>
      <c r="AE73" s="807" t="s">
        <v>10027</v>
      </c>
      <c r="AF73" s="807" t="s">
        <v>10027</v>
      </c>
      <c r="AG73" s="807"/>
      <c r="AH73" s="807" t="s">
        <v>830</v>
      </c>
      <c r="AI73" s="807" t="s">
        <v>16746</v>
      </c>
      <c r="AJ73" s="807"/>
      <c r="AK73" s="559"/>
    </row>
    <row r="74" spans="1:37" ht="47.25" customHeight="1" x14ac:dyDescent="0.25">
      <c r="A74" s="767"/>
      <c r="B74" s="784">
        <v>66</v>
      </c>
      <c r="C74" s="785" t="s">
        <v>2759</v>
      </c>
      <c r="D74" s="785" t="s">
        <v>8242</v>
      </c>
      <c r="E74" s="807" t="s">
        <v>254</v>
      </c>
      <c r="F74" s="785" t="s">
        <v>9250</v>
      </c>
      <c r="G74" s="807" t="s">
        <v>1104</v>
      </c>
      <c r="H74" s="812" t="s">
        <v>10554</v>
      </c>
      <c r="I74" s="807"/>
      <c r="J74" s="807"/>
      <c r="K74" s="807">
        <v>51493.8</v>
      </c>
      <c r="L74" s="807">
        <f t="shared" ref="L74:L100" si="9">N74*12</f>
        <v>4437.5807999999997</v>
      </c>
      <c r="M74" s="807">
        <f t="shared" si="5"/>
        <v>1441.8264000000001</v>
      </c>
      <c r="N74" s="786">
        <f>K74*0.086/12+0.7595</f>
        <v>369.79840000000002</v>
      </c>
      <c r="O74" s="786">
        <f t="shared" si="8"/>
        <v>120.15220000000001</v>
      </c>
      <c r="P74" s="786" t="s">
        <v>9975</v>
      </c>
      <c r="Q74" s="807" t="s">
        <v>9976</v>
      </c>
      <c r="R74" s="807" t="s">
        <v>17287</v>
      </c>
      <c r="S74" s="807" t="s">
        <v>8952</v>
      </c>
      <c r="T74" s="807" t="s">
        <v>7810</v>
      </c>
      <c r="U74" s="807">
        <v>14</v>
      </c>
      <c r="V74" s="963">
        <v>5</v>
      </c>
      <c r="W74" s="807" t="s">
        <v>10624</v>
      </c>
      <c r="X74" s="807">
        <v>2</v>
      </c>
      <c r="Y74" s="807" t="s">
        <v>10268</v>
      </c>
      <c r="Z74" s="807"/>
      <c r="AA74" s="807">
        <v>1</v>
      </c>
      <c r="AB74" s="807" t="s">
        <v>10269</v>
      </c>
      <c r="AC74" s="807" t="s">
        <v>10027</v>
      </c>
      <c r="AD74" s="807" t="s">
        <v>10027</v>
      </c>
      <c r="AE74" s="807" t="s">
        <v>10027</v>
      </c>
      <c r="AF74" s="807" t="s">
        <v>2239</v>
      </c>
      <c r="AG74" s="807"/>
      <c r="AH74" s="807" t="s">
        <v>663</v>
      </c>
      <c r="AI74" s="807" t="s">
        <v>16748</v>
      </c>
      <c r="AJ74" s="807"/>
      <c r="AK74" s="559"/>
    </row>
    <row r="75" spans="1:37" ht="78.75" customHeight="1" x14ac:dyDescent="0.25">
      <c r="A75" s="767"/>
      <c r="B75" s="784">
        <v>67</v>
      </c>
      <c r="C75" s="785" t="s">
        <v>2759</v>
      </c>
      <c r="D75" s="785" t="s">
        <v>8243</v>
      </c>
      <c r="E75" s="807" t="s">
        <v>255</v>
      </c>
      <c r="F75" s="785" t="s">
        <v>9999</v>
      </c>
      <c r="G75" s="807" t="s">
        <v>1104</v>
      </c>
      <c r="H75" s="807" t="s">
        <v>10628</v>
      </c>
      <c r="I75" s="807" t="s">
        <v>9872</v>
      </c>
      <c r="J75" s="807"/>
      <c r="K75" s="807">
        <v>11613.28</v>
      </c>
      <c r="L75" s="807">
        <f t="shared" si="9"/>
        <v>998.74207999999999</v>
      </c>
      <c r="M75" s="807">
        <f t="shared" si="5"/>
        <v>325.17184000000003</v>
      </c>
      <c r="N75" s="786">
        <f>K75*0.086/12</f>
        <v>83.228506666666661</v>
      </c>
      <c r="O75" s="786">
        <f t="shared" si="8"/>
        <v>27.097653333333337</v>
      </c>
      <c r="P75" s="786" t="s">
        <v>9975</v>
      </c>
      <c r="Q75" s="807" t="s">
        <v>1239</v>
      </c>
      <c r="R75" s="807" t="s">
        <v>8298</v>
      </c>
      <c r="S75" s="807" t="s">
        <v>8952</v>
      </c>
      <c r="T75" s="807" t="s">
        <v>7811</v>
      </c>
      <c r="U75" s="807">
        <v>22</v>
      </c>
      <c r="V75" s="963">
        <v>5</v>
      </c>
      <c r="W75" s="807" t="s">
        <v>10624</v>
      </c>
      <c r="X75" s="807">
        <v>1</v>
      </c>
      <c r="Y75" s="807" t="s">
        <v>10268</v>
      </c>
      <c r="Z75" s="807"/>
      <c r="AA75" s="807">
        <v>1</v>
      </c>
      <c r="AB75" s="807" t="s">
        <v>10269</v>
      </c>
      <c r="AC75" s="807" t="s">
        <v>10027</v>
      </c>
      <c r="AD75" s="807" t="s">
        <v>2239</v>
      </c>
      <c r="AE75" s="807" t="s">
        <v>10027</v>
      </c>
      <c r="AF75" s="807" t="s">
        <v>10027</v>
      </c>
      <c r="AG75" s="807"/>
      <c r="AH75" s="807" t="s">
        <v>663</v>
      </c>
      <c r="AI75" s="807" t="s">
        <v>16746</v>
      </c>
      <c r="AJ75" s="807"/>
      <c r="AK75" s="559"/>
    </row>
    <row r="76" spans="1:37" ht="114.75" customHeight="1" x14ac:dyDescent="0.25">
      <c r="A76" s="767"/>
      <c r="B76" s="784">
        <v>68</v>
      </c>
      <c r="C76" s="785" t="s">
        <v>2759</v>
      </c>
      <c r="D76" s="785" t="s">
        <v>8244</v>
      </c>
      <c r="E76" s="807" t="s">
        <v>252</v>
      </c>
      <c r="F76" s="785" t="s">
        <v>9998</v>
      </c>
      <c r="G76" s="807" t="s">
        <v>1104</v>
      </c>
      <c r="H76" s="812" t="s">
        <v>10629</v>
      </c>
      <c r="I76" s="807"/>
      <c r="J76" s="807"/>
      <c r="K76" s="807">
        <v>22705.05</v>
      </c>
      <c r="L76" s="807">
        <f t="shared" si="9"/>
        <v>2076.8342999999995</v>
      </c>
      <c r="M76" s="807">
        <f t="shared" si="5"/>
        <v>635.7414</v>
      </c>
      <c r="N76" s="786">
        <f>K76*0.086/12+10.35</f>
        <v>173.06952499999997</v>
      </c>
      <c r="O76" s="786">
        <f t="shared" si="8"/>
        <v>52.978450000000002</v>
      </c>
      <c r="P76" s="786" t="s">
        <v>9975</v>
      </c>
      <c r="Q76" s="807" t="s">
        <v>1239</v>
      </c>
      <c r="R76" s="807" t="s">
        <v>17287</v>
      </c>
      <c r="S76" s="807" t="s">
        <v>8952</v>
      </c>
      <c r="T76" s="807" t="s">
        <v>7812</v>
      </c>
      <c r="U76" s="807">
        <v>28</v>
      </c>
      <c r="V76" s="963">
        <v>7</v>
      </c>
      <c r="W76" s="807" t="s">
        <v>10624</v>
      </c>
      <c r="X76" s="807">
        <v>1</v>
      </c>
      <c r="Y76" s="807" t="s">
        <v>10268</v>
      </c>
      <c r="Z76" s="807"/>
      <c r="AA76" s="807">
        <v>1</v>
      </c>
      <c r="AB76" s="807" t="s">
        <v>10269</v>
      </c>
      <c r="AC76" s="807" t="s">
        <v>10027</v>
      </c>
      <c r="AD76" s="807" t="s">
        <v>10027</v>
      </c>
      <c r="AE76" s="807" t="s">
        <v>10027</v>
      </c>
      <c r="AF76" s="807" t="s">
        <v>10027</v>
      </c>
      <c r="AG76" s="807"/>
      <c r="AH76" s="807" t="s">
        <v>663</v>
      </c>
      <c r="AI76" s="807" t="s">
        <v>16746</v>
      </c>
      <c r="AJ76" s="807"/>
      <c r="AK76" s="559"/>
    </row>
    <row r="77" spans="1:37" ht="78.75" customHeight="1" x14ac:dyDescent="0.25">
      <c r="A77" s="767"/>
      <c r="B77" s="784">
        <v>69</v>
      </c>
      <c r="C77" s="785" t="s">
        <v>2759</v>
      </c>
      <c r="D77" s="785" t="s">
        <v>8245</v>
      </c>
      <c r="E77" s="807" t="s">
        <v>266</v>
      </c>
      <c r="F77" s="785" t="s">
        <v>15286</v>
      </c>
      <c r="G77" s="807" t="s">
        <v>1104</v>
      </c>
      <c r="H77" s="807" t="s">
        <v>10630</v>
      </c>
      <c r="I77" s="807"/>
      <c r="J77" s="807"/>
      <c r="K77" s="807">
        <v>26985.7</v>
      </c>
      <c r="L77" s="807">
        <f t="shared" si="9"/>
        <v>2417.5562</v>
      </c>
      <c r="M77" s="807">
        <f t="shared" si="5"/>
        <v>755.59960000000001</v>
      </c>
      <c r="N77" s="786">
        <f>K77*0.086/12+8.0655</f>
        <v>201.46301666666665</v>
      </c>
      <c r="O77" s="786">
        <f t="shared" si="8"/>
        <v>62.966633333333334</v>
      </c>
      <c r="P77" s="786" t="s">
        <v>9941</v>
      </c>
      <c r="Q77" s="786" t="s">
        <v>9941</v>
      </c>
      <c r="R77" s="807" t="s">
        <v>8298</v>
      </c>
      <c r="S77" s="807" t="s">
        <v>8952</v>
      </c>
      <c r="T77" s="807" t="s">
        <v>7813</v>
      </c>
      <c r="U77" s="807">
        <v>24</v>
      </c>
      <c r="V77" s="963">
        <v>5</v>
      </c>
      <c r="W77" s="807" t="s">
        <v>1564</v>
      </c>
      <c r="X77" s="807">
        <v>1</v>
      </c>
      <c r="Y77" s="807" t="s">
        <v>10268</v>
      </c>
      <c r="Z77" s="807" t="s">
        <v>10126</v>
      </c>
      <c r="AA77" s="807"/>
      <c r="AB77" s="807"/>
      <c r="AC77" s="807" t="s">
        <v>10027</v>
      </c>
      <c r="AD77" s="807" t="s">
        <v>10027</v>
      </c>
      <c r="AE77" s="807" t="s">
        <v>10027</v>
      </c>
      <c r="AF77" s="807" t="s">
        <v>10027</v>
      </c>
      <c r="AG77" s="807"/>
      <c r="AH77" s="807"/>
      <c r="AI77" s="807" t="s">
        <v>13331</v>
      </c>
      <c r="AJ77" s="807"/>
      <c r="AK77" s="559"/>
    </row>
    <row r="78" spans="1:37" ht="60" customHeight="1" x14ac:dyDescent="0.25">
      <c r="A78" s="767"/>
      <c r="B78" s="784">
        <v>70</v>
      </c>
      <c r="C78" s="785" t="s">
        <v>2759</v>
      </c>
      <c r="D78" s="785" t="s">
        <v>8246</v>
      </c>
      <c r="E78" s="807" t="s">
        <v>250</v>
      </c>
      <c r="F78" s="785" t="s">
        <v>16555</v>
      </c>
      <c r="G78" s="807" t="s">
        <v>1104</v>
      </c>
      <c r="H78" s="807"/>
      <c r="I78" s="807"/>
      <c r="J78" s="807"/>
      <c r="K78" s="807">
        <v>37819.75</v>
      </c>
      <c r="L78" s="807">
        <f t="shared" si="9"/>
        <v>3252.4984999999997</v>
      </c>
      <c r="M78" s="807">
        <f t="shared" si="5"/>
        <v>1058.953</v>
      </c>
      <c r="N78" s="786">
        <f>(K78*0.086)/12</f>
        <v>271.04154166666666</v>
      </c>
      <c r="O78" s="786">
        <f t="shared" si="8"/>
        <v>88.246083333333331</v>
      </c>
      <c r="P78" s="786" t="s">
        <v>9975</v>
      </c>
      <c r="Q78" s="807" t="s">
        <v>1239</v>
      </c>
      <c r="R78" s="807" t="s">
        <v>17287</v>
      </c>
      <c r="S78" s="807" t="s">
        <v>8952</v>
      </c>
      <c r="T78" s="807" t="s">
        <v>10059</v>
      </c>
      <c r="U78" s="807">
        <v>12</v>
      </c>
      <c r="V78" s="963">
        <v>4</v>
      </c>
      <c r="W78" s="807" t="s">
        <v>10500</v>
      </c>
      <c r="X78" s="807">
        <v>1</v>
      </c>
      <c r="Y78" s="807" t="s">
        <v>10268</v>
      </c>
      <c r="Z78" s="807"/>
      <c r="AA78" s="807"/>
      <c r="AB78" s="807" t="s">
        <v>10631</v>
      </c>
      <c r="AC78" s="807" t="s">
        <v>10027</v>
      </c>
      <c r="AD78" s="807" t="s">
        <v>10027</v>
      </c>
      <c r="AE78" s="807" t="s">
        <v>10027</v>
      </c>
      <c r="AF78" s="807" t="s">
        <v>10027</v>
      </c>
      <c r="AG78" s="807"/>
      <c r="AH78" s="807" t="s">
        <v>662</v>
      </c>
      <c r="AI78" s="807" t="s">
        <v>16746</v>
      </c>
      <c r="AJ78" s="807"/>
      <c r="AK78" s="559"/>
    </row>
    <row r="79" spans="1:37" ht="87.75" customHeight="1" x14ac:dyDescent="0.25">
      <c r="A79" s="767"/>
      <c r="B79" s="784">
        <v>71</v>
      </c>
      <c r="C79" s="785" t="s">
        <v>2759</v>
      </c>
      <c r="D79" s="785" t="s">
        <v>8247</v>
      </c>
      <c r="E79" s="807" t="s">
        <v>262</v>
      </c>
      <c r="F79" s="785" t="s">
        <v>9251</v>
      </c>
      <c r="G79" s="807" t="s">
        <v>1104</v>
      </c>
      <c r="H79" s="812" t="s">
        <v>2366</v>
      </c>
      <c r="I79" s="807"/>
      <c r="J79" s="807"/>
      <c r="K79" s="807">
        <v>15752.68</v>
      </c>
      <c r="L79" s="807">
        <f t="shared" si="9"/>
        <v>1385.18048</v>
      </c>
      <c r="M79" s="807">
        <f t="shared" si="5"/>
        <v>441.07504</v>
      </c>
      <c r="N79" s="786">
        <f>(K79*0.086)/12+2.5375</f>
        <v>115.43170666666666</v>
      </c>
      <c r="O79" s="786">
        <f t="shared" si="8"/>
        <v>36.756253333333333</v>
      </c>
      <c r="P79" s="807" t="s">
        <v>16692</v>
      </c>
      <c r="Q79" s="807" t="s">
        <v>16692</v>
      </c>
      <c r="R79" s="807" t="s">
        <v>17287</v>
      </c>
      <c r="S79" s="807" t="s">
        <v>8952</v>
      </c>
      <c r="T79" s="807" t="s">
        <v>7814</v>
      </c>
      <c r="U79" s="807">
        <v>14.2</v>
      </c>
      <c r="V79" s="963">
        <v>6</v>
      </c>
      <c r="W79" s="807" t="s">
        <v>10500</v>
      </c>
      <c r="X79" s="807">
        <v>2</v>
      </c>
      <c r="Y79" s="807" t="s">
        <v>10268</v>
      </c>
      <c r="Z79" s="807"/>
      <c r="AA79" s="807">
        <v>1</v>
      </c>
      <c r="AB79" s="807" t="s">
        <v>10269</v>
      </c>
      <c r="AC79" s="807" t="s">
        <v>10027</v>
      </c>
      <c r="AD79" s="807" t="s">
        <v>10027</v>
      </c>
      <c r="AE79" s="807" t="s">
        <v>10027</v>
      </c>
      <c r="AF79" s="807" t="s">
        <v>10027</v>
      </c>
      <c r="AG79" s="807"/>
      <c r="AH79" s="807" t="s">
        <v>830</v>
      </c>
      <c r="AI79" s="807" t="s">
        <v>16746</v>
      </c>
      <c r="AJ79" s="807"/>
      <c r="AK79" s="559"/>
    </row>
    <row r="80" spans="1:37" ht="84" customHeight="1" x14ac:dyDescent="0.25">
      <c r="A80" s="767"/>
      <c r="B80" s="784">
        <v>72</v>
      </c>
      <c r="C80" s="785" t="s">
        <v>2759</v>
      </c>
      <c r="D80" s="785" t="s">
        <v>7815</v>
      </c>
      <c r="E80" s="807" t="s">
        <v>10773</v>
      </c>
      <c r="F80" s="785" t="s">
        <v>9985</v>
      </c>
      <c r="G80" s="807" t="s">
        <v>1104</v>
      </c>
      <c r="H80" s="807" t="s">
        <v>10632</v>
      </c>
      <c r="I80" s="807"/>
      <c r="J80" s="807"/>
      <c r="K80" s="807">
        <v>3500.3</v>
      </c>
      <c r="L80" s="807">
        <f t="shared" si="9"/>
        <v>371.36379999999997</v>
      </c>
      <c r="M80" s="807">
        <f t="shared" si="5"/>
        <v>98.008400000000023</v>
      </c>
      <c r="N80" s="786">
        <f>(K80*0.086)/12+5.8615</f>
        <v>30.946983333333332</v>
      </c>
      <c r="O80" s="786">
        <f t="shared" si="8"/>
        <v>8.167366666666668</v>
      </c>
      <c r="P80" s="786" t="s">
        <v>2549</v>
      </c>
      <c r="Q80" s="807" t="s">
        <v>813</v>
      </c>
      <c r="R80" s="807" t="s">
        <v>17287</v>
      </c>
      <c r="S80" s="807" t="s">
        <v>8952</v>
      </c>
      <c r="T80" s="807" t="s">
        <v>7816</v>
      </c>
      <c r="U80" s="807">
        <v>11</v>
      </c>
      <c r="V80" s="963">
        <v>2</v>
      </c>
      <c r="W80" s="807" t="s">
        <v>16451</v>
      </c>
      <c r="X80" s="807">
        <v>1</v>
      </c>
      <c r="Y80" s="807" t="s">
        <v>10268</v>
      </c>
      <c r="Z80" s="807"/>
      <c r="AA80" s="807"/>
      <c r="AB80" s="807" t="s">
        <v>10212</v>
      </c>
      <c r="AC80" s="807" t="s">
        <v>10027</v>
      </c>
      <c r="AD80" s="807" t="s">
        <v>10027</v>
      </c>
      <c r="AE80" s="807" t="s">
        <v>10027</v>
      </c>
      <c r="AF80" s="807" t="s">
        <v>2239</v>
      </c>
      <c r="AG80" s="807"/>
      <c r="AH80" s="807" t="s">
        <v>1695</v>
      </c>
      <c r="AI80" s="807" t="s">
        <v>16761</v>
      </c>
      <c r="AJ80" s="807"/>
      <c r="AK80" s="559"/>
    </row>
    <row r="81" spans="1:37" s="577" customFormat="1" ht="45" customHeight="1" x14ac:dyDescent="0.25">
      <c r="A81" s="767"/>
      <c r="B81" s="784">
        <v>73</v>
      </c>
      <c r="C81" s="785" t="s">
        <v>2759</v>
      </c>
      <c r="D81" s="785" t="s">
        <v>10633</v>
      </c>
      <c r="E81" s="807" t="s">
        <v>36</v>
      </c>
      <c r="F81" s="785" t="s">
        <v>18053</v>
      </c>
      <c r="G81" s="807" t="s">
        <v>1104</v>
      </c>
      <c r="H81" s="807" t="s">
        <v>10634</v>
      </c>
      <c r="I81" s="807"/>
      <c r="J81" s="807"/>
      <c r="K81" s="807">
        <v>16745.3</v>
      </c>
      <c r="L81" s="807">
        <f t="shared" si="9"/>
        <v>1440.0957999999998</v>
      </c>
      <c r="M81" s="807">
        <f t="shared" si="5"/>
        <v>468.86840000000001</v>
      </c>
      <c r="N81" s="786">
        <f>K81*0.086/12</f>
        <v>120.00798333333331</v>
      </c>
      <c r="O81" s="786">
        <f t="shared" si="8"/>
        <v>39.072366666666667</v>
      </c>
      <c r="P81" s="786" t="s">
        <v>1527</v>
      </c>
      <c r="Q81" s="788" t="s">
        <v>813</v>
      </c>
      <c r="R81" s="807" t="s">
        <v>17287</v>
      </c>
      <c r="S81" s="807" t="s">
        <v>8952</v>
      </c>
      <c r="T81" s="807" t="s">
        <v>10060</v>
      </c>
      <c r="U81" s="807">
        <v>11</v>
      </c>
      <c r="V81" s="1017">
        <v>4</v>
      </c>
      <c r="W81" s="807" t="s">
        <v>10635</v>
      </c>
      <c r="X81" s="807">
        <v>1</v>
      </c>
      <c r="Y81" s="807" t="s">
        <v>10268</v>
      </c>
      <c r="Z81" s="807"/>
      <c r="AA81" s="807"/>
      <c r="AB81" s="807" t="s">
        <v>10636</v>
      </c>
      <c r="AC81" s="807" t="s">
        <v>10027</v>
      </c>
      <c r="AD81" s="807" t="s">
        <v>10027</v>
      </c>
      <c r="AE81" s="807" t="s">
        <v>10027</v>
      </c>
      <c r="AF81" s="807" t="s">
        <v>2239</v>
      </c>
      <c r="AG81" s="807"/>
      <c r="AH81" s="807"/>
      <c r="AI81" s="807" t="s">
        <v>17684</v>
      </c>
      <c r="AJ81" s="807"/>
      <c r="AK81" s="761"/>
    </row>
    <row r="82" spans="1:37" s="577" customFormat="1" ht="45" customHeight="1" x14ac:dyDescent="0.25">
      <c r="A82" s="767"/>
      <c r="B82" s="784">
        <v>74</v>
      </c>
      <c r="C82" s="785" t="s">
        <v>2759</v>
      </c>
      <c r="D82" s="785" t="s">
        <v>10637</v>
      </c>
      <c r="E82" s="807" t="s">
        <v>141</v>
      </c>
      <c r="F82" s="785" t="s">
        <v>18052</v>
      </c>
      <c r="G82" s="807" t="s">
        <v>1104</v>
      </c>
      <c r="H82" s="807"/>
      <c r="I82" s="807"/>
      <c r="J82" s="807"/>
      <c r="K82" s="807">
        <v>5293.6</v>
      </c>
      <c r="L82" s="807">
        <f t="shared" si="9"/>
        <v>455.24959999999999</v>
      </c>
      <c r="M82" s="807">
        <f t="shared" si="5"/>
        <v>148.22080000000003</v>
      </c>
      <c r="N82" s="786">
        <f>K82*0.086/12</f>
        <v>37.937466666666666</v>
      </c>
      <c r="O82" s="786">
        <f t="shared" ref="O82:O85" si="10">(K82*0.028)/12</f>
        <v>12.351733333333335</v>
      </c>
      <c r="P82" s="786" t="s">
        <v>1527</v>
      </c>
      <c r="Q82" s="786" t="s">
        <v>9945</v>
      </c>
      <c r="R82" s="807" t="s">
        <v>17287</v>
      </c>
      <c r="S82" s="807" t="s">
        <v>8952</v>
      </c>
      <c r="T82" s="807" t="s">
        <v>7818</v>
      </c>
      <c r="U82" s="807">
        <v>13</v>
      </c>
      <c r="V82" s="1017">
        <v>2</v>
      </c>
      <c r="W82" s="807" t="s">
        <v>10635</v>
      </c>
      <c r="X82" s="807">
        <v>2</v>
      </c>
      <c r="Y82" s="807" t="s">
        <v>10268</v>
      </c>
      <c r="Z82" s="807"/>
      <c r="AA82" s="807"/>
      <c r="AB82" s="807" t="s">
        <v>10636</v>
      </c>
      <c r="AC82" s="807" t="s">
        <v>10027</v>
      </c>
      <c r="AD82" s="807" t="s">
        <v>10027</v>
      </c>
      <c r="AE82" s="807" t="s">
        <v>10027</v>
      </c>
      <c r="AF82" s="807" t="s">
        <v>2239</v>
      </c>
      <c r="AG82" s="807"/>
      <c r="AH82" s="807" t="s">
        <v>1695</v>
      </c>
      <c r="AI82" s="807" t="s">
        <v>17684</v>
      </c>
      <c r="AJ82" s="807"/>
      <c r="AK82" s="761"/>
    </row>
    <row r="83" spans="1:37" s="577" customFormat="1" ht="47.25" customHeight="1" x14ac:dyDescent="0.25">
      <c r="A83" s="767"/>
      <c r="B83" s="784">
        <v>75</v>
      </c>
      <c r="C83" s="785" t="s">
        <v>2759</v>
      </c>
      <c r="D83" s="785" t="s">
        <v>7820</v>
      </c>
      <c r="E83" s="807" t="s">
        <v>20</v>
      </c>
      <c r="F83" s="785" t="s">
        <v>18051</v>
      </c>
      <c r="G83" s="807" t="s">
        <v>1104</v>
      </c>
      <c r="H83" s="807" t="s">
        <v>2368</v>
      </c>
      <c r="I83" s="807"/>
      <c r="J83" s="807"/>
      <c r="K83" s="807">
        <v>5317.3</v>
      </c>
      <c r="L83" s="807">
        <f t="shared" si="9"/>
        <v>478.37780000000004</v>
      </c>
      <c r="M83" s="807">
        <f t="shared" si="5"/>
        <v>148.8844</v>
      </c>
      <c r="N83" s="786">
        <f>K83*0.086/12+1.7575</f>
        <v>39.86481666666667</v>
      </c>
      <c r="O83" s="786">
        <f t="shared" si="10"/>
        <v>12.407033333333333</v>
      </c>
      <c r="P83" s="786" t="s">
        <v>2549</v>
      </c>
      <c r="Q83" s="786" t="s">
        <v>2549</v>
      </c>
      <c r="R83" s="807" t="s">
        <v>17287</v>
      </c>
      <c r="S83" s="807" t="s">
        <v>8952</v>
      </c>
      <c r="T83" s="807" t="s">
        <v>7821</v>
      </c>
      <c r="U83" s="807">
        <v>15</v>
      </c>
      <c r="V83" s="1017">
        <v>2</v>
      </c>
      <c r="W83" s="807" t="s">
        <v>10635</v>
      </c>
      <c r="X83" s="807">
        <v>2</v>
      </c>
      <c r="Y83" s="807" t="s">
        <v>10268</v>
      </c>
      <c r="Z83" s="807"/>
      <c r="AA83" s="807"/>
      <c r="AB83" s="807" t="s">
        <v>10638</v>
      </c>
      <c r="AC83" s="807" t="s">
        <v>10027</v>
      </c>
      <c r="AD83" s="807" t="s">
        <v>10027</v>
      </c>
      <c r="AE83" s="807" t="s">
        <v>10027</v>
      </c>
      <c r="AF83" s="807" t="s">
        <v>10027</v>
      </c>
      <c r="AG83" s="807"/>
      <c r="AH83" s="807" t="s">
        <v>1695</v>
      </c>
      <c r="AI83" s="807" t="s">
        <v>16749</v>
      </c>
      <c r="AJ83" s="807"/>
      <c r="AK83" s="761"/>
    </row>
    <row r="84" spans="1:37" s="577" customFormat="1" ht="63" customHeight="1" x14ac:dyDescent="0.25">
      <c r="A84" s="767" t="s">
        <v>84</v>
      </c>
      <c r="B84" s="784">
        <v>76</v>
      </c>
      <c r="C84" s="785" t="s">
        <v>2759</v>
      </c>
      <c r="D84" s="785" t="s">
        <v>13140</v>
      </c>
      <c r="E84" s="807" t="s">
        <v>65</v>
      </c>
      <c r="F84" s="785" t="s">
        <v>17883</v>
      </c>
      <c r="G84" s="807" t="s">
        <v>1104</v>
      </c>
      <c r="H84" s="807"/>
      <c r="I84" s="807" t="s">
        <v>6445</v>
      </c>
      <c r="J84" s="807"/>
      <c r="K84" s="807">
        <v>21942.7</v>
      </c>
      <c r="L84" s="807">
        <f t="shared" si="9"/>
        <v>1922.7421999999997</v>
      </c>
      <c r="M84" s="807">
        <f t="shared" si="5"/>
        <v>614.39560000000006</v>
      </c>
      <c r="N84" s="786">
        <f>(K84*0.086)/12+2.9725</f>
        <v>160.22851666666665</v>
      </c>
      <c r="O84" s="786">
        <f t="shared" si="10"/>
        <v>51.199633333333338</v>
      </c>
      <c r="P84" s="786" t="s">
        <v>2549</v>
      </c>
      <c r="Q84" s="786" t="s">
        <v>2549</v>
      </c>
      <c r="R84" s="807" t="s">
        <v>17287</v>
      </c>
      <c r="S84" s="807" t="s">
        <v>8952</v>
      </c>
      <c r="T84" s="807" t="s">
        <v>7824</v>
      </c>
      <c r="U84" s="807">
        <v>11</v>
      </c>
      <c r="V84" s="1017" t="s">
        <v>17884</v>
      </c>
      <c r="W84" s="807" t="s">
        <v>10864</v>
      </c>
      <c r="X84" s="807">
        <v>2</v>
      </c>
      <c r="Y84" s="807" t="s">
        <v>10268</v>
      </c>
      <c r="Z84" s="807"/>
      <c r="AA84" s="807">
        <v>1</v>
      </c>
      <c r="AB84" s="807" t="s">
        <v>11556</v>
      </c>
      <c r="AC84" s="807" t="s">
        <v>10027</v>
      </c>
      <c r="AD84" s="807" t="s">
        <v>10027</v>
      </c>
      <c r="AE84" s="807" t="s">
        <v>10027</v>
      </c>
      <c r="AF84" s="807" t="s">
        <v>2239</v>
      </c>
      <c r="AG84" s="807"/>
      <c r="AH84" s="807" t="s">
        <v>1695</v>
      </c>
      <c r="AI84" s="807" t="s">
        <v>16749</v>
      </c>
      <c r="AJ84" s="807"/>
      <c r="AK84" s="761"/>
    </row>
    <row r="85" spans="1:37" ht="69" customHeight="1" x14ac:dyDescent="0.25">
      <c r="A85" s="767"/>
      <c r="B85" s="784">
        <v>77</v>
      </c>
      <c r="C85" s="785" t="s">
        <v>2759</v>
      </c>
      <c r="D85" s="785" t="s">
        <v>7827</v>
      </c>
      <c r="E85" s="807" t="s">
        <v>114</v>
      </c>
      <c r="F85" s="785" t="s">
        <v>9252</v>
      </c>
      <c r="G85" s="807" t="s">
        <v>1104</v>
      </c>
      <c r="H85" s="807" t="s">
        <v>17163</v>
      </c>
      <c r="I85" s="807" t="s">
        <v>7825</v>
      </c>
      <c r="J85" s="807"/>
      <c r="K85" s="807">
        <v>1905.3</v>
      </c>
      <c r="L85" s="807">
        <f t="shared" si="9"/>
        <v>492.14580000000007</v>
      </c>
      <c r="M85" s="807">
        <f t="shared" si="5"/>
        <v>53.348399999999998</v>
      </c>
      <c r="N85" s="786">
        <f>(K85*0.086)/12+0.15+3.9+20.045+3.2625</f>
        <v>41.012150000000005</v>
      </c>
      <c r="O85" s="786">
        <f t="shared" si="10"/>
        <v>4.4456999999999995</v>
      </c>
      <c r="P85" s="786" t="s">
        <v>2549</v>
      </c>
      <c r="Q85" s="786" t="s">
        <v>2549</v>
      </c>
      <c r="R85" s="807" t="s">
        <v>17287</v>
      </c>
      <c r="S85" s="807" t="s">
        <v>8952</v>
      </c>
      <c r="T85" s="807" t="s">
        <v>7826</v>
      </c>
      <c r="U85" s="807">
        <v>12</v>
      </c>
      <c r="V85" s="963">
        <v>3</v>
      </c>
      <c r="W85" s="807" t="s">
        <v>1564</v>
      </c>
      <c r="X85" s="807">
        <v>1</v>
      </c>
      <c r="Y85" s="807" t="s">
        <v>10268</v>
      </c>
      <c r="Z85" s="807"/>
      <c r="AA85" s="807"/>
      <c r="AB85" s="807" t="s">
        <v>10538</v>
      </c>
      <c r="AC85" s="807" t="s">
        <v>10027</v>
      </c>
      <c r="AD85" s="807" t="s">
        <v>10027</v>
      </c>
      <c r="AE85" s="807" t="s">
        <v>10027</v>
      </c>
      <c r="AF85" s="807" t="s">
        <v>2239</v>
      </c>
      <c r="AG85" s="807"/>
      <c r="AH85" s="807"/>
      <c r="AI85" s="807" t="s">
        <v>16749</v>
      </c>
      <c r="AJ85" s="807"/>
      <c r="AK85" s="559"/>
    </row>
    <row r="86" spans="1:37" s="577" customFormat="1" ht="47.25" customHeight="1" x14ac:dyDescent="0.25">
      <c r="A86" s="767"/>
      <c r="B86" s="784">
        <v>78</v>
      </c>
      <c r="C86" s="785" t="s">
        <v>2759</v>
      </c>
      <c r="D86" s="785" t="s">
        <v>7822</v>
      </c>
      <c r="E86" s="807" t="s">
        <v>24</v>
      </c>
      <c r="F86" s="785" t="s">
        <v>18050</v>
      </c>
      <c r="G86" s="807" t="s">
        <v>1104</v>
      </c>
      <c r="H86" s="807"/>
      <c r="I86" s="807"/>
      <c r="J86" s="807"/>
      <c r="K86" s="807">
        <v>2639.2</v>
      </c>
      <c r="L86" s="807">
        <f t="shared" si="9"/>
        <v>226.97119999999995</v>
      </c>
      <c r="M86" s="807">
        <f t="shared" si="5"/>
        <v>73.897599999999997</v>
      </c>
      <c r="N86" s="786">
        <f>K86*0.086/12</f>
        <v>18.914266666666663</v>
      </c>
      <c r="O86" s="786">
        <f>(K86*0.028)/12</f>
        <v>6.1581333333333328</v>
      </c>
      <c r="P86" s="786"/>
      <c r="Q86" s="807"/>
      <c r="R86" s="807" t="s">
        <v>17287</v>
      </c>
      <c r="S86" s="807" t="s">
        <v>8952</v>
      </c>
      <c r="T86" s="807" t="s">
        <v>7823</v>
      </c>
      <c r="U86" s="807">
        <v>6</v>
      </c>
      <c r="V86" s="1017">
        <v>1</v>
      </c>
      <c r="W86" s="807" t="s">
        <v>11244</v>
      </c>
      <c r="X86" s="807"/>
      <c r="Y86" s="807"/>
      <c r="Z86" s="807"/>
      <c r="AA86" s="807"/>
      <c r="AB86" s="807"/>
      <c r="AC86" s="807" t="s">
        <v>10027</v>
      </c>
      <c r="AD86" s="807" t="s">
        <v>2239</v>
      </c>
      <c r="AE86" s="807" t="s">
        <v>2239</v>
      </c>
      <c r="AF86" s="807" t="s">
        <v>2239</v>
      </c>
      <c r="AG86" s="807"/>
      <c r="AH86" s="807" t="s">
        <v>830</v>
      </c>
      <c r="AI86" s="807" t="s">
        <v>16742</v>
      </c>
      <c r="AJ86" s="807"/>
      <c r="AK86" s="761"/>
    </row>
    <row r="87" spans="1:37" s="577" customFormat="1" ht="71.25" customHeight="1" x14ac:dyDescent="0.25">
      <c r="A87" s="767"/>
      <c r="B87" s="784">
        <v>79</v>
      </c>
      <c r="C87" s="785" t="s">
        <v>2759</v>
      </c>
      <c r="D87" s="785" t="s">
        <v>8250</v>
      </c>
      <c r="E87" s="807" t="s">
        <v>49</v>
      </c>
      <c r="F87" s="785" t="s">
        <v>17933</v>
      </c>
      <c r="G87" s="807" t="s">
        <v>1104</v>
      </c>
      <c r="H87" s="807" t="s">
        <v>17277</v>
      </c>
      <c r="I87" s="807" t="s">
        <v>7829</v>
      </c>
      <c r="J87" s="807"/>
      <c r="K87" s="807">
        <v>22683.5</v>
      </c>
      <c r="L87" s="807">
        <f>N87*12</f>
        <v>1970.9310399999999</v>
      </c>
      <c r="M87" s="807">
        <f>O87*12</f>
        <v>1271.6180000000002</v>
      </c>
      <c r="N87" s="786">
        <f>K87*0.086/12+1.67917</f>
        <v>164.24425333333332</v>
      </c>
      <c r="O87" s="786">
        <f>(K87*0.028)/12+18.4+34.64</f>
        <v>105.96816666666668</v>
      </c>
      <c r="P87" s="807" t="s">
        <v>16690</v>
      </c>
      <c r="Q87" s="788" t="s">
        <v>813</v>
      </c>
      <c r="R87" s="807" t="s">
        <v>17287</v>
      </c>
      <c r="S87" s="807" t="s">
        <v>8952</v>
      </c>
      <c r="T87" s="807" t="s">
        <v>7828</v>
      </c>
      <c r="U87" s="807">
        <v>32</v>
      </c>
      <c r="V87" s="1017">
        <v>7</v>
      </c>
      <c r="W87" s="807" t="s">
        <v>11239</v>
      </c>
      <c r="X87" s="807">
        <v>2</v>
      </c>
      <c r="Y87" s="807" t="s">
        <v>10268</v>
      </c>
      <c r="Z87" s="807"/>
      <c r="AA87" s="807">
        <v>1</v>
      </c>
      <c r="AB87" s="807" t="s">
        <v>16441</v>
      </c>
      <c r="AC87" s="807" t="s">
        <v>10027</v>
      </c>
      <c r="AD87" s="807" t="s">
        <v>10027</v>
      </c>
      <c r="AE87" s="807" t="s">
        <v>10027</v>
      </c>
      <c r="AF87" s="807" t="s">
        <v>10027</v>
      </c>
      <c r="AG87" s="807"/>
      <c r="AH87" s="807" t="s">
        <v>1695</v>
      </c>
      <c r="AI87" s="807" t="s">
        <v>13334</v>
      </c>
      <c r="AJ87" s="807"/>
      <c r="AK87" s="761"/>
    </row>
    <row r="88" spans="1:37" ht="68.25" customHeight="1" x14ac:dyDescent="0.25">
      <c r="A88" s="767"/>
      <c r="B88" s="784">
        <v>80</v>
      </c>
      <c r="C88" s="785" t="s">
        <v>2759</v>
      </c>
      <c r="D88" s="785" t="s">
        <v>7832</v>
      </c>
      <c r="E88" s="807" t="s">
        <v>112</v>
      </c>
      <c r="F88" s="785" t="s">
        <v>9253</v>
      </c>
      <c r="G88" s="807" t="s">
        <v>1104</v>
      </c>
      <c r="H88" s="807" t="s">
        <v>10640</v>
      </c>
      <c r="I88" s="812" t="s">
        <v>6457</v>
      </c>
      <c r="J88" s="807"/>
      <c r="K88" s="807">
        <v>11058.8</v>
      </c>
      <c r="L88" s="807">
        <f t="shared" si="9"/>
        <v>1007.2167999999999</v>
      </c>
      <c r="M88" s="807">
        <f t="shared" ref="M88:M100" si="11">O88*12</f>
        <v>309.64639999999997</v>
      </c>
      <c r="N88" s="786">
        <f>(K88*0.086)/12+4.68</f>
        <v>83.934733333333327</v>
      </c>
      <c r="O88" s="786">
        <f t="shared" ref="O88:O90" si="12">(K88*0.028)/12</f>
        <v>25.803866666666664</v>
      </c>
      <c r="P88" s="786" t="s">
        <v>2549</v>
      </c>
      <c r="Q88" s="786" t="s">
        <v>2549</v>
      </c>
      <c r="R88" s="807" t="s">
        <v>17287</v>
      </c>
      <c r="S88" s="807" t="s">
        <v>8952</v>
      </c>
      <c r="T88" s="807" t="s">
        <v>7831</v>
      </c>
      <c r="U88" s="807">
        <v>15</v>
      </c>
      <c r="V88" s="963">
        <v>4</v>
      </c>
      <c r="W88" s="807" t="s">
        <v>13048</v>
      </c>
      <c r="X88" s="807">
        <v>1</v>
      </c>
      <c r="Y88" s="807" t="s">
        <v>10268</v>
      </c>
      <c r="Z88" s="807"/>
      <c r="AA88" s="807"/>
      <c r="AB88" s="807" t="s">
        <v>10535</v>
      </c>
      <c r="AC88" s="807" t="s">
        <v>10027</v>
      </c>
      <c r="AD88" s="807" t="s">
        <v>10027</v>
      </c>
      <c r="AE88" s="807" t="s">
        <v>10027</v>
      </c>
      <c r="AF88" s="807" t="s">
        <v>10027</v>
      </c>
      <c r="AG88" s="807"/>
      <c r="AH88" s="807" t="s">
        <v>663</v>
      </c>
      <c r="AI88" s="807" t="s">
        <v>16749</v>
      </c>
      <c r="AJ88" s="807"/>
      <c r="AK88" s="559"/>
    </row>
    <row r="89" spans="1:37" ht="66" customHeight="1" x14ac:dyDescent="0.25">
      <c r="A89" s="767"/>
      <c r="B89" s="784">
        <v>81</v>
      </c>
      <c r="C89" s="785" t="s">
        <v>2759</v>
      </c>
      <c r="D89" s="785" t="s">
        <v>10641</v>
      </c>
      <c r="E89" s="807" t="s">
        <v>217</v>
      </c>
      <c r="F89" s="785" t="s">
        <v>16550</v>
      </c>
      <c r="G89" s="807" t="s">
        <v>1104</v>
      </c>
      <c r="H89" s="807" t="s">
        <v>2377</v>
      </c>
      <c r="I89" s="807" t="s">
        <v>6465</v>
      </c>
      <c r="J89" s="807"/>
      <c r="K89" s="807">
        <v>17154.7</v>
      </c>
      <c r="L89" s="807">
        <f t="shared" si="9"/>
        <v>1792.3001600000005</v>
      </c>
      <c r="M89" s="807">
        <f t="shared" si="11"/>
        <v>480.33159999999998</v>
      </c>
      <c r="N89" s="786">
        <f>(K89*0.086)/12+18.4775+4.598+3.34083</f>
        <v>149.35834666666671</v>
      </c>
      <c r="O89" s="786">
        <f t="shared" si="12"/>
        <v>40.027633333333334</v>
      </c>
      <c r="P89" s="786" t="s">
        <v>2549</v>
      </c>
      <c r="Q89" s="807" t="s">
        <v>813</v>
      </c>
      <c r="R89" s="807" t="s">
        <v>17287</v>
      </c>
      <c r="S89" s="807" t="s">
        <v>8952</v>
      </c>
      <c r="T89" s="807" t="s">
        <v>10061</v>
      </c>
      <c r="U89" s="866">
        <v>14</v>
      </c>
      <c r="V89" s="963">
        <v>4</v>
      </c>
      <c r="W89" s="807" t="s">
        <v>10526</v>
      </c>
      <c r="X89" s="807">
        <v>2</v>
      </c>
      <c r="Y89" s="807" t="s">
        <v>10268</v>
      </c>
      <c r="Z89" s="807"/>
      <c r="AA89" s="807"/>
      <c r="AB89" s="807" t="s">
        <v>10254</v>
      </c>
      <c r="AC89" s="807" t="s">
        <v>10027</v>
      </c>
      <c r="AD89" s="807" t="s">
        <v>10027</v>
      </c>
      <c r="AE89" s="807" t="s">
        <v>10027</v>
      </c>
      <c r="AF89" s="807" t="s">
        <v>2239</v>
      </c>
      <c r="AG89" s="807"/>
      <c r="AH89" s="807" t="s">
        <v>1695</v>
      </c>
      <c r="AI89" s="807" t="s">
        <v>16749</v>
      </c>
      <c r="AJ89" s="807"/>
      <c r="AK89" s="559"/>
    </row>
    <row r="90" spans="1:37" ht="74.25" customHeight="1" x14ac:dyDescent="0.25">
      <c r="A90" s="767"/>
      <c r="B90" s="784">
        <v>82</v>
      </c>
      <c r="C90" s="785" t="s">
        <v>2759</v>
      </c>
      <c r="D90" s="785" t="s">
        <v>13150</v>
      </c>
      <c r="E90" s="807" t="s">
        <v>89</v>
      </c>
      <c r="F90" s="785" t="s">
        <v>9254</v>
      </c>
      <c r="G90" s="807" t="s">
        <v>1104</v>
      </c>
      <c r="H90" s="807" t="s">
        <v>16628</v>
      </c>
      <c r="I90" s="807" t="s">
        <v>10642</v>
      </c>
      <c r="J90" s="807"/>
      <c r="K90" s="807">
        <v>36230.51</v>
      </c>
      <c r="L90" s="807">
        <f t="shared" si="9"/>
        <v>3135.8338600000006</v>
      </c>
      <c r="M90" s="807">
        <f t="shared" si="11"/>
        <v>1014.45428</v>
      </c>
      <c r="N90" s="786">
        <f>(K90*0.086)/12+1.6675</f>
        <v>261.31948833333337</v>
      </c>
      <c r="O90" s="786">
        <f t="shared" si="12"/>
        <v>84.53785666666667</v>
      </c>
      <c r="P90" s="786" t="s">
        <v>10138</v>
      </c>
      <c r="Q90" s="807" t="s">
        <v>10139</v>
      </c>
      <c r="R90" s="807" t="s">
        <v>8298</v>
      </c>
      <c r="S90" s="807" t="s">
        <v>8952</v>
      </c>
      <c r="T90" s="807" t="s">
        <v>7835</v>
      </c>
      <c r="U90" s="807">
        <v>18</v>
      </c>
      <c r="V90" s="963">
        <v>5</v>
      </c>
      <c r="W90" s="807" t="s">
        <v>10643</v>
      </c>
      <c r="X90" s="807">
        <v>1</v>
      </c>
      <c r="Y90" s="807" t="s">
        <v>10268</v>
      </c>
      <c r="Z90" s="807"/>
      <c r="AA90" s="807"/>
      <c r="AB90" s="807"/>
      <c r="AC90" s="807" t="s">
        <v>10027</v>
      </c>
      <c r="AD90" s="807" t="s">
        <v>2239</v>
      </c>
      <c r="AE90" s="807" t="s">
        <v>10027</v>
      </c>
      <c r="AF90" s="807" t="s">
        <v>2239</v>
      </c>
      <c r="AG90" s="807"/>
      <c r="AH90" s="807" t="s">
        <v>663</v>
      </c>
      <c r="AI90" s="807" t="s">
        <v>13302</v>
      </c>
      <c r="AJ90" s="807"/>
      <c r="AK90" s="559"/>
    </row>
    <row r="91" spans="1:37" ht="72" customHeight="1" x14ac:dyDescent="0.25">
      <c r="A91" s="767"/>
      <c r="B91" s="784">
        <v>83</v>
      </c>
      <c r="C91" s="785" t="s">
        <v>2759</v>
      </c>
      <c r="D91" s="785" t="s">
        <v>17304</v>
      </c>
      <c r="E91" s="807" t="s">
        <v>14757</v>
      </c>
      <c r="F91" s="785" t="s">
        <v>9255</v>
      </c>
      <c r="G91" s="807" t="s">
        <v>1104</v>
      </c>
      <c r="H91" s="807" t="s">
        <v>17305</v>
      </c>
      <c r="I91" s="807"/>
      <c r="J91" s="807"/>
      <c r="K91" s="807">
        <v>29644.01</v>
      </c>
      <c r="L91" s="807">
        <f t="shared" si="9"/>
        <v>2549.3848599999997</v>
      </c>
      <c r="M91" s="807">
        <f t="shared" si="11"/>
        <v>830.03228000000013</v>
      </c>
      <c r="N91" s="786">
        <f>(K91*0.086)/12</f>
        <v>212.4487383333333</v>
      </c>
      <c r="O91" s="786">
        <f>(K91*0.028)/12</f>
        <v>69.169356666666673</v>
      </c>
      <c r="P91" s="786" t="s">
        <v>9973</v>
      </c>
      <c r="Q91" s="786" t="s">
        <v>9973</v>
      </c>
      <c r="R91" s="807" t="s">
        <v>17287</v>
      </c>
      <c r="S91" s="807" t="s">
        <v>8952</v>
      </c>
      <c r="T91" s="807" t="s">
        <v>14758</v>
      </c>
      <c r="U91" s="807">
        <v>20</v>
      </c>
      <c r="V91" s="963">
        <v>8</v>
      </c>
      <c r="W91" s="807" t="s">
        <v>15994</v>
      </c>
      <c r="X91" s="807">
        <v>1</v>
      </c>
      <c r="Y91" s="807" t="s">
        <v>16924</v>
      </c>
      <c r="Z91" s="807" t="s">
        <v>16925</v>
      </c>
      <c r="AA91" s="807">
        <v>1</v>
      </c>
      <c r="AB91" s="807" t="s">
        <v>10644</v>
      </c>
      <c r="AC91" s="807" t="s">
        <v>10027</v>
      </c>
      <c r="AD91" s="807" t="s">
        <v>10027</v>
      </c>
      <c r="AE91" s="807" t="s">
        <v>10027</v>
      </c>
      <c r="AF91" s="807" t="s">
        <v>10027</v>
      </c>
      <c r="AG91" s="807"/>
      <c r="AH91" s="807" t="s">
        <v>663</v>
      </c>
      <c r="AI91" s="807" t="s">
        <v>13302</v>
      </c>
      <c r="AJ91" s="807"/>
      <c r="AK91" s="559"/>
    </row>
    <row r="92" spans="1:37" ht="47.25" customHeight="1" x14ac:dyDescent="0.25">
      <c r="A92" s="767"/>
      <c r="B92" s="784">
        <v>84</v>
      </c>
      <c r="C92" s="785" t="s">
        <v>2759</v>
      </c>
      <c r="D92" s="785" t="s">
        <v>7838</v>
      </c>
      <c r="E92" s="807" t="s">
        <v>12690</v>
      </c>
      <c r="F92" s="785" t="s">
        <v>9256</v>
      </c>
      <c r="G92" s="807" t="s">
        <v>1103</v>
      </c>
      <c r="H92" s="807" t="s">
        <v>10779</v>
      </c>
      <c r="I92" s="807"/>
      <c r="J92" s="807"/>
      <c r="K92" s="807">
        <v>25836.1</v>
      </c>
      <c r="L92" s="807">
        <f t="shared" si="9"/>
        <v>2508.84</v>
      </c>
      <c r="M92" s="807">
        <f t="shared" si="11"/>
        <v>697.57470000000001</v>
      </c>
      <c r="N92" s="786">
        <v>209.07</v>
      </c>
      <c r="O92" s="786">
        <f t="shared" ref="O92:O95" si="13">(K92*0.027)/12</f>
        <v>58.131225000000001</v>
      </c>
      <c r="P92" s="786" t="s">
        <v>12691</v>
      </c>
      <c r="Q92" s="786" t="s">
        <v>12691</v>
      </c>
      <c r="R92" s="807" t="s">
        <v>17287</v>
      </c>
      <c r="S92" s="807" t="s">
        <v>8952</v>
      </c>
      <c r="T92" s="807" t="s">
        <v>7837</v>
      </c>
      <c r="U92" s="807">
        <v>12</v>
      </c>
      <c r="V92" s="963">
        <v>5</v>
      </c>
      <c r="W92" s="807" t="s">
        <v>13048</v>
      </c>
      <c r="X92" s="807">
        <v>1</v>
      </c>
      <c r="Y92" s="807" t="s">
        <v>10780</v>
      </c>
      <c r="Z92" s="807"/>
      <c r="AA92" s="807"/>
      <c r="AB92" s="807" t="s">
        <v>10781</v>
      </c>
      <c r="AC92" s="807" t="s">
        <v>10027</v>
      </c>
      <c r="AD92" s="807" t="s">
        <v>10027</v>
      </c>
      <c r="AE92" s="807" t="s">
        <v>10027</v>
      </c>
      <c r="AF92" s="807" t="s">
        <v>10027</v>
      </c>
      <c r="AG92" s="807"/>
      <c r="AH92" s="807" t="s">
        <v>1695</v>
      </c>
      <c r="AI92" s="807" t="s">
        <v>13302</v>
      </c>
      <c r="AJ92" s="807"/>
      <c r="AK92" s="559"/>
    </row>
    <row r="93" spans="1:37" ht="47.25" customHeight="1" x14ac:dyDescent="0.25">
      <c r="A93" s="767"/>
      <c r="B93" s="784">
        <v>85</v>
      </c>
      <c r="C93" s="785" t="s">
        <v>2759</v>
      </c>
      <c r="D93" s="785" t="s">
        <v>7839</v>
      </c>
      <c r="E93" s="807" t="s">
        <v>87</v>
      </c>
      <c r="F93" s="785" t="s">
        <v>9257</v>
      </c>
      <c r="G93" s="807" t="s">
        <v>1103</v>
      </c>
      <c r="H93" s="807" t="s">
        <v>17309</v>
      </c>
      <c r="I93" s="807"/>
      <c r="J93" s="807"/>
      <c r="K93" s="807">
        <v>15548.03</v>
      </c>
      <c r="L93" s="807">
        <f t="shared" si="9"/>
        <v>1452</v>
      </c>
      <c r="M93" s="807">
        <f t="shared" si="11"/>
        <v>419.79680999999994</v>
      </c>
      <c r="N93" s="786">
        <v>121</v>
      </c>
      <c r="O93" s="786">
        <f t="shared" si="13"/>
        <v>34.983067499999997</v>
      </c>
      <c r="P93" s="786" t="s">
        <v>2549</v>
      </c>
      <c r="Q93" s="786" t="s">
        <v>2549</v>
      </c>
      <c r="R93" s="807" t="s">
        <v>17287</v>
      </c>
      <c r="S93" s="807" t="s">
        <v>8952</v>
      </c>
      <c r="T93" s="807" t="s">
        <v>7840</v>
      </c>
      <c r="U93" s="807">
        <v>21</v>
      </c>
      <c r="V93" s="963">
        <v>5</v>
      </c>
      <c r="W93" s="807" t="s">
        <v>16921</v>
      </c>
      <c r="X93" s="807">
        <v>2</v>
      </c>
      <c r="Y93" s="807" t="s">
        <v>10780</v>
      </c>
      <c r="Z93" s="807"/>
      <c r="AA93" s="807">
        <v>1</v>
      </c>
      <c r="AB93" s="807" t="s">
        <v>1564</v>
      </c>
      <c r="AC93" s="807" t="s">
        <v>10027</v>
      </c>
      <c r="AD93" s="807" t="s">
        <v>10027</v>
      </c>
      <c r="AE93" s="807" t="s">
        <v>10027</v>
      </c>
      <c r="AF93" s="807" t="s">
        <v>10027</v>
      </c>
      <c r="AG93" s="807"/>
      <c r="AH93" s="807" t="s">
        <v>830</v>
      </c>
      <c r="AI93" s="807" t="s">
        <v>13333</v>
      </c>
      <c r="AJ93" s="807"/>
      <c r="AK93" s="559"/>
    </row>
    <row r="94" spans="1:37" ht="66" customHeight="1" x14ac:dyDescent="0.25">
      <c r="A94" s="767"/>
      <c r="B94" s="784">
        <v>86</v>
      </c>
      <c r="C94" s="785" t="s">
        <v>2759</v>
      </c>
      <c r="D94" s="785" t="s">
        <v>7841</v>
      </c>
      <c r="E94" s="807" t="s">
        <v>85</v>
      </c>
      <c r="F94" s="785" t="s">
        <v>2170</v>
      </c>
      <c r="G94" s="807" t="s">
        <v>1104</v>
      </c>
      <c r="H94" s="807" t="s">
        <v>10791</v>
      </c>
      <c r="I94" s="807"/>
      <c r="J94" s="807"/>
      <c r="K94" s="807">
        <v>8228</v>
      </c>
      <c r="L94" s="807">
        <f t="shared" si="9"/>
        <v>710.00800000000004</v>
      </c>
      <c r="M94" s="807">
        <f t="shared" si="11"/>
        <v>230.38400000000001</v>
      </c>
      <c r="N94" s="786">
        <f>(K94*0.086)/12+0.2</f>
        <v>59.167333333333332</v>
      </c>
      <c r="O94" s="786">
        <f>(K94*0.028)/12</f>
        <v>19.198666666666668</v>
      </c>
      <c r="P94" s="786" t="s">
        <v>1236</v>
      </c>
      <c r="Q94" s="807" t="s">
        <v>9976</v>
      </c>
      <c r="R94" s="807" t="s">
        <v>17287</v>
      </c>
      <c r="S94" s="807" t="s">
        <v>8952</v>
      </c>
      <c r="T94" s="807" t="s">
        <v>7842</v>
      </c>
      <c r="U94" s="807">
        <v>13</v>
      </c>
      <c r="V94" s="963">
        <v>4</v>
      </c>
      <c r="W94" s="807" t="s">
        <v>16922</v>
      </c>
      <c r="X94" s="807">
        <v>1</v>
      </c>
      <c r="Y94" s="807" t="s">
        <v>10792</v>
      </c>
      <c r="Z94" s="807"/>
      <c r="AA94" s="807"/>
      <c r="AB94" s="807"/>
      <c r="AC94" s="807" t="s">
        <v>10027</v>
      </c>
      <c r="AD94" s="807" t="s">
        <v>2239</v>
      </c>
      <c r="AE94" s="807" t="s">
        <v>10027</v>
      </c>
      <c r="AF94" s="807" t="s">
        <v>2239</v>
      </c>
      <c r="AG94" s="807"/>
      <c r="AH94" s="807" t="s">
        <v>663</v>
      </c>
      <c r="AI94" s="807" t="s">
        <v>16742</v>
      </c>
      <c r="AJ94" s="807"/>
      <c r="AK94" s="559"/>
    </row>
    <row r="95" spans="1:37" ht="31.5" customHeight="1" x14ac:dyDescent="0.25">
      <c r="A95" s="767"/>
      <c r="B95" s="784">
        <v>87</v>
      </c>
      <c r="C95" s="785" t="s">
        <v>2759</v>
      </c>
      <c r="D95" s="785" t="s">
        <v>8251</v>
      </c>
      <c r="E95" s="807" t="s">
        <v>465</v>
      </c>
      <c r="F95" s="785" t="s">
        <v>17319</v>
      </c>
      <c r="G95" s="807" t="s">
        <v>1103</v>
      </c>
      <c r="H95" s="807" t="s">
        <v>16685</v>
      </c>
      <c r="I95" s="807" t="s">
        <v>6490</v>
      </c>
      <c r="J95" s="807"/>
      <c r="K95" s="807">
        <v>10715.5</v>
      </c>
      <c r="L95" s="807">
        <f t="shared" si="9"/>
        <v>1135.1999999999998</v>
      </c>
      <c r="M95" s="807">
        <f t="shared" si="11"/>
        <v>289.31849999999997</v>
      </c>
      <c r="N95" s="786">
        <v>94.6</v>
      </c>
      <c r="O95" s="786">
        <f t="shared" si="13"/>
        <v>24.109874999999999</v>
      </c>
      <c r="P95" s="807" t="s">
        <v>1231</v>
      </c>
      <c r="Q95" s="807" t="s">
        <v>1231</v>
      </c>
      <c r="R95" s="807" t="s">
        <v>17287</v>
      </c>
      <c r="S95" s="807" t="s">
        <v>8952</v>
      </c>
      <c r="T95" s="807" t="s">
        <v>7843</v>
      </c>
      <c r="U95" s="807">
        <v>35</v>
      </c>
      <c r="V95" s="963">
        <v>6</v>
      </c>
      <c r="W95" s="807" t="s">
        <v>11287</v>
      </c>
      <c r="X95" s="807">
        <v>2</v>
      </c>
      <c r="Y95" s="807" t="s">
        <v>10793</v>
      </c>
      <c r="Z95" s="807"/>
      <c r="AA95" s="807">
        <v>1</v>
      </c>
      <c r="AB95" s="807" t="s">
        <v>10794</v>
      </c>
      <c r="AC95" s="807" t="s">
        <v>10027</v>
      </c>
      <c r="AD95" s="807" t="s">
        <v>2239</v>
      </c>
      <c r="AE95" s="807" t="s">
        <v>10027</v>
      </c>
      <c r="AF95" s="807" t="s">
        <v>2239</v>
      </c>
      <c r="AG95" s="807"/>
      <c r="AH95" s="807" t="s">
        <v>830</v>
      </c>
      <c r="AI95" s="807" t="s">
        <v>16749</v>
      </c>
      <c r="AJ95" s="807"/>
      <c r="AK95" s="559"/>
    </row>
    <row r="96" spans="1:37" ht="60" customHeight="1" x14ac:dyDescent="0.25">
      <c r="A96" s="767"/>
      <c r="B96" s="784">
        <v>88</v>
      </c>
      <c r="C96" s="785" t="s">
        <v>2759</v>
      </c>
      <c r="D96" s="785" t="s">
        <v>11375</v>
      </c>
      <c r="E96" s="807" t="s">
        <v>705</v>
      </c>
      <c r="F96" s="785" t="s">
        <v>9661</v>
      </c>
      <c r="G96" s="807" t="s">
        <v>1105</v>
      </c>
      <c r="H96" s="807"/>
      <c r="I96" s="807"/>
      <c r="J96" s="807"/>
      <c r="K96" s="807">
        <v>1023.45</v>
      </c>
      <c r="L96" s="807">
        <f t="shared" si="9"/>
        <v>250.44</v>
      </c>
      <c r="M96" s="807">
        <f t="shared" si="11"/>
        <v>27.599999999999998</v>
      </c>
      <c r="N96" s="788">
        <v>20.87</v>
      </c>
      <c r="O96" s="788">
        <v>2.2999999999999998</v>
      </c>
      <c r="P96" s="788" t="s">
        <v>1527</v>
      </c>
      <c r="Q96" s="807" t="s">
        <v>9976</v>
      </c>
      <c r="R96" s="807" t="s">
        <v>17287</v>
      </c>
      <c r="S96" s="807" t="s">
        <v>8952</v>
      </c>
      <c r="T96" s="807" t="s">
        <v>14733</v>
      </c>
      <c r="U96" s="807">
        <v>14.2</v>
      </c>
      <c r="V96" s="963">
        <v>2</v>
      </c>
      <c r="W96" s="807" t="s">
        <v>13625</v>
      </c>
      <c r="X96" s="807">
        <v>1</v>
      </c>
      <c r="Y96" s="807" t="s">
        <v>11377</v>
      </c>
      <c r="Z96" s="807"/>
      <c r="AA96" s="807"/>
      <c r="AB96" s="807"/>
      <c r="AC96" s="807" t="s">
        <v>10027</v>
      </c>
      <c r="AD96" s="807" t="s">
        <v>10027</v>
      </c>
      <c r="AE96" s="807" t="s">
        <v>10027</v>
      </c>
      <c r="AF96" s="807" t="s">
        <v>10027</v>
      </c>
      <c r="AG96" s="807"/>
      <c r="AH96" s="807" t="s">
        <v>1695</v>
      </c>
      <c r="AI96" s="807" t="s">
        <v>12760</v>
      </c>
      <c r="AJ96" s="807"/>
      <c r="AK96" s="559"/>
    </row>
    <row r="97" spans="1:37" ht="61.5" customHeight="1" x14ac:dyDescent="0.25">
      <c r="A97" s="767"/>
      <c r="B97" s="784">
        <v>89</v>
      </c>
      <c r="C97" s="785" t="s">
        <v>2759</v>
      </c>
      <c r="D97" s="785" t="s">
        <v>8253</v>
      </c>
      <c r="E97" s="807" t="s">
        <v>2674</v>
      </c>
      <c r="F97" s="785" t="s">
        <v>2172</v>
      </c>
      <c r="G97" s="807" t="s">
        <v>1104</v>
      </c>
      <c r="H97" s="812" t="s">
        <v>10795</v>
      </c>
      <c r="I97" s="807"/>
      <c r="J97" s="807" t="s">
        <v>3559</v>
      </c>
      <c r="K97" s="807">
        <v>17745.32</v>
      </c>
      <c r="L97" s="807">
        <f t="shared" si="9"/>
        <v>1579.4075199999997</v>
      </c>
      <c r="M97" s="807">
        <f t="shared" si="11"/>
        <v>496.86896000000002</v>
      </c>
      <c r="N97" s="786">
        <f>(K97*0.086)/12+0.0725+4.37</f>
        <v>131.61729333333332</v>
      </c>
      <c r="O97" s="786">
        <f t="shared" ref="O97:O99" si="14">(K97*0.028)/12</f>
        <v>41.405746666666666</v>
      </c>
      <c r="P97" s="786" t="s">
        <v>2549</v>
      </c>
      <c r="Q97" s="786" t="s">
        <v>813</v>
      </c>
      <c r="R97" s="807" t="s">
        <v>17287</v>
      </c>
      <c r="S97" s="807" t="s">
        <v>8952</v>
      </c>
      <c r="T97" s="807" t="s">
        <v>3562</v>
      </c>
      <c r="U97" s="807">
        <v>11</v>
      </c>
      <c r="V97" s="963">
        <v>4</v>
      </c>
      <c r="W97" s="807" t="s">
        <v>10526</v>
      </c>
      <c r="X97" s="807">
        <v>1</v>
      </c>
      <c r="Y97" s="807" t="s">
        <v>10034</v>
      </c>
      <c r="Z97" s="807"/>
      <c r="AA97" s="807">
        <v>1</v>
      </c>
      <c r="AB97" s="807" t="s">
        <v>10796</v>
      </c>
      <c r="AC97" s="807" t="s">
        <v>10027</v>
      </c>
      <c r="AD97" s="807" t="s">
        <v>2239</v>
      </c>
      <c r="AE97" s="807" t="s">
        <v>10027</v>
      </c>
      <c r="AF97" s="807" t="s">
        <v>2239</v>
      </c>
      <c r="AG97" s="807"/>
      <c r="AH97" s="807" t="s">
        <v>668</v>
      </c>
      <c r="AI97" s="807" t="s">
        <v>16750</v>
      </c>
      <c r="AJ97" s="807"/>
      <c r="AK97" s="559"/>
    </row>
    <row r="98" spans="1:37" ht="63" customHeight="1" x14ac:dyDescent="0.25">
      <c r="A98" s="767"/>
      <c r="B98" s="784">
        <v>90</v>
      </c>
      <c r="C98" s="785" t="s">
        <v>2759</v>
      </c>
      <c r="D98" s="785" t="s">
        <v>7844</v>
      </c>
      <c r="E98" s="807" t="s">
        <v>190</v>
      </c>
      <c r="F98" s="785" t="s">
        <v>9258</v>
      </c>
      <c r="G98" s="807" t="s">
        <v>1104</v>
      </c>
      <c r="H98" s="807" t="s">
        <v>10797</v>
      </c>
      <c r="I98" s="807"/>
      <c r="J98" s="807"/>
      <c r="K98" s="807">
        <v>5612</v>
      </c>
      <c r="L98" s="807">
        <f t="shared" si="9"/>
        <v>483.47199999999998</v>
      </c>
      <c r="M98" s="807">
        <f t="shared" si="11"/>
        <v>157.136</v>
      </c>
      <c r="N98" s="786">
        <f>(K98*0.086)/12+0.07</f>
        <v>40.289333333333332</v>
      </c>
      <c r="O98" s="786">
        <f t="shared" si="14"/>
        <v>13.094666666666667</v>
      </c>
      <c r="P98" s="786" t="s">
        <v>2549</v>
      </c>
      <c r="Q98" s="786" t="s">
        <v>2549</v>
      </c>
      <c r="R98" s="807" t="s">
        <v>17287</v>
      </c>
      <c r="S98" s="807" t="s">
        <v>8952</v>
      </c>
      <c r="T98" s="807" t="s">
        <v>7845</v>
      </c>
      <c r="U98" s="807">
        <v>11</v>
      </c>
      <c r="V98" s="963">
        <v>2</v>
      </c>
      <c r="W98" s="807" t="s">
        <v>10624</v>
      </c>
      <c r="X98" s="807">
        <v>1</v>
      </c>
      <c r="Y98" s="807" t="s">
        <v>10034</v>
      </c>
      <c r="Z98" s="807"/>
      <c r="AA98" s="807"/>
      <c r="AB98" s="807" t="s">
        <v>10250</v>
      </c>
      <c r="AC98" s="807" t="s">
        <v>10027</v>
      </c>
      <c r="AD98" s="807" t="s">
        <v>10027</v>
      </c>
      <c r="AE98" s="807" t="s">
        <v>10027</v>
      </c>
      <c r="AF98" s="807" t="s">
        <v>2239</v>
      </c>
      <c r="AG98" s="807"/>
      <c r="AH98" s="807" t="s">
        <v>1695</v>
      </c>
      <c r="AI98" s="807" t="s">
        <v>16746</v>
      </c>
      <c r="AJ98" s="807"/>
      <c r="AK98" s="559"/>
    </row>
    <row r="99" spans="1:37" ht="69.75" customHeight="1" x14ac:dyDescent="0.25">
      <c r="A99" s="767"/>
      <c r="B99" s="784">
        <v>91</v>
      </c>
      <c r="C99" s="785" t="s">
        <v>2759</v>
      </c>
      <c r="D99" s="785" t="s">
        <v>7846</v>
      </c>
      <c r="E99" s="807" t="s">
        <v>222</v>
      </c>
      <c r="F99" s="785" t="s">
        <v>9259</v>
      </c>
      <c r="G99" s="807" t="s">
        <v>1104</v>
      </c>
      <c r="H99" s="807" t="s">
        <v>10610</v>
      </c>
      <c r="I99" s="807" t="s">
        <v>16915</v>
      </c>
      <c r="J99" s="807"/>
      <c r="K99" s="807">
        <v>2748.3</v>
      </c>
      <c r="L99" s="807">
        <f t="shared" si="9"/>
        <v>253.4538</v>
      </c>
      <c r="M99" s="807">
        <f t="shared" si="11"/>
        <v>76.952400000000011</v>
      </c>
      <c r="N99" s="786">
        <f>(K99*0.086)/12+1.425</f>
        <v>21.12115</v>
      </c>
      <c r="O99" s="786">
        <f t="shared" si="14"/>
        <v>6.412700000000001</v>
      </c>
      <c r="P99" s="786" t="s">
        <v>2549</v>
      </c>
      <c r="Q99" s="786" t="s">
        <v>2549</v>
      </c>
      <c r="R99" s="807" t="s">
        <v>17287</v>
      </c>
      <c r="S99" s="807" t="s">
        <v>8952</v>
      </c>
      <c r="T99" s="807" t="s">
        <v>7847</v>
      </c>
      <c r="U99" s="807">
        <v>10.199999999999999</v>
      </c>
      <c r="V99" s="963">
        <v>2</v>
      </c>
      <c r="W99" s="807" t="s">
        <v>11239</v>
      </c>
      <c r="X99" s="807">
        <v>2</v>
      </c>
      <c r="Y99" s="807" t="s">
        <v>10611</v>
      </c>
      <c r="Z99" s="807"/>
      <c r="AA99" s="807"/>
      <c r="AB99" s="807" t="s">
        <v>10250</v>
      </c>
      <c r="AC99" s="807" t="s">
        <v>10027</v>
      </c>
      <c r="AD99" s="807" t="s">
        <v>10027</v>
      </c>
      <c r="AE99" s="807" t="s">
        <v>10027</v>
      </c>
      <c r="AF99" s="807" t="s">
        <v>10027</v>
      </c>
      <c r="AG99" s="807"/>
      <c r="AH99" s="807" t="s">
        <v>1695</v>
      </c>
      <c r="AI99" s="807" t="s">
        <v>16746</v>
      </c>
      <c r="AJ99" s="807"/>
      <c r="AK99" s="559"/>
    </row>
    <row r="100" spans="1:37" ht="90" customHeight="1" x14ac:dyDescent="0.25">
      <c r="A100" s="767"/>
      <c r="B100" s="784">
        <v>92</v>
      </c>
      <c r="C100" s="785" t="s">
        <v>2759</v>
      </c>
      <c r="D100" s="785" t="s">
        <v>12805</v>
      </c>
      <c r="E100" s="807" t="s">
        <v>177</v>
      </c>
      <c r="F100" s="785" t="s">
        <v>12806</v>
      </c>
      <c r="G100" s="807" t="s">
        <v>9071</v>
      </c>
      <c r="H100" s="807"/>
      <c r="I100" s="807"/>
      <c r="J100" s="807"/>
      <c r="K100" s="807">
        <v>835.28</v>
      </c>
      <c r="L100" s="807">
        <f t="shared" si="9"/>
        <v>71.834079999999986</v>
      </c>
      <c r="M100" s="807">
        <f t="shared" si="11"/>
        <v>23.387840000000001</v>
      </c>
      <c r="N100" s="786">
        <f>(K100*0.086)/12</f>
        <v>5.9861733333333325</v>
      </c>
      <c r="O100" s="786">
        <f>(K100*0.028)/12</f>
        <v>1.9489866666666666</v>
      </c>
      <c r="P100" s="786" t="s">
        <v>2549</v>
      </c>
      <c r="Q100" s="786" t="s">
        <v>2549</v>
      </c>
      <c r="R100" s="807" t="s">
        <v>16712</v>
      </c>
      <c r="S100" s="807" t="s">
        <v>8952</v>
      </c>
      <c r="T100" s="807" t="s">
        <v>14442</v>
      </c>
      <c r="U100" s="807"/>
      <c r="V100" s="963">
        <v>1</v>
      </c>
      <c r="W100" s="807" t="s">
        <v>11495</v>
      </c>
      <c r="X100" s="807"/>
      <c r="Y100" s="807"/>
      <c r="Z100" s="807"/>
      <c r="AA100" s="807"/>
      <c r="AB100" s="807"/>
      <c r="AC100" s="807"/>
      <c r="AD100" s="807"/>
      <c r="AE100" s="807"/>
      <c r="AF100" s="807"/>
      <c r="AG100" s="807"/>
      <c r="AH100" s="807"/>
      <c r="AI100" s="807"/>
      <c r="AJ100" s="807"/>
      <c r="AK100" s="559"/>
    </row>
    <row r="101" spans="1:37" s="577" customFormat="1" ht="55.5" customHeight="1" x14ac:dyDescent="0.25">
      <c r="A101" s="767"/>
      <c r="B101" s="784">
        <v>93</v>
      </c>
      <c r="C101" s="785" t="s">
        <v>2759</v>
      </c>
      <c r="D101" s="785" t="s">
        <v>7851</v>
      </c>
      <c r="E101" s="807" t="s">
        <v>12835</v>
      </c>
      <c r="F101" s="785" t="s">
        <v>18115</v>
      </c>
      <c r="G101" s="807" t="s">
        <v>1105</v>
      </c>
      <c r="H101" s="807" t="s">
        <v>11368</v>
      </c>
      <c r="I101" s="807"/>
      <c r="J101" s="807"/>
      <c r="K101" s="1020">
        <v>13363.35</v>
      </c>
      <c r="L101" s="807">
        <f>N101*12</f>
        <v>914.52</v>
      </c>
      <c r="M101" s="807"/>
      <c r="N101" s="1020">
        <v>76.209999999999994</v>
      </c>
      <c r="O101" s="1020"/>
      <c r="P101" s="788" t="s">
        <v>1527</v>
      </c>
      <c r="Q101" s="788" t="s">
        <v>813</v>
      </c>
      <c r="R101" s="807" t="s">
        <v>17287</v>
      </c>
      <c r="S101" s="807" t="s">
        <v>8952</v>
      </c>
      <c r="T101" s="807" t="s">
        <v>7852</v>
      </c>
      <c r="U101" s="807">
        <v>11</v>
      </c>
      <c r="V101" s="1017">
        <v>2</v>
      </c>
      <c r="W101" s="807" t="s">
        <v>11244</v>
      </c>
      <c r="X101" s="807">
        <v>1</v>
      </c>
      <c r="Y101" s="807" t="s">
        <v>12683</v>
      </c>
      <c r="Z101" s="807"/>
      <c r="AA101" s="807"/>
      <c r="AB101" s="807" t="s">
        <v>12836</v>
      </c>
      <c r="AC101" s="807" t="s">
        <v>10027</v>
      </c>
      <c r="AD101" s="807" t="s">
        <v>10027</v>
      </c>
      <c r="AE101" s="807" t="s">
        <v>10027</v>
      </c>
      <c r="AF101" s="807" t="s">
        <v>10027</v>
      </c>
      <c r="AG101" s="807"/>
      <c r="AH101" s="807" t="s">
        <v>8</v>
      </c>
      <c r="AI101" s="807" t="s">
        <v>17814</v>
      </c>
      <c r="AJ101" s="807" t="s">
        <v>17983</v>
      </c>
      <c r="AK101" s="761"/>
    </row>
    <row r="102" spans="1:37" s="577" customFormat="1" ht="183.75" customHeight="1" x14ac:dyDescent="0.25">
      <c r="A102" s="767"/>
      <c r="B102" s="784">
        <v>94</v>
      </c>
      <c r="C102" s="785" t="s">
        <v>2759</v>
      </c>
      <c r="D102" s="785" t="s">
        <v>10042</v>
      </c>
      <c r="E102" s="807" t="s">
        <v>133</v>
      </c>
      <c r="F102" s="785" t="s">
        <v>18130</v>
      </c>
      <c r="G102" s="807" t="s">
        <v>1105</v>
      </c>
      <c r="H102" s="812" t="s">
        <v>6470</v>
      </c>
      <c r="I102" s="807"/>
      <c r="J102" s="807"/>
      <c r="K102" s="807">
        <v>21161.88</v>
      </c>
      <c r="L102" s="807">
        <f>N102*12</f>
        <v>1553.52</v>
      </c>
      <c r="M102" s="807">
        <f t="shared" ref="M102:M103" si="15">O102*12</f>
        <v>446.64</v>
      </c>
      <c r="N102" s="788">
        <v>129.46</v>
      </c>
      <c r="O102" s="788">
        <v>37.22</v>
      </c>
      <c r="P102" s="788" t="s">
        <v>1527</v>
      </c>
      <c r="Q102" s="788" t="s">
        <v>813</v>
      </c>
      <c r="R102" s="807" t="s">
        <v>17287</v>
      </c>
      <c r="S102" s="807" t="s">
        <v>8952</v>
      </c>
      <c r="T102" s="807" t="s">
        <v>7854</v>
      </c>
      <c r="U102" s="807">
        <v>8</v>
      </c>
      <c r="V102" s="1017">
        <v>4</v>
      </c>
      <c r="W102" s="807" t="s">
        <v>16973</v>
      </c>
      <c r="X102" s="807">
        <v>1</v>
      </c>
      <c r="Y102" s="807" t="s">
        <v>16418</v>
      </c>
      <c r="Z102" s="807"/>
      <c r="AA102" s="807"/>
      <c r="AB102" s="807"/>
      <c r="AC102" s="807" t="s">
        <v>10027</v>
      </c>
      <c r="AD102" s="807" t="s">
        <v>10027</v>
      </c>
      <c r="AE102" s="807" t="s">
        <v>10027</v>
      </c>
      <c r="AF102" s="807" t="s">
        <v>10027</v>
      </c>
      <c r="AG102" s="807"/>
      <c r="AH102" s="807" t="s">
        <v>1695</v>
      </c>
      <c r="AI102" s="807" t="s">
        <v>17991</v>
      </c>
      <c r="AJ102" s="807"/>
      <c r="AK102" s="761"/>
    </row>
    <row r="103" spans="1:37" ht="90" customHeight="1" x14ac:dyDescent="0.25">
      <c r="A103" s="767"/>
      <c r="B103" s="784">
        <v>95</v>
      </c>
      <c r="C103" s="785" t="s">
        <v>2759</v>
      </c>
      <c r="D103" s="785" t="s">
        <v>7855</v>
      </c>
      <c r="E103" s="807" t="s">
        <v>167</v>
      </c>
      <c r="F103" s="785" t="s">
        <v>9662</v>
      </c>
      <c r="G103" s="807" t="s">
        <v>1105</v>
      </c>
      <c r="H103" s="807" t="s">
        <v>16419</v>
      </c>
      <c r="I103" s="807"/>
      <c r="J103" s="807"/>
      <c r="K103" s="807">
        <v>5391.72</v>
      </c>
      <c r="L103" s="807">
        <f t="shared" ref="L103" si="16">N103*12</f>
        <v>630.48</v>
      </c>
      <c r="M103" s="807">
        <f t="shared" si="15"/>
        <v>145.56</v>
      </c>
      <c r="N103" s="788">
        <v>52.54</v>
      </c>
      <c r="O103" s="788">
        <v>12.13</v>
      </c>
      <c r="P103" s="788" t="s">
        <v>1527</v>
      </c>
      <c r="Q103" s="788" t="s">
        <v>813</v>
      </c>
      <c r="R103" s="807" t="s">
        <v>17287</v>
      </c>
      <c r="S103" s="807" t="s">
        <v>8952</v>
      </c>
      <c r="T103" s="807" t="s">
        <v>7856</v>
      </c>
      <c r="U103" s="807">
        <v>18</v>
      </c>
      <c r="V103" s="963">
        <v>4</v>
      </c>
      <c r="W103" s="807" t="s">
        <v>11495</v>
      </c>
      <c r="X103" s="807"/>
      <c r="Y103" s="807"/>
      <c r="Z103" s="807"/>
      <c r="AA103" s="807"/>
      <c r="AB103" s="807"/>
      <c r="AC103" s="807" t="s">
        <v>10027</v>
      </c>
      <c r="AD103" s="807" t="s">
        <v>10027</v>
      </c>
      <c r="AE103" s="807" t="s">
        <v>10027</v>
      </c>
      <c r="AF103" s="807" t="s">
        <v>10027</v>
      </c>
      <c r="AG103" s="807"/>
      <c r="AH103" s="807" t="s">
        <v>663</v>
      </c>
      <c r="AI103" s="807" t="s">
        <v>12761</v>
      </c>
      <c r="AJ103" s="807"/>
      <c r="AK103" s="559"/>
    </row>
    <row r="104" spans="1:37" s="577" customFormat="1" ht="101.25" customHeight="1" x14ac:dyDescent="0.25">
      <c r="A104" s="767"/>
      <c r="B104" s="784">
        <v>96</v>
      </c>
      <c r="C104" s="785" t="s">
        <v>2759</v>
      </c>
      <c r="D104" s="785" t="s">
        <v>7858</v>
      </c>
      <c r="E104" s="807" t="s">
        <v>97</v>
      </c>
      <c r="F104" s="785" t="s">
        <v>18138</v>
      </c>
      <c r="G104" s="807" t="s">
        <v>1105</v>
      </c>
      <c r="H104" s="807" t="s">
        <v>12762</v>
      </c>
      <c r="I104" s="807"/>
      <c r="J104" s="807"/>
      <c r="K104" s="807">
        <v>10923.9</v>
      </c>
      <c r="L104" s="807">
        <f>N104*12</f>
        <v>950.28</v>
      </c>
      <c r="M104" s="807"/>
      <c r="N104" s="788">
        <v>79.19</v>
      </c>
      <c r="O104" s="788"/>
      <c r="P104" s="788" t="s">
        <v>1527</v>
      </c>
      <c r="Q104" s="807" t="s">
        <v>9976</v>
      </c>
      <c r="R104" s="807" t="s">
        <v>8298</v>
      </c>
      <c r="S104" s="807" t="s">
        <v>8952</v>
      </c>
      <c r="T104" s="807" t="s">
        <v>7857</v>
      </c>
      <c r="U104" s="807">
        <v>7.6</v>
      </c>
      <c r="V104" s="1017">
        <v>2</v>
      </c>
      <c r="W104" s="807" t="s">
        <v>1564</v>
      </c>
      <c r="X104" s="807"/>
      <c r="Y104" s="807"/>
      <c r="Z104" s="807"/>
      <c r="AA104" s="807"/>
      <c r="AB104" s="807"/>
      <c r="AC104" s="807" t="s">
        <v>10027</v>
      </c>
      <c r="AD104" s="807"/>
      <c r="AE104" s="807"/>
      <c r="AF104" s="807"/>
      <c r="AG104" s="807"/>
      <c r="AH104" s="807" t="s">
        <v>8</v>
      </c>
      <c r="AI104" s="807" t="s">
        <v>12763</v>
      </c>
      <c r="AJ104" s="800" t="s">
        <v>17837</v>
      </c>
      <c r="AK104" s="761"/>
    </row>
    <row r="105" spans="1:37" ht="73.5" customHeight="1" x14ac:dyDescent="0.25">
      <c r="A105" s="767"/>
      <c r="B105" s="784">
        <v>97</v>
      </c>
      <c r="C105" s="785" t="s">
        <v>2759</v>
      </c>
      <c r="D105" s="785" t="s">
        <v>9980</v>
      </c>
      <c r="E105" s="807" t="s">
        <v>162</v>
      </c>
      <c r="F105" s="785" t="s">
        <v>10005</v>
      </c>
      <c r="G105" s="807" t="s">
        <v>1104</v>
      </c>
      <c r="H105" s="812" t="s">
        <v>10801</v>
      </c>
      <c r="I105" s="812" t="s">
        <v>10802</v>
      </c>
      <c r="J105" s="807"/>
      <c r="K105" s="807">
        <v>16605.919999999998</v>
      </c>
      <c r="L105" s="807">
        <f t="shared" ref="L105:M106" si="17">N105*12</f>
        <v>1428.1091199999998</v>
      </c>
      <c r="M105" s="807">
        <f t="shared" si="17"/>
        <v>464.96575999999999</v>
      </c>
      <c r="N105" s="786">
        <f>(K105*0.086)/12</f>
        <v>119.00909333333333</v>
      </c>
      <c r="O105" s="786">
        <f>(K105*0.028)/12</f>
        <v>38.747146666666666</v>
      </c>
      <c r="P105" s="786" t="s">
        <v>16689</v>
      </c>
      <c r="Q105" s="786"/>
      <c r="R105" s="807" t="s">
        <v>17287</v>
      </c>
      <c r="S105" s="807" t="s">
        <v>8952</v>
      </c>
      <c r="T105" s="807" t="s">
        <v>7860</v>
      </c>
      <c r="U105" s="807">
        <v>11</v>
      </c>
      <c r="V105" s="963">
        <v>3</v>
      </c>
      <c r="W105" s="807" t="s">
        <v>11239</v>
      </c>
      <c r="X105" s="807">
        <v>1</v>
      </c>
      <c r="Y105" s="807" t="s">
        <v>10034</v>
      </c>
      <c r="Z105" s="807"/>
      <c r="AA105" s="807">
        <v>1</v>
      </c>
      <c r="AB105" s="807" t="s">
        <v>10250</v>
      </c>
      <c r="AC105" s="807" t="s">
        <v>10027</v>
      </c>
      <c r="AD105" s="807" t="s">
        <v>10027</v>
      </c>
      <c r="AE105" s="807" t="s">
        <v>10027</v>
      </c>
      <c r="AF105" s="807" t="s">
        <v>2239</v>
      </c>
      <c r="AG105" s="807"/>
      <c r="AH105" s="807" t="s">
        <v>663</v>
      </c>
      <c r="AI105" s="807" t="s">
        <v>17286</v>
      </c>
      <c r="AJ105" s="807"/>
      <c r="AK105" s="559"/>
    </row>
    <row r="106" spans="1:37" s="577" customFormat="1" ht="69" customHeight="1" x14ac:dyDescent="0.25">
      <c r="A106" s="767"/>
      <c r="B106" s="784">
        <v>98</v>
      </c>
      <c r="C106" s="785" t="s">
        <v>2759</v>
      </c>
      <c r="D106" s="785" t="s">
        <v>8254</v>
      </c>
      <c r="E106" s="807" t="s">
        <v>1060</v>
      </c>
      <c r="F106" s="785" t="s">
        <v>17934</v>
      </c>
      <c r="G106" s="807" t="s">
        <v>1104</v>
      </c>
      <c r="H106" s="807" t="s">
        <v>17169</v>
      </c>
      <c r="I106" s="807"/>
      <c r="J106" s="807"/>
      <c r="K106" s="807">
        <v>13922.47</v>
      </c>
      <c r="L106" s="807">
        <f>N106*12</f>
        <v>1202.6124199999999</v>
      </c>
      <c r="M106" s="807">
        <f t="shared" si="17"/>
        <v>389.82916</v>
      </c>
      <c r="N106" s="786">
        <f>K106*0.086/12+0.44</f>
        <v>100.21770166666666</v>
      </c>
      <c r="O106" s="786">
        <f>(K106*0.028)/12</f>
        <v>32.485763333333331</v>
      </c>
      <c r="P106" s="807" t="s">
        <v>16706</v>
      </c>
      <c r="Q106" s="807" t="s">
        <v>813</v>
      </c>
      <c r="R106" s="807" t="s">
        <v>17287</v>
      </c>
      <c r="S106" s="807" t="s">
        <v>8952</v>
      </c>
      <c r="T106" s="807" t="s">
        <v>7862</v>
      </c>
      <c r="U106" s="807">
        <v>11</v>
      </c>
      <c r="V106" s="1017">
        <v>3</v>
      </c>
      <c r="W106" s="807" t="s">
        <v>11239</v>
      </c>
      <c r="X106" s="807">
        <v>1</v>
      </c>
      <c r="Y106" s="807" t="s">
        <v>10268</v>
      </c>
      <c r="Z106" s="807"/>
      <c r="AA106" s="807"/>
      <c r="AB106" s="807" t="s">
        <v>10535</v>
      </c>
      <c r="AC106" s="807" t="s">
        <v>10027</v>
      </c>
      <c r="AD106" s="807" t="s">
        <v>10027</v>
      </c>
      <c r="AE106" s="807" t="s">
        <v>10027</v>
      </c>
      <c r="AF106" s="807" t="s">
        <v>10027</v>
      </c>
      <c r="AG106" s="807"/>
      <c r="AH106" s="807" t="s">
        <v>663</v>
      </c>
      <c r="AI106" s="807" t="s">
        <v>13334</v>
      </c>
      <c r="AJ106" s="807" t="s">
        <v>17953</v>
      </c>
      <c r="AK106" s="761"/>
    </row>
    <row r="107" spans="1:37" s="577" customFormat="1" ht="61.5" customHeight="1" x14ac:dyDescent="0.25">
      <c r="A107" s="767"/>
      <c r="B107" s="784">
        <v>99</v>
      </c>
      <c r="C107" s="785" t="s">
        <v>2759</v>
      </c>
      <c r="D107" s="785" t="s">
        <v>10984</v>
      </c>
      <c r="E107" s="807" t="s">
        <v>135</v>
      </c>
      <c r="F107" s="1025" t="s">
        <v>18132</v>
      </c>
      <c r="G107" s="807" t="s">
        <v>1105</v>
      </c>
      <c r="H107" s="807"/>
      <c r="I107" s="999"/>
      <c r="J107" s="807"/>
      <c r="K107" s="807">
        <v>18802.330000000002</v>
      </c>
      <c r="L107" s="807">
        <f>N107*12</f>
        <v>1156.8000000000002</v>
      </c>
      <c r="M107" s="807">
        <f>O107*12</f>
        <v>3220.92</v>
      </c>
      <c r="N107" s="788">
        <v>96.4</v>
      </c>
      <c r="O107" s="788">
        <f>29.89+37.22+0.7+36.81+18.95+51.9+16.63+13.6+28.61+5.35+6.55+20.98+1.22</f>
        <v>268.41000000000003</v>
      </c>
      <c r="P107" s="788" t="s">
        <v>1527</v>
      </c>
      <c r="Q107" s="788" t="s">
        <v>813</v>
      </c>
      <c r="R107" s="807" t="s">
        <v>17287</v>
      </c>
      <c r="S107" s="807" t="s">
        <v>8952</v>
      </c>
      <c r="T107" s="807" t="s">
        <v>7864</v>
      </c>
      <c r="U107" s="807">
        <v>11</v>
      </c>
      <c r="V107" s="1017">
        <v>3</v>
      </c>
      <c r="W107" s="807" t="s">
        <v>17850</v>
      </c>
      <c r="X107" s="807">
        <v>2</v>
      </c>
      <c r="Y107" s="807" t="s">
        <v>14039</v>
      </c>
      <c r="Z107" s="807"/>
      <c r="AA107" s="807">
        <v>1</v>
      </c>
      <c r="AB107" s="807" t="s">
        <v>17861</v>
      </c>
      <c r="AC107" s="807" t="s">
        <v>10027</v>
      </c>
      <c r="AD107" s="807" t="s">
        <v>10027</v>
      </c>
      <c r="AE107" s="807" t="s">
        <v>10027</v>
      </c>
      <c r="AF107" s="807" t="s">
        <v>10027</v>
      </c>
      <c r="AG107" s="807"/>
      <c r="AH107" s="807" t="s">
        <v>663</v>
      </c>
      <c r="AI107" s="807" t="s">
        <v>12764</v>
      </c>
      <c r="AJ107" s="807" t="s">
        <v>10045</v>
      </c>
      <c r="AK107" s="761"/>
    </row>
    <row r="108" spans="1:37" s="577" customFormat="1" ht="132" customHeight="1" x14ac:dyDescent="0.25">
      <c r="A108" s="767"/>
      <c r="B108" s="784">
        <v>100</v>
      </c>
      <c r="C108" s="785" t="s">
        <v>2759</v>
      </c>
      <c r="D108" s="785" t="s">
        <v>7865</v>
      </c>
      <c r="E108" s="807" t="s">
        <v>47</v>
      </c>
      <c r="F108" s="785" t="s">
        <v>17935</v>
      </c>
      <c r="G108" s="807" t="s">
        <v>1104</v>
      </c>
      <c r="H108" s="807" t="s">
        <v>10789</v>
      </c>
      <c r="I108" s="807" t="s">
        <v>7072</v>
      </c>
      <c r="J108" s="807"/>
      <c r="K108" s="807">
        <v>17347.310000000001</v>
      </c>
      <c r="L108" s="807">
        <f>N108*12</f>
        <v>1517.7478600000002</v>
      </c>
      <c r="M108" s="807">
        <f>O108*12</f>
        <v>1256.48468</v>
      </c>
      <c r="N108" s="786">
        <f>K108*0.086/12+0.1333+0.9333+1.09</f>
        <v>126.47898833333335</v>
      </c>
      <c r="O108" s="786">
        <f>(K108*0.028)/12+32.58+15.44+16.21</f>
        <v>104.70705666666666</v>
      </c>
      <c r="P108" s="807" t="s">
        <v>16690</v>
      </c>
      <c r="Q108" s="788" t="s">
        <v>813</v>
      </c>
      <c r="R108" s="807" t="s">
        <v>8298</v>
      </c>
      <c r="S108" s="807" t="s">
        <v>8952</v>
      </c>
      <c r="T108" s="807" t="s">
        <v>7866</v>
      </c>
      <c r="U108" s="807">
        <v>14.2</v>
      </c>
      <c r="V108" s="1017">
        <v>4</v>
      </c>
      <c r="W108" s="807" t="s">
        <v>16939</v>
      </c>
      <c r="X108" s="807">
        <v>2</v>
      </c>
      <c r="Y108" s="807" t="s">
        <v>10034</v>
      </c>
      <c r="Z108" s="807"/>
      <c r="AA108" s="807"/>
      <c r="AB108" s="807"/>
      <c r="AC108" s="807" t="s">
        <v>10027</v>
      </c>
      <c r="AD108" s="807"/>
      <c r="AE108" s="807"/>
      <c r="AF108" s="807"/>
      <c r="AG108" s="807"/>
      <c r="AH108" s="807"/>
      <c r="AI108" s="807" t="s">
        <v>16940</v>
      </c>
      <c r="AJ108" s="807"/>
      <c r="AK108" s="761"/>
    </row>
    <row r="109" spans="1:37" s="577" customFormat="1" ht="60" customHeight="1" x14ac:dyDescent="0.25">
      <c r="A109" s="767"/>
      <c r="B109" s="784">
        <v>101</v>
      </c>
      <c r="C109" s="785" t="s">
        <v>2759</v>
      </c>
      <c r="D109" s="785" t="s">
        <v>13069</v>
      </c>
      <c r="E109" s="807" t="s">
        <v>284</v>
      </c>
      <c r="F109" s="785" t="s">
        <v>9739</v>
      </c>
      <c r="G109" s="807" t="s">
        <v>1105</v>
      </c>
      <c r="H109" s="807"/>
      <c r="I109" s="807"/>
      <c r="J109" s="807"/>
      <c r="K109" s="807">
        <v>6393.1</v>
      </c>
      <c r="L109" s="807">
        <f t="shared" ref="L109:L111" si="18">N109*12</f>
        <v>717.59999999999991</v>
      </c>
      <c r="M109" s="807">
        <f t="shared" ref="M109:M112" si="19">O109*12</f>
        <v>170.39999999999998</v>
      </c>
      <c r="N109" s="788">
        <v>59.8</v>
      </c>
      <c r="O109" s="788">
        <v>14.2</v>
      </c>
      <c r="P109" s="788" t="s">
        <v>1527</v>
      </c>
      <c r="Q109" s="807" t="s">
        <v>9976</v>
      </c>
      <c r="R109" s="807" t="s">
        <v>8298</v>
      </c>
      <c r="S109" s="807" t="s">
        <v>8952</v>
      </c>
      <c r="T109" s="807" t="s">
        <v>7870</v>
      </c>
      <c r="U109" s="807">
        <v>7.6</v>
      </c>
      <c r="V109" s="1017">
        <v>2</v>
      </c>
      <c r="W109" s="807" t="s">
        <v>16420</v>
      </c>
      <c r="X109" s="807">
        <v>1</v>
      </c>
      <c r="Y109" s="807"/>
      <c r="Z109" s="807"/>
      <c r="AA109" s="807"/>
      <c r="AB109" s="807"/>
      <c r="AC109" s="807" t="s">
        <v>10027</v>
      </c>
      <c r="AD109" s="807"/>
      <c r="AE109" s="807"/>
      <c r="AF109" s="807"/>
      <c r="AG109" s="807"/>
      <c r="AH109" s="807" t="s">
        <v>8</v>
      </c>
      <c r="AI109" s="807" t="s">
        <v>12765</v>
      </c>
      <c r="AJ109" s="807" t="s">
        <v>17842</v>
      </c>
      <c r="AK109" s="761"/>
    </row>
    <row r="110" spans="1:37" s="577" customFormat="1" ht="45" customHeight="1" x14ac:dyDescent="0.25">
      <c r="A110" s="767"/>
      <c r="B110" s="784">
        <v>102</v>
      </c>
      <c r="C110" s="785" t="s">
        <v>2759</v>
      </c>
      <c r="D110" s="785" t="s">
        <v>7871</v>
      </c>
      <c r="E110" s="807" t="s">
        <v>589</v>
      </c>
      <c r="F110" s="785" t="s">
        <v>18091</v>
      </c>
      <c r="G110" s="807" t="s">
        <v>1104</v>
      </c>
      <c r="H110" s="807"/>
      <c r="I110" s="807"/>
      <c r="J110" s="807"/>
      <c r="K110" s="807">
        <v>16786.7</v>
      </c>
      <c r="L110" s="807">
        <f t="shared" si="18"/>
        <v>1443.6561999999999</v>
      </c>
      <c r="M110" s="807">
        <f t="shared" si="19"/>
        <v>470.02760000000001</v>
      </c>
      <c r="N110" s="786">
        <f t="shared" ref="N110:N113" si="20">(K110*0.086)/12</f>
        <v>120.30468333333333</v>
      </c>
      <c r="O110" s="786">
        <f t="shared" ref="O110:O116" si="21">(K110*0.028)/12</f>
        <v>39.16896666666667</v>
      </c>
      <c r="P110" s="807" t="s">
        <v>743</v>
      </c>
      <c r="Q110" s="807" t="s">
        <v>743</v>
      </c>
      <c r="R110" s="807" t="s">
        <v>17287</v>
      </c>
      <c r="S110" s="807" t="s">
        <v>8952</v>
      </c>
      <c r="T110" s="807" t="s">
        <v>7872</v>
      </c>
      <c r="U110" s="807">
        <v>16</v>
      </c>
      <c r="V110" s="1032">
        <v>6</v>
      </c>
      <c r="W110" s="807" t="s">
        <v>16941</v>
      </c>
      <c r="X110" s="807">
        <v>1</v>
      </c>
      <c r="Y110" s="807" t="s">
        <v>10034</v>
      </c>
      <c r="Z110" s="807" t="s">
        <v>10617</v>
      </c>
      <c r="AA110" s="807">
        <v>1</v>
      </c>
      <c r="AB110" s="807" t="s">
        <v>10803</v>
      </c>
      <c r="AC110" s="807" t="s">
        <v>10027</v>
      </c>
      <c r="AD110" s="807" t="s">
        <v>10027</v>
      </c>
      <c r="AE110" s="807" t="s">
        <v>10027</v>
      </c>
      <c r="AF110" s="807" t="s">
        <v>10027</v>
      </c>
      <c r="AG110" s="807"/>
      <c r="AH110" s="807" t="s">
        <v>663</v>
      </c>
      <c r="AI110" s="807" t="s">
        <v>13302</v>
      </c>
      <c r="AJ110" s="807"/>
      <c r="AK110" s="761"/>
    </row>
    <row r="111" spans="1:37" s="577" customFormat="1" ht="47.25" customHeight="1" x14ac:dyDescent="0.25">
      <c r="A111" s="767"/>
      <c r="B111" s="784">
        <v>103</v>
      </c>
      <c r="C111" s="785" t="s">
        <v>2759</v>
      </c>
      <c r="D111" s="785" t="s">
        <v>9089</v>
      </c>
      <c r="E111" s="807" t="s">
        <v>1463</v>
      </c>
      <c r="F111" s="785" t="s">
        <v>18087</v>
      </c>
      <c r="G111" s="807" t="s">
        <v>1104</v>
      </c>
      <c r="H111" s="807"/>
      <c r="I111" s="807"/>
      <c r="J111" s="807"/>
      <c r="K111" s="807">
        <v>16746.099999999999</v>
      </c>
      <c r="L111" s="807">
        <f t="shared" si="18"/>
        <v>1440.1645999999998</v>
      </c>
      <c r="M111" s="807">
        <f t="shared" si="19"/>
        <v>468.89080000000001</v>
      </c>
      <c r="N111" s="786">
        <f t="shared" si="20"/>
        <v>120.01371666666665</v>
      </c>
      <c r="O111" s="786">
        <f t="shared" si="21"/>
        <v>39.074233333333332</v>
      </c>
      <c r="P111" s="807" t="s">
        <v>16692</v>
      </c>
      <c r="Q111" s="807" t="s">
        <v>16692</v>
      </c>
      <c r="R111" s="807" t="s">
        <v>17287</v>
      </c>
      <c r="S111" s="807" t="s">
        <v>8952</v>
      </c>
      <c r="T111" s="807" t="s">
        <v>7874</v>
      </c>
      <c r="U111" s="807">
        <v>6</v>
      </c>
      <c r="V111" s="1032">
        <v>1</v>
      </c>
      <c r="W111" s="807" t="s">
        <v>1564</v>
      </c>
      <c r="X111" s="807">
        <v>1</v>
      </c>
      <c r="Y111" s="807"/>
      <c r="Z111" s="807"/>
      <c r="AA111" s="807"/>
      <c r="AB111" s="807"/>
      <c r="AC111" s="807" t="s">
        <v>10027</v>
      </c>
      <c r="AD111" s="807" t="s">
        <v>10027</v>
      </c>
      <c r="AE111" s="807" t="s">
        <v>10027</v>
      </c>
      <c r="AF111" s="807" t="s">
        <v>10027</v>
      </c>
      <c r="AG111" s="807"/>
      <c r="AH111" s="807" t="s">
        <v>663</v>
      </c>
      <c r="AI111" s="807" t="s">
        <v>16746</v>
      </c>
      <c r="AJ111" s="807"/>
      <c r="AK111" s="761"/>
    </row>
    <row r="112" spans="1:37" s="577" customFormat="1" ht="70.5" customHeight="1" x14ac:dyDescent="0.25">
      <c r="A112" s="767"/>
      <c r="B112" s="784">
        <v>104</v>
      </c>
      <c r="C112" s="785" t="s">
        <v>2759</v>
      </c>
      <c r="D112" s="785" t="s">
        <v>7875</v>
      </c>
      <c r="E112" s="807" t="s">
        <v>170</v>
      </c>
      <c r="F112" s="785" t="s">
        <v>18003</v>
      </c>
      <c r="G112" s="807" t="s">
        <v>1104</v>
      </c>
      <c r="H112" s="807" t="s">
        <v>10804</v>
      </c>
      <c r="I112" s="807"/>
      <c r="J112" s="807"/>
      <c r="K112" s="807">
        <v>11829.84</v>
      </c>
      <c r="L112" s="807">
        <f>N112*12</f>
        <v>1017.3662399999999</v>
      </c>
      <c r="M112" s="807">
        <f t="shared" si="19"/>
        <v>331.23552000000001</v>
      </c>
      <c r="N112" s="786">
        <f t="shared" si="20"/>
        <v>84.780519999999996</v>
      </c>
      <c r="O112" s="786">
        <f t="shared" si="21"/>
        <v>27.602959999999999</v>
      </c>
      <c r="P112" s="807" t="s">
        <v>1226</v>
      </c>
      <c r="Q112" s="807" t="s">
        <v>1226</v>
      </c>
      <c r="R112" s="807" t="s">
        <v>17287</v>
      </c>
      <c r="S112" s="807" t="s">
        <v>8952</v>
      </c>
      <c r="T112" s="807" t="s">
        <v>7876</v>
      </c>
      <c r="U112" s="807">
        <v>17</v>
      </c>
      <c r="V112" s="1017">
        <v>2</v>
      </c>
      <c r="W112" s="807" t="s">
        <v>11239</v>
      </c>
      <c r="X112" s="807">
        <v>1</v>
      </c>
      <c r="Y112" s="807" t="s">
        <v>10034</v>
      </c>
      <c r="Z112" s="807"/>
      <c r="AA112" s="807"/>
      <c r="AB112" s="807" t="s">
        <v>10212</v>
      </c>
      <c r="AC112" s="807" t="s">
        <v>10027</v>
      </c>
      <c r="AD112" s="807" t="s">
        <v>10027</v>
      </c>
      <c r="AE112" s="807" t="s">
        <v>10027</v>
      </c>
      <c r="AF112" s="807" t="s">
        <v>10027</v>
      </c>
      <c r="AG112" s="807"/>
      <c r="AH112" s="807" t="s">
        <v>1695</v>
      </c>
      <c r="AI112" s="807" t="s">
        <v>17962</v>
      </c>
      <c r="AJ112" s="807"/>
      <c r="AK112" s="761"/>
    </row>
    <row r="113" spans="1:37" s="577" customFormat="1" ht="76.5" customHeight="1" x14ac:dyDescent="0.25">
      <c r="A113" s="767"/>
      <c r="B113" s="784">
        <v>105</v>
      </c>
      <c r="C113" s="785" t="s">
        <v>2759</v>
      </c>
      <c r="D113" s="785" t="s">
        <v>18002</v>
      </c>
      <c r="E113" s="807" t="s">
        <v>10745</v>
      </c>
      <c r="F113" s="785" t="s">
        <v>18001</v>
      </c>
      <c r="G113" s="807" t="s">
        <v>1104</v>
      </c>
      <c r="H113" s="807" t="s">
        <v>12674</v>
      </c>
      <c r="I113" s="807"/>
      <c r="J113" s="807"/>
      <c r="K113" s="807">
        <v>9362.1</v>
      </c>
      <c r="L113" s="807">
        <f>N113*12</f>
        <v>805.14059999999995</v>
      </c>
      <c r="M113" s="807">
        <f>O113*12</f>
        <v>262.1388</v>
      </c>
      <c r="N113" s="786">
        <f t="shared" si="20"/>
        <v>67.095050000000001</v>
      </c>
      <c r="O113" s="786">
        <f t="shared" si="21"/>
        <v>21.844899999999999</v>
      </c>
      <c r="P113" s="786" t="s">
        <v>2549</v>
      </c>
      <c r="Q113" s="786" t="s">
        <v>2549</v>
      </c>
      <c r="R113" s="807" t="s">
        <v>17287</v>
      </c>
      <c r="S113" s="807" t="s">
        <v>8952</v>
      </c>
      <c r="T113" s="807" t="s">
        <v>7878</v>
      </c>
      <c r="U113" s="807">
        <v>19</v>
      </c>
      <c r="V113" s="1017">
        <v>3</v>
      </c>
      <c r="W113" s="807" t="s">
        <v>11239</v>
      </c>
      <c r="X113" s="807">
        <v>2</v>
      </c>
      <c r="Y113" s="807" t="s">
        <v>10034</v>
      </c>
      <c r="Z113" s="807"/>
      <c r="AA113" s="807"/>
      <c r="AB113" s="807" t="s">
        <v>1564</v>
      </c>
      <c r="AC113" s="807" t="s">
        <v>10027</v>
      </c>
      <c r="AD113" s="807" t="s">
        <v>10027</v>
      </c>
      <c r="AE113" s="807" t="s">
        <v>10027</v>
      </c>
      <c r="AF113" s="807" t="s">
        <v>10027</v>
      </c>
      <c r="AG113" s="807"/>
      <c r="AH113" s="807" t="s">
        <v>663</v>
      </c>
      <c r="AI113" s="807" t="s">
        <v>13302</v>
      </c>
      <c r="AJ113" s="807"/>
      <c r="AK113" s="761"/>
    </row>
    <row r="114" spans="1:37" s="577" customFormat="1" ht="65.25" customHeight="1" x14ac:dyDescent="0.25">
      <c r="A114" s="767"/>
      <c r="B114" s="784">
        <v>106</v>
      </c>
      <c r="C114" s="785" t="s">
        <v>2759</v>
      </c>
      <c r="D114" s="785" t="s">
        <v>10805</v>
      </c>
      <c r="E114" s="807" t="s">
        <v>707</v>
      </c>
      <c r="F114" s="785" t="s">
        <v>17819</v>
      </c>
      <c r="G114" s="807" t="s">
        <v>1104</v>
      </c>
      <c r="H114" s="807" t="s">
        <v>18004</v>
      </c>
      <c r="I114" s="807"/>
      <c r="J114" s="807"/>
      <c r="K114" s="807">
        <v>28125.200000000001</v>
      </c>
      <c r="L114" s="807">
        <f>N114*12</f>
        <v>2739.79612</v>
      </c>
      <c r="M114" s="807">
        <f>O114*12</f>
        <v>787.50559999999996</v>
      </c>
      <c r="N114" s="786">
        <f>(K114*0.086)/12+22.26593+2.24833+2.23815</f>
        <v>228.31634333333332</v>
      </c>
      <c r="O114" s="786">
        <f t="shared" si="21"/>
        <v>65.625466666666668</v>
      </c>
      <c r="P114" s="807" t="s">
        <v>1241</v>
      </c>
      <c r="Q114" s="807" t="s">
        <v>1241</v>
      </c>
      <c r="R114" s="807" t="s">
        <v>17287</v>
      </c>
      <c r="S114" s="807" t="s">
        <v>8952</v>
      </c>
      <c r="T114" s="807" t="s">
        <v>7880</v>
      </c>
      <c r="U114" s="807">
        <v>12</v>
      </c>
      <c r="V114" s="1017" t="s">
        <v>17834</v>
      </c>
      <c r="W114" s="807" t="s">
        <v>11239</v>
      </c>
      <c r="X114" s="807">
        <v>1</v>
      </c>
      <c r="Y114" s="807" t="s">
        <v>10034</v>
      </c>
      <c r="Z114" s="807"/>
      <c r="AA114" s="807">
        <v>1</v>
      </c>
      <c r="AB114" s="807" t="s">
        <v>16442</v>
      </c>
      <c r="AC114" s="807" t="s">
        <v>10027</v>
      </c>
      <c r="AD114" s="807" t="s">
        <v>10027</v>
      </c>
      <c r="AE114" s="807" t="s">
        <v>10027</v>
      </c>
      <c r="AF114" s="807" t="s">
        <v>10027</v>
      </c>
      <c r="AG114" s="807"/>
      <c r="AH114" s="807" t="s">
        <v>8</v>
      </c>
      <c r="AI114" s="807" t="s">
        <v>17919</v>
      </c>
      <c r="AJ114" s="807"/>
      <c r="AK114" s="761"/>
    </row>
    <row r="115" spans="1:37" ht="31.5" customHeight="1" x14ac:dyDescent="0.25">
      <c r="A115" s="767"/>
      <c r="B115" s="784">
        <v>107</v>
      </c>
      <c r="C115" s="785" t="s">
        <v>2759</v>
      </c>
      <c r="D115" s="785" t="s">
        <v>7881</v>
      </c>
      <c r="E115" s="807" t="s">
        <v>730</v>
      </c>
      <c r="F115" s="785" t="s">
        <v>7883</v>
      </c>
      <c r="G115" s="807" t="s">
        <v>10200</v>
      </c>
      <c r="H115" s="807"/>
      <c r="I115" s="818" t="s">
        <v>10154</v>
      </c>
      <c r="J115" s="807"/>
      <c r="K115" s="807"/>
      <c r="L115" s="807">
        <f t="shared" ref="L115" si="22">N115*12</f>
        <v>970.26</v>
      </c>
      <c r="M115" s="807"/>
      <c r="N115" s="788">
        <v>80.855000000000004</v>
      </c>
      <c r="O115" s="788"/>
      <c r="P115" s="788"/>
      <c r="Q115" s="807" t="s">
        <v>731</v>
      </c>
      <c r="R115" s="807" t="s">
        <v>16715</v>
      </c>
      <c r="S115" s="807" t="s">
        <v>8952</v>
      </c>
      <c r="T115" s="800" t="s">
        <v>7882</v>
      </c>
      <c r="U115" s="807"/>
      <c r="V115" s="963">
        <v>1</v>
      </c>
      <c r="W115" s="807" t="s">
        <v>1564</v>
      </c>
      <c r="X115" s="807"/>
      <c r="Y115" s="807"/>
      <c r="Z115" s="807"/>
      <c r="AA115" s="807"/>
      <c r="AB115" s="807" t="s">
        <v>11445</v>
      </c>
      <c r="AC115" s="807" t="s">
        <v>10027</v>
      </c>
      <c r="AD115" s="807" t="s">
        <v>10027</v>
      </c>
      <c r="AE115" s="807" t="s">
        <v>10027</v>
      </c>
      <c r="AF115" s="807" t="s">
        <v>10027</v>
      </c>
      <c r="AG115" s="807"/>
      <c r="AH115" s="807" t="s">
        <v>8</v>
      </c>
      <c r="AI115" s="807"/>
      <c r="AJ115" s="807"/>
      <c r="AK115" s="559"/>
    </row>
    <row r="116" spans="1:37" s="577" customFormat="1" ht="65.25" customHeight="1" x14ac:dyDescent="0.25">
      <c r="A116" s="767"/>
      <c r="B116" s="784">
        <v>108</v>
      </c>
      <c r="C116" s="785" t="s">
        <v>2759</v>
      </c>
      <c r="D116" s="785" t="s">
        <v>17800</v>
      </c>
      <c r="E116" s="807" t="s">
        <v>209</v>
      </c>
      <c r="F116" s="785" t="s">
        <v>17818</v>
      </c>
      <c r="G116" s="807" t="s">
        <v>1104</v>
      </c>
      <c r="H116" s="807" t="s">
        <v>17153</v>
      </c>
      <c r="I116" s="807" t="s">
        <v>11134</v>
      </c>
      <c r="J116" s="807"/>
      <c r="K116" s="807">
        <v>47255.1</v>
      </c>
      <c r="L116" s="807">
        <f>N116*12</f>
        <v>4273.7897999999996</v>
      </c>
      <c r="M116" s="807">
        <f>O116*12</f>
        <v>1323.1428000000001</v>
      </c>
      <c r="N116" s="786">
        <f>(K116*0.086)/12+15.1601+2.3275</f>
        <v>356.14914999999996</v>
      </c>
      <c r="O116" s="786">
        <f t="shared" si="21"/>
        <v>110.26190000000001</v>
      </c>
      <c r="P116" s="788" t="s">
        <v>743</v>
      </c>
      <c r="Q116" s="788"/>
      <c r="R116" s="807" t="s">
        <v>17287</v>
      </c>
      <c r="S116" s="807" t="s">
        <v>8952</v>
      </c>
      <c r="T116" s="807" t="s">
        <v>7884</v>
      </c>
      <c r="U116" s="807">
        <v>20</v>
      </c>
      <c r="V116" s="1017">
        <v>5</v>
      </c>
      <c r="W116" s="807" t="s">
        <v>16942</v>
      </c>
      <c r="X116" s="807">
        <v>2</v>
      </c>
      <c r="Y116" s="807" t="s">
        <v>10034</v>
      </c>
      <c r="Z116" s="807"/>
      <c r="AA116" s="807">
        <v>1</v>
      </c>
      <c r="AB116" s="807" t="s">
        <v>10254</v>
      </c>
      <c r="AC116" s="807" t="s">
        <v>10027</v>
      </c>
      <c r="AD116" s="807" t="s">
        <v>10027</v>
      </c>
      <c r="AE116" s="807" t="s">
        <v>10027</v>
      </c>
      <c r="AF116" s="807" t="s">
        <v>10027</v>
      </c>
      <c r="AG116" s="807"/>
      <c r="AH116" s="807" t="s">
        <v>1695</v>
      </c>
      <c r="AI116" s="807" t="s">
        <v>17294</v>
      </c>
      <c r="AJ116" s="807"/>
      <c r="AK116" s="761"/>
    </row>
    <row r="117" spans="1:37" ht="60" customHeight="1" x14ac:dyDescent="0.25">
      <c r="A117" s="767"/>
      <c r="B117" s="784">
        <v>109</v>
      </c>
      <c r="C117" s="785" t="s">
        <v>2759</v>
      </c>
      <c r="D117" s="785" t="s">
        <v>7885</v>
      </c>
      <c r="E117" s="807" t="s">
        <v>459</v>
      </c>
      <c r="F117" s="785" t="s">
        <v>18140</v>
      </c>
      <c r="G117" s="807" t="s">
        <v>1105</v>
      </c>
      <c r="H117" s="807"/>
      <c r="I117" s="807"/>
      <c r="J117" s="807"/>
      <c r="K117" s="807">
        <v>13329.8</v>
      </c>
      <c r="L117" s="807">
        <f t="shared" ref="L117" si="23">N117*12</f>
        <v>835.80000000000007</v>
      </c>
      <c r="M117" s="807">
        <f>O117*12</f>
        <v>259.20000000000005</v>
      </c>
      <c r="N117" s="788">
        <v>69.650000000000006</v>
      </c>
      <c r="O117" s="788">
        <v>21.6</v>
      </c>
      <c r="P117" s="788" t="s">
        <v>1527</v>
      </c>
      <c r="Q117" s="788" t="s">
        <v>813</v>
      </c>
      <c r="R117" s="807" t="s">
        <v>17287</v>
      </c>
      <c r="S117" s="807" t="s">
        <v>8952</v>
      </c>
      <c r="T117" s="807" t="s">
        <v>7886</v>
      </c>
      <c r="U117" s="807">
        <v>11</v>
      </c>
      <c r="V117" s="963">
        <v>2</v>
      </c>
      <c r="W117" s="807" t="s">
        <v>16019</v>
      </c>
      <c r="X117" s="807">
        <v>1</v>
      </c>
      <c r="Y117" s="807" t="s">
        <v>10261</v>
      </c>
      <c r="Z117" s="807"/>
      <c r="AA117" s="807"/>
      <c r="AB117" s="807"/>
      <c r="AC117" s="807" t="s">
        <v>10027</v>
      </c>
      <c r="AD117" s="807" t="s">
        <v>10027</v>
      </c>
      <c r="AE117" s="807" t="s">
        <v>10027</v>
      </c>
      <c r="AF117" s="807" t="s">
        <v>10027</v>
      </c>
      <c r="AG117" s="807"/>
      <c r="AH117" s="807" t="s">
        <v>8</v>
      </c>
      <c r="AI117" s="807" t="s">
        <v>12665</v>
      </c>
      <c r="AJ117" s="807"/>
      <c r="AK117" s="559"/>
    </row>
    <row r="118" spans="1:37" s="577" customFormat="1" ht="144.75" customHeight="1" x14ac:dyDescent="0.25">
      <c r="A118" s="767"/>
      <c r="B118" s="784">
        <v>110</v>
      </c>
      <c r="C118" s="785" t="s">
        <v>2759</v>
      </c>
      <c r="D118" s="785" t="s">
        <v>12834</v>
      </c>
      <c r="E118" s="807" t="s">
        <v>727</v>
      </c>
      <c r="F118" s="785" t="s">
        <v>18100</v>
      </c>
      <c r="G118" s="807" t="s">
        <v>1105</v>
      </c>
      <c r="H118" s="807"/>
      <c r="I118" s="807"/>
      <c r="J118" s="807"/>
      <c r="K118" s="1020">
        <v>14158.4</v>
      </c>
      <c r="L118" s="807">
        <f>N118*12</f>
        <v>802.68000000000006</v>
      </c>
      <c r="M118" s="807"/>
      <c r="N118" s="1020">
        <v>66.89</v>
      </c>
      <c r="O118" s="1020"/>
      <c r="P118" s="788" t="s">
        <v>1527</v>
      </c>
      <c r="Q118" s="807" t="s">
        <v>9976</v>
      </c>
      <c r="R118" s="807" t="s">
        <v>8298</v>
      </c>
      <c r="S118" s="807" t="s">
        <v>8952</v>
      </c>
      <c r="T118" s="807" t="s">
        <v>7887</v>
      </c>
      <c r="U118" s="807">
        <v>7.6</v>
      </c>
      <c r="V118" s="1017">
        <v>2</v>
      </c>
      <c r="W118" s="807" t="s">
        <v>10075</v>
      </c>
      <c r="X118" s="807"/>
      <c r="Y118" s="807"/>
      <c r="Z118" s="807"/>
      <c r="AA118" s="807"/>
      <c r="AB118" s="807"/>
      <c r="AC118" s="807" t="s">
        <v>10027</v>
      </c>
      <c r="AD118" s="807"/>
      <c r="AE118" s="807"/>
      <c r="AF118" s="807"/>
      <c r="AG118" s="807"/>
      <c r="AH118" s="807" t="s">
        <v>8</v>
      </c>
      <c r="AI118" s="807" t="s">
        <v>17813</v>
      </c>
      <c r="AJ118" s="807" t="s">
        <v>17984</v>
      </c>
      <c r="AK118" s="761"/>
    </row>
    <row r="119" spans="1:37" s="577" customFormat="1" ht="84" customHeight="1" x14ac:dyDescent="0.25">
      <c r="A119" s="767"/>
      <c r="B119" s="784">
        <v>111</v>
      </c>
      <c r="C119" s="785" t="s">
        <v>2759</v>
      </c>
      <c r="D119" s="785" t="s">
        <v>8528</v>
      </c>
      <c r="E119" s="807" t="s">
        <v>9087</v>
      </c>
      <c r="F119" s="785" t="s">
        <v>16380</v>
      </c>
      <c r="G119" s="807" t="s">
        <v>9071</v>
      </c>
      <c r="H119" s="807" t="s">
        <v>10153</v>
      </c>
      <c r="I119" s="807"/>
      <c r="J119" s="807"/>
      <c r="K119" s="807">
        <v>7228.4</v>
      </c>
      <c r="L119" s="807">
        <f t="shared" ref="L119:L125" si="24">N119*12</f>
        <v>678.40239999999994</v>
      </c>
      <c r="M119" s="807">
        <f t="shared" ref="M119:M125" si="25">O119*12</f>
        <v>202.39519999999999</v>
      </c>
      <c r="N119" s="786">
        <f>K119*0.086/12+3.4675+0.29+0.9725</f>
        <v>56.533533333333324</v>
      </c>
      <c r="O119" s="786">
        <f>(K119*0.028)/12</f>
        <v>16.866266666666665</v>
      </c>
      <c r="P119" s="786" t="s">
        <v>2549</v>
      </c>
      <c r="Q119" s="786" t="s">
        <v>2549</v>
      </c>
      <c r="R119" s="807" t="s">
        <v>16712</v>
      </c>
      <c r="S119" s="807" t="s">
        <v>8952</v>
      </c>
      <c r="T119" s="811" t="s">
        <v>9088</v>
      </c>
      <c r="U119" s="807"/>
      <c r="V119" s="1002"/>
      <c r="W119" s="807"/>
      <c r="X119" s="807"/>
      <c r="Y119" s="807"/>
      <c r="Z119" s="807" t="s">
        <v>1610</v>
      </c>
      <c r="AA119" s="807"/>
      <c r="AB119" s="807"/>
      <c r="AC119" s="807"/>
      <c r="AD119" s="807"/>
      <c r="AE119" s="807"/>
      <c r="AF119" s="807"/>
      <c r="AG119" s="807"/>
      <c r="AH119" s="807"/>
      <c r="AI119" s="807"/>
      <c r="AJ119" s="807"/>
      <c r="AK119" s="761"/>
    </row>
    <row r="120" spans="1:37" s="577" customFormat="1" ht="31.5" customHeight="1" x14ac:dyDescent="0.25">
      <c r="A120" s="767"/>
      <c r="B120" s="784">
        <v>112</v>
      </c>
      <c r="C120" s="785" t="s">
        <v>2759</v>
      </c>
      <c r="D120" s="785" t="s">
        <v>7888</v>
      </c>
      <c r="E120" s="807" t="s">
        <v>34</v>
      </c>
      <c r="F120" s="785" t="s">
        <v>18049</v>
      </c>
      <c r="G120" s="807" t="s">
        <v>1104</v>
      </c>
      <c r="H120" s="807"/>
      <c r="I120" s="807"/>
      <c r="J120" s="807"/>
      <c r="K120" s="807">
        <v>20030.45</v>
      </c>
      <c r="L120" s="807">
        <f t="shared" si="24"/>
        <v>1722.6187</v>
      </c>
      <c r="M120" s="807">
        <f t="shared" si="25"/>
        <v>560.85260000000005</v>
      </c>
      <c r="N120" s="786">
        <f t="shared" ref="N120:N126" si="26">K120*0.086/12</f>
        <v>143.55155833333333</v>
      </c>
      <c r="O120" s="786">
        <f t="shared" ref="O120:O131" si="27">(K120*0.028)/12</f>
        <v>46.737716666666671</v>
      </c>
      <c r="P120" s="807" t="s">
        <v>9484</v>
      </c>
      <c r="Q120" s="807" t="s">
        <v>9484</v>
      </c>
      <c r="R120" s="807" t="s">
        <v>17287</v>
      </c>
      <c r="S120" s="807" t="s">
        <v>8952</v>
      </c>
      <c r="T120" s="807" t="s">
        <v>10062</v>
      </c>
      <c r="U120" s="807">
        <v>12</v>
      </c>
      <c r="V120" s="1017">
        <v>4</v>
      </c>
      <c r="W120" s="807" t="s">
        <v>10807</v>
      </c>
      <c r="X120" s="807">
        <v>2</v>
      </c>
      <c r="Y120" s="807" t="s">
        <v>10034</v>
      </c>
      <c r="Z120" s="807" t="s">
        <v>16944</v>
      </c>
      <c r="AA120" s="807"/>
      <c r="AB120" s="807" t="s">
        <v>16880</v>
      </c>
      <c r="AC120" s="807" t="s">
        <v>10027</v>
      </c>
      <c r="AD120" s="807" t="s">
        <v>2239</v>
      </c>
      <c r="AE120" s="807" t="s">
        <v>10027</v>
      </c>
      <c r="AF120" s="807" t="s">
        <v>2239</v>
      </c>
      <c r="AG120" s="807"/>
      <c r="AH120" s="807" t="s">
        <v>830</v>
      </c>
      <c r="AI120" s="807" t="s">
        <v>13302</v>
      </c>
      <c r="AJ120" s="807"/>
      <c r="AK120" s="761"/>
    </row>
    <row r="121" spans="1:37" s="577" customFormat="1" ht="60" customHeight="1" x14ac:dyDescent="0.25">
      <c r="A121" s="767"/>
      <c r="B121" s="784">
        <v>113</v>
      </c>
      <c r="C121" s="785" t="s">
        <v>2759</v>
      </c>
      <c r="D121" s="785" t="s">
        <v>7889</v>
      </c>
      <c r="E121" s="807" t="s">
        <v>14</v>
      </c>
      <c r="F121" s="785" t="s">
        <v>18048</v>
      </c>
      <c r="G121" s="807" t="s">
        <v>1104</v>
      </c>
      <c r="H121" s="807"/>
      <c r="I121" s="807"/>
      <c r="J121" s="807"/>
      <c r="K121" s="807">
        <v>10603.2</v>
      </c>
      <c r="L121" s="807">
        <f t="shared" si="24"/>
        <v>911.87519999999995</v>
      </c>
      <c r="M121" s="807">
        <f t="shared" si="25"/>
        <v>296.88960000000003</v>
      </c>
      <c r="N121" s="786">
        <f t="shared" si="26"/>
        <v>75.989599999999996</v>
      </c>
      <c r="O121" s="786">
        <f t="shared" si="27"/>
        <v>24.740800000000004</v>
      </c>
      <c r="P121" s="786" t="s">
        <v>2549</v>
      </c>
      <c r="Q121" s="786" t="s">
        <v>2549</v>
      </c>
      <c r="R121" s="807" t="s">
        <v>17287</v>
      </c>
      <c r="S121" s="807" t="s">
        <v>8952</v>
      </c>
      <c r="T121" s="807" t="s">
        <v>10063</v>
      </c>
      <c r="U121" s="807">
        <v>12</v>
      </c>
      <c r="V121" s="1017">
        <v>3</v>
      </c>
      <c r="W121" s="807" t="s">
        <v>10500</v>
      </c>
      <c r="X121" s="807">
        <v>1</v>
      </c>
      <c r="Y121" s="807" t="s">
        <v>10034</v>
      </c>
      <c r="Z121" s="807"/>
      <c r="AA121" s="807"/>
      <c r="AB121" s="807" t="s">
        <v>10538</v>
      </c>
      <c r="AC121" s="807" t="s">
        <v>10027</v>
      </c>
      <c r="AD121" s="807" t="s">
        <v>10027</v>
      </c>
      <c r="AE121" s="807" t="s">
        <v>10027</v>
      </c>
      <c r="AF121" s="807" t="s">
        <v>2239</v>
      </c>
      <c r="AG121" s="807"/>
      <c r="AH121" s="807" t="s">
        <v>1695</v>
      </c>
      <c r="AI121" s="807" t="s">
        <v>16746</v>
      </c>
      <c r="AJ121" s="807"/>
      <c r="AK121" s="761"/>
    </row>
    <row r="122" spans="1:37" s="577" customFormat="1" ht="74.25" customHeight="1" x14ac:dyDescent="0.25">
      <c r="A122" s="767"/>
      <c r="B122" s="784">
        <v>114</v>
      </c>
      <c r="C122" s="785" t="s">
        <v>2759</v>
      </c>
      <c r="D122" s="785" t="s">
        <v>10808</v>
      </c>
      <c r="E122" s="807" t="s">
        <v>123</v>
      </c>
      <c r="F122" s="785" t="s">
        <v>17882</v>
      </c>
      <c r="G122" s="807" t="s">
        <v>1104</v>
      </c>
      <c r="H122" s="807" t="s">
        <v>10809</v>
      </c>
      <c r="I122" s="807" t="s">
        <v>6398</v>
      </c>
      <c r="J122" s="807"/>
      <c r="K122" s="807">
        <v>41112.199999999997</v>
      </c>
      <c r="L122" s="807">
        <f t="shared" si="24"/>
        <v>3535.6491999999989</v>
      </c>
      <c r="M122" s="807">
        <f t="shared" si="25"/>
        <v>1151.1415999999999</v>
      </c>
      <c r="N122" s="786">
        <f t="shared" ref="N122" si="28">(K122*0.086)/12</f>
        <v>294.63743333333326</v>
      </c>
      <c r="O122" s="786">
        <f t="shared" si="27"/>
        <v>95.928466666666665</v>
      </c>
      <c r="P122" s="807" t="s">
        <v>16693</v>
      </c>
      <c r="Q122" s="807" t="s">
        <v>16693</v>
      </c>
      <c r="R122" s="807" t="s">
        <v>17287</v>
      </c>
      <c r="S122" s="807" t="s">
        <v>8952</v>
      </c>
      <c r="T122" s="807" t="s">
        <v>7891</v>
      </c>
      <c r="U122" s="807">
        <v>28</v>
      </c>
      <c r="V122" s="1008">
        <v>8</v>
      </c>
      <c r="W122" s="807" t="s">
        <v>10500</v>
      </c>
      <c r="X122" s="807">
        <v>2</v>
      </c>
      <c r="Y122" s="807" t="s">
        <v>10034</v>
      </c>
      <c r="Z122" s="807"/>
      <c r="AA122" s="807"/>
      <c r="AB122" s="807"/>
      <c r="AC122" s="807" t="s">
        <v>10027</v>
      </c>
      <c r="AD122" s="807" t="s">
        <v>10027</v>
      </c>
      <c r="AE122" s="807" t="s">
        <v>10027</v>
      </c>
      <c r="AF122" s="807" t="s">
        <v>10027</v>
      </c>
      <c r="AG122" s="807"/>
      <c r="AH122" s="807" t="s">
        <v>830</v>
      </c>
      <c r="AI122" s="807" t="s">
        <v>13302</v>
      </c>
      <c r="AJ122" s="807"/>
      <c r="AK122" s="761"/>
    </row>
    <row r="123" spans="1:37" s="577" customFormat="1" ht="93.75" customHeight="1" x14ac:dyDescent="0.25">
      <c r="A123" s="767"/>
      <c r="B123" s="784">
        <v>115</v>
      </c>
      <c r="C123" s="785" t="s">
        <v>2759</v>
      </c>
      <c r="D123" s="785" t="s">
        <v>8257</v>
      </c>
      <c r="E123" s="807" t="s">
        <v>117</v>
      </c>
      <c r="F123" s="785" t="s">
        <v>18047</v>
      </c>
      <c r="G123" s="807" t="s">
        <v>1104</v>
      </c>
      <c r="H123" s="807" t="s">
        <v>14135</v>
      </c>
      <c r="I123" s="807"/>
      <c r="J123" s="807"/>
      <c r="K123" s="807">
        <v>46027</v>
      </c>
      <c r="L123" s="807">
        <f t="shared" si="24"/>
        <v>3974.78</v>
      </c>
      <c r="M123" s="807">
        <f t="shared" si="25"/>
        <v>1288.7560000000001</v>
      </c>
      <c r="N123" s="786">
        <f>K123*0.086/12+1.0115+0.36</f>
        <v>331.23166666666668</v>
      </c>
      <c r="O123" s="786">
        <f t="shared" si="27"/>
        <v>107.39633333333335</v>
      </c>
      <c r="P123" s="807" t="s">
        <v>16691</v>
      </c>
      <c r="Q123" s="807" t="s">
        <v>16691</v>
      </c>
      <c r="R123" s="807" t="s">
        <v>17287</v>
      </c>
      <c r="S123" s="807" t="s">
        <v>8952</v>
      </c>
      <c r="T123" s="807" t="s">
        <v>7892</v>
      </c>
      <c r="U123" s="807">
        <v>20</v>
      </c>
      <c r="V123" s="1017">
        <v>9</v>
      </c>
      <c r="W123" s="807" t="s">
        <v>10810</v>
      </c>
      <c r="X123" s="807">
        <v>2</v>
      </c>
      <c r="Y123" s="807" t="s">
        <v>10034</v>
      </c>
      <c r="Z123" s="807"/>
      <c r="AA123" s="807"/>
      <c r="AB123" s="807" t="s">
        <v>16880</v>
      </c>
      <c r="AC123" s="807" t="s">
        <v>10027</v>
      </c>
      <c r="AD123" s="807" t="s">
        <v>10027</v>
      </c>
      <c r="AE123" s="807" t="s">
        <v>10027</v>
      </c>
      <c r="AF123" s="807" t="s">
        <v>2239</v>
      </c>
      <c r="AG123" s="807"/>
      <c r="AH123" s="807" t="s">
        <v>830</v>
      </c>
      <c r="AI123" s="807" t="s">
        <v>13302</v>
      </c>
      <c r="AJ123" s="807"/>
      <c r="AK123" s="761"/>
    </row>
    <row r="124" spans="1:37" s="577" customFormat="1" ht="69" customHeight="1" x14ac:dyDescent="0.25">
      <c r="A124" s="767"/>
      <c r="B124" s="784">
        <v>116</v>
      </c>
      <c r="C124" s="785" t="s">
        <v>2759</v>
      </c>
      <c r="D124" s="785" t="s">
        <v>7893</v>
      </c>
      <c r="E124" s="807" t="s">
        <v>115</v>
      </c>
      <c r="F124" s="785" t="s">
        <v>18046</v>
      </c>
      <c r="G124" s="807" t="s">
        <v>1104</v>
      </c>
      <c r="H124" s="812" t="s">
        <v>16629</v>
      </c>
      <c r="I124" s="807" t="s">
        <v>6446</v>
      </c>
      <c r="J124" s="807"/>
      <c r="K124" s="807">
        <v>31128.3</v>
      </c>
      <c r="L124" s="807">
        <f t="shared" si="24"/>
        <v>2756.7335999999996</v>
      </c>
      <c r="M124" s="807">
        <f t="shared" si="25"/>
        <v>871.5924</v>
      </c>
      <c r="N124" s="786">
        <f>K124*0.086/12+0.15+0.005+5.13665+1.35</f>
        <v>229.72779999999997</v>
      </c>
      <c r="O124" s="786">
        <f t="shared" si="27"/>
        <v>72.6327</v>
      </c>
      <c r="P124" s="786" t="s">
        <v>2549</v>
      </c>
      <c r="Q124" s="786" t="s">
        <v>2549</v>
      </c>
      <c r="R124" s="807" t="s">
        <v>8298</v>
      </c>
      <c r="S124" s="807" t="s">
        <v>8952</v>
      </c>
      <c r="T124" s="807" t="s">
        <v>7894</v>
      </c>
      <c r="U124" s="807">
        <v>12</v>
      </c>
      <c r="V124" s="1017">
        <v>5</v>
      </c>
      <c r="W124" s="807" t="s">
        <v>16945</v>
      </c>
      <c r="X124" s="807">
        <v>2</v>
      </c>
      <c r="Y124" s="807" t="s">
        <v>10034</v>
      </c>
      <c r="Z124" s="807"/>
      <c r="AA124" s="807">
        <v>1</v>
      </c>
      <c r="AB124" s="807" t="s">
        <v>10238</v>
      </c>
      <c r="AC124" s="807" t="s">
        <v>10027</v>
      </c>
      <c r="AD124" s="807" t="s">
        <v>10027</v>
      </c>
      <c r="AE124" s="807" t="s">
        <v>10027</v>
      </c>
      <c r="AF124" s="807" t="s">
        <v>10027</v>
      </c>
      <c r="AG124" s="807"/>
      <c r="AH124" s="807"/>
      <c r="AI124" s="807" t="s">
        <v>17851</v>
      </c>
      <c r="AJ124" s="807"/>
      <c r="AK124" s="761"/>
    </row>
    <row r="125" spans="1:37" s="577" customFormat="1" ht="68.25" customHeight="1" x14ac:dyDescent="0.25">
      <c r="A125" s="767"/>
      <c r="B125" s="784">
        <v>117</v>
      </c>
      <c r="C125" s="785" t="s">
        <v>2759</v>
      </c>
      <c r="D125" s="785" t="s">
        <v>8258</v>
      </c>
      <c r="E125" s="807" t="s">
        <v>119</v>
      </c>
      <c r="F125" s="785" t="s">
        <v>18045</v>
      </c>
      <c r="G125" s="807" t="s">
        <v>1104</v>
      </c>
      <c r="H125" s="807" t="s">
        <v>16402</v>
      </c>
      <c r="I125" s="807"/>
      <c r="J125" s="807"/>
      <c r="K125" s="807">
        <v>24589.3</v>
      </c>
      <c r="L125" s="807">
        <f t="shared" si="24"/>
        <v>2163.5797999999995</v>
      </c>
      <c r="M125" s="807">
        <f t="shared" si="25"/>
        <v>688.50040000000001</v>
      </c>
      <c r="N125" s="786">
        <f>K125*0.086/12+4.075</f>
        <v>180.29831666666664</v>
      </c>
      <c r="O125" s="786">
        <f t="shared" si="27"/>
        <v>57.375033333333334</v>
      </c>
      <c r="P125" s="807" t="s">
        <v>16691</v>
      </c>
      <c r="Q125" s="807" t="s">
        <v>16691</v>
      </c>
      <c r="R125" s="807" t="s">
        <v>17287</v>
      </c>
      <c r="S125" s="807" t="s">
        <v>8952</v>
      </c>
      <c r="T125" s="807" t="s">
        <v>7895</v>
      </c>
      <c r="U125" s="807">
        <v>12</v>
      </c>
      <c r="V125" s="1017">
        <v>6</v>
      </c>
      <c r="W125" s="807" t="s">
        <v>10500</v>
      </c>
      <c r="X125" s="807">
        <v>2</v>
      </c>
      <c r="Y125" s="807" t="s">
        <v>10034</v>
      </c>
      <c r="Z125" s="807"/>
      <c r="AA125" s="807"/>
      <c r="AB125" s="807"/>
      <c r="AC125" s="807" t="s">
        <v>10027</v>
      </c>
      <c r="AD125" s="807" t="s">
        <v>10027</v>
      </c>
      <c r="AE125" s="807" t="s">
        <v>10027</v>
      </c>
      <c r="AF125" s="807" t="s">
        <v>2239</v>
      </c>
      <c r="AG125" s="807"/>
      <c r="AH125" s="807" t="s">
        <v>830</v>
      </c>
      <c r="AI125" s="807" t="s">
        <v>13302</v>
      </c>
      <c r="AJ125" s="807"/>
      <c r="AK125" s="761"/>
    </row>
    <row r="126" spans="1:37" s="577" customFormat="1" ht="60" customHeight="1" x14ac:dyDescent="0.25">
      <c r="A126" s="767"/>
      <c r="B126" s="784">
        <v>118</v>
      </c>
      <c r="C126" s="785" t="s">
        <v>2759</v>
      </c>
      <c r="D126" s="785" t="s">
        <v>8259</v>
      </c>
      <c r="E126" s="807" t="s">
        <v>703</v>
      </c>
      <c r="F126" s="785" t="s">
        <v>2175</v>
      </c>
      <c r="G126" s="807" t="s">
        <v>1104</v>
      </c>
      <c r="H126" s="807"/>
      <c r="I126" s="807"/>
      <c r="J126" s="807"/>
      <c r="K126" s="807">
        <v>297.93</v>
      </c>
      <c r="L126" s="807">
        <f>N126*12</f>
        <v>25.621979999999997</v>
      </c>
      <c r="M126" s="807"/>
      <c r="N126" s="786">
        <f t="shared" si="26"/>
        <v>2.1351649999999998</v>
      </c>
      <c r="O126" s="786"/>
      <c r="P126" s="807" t="s">
        <v>461</v>
      </c>
      <c r="Q126" s="807" t="s">
        <v>461</v>
      </c>
      <c r="R126" s="807" t="s">
        <v>17287</v>
      </c>
      <c r="S126" s="807" t="s">
        <v>8952</v>
      </c>
      <c r="T126" s="807" t="s">
        <v>7898</v>
      </c>
      <c r="U126" s="807">
        <v>10</v>
      </c>
      <c r="V126" s="1017">
        <v>1</v>
      </c>
      <c r="W126" s="807" t="s">
        <v>17864</v>
      </c>
      <c r="X126" s="807">
        <v>1</v>
      </c>
      <c r="Y126" s="807" t="s">
        <v>17863</v>
      </c>
      <c r="Z126" s="807"/>
      <c r="AA126" s="807"/>
      <c r="AB126" s="807"/>
      <c r="AC126" s="807" t="s">
        <v>10027</v>
      </c>
      <c r="AD126" s="807" t="s">
        <v>10027</v>
      </c>
      <c r="AE126" s="807" t="s">
        <v>10027</v>
      </c>
      <c r="AF126" s="807" t="s">
        <v>10027</v>
      </c>
      <c r="AG126" s="807"/>
      <c r="AH126" s="807" t="s">
        <v>663</v>
      </c>
      <c r="AI126" s="807" t="s">
        <v>17955</v>
      </c>
      <c r="AJ126" s="807"/>
      <c r="AK126" s="761"/>
    </row>
    <row r="127" spans="1:37" s="577" customFormat="1" ht="103.5" customHeight="1" x14ac:dyDescent="0.25">
      <c r="A127" s="767"/>
      <c r="B127" s="784">
        <v>119</v>
      </c>
      <c r="C127" s="785" t="s">
        <v>2759</v>
      </c>
      <c r="D127" s="785" t="s">
        <v>10822</v>
      </c>
      <c r="E127" s="807" t="s">
        <v>10821</v>
      </c>
      <c r="F127" s="785" t="s">
        <v>9261</v>
      </c>
      <c r="G127" s="807" t="s">
        <v>1104</v>
      </c>
      <c r="H127" s="807" t="s">
        <v>18080</v>
      </c>
      <c r="I127" s="807"/>
      <c r="J127" s="807"/>
      <c r="K127" s="807">
        <v>5662.7</v>
      </c>
      <c r="L127" s="807">
        <f t="shared" ref="L127:L129" si="29">N127*12</f>
        <v>735.99219999999991</v>
      </c>
      <c r="M127" s="807">
        <f t="shared" ref="M127:M132" si="30">O127*12</f>
        <v>158.5556</v>
      </c>
      <c r="N127" s="786">
        <f>(K127*0.086)/12+1.425+7.125+2.52+9.68</f>
        <v>61.332683333333328</v>
      </c>
      <c r="O127" s="786">
        <f t="shared" si="27"/>
        <v>13.212966666666667</v>
      </c>
      <c r="P127" s="807" t="s">
        <v>9485</v>
      </c>
      <c r="Q127" s="788" t="s">
        <v>813</v>
      </c>
      <c r="R127" s="807" t="s">
        <v>17287</v>
      </c>
      <c r="S127" s="807" t="s">
        <v>8952</v>
      </c>
      <c r="T127" s="807" t="s">
        <v>7901</v>
      </c>
      <c r="U127" s="807">
        <v>12</v>
      </c>
      <c r="V127" s="1032">
        <v>2</v>
      </c>
      <c r="W127" s="807" t="s">
        <v>16019</v>
      </c>
      <c r="X127" s="807">
        <v>1</v>
      </c>
      <c r="Y127" s="807" t="s">
        <v>10268</v>
      </c>
      <c r="Z127" s="807"/>
      <c r="AA127" s="807"/>
      <c r="AB127" s="807" t="s">
        <v>10250</v>
      </c>
      <c r="AC127" s="807" t="s">
        <v>10027</v>
      </c>
      <c r="AD127" s="807" t="s">
        <v>10027</v>
      </c>
      <c r="AE127" s="807" t="s">
        <v>10027</v>
      </c>
      <c r="AF127" s="807" t="s">
        <v>2239</v>
      </c>
      <c r="AG127" s="807"/>
      <c r="AH127" s="807" t="s">
        <v>663</v>
      </c>
      <c r="AI127" s="807" t="s">
        <v>16480</v>
      </c>
      <c r="AJ127" s="807"/>
      <c r="AK127" s="761"/>
    </row>
    <row r="128" spans="1:37" s="577" customFormat="1" ht="60" customHeight="1" x14ac:dyDescent="0.25">
      <c r="A128" s="767" t="s">
        <v>84</v>
      </c>
      <c r="B128" s="784">
        <v>120</v>
      </c>
      <c r="C128" s="785" t="s">
        <v>2759</v>
      </c>
      <c r="D128" s="785" t="s">
        <v>10824</v>
      </c>
      <c r="E128" s="807" t="s">
        <v>10823</v>
      </c>
      <c r="F128" s="785" t="s">
        <v>13325</v>
      </c>
      <c r="G128" s="807" t="s">
        <v>1104</v>
      </c>
      <c r="H128" s="807" t="s">
        <v>18081</v>
      </c>
      <c r="I128" s="807"/>
      <c r="J128" s="807"/>
      <c r="K128" s="807">
        <v>15046.3</v>
      </c>
      <c r="L128" s="807">
        <f t="shared" si="29"/>
        <v>1414.4618</v>
      </c>
      <c r="M128" s="807">
        <f t="shared" si="30"/>
        <v>421.29639999999995</v>
      </c>
      <c r="N128" s="786">
        <f>(K128*0.086)/12+10.04</f>
        <v>117.87181666666666</v>
      </c>
      <c r="O128" s="786">
        <f t="shared" si="27"/>
        <v>35.108033333333331</v>
      </c>
      <c r="P128" s="807" t="s">
        <v>17292</v>
      </c>
      <c r="Q128" s="807" t="s">
        <v>17292</v>
      </c>
      <c r="R128" s="807" t="s">
        <v>17287</v>
      </c>
      <c r="S128" s="807" t="s">
        <v>8952</v>
      </c>
      <c r="T128" s="800" t="s">
        <v>10825</v>
      </c>
      <c r="U128" s="807">
        <v>12</v>
      </c>
      <c r="V128" s="1032">
        <v>2</v>
      </c>
      <c r="W128" s="807" t="s">
        <v>16450</v>
      </c>
      <c r="X128" s="807"/>
      <c r="Y128" s="807"/>
      <c r="Z128" s="807"/>
      <c r="AA128" s="807"/>
      <c r="AB128" s="807" t="s">
        <v>10250</v>
      </c>
      <c r="AC128" s="807" t="s">
        <v>10027</v>
      </c>
      <c r="AD128" s="807" t="s">
        <v>10027</v>
      </c>
      <c r="AE128" s="807" t="s">
        <v>10027</v>
      </c>
      <c r="AF128" s="807" t="s">
        <v>2239</v>
      </c>
      <c r="AG128" s="807"/>
      <c r="AH128" s="807" t="s">
        <v>1695</v>
      </c>
      <c r="AI128" s="807" t="s">
        <v>13302</v>
      </c>
      <c r="AJ128" s="807"/>
      <c r="AK128" s="761"/>
    </row>
    <row r="129" spans="1:37" s="577" customFormat="1" ht="57.75" customHeight="1" x14ac:dyDescent="0.25">
      <c r="A129" s="767"/>
      <c r="B129" s="784">
        <v>121</v>
      </c>
      <c r="C129" s="785" t="s">
        <v>2759</v>
      </c>
      <c r="D129" s="785" t="s">
        <v>7905</v>
      </c>
      <c r="E129" s="807" t="s">
        <v>182</v>
      </c>
      <c r="F129" s="785" t="s">
        <v>13326</v>
      </c>
      <c r="G129" s="807" t="s">
        <v>1104</v>
      </c>
      <c r="H129" s="807" t="s">
        <v>2486</v>
      </c>
      <c r="I129" s="807"/>
      <c r="J129" s="807"/>
      <c r="K129" s="807">
        <v>11418.4</v>
      </c>
      <c r="L129" s="807">
        <f t="shared" si="29"/>
        <v>1009.8224</v>
      </c>
      <c r="M129" s="807">
        <f t="shared" si="30"/>
        <v>319.71519999999998</v>
      </c>
      <c r="N129" s="786">
        <f>(K129*0.086)/12+0.87+1.45</f>
        <v>84.151866666666663</v>
      </c>
      <c r="O129" s="786">
        <f t="shared" ref="O129" si="31">(K129*0.028)/12</f>
        <v>26.642933333333332</v>
      </c>
      <c r="P129" s="807" t="s">
        <v>9483</v>
      </c>
      <c r="Q129" s="807" t="s">
        <v>9483</v>
      </c>
      <c r="R129" s="807" t="s">
        <v>17287</v>
      </c>
      <c r="S129" s="807" t="s">
        <v>8952</v>
      </c>
      <c r="T129" s="807" t="s">
        <v>14730</v>
      </c>
      <c r="U129" s="807">
        <v>12</v>
      </c>
      <c r="V129" s="1032">
        <v>3</v>
      </c>
      <c r="W129" s="807" t="s">
        <v>11239</v>
      </c>
      <c r="X129" s="807">
        <v>1</v>
      </c>
      <c r="Y129" s="807" t="s">
        <v>10268</v>
      </c>
      <c r="Z129" s="807"/>
      <c r="AA129" s="807"/>
      <c r="AB129" s="807"/>
      <c r="AC129" s="807" t="s">
        <v>10027</v>
      </c>
      <c r="AD129" s="807" t="s">
        <v>10027</v>
      </c>
      <c r="AE129" s="807" t="s">
        <v>10027</v>
      </c>
      <c r="AF129" s="807" t="s">
        <v>2239</v>
      </c>
      <c r="AG129" s="807"/>
      <c r="AH129" s="807" t="s">
        <v>663</v>
      </c>
      <c r="AI129" s="807" t="s">
        <v>13302</v>
      </c>
      <c r="AJ129" s="807"/>
      <c r="AK129" s="761"/>
    </row>
    <row r="130" spans="1:37" s="577" customFormat="1" ht="145.5" customHeight="1" x14ac:dyDescent="0.25">
      <c r="A130" s="767"/>
      <c r="B130" s="784">
        <v>122</v>
      </c>
      <c r="C130" s="785" t="s">
        <v>2759</v>
      </c>
      <c r="D130" s="785" t="s">
        <v>10985</v>
      </c>
      <c r="E130" s="807" t="s">
        <v>154</v>
      </c>
      <c r="F130" s="785" t="s">
        <v>18131</v>
      </c>
      <c r="G130" s="807" t="s">
        <v>1105</v>
      </c>
      <c r="H130" s="807" t="s">
        <v>9982</v>
      </c>
      <c r="I130" s="807"/>
      <c r="J130" s="807"/>
      <c r="K130" s="807">
        <v>18417.57</v>
      </c>
      <c r="L130" s="807">
        <f>N130*12</f>
        <v>1424.04</v>
      </c>
      <c r="M130" s="807">
        <f t="shared" si="30"/>
        <v>441.72</v>
      </c>
      <c r="N130" s="788">
        <v>118.67</v>
      </c>
      <c r="O130" s="788">
        <v>36.81</v>
      </c>
      <c r="P130" s="788" t="s">
        <v>1527</v>
      </c>
      <c r="Q130" s="788" t="s">
        <v>813</v>
      </c>
      <c r="R130" s="807" t="s">
        <v>17287</v>
      </c>
      <c r="S130" s="807" t="s">
        <v>8952</v>
      </c>
      <c r="T130" s="807" t="s">
        <v>7906</v>
      </c>
      <c r="U130" s="807">
        <v>14.2</v>
      </c>
      <c r="V130" s="1017">
        <v>4</v>
      </c>
      <c r="W130" s="807" t="s">
        <v>12837</v>
      </c>
      <c r="X130" s="807">
        <v>2</v>
      </c>
      <c r="Y130" s="807" t="s">
        <v>10268</v>
      </c>
      <c r="Z130" s="807"/>
      <c r="AA130" s="807"/>
      <c r="AB130" s="807" t="s">
        <v>13601</v>
      </c>
      <c r="AC130" s="807" t="s">
        <v>10027</v>
      </c>
      <c r="AD130" s="807" t="s">
        <v>10027</v>
      </c>
      <c r="AE130" s="807" t="s">
        <v>10027</v>
      </c>
      <c r="AF130" s="807" t="s">
        <v>10027</v>
      </c>
      <c r="AG130" s="807"/>
      <c r="AH130" s="807" t="s">
        <v>663</v>
      </c>
      <c r="AI130" s="807" t="s">
        <v>17992</v>
      </c>
      <c r="AJ130" s="807"/>
      <c r="AK130" s="761"/>
    </row>
    <row r="131" spans="1:37" ht="128.25" customHeight="1" x14ac:dyDescent="0.25">
      <c r="A131" s="767"/>
      <c r="B131" s="784">
        <v>123</v>
      </c>
      <c r="C131" s="785" t="s">
        <v>2759</v>
      </c>
      <c r="D131" s="785" t="s">
        <v>8261</v>
      </c>
      <c r="E131" s="807" t="s">
        <v>1064</v>
      </c>
      <c r="F131" s="785" t="s">
        <v>9263</v>
      </c>
      <c r="G131" s="807" t="s">
        <v>1104</v>
      </c>
      <c r="H131" s="807" t="s">
        <v>13602</v>
      </c>
      <c r="I131" s="807"/>
      <c r="J131" s="807"/>
      <c r="K131" s="807">
        <v>882.9</v>
      </c>
      <c r="L131" s="807">
        <f t="shared" ref="L131" si="32">N131*12</f>
        <v>1134.5999999999999</v>
      </c>
      <c r="M131" s="807">
        <f t="shared" si="30"/>
        <v>24.721199999999996</v>
      </c>
      <c r="N131" s="786">
        <v>94.55</v>
      </c>
      <c r="O131" s="786">
        <f t="shared" si="27"/>
        <v>2.0600999999999998</v>
      </c>
      <c r="P131" s="786" t="s">
        <v>9941</v>
      </c>
      <c r="Q131" s="807" t="s">
        <v>9976</v>
      </c>
      <c r="R131" s="807" t="s">
        <v>8298</v>
      </c>
      <c r="S131" s="807" t="s">
        <v>8952</v>
      </c>
      <c r="T131" s="807" t="s">
        <v>7907</v>
      </c>
      <c r="U131" s="807">
        <v>11</v>
      </c>
      <c r="V131" s="963">
        <v>2</v>
      </c>
      <c r="W131" s="807" t="s">
        <v>10864</v>
      </c>
      <c r="X131" s="807">
        <v>1</v>
      </c>
      <c r="Y131" s="807" t="s">
        <v>13603</v>
      </c>
      <c r="Z131" s="807"/>
      <c r="AA131" s="807"/>
      <c r="AB131" s="807" t="s">
        <v>10212</v>
      </c>
      <c r="AC131" s="807" t="s">
        <v>10027</v>
      </c>
      <c r="AD131" s="807" t="s">
        <v>10027</v>
      </c>
      <c r="AE131" s="807" t="s">
        <v>10027</v>
      </c>
      <c r="AF131" s="807" t="s">
        <v>2239</v>
      </c>
      <c r="AG131" s="807"/>
      <c r="AH131" s="807"/>
      <c r="AI131" s="807" t="s">
        <v>16746</v>
      </c>
      <c r="AJ131" s="807"/>
      <c r="AK131" s="559"/>
    </row>
    <row r="132" spans="1:37" s="577" customFormat="1" ht="94.5" customHeight="1" x14ac:dyDescent="0.25">
      <c r="A132" s="767"/>
      <c r="B132" s="784">
        <v>124</v>
      </c>
      <c r="C132" s="785" t="s">
        <v>2759</v>
      </c>
      <c r="D132" s="785" t="s">
        <v>10787</v>
      </c>
      <c r="E132" s="807" t="s">
        <v>45</v>
      </c>
      <c r="F132" s="785" t="s">
        <v>17936</v>
      </c>
      <c r="G132" s="807" t="s">
        <v>1104</v>
      </c>
      <c r="H132" s="807" t="s">
        <v>2247</v>
      </c>
      <c r="I132" s="818" t="s">
        <v>7070</v>
      </c>
      <c r="J132" s="807"/>
      <c r="K132" s="807">
        <v>10161.700000000001</v>
      </c>
      <c r="L132" s="807">
        <f>N132*12</f>
        <v>910.56620000000021</v>
      </c>
      <c r="M132" s="807">
        <f t="shared" si="30"/>
        <v>284.52760000000001</v>
      </c>
      <c r="N132" s="786">
        <f>K132*0.086/12+0.435+2.62</f>
        <v>75.880516666666679</v>
      </c>
      <c r="O132" s="786">
        <f t="shared" ref="O132" si="33">(K132*0.028)/12</f>
        <v>23.710633333333334</v>
      </c>
      <c r="P132" s="807" t="s">
        <v>16692</v>
      </c>
      <c r="Q132" s="807" t="s">
        <v>813</v>
      </c>
      <c r="R132" s="807" t="s">
        <v>17287</v>
      </c>
      <c r="S132" s="807" t="s">
        <v>8952</v>
      </c>
      <c r="T132" s="807" t="s">
        <v>7910</v>
      </c>
      <c r="U132" s="807">
        <v>11</v>
      </c>
      <c r="V132" s="1017">
        <v>2</v>
      </c>
      <c r="W132" s="807" t="s">
        <v>13604</v>
      </c>
      <c r="X132" s="807">
        <v>2</v>
      </c>
      <c r="Y132" s="807" t="s">
        <v>13605</v>
      </c>
      <c r="Z132" s="807"/>
      <c r="AA132" s="807"/>
      <c r="AB132" s="807" t="s">
        <v>10535</v>
      </c>
      <c r="AC132" s="807" t="s">
        <v>10027</v>
      </c>
      <c r="AD132" s="807" t="s">
        <v>10027</v>
      </c>
      <c r="AE132" s="807" t="s">
        <v>10027</v>
      </c>
      <c r="AF132" s="807" t="s">
        <v>10027</v>
      </c>
      <c r="AG132" s="807"/>
      <c r="AH132" s="807" t="s">
        <v>663</v>
      </c>
      <c r="AI132" s="807" t="s">
        <v>13334</v>
      </c>
      <c r="AJ132" s="807" t="s">
        <v>17952</v>
      </c>
      <c r="AK132" s="761"/>
    </row>
    <row r="133" spans="1:37" s="577" customFormat="1" ht="142.5" customHeight="1" x14ac:dyDescent="0.25">
      <c r="A133" s="767"/>
      <c r="B133" s="784">
        <v>125</v>
      </c>
      <c r="C133" s="785" t="s">
        <v>2759</v>
      </c>
      <c r="D133" s="785" t="s">
        <v>7911</v>
      </c>
      <c r="E133" s="807" t="s">
        <v>102</v>
      </c>
      <c r="F133" s="785" t="s">
        <v>18123</v>
      </c>
      <c r="G133" s="807" t="s">
        <v>1105</v>
      </c>
      <c r="H133" s="807"/>
      <c r="I133" s="807"/>
      <c r="J133" s="807"/>
      <c r="K133" s="807">
        <v>30877.5</v>
      </c>
      <c r="L133" s="807">
        <f>N133*12</f>
        <v>2127.36</v>
      </c>
      <c r="M133" s="807"/>
      <c r="N133" s="788">
        <v>177.28</v>
      </c>
      <c r="O133" s="788"/>
      <c r="P133" s="788" t="s">
        <v>1527</v>
      </c>
      <c r="Q133" s="807" t="s">
        <v>9976</v>
      </c>
      <c r="R133" s="807" t="s">
        <v>8298</v>
      </c>
      <c r="S133" s="807" t="s">
        <v>8952</v>
      </c>
      <c r="T133" s="807" t="s">
        <v>7912</v>
      </c>
      <c r="U133" s="807">
        <v>7.6</v>
      </c>
      <c r="V133" s="1017">
        <v>4</v>
      </c>
      <c r="W133" s="807" t="s">
        <v>16405</v>
      </c>
      <c r="X133" s="807"/>
      <c r="Y133" s="807"/>
      <c r="Z133" s="807"/>
      <c r="AA133" s="807"/>
      <c r="AB133" s="807" t="s">
        <v>16404</v>
      </c>
      <c r="AC133" s="807" t="s">
        <v>10027</v>
      </c>
      <c r="AD133" s="807"/>
      <c r="AE133" s="807"/>
      <c r="AF133" s="807"/>
      <c r="AG133" s="807"/>
      <c r="AH133" s="807" t="s">
        <v>8</v>
      </c>
      <c r="AI133" s="807"/>
      <c r="AJ133" s="800" t="s">
        <v>18017</v>
      </c>
      <c r="AK133" s="761"/>
    </row>
    <row r="134" spans="1:37" s="577" customFormat="1" ht="132" customHeight="1" x14ac:dyDescent="0.25">
      <c r="A134" s="767"/>
      <c r="B134" s="784">
        <v>126</v>
      </c>
      <c r="C134" s="785" t="s">
        <v>2759</v>
      </c>
      <c r="D134" s="785" t="s">
        <v>17082</v>
      </c>
      <c r="E134" s="807" t="s">
        <v>726</v>
      </c>
      <c r="F134" s="785" t="s">
        <v>18102</v>
      </c>
      <c r="G134" s="807" t="s">
        <v>1105</v>
      </c>
      <c r="H134" s="807"/>
      <c r="I134" s="807"/>
      <c r="J134" s="807"/>
      <c r="K134" s="1020">
        <v>10803</v>
      </c>
      <c r="L134" s="807">
        <f>N134*12</f>
        <v>708.59999999999991</v>
      </c>
      <c r="M134" s="807"/>
      <c r="N134" s="1020">
        <v>59.05</v>
      </c>
      <c r="O134" s="1020"/>
      <c r="P134" s="788" t="s">
        <v>1527</v>
      </c>
      <c r="Q134" s="807" t="s">
        <v>9976</v>
      </c>
      <c r="R134" s="807" t="s">
        <v>8298</v>
      </c>
      <c r="S134" s="807" t="s">
        <v>8952</v>
      </c>
      <c r="T134" s="807" t="s">
        <v>10066</v>
      </c>
      <c r="U134" s="807">
        <v>7.6</v>
      </c>
      <c r="V134" s="1017">
        <v>2</v>
      </c>
      <c r="W134" s="807" t="s">
        <v>12837</v>
      </c>
      <c r="X134" s="807"/>
      <c r="Y134" s="807"/>
      <c r="Z134" s="807"/>
      <c r="AA134" s="807"/>
      <c r="AB134" s="807"/>
      <c r="AC134" s="807" t="s">
        <v>10027</v>
      </c>
      <c r="AD134" s="807"/>
      <c r="AE134" s="807"/>
      <c r="AF134" s="807"/>
      <c r="AG134" s="807"/>
      <c r="AH134" s="807" t="s">
        <v>8</v>
      </c>
      <c r="AI134" s="999"/>
      <c r="AJ134" s="807" t="s">
        <v>17985</v>
      </c>
      <c r="AK134" s="761"/>
    </row>
    <row r="135" spans="1:37" s="577" customFormat="1" ht="117" customHeight="1" x14ac:dyDescent="0.25">
      <c r="A135" s="767"/>
      <c r="B135" s="784">
        <v>127</v>
      </c>
      <c r="C135" s="785" t="s">
        <v>2759</v>
      </c>
      <c r="D135" s="785" t="s">
        <v>12895</v>
      </c>
      <c r="E135" s="807" t="s">
        <v>1138</v>
      </c>
      <c r="F135" s="783" t="s">
        <v>18118</v>
      </c>
      <c r="G135" s="807" t="s">
        <v>1105</v>
      </c>
      <c r="H135" s="807"/>
      <c r="I135" s="807"/>
      <c r="J135" s="807"/>
      <c r="K135" s="807">
        <v>19129.759999999998</v>
      </c>
      <c r="L135" s="807">
        <f>N135*12</f>
        <v>1332.72</v>
      </c>
      <c r="M135" s="807"/>
      <c r="N135" s="790">
        <v>111.06</v>
      </c>
      <c r="O135" s="790"/>
      <c r="P135" s="788" t="s">
        <v>1527</v>
      </c>
      <c r="Q135" s="807" t="s">
        <v>9976</v>
      </c>
      <c r="R135" s="807" t="s">
        <v>8298</v>
      </c>
      <c r="S135" s="807" t="s">
        <v>8952</v>
      </c>
      <c r="T135" s="800" t="s">
        <v>12790</v>
      </c>
      <c r="U135" s="807">
        <v>7.6</v>
      </c>
      <c r="V135" s="1017">
        <v>2</v>
      </c>
      <c r="W135" s="807" t="s">
        <v>17886</v>
      </c>
      <c r="X135" s="807"/>
      <c r="Y135" s="807"/>
      <c r="Z135" s="807"/>
      <c r="AA135" s="807"/>
      <c r="AB135" s="807"/>
      <c r="AC135" s="807" t="s">
        <v>10027</v>
      </c>
      <c r="AD135" s="807"/>
      <c r="AE135" s="807"/>
      <c r="AF135" s="807"/>
      <c r="AG135" s="807"/>
      <c r="AH135" s="807" t="s">
        <v>8</v>
      </c>
      <c r="AI135" s="807"/>
      <c r="AJ135" s="800" t="s">
        <v>18019</v>
      </c>
      <c r="AK135" s="761"/>
    </row>
    <row r="136" spans="1:37" s="577" customFormat="1" ht="80.25" customHeight="1" x14ac:dyDescent="0.25">
      <c r="A136" s="767"/>
      <c r="B136" s="784">
        <v>128</v>
      </c>
      <c r="C136" s="785" t="s">
        <v>2759</v>
      </c>
      <c r="D136" s="785" t="s">
        <v>12833</v>
      </c>
      <c r="E136" s="807" t="s">
        <v>13090</v>
      </c>
      <c r="F136" s="785" t="s">
        <v>18129</v>
      </c>
      <c r="G136" s="807" t="s">
        <v>1105</v>
      </c>
      <c r="H136" s="807"/>
      <c r="I136" s="807"/>
      <c r="J136" s="807"/>
      <c r="K136" s="807">
        <v>13139.3</v>
      </c>
      <c r="L136" s="807">
        <f>N136*12</f>
        <v>732.72</v>
      </c>
      <c r="M136" s="807">
        <f t="shared" ref="M136:M152" si="34">O136*12</f>
        <v>227.39999999999998</v>
      </c>
      <c r="N136" s="788">
        <v>61.06</v>
      </c>
      <c r="O136" s="788">
        <v>18.95</v>
      </c>
      <c r="P136" s="788" t="s">
        <v>1527</v>
      </c>
      <c r="Q136" s="807" t="s">
        <v>9976</v>
      </c>
      <c r="R136" s="807" t="s">
        <v>8298</v>
      </c>
      <c r="S136" s="807" t="s">
        <v>8952</v>
      </c>
      <c r="T136" s="800" t="s">
        <v>10038</v>
      </c>
      <c r="U136" s="807">
        <v>7.6</v>
      </c>
      <c r="V136" s="1017">
        <v>3</v>
      </c>
      <c r="W136" s="807" t="s">
        <v>17865</v>
      </c>
      <c r="X136" s="807"/>
      <c r="Y136" s="807"/>
      <c r="Z136" s="807"/>
      <c r="AA136" s="807"/>
      <c r="AB136" s="807"/>
      <c r="AC136" s="807" t="s">
        <v>10027</v>
      </c>
      <c r="AD136" s="807"/>
      <c r="AE136" s="807"/>
      <c r="AF136" s="807"/>
      <c r="AG136" s="807"/>
      <c r="AH136" s="807" t="s">
        <v>8</v>
      </c>
      <c r="AI136" s="807" t="s">
        <v>17993</v>
      </c>
      <c r="AJ136" s="807" t="s">
        <v>10046</v>
      </c>
      <c r="AK136" s="761"/>
    </row>
    <row r="137" spans="1:37" ht="65.25" customHeight="1" x14ac:dyDescent="0.25">
      <c r="A137" s="767"/>
      <c r="B137" s="784">
        <v>129</v>
      </c>
      <c r="C137" s="785" t="s">
        <v>2759</v>
      </c>
      <c r="D137" s="785" t="s">
        <v>16384</v>
      </c>
      <c r="E137" s="807" t="s">
        <v>60</v>
      </c>
      <c r="F137" s="785" t="s">
        <v>10001</v>
      </c>
      <c r="G137" s="807" t="s">
        <v>1104</v>
      </c>
      <c r="H137" s="807" t="s">
        <v>10812</v>
      </c>
      <c r="I137" s="807"/>
      <c r="J137" s="807"/>
      <c r="K137" s="807">
        <v>19532.900000000001</v>
      </c>
      <c r="L137" s="807">
        <f t="shared" ref="L137:L147" si="35">N137*12</f>
        <v>1679.8294000000001</v>
      </c>
      <c r="M137" s="807">
        <f t="shared" si="34"/>
        <v>546.9212</v>
      </c>
      <c r="N137" s="786">
        <f t="shared" ref="N137" si="36">(K137*0.086)/12</f>
        <v>139.98578333333333</v>
      </c>
      <c r="O137" s="786">
        <f t="shared" ref="O137:O140" si="37">(K137*0.028)/12</f>
        <v>45.576766666666664</v>
      </c>
      <c r="P137" s="786" t="s">
        <v>1231</v>
      </c>
      <c r="Q137" s="807"/>
      <c r="R137" s="807" t="s">
        <v>17287</v>
      </c>
      <c r="S137" s="807" t="s">
        <v>8952</v>
      </c>
      <c r="T137" s="807" t="s">
        <v>14748</v>
      </c>
      <c r="U137" s="807">
        <v>12</v>
      </c>
      <c r="V137" s="963">
        <v>5</v>
      </c>
      <c r="W137" s="807" t="s">
        <v>13048</v>
      </c>
      <c r="X137" s="807">
        <v>2</v>
      </c>
      <c r="Y137" s="807" t="s">
        <v>10034</v>
      </c>
      <c r="Z137" s="807"/>
      <c r="AA137" s="807">
        <v>1</v>
      </c>
      <c r="AB137" s="807" t="s">
        <v>10811</v>
      </c>
      <c r="AC137" s="807" t="s">
        <v>10027</v>
      </c>
      <c r="AD137" s="807" t="s">
        <v>10027</v>
      </c>
      <c r="AE137" s="807" t="s">
        <v>10027</v>
      </c>
      <c r="AF137" s="807" t="s">
        <v>2239</v>
      </c>
      <c r="AG137" s="807"/>
      <c r="AH137" s="807" t="s">
        <v>1695</v>
      </c>
      <c r="AI137" s="807" t="s">
        <v>16746</v>
      </c>
      <c r="AJ137" s="807"/>
      <c r="AK137" s="559"/>
    </row>
    <row r="138" spans="1:37" ht="60" customHeight="1" x14ac:dyDescent="0.25">
      <c r="A138" s="767"/>
      <c r="B138" s="784">
        <v>130</v>
      </c>
      <c r="C138" s="785" t="s">
        <v>2759</v>
      </c>
      <c r="D138" s="785" t="s">
        <v>7918</v>
      </c>
      <c r="E138" s="807" t="s">
        <v>62</v>
      </c>
      <c r="F138" s="785" t="s">
        <v>10000</v>
      </c>
      <c r="G138" s="807" t="s">
        <v>1104</v>
      </c>
      <c r="H138" s="807"/>
      <c r="I138" s="807"/>
      <c r="J138" s="807"/>
      <c r="K138" s="807">
        <v>4436.2</v>
      </c>
      <c r="L138" s="807">
        <f t="shared" si="35"/>
        <v>381.51319999999993</v>
      </c>
      <c r="M138" s="807">
        <f t="shared" si="34"/>
        <v>124.2136</v>
      </c>
      <c r="N138" s="786">
        <f t="shared" ref="N138" si="38">(K138*0.086)/12</f>
        <v>31.792766666666662</v>
      </c>
      <c r="O138" s="786">
        <f t="shared" si="37"/>
        <v>10.351133333333333</v>
      </c>
      <c r="P138" s="807" t="s">
        <v>1231</v>
      </c>
      <c r="Q138" s="807" t="s">
        <v>1231</v>
      </c>
      <c r="R138" s="807" t="s">
        <v>17287</v>
      </c>
      <c r="S138" s="807" t="s">
        <v>8952</v>
      </c>
      <c r="T138" s="811" t="s">
        <v>10067</v>
      </c>
      <c r="U138" s="807">
        <v>12</v>
      </c>
      <c r="V138" s="963">
        <v>2</v>
      </c>
      <c r="W138" s="807" t="s">
        <v>13048</v>
      </c>
      <c r="X138" s="807">
        <v>2</v>
      </c>
      <c r="Y138" s="807" t="s">
        <v>10034</v>
      </c>
      <c r="Z138" s="807"/>
      <c r="AA138" s="807"/>
      <c r="AB138" s="807" t="s">
        <v>10813</v>
      </c>
      <c r="AC138" s="807" t="s">
        <v>10027</v>
      </c>
      <c r="AD138" s="807" t="s">
        <v>10027</v>
      </c>
      <c r="AE138" s="807" t="s">
        <v>10027</v>
      </c>
      <c r="AF138" s="807" t="s">
        <v>2239</v>
      </c>
      <c r="AG138" s="807"/>
      <c r="AH138" s="807" t="s">
        <v>1695</v>
      </c>
      <c r="AI138" s="807" t="s">
        <v>13302</v>
      </c>
      <c r="AJ138" s="807"/>
      <c r="AK138" s="559"/>
    </row>
    <row r="139" spans="1:37" s="577" customFormat="1" ht="110.25" customHeight="1" x14ac:dyDescent="0.25">
      <c r="A139" s="767"/>
      <c r="B139" s="784">
        <v>131</v>
      </c>
      <c r="C139" s="785" t="s">
        <v>2759</v>
      </c>
      <c r="D139" s="785" t="s">
        <v>9727</v>
      </c>
      <c r="E139" s="807" t="s">
        <v>198</v>
      </c>
      <c r="F139" s="785" t="s">
        <v>10069</v>
      </c>
      <c r="G139" s="807" t="s">
        <v>1104</v>
      </c>
      <c r="H139" s="807" t="s">
        <v>18013</v>
      </c>
      <c r="I139" s="807" t="s">
        <v>10814</v>
      </c>
      <c r="J139" s="807"/>
      <c r="K139" s="807">
        <v>27712.74</v>
      </c>
      <c r="L139" s="807">
        <f t="shared" si="35"/>
        <v>2385.12</v>
      </c>
      <c r="M139" s="807">
        <f t="shared" si="34"/>
        <v>775.95672000000002</v>
      </c>
      <c r="N139" s="786">
        <v>198.76</v>
      </c>
      <c r="O139" s="786">
        <f t="shared" si="37"/>
        <v>64.663060000000002</v>
      </c>
      <c r="P139" s="786" t="s">
        <v>1527</v>
      </c>
      <c r="Q139" s="786" t="s">
        <v>813</v>
      </c>
      <c r="R139" s="807" t="s">
        <v>17287</v>
      </c>
      <c r="S139" s="807" t="s">
        <v>8952</v>
      </c>
      <c r="T139" s="807" t="s">
        <v>14746</v>
      </c>
      <c r="U139" s="807">
        <v>11</v>
      </c>
      <c r="V139" s="1017">
        <v>4</v>
      </c>
      <c r="W139" s="807" t="s">
        <v>16912</v>
      </c>
      <c r="X139" s="807">
        <v>1</v>
      </c>
      <c r="Y139" s="807" t="s">
        <v>10034</v>
      </c>
      <c r="Z139" s="807"/>
      <c r="AA139" s="807"/>
      <c r="AB139" s="807" t="s">
        <v>10815</v>
      </c>
      <c r="AC139" s="807" t="s">
        <v>10027</v>
      </c>
      <c r="AD139" s="807" t="s">
        <v>10027</v>
      </c>
      <c r="AE139" s="807" t="s">
        <v>10027</v>
      </c>
      <c r="AF139" s="807" t="s">
        <v>10027</v>
      </c>
      <c r="AG139" s="807"/>
      <c r="AH139" s="807" t="s">
        <v>663</v>
      </c>
      <c r="AI139" s="807" t="s">
        <v>13302</v>
      </c>
      <c r="AJ139" s="807"/>
      <c r="AK139" s="761"/>
    </row>
    <row r="140" spans="1:37" ht="47.25" customHeight="1" x14ac:dyDescent="0.25">
      <c r="A140" s="767"/>
      <c r="B140" s="784">
        <v>132</v>
      </c>
      <c r="C140" s="785" t="s">
        <v>2759</v>
      </c>
      <c r="D140" s="785" t="s">
        <v>7922</v>
      </c>
      <c r="E140" s="807" t="s">
        <v>9870</v>
      </c>
      <c r="F140" s="785" t="s">
        <v>16535</v>
      </c>
      <c r="G140" s="807" t="s">
        <v>1104</v>
      </c>
      <c r="H140" s="807"/>
      <c r="I140" s="807"/>
      <c r="J140" s="807" t="s">
        <v>9871</v>
      </c>
      <c r="K140" s="807">
        <v>9935.6299999999992</v>
      </c>
      <c r="L140" s="807">
        <f t="shared" si="35"/>
        <v>854.46417999999983</v>
      </c>
      <c r="M140" s="807">
        <f t="shared" si="34"/>
        <v>278.19763999999998</v>
      </c>
      <c r="N140" s="786">
        <f t="shared" ref="N140" si="39">(K140*0.086)/12</f>
        <v>71.205348333333319</v>
      </c>
      <c r="O140" s="786">
        <f t="shared" si="37"/>
        <v>23.183136666666666</v>
      </c>
      <c r="P140" s="786" t="s">
        <v>461</v>
      </c>
      <c r="Q140" s="786" t="s">
        <v>461</v>
      </c>
      <c r="R140" s="807" t="s">
        <v>17287</v>
      </c>
      <c r="S140" s="807" t="s">
        <v>8952</v>
      </c>
      <c r="T140" s="807" t="s">
        <v>10068</v>
      </c>
      <c r="U140" s="807">
        <v>11</v>
      </c>
      <c r="V140" s="963">
        <v>3</v>
      </c>
      <c r="W140" s="807" t="s">
        <v>11239</v>
      </c>
      <c r="X140" s="807">
        <v>1</v>
      </c>
      <c r="Y140" s="807" t="s">
        <v>10034</v>
      </c>
      <c r="Z140" s="807"/>
      <c r="AA140" s="807">
        <v>1</v>
      </c>
      <c r="AB140" s="807" t="s">
        <v>14726</v>
      </c>
      <c r="AC140" s="807" t="s">
        <v>10027</v>
      </c>
      <c r="AD140" s="807" t="s">
        <v>10027</v>
      </c>
      <c r="AE140" s="807" t="s">
        <v>10027</v>
      </c>
      <c r="AF140" s="807" t="s">
        <v>2239</v>
      </c>
      <c r="AG140" s="807"/>
      <c r="AH140" s="807" t="s">
        <v>1686</v>
      </c>
      <c r="AI140" s="807" t="s">
        <v>16948</v>
      </c>
      <c r="AJ140" s="807"/>
      <c r="AK140" s="559"/>
    </row>
    <row r="141" spans="1:37" ht="60" customHeight="1" x14ac:dyDescent="0.25">
      <c r="A141" s="767"/>
      <c r="B141" s="784">
        <v>133</v>
      </c>
      <c r="C141" s="785" t="s">
        <v>2759</v>
      </c>
      <c r="D141" s="785" t="s">
        <v>7923</v>
      </c>
      <c r="E141" s="807" t="s">
        <v>268</v>
      </c>
      <c r="F141" s="785" t="s">
        <v>17345</v>
      </c>
      <c r="G141" s="807" t="s">
        <v>1105</v>
      </c>
      <c r="H141" s="807"/>
      <c r="I141" s="807"/>
      <c r="J141" s="807"/>
      <c r="K141" s="807">
        <v>5123.6000000000004</v>
      </c>
      <c r="L141" s="807">
        <f t="shared" si="35"/>
        <v>445.79999999999995</v>
      </c>
      <c r="M141" s="807">
        <f t="shared" si="34"/>
        <v>138.35999999999999</v>
      </c>
      <c r="N141" s="788">
        <v>37.15</v>
      </c>
      <c r="O141" s="788">
        <v>11.53</v>
      </c>
      <c r="P141" s="788" t="s">
        <v>1527</v>
      </c>
      <c r="Q141" s="788" t="s">
        <v>813</v>
      </c>
      <c r="R141" s="807" t="s">
        <v>17287</v>
      </c>
      <c r="S141" s="807" t="s">
        <v>8952</v>
      </c>
      <c r="T141" s="807" t="s">
        <v>7924</v>
      </c>
      <c r="U141" s="807">
        <v>14.2</v>
      </c>
      <c r="V141" s="963">
        <v>5</v>
      </c>
      <c r="W141" s="807" t="s">
        <v>11271</v>
      </c>
      <c r="X141" s="807">
        <v>1</v>
      </c>
      <c r="Y141" s="807" t="s">
        <v>11401</v>
      </c>
      <c r="Z141" s="807"/>
      <c r="AA141" s="807"/>
      <c r="AB141" s="807" t="s">
        <v>10269</v>
      </c>
      <c r="AC141" s="807" t="s">
        <v>10027</v>
      </c>
      <c r="AD141" s="807" t="s">
        <v>10027</v>
      </c>
      <c r="AE141" s="807" t="s">
        <v>10027</v>
      </c>
      <c r="AF141" s="807" t="s">
        <v>10027</v>
      </c>
      <c r="AG141" s="807"/>
      <c r="AH141" s="807" t="s">
        <v>663</v>
      </c>
      <c r="AI141" s="807"/>
      <c r="AJ141" s="807"/>
      <c r="AK141" s="559"/>
    </row>
    <row r="142" spans="1:37" ht="47.25" customHeight="1" x14ac:dyDescent="0.25">
      <c r="A142" s="767"/>
      <c r="B142" s="784">
        <v>134</v>
      </c>
      <c r="C142" s="785" t="s">
        <v>2759</v>
      </c>
      <c r="D142" s="785" t="s">
        <v>1789</v>
      </c>
      <c r="E142" s="807" t="s">
        <v>165</v>
      </c>
      <c r="F142" s="785" t="s">
        <v>9990</v>
      </c>
      <c r="G142" s="807" t="s">
        <v>1104</v>
      </c>
      <c r="H142" s="807" t="s">
        <v>10830</v>
      </c>
      <c r="I142" s="807"/>
      <c r="J142" s="807"/>
      <c r="K142" s="807">
        <v>33166.269999999997</v>
      </c>
      <c r="L142" s="807">
        <f t="shared" si="35"/>
        <v>2988.2400000000002</v>
      </c>
      <c r="M142" s="807">
        <f t="shared" si="34"/>
        <v>895.48928999999998</v>
      </c>
      <c r="N142" s="786">
        <v>249.02</v>
      </c>
      <c r="O142" s="786">
        <f t="shared" ref="O142:O147" si="40">(K142*0.027)/12</f>
        <v>74.624107499999994</v>
      </c>
      <c r="P142" s="786" t="s">
        <v>2549</v>
      </c>
      <c r="Q142" s="786" t="s">
        <v>2549</v>
      </c>
      <c r="R142" s="807" t="s">
        <v>17287</v>
      </c>
      <c r="S142" s="807" t="s">
        <v>8952</v>
      </c>
      <c r="T142" s="807" t="s">
        <v>7927</v>
      </c>
      <c r="U142" s="807">
        <v>12</v>
      </c>
      <c r="V142" s="963">
        <v>4</v>
      </c>
      <c r="W142" s="807" t="s">
        <v>10276</v>
      </c>
      <c r="X142" s="807">
        <v>1</v>
      </c>
      <c r="Y142" s="807" t="s">
        <v>10034</v>
      </c>
      <c r="Z142" s="807"/>
      <c r="AA142" s="807">
        <v>1</v>
      </c>
      <c r="AB142" s="807" t="s">
        <v>11495</v>
      </c>
      <c r="AC142" s="807" t="s">
        <v>10027</v>
      </c>
      <c r="AD142" s="807" t="s">
        <v>10027</v>
      </c>
      <c r="AE142" s="807" t="s">
        <v>10027</v>
      </c>
      <c r="AF142" s="807" t="s">
        <v>2239</v>
      </c>
      <c r="AG142" s="807"/>
      <c r="AH142" s="807" t="s">
        <v>1695</v>
      </c>
      <c r="AI142" s="807" t="s">
        <v>16746</v>
      </c>
      <c r="AJ142" s="807"/>
      <c r="AK142" s="559"/>
    </row>
    <row r="143" spans="1:37" ht="31.5" customHeight="1" x14ac:dyDescent="0.25">
      <c r="A143" s="767"/>
      <c r="B143" s="784">
        <v>135</v>
      </c>
      <c r="C143" s="785" t="s">
        <v>2759</v>
      </c>
      <c r="D143" s="785" t="s">
        <v>7929</v>
      </c>
      <c r="E143" s="807" t="s">
        <v>226</v>
      </c>
      <c r="F143" s="785" t="s">
        <v>10006</v>
      </c>
      <c r="G143" s="807" t="s">
        <v>1105</v>
      </c>
      <c r="H143" s="807" t="s">
        <v>10041</v>
      </c>
      <c r="I143" s="807" t="s">
        <v>10832</v>
      </c>
      <c r="J143" s="807"/>
      <c r="K143" s="807">
        <v>3260.4</v>
      </c>
      <c r="L143" s="807">
        <f t="shared" si="35"/>
        <v>548.76</v>
      </c>
      <c r="M143" s="807">
        <f t="shared" si="34"/>
        <v>88.030799999999999</v>
      </c>
      <c r="N143" s="786">
        <v>45.73</v>
      </c>
      <c r="O143" s="786">
        <f t="shared" si="40"/>
        <v>7.3358999999999996</v>
      </c>
      <c r="P143" s="788" t="s">
        <v>1527</v>
      </c>
      <c r="Q143" s="807" t="s">
        <v>9976</v>
      </c>
      <c r="R143" s="807" t="s">
        <v>8298</v>
      </c>
      <c r="S143" s="807" t="s">
        <v>8952</v>
      </c>
      <c r="T143" s="807" t="s">
        <v>7931</v>
      </c>
      <c r="U143" s="807">
        <v>7.6</v>
      </c>
      <c r="V143" s="963">
        <v>2</v>
      </c>
      <c r="W143" s="807" t="s">
        <v>11239</v>
      </c>
      <c r="X143" s="807">
        <v>1</v>
      </c>
      <c r="Y143" s="807" t="s">
        <v>10034</v>
      </c>
      <c r="Z143" s="807"/>
      <c r="AA143" s="807"/>
      <c r="AB143" s="807"/>
      <c r="AC143" s="807" t="s">
        <v>10027</v>
      </c>
      <c r="AD143" s="807"/>
      <c r="AE143" s="807"/>
      <c r="AF143" s="807"/>
      <c r="AG143" s="807"/>
      <c r="AH143" s="807" t="s">
        <v>8</v>
      </c>
      <c r="AI143" s="807"/>
      <c r="AJ143" s="807"/>
      <c r="AK143" s="559"/>
    </row>
    <row r="144" spans="1:37" ht="31.5" customHeight="1" x14ac:dyDescent="0.25">
      <c r="A144" s="767"/>
      <c r="B144" s="784">
        <v>136</v>
      </c>
      <c r="C144" s="785" t="s">
        <v>2759</v>
      </c>
      <c r="D144" s="785" t="s">
        <v>8264</v>
      </c>
      <c r="E144" s="807" t="s">
        <v>51</v>
      </c>
      <c r="F144" s="785" t="s">
        <v>9264</v>
      </c>
      <c r="G144" s="807" t="s">
        <v>1104</v>
      </c>
      <c r="H144" s="807" t="s">
        <v>9636</v>
      </c>
      <c r="I144" s="807"/>
      <c r="J144" s="807"/>
      <c r="K144" s="807">
        <v>13141.2</v>
      </c>
      <c r="L144" s="807">
        <f t="shared" si="35"/>
        <v>1160.4000000000001</v>
      </c>
      <c r="M144" s="807">
        <f t="shared" si="34"/>
        <v>354.81240000000003</v>
      </c>
      <c r="N144" s="786">
        <v>96.7</v>
      </c>
      <c r="O144" s="786">
        <f t="shared" si="40"/>
        <v>29.567700000000002</v>
      </c>
      <c r="P144" s="807" t="s">
        <v>1231</v>
      </c>
      <c r="Q144" s="807" t="s">
        <v>1231</v>
      </c>
      <c r="R144" s="807" t="s">
        <v>17287</v>
      </c>
      <c r="S144" s="807" t="s">
        <v>8952</v>
      </c>
      <c r="T144" s="807" t="s">
        <v>7932</v>
      </c>
      <c r="U144" s="807">
        <v>12</v>
      </c>
      <c r="V144" s="963">
        <v>3</v>
      </c>
      <c r="W144" s="807" t="s">
        <v>13048</v>
      </c>
      <c r="X144" s="807">
        <v>2</v>
      </c>
      <c r="Y144" s="807" t="s">
        <v>10034</v>
      </c>
      <c r="Z144" s="807"/>
      <c r="AA144" s="807"/>
      <c r="AB144" s="807" t="s">
        <v>10226</v>
      </c>
      <c r="AC144" s="807" t="s">
        <v>10027</v>
      </c>
      <c r="AD144" s="807" t="s">
        <v>10027</v>
      </c>
      <c r="AE144" s="807" t="s">
        <v>10027</v>
      </c>
      <c r="AF144" s="807" t="s">
        <v>2239</v>
      </c>
      <c r="AG144" s="807"/>
      <c r="AH144" s="807" t="s">
        <v>1695</v>
      </c>
      <c r="AI144" s="807" t="s">
        <v>16746</v>
      </c>
      <c r="AJ144" s="807"/>
      <c r="AK144" s="559"/>
    </row>
    <row r="145" spans="1:37" ht="60" customHeight="1" x14ac:dyDescent="0.25">
      <c r="A145" s="767"/>
      <c r="B145" s="784">
        <v>137</v>
      </c>
      <c r="C145" s="785" t="s">
        <v>2759</v>
      </c>
      <c r="D145" s="785" t="s">
        <v>8265</v>
      </c>
      <c r="E145" s="807" t="s">
        <v>58</v>
      </c>
      <c r="F145" s="785" t="s">
        <v>9989</v>
      </c>
      <c r="G145" s="807" t="s">
        <v>1104</v>
      </c>
      <c r="H145" s="807" t="s">
        <v>17310</v>
      </c>
      <c r="I145" s="807"/>
      <c r="J145" s="807"/>
      <c r="K145" s="807">
        <v>3567.4</v>
      </c>
      <c r="L145" s="807">
        <f t="shared" si="35"/>
        <v>2437.6799999999998</v>
      </c>
      <c r="M145" s="807">
        <f t="shared" si="34"/>
        <v>96.319800000000001</v>
      </c>
      <c r="N145" s="786">
        <v>203.14</v>
      </c>
      <c r="O145" s="786">
        <f t="shared" si="40"/>
        <v>8.0266500000000001</v>
      </c>
      <c r="P145" s="807" t="s">
        <v>1231</v>
      </c>
      <c r="Q145" s="807" t="s">
        <v>1231</v>
      </c>
      <c r="R145" s="807" t="s">
        <v>17287</v>
      </c>
      <c r="S145" s="807" t="s">
        <v>8952</v>
      </c>
      <c r="T145" s="807" t="s">
        <v>7933</v>
      </c>
      <c r="U145" s="807">
        <v>12</v>
      </c>
      <c r="V145" s="963">
        <v>2</v>
      </c>
      <c r="W145" s="807" t="s">
        <v>13048</v>
      </c>
      <c r="X145" s="807">
        <v>1</v>
      </c>
      <c r="Y145" s="807" t="s">
        <v>10034</v>
      </c>
      <c r="Z145" s="807"/>
      <c r="AA145" s="807">
        <v>1</v>
      </c>
      <c r="AB145" s="807" t="s">
        <v>10833</v>
      </c>
      <c r="AC145" s="807" t="s">
        <v>10027</v>
      </c>
      <c r="AD145" s="807" t="s">
        <v>10027</v>
      </c>
      <c r="AE145" s="807" t="s">
        <v>10027</v>
      </c>
      <c r="AF145" s="807" t="s">
        <v>10027</v>
      </c>
      <c r="AG145" s="807"/>
      <c r="AH145" s="807" t="s">
        <v>663</v>
      </c>
      <c r="AI145" s="807" t="s">
        <v>16747</v>
      </c>
      <c r="AJ145" s="807"/>
      <c r="AK145" s="559"/>
    </row>
    <row r="146" spans="1:37" ht="60" customHeight="1" x14ac:dyDescent="0.25">
      <c r="A146" s="767"/>
      <c r="B146" s="784">
        <v>138</v>
      </c>
      <c r="C146" s="785" t="s">
        <v>2759</v>
      </c>
      <c r="D146" s="785" t="s">
        <v>8266</v>
      </c>
      <c r="E146" s="807" t="s">
        <v>56</v>
      </c>
      <c r="F146" s="785" t="s">
        <v>9265</v>
      </c>
      <c r="G146" s="807" t="s">
        <v>1104</v>
      </c>
      <c r="H146" s="807" t="s">
        <v>9982</v>
      </c>
      <c r="I146" s="807"/>
      <c r="J146" s="807"/>
      <c r="K146" s="807">
        <v>8645</v>
      </c>
      <c r="L146" s="807">
        <f t="shared" si="35"/>
        <v>1533.6</v>
      </c>
      <c r="M146" s="807">
        <f t="shared" si="34"/>
        <v>233.41499999999996</v>
      </c>
      <c r="N146" s="786">
        <v>127.8</v>
      </c>
      <c r="O146" s="786">
        <f t="shared" si="40"/>
        <v>19.451249999999998</v>
      </c>
      <c r="P146" s="807" t="s">
        <v>1231</v>
      </c>
      <c r="Q146" s="807" t="s">
        <v>1231</v>
      </c>
      <c r="R146" s="807" t="s">
        <v>17287</v>
      </c>
      <c r="S146" s="807" t="s">
        <v>8952</v>
      </c>
      <c r="T146" s="807" t="s">
        <v>7934</v>
      </c>
      <c r="U146" s="807">
        <v>12</v>
      </c>
      <c r="V146" s="963">
        <v>3</v>
      </c>
      <c r="W146" s="807" t="s">
        <v>13048</v>
      </c>
      <c r="X146" s="807">
        <v>2</v>
      </c>
      <c r="Y146" s="807" t="s">
        <v>10034</v>
      </c>
      <c r="Z146" s="807"/>
      <c r="AA146" s="807"/>
      <c r="AB146" s="807"/>
      <c r="AC146" s="807" t="s">
        <v>10027</v>
      </c>
      <c r="AD146" s="807" t="s">
        <v>10027</v>
      </c>
      <c r="AE146" s="807" t="s">
        <v>10027</v>
      </c>
      <c r="AF146" s="807" t="s">
        <v>10027</v>
      </c>
      <c r="AG146" s="807"/>
      <c r="AH146" s="807" t="s">
        <v>1695</v>
      </c>
      <c r="AI146" s="807" t="s">
        <v>16746</v>
      </c>
      <c r="AJ146" s="807"/>
      <c r="AK146" s="559"/>
    </row>
    <row r="147" spans="1:37" ht="45" customHeight="1" x14ac:dyDescent="0.25">
      <c r="A147" s="767"/>
      <c r="B147" s="784">
        <v>139</v>
      </c>
      <c r="C147" s="785" t="s">
        <v>2759</v>
      </c>
      <c r="D147" s="785" t="s">
        <v>8267</v>
      </c>
      <c r="E147" s="807" t="s">
        <v>54</v>
      </c>
      <c r="F147" s="785" t="s">
        <v>9266</v>
      </c>
      <c r="G147" s="807" t="s">
        <v>1104</v>
      </c>
      <c r="H147" s="807"/>
      <c r="I147" s="807"/>
      <c r="J147" s="807"/>
      <c r="K147" s="807">
        <v>11308.4</v>
      </c>
      <c r="L147" s="807">
        <f t="shared" si="35"/>
        <v>1558.8000000000002</v>
      </c>
      <c r="M147" s="807">
        <f t="shared" si="34"/>
        <v>305.32679999999999</v>
      </c>
      <c r="N147" s="786">
        <v>129.9</v>
      </c>
      <c r="O147" s="786">
        <f t="shared" si="40"/>
        <v>25.443899999999999</v>
      </c>
      <c r="P147" s="807" t="s">
        <v>1231</v>
      </c>
      <c r="Q147" s="807" t="s">
        <v>1231</v>
      </c>
      <c r="R147" s="807" t="s">
        <v>17287</v>
      </c>
      <c r="S147" s="807" t="s">
        <v>8952</v>
      </c>
      <c r="T147" s="807" t="s">
        <v>7935</v>
      </c>
      <c r="U147" s="807">
        <v>12</v>
      </c>
      <c r="V147" s="963">
        <v>3</v>
      </c>
      <c r="W147" s="807" t="s">
        <v>10608</v>
      </c>
      <c r="X147" s="807">
        <v>2</v>
      </c>
      <c r="Y147" s="807" t="s">
        <v>10034</v>
      </c>
      <c r="Z147" s="807"/>
      <c r="AA147" s="807"/>
      <c r="AB147" s="807" t="s">
        <v>10226</v>
      </c>
      <c r="AC147" s="807" t="s">
        <v>10027</v>
      </c>
      <c r="AD147" s="807" t="s">
        <v>10027</v>
      </c>
      <c r="AE147" s="807" t="s">
        <v>10027</v>
      </c>
      <c r="AF147" s="807" t="s">
        <v>10027</v>
      </c>
      <c r="AG147" s="807"/>
      <c r="AH147" s="807" t="s">
        <v>1695</v>
      </c>
      <c r="AI147" s="807" t="s">
        <v>16746</v>
      </c>
      <c r="AJ147" s="807"/>
      <c r="AK147" s="559"/>
    </row>
    <row r="148" spans="1:37" s="577" customFormat="1" ht="195.75" customHeight="1" x14ac:dyDescent="0.25">
      <c r="A148" s="767"/>
      <c r="B148" s="784">
        <v>140</v>
      </c>
      <c r="C148" s="819" t="s">
        <v>2759</v>
      </c>
      <c r="D148" s="819" t="s">
        <v>10986</v>
      </c>
      <c r="E148" s="1018" t="s">
        <v>131</v>
      </c>
      <c r="F148" s="785" t="s">
        <v>18133</v>
      </c>
      <c r="G148" s="807" t="s">
        <v>1105</v>
      </c>
      <c r="H148" s="807" t="s">
        <v>9983</v>
      </c>
      <c r="I148" s="807"/>
      <c r="J148" s="807"/>
      <c r="K148" s="807">
        <v>27638.57</v>
      </c>
      <c r="L148" s="807">
        <f>N148*12</f>
        <v>2010.12</v>
      </c>
      <c r="M148" s="807">
        <f t="shared" si="34"/>
        <v>622.79999999999995</v>
      </c>
      <c r="N148" s="807">
        <v>167.51</v>
      </c>
      <c r="O148" s="788">
        <v>51.9</v>
      </c>
      <c r="P148" s="788" t="s">
        <v>1527</v>
      </c>
      <c r="Q148" s="788" t="s">
        <v>813</v>
      </c>
      <c r="R148" s="807" t="s">
        <v>8298</v>
      </c>
      <c r="S148" s="807" t="s">
        <v>8952</v>
      </c>
      <c r="T148" s="1018" t="s">
        <v>7937</v>
      </c>
      <c r="U148" s="807">
        <v>14.2</v>
      </c>
      <c r="V148" s="1017">
        <v>4</v>
      </c>
      <c r="W148" s="807" t="s">
        <v>17117</v>
      </c>
      <c r="X148" s="807">
        <v>2</v>
      </c>
      <c r="Y148" s="807" t="s">
        <v>10680</v>
      </c>
      <c r="Z148" s="807"/>
      <c r="AA148" s="807"/>
      <c r="AB148" s="807"/>
      <c r="AC148" s="807" t="s">
        <v>10027</v>
      </c>
      <c r="AD148" s="807" t="s">
        <v>10027</v>
      </c>
      <c r="AE148" s="807" t="s">
        <v>10027</v>
      </c>
      <c r="AF148" s="807" t="s">
        <v>10027</v>
      </c>
      <c r="AG148" s="807"/>
      <c r="AH148" s="807" t="s">
        <v>663</v>
      </c>
      <c r="AI148" s="807" t="s">
        <v>17994</v>
      </c>
      <c r="AJ148" s="807" t="s">
        <v>10047</v>
      </c>
      <c r="AK148" s="761"/>
    </row>
    <row r="149" spans="1:37" s="577" customFormat="1" ht="115.5" customHeight="1" x14ac:dyDescent="0.25">
      <c r="A149" s="767"/>
      <c r="B149" s="784">
        <v>141</v>
      </c>
      <c r="C149" s="785" t="s">
        <v>2759</v>
      </c>
      <c r="D149" s="785" t="s">
        <v>7951</v>
      </c>
      <c r="E149" s="807" t="s">
        <v>152</v>
      </c>
      <c r="F149" s="785" t="s">
        <v>18128</v>
      </c>
      <c r="G149" s="807" t="s">
        <v>1105</v>
      </c>
      <c r="H149" s="807" t="s">
        <v>6476</v>
      </c>
      <c r="I149" s="807"/>
      <c r="J149" s="807"/>
      <c r="K149" s="807">
        <v>7990.47</v>
      </c>
      <c r="L149" s="807">
        <f>N149*12</f>
        <v>655.08000000000004</v>
      </c>
      <c r="M149" s="807">
        <f t="shared" si="34"/>
        <v>199.56</v>
      </c>
      <c r="N149" s="788">
        <v>54.59</v>
      </c>
      <c r="O149" s="788">
        <v>16.63</v>
      </c>
      <c r="P149" s="788" t="s">
        <v>1527</v>
      </c>
      <c r="Q149" s="788" t="s">
        <v>813</v>
      </c>
      <c r="R149" s="807" t="s">
        <v>17287</v>
      </c>
      <c r="S149" s="807" t="s">
        <v>8952</v>
      </c>
      <c r="T149" s="807" t="s">
        <v>10039</v>
      </c>
      <c r="U149" s="807">
        <v>11</v>
      </c>
      <c r="V149" s="1017">
        <v>2</v>
      </c>
      <c r="W149" s="807" t="s">
        <v>1564</v>
      </c>
      <c r="X149" s="807">
        <v>1</v>
      </c>
      <c r="Y149" s="807" t="s">
        <v>16424</v>
      </c>
      <c r="Z149" s="807"/>
      <c r="AA149" s="807"/>
      <c r="AB149" s="807"/>
      <c r="AC149" s="807" t="s">
        <v>10027</v>
      </c>
      <c r="AD149" s="807" t="s">
        <v>10027</v>
      </c>
      <c r="AE149" s="807" t="s">
        <v>10027</v>
      </c>
      <c r="AF149" s="807" t="s">
        <v>10027</v>
      </c>
      <c r="AG149" s="807"/>
      <c r="AH149" s="807" t="s">
        <v>663</v>
      </c>
      <c r="AI149" s="807" t="s">
        <v>17995</v>
      </c>
      <c r="AJ149" s="807"/>
      <c r="AK149" s="761"/>
    </row>
    <row r="150" spans="1:37" s="577" customFormat="1" ht="63" customHeight="1" x14ac:dyDescent="0.25">
      <c r="A150" s="767"/>
      <c r="B150" s="784">
        <v>142</v>
      </c>
      <c r="C150" s="819" t="s">
        <v>2759</v>
      </c>
      <c r="D150" s="819" t="s">
        <v>12838</v>
      </c>
      <c r="E150" s="1018" t="s">
        <v>10185</v>
      </c>
      <c r="F150" s="785" t="s">
        <v>18127</v>
      </c>
      <c r="G150" s="807" t="s">
        <v>1105</v>
      </c>
      <c r="H150" s="807" t="s">
        <v>16614</v>
      </c>
      <c r="I150" s="807"/>
      <c r="J150" s="807"/>
      <c r="K150" s="807">
        <v>7783.3</v>
      </c>
      <c r="L150" s="807">
        <f>N150*12</f>
        <v>616.43999999999994</v>
      </c>
      <c r="M150" s="807">
        <f t="shared" si="34"/>
        <v>163.19999999999999</v>
      </c>
      <c r="N150" s="788">
        <v>51.37</v>
      </c>
      <c r="O150" s="788">
        <v>13.6</v>
      </c>
      <c r="P150" s="788" t="s">
        <v>1527</v>
      </c>
      <c r="Q150" s="1018" t="s">
        <v>813</v>
      </c>
      <c r="R150" s="807" t="s">
        <v>17287</v>
      </c>
      <c r="S150" s="807" t="s">
        <v>8952</v>
      </c>
      <c r="T150" s="1018" t="s">
        <v>7953</v>
      </c>
      <c r="U150" s="807">
        <v>14.2</v>
      </c>
      <c r="V150" s="1017">
        <v>2</v>
      </c>
      <c r="W150" s="807" t="s">
        <v>17115</v>
      </c>
      <c r="X150" s="807">
        <v>1</v>
      </c>
      <c r="Y150" s="807" t="s">
        <v>10034</v>
      </c>
      <c r="Z150" s="807" t="s">
        <v>9475</v>
      </c>
      <c r="AA150" s="807"/>
      <c r="AB150" s="807"/>
      <c r="AC150" s="807" t="s">
        <v>10027</v>
      </c>
      <c r="AD150" s="807" t="s">
        <v>10027</v>
      </c>
      <c r="AE150" s="807" t="s">
        <v>10027</v>
      </c>
      <c r="AF150" s="807" t="s">
        <v>10027</v>
      </c>
      <c r="AG150" s="807"/>
      <c r="AH150" s="807"/>
      <c r="AI150" s="807" t="s">
        <v>17996</v>
      </c>
      <c r="AJ150" s="807" t="s">
        <v>10051</v>
      </c>
      <c r="AK150" s="761"/>
    </row>
    <row r="151" spans="1:37" ht="285" customHeight="1" x14ac:dyDescent="0.25">
      <c r="A151" s="767"/>
      <c r="B151" s="784">
        <v>143</v>
      </c>
      <c r="C151" s="785" t="s">
        <v>2759</v>
      </c>
      <c r="D151" s="785" t="s">
        <v>7954</v>
      </c>
      <c r="E151" s="807" t="s">
        <v>160</v>
      </c>
      <c r="F151" s="785" t="s">
        <v>16545</v>
      </c>
      <c r="G151" s="807" t="s">
        <v>1104</v>
      </c>
      <c r="H151" s="807" t="s">
        <v>10834</v>
      </c>
      <c r="I151" s="807"/>
      <c r="J151" s="807"/>
      <c r="K151" s="807">
        <v>36066.339999999997</v>
      </c>
      <c r="L151" s="807">
        <f t="shared" ref="L151:L152" si="41">N151*12</f>
        <v>3216.24</v>
      </c>
      <c r="M151" s="807">
        <f t="shared" si="34"/>
        <v>973.79117999999994</v>
      </c>
      <c r="N151" s="786">
        <v>268.02</v>
      </c>
      <c r="O151" s="786">
        <f>(K151*0.027)/12</f>
        <v>81.149265</v>
      </c>
      <c r="P151" s="786" t="s">
        <v>16689</v>
      </c>
      <c r="Q151" s="786" t="s">
        <v>16689</v>
      </c>
      <c r="R151" s="807" t="s">
        <v>17287</v>
      </c>
      <c r="S151" s="807" t="s">
        <v>8952</v>
      </c>
      <c r="T151" s="807" t="s">
        <v>7955</v>
      </c>
      <c r="U151" s="807">
        <v>12</v>
      </c>
      <c r="V151" s="963">
        <v>4</v>
      </c>
      <c r="W151" s="807" t="s">
        <v>10835</v>
      </c>
      <c r="X151" s="807">
        <v>2</v>
      </c>
      <c r="Y151" s="807" t="s">
        <v>10034</v>
      </c>
      <c r="Z151" s="807"/>
      <c r="AA151" s="807"/>
      <c r="AB151" s="807" t="s">
        <v>10250</v>
      </c>
      <c r="AC151" s="807" t="s">
        <v>10027</v>
      </c>
      <c r="AD151" s="807" t="s">
        <v>10027</v>
      </c>
      <c r="AE151" s="807" t="s">
        <v>10027</v>
      </c>
      <c r="AF151" s="807" t="s">
        <v>2239</v>
      </c>
      <c r="AG151" s="807"/>
      <c r="AH151" s="807" t="s">
        <v>1695</v>
      </c>
      <c r="AI151" s="807" t="s">
        <v>16747</v>
      </c>
      <c r="AJ151" s="807"/>
      <c r="AK151" s="559"/>
    </row>
    <row r="152" spans="1:37" ht="60" customHeight="1" x14ac:dyDescent="0.25">
      <c r="A152" s="767"/>
      <c r="B152" s="784">
        <v>144</v>
      </c>
      <c r="C152" s="785" t="s">
        <v>2759</v>
      </c>
      <c r="D152" s="785" t="s">
        <v>9695</v>
      </c>
      <c r="E152" s="807" t="s">
        <v>188</v>
      </c>
      <c r="F152" s="785" t="s">
        <v>13335</v>
      </c>
      <c r="G152" s="807" t="s">
        <v>1104</v>
      </c>
      <c r="H152" s="807"/>
      <c r="I152" s="807"/>
      <c r="J152" s="807"/>
      <c r="K152" s="807">
        <v>8151.5</v>
      </c>
      <c r="L152" s="807">
        <f t="shared" si="41"/>
        <v>2269.1999999999998</v>
      </c>
      <c r="M152" s="807">
        <f t="shared" si="34"/>
        <v>220.09050000000002</v>
      </c>
      <c r="N152" s="786">
        <v>189.1</v>
      </c>
      <c r="O152" s="786">
        <f>(K152*0.027)/12</f>
        <v>18.340875</v>
      </c>
      <c r="P152" s="786" t="s">
        <v>2549</v>
      </c>
      <c r="Q152" s="786" t="s">
        <v>2549</v>
      </c>
      <c r="R152" s="807" t="s">
        <v>8298</v>
      </c>
      <c r="S152" s="807" t="s">
        <v>8952</v>
      </c>
      <c r="T152" s="807" t="s">
        <v>14735</v>
      </c>
      <c r="U152" s="807">
        <v>11</v>
      </c>
      <c r="V152" s="963">
        <v>2</v>
      </c>
      <c r="W152" s="807" t="s">
        <v>17682</v>
      </c>
      <c r="X152" s="807">
        <v>1</v>
      </c>
      <c r="Y152" s="807" t="s">
        <v>10034</v>
      </c>
      <c r="Z152" s="807"/>
      <c r="AA152" s="807"/>
      <c r="AB152" s="807"/>
      <c r="AC152" s="807" t="s">
        <v>10027</v>
      </c>
      <c r="AD152" s="807" t="s">
        <v>10027</v>
      </c>
      <c r="AE152" s="807" t="s">
        <v>10027</v>
      </c>
      <c r="AF152" s="807" t="s">
        <v>10027</v>
      </c>
      <c r="AG152" s="807"/>
      <c r="AH152" s="807"/>
      <c r="AI152" s="807" t="s">
        <v>16742</v>
      </c>
      <c r="AJ152" s="807"/>
      <c r="AK152" s="559"/>
    </row>
    <row r="153" spans="1:37" s="577" customFormat="1" ht="135" customHeight="1" x14ac:dyDescent="0.25">
      <c r="A153" s="767"/>
      <c r="B153" s="784">
        <v>145</v>
      </c>
      <c r="C153" s="785" t="s">
        <v>2759</v>
      </c>
      <c r="D153" s="785" t="s">
        <v>7960</v>
      </c>
      <c r="E153" s="807" t="s">
        <v>211</v>
      </c>
      <c r="F153" s="785" t="s">
        <v>17827</v>
      </c>
      <c r="G153" s="807" t="s">
        <v>1104</v>
      </c>
      <c r="H153" s="807" t="s">
        <v>18005</v>
      </c>
      <c r="I153" s="807" t="s">
        <v>10836</v>
      </c>
      <c r="J153" s="807"/>
      <c r="K153" s="807">
        <v>13091.8</v>
      </c>
      <c r="L153" s="807">
        <f>N153*12</f>
        <v>1192.9537999999998</v>
      </c>
      <c r="M153" s="807"/>
      <c r="N153" s="786">
        <f>K153*0.086/12+0.3625+4.256+0.36975+0.6</f>
        <v>99.412816666666643</v>
      </c>
      <c r="O153" s="786"/>
      <c r="P153" s="786" t="s">
        <v>2549</v>
      </c>
      <c r="Q153" s="786" t="s">
        <v>2549</v>
      </c>
      <c r="R153" s="807" t="s">
        <v>8298</v>
      </c>
      <c r="S153" s="807" t="s">
        <v>8952</v>
      </c>
      <c r="T153" s="800" t="s">
        <v>10837</v>
      </c>
      <c r="U153" s="807">
        <v>12</v>
      </c>
      <c r="V153" s="1017">
        <v>3</v>
      </c>
      <c r="W153" s="807" t="s">
        <v>10537</v>
      </c>
      <c r="X153" s="807">
        <v>1</v>
      </c>
      <c r="Y153" s="807" t="s">
        <v>10034</v>
      </c>
      <c r="Z153" s="807"/>
      <c r="AA153" s="807"/>
      <c r="AB153" s="807" t="s">
        <v>10838</v>
      </c>
      <c r="AC153" s="807" t="s">
        <v>10027</v>
      </c>
      <c r="AD153" s="807" t="s">
        <v>10027</v>
      </c>
      <c r="AE153" s="807" t="s">
        <v>10027</v>
      </c>
      <c r="AF153" s="807" t="s">
        <v>2239</v>
      </c>
      <c r="AG153" s="807"/>
      <c r="AH153" s="807" t="s">
        <v>1695</v>
      </c>
      <c r="AI153" s="807" t="s">
        <v>18006</v>
      </c>
      <c r="AJ153" s="807"/>
      <c r="AK153" s="761"/>
    </row>
    <row r="154" spans="1:37" s="577" customFormat="1" ht="111.75" customHeight="1" x14ac:dyDescent="0.25">
      <c r="A154" s="767"/>
      <c r="B154" s="784">
        <v>146</v>
      </c>
      <c r="C154" s="785" t="s">
        <v>2759</v>
      </c>
      <c r="D154" s="785" t="s">
        <v>17112</v>
      </c>
      <c r="E154" s="807" t="s">
        <v>728</v>
      </c>
      <c r="F154" s="785" t="s">
        <v>18099</v>
      </c>
      <c r="G154" s="807" t="s">
        <v>1105</v>
      </c>
      <c r="H154" s="807"/>
      <c r="I154" s="807"/>
      <c r="J154" s="807"/>
      <c r="K154" s="1020">
        <v>16852</v>
      </c>
      <c r="L154" s="807">
        <f>N154*12</f>
        <v>816.72</v>
      </c>
      <c r="M154" s="807"/>
      <c r="N154" s="1020">
        <v>68.06</v>
      </c>
      <c r="O154" s="1020"/>
      <c r="P154" s="788" t="s">
        <v>1527</v>
      </c>
      <c r="Q154" s="807" t="s">
        <v>9976</v>
      </c>
      <c r="R154" s="807" t="s">
        <v>8298</v>
      </c>
      <c r="S154" s="807" t="s">
        <v>8952</v>
      </c>
      <c r="T154" s="807" t="s">
        <v>7962</v>
      </c>
      <c r="U154" s="807">
        <v>7.6</v>
      </c>
      <c r="V154" s="1017">
        <v>2</v>
      </c>
      <c r="W154" s="807" t="s">
        <v>17981</v>
      </c>
      <c r="X154" s="807"/>
      <c r="Y154" s="807"/>
      <c r="Z154" s="807"/>
      <c r="AA154" s="807"/>
      <c r="AB154" s="807"/>
      <c r="AC154" s="807" t="s">
        <v>10027</v>
      </c>
      <c r="AD154" s="807"/>
      <c r="AE154" s="807"/>
      <c r="AF154" s="807"/>
      <c r="AG154" s="807"/>
      <c r="AH154" s="807" t="s">
        <v>8</v>
      </c>
      <c r="AI154" s="999"/>
      <c r="AJ154" s="807" t="s">
        <v>17986</v>
      </c>
      <c r="AK154" s="761"/>
    </row>
    <row r="155" spans="1:37" ht="60" customHeight="1" x14ac:dyDescent="0.25">
      <c r="A155" s="767"/>
      <c r="B155" s="784">
        <v>147</v>
      </c>
      <c r="C155" s="785" t="s">
        <v>2759</v>
      </c>
      <c r="D155" s="785" t="s">
        <v>7963</v>
      </c>
      <c r="E155" s="807" t="s">
        <v>236</v>
      </c>
      <c r="F155" s="785" t="s">
        <v>17806</v>
      </c>
      <c r="G155" s="807" t="s">
        <v>1104</v>
      </c>
      <c r="H155" s="807" t="s">
        <v>10839</v>
      </c>
      <c r="I155" s="807"/>
      <c r="J155" s="807"/>
      <c r="K155" s="807">
        <v>4019.6</v>
      </c>
      <c r="L155" s="807">
        <f t="shared" ref="L155:L158" si="42">N155*12</f>
        <v>672</v>
      </c>
      <c r="M155" s="807">
        <f t="shared" ref="M155:M212" si="43">O155*12</f>
        <v>108.5292</v>
      </c>
      <c r="N155" s="786">
        <v>56</v>
      </c>
      <c r="O155" s="786">
        <f t="shared" ref="O155:O165" si="44">(K155*0.027)/12</f>
        <v>9.0441000000000003</v>
      </c>
      <c r="P155" s="786" t="s">
        <v>2549</v>
      </c>
      <c r="Q155" s="788" t="s">
        <v>813</v>
      </c>
      <c r="R155" s="807" t="s">
        <v>17287</v>
      </c>
      <c r="S155" s="807" t="s">
        <v>8952</v>
      </c>
      <c r="T155" s="807" t="s">
        <v>7964</v>
      </c>
      <c r="U155" s="807">
        <v>11</v>
      </c>
      <c r="V155" s="963">
        <v>2</v>
      </c>
      <c r="W155" s="807" t="s">
        <v>10624</v>
      </c>
      <c r="X155" s="807">
        <v>1</v>
      </c>
      <c r="Y155" s="807" t="s">
        <v>10034</v>
      </c>
      <c r="Z155" s="807"/>
      <c r="AA155" s="807"/>
      <c r="AB155" s="807" t="s">
        <v>10269</v>
      </c>
      <c r="AC155" s="807" t="s">
        <v>10027</v>
      </c>
      <c r="AD155" s="807" t="s">
        <v>10027</v>
      </c>
      <c r="AE155" s="807" t="s">
        <v>10027</v>
      </c>
      <c r="AF155" s="807" t="s">
        <v>2239</v>
      </c>
      <c r="AG155" s="807"/>
      <c r="AH155" s="807" t="s">
        <v>1695</v>
      </c>
      <c r="AI155" s="807" t="s">
        <v>16746</v>
      </c>
      <c r="AJ155" s="807"/>
      <c r="AK155" s="559"/>
    </row>
    <row r="156" spans="1:37" ht="45" customHeight="1" x14ac:dyDescent="0.25">
      <c r="A156" s="767"/>
      <c r="B156" s="784">
        <v>148</v>
      </c>
      <c r="C156" s="785" t="s">
        <v>2759</v>
      </c>
      <c r="D156" s="785" t="s">
        <v>7965</v>
      </c>
      <c r="E156" s="807" t="s">
        <v>12694</v>
      </c>
      <c r="F156" s="785" t="s">
        <v>16641</v>
      </c>
      <c r="G156" s="807" t="s">
        <v>1104</v>
      </c>
      <c r="H156" s="807"/>
      <c r="I156" s="807"/>
      <c r="J156" s="807"/>
      <c r="K156" s="807">
        <v>22390.3</v>
      </c>
      <c r="L156" s="807">
        <f t="shared" si="42"/>
        <v>1947.9560999999999</v>
      </c>
      <c r="M156" s="807">
        <f t="shared" si="43"/>
        <v>604.53809999999999</v>
      </c>
      <c r="N156" s="786">
        <f>(K156*0.087)/12</f>
        <v>162.32967499999998</v>
      </c>
      <c r="O156" s="786">
        <f t="shared" si="44"/>
        <v>50.378174999999999</v>
      </c>
      <c r="P156" s="786" t="s">
        <v>16707</v>
      </c>
      <c r="Q156" s="786" t="s">
        <v>16689</v>
      </c>
      <c r="R156" s="807" t="s">
        <v>17287</v>
      </c>
      <c r="S156" s="807" t="s">
        <v>8952</v>
      </c>
      <c r="T156" s="807" t="s">
        <v>7966</v>
      </c>
      <c r="U156" s="807">
        <v>12</v>
      </c>
      <c r="V156" s="963">
        <v>2</v>
      </c>
      <c r="W156" s="807" t="s">
        <v>10639</v>
      </c>
      <c r="X156" s="807">
        <v>2</v>
      </c>
      <c r="Y156" s="807" t="s">
        <v>10034</v>
      </c>
      <c r="Z156" s="807"/>
      <c r="AA156" s="807"/>
      <c r="AB156" s="807" t="s">
        <v>10269</v>
      </c>
      <c r="AC156" s="807" t="s">
        <v>10027</v>
      </c>
      <c r="AD156" s="807" t="s">
        <v>10027</v>
      </c>
      <c r="AE156" s="807" t="s">
        <v>10027</v>
      </c>
      <c r="AF156" s="807" t="s">
        <v>2239</v>
      </c>
      <c r="AG156" s="807"/>
      <c r="AH156" s="807" t="s">
        <v>663</v>
      </c>
      <c r="AI156" s="807" t="s">
        <v>13302</v>
      </c>
      <c r="AJ156" s="807"/>
      <c r="AK156" s="559"/>
    </row>
    <row r="157" spans="1:37" ht="31.5" customHeight="1" x14ac:dyDescent="0.25">
      <c r="A157" s="767"/>
      <c r="B157" s="784">
        <v>149</v>
      </c>
      <c r="C157" s="785" t="s">
        <v>2759</v>
      </c>
      <c r="D157" s="785" t="s">
        <v>7967</v>
      </c>
      <c r="E157" s="807" t="s">
        <v>234</v>
      </c>
      <c r="F157" s="785" t="s">
        <v>9988</v>
      </c>
      <c r="G157" s="807" t="s">
        <v>1104</v>
      </c>
      <c r="H157" s="807"/>
      <c r="I157" s="807"/>
      <c r="J157" s="807"/>
      <c r="K157" s="807">
        <v>3089.7</v>
      </c>
      <c r="L157" s="807">
        <f t="shared" si="42"/>
        <v>990</v>
      </c>
      <c r="M157" s="807">
        <f t="shared" si="43"/>
        <v>83.421899999999994</v>
      </c>
      <c r="N157" s="786">
        <v>82.5</v>
      </c>
      <c r="O157" s="786">
        <f t="shared" si="44"/>
        <v>6.9518249999999995</v>
      </c>
      <c r="P157" s="786" t="s">
        <v>2549</v>
      </c>
      <c r="Q157" s="807" t="s">
        <v>9976</v>
      </c>
      <c r="R157" s="807" t="s">
        <v>17287</v>
      </c>
      <c r="S157" s="807" t="s">
        <v>8952</v>
      </c>
      <c r="T157" s="807" t="s">
        <v>7968</v>
      </c>
      <c r="U157" s="807">
        <v>12</v>
      </c>
      <c r="V157" s="963">
        <v>2</v>
      </c>
      <c r="W157" s="807" t="s">
        <v>10624</v>
      </c>
      <c r="X157" s="807">
        <v>2</v>
      </c>
      <c r="Y157" s="807" t="s">
        <v>10034</v>
      </c>
      <c r="Z157" s="807"/>
      <c r="AA157" s="807"/>
      <c r="AB157" s="807" t="s">
        <v>10269</v>
      </c>
      <c r="AC157" s="807" t="s">
        <v>10027</v>
      </c>
      <c r="AD157" s="807" t="s">
        <v>10027</v>
      </c>
      <c r="AE157" s="807" t="s">
        <v>10027</v>
      </c>
      <c r="AF157" s="807" t="s">
        <v>2239</v>
      </c>
      <c r="AG157" s="807"/>
      <c r="AH157" s="807" t="s">
        <v>1695</v>
      </c>
      <c r="AI157" s="807" t="s">
        <v>16746</v>
      </c>
      <c r="AJ157" s="807"/>
      <c r="AK157" s="559"/>
    </row>
    <row r="158" spans="1:37" s="577" customFormat="1" ht="187.5" customHeight="1" x14ac:dyDescent="0.25">
      <c r="A158" s="767"/>
      <c r="B158" s="784">
        <v>150</v>
      </c>
      <c r="C158" s="785" t="s">
        <v>2759</v>
      </c>
      <c r="D158" s="785" t="s">
        <v>7969</v>
      </c>
      <c r="E158" s="807" t="s">
        <v>176</v>
      </c>
      <c r="F158" s="785" t="s">
        <v>18082</v>
      </c>
      <c r="G158" s="807" t="s">
        <v>1104</v>
      </c>
      <c r="H158" s="807" t="s">
        <v>17154</v>
      </c>
      <c r="I158" s="807"/>
      <c r="J158" s="807" t="s">
        <v>6502</v>
      </c>
      <c r="K158" s="807">
        <v>14175.6</v>
      </c>
      <c r="L158" s="807">
        <f t="shared" si="42"/>
        <v>1409.6399999999999</v>
      </c>
      <c r="M158" s="807">
        <f t="shared" si="43"/>
        <v>396.91679999999997</v>
      </c>
      <c r="N158" s="786">
        <v>117.47</v>
      </c>
      <c r="O158" s="786">
        <f t="shared" ref="O158" si="45">(K158*0.028)/12</f>
        <v>33.0764</v>
      </c>
      <c r="P158" s="786" t="s">
        <v>16689</v>
      </c>
      <c r="Q158" s="786" t="s">
        <v>813</v>
      </c>
      <c r="R158" s="807" t="s">
        <v>17287</v>
      </c>
      <c r="S158" s="807" t="s">
        <v>8952</v>
      </c>
      <c r="T158" s="807" t="s">
        <v>4846</v>
      </c>
      <c r="U158" s="807">
        <v>11</v>
      </c>
      <c r="V158" s="1032">
        <v>4</v>
      </c>
      <c r="W158" s="807" t="s">
        <v>10624</v>
      </c>
      <c r="X158" s="807">
        <v>1</v>
      </c>
      <c r="Y158" s="807" t="s">
        <v>10268</v>
      </c>
      <c r="Z158" s="807"/>
      <c r="AA158" s="807"/>
      <c r="AB158" s="807" t="s">
        <v>10250</v>
      </c>
      <c r="AC158" s="807" t="s">
        <v>10027</v>
      </c>
      <c r="AD158" s="807" t="s">
        <v>10027</v>
      </c>
      <c r="AE158" s="807" t="s">
        <v>10027</v>
      </c>
      <c r="AF158" s="807" t="s">
        <v>10027</v>
      </c>
      <c r="AG158" s="807"/>
      <c r="AH158" s="807" t="s">
        <v>663</v>
      </c>
      <c r="AI158" s="807" t="s">
        <v>16746</v>
      </c>
      <c r="AJ158" s="807"/>
      <c r="AK158" s="761"/>
    </row>
    <row r="159" spans="1:37" s="577" customFormat="1" ht="113.25" customHeight="1" x14ac:dyDescent="0.25">
      <c r="A159" s="767"/>
      <c r="B159" s="784">
        <v>151</v>
      </c>
      <c r="C159" s="785" t="s">
        <v>2759</v>
      </c>
      <c r="D159" s="785" t="s">
        <v>9389</v>
      </c>
      <c r="E159" s="807" t="s">
        <v>48</v>
      </c>
      <c r="F159" s="785" t="s">
        <v>17937</v>
      </c>
      <c r="G159" s="807" t="s">
        <v>1104</v>
      </c>
      <c r="H159" s="807" t="s">
        <v>10790</v>
      </c>
      <c r="I159" s="812" t="s">
        <v>10843</v>
      </c>
      <c r="J159" s="807"/>
      <c r="K159" s="807">
        <v>21151.9</v>
      </c>
      <c r="L159" s="807">
        <f>N159*12</f>
        <v>1884.1358</v>
      </c>
      <c r="M159" s="807">
        <f t="shared" si="43"/>
        <v>592.25320000000011</v>
      </c>
      <c r="N159" s="786">
        <f>K159*0.086/12+0.855+0.15+0.2175+3.9102+0.29</f>
        <v>157.01131666666666</v>
      </c>
      <c r="O159" s="786">
        <f>(K159*0.028)/12</f>
        <v>49.35443333333334</v>
      </c>
      <c r="P159" s="807" t="s">
        <v>16690</v>
      </c>
      <c r="Q159" s="788" t="s">
        <v>813</v>
      </c>
      <c r="R159" s="807" t="s">
        <v>17287</v>
      </c>
      <c r="S159" s="807" t="s">
        <v>8952</v>
      </c>
      <c r="T159" s="807" t="s">
        <v>7971</v>
      </c>
      <c r="U159" s="807">
        <v>17</v>
      </c>
      <c r="V159" s="1017">
        <v>6</v>
      </c>
      <c r="W159" s="807" t="s">
        <v>10625</v>
      </c>
      <c r="X159" s="807">
        <v>2</v>
      </c>
      <c r="Y159" s="807" t="s">
        <v>10268</v>
      </c>
      <c r="Z159" s="807"/>
      <c r="AA159" s="807"/>
      <c r="AB159" s="807" t="s">
        <v>10535</v>
      </c>
      <c r="AC159" s="807" t="s">
        <v>10027</v>
      </c>
      <c r="AD159" s="807" t="s">
        <v>10027</v>
      </c>
      <c r="AE159" s="807" t="s">
        <v>10027</v>
      </c>
      <c r="AF159" s="807" t="s">
        <v>10027</v>
      </c>
      <c r="AG159" s="807"/>
      <c r="AH159" s="807" t="s">
        <v>1695</v>
      </c>
      <c r="AI159" s="807" t="s">
        <v>15563</v>
      </c>
      <c r="AJ159" s="807" t="s">
        <v>17951</v>
      </c>
      <c r="AK159" s="761"/>
    </row>
    <row r="160" spans="1:37" ht="54" customHeight="1" x14ac:dyDescent="0.25">
      <c r="A160" s="767"/>
      <c r="B160" s="784">
        <v>152</v>
      </c>
      <c r="C160" s="785" t="s">
        <v>2759</v>
      </c>
      <c r="D160" s="785" t="s">
        <v>7972</v>
      </c>
      <c r="E160" s="807" t="s">
        <v>95</v>
      </c>
      <c r="F160" s="785" t="s">
        <v>9267</v>
      </c>
      <c r="G160" s="807" t="s">
        <v>1104</v>
      </c>
      <c r="H160" s="807" t="s">
        <v>10844</v>
      </c>
      <c r="I160" s="807" t="s">
        <v>10845</v>
      </c>
      <c r="J160" s="807"/>
      <c r="K160" s="807">
        <v>2920.8</v>
      </c>
      <c r="L160" s="807">
        <f t="shared" ref="L160:L212" si="46">N160*12</f>
        <v>1207.8000000000002</v>
      </c>
      <c r="M160" s="807">
        <f t="shared" si="43"/>
        <v>78.86160000000001</v>
      </c>
      <c r="N160" s="786">
        <v>100.65</v>
      </c>
      <c r="O160" s="786">
        <f t="shared" si="44"/>
        <v>6.5718000000000005</v>
      </c>
      <c r="P160" s="807" t="s">
        <v>1233</v>
      </c>
      <c r="Q160" s="788" t="s">
        <v>813</v>
      </c>
      <c r="R160" s="807" t="s">
        <v>17287</v>
      </c>
      <c r="S160" s="807" t="s">
        <v>8952</v>
      </c>
      <c r="T160" s="807" t="s">
        <v>7973</v>
      </c>
      <c r="U160" s="807">
        <v>11</v>
      </c>
      <c r="V160" s="963">
        <v>3</v>
      </c>
      <c r="W160" s="807" t="s">
        <v>10500</v>
      </c>
      <c r="X160" s="807"/>
      <c r="Y160" s="807"/>
      <c r="Z160" s="807"/>
      <c r="AA160" s="807"/>
      <c r="AB160" s="807" t="s">
        <v>10538</v>
      </c>
      <c r="AC160" s="807" t="s">
        <v>10027</v>
      </c>
      <c r="AD160" s="807" t="s">
        <v>10027</v>
      </c>
      <c r="AE160" s="807" t="s">
        <v>10027</v>
      </c>
      <c r="AF160" s="807" t="s">
        <v>2239</v>
      </c>
      <c r="AG160" s="807"/>
      <c r="AH160" s="807" t="s">
        <v>663</v>
      </c>
      <c r="AI160" s="807" t="s">
        <v>16742</v>
      </c>
      <c r="AJ160" s="807"/>
      <c r="AK160" s="559"/>
    </row>
    <row r="161" spans="1:37" ht="75" customHeight="1" x14ac:dyDescent="0.25">
      <c r="A161" s="767"/>
      <c r="B161" s="784">
        <v>153</v>
      </c>
      <c r="C161" s="785" t="s">
        <v>2759</v>
      </c>
      <c r="D161" s="785" t="s">
        <v>7974</v>
      </c>
      <c r="E161" s="807" t="s">
        <v>607</v>
      </c>
      <c r="F161" s="785" t="s">
        <v>9268</v>
      </c>
      <c r="G161" s="807" t="s">
        <v>1104</v>
      </c>
      <c r="H161" s="807" t="s">
        <v>10846</v>
      </c>
      <c r="I161" s="807"/>
      <c r="J161" s="807"/>
      <c r="K161" s="807">
        <v>17938.599999999999</v>
      </c>
      <c r="L161" s="807">
        <f t="shared" si="46"/>
        <v>1927.1999999999998</v>
      </c>
      <c r="M161" s="807">
        <f t="shared" si="43"/>
        <v>484.34219999999993</v>
      </c>
      <c r="N161" s="786">
        <v>160.6</v>
      </c>
      <c r="O161" s="786">
        <f t="shared" si="44"/>
        <v>40.361849999999997</v>
      </c>
      <c r="P161" s="786" t="s">
        <v>2549</v>
      </c>
      <c r="Q161" s="786" t="s">
        <v>2549</v>
      </c>
      <c r="R161" s="807" t="s">
        <v>17287</v>
      </c>
      <c r="S161" s="807" t="s">
        <v>8952</v>
      </c>
      <c r="T161" s="807" t="s">
        <v>7975</v>
      </c>
      <c r="U161" s="807">
        <v>15</v>
      </c>
      <c r="V161" s="963">
        <v>5</v>
      </c>
      <c r="W161" s="807" t="s">
        <v>10500</v>
      </c>
      <c r="X161" s="807">
        <v>1</v>
      </c>
      <c r="Y161" s="807"/>
      <c r="Z161" s="807"/>
      <c r="AA161" s="807"/>
      <c r="AB161" s="807" t="s">
        <v>10847</v>
      </c>
      <c r="AC161" s="807" t="s">
        <v>10027</v>
      </c>
      <c r="AD161" s="807" t="s">
        <v>10027</v>
      </c>
      <c r="AE161" s="807" t="s">
        <v>10027</v>
      </c>
      <c r="AF161" s="807" t="s">
        <v>2239</v>
      </c>
      <c r="AG161" s="807"/>
      <c r="AH161" s="807" t="s">
        <v>1243</v>
      </c>
      <c r="AI161" s="807" t="s">
        <v>16746</v>
      </c>
      <c r="AJ161" s="807"/>
      <c r="AK161" s="559"/>
    </row>
    <row r="162" spans="1:37" ht="31.5" customHeight="1" x14ac:dyDescent="0.25">
      <c r="A162" s="767"/>
      <c r="B162" s="784">
        <v>154</v>
      </c>
      <c r="C162" s="785" t="s">
        <v>2759</v>
      </c>
      <c r="D162" s="785" t="s">
        <v>7976</v>
      </c>
      <c r="E162" s="807" t="s">
        <v>12812</v>
      </c>
      <c r="F162" s="822" t="s">
        <v>18094</v>
      </c>
      <c r="G162" s="807" t="s">
        <v>1104</v>
      </c>
      <c r="H162" s="807"/>
      <c r="I162" s="807"/>
      <c r="J162" s="807"/>
      <c r="K162" s="807">
        <v>6881.9</v>
      </c>
      <c r="L162" s="807">
        <f t="shared" si="46"/>
        <v>591.84339999999997</v>
      </c>
      <c r="M162" s="807">
        <f t="shared" si="43"/>
        <v>192.69319999999999</v>
      </c>
      <c r="N162" s="786">
        <f>K162*0.086/12</f>
        <v>49.320283333333329</v>
      </c>
      <c r="O162" s="786">
        <f>(K162*0.028)/12</f>
        <v>16.057766666666666</v>
      </c>
      <c r="P162" s="786" t="s">
        <v>2549</v>
      </c>
      <c r="Q162" s="786" t="s">
        <v>2549</v>
      </c>
      <c r="R162" s="807" t="s">
        <v>17287</v>
      </c>
      <c r="S162" s="807" t="s">
        <v>8952</v>
      </c>
      <c r="T162" s="807" t="s">
        <v>7977</v>
      </c>
      <c r="U162" s="807">
        <v>14.2</v>
      </c>
      <c r="V162" s="963">
        <v>2</v>
      </c>
      <c r="W162" s="807" t="s">
        <v>11271</v>
      </c>
      <c r="X162" s="807">
        <v>1</v>
      </c>
      <c r="Y162" s="807" t="s">
        <v>10268</v>
      </c>
      <c r="Z162" s="807"/>
      <c r="AA162" s="807"/>
      <c r="AB162" s="807" t="s">
        <v>10848</v>
      </c>
      <c r="AC162" s="807" t="s">
        <v>10027</v>
      </c>
      <c r="AD162" s="807" t="s">
        <v>10027</v>
      </c>
      <c r="AE162" s="807" t="s">
        <v>10027</v>
      </c>
      <c r="AF162" s="807" t="s">
        <v>10027</v>
      </c>
      <c r="AG162" s="807"/>
      <c r="AH162" s="807" t="s">
        <v>1695</v>
      </c>
      <c r="AI162" s="807" t="s">
        <v>16746</v>
      </c>
      <c r="AJ162" s="807"/>
      <c r="AK162" s="559"/>
    </row>
    <row r="163" spans="1:37" ht="75" customHeight="1" x14ac:dyDescent="0.25">
      <c r="A163" s="767"/>
      <c r="B163" s="784">
        <v>155</v>
      </c>
      <c r="C163" s="785" t="s">
        <v>2759</v>
      </c>
      <c r="D163" s="785" t="s">
        <v>7979</v>
      </c>
      <c r="E163" s="807" t="s">
        <v>81</v>
      </c>
      <c r="F163" s="785" t="s">
        <v>18092</v>
      </c>
      <c r="G163" s="807" t="s">
        <v>1104</v>
      </c>
      <c r="H163" s="807" t="s">
        <v>18093</v>
      </c>
      <c r="I163" s="807"/>
      <c r="J163" s="807"/>
      <c r="K163" s="807">
        <v>18385.099999999999</v>
      </c>
      <c r="L163" s="807">
        <f t="shared" si="46"/>
        <v>1579.56</v>
      </c>
      <c r="M163" s="807">
        <f t="shared" si="43"/>
        <v>506.04</v>
      </c>
      <c r="N163" s="786">
        <v>131.63</v>
      </c>
      <c r="O163" s="786">
        <v>42.17</v>
      </c>
      <c r="P163" s="786" t="s">
        <v>9945</v>
      </c>
      <c r="Q163" s="807" t="s">
        <v>9976</v>
      </c>
      <c r="R163" s="807" t="s">
        <v>8298</v>
      </c>
      <c r="S163" s="807" t="s">
        <v>8952</v>
      </c>
      <c r="T163" s="807" t="s">
        <v>7978</v>
      </c>
      <c r="U163" s="807">
        <v>22</v>
      </c>
      <c r="V163" s="963">
        <v>4</v>
      </c>
      <c r="W163" s="807" t="s">
        <v>10624</v>
      </c>
      <c r="X163" s="807">
        <v>3</v>
      </c>
      <c r="Y163" s="807" t="s">
        <v>10268</v>
      </c>
      <c r="Z163" s="807"/>
      <c r="AA163" s="807"/>
      <c r="AB163" s="807" t="s">
        <v>10538</v>
      </c>
      <c r="AC163" s="807" t="s">
        <v>10027</v>
      </c>
      <c r="AD163" s="807" t="s">
        <v>2239</v>
      </c>
      <c r="AE163" s="807" t="s">
        <v>10027</v>
      </c>
      <c r="AF163" s="807" t="s">
        <v>2239</v>
      </c>
      <c r="AG163" s="807"/>
      <c r="AH163" s="807" t="s">
        <v>1695</v>
      </c>
      <c r="AI163" s="807" t="s">
        <v>16743</v>
      </c>
      <c r="AJ163" s="807"/>
      <c r="AK163" s="559"/>
    </row>
    <row r="164" spans="1:37" ht="60" customHeight="1" x14ac:dyDescent="0.25">
      <c r="A164" s="767"/>
      <c r="B164" s="784">
        <v>156</v>
      </c>
      <c r="C164" s="785" t="s">
        <v>2759</v>
      </c>
      <c r="D164" s="785" t="s">
        <v>7980</v>
      </c>
      <c r="E164" s="807" t="s">
        <v>79</v>
      </c>
      <c r="F164" s="785" t="s">
        <v>18096</v>
      </c>
      <c r="G164" s="807" t="s">
        <v>1104</v>
      </c>
      <c r="H164" s="807"/>
      <c r="I164" s="807"/>
      <c r="J164" s="807"/>
      <c r="K164" s="807">
        <v>6879.3</v>
      </c>
      <c r="L164" s="807">
        <f t="shared" si="46"/>
        <v>591.61979999999994</v>
      </c>
      <c r="M164" s="807">
        <f t="shared" si="43"/>
        <v>192.62040000000002</v>
      </c>
      <c r="N164" s="786">
        <v>49.301649999999995</v>
      </c>
      <c r="O164" s="786">
        <v>16.0517</v>
      </c>
      <c r="P164" s="807" t="s">
        <v>743</v>
      </c>
      <c r="Q164" s="788" t="s">
        <v>813</v>
      </c>
      <c r="R164" s="807" t="s">
        <v>17287</v>
      </c>
      <c r="S164" s="807" t="s">
        <v>8952</v>
      </c>
      <c r="T164" s="807" t="s">
        <v>7981</v>
      </c>
      <c r="U164" s="807">
        <v>14.2</v>
      </c>
      <c r="V164" s="963">
        <v>2</v>
      </c>
      <c r="W164" s="807" t="s">
        <v>10624</v>
      </c>
      <c r="X164" s="807">
        <v>2</v>
      </c>
      <c r="Y164" s="807" t="s">
        <v>10268</v>
      </c>
      <c r="Z164" s="807"/>
      <c r="AA164" s="807">
        <v>1</v>
      </c>
      <c r="AB164" s="807" t="s">
        <v>10849</v>
      </c>
      <c r="AC164" s="807" t="s">
        <v>10027</v>
      </c>
      <c r="AD164" s="807" t="s">
        <v>10027</v>
      </c>
      <c r="AE164" s="807" t="s">
        <v>10027</v>
      </c>
      <c r="AF164" s="807" t="s">
        <v>10027</v>
      </c>
      <c r="AG164" s="807"/>
      <c r="AH164" s="807" t="s">
        <v>663</v>
      </c>
      <c r="AI164" s="807" t="s">
        <v>16742</v>
      </c>
      <c r="AJ164" s="807"/>
      <c r="AK164" s="559"/>
    </row>
    <row r="165" spans="1:37" ht="60" customHeight="1" x14ac:dyDescent="0.25">
      <c r="A165" s="767"/>
      <c r="B165" s="784">
        <v>157</v>
      </c>
      <c r="C165" s="785" t="s">
        <v>2759</v>
      </c>
      <c r="D165" s="785" t="s">
        <v>7982</v>
      </c>
      <c r="E165" s="807" t="s">
        <v>1408</v>
      </c>
      <c r="F165" s="785" t="s">
        <v>9269</v>
      </c>
      <c r="G165" s="807" t="s">
        <v>1104</v>
      </c>
      <c r="H165" s="807"/>
      <c r="I165" s="807"/>
      <c r="J165" s="807"/>
      <c r="K165" s="807">
        <v>3752</v>
      </c>
      <c r="L165" s="807">
        <f t="shared" si="46"/>
        <v>586.79999999999995</v>
      </c>
      <c r="M165" s="807">
        <f t="shared" si="43"/>
        <v>101.304</v>
      </c>
      <c r="N165" s="786">
        <v>48.9</v>
      </c>
      <c r="O165" s="786">
        <f t="shared" si="44"/>
        <v>8.4420000000000002</v>
      </c>
      <c r="P165" s="807" t="s">
        <v>16692</v>
      </c>
      <c r="Q165" s="788" t="s">
        <v>813</v>
      </c>
      <c r="R165" s="807" t="s">
        <v>17287</v>
      </c>
      <c r="S165" s="807" t="s">
        <v>8952</v>
      </c>
      <c r="T165" s="800" t="s">
        <v>10851</v>
      </c>
      <c r="U165" s="807">
        <v>14.2</v>
      </c>
      <c r="V165" s="963">
        <v>3</v>
      </c>
      <c r="W165" s="807" t="s">
        <v>10850</v>
      </c>
      <c r="X165" s="807">
        <v>1</v>
      </c>
      <c r="Y165" s="807" t="s">
        <v>10706</v>
      </c>
      <c r="Z165" s="807"/>
      <c r="AA165" s="807"/>
      <c r="AB165" s="807"/>
      <c r="AC165" s="807" t="s">
        <v>10027</v>
      </c>
      <c r="AD165" s="807" t="s">
        <v>10027</v>
      </c>
      <c r="AE165" s="807" t="s">
        <v>10027</v>
      </c>
      <c r="AF165" s="807" t="s">
        <v>10027</v>
      </c>
      <c r="AG165" s="807"/>
      <c r="AH165" s="807" t="s">
        <v>1695</v>
      </c>
      <c r="AI165" s="807" t="s">
        <v>16742</v>
      </c>
      <c r="AJ165" s="807"/>
      <c r="AK165" s="559"/>
    </row>
    <row r="166" spans="1:37" ht="88.5" customHeight="1" x14ac:dyDescent="0.25">
      <c r="A166" s="767"/>
      <c r="B166" s="784">
        <v>158</v>
      </c>
      <c r="C166" s="785" t="s">
        <v>2809</v>
      </c>
      <c r="D166" s="785" t="s">
        <v>8530</v>
      </c>
      <c r="E166" s="807" t="s">
        <v>1679</v>
      </c>
      <c r="F166" s="785" t="s">
        <v>10260</v>
      </c>
      <c r="G166" s="807" t="s">
        <v>1105</v>
      </c>
      <c r="H166" s="807" t="s">
        <v>2722</v>
      </c>
      <c r="I166" s="807"/>
      <c r="J166" s="807"/>
      <c r="K166" s="807">
        <v>13448.28</v>
      </c>
      <c r="L166" s="807">
        <f t="shared" si="46"/>
        <v>1332.24</v>
      </c>
      <c r="M166" s="807">
        <f t="shared" si="43"/>
        <v>363.12</v>
      </c>
      <c r="N166" s="788">
        <v>111.02</v>
      </c>
      <c r="O166" s="788">
        <v>30.26</v>
      </c>
      <c r="P166" s="807" t="s">
        <v>1527</v>
      </c>
      <c r="Q166" s="807" t="s">
        <v>9976</v>
      </c>
      <c r="R166" s="807" t="s">
        <v>8298</v>
      </c>
      <c r="S166" s="807" t="s">
        <v>8952</v>
      </c>
      <c r="T166" s="807" t="s">
        <v>7983</v>
      </c>
      <c r="U166" s="807">
        <v>16</v>
      </c>
      <c r="V166" s="954">
        <v>4</v>
      </c>
      <c r="W166" s="823" t="s">
        <v>16452</v>
      </c>
      <c r="X166" s="823">
        <v>1</v>
      </c>
      <c r="Y166" s="823"/>
      <c r="Z166" s="823"/>
      <c r="AA166" s="807"/>
      <c r="AB166" s="807" t="s">
        <v>16453</v>
      </c>
      <c r="AC166" s="807" t="s">
        <v>10027</v>
      </c>
      <c r="AD166" s="807" t="s">
        <v>2239</v>
      </c>
      <c r="AE166" s="807" t="s">
        <v>2239</v>
      </c>
      <c r="AF166" s="807" t="s">
        <v>2239</v>
      </c>
      <c r="AG166" s="807"/>
      <c r="AI166" s="807" t="s">
        <v>16474</v>
      </c>
      <c r="AJ166" s="807"/>
      <c r="AK166" s="559"/>
    </row>
    <row r="167" spans="1:37" ht="72.75" customHeight="1" x14ac:dyDescent="0.25">
      <c r="A167" s="767"/>
      <c r="B167" s="784">
        <v>159</v>
      </c>
      <c r="C167" s="785" t="s">
        <v>2809</v>
      </c>
      <c r="D167" s="785" t="s">
        <v>10874</v>
      </c>
      <c r="E167" s="807" t="s">
        <v>1678</v>
      </c>
      <c r="F167" s="785" t="s">
        <v>9781</v>
      </c>
      <c r="G167" s="807" t="s">
        <v>1105</v>
      </c>
      <c r="H167" s="807"/>
      <c r="I167" s="807"/>
      <c r="J167" s="807"/>
      <c r="K167" s="807">
        <v>17379.310000000001</v>
      </c>
      <c r="L167" s="807">
        <f t="shared" si="46"/>
        <v>1673.3999999999999</v>
      </c>
      <c r="M167" s="807">
        <f t="shared" si="43"/>
        <v>469.32</v>
      </c>
      <c r="N167" s="788">
        <v>139.44999999999999</v>
      </c>
      <c r="O167" s="788">
        <v>39.11</v>
      </c>
      <c r="P167" s="807" t="s">
        <v>1527</v>
      </c>
      <c r="Q167" s="807" t="s">
        <v>9976</v>
      </c>
      <c r="R167" s="807" t="s">
        <v>8298</v>
      </c>
      <c r="S167" s="807" t="s">
        <v>8952</v>
      </c>
      <c r="T167" s="807" t="s">
        <v>7985</v>
      </c>
      <c r="U167" s="807">
        <v>16</v>
      </c>
      <c r="V167" s="954">
        <v>3</v>
      </c>
      <c r="W167" s="823" t="s">
        <v>16425</v>
      </c>
      <c r="X167" s="823">
        <v>1</v>
      </c>
      <c r="Y167" s="823" t="s">
        <v>10261</v>
      </c>
      <c r="Z167" s="823"/>
      <c r="AA167" s="807"/>
      <c r="AB167" s="807"/>
      <c r="AC167" s="807" t="s">
        <v>10027</v>
      </c>
      <c r="AD167" s="807" t="s">
        <v>2239</v>
      </c>
      <c r="AE167" s="807" t="s">
        <v>10027</v>
      </c>
      <c r="AF167" s="807" t="s">
        <v>10027</v>
      </c>
      <c r="AG167" s="807"/>
      <c r="AH167" s="807" t="s">
        <v>663</v>
      </c>
      <c r="AI167" s="807" t="s">
        <v>10873</v>
      </c>
      <c r="AJ167" s="807"/>
      <c r="AK167" s="559"/>
    </row>
    <row r="168" spans="1:37" ht="31.5" customHeight="1" x14ac:dyDescent="0.25">
      <c r="A168" s="767"/>
      <c r="B168" s="784">
        <v>160</v>
      </c>
      <c r="C168" s="785" t="s">
        <v>2809</v>
      </c>
      <c r="D168" s="785" t="s">
        <v>8532</v>
      </c>
      <c r="E168" s="807" t="s">
        <v>1677</v>
      </c>
      <c r="F168" s="785" t="s">
        <v>9784</v>
      </c>
      <c r="G168" s="807" t="s">
        <v>1105</v>
      </c>
      <c r="H168" s="807"/>
      <c r="I168" s="807"/>
      <c r="J168" s="807"/>
      <c r="K168" s="807">
        <v>16744.830000000002</v>
      </c>
      <c r="L168" s="807">
        <f t="shared" si="46"/>
        <v>1618.1999999999998</v>
      </c>
      <c r="M168" s="807">
        <f t="shared" si="43"/>
        <v>548.52</v>
      </c>
      <c r="N168" s="788">
        <v>134.85</v>
      </c>
      <c r="O168" s="788">
        <v>45.71</v>
      </c>
      <c r="P168" s="807" t="s">
        <v>1527</v>
      </c>
      <c r="Q168" s="807" t="s">
        <v>9976</v>
      </c>
      <c r="R168" s="807" t="s">
        <v>8298</v>
      </c>
      <c r="S168" s="807" t="s">
        <v>8952</v>
      </c>
      <c r="T168" s="807" t="s">
        <v>7986</v>
      </c>
      <c r="U168" s="807">
        <v>16</v>
      </c>
      <c r="V168" s="954">
        <v>2</v>
      </c>
      <c r="W168" s="823" t="s">
        <v>16425</v>
      </c>
      <c r="X168" s="823">
        <v>1</v>
      </c>
      <c r="Y168" s="823" t="s">
        <v>10875</v>
      </c>
      <c r="Z168" s="823"/>
      <c r="AA168" s="807"/>
      <c r="AB168" s="807"/>
      <c r="AC168" s="807" t="s">
        <v>10027</v>
      </c>
      <c r="AD168" s="807" t="s">
        <v>2239</v>
      </c>
      <c r="AE168" s="807" t="s">
        <v>10027</v>
      </c>
      <c r="AF168" s="807" t="s">
        <v>10027</v>
      </c>
      <c r="AG168" s="807"/>
      <c r="AH168" s="807" t="s">
        <v>8</v>
      </c>
      <c r="AI168" s="807" t="s">
        <v>16426</v>
      </c>
      <c r="AJ168" s="807"/>
      <c r="AK168" s="559"/>
    </row>
    <row r="169" spans="1:37" ht="31.5" customHeight="1" x14ac:dyDescent="0.25">
      <c r="A169" s="767"/>
      <c r="B169" s="784">
        <v>161</v>
      </c>
      <c r="C169" s="785" t="s">
        <v>2809</v>
      </c>
      <c r="D169" s="785" t="s">
        <v>8533</v>
      </c>
      <c r="E169" s="807" t="s">
        <v>1676</v>
      </c>
      <c r="F169" s="785" t="s">
        <v>9782</v>
      </c>
      <c r="G169" s="807" t="s">
        <v>1105</v>
      </c>
      <c r="H169" s="807"/>
      <c r="I169" s="807"/>
      <c r="J169" s="807"/>
      <c r="K169" s="807">
        <v>37292.410000000003</v>
      </c>
      <c r="L169" s="807">
        <f t="shared" si="46"/>
        <v>3405.84</v>
      </c>
      <c r="M169" s="807">
        <f t="shared" si="43"/>
        <v>1006.1999999999999</v>
      </c>
      <c r="N169" s="788">
        <v>283.82</v>
      </c>
      <c r="O169" s="788">
        <v>83.85</v>
      </c>
      <c r="P169" s="807" t="s">
        <v>1527</v>
      </c>
      <c r="Q169" s="807" t="s">
        <v>9976</v>
      </c>
      <c r="R169" s="807" t="s">
        <v>8298</v>
      </c>
      <c r="S169" s="807" t="s">
        <v>8952</v>
      </c>
      <c r="T169" s="807" t="s">
        <v>7990</v>
      </c>
      <c r="U169" s="807">
        <v>16</v>
      </c>
      <c r="V169" s="954">
        <v>3</v>
      </c>
      <c r="W169" s="823" t="s">
        <v>16427</v>
      </c>
      <c r="X169" s="823">
        <v>1</v>
      </c>
      <c r="Y169" s="823" t="s">
        <v>10261</v>
      </c>
      <c r="Z169" s="823"/>
      <c r="AA169" s="807"/>
      <c r="AB169" s="807"/>
      <c r="AC169" s="807" t="s">
        <v>10027</v>
      </c>
      <c r="AD169" s="807" t="s">
        <v>2239</v>
      </c>
      <c r="AE169" s="807" t="s">
        <v>10027</v>
      </c>
      <c r="AF169" s="807" t="s">
        <v>10027</v>
      </c>
      <c r="AG169" s="807"/>
      <c r="AH169" s="807" t="s">
        <v>8</v>
      </c>
      <c r="AI169" s="807" t="s">
        <v>16474</v>
      </c>
      <c r="AJ169" s="807"/>
      <c r="AK169" s="559"/>
    </row>
    <row r="170" spans="1:37" ht="31.5" customHeight="1" x14ac:dyDescent="0.25">
      <c r="A170" s="767"/>
      <c r="B170" s="784">
        <v>162</v>
      </c>
      <c r="C170" s="785" t="s">
        <v>2809</v>
      </c>
      <c r="D170" s="785" t="s">
        <v>8534</v>
      </c>
      <c r="E170" s="807" t="s">
        <v>1680</v>
      </c>
      <c r="F170" s="785" t="s">
        <v>9782</v>
      </c>
      <c r="G170" s="807" t="s">
        <v>1105</v>
      </c>
      <c r="H170" s="807"/>
      <c r="I170" s="807"/>
      <c r="J170" s="807"/>
      <c r="K170" s="807">
        <v>44175.17</v>
      </c>
      <c r="L170" s="807">
        <f t="shared" si="46"/>
        <v>4004.6400000000003</v>
      </c>
      <c r="M170" s="807">
        <f t="shared" si="43"/>
        <v>1008.24</v>
      </c>
      <c r="N170" s="788">
        <v>333.72</v>
      </c>
      <c r="O170" s="788">
        <v>84.02</v>
      </c>
      <c r="P170" s="807" t="s">
        <v>1527</v>
      </c>
      <c r="Q170" s="807" t="s">
        <v>9976</v>
      </c>
      <c r="R170" s="807" t="s">
        <v>8298</v>
      </c>
      <c r="S170" s="807" t="s">
        <v>8952</v>
      </c>
      <c r="T170" s="807" t="s">
        <v>7991</v>
      </c>
      <c r="U170" s="807">
        <v>16</v>
      </c>
      <c r="V170" s="954">
        <v>3</v>
      </c>
      <c r="W170" s="823" t="s">
        <v>14626</v>
      </c>
      <c r="X170" s="823">
        <v>1</v>
      </c>
      <c r="Y170" s="823"/>
      <c r="Z170" s="823"/>
      <c r="AA170" s="807"/>
      <c r="AB170" s="807"/>
      <c r="AC170" s="807" t="s">
        <v>10027</v>
      </c>
      <c r="AD170" s="807" t="s">
        <v>2239</v>
      </c>
      <c r="AE170" s="807" t="s">
        <v>10027</v>
      </c>
      <c r="AF170" s="807" t="s">
        <v>10027</v>
      </c>
      <c r="AG170" s="807"/>
      <c r="AH170" s="807" t="s">
        <v>663</v>
      </c>
      <c r="AI170" s="807" t="s">
        <v>16426</v>
      </c>
      <c r="AJ170" s="807"/>
      <c r="AK170" s="559"/>
    </row>
    <row r="171" spans="1:37" ht="283.5" customHeight="1" x14ac:dyDescent="0.25">
      <c r="A171" s="767"/>
      <c r="B171" s="784">
        <v>163</v>
      </c>
      <c r="C171" s="785" t="s">
        <v>2809</v>
      </c>
      <c r="D171" s="785" t="s">
        <v>8536</v>
      </c>
      <c r="E171" s="807" t="s">
        <v>1683</v>
      </c>
      <c r="F171" s="785" t="s">
        <v>9144</v>
      </c>
      <c r="G171" s="807" t="s">
        <v>1105</v>
      </c>
      <c r="H171" s="807"/>
      <c r="I171" s="807"/>
      <c r="J171" s="807" t="s">
        <v>6521</v>
      </c>
      <c r="K171" s="807">
        <v>10613.79</v>
      </c>
      <c r="L171" s="807">
        <f t="shared" si="46"/>
        <v>1176</v>
      </c>
      <c r="M171" s="807">
        <f t="shared" si="43"/>
        <v>286.56</v>
      </c>
      <c r="N171" s="788">
        <v>98</v>
      </c>
      <c r="O171" s="788">
        <v>23.88</v>
      </c>
      <c r="P171" s="807" t="s">
        <v>1527</v>
      </c>
      <c r="Q171" s="807" t="s">
        <v>9976</v>
      </c>
      <c r="R171" s="807" t="s">
        <v>17287</v>
      </c>
      <c r="S171" s="807" t="s">
        <v>8952</v>
      </c>
      <c r="T171" s="807" t="s">
        <v>7994</v>
      </c>
      <c r="U171" s="807">
        <v>6</v>
      </c>
      <c r="V171" s="954">
        <v>1</v>
      </c>
      <c r="W171" s="825" t="s">
        <v>10876</v>
      </c>
      <c r="X171" s="823"/>
      <c r="Y171" s="823"/>
      <c r="Z171" s="823"/>
      <c r="AA171" s="807"/>
      <c r="AB171" s="807"/>
      <c r="AC171" s="807" t="s">
        <v>10027</v>
      </c>
      <c r="AD171" s="807" t="s">
        <v>2239</v>
      </c>
      <c r="AE171" s="807" t="s">
        <v>10027</v>
      </c>
      <c r="AF171" s="807" t="s">
        <v>2239</v>
      </c>
      <c r="AG171" s="807"/>
      <c r="AH171" s="807" t="s">
        <v>8</v>
      </c>
      <c r="AI171" s="807" t="s">
        <v>16426</v>
      </c>
      <c r="AJ171" s="807"/>
      <c r="AK171" s="559"/>
    </row>
    <row r="172" spans="1:37" ht="75" customHeight="1" x14ac:dyDescent="0.25">
      <c r="A172" s="767"/>
      <c r="B172" s="784">
        <v>164</v>
      </c>
      <c r="C172" s="785" t="s">
        <v>2809</v>
      </c>
      <c r="D172" s="785" t="s">
        <v>8535</v>
      </c>
      <c r="E172" s="807" t="s">
        <v>1682</v>
      </c>
      <c r="F172" s="785" t="s">
        <v>9783</v>
      </c>
      <c r="G172" s="807" t="s">
        <v>1105</v>
      </c>
      <c r="H172" s="807"/>
      <c r="I172" s="807"/>
      <c r="J172" s="807"/>
      <c r="K172" s="807">
        <v>15223.45</v>
      </c>
      <c r="L172" s="807">
        <f t="shared" si="46"/>
        <v>1485.84</v>
      </c>
      <c r="M172" s="807">
        <f t="shared" si="43"/>
        <v>411</v>
      </c>
      <c r="N172" s="788">
        <v>123.82</v>
      </c>
      <c r="O172" s="788">
        <v>34.25</v>
      </c>
      <c r="P172" s="807" t="s">
        <v>1527</v>
      </c>
      <c r="Q172" s="807" t="s">
        <v>9976</v>
      </c>
      <c r="R172" s="807" t="s">
        <v>17287</v>
      </c>
      <c r="S172" s="807" t="s">
        <v>8952</v>
      </c>
      <c r="T172" s="807" t="s">
        <v>7995</v>
      </c>
      <c r="U172" s="807">
        <v>11</v>
      </c>
      <c r="V172" s="954">
        <v>2</v>
      </c>
      <c r="W172" s="881" t="s">
        <v>16428</v>
      </c>
      <c r="X172" s="879">
        <v>1</v>
      </c>
      <c r="Y172" s="823" t="s">
        <v>14039</v>
      </c>
      <c r="Z172" s="823"/>
      <c r="AA172" s="807"/>
      <c r="AB172" s="807"/>
      <c r="AC172" s="807" t="s">
        <v>10027</v>
      </c>
      <c r="AD172" s="807" t="s">
        <v>10027</v>
      </c>
      <c r="AE172" s="807" t="s">
        <v>10027</v>
      </c>
      <c r="AF172" s="807" t="s">
        <v>2239</v>
      </c>
      <c r="AG172" s="807"/>
      <c r="AH172" s="807" t="s">
        <v>663</v>
      </c>
      <c r="AI172" s="807" t="s">
        <v>17191</v>
      </c>
      <c r="AJ172" s="807"/>
      <c r="AK172" s="559"/>
    </row>
    <row r="173" spans="1:37" ht="32.25" customHeight="1" x14ac:dyDescent="0.25">
      <c r="A173" s="767"/>
      <c r="B173" s="784">
        <v>165</v>
      </c>
      <c r="C173" s="785" t="s">
        <v>2809</v>
      </c>
      <c r="D173" s="785" t="s">
        <v>7996</v>
      </c>
      <c r="E173" s="807" t="s">
        <v>15587</v>
      </c>
      <c r="F173" s="785" t="s">
        <v>9920</v>
      </c>
      <c r="G173" s="807" t="s">
        <v>1104</v>
      </c>
      <c r="H173" s="807" t="s">
        <v>2698</v>
      </c>
      <c r="I173" s="807"/>
      <c r="J173" s="807" t="s">
        <v>6516</v>
      </c>
      <c r="K173" s="807">
        <v>11130.4</v>
      </c>
      <c r="L173" s="807">
        <f t="shared" si="46"/>
        <v>1702.8000000000002</v>
      </c>
      <c r="M173" s="807">
        <f t="shared" si="43"/>
        <v>300.52080000000001</v>
      </c>
      <c r="N173" s="786">
        <v>141.9</v>
      </c>
      <c r="O173" s="786">
        <f>(K173*0.027)/12</f>
        <v>25.043400000000002</v>
      </c>
      <c r="P173" s="786" t="s">
        <v>12814</v>
      </c>
      <c r="Q173" s="807" t="s">
        <v>9976</v>
      </c>
      <c r="R173" s="807" t="s">
        <v>17287</v>
      </c>
      <c r="S173" s="807" t="s">
        <v>8952</v>
      </c>
      <c r="T173" s="807" t="s">
        <v>5559</v>
      </c>
      <c r="U173" s="807">
        <v>14.2</v>
      </c>
      <c r="V173" s="954">
        <v>3</v>
      </c>
      <c r="W173" s="880" t="s">
        <v>11239</v>
      </c>
      <c r="X173" s="823">
        <v>1</v>
      </c>
      <c r="Y173" s="823" t="s">
        <v>10266</v>
      </c>
      <c r="Z173" s="823"/>
      <c r="AA173" s="807"/>
      <c r="AB173" s="807" t="s">
        <v>16388</v>
      </c>
      <c r="AC173" s="807" t="s">
        <v>10027</v>
      </c>
      <c r="AD173" s="807" t="s">
        <v>10027</v>
      </c>
      <c r="AE173" s="807" t="s">
        <v>10027</v>
      </c>
      <c r="AF173" s="807" t="s">
        <v>10027</v>
      </c>
      <c r="AG173" s="807"/>
      <c r="AH173" s="807" t="s">
        <v>663</v>
      </c>
      <c r="AI173" s="807" t="s">
        <v>16389</v>
      </c>
      <c r="AJ173" s="807"/>
      <c r="AK173" s="559"/>
    </row>
    <row r="174" spans="1:37" ht="225" customHeight="1" x14ac:dyDescent="0.25">
      <c r="A174" s="767"/>
      <c r="B174" s="784">
        <v>166</v>
      </c>
      <c r="C174" s="785" t="s">
        <v>2809</v>
      </c>
      <c r="D174" s="785" t="s">
        <v>423</v>
      </c>
      <c r="E174" s="807" t="s">
        <v>1670</v>
      </c>
      <c r="F174" s="785" t="s">
        <v>9143</v>
      </c>
      <c r="G174" s="807" t="s">
        <v>1105</v>
      </c>
      <c r="H174" s="807"/>
      <c r="I174" s="807"/>
      <c r="J174" s="807"/>
      <c r="K174" s="807">
        <v>7478.62</v>
      </c>
      <c r="L174" s="807">
        <f t="shared" si="46"/>
        <v>1771.8000000000002</v>
      </c>
      <c r="M174" s="807">
        <f t="shared" si="43"/>
        <v>201.95999999999998</v>
      </c>
      <c r="N174" s="788">
        <v>147.65</v>
      </c>
      <c r="O174" s="788">
        <v>16.829999999999998</v>
      </c>
      <c r="P174" s="807" t="s">
        <v>1527</v>
      </c>
      <c r="Q174" s="807" t="s">
        <v>9976</v>
      </c>
      <c r="R174" s="807" t="s">
        <v>17287</v>
      </c>
      <c r="S174" s="807" t="s">
        <v>8952</v>
      </c>
      <c r="T174" s="807" t="s">
        <v>7997</v>
      </c>
      <c r="U174" s="807">
        <v>12</v>
      </c>
      <c r="V174" s="954">
        <v>4</v>
      </c>
      <c r="W174" s="823" t="s">
        <v>15993</v>
      </c>
      <c r="X174" s="823"/>
      <c r="Y174" s="823"/>
      <c r="Z174" s="823"/>
      <c r="AA174" s="807"/>
      <c r="AB174" s="807"/>
      <c r="AC174" s="807" t="s">
        <v>10027</v>
      </c>
      <c r="AD174" s="807" t="s">
        <v>10027</v>
      </c>
      <c r="AE174" s="807" t="s">
        <v>10027</v>
      </c>
      <c r="AF174" s="807" t="s">
        <v>10027</v>
      </c>
      <c r="AG174" s="807"/>
      <c r="AH174" s="807" t="s">
        <v>663</v>
      </c>
      <c r="AI174" s="807" t="s">
        <v>16390</v>
      </c>
      <c r="AJ174" s="807"/>
      <c r="AK174" s="559"/>
    </row>
    <row r="175" spans="1:37" ht="31.5" customHeight="1" x14ac:dyDescent="0.25">
      <c r="A175" s="767"/>
      <c r="B175" s="784">
        <v>167</v>
      </c>
      <c r="C175" s="785" t="s">
        <v>2809</v>
      </c>
      <c r="D175" s="785" t="s">
        <v>1367</v>
      </c>
      <c r="E175" s="807" t="s">
        <v>1658</v>
      </c>
      <c r="F175" s="785" t="s">
        <v>17339</v>
      </c>
      <c r="G175" s="807" t="s">
        <v>1105</v>
      </c>
      <c r="H175" s="807" t="s">
        <v>10527</v>
      </c>
      <c r="I175" s="807"/>
      <c r="J175" s="807"/>
      <c r="K175" s="807">
        <v>10565.5</v>
      </c>
      <c r="L175" s="807">
        <f t="shared" si="46"/>
        <v>5092.7999999999993</v>
      </c>
      <c r="M175" s="807">
        <f t="shared" si="43"/>
        <v>285.26850000000002</v>
      </c>
      <c r="N175" s="786">
        <v>424.4</v>
      </c>
      <c r="O175" s="786">
        <f>(K175*0.027)/12</f>
        <v>23.772375</v>
      </c>
      <c r="P175" s="786" t="s">
        <v>12814</v>
      </c>
      <c r="Q175" s="807" t="s">
        <v>9976</v>
      </c>
      <c r="R175" s="807" t="s">
        <v>17287</v>
      </c>
      <c r="S175" s="807" t="s">
        <v>8952</v>
      </c>
      <c r="T175" s="800" t="s">
        <v>10528</v>
      </c>
      <c r="U175" s="807">
        <v>16</v>
      </c>
      <c r="V175" s="954">
        <v>6</v>
      </c>
      <c r="W175" s="823" t="s">
        <v>10276</v>
      </c>
      <c r="X175" s="823">
        <v>2</v>
      </c>
      <c r="Y175" s="823" t="s">
        <v>10268</v>
      </c>
      <c r="Z175" s="823"/>
      <c r="AA175" s="807">
        <v>1</v>
      </c>
      <c r="AB175" s="807" t="s">
        <v>10529</v>
      </c>
      <c r="AC175" s="807" t="s">
        <v>10027</v>
      </c>
      <c r="AD175" s="807" t="s">
        <v>10027</v>
      </c>
      <c r="AE175" s="807" t="s">
        <v>10027</v>
      </c>
      <c r="AF175" s="807" t="s">
        <v>10027</v>
      </c>
      <c r="AG175" s="807"/>
      <c r="AH175" s="807" t="s">
        <v>663</v>
      </c>
      <c r="AI175" s="807" t="s">
        <v>16390</v>
      </c>
      <c r="AJ175" s="807"/>
      <c r="AK175" s="559"/>
    </row>
    <row r="176" spans="1:37" ht="173.25" customHeight="1" x14ac:dyDescent="0.25">
      <c r="A176" s="767"/>
      <c r="B176" s="784">
        <v>168</v>
      </c>
      <c r="C176" s="785" t="s">
        <v>2809</v>
      </c>
      <c r="D176" s="785" t="s">
        <v>8537</v>
      </c>
      <c r="E176" s="807" t="s">
        <v>1672</v>
      </c>
      <c r="F176" s="785" t="s">
        <v>9142</v>
      </c>
      <c r="G176" s="807" t="s">
        <v>1105</v>
      </c>
      <c r="H176" s="812" t="s">
        <v>10877</v>
      </c>
      <c r="I176" s="807"/>
      <c r="J176" s="807"/>
      <c r="K176" s="807">
        <v>8617.93</v>
      </c>
      <c r="L176" s="807">
        <f t="shared" si="46"/>
        <v>1000.1999999999999</v>
      </c>
      <c r="M176" s="807">
        <f t="shared" si="43"/>
        <v>232.68</v>
      </c>
      <c r="N176" s="788">
        <v>83.35</v>
      </c>
      <c r="O176" s="788">
        <v>19.39</v>
      </c>
      <c r="P176" s="807" t="s">
        <v>1527</v>
      </c>
      <c r="Q176" s="807" t="s">
        <v>9976</v>
      </c>
      <c r="R176" s="807" t="s">
        <v>17287</v>
      </c>
      <c r="S176" s="807" t="s">
        <v>8952</v>
      </c>
      <c r="T176" s="807" t="s">
        <v>8000</v>
      </c>
      <c r="U176" s="807">
        <v>11</v>
      </c>
      <c r="V176" s="954">
        <v>3</v>
      </c>
      <c r="W176" s="823" t="s">
        <v>10075</v>
      </c>
      <c r="X176" s="823"/>
      <c r="Y176" s="823"/>
      <c r="Z176" s="823"/>
      <c r="AA176" s="807"/>
      <c r="AB176" s="807"/>
      <c r="AC176" s="807" t="s">
        <v>10027</v>
      </c>
      <c r="AD176" s="807" t="s">
        <v>10027</v>
      </c>
      <c r="AE176" s="807" t="s">
        <v>10027</v>
      </c>
      <c r="AF176" s="807" t="s">
        <v>10027</v>
      </c>
      <c r="AG176" s="807"/>
      <c r="AH176" s="807" t="s">
        <v>663</v>
      </c>
      <c r="AI176" s="807"/>
      <c r="AJ176" s="807"/>
      <c r="AK176" s="559"/>
    </row>
    <row r="177" spans="1:37" ht="105" customHeight="1" x14ac:dyDescent="0.25">
      <c r="A177" s="767"/>
      <c r="B177" s="784">
        <v>169</v>
      </c>
      <c r="C177" s="785" t="s">
        <v>2809</v>
      </c>
      <c r="D177" s="785" t="s">
        <v>8538</v>
      </c>
      <c r="E177" s="807" t="s">
        <v>1681</v>
      </c>
      <c r="F177" s="785" t="s">
        <v>9153</v>
      </c>
      <c r="G177" s="807" t="s">
        <v>1105</v>
      </c>
      <c r="H177" s="807"/>
      <c r="I177" s="807"/>
      <c r="J177" s="807"/>
      <c r="K177" s="807">
        <v>1624.83</v>
      </c>
      <c r="L177" s="807">
        <f t="shared" si="46"/>
        <v>302.76</v>
      </c>
      <c r="M177" s="807">
        <f t="shared" si="43"/>
        <v>43.92</v>
      </c>
      <c r="N177" s="788">
        <v>25.23</v>
      </c>
      <c r="O177" s="788">
        <v>3.66</v>
      </c>
      <c r="P177" s="807" t="s">
        <v>1527</v>
      </c>
      <c r="Q177" s="807" t="s">
        <v>9976</v>
      </c>
      <c r="R177" s="807" t="s">
        <v>17287</v>
      </c>
      <c r="S177" s="807" t="s">
        <v>8952</v>
      </c>
      <c r="T177" s="807" t="s">
        <v>8001</v>
      </c>
      <c r="U177" s="807">
        <v>12</v>
      </c>
      <c r="V177" s="954">
        <v>3</v>
      </c>
      <c r="W177" s="823" t="s">
        <v>14726</v>
      </c>
      <c r="X177" s="823"/>
      <c r="Y177" s="823"/>
      <c r="Z177" s="823"/>
      <c r="AA177" s="807"/>
      <c r="AB177" s="807"/>
      <c r="AC177" s="807" t="s">
        <v>10027</v>
      </c>
      <c r="AD177" s="807" t="s">
        <v>2239</v>
      </c>
      <c r="AE177" s="807" t="s">
        <v>10027</v>
      </c>
      <c r="AF177" s="807" t="s">
        <v>2239</v>
      </c>
      <c r="AG177" s="807"/>
      <c r="AH177" s="807" t="s">
        <v>1686</v>
      </c>
      <c r="AI177" s="807" t="s">
        <v>16426</v>
      </c>
      <c r="AJ177" s="807"/>
      <c r="AK177" s="559"/>
    </row>
    <row r="178" spans="1:37" ht="150" customHeight="1" x14ac:dyDescent="0.25">
      <c r="A178" s="767"/>
      <c r="B178" s="784">
        <v>170</v>
      </c>
      <c r="C178" s="785" t="s">
        <v>2809</v>
      </c>
      <c r="D178" s="785" t="s">
        <v>8539</v>
      </c>
      <c r="E178" s="807" t="s">
        <v>1671</v>
      </c>
      <c r="F178" s="785" t="s">
        <v>9151</v>
      </c>
      <c r="G178" s="807" t="s">
        <v>1105</v>
      </c>
      <c r="H178" s="807"/>
      <c r="I178" s="807"/>
      <c r="J178" s="807"/>
      <c r="K178" s="807">
        <v>4206.8999999999996</v>
      </c>
      <c r="L178" s="807">
        <f t="shared" si="46"/>
        <v>527.40000000000009</v>
      </c>
      <c r="M178" s="807">
        <f t="shared" si="43"/>
        <v>113.52000000000001</v>
      </c>
      <c r="N178" s="788">
        <v>43.95</v>
      </c>
      <c r="O178" s="788">
        <v>9.4600000000000009</v>
      </c>
      <c r="P178" s="807" t="s">
        <v>1527</v>
      </c>
      <c r="Q178" s="807" t="s">
        <v>9976</v>
      </c>
      <c r="R178" s="807" t="s">
        <v>17287</v>
      </c>
      <c r="S178" s="807" t="s">
        <v>8952</v>
      </c>
      <c r="T178" s="807" t="s">
        <v>8003</v>
      </c>
      <c r="U178" s="807">
        <v>11</v>
      </c>
      <c r="V178" s="954">
        <v>3</v>
      </c>
      <c r="W178" s="823" t="s">
        <v>16429</v>
      </c>
      <c r="X178" s="823">
        <v>1</v>
      </c>
      <c r="Y178" s="823" t="s">
        <v>12683</v>
      </c>
      <c r="Z178" s="823"/>
      <c r="AA178" s="807"/>
      <c r="AB178" s="807"/>
      <c r="AC178" s="807" t="s">
        <v>10027</v>
      </c>
      <c r="AD178" s="807" t="s">
        <v>10027</v>
      </c>
      <c r="AE178" s="807" t="s">
        <v>10027</v>
      </c>
      <c r="AF178" s="807" t="s">
        <v>10027</v>
      </c>
      <c r="AG178" s="807"/>
      <c r="AH178" s="807" t="s">
        <v>663</v>
      </c>
      <c r="AI178" s="807"/>
      <c r="AJ178" s="807"/>
      <c r="AK178" s="559"/>
    </row>
    <row r="179" spans="1:37" ht="31.5" customHeight="1" x14ac:dyDescent="0.25">
      <c r="A179" s="767"/>
      <c r="B179" s="784">
        <v>171</v>
      </c>
      <c r="C179" s="785" t="s">
        <v>2809</v>
      </c>
      <c r="D179" s="785" t="s">
        <v>1373</v>
      </c>
      <c r="E179" s="807" t="s">
        <v>1664</v>
      </c>
      <c r="F179" s="785" t="s">
        <v>9925</v>
      </c>
      <c r="G179" s="807" t="s">
        <v>1104</v>
      </c>
      <c r="H179" s="807"/>
      <c r="I179" s="807"/>
      <c r="J179" s="807"/>
      <c r="K179" s="807">
        <v>4327.1000000000004</v>
      </c>
      <c r="L179" s="807">
        <f t="shared" si="46"/>
        <v>1262.4000000000001</v>
      </c>
      <c r="M179" s="807">
        <f t="shared" si="43"/>
        <v>116.83170000000001</v>
      </c>
      <c r="N179" s="786">
        <v>105.2</v>
      </c>
      <c r="O179" s="786">
        <f>(K179*0.027)/12</f>
        <v>9.7359750000000016</v>
      </c>
      <c r="P179" s="786" t="s">
        <v>12814</v>
      </c>
      <c r="Q179" s="807" t="s">
        <v>9976</v>
      </c>
      <c r="R179" s="807" t="s">
        <v>17287</v>
      </c>
      <c r="S179" s="807" t="s">
        <v>8952</v>
      </c>
      <c r="T179" s="807" t="s">
        <v>8004</v>
      </c>
      <c r="U179" s="807">
        <v>12</v>
      </c>
      <c r="V179" s="954">
        <v>3</v>
      </c>
      <c r="W179" s="823" t="s">
        <v>10526</v>
      </c>
      <c r="X179" s="823">
        <v>1</v>
      </c>
      <c r="Y179" s="823" t="s">
        <v>10268</v>
      </c>
      <c r="Z179" s="823"/>
      <c r="AA179" s="807"/>
      <c r="AB179" s="868"/>
      <c r="AC179" s="807" t="s">
        <v>10027</v>
      </c>
      <c r="AD179" s="807" t="s">
        <v>10027</v>
      </c>
      <c r="AE179" s="807" t="s">
        <v>10027</v>
      </c>
      <c r="AF179" s="807" t="s">
        <v>10027</v>
      </c>
      <c r="AG179" s="807"/>
      <c r="AH179" s="807" t="s">
        <v>8</v>
      </c>
      <c r="AI179" s="807"/>
      <c r="AJ179" s="807"/>
      <c r="AK179" s="559"/>
    </row>
    <row r="180" spans="1:37" ht="31.5" customHeight="1" x14ac:dyDescent="0.25">
      <c r="A180" s="767"/>
      <c r="B180" s="784">
        <v>172</v>
      </c>
      <c r="C180" s="785" t="s">
        <v>2809</v>
      </c>
      <c r="D180" s="785" t="s">
        <v>8005</v>
      </c>
      <c r="E180" s="807" t="s">
        <v>1660</v>
      </c>
      <c r="F180" s="785" t="s">
        <v>9921</v>
      </c>
      <c r="G180" s="807" t="s">
        <v>1104</v>
      </c>
      <c r="H180" s="812" t="s">
        <v>2687</v>
      </c>
      <c r="I180" s="807" t="s">
        <v>10531</v>
      </c>
      <c r="J180" s="807"/>
      <c r="K180" s="807">
        <v>4177</v>
      </c>
      <c r="L180" s="807">
        <f t="shared" si="46"/>
        <v>523.43999999999994</v>
      </c>
      <c r="M180" s="807">
        <f t="shared" si="43"/>
        <v>112.779</v>
      </c>
      <c r="N180" s="786">
        <v>43.62</v>
      </c>
      <c r="O180" s="786">
        <f>(K180*0.027)/12</f>
        <v>9.3982499999999991</v>
      </c>
      <c r="P180" s="786" t="s">
        <v>12814</v>
      </c>
      <c r="Q180" s="807" t="s">
        <v>9976</v>
      </c>
      <c r="R180" s="807" t="s">
        <v>8298</v>
      </c>
      <c r="S180" s="807" t="s">
        <v>8952</v>
      </c>
      <c r="T180" s="807" t="s">
        <v>4775</v>
      </c>
      <c r="U180" s="807">
        <v>12</v>
      </c>
      <c r="V180" s="954">
        <v>1</v>
      </c>
      <c r="W180" s="823" t="s">
        <v>10532</v>
      </c>
      <c r="X180" s="823">
        <v>1</v>
      </c>
      <c r="Y180" s="823" t="s">
        <v>10268</v>
      </c>
      <c r="Z180" s="823"/>
      <c r="AA180" s="807"/>
      <c r="AB180" s="807"/>
      <c r="AC180" s="807" t="s">
        <v>10027</v>
      </c>
      <c r="AD180" s="807" t="s">
        <v>2239</v>
      </c>
      <c r="AE180" s="807" t="s">
        <v>10027</v>
      </c>
      <c r="AF180" s="807" t="s">
        <v>2239</v>
      </c>
      <c r="AG180" s="807"/>
      <c r="AH180" s="807" t="s">
        <v>663</v>
      </c>
      <c r="AI180" s="807" t="s">
        <v>16474</v>
      </c>
      <c r="AJ180" s="807"/>
      <c r="AK180" s="559"/>
    </row>
    <row r="181" spans="1:37" ht="105" customHeight="1" x14ac:dyDescent="0.25">
      <c r="A181" s="767"/>
      <c r="B181" s="784">
        <v>173</v>
      </c>
      <c r="C181" s="785" t="s">
        <v>2809</v>
      </c>
      <c r="D181" s="785" t="s">
        <v>8007</v>
      </c>
      <c r="E181" s="807" t="s">
        <v>1661</v>
      </c>
      <c r="F181" s="785" t="s">
        <v>9922</v>
      </c>
      <c r="G181" s="807" t="s">
        <v>1104</v>
      </c>
      <c r="H181" s="807"/>
      <c r="I181" s="807"/>
      <c r="J181" s="807"/>
      <c r="K181" s="807">
        <v>2022.9</v>
      </c>
      <c r="L181" s="807">
        <f t="shared" si="46"/>
        <v>336</v>
      </c>
      <c r="M181" s="807">
        <f t="shared" si="43"/>
        <v>54.618300000000005</v>
      </c>
      <c r="N181" s="786">
        <v>28</v>
      </c>
      <c r="O181" s="786">
        <f>(K181*0.027)/12</f>
        <v>4.5515250000000007</v>
      </c>
      <c r="P181" s="786" t="s">
        <v>12814</v>
      </c>
      <c r="Q181" s="807" t="s">
        <v>9976</v>
      </c>
      <c r="R181" s="807" t="s">
        <v>8298</v>
      </c>
      <c r="S181" s="807" t="s">
        <v>8952</v>
      </c>
      <c r="T181" s="807" t="s">
        <v>8009</v>
      </c>
      <c r="U181" s="807">
        <v>16</v>
      </c>
      <c r="V181" s="954">
        <v>1</v>
      </c>
      <c r="W181" s="823" t="s">
        <v>10532</v>
      </c>
      <c r="X181" s="823">
        <v>1</v>
      </c>
      <c r="Y181" s="823" t="s">
        <v>10268</v>
      </c>
      <c r="Z181" s="823"/>
      <c r="AA181" s="807"/>
      <c r="AB181" s="807"/>
      <c r="AC181" s="807" t="s">
        <v>10027</v>
      </c>
      <c r="AD181" s="807" t="s">
        <v>2239</v>
      </c>
      <c r="AE181" s="807" t="s">
        <v>10027</v>
      </c>
      <c r="AF181" s="807" t="s">
        <v>2239</v>
      </c>
      <c r="AG181" s="807"/>
      <c r="AH181" s="807" t="s">
        <v>663</v>
      </c>
      <c r="AI181" s="807"/>
      <c r="AJ181" s="807"/>
      <c r="AK181" s="559"/>
    </row>
    <row r="182" spans="1:37" ht="31.5" customHeight="1" x14ac:dyDescent="0.25">
      <c r="A182" s="767"/>
      <c r="B182" s="784">
        <v>174</v>
      </c>
      <c r="C182" s="785" t="s">
        <v>2809</v>
      </c>
      <c r="D182" s="785" t="s">
        <v>1378</v>
      </c>
      <c r="E182" s="807" t="s">
        <v>1669</v>
      </c>
      <c r="F182" s="785" t="s">
        <v>9206</v>
      </c>
      <c r="G182" s="807" t="s">
        <v>1104</v>
      </c>
      <c r="H182" s="812" t="s">
        <v>9207</v>
      </c>
      <c r="I182" s="807"/>
      <c r="J182" s="807"/>
      <c r="K182" s="807">
        <v>2160.5</v>
      </c>
      <c r="L182" s="807">
        <f t="shared" si="46"/>
        <v>345.6</v>
      </c>
      <c r="M182" s="807">
        <f t="shared" si="43"/>
        <v>58.333500000000001</v>
      </c>
      <c r="N182" s="786">
        <v>28.8</v>
      </c>
      <c r="O182" s="786">
        <f>(K182*0.027)/12</f>
        <v>4.8611250000000004</v>
      </c>
      <c r="P182" s="786" t="s">
        <v>12814</v>
      </c>
      <c r="Q182" s="807" t="s">
        <v>9976</v>
      </c>
      <c r="R182" s="807" t="s">
        <v>17287</v>
      </c>
      <c r="S182" s="807" t="s">
        <v>8952</v>
      </c>
      <c r="T182" s="807" t="s">
        <v>8012</v>
      </c>
      <c r="U182" s="807">
        <v>16</v>
      </c>
      <c r="V182" s="954">
        <v>3</v>
      </c>
      <c r="W182" s="823" t="s">
        <v>14508</v>
      </c>
      <c r="X182" s="823"/>
      <c r="Y182" s="823"/>
      <c r="Z182" s="823"/>
      <c r="AA182" s="807"/>
      <c r="AB182" s="807" t="s">
        <v>10226</v>
      </c>
      <c r="AC182" s="807" t="s">
        <v>10027</v>
      </c>
      <c r="AD182" s="807" t="s">
        <v>10027</v>
      </c>
      <c r="AE182" s="807" t="s">
        <v>10027</v>
      </c>
      <c r="AF182" s="807" t="s">
        <v>10027</v>
      </c>
      <c r="AG182" s="807"/>
      <c r="AH182" s="807" t="s">
        <v>1686</v>
      </c>
      <c r="AI182" s="807"/>
      <c r="AJ182" s="807"/>
      <c r="AK182" s="559"/>
    </row>
    <row r="183" spans="1:37" ht="63" customHeight="1" x14ac:dyDescent="0.25">
      <c r="A183" s="767"/>
      <c r="B183" s="784">
        <v>175</v>
      </c>
      <c r="C183" s="785" t="s">
        <v>2809</v>
      </c>
      <c r="D183" s="785" t="s">
        <v>8541</v>
      </c>
      <c r="E183" s="807" t="s">
        <v>1656</v>
      </c>
      <c r="F183" s="785" t="s">
        <v>17338</v>
      </c>
      <c r="G183" s="807" t="s">
        <v>1104</v>
      </c>
      <c r="H183" s="812" t="s">
        <v>10534</v>
      </c>
      <c r="I183" s="807"/>
      <c r="J183" s="807"/>
      <c r="K183" s="807">
        <v>15579.6</v>
      </c>
      <c r="L183" s="807">
        <f t="shared" si="46"/>
        <v>2972.3999999999996</v>
      </c>
      <c r="M183" s="807">
        <f t="shared" si="43"/>
        <v>420.64919999999995</v>
      </c>
      <c r="N183" s="786">
        <v>247.7</v>
      </c>
      <c r="O183" s="786">
        <f>(K183*0.027)/12</f>
        <v>35.054099999999998</v>
      </c>
      <c r="P183" s="786" t="s">
        <v>12814</v>
      </c>
      <c r="Q183" s="807" t="s">
        <v>9976</v>
      </c>
      <c r="R183" s="807" t="s">
        <v>17287</v>
      </c>
      <c r="S183" s="807" t="s">
        <v>8952</v>
      </c>
      <c r="T183" s="807" t="s">
        <v>8013</v>
      </c>
      <c r="U183" s="807">
        <v>20</v>
      </c>
      <c r="V183" s="954">
        <v>7</v>
      </c>
      <c r="W183" s="823" t="s">
        <v>10276</v>
      </c>
      <c r="X183" s="823">
        <v>1</v>
      </c>
      <c r="Y183" s="823" t="s">
        <v>10268</v>
      </c>
      <c r="Z183" s="823"/>
      <c r="AA183" s="807"/>
      <c r="AB183" s="807" t="s">
        <v>10535</v>
      </c>
      <c r="AC183" s="807" t="s">
        <v>10027</v>
      </c>
      <c r="AD183" s="807" t="s">
        <v>10027</v>
      </c>
      <c r="AE183" s="807" t="s">
        <v>10027</v>
      </c>
      <c r="AF183" s="807" t="s">
        <v>10027</v>
      </c>
      <c r="AG183" s="807"/>
      <c r="AH183" s="807" t="s">
        <v>1686</v>
      </c>
      <c r="AI183" s="807"/>
      <c r="AJ183" s="807"/>
      <c r="AK183" s="559"/>
    </row>
    <row r="184" spans="1:37" ht="105" customHeight="1" x14ac:dyDescent="0.25">
      <c r="A184" s="767"/>
      <c r="B184" s="784">
        <v>176</v>
      </c>
      <c r="C184" s="785" t="s">
        <v>2809</v>
      </c>
      <c r="D184" s="785" t="s">
        <v>8542</v>
      </c>
      <c r="E184" s="807" t="s">
        <v>1673</v>
      </c>
      <c r="F184" s="785" t="s">
        <v>9154</v>
      </c>
      <c r="G184" s="807" t="s">
        <v>1105</v>
      </c>
      <c r="H184" s="807" t="s">
        <v>10878</v>
      </c>
      <c r="I184" s="807"/>
      <c r="J184" s="807"/>
      <c r="K184" s="807">
        <v>1775.17</v>
      </c>
      <c r="L184" s="807">
        <f t="shared" si="46"/>
        <v>189.72</v>
      </c>
      <c r="M184" s="807">
        <f t="shared" si="43"/>
        <v>47.88</v>
      </c>
      <c r="N184" s="788">
        <v>15.81</v>
      </c>
      <c r="O184" s="788">
        <v>3.99</v>
      </c>
      <c r="P184" s="807" t="s">
        <v>1527</v>
      </c>
      <c r="Q184" s="807" t="s">
        <v>9976</v>
      </c>
      <c r="R184" s="807" t="s">
        <v>17287</v>
      </c>
      <c r="S184" s="807" t="s">
        <v>8952</v>
      </c>
      <c r="T184" s="807" t="s">
        <v>8015</v>
      </c>
      <c r="U184" s="807">
        <v>12</v>
      </c>
      <c r="V184" s="954">
        <v>2</v>
      </c>
      <c r="W184" s="823" t="s">
        <v>16430</v>
      </c>
      <c r="X184" s="823"/>
      <c r="Y184" s="823"/>
      <c r="Z184" s="823"/>
      <c r="AA184" s="807"/>
      <c r="AB184" s="807"/>
      <c r="AC184" s="807" t="s">
        <v>10027</v>
      </c>
      <c r="AD184" s="807" t="s">
        <v>2239</v>
      </c>
      <c r="AE184" s="807" t="s">
        <v>10027</v>
      </c>
      <c r="AF184" s="807" t="s">
        <v>10027</v>
      </c>
      <c r="AG184" s="807"/>
      <c r="AH184" s="807" t="s">
        <v>8</v>
      </c>
      <c r="AI184" s="807" t="s">
        <v>16431</v>
      </c>
      <c r="AJ184" s="807"/>
      <c r="AK184" s="559"/>
    </row>
    <row r="185" spans="1:37" ht="31.5" customHeight="1" x14ac:dyDescent="0.25">
      <c r="A185" s="767"/>
      <c r="B185" s="784">
        <v>177</v>
      </c>
      <c r="C185" s="785" t="s">
        <v>2809</v>
      </c>
      <c r="D185" s="785" t="s">
        <v>8543</v>
      </c>
      <c r="E185" s="807" t="s">
        <v>1494</v>
      </c>
      <c r="F185" s="785" t="s">
        <v>9926</v>
      </c>
      <c r="G185" s="807" t="s">
        <v>1104</v>
      </c>
      <c r="H185" s="807"/>
      <c r="I185" s="807" t="s">
        <v>10536</v>
      </c>
      <c r="J185" s="807"/>
      <c r="K185" s="807">
        <v>16934.3</v>
      </c>
      <c r="L185" s="807">
        <f t="shared" si="46"/>
        <v>1563.12</v>
      </c>
      <c r="M185" s="807">
        <f t="shared" si="43"/>
        <v>457.22609999999997</v>
      </c>
      <c r="N185" s="786">
        <v>130.26</v>
      </c>
      <c r="O185" s="786">
        <f>(K185*0.027)/12</f>
        <v>38.102174999999995</v>
      </c>
      <c r="P185" s="786" t="s">
        <v>12814</v>
      </c>
      <c r="Q185" s="807" t="s">
        <v>9976</v>
      </c>
      <c r="R185" s="807" t="s">
        <v>17287</v>
      </c>
      <c r="S185" s="807" t="s">
        <v>8952</v>
      </c>
      <c r="T185" s="807" t="s">
        <v>8016</v>
      </c>
      <c r="U185" s="807">
        <v>12</v>
      </c>
      <c r="V185" s="954">
        <v>2</v>
      </c>
      <c r="W185" s="823" t="s">
        <v>10537</v>
      </c>
      <c r="X185" s="823">
        <v>1</v>
      </c>
      <c r="Y185" s="823" t="s">
        <v>10268</v>
      </c>
      <c r="Z185" s="823"/>
      <c r="AA185" s="807"/>
      <c r="AB185" s="807" t="s">
        <v>10538</v>
      </c>
      <c r="AC185" s="807" t="s">
        <v>10027</v>
      </c>
      <c r="AD185" s="807" t="s">
        <v>10027</v>
      </c>
      <c r="AE185" s="807" t="s">
        <v>10027</v>
      </c>
      <c r="AF185" s="807" t="s">
        <v>10027</v>
      </c>
      <c r="AG185" s="807"/>
      <c r="AH185" s="807" t="s">
        <v>1686</v>
      </c>
      <c r="AI185" s="807"/>
      <c r="AJ185" s="807"/>
      <c r="AK185" s="559"/>
    </row>
    <row r="186" spans="1:37" ht="47.25" customHeight="1" x14ac:dyDescent="0.25">
      <c r="A186" s="767"/>
      <c r="B186" s="784">
        <v>178</v>
      </c>
      <c r="C186" s="785" t="s">
        <v>2809</v>
      </c>
      <c r="D186" s="785" t="s">
        <v>8544</v>
      </c>
      <c r="E186" s="807" t="s">
        <v>1493</v>
      </c>
      <c r="F186" s="785" t="s">
        <v>9208</v>
      </c>
      <c r="G186" s="807" t="s">
        <v>1104</v>
      </c>
      <c r="H186" s="812" t="s">
        <v>10539</v>
      </c>
      <c r="I186" s="807"/>
      <c r="J186" s="807" t="s">
        <v>6520</v>
      </c>
      <c r="K186" s="807">
        <v>10148.4</v>
      </c>
      <c r="L186" s="807">
        <f t="shared" si="46"/>
        <v>4047.6000000000004</v>
      </c>
      <c r="M186" s="807">
        <f t="shared" si="43"/>
        <v>274.0068</v>
      </c>
      <c r="N186" s="786">
        <v>337.3</v>
      </c>
      <c r="O186" s="786">
        <f>(K186*0.027)/12</f>
        <v>22.8339</v>
      </c>
      <c r="P186" s="786" t="s">
        <v>12814</v>
      </c>
      <c r="Q186" s="807" t="s">
        <v>9976</v>
      </c>
      <c r="R186" s="807" t="s">
        <v>17287</v>
      </c>
      <c r="S186" s="807" t="s">
        <v>8952</v>
      </c>
      <c r="T186" s="807" t="s">
        <v>6110</v>
      </c>
      <c r="U186" s="807">
        <v>16</v>
      </c>
      <c r="V186" s="954">
        <v>5</v>
      </c>
      <c r="W186" s="823" t="s">
        <v>10537</v>
      </c>
      <c r="X186" s="823">
        <v>1</v>
      </c>
      <c r="Y186" s="823" t="s">
        <v>10268</v>
      </c>
      <c r="Z186" s="823"/>
      <c r="AA186" s="807">
        <v>1</v>
      </c>
      <c r="AB186" s="807" t="s">
        <v>10540</v>
      </c>
      <c r="AC186" s="807" t="s">
        <v>10027</v>
      </c>
      <c r="AD186" s="807" t="s">
        <v>2239</v>
      </c>
      <c r="AE186" s="807" t="s">
        <v>10027</v>
      </c>
      <c r="AF186" s="807" t="s">
        <v>10027</v>
      </c>
      <c r="AG186" s="807"/>
      <c r="AH186" s="807" t="s">
        <v>663</v>
      </c>
      <c r="AI186" s="807" t="s">
        <v>16471</v>
      </c>
      <c r="AJ186" s="807"/>
      <c r="AK186" s="559"/>
    </row>
    <row r="187" spans="1:37" ht="31.5" customHeight="1" x14ac:dyDescent="0.25">
      <c r="A187" s="767"/>
      <c r="B187" s="784">
        <v>179</v>
      </c>
      <c r="C187" s="785" t="s">
        <v>2809</v>
      </c>
      <c r="D187" s="785" t="s">
        <v>8545</v>
      </c>
      <c r="E187" s="807" t="s">
        <v>1512</v>
      </c>
      <c r="F187" s="785" t="s">
        <v>9209</v>
      </c>
      <c r="G187" s="807" t="s">
        <v>1104</v>
      </c>
      <c r="H187" s="807" t="s">
        <v>16630</v>
      </c>
      <c r="I187" s="807" t="s">
        <v>6452</v>
      </c>
      <c r="J187" s="807"/>
      <c r="K187" s="807">
        <v>5741</v>
      </c>
      <c r="L187" s="807">
        <f t="shared" si="46"/>
        <v>2683.32</v>
      </c>
      <c r="M187" s="807">
        <f t="shared" si="43"/>
        <v>155.00700000000001</v>
      </c>
      <c r="N187" s="786">
        <v>223.61</v>
      </c>
      <c r="O187" s="786">
        <f>(K187*0.027)/12</f>
        <v>12.917250000000001</v>
      </c>
      <c r="P187" s="786" t="s">
        <v>12814</v>
      </c>
      <c r="Q187" s="807" t="s">
        <v>9976</v>
      </c>
      <c r="R187" s="807" t="s">
        <v>17287</v>
      </c>
      <c r="S187" s="807" t="s">
        <v>8952</v>
      </c>
      <c r="T187" s="807" t="s">
        <v>8017</v>
      </c>
      <c r="U187" s="807">
        <v>16</v>
      </c>
      <c r="V187" s="954">
        <v>5</v>
      </c>
      <c r="W187" s="823" t="s">
        <v>10276</v>
      </c>
      <c r="X187" s="823">
        <v>1</v>
      </c>
      <c r="Y187" s="823" t="s">
        <v>10268</v>
      </c>
      <c r="Z187" s="823"/>
      <c r="AA187" s="807"/>
      <c r="AB187" s="807"/>
      <c r="AC187" s="807" t="s">
        <v>10027</v>
      </c>
      <c r="AD187" s="807" t="s">
        <v>10027</v>
      </c>
      <c r="AE187" s="807" t="s">
        <v>10027</v>
      </c>
      <c r="AF187" s="807" t="s">
        <v>10027</v>
      </c>
      <c r="AG187" s="807"/>
      <c r="AH187" s="807" t="s">
        <v>663</v>
      </c>
      <c r="AI187" s="807"/>
      <c r="AJ187" s="807"/>
      <c r="AK187" s="559"/>
    </row>
    <row r="188" spans="1:37" ht="60" customHeight="1" x14ac:dyDescent="0.25">
      <c r="A188" s="767"/>
      <c r="B188" s="784">
        <v>180</v>
      </c>
      <c r="C188" s="785" t="s">
        <v>2809</v>
      </c>
      <c r="D188" s="785" t="s">
        <v>1353</v>
      </c>
      <c r="E188" s="807" t="s">
        <v>1500</v>
      </c>
      <c r="F188" s="785" t="s">
        <v>9785</v>
      </c>
      <c r="G188" s="807" t="s">
        <v>1105</v>
      </c>
      <c r="H188" s="807"/>
      <c r="I188" s="807"/>
      <c r="J188" s="807"/>
      <c r="K188" s="807">
        <v>17270.34</v>
      </c>
      <c r="L188" s="807">
        <f t="shared" si="46"/>
        <v>1825.3200000000002</v>
      </c>
      <c r="M188" s="807">
        <f t="shared" si="43"/>
        <v>466.43999999999994</v>
      </c>
      <c r="N188" s="788">
        <v>152.11000000000001</v>
      </c>
      <c r="O188" s="788">
        <v>38.869999999999997</v>
      </c>
      <c r="P188" s="807" t="s">
        <v>1527</v>
      </c>
      <c r="Q188" s="807" t="s">
        <v>9976</v>
      </c>
      <c r="R188" s="807" t="s">
        <v>17287</v>
      </c>
      <c r="S188" s="807" t="s">
        <v>8952</v>
      </c>
      <c r="T188" s="807" t="s">
        <v>8018</v>
      </c>
      <c r="U188" s="807">
        <v>12</v>
      </c>
      <c r="V188" s="954">
        <v>3</v>
      </c>
      <c r="W188" s="823" t="s">
        <v>12837</v>
      </c>
      <c r="X188" s="823"/>
      <c r="Y188" s="823"/>
      <c r="Z188" s="823"/>
      <c r="AA188" s="807"/>
      <c r="AB188" s="807"/>
      <c r="AC188" s="807" t="s">
        <v>10027</v>
      </c>
      <c r="AD188" s="807" t="s">
        <v>10027</v>
      </c>
      <c r="AE188" s="807" t="s">
        <v>10027</v>
      </c>
      <c r="AF188" s="807" t="s">
        <v>10027</v>
      </c>
      <c r="AG188" s="807"/>
      <c r="AH188" s="807" t="s">
        <v>663</v>
      </c>
      <c r="AI188" s="807"/>
      <c r="AJ188" s="807"/>
      <c r="AK188" s="559"/>
    </row>
    <row r="189" spans="1:37" ht="63" customHeight="1" x14ac:dyDescent="0.25">
      <c r="A189" s="767"/>
      <c r="B189" s="784">
        <v>181</v>
      </c>
      <c r="C189" s="785" t="s">
        <v>2809</v>
      </c>
      <c r="D189" s="785" t="s">
        <v>8546</v>
      </c>
      <c r="E189" s="807" t="s">
        <v>1504</v>
      </c>
      <c r="F189" s="785" t="s">
        <v>17337</v>
      </c>
      <c r="G189" s="807" t="s">
        <v>1104</v>
      </c>
      <c r="H189" s="807" t="s">
        <v>10541</v>
      </c>
      <c r="I189" s="807"/>
      <c r="J189" s="807"/>
      <c r="K189" s="807">
        <v>21215.8</v>
      </c>
      <c r="L189" s="807">
        <f t="shared" si="46"/>
        <v>1912.6799999999998</v>
      </c>
      <c r="M189" s="807">
        <f t="shared" si="43"/>
        <v>572.82659999999998</v>
      </c>
      <c r="N189" s="786">
        <v>159.38999999999999</v>
      </c>
      <c r="O189" s="786">
        <f t="shared" ref="O189:O201" si="47">(K189*0.027)/12</f>
        <v>47.735549999999996</v>
      </c>
      <c r="P189" s="786" t="s">
        <v>12814</v>
      </c>
      <c r="Q189" s="807" t="s">
        <v>9976</v>
      </c>
      <c r="R189" s="807" t="s">
        <v>17287</v>
      </c>
      <c r="S189" s="807" t="s">
        <v>8952</v>
      </c>
      <c r="T189" s="807" t="s">
        <v>8019</v>
      </c>
      <c r="U189" s="807">
        <v>20</v>
      </c>
      <c r="V189" s="954">
        <v>5</v>
      </c>
      <c r="W189" s="823" t="s">
        <v>10276</v>
      </c>
      <c r="X189" s="823">
        <v>1</v>
      </c>
      <c r="Y189" s="823" t="s">
        <v>10268</v>
      </c>
      <c r="Z189" s="823"/>
      <c r="AA189" s="807"/>
      <c r="AB189" s="807" t="s">
        <v>10226</v>
      </c>
      <c r="AC189" s="807" t="s">
        <v>10027</v>
      </c>
      <c r="AD189" s="807" t="s">
        <v>10027</v>
      </c>
      <c r="AE189" s="807" t="s">
        <v>10027</v>
      </c>
      <c r="AF189" s="807" t="s">
        <v>10027</v>
      </c>
      <c r="AG189" s="807"/>
      <c r="AH189" s="807" t="s">
        <v>1686</v>
      </c>
      <c r="AI189" s="807"/>
      <c r="AJ189" s="807"/>
      <c r="AK189" s="559"/>
    </row>
    <row r="190" spans="1:37" ht="31.5" customHeight="1" x14ac:dyDescent="0.25">
      <c r="A190" s="767"/>
      <c r="B190" s="784">
        <v>182</v>
      </c>
      <c r="C190" s="785" t="s">
        <v>2809</v>
      </c>
      <c r="D190" s="785" t="s">
        <v>8547</v>
      </c>
      <c r="E190" s="807" t="s">
        <v>1663</v>
      </c>
      <c r="F190" s="785" t="s">
        <v>8020</v>
      </c>
      <c r="G190" s="807" t="s">
        <v>1104</v>
      </c>
      <c r="H190" s="807"/>
      <c r="I190" s="807"/>
      <c r="J190" s="807"/>
      <c r="K190" s="807">
        <v>5207.6000000000004</v>
      </c>
      <c r="L190" s="807">
        <f t="shared" si="46"/>
        <v>1826.3999999999999</v>
      </c>
      <c r="M190" s="807">
        <f t="shared" si="43"/>
        <v>140.6052</v>
      </c>
      <c r="N190" s="786">
        <v>152.19999999999999</v>
      </c>
      <c r="O190" s="786">
        <f t="shared" si="47"/>
        <v>11.7171</v>
      </c>
      <c r="P190" s="786" t="s">
        <v>12814</v>
      </c>
      <c r="Q190" s="807" t="s">
        <v>9976</v>
      </c>
      <c r="R190" s="807" t="s">
        <v>17287</v>
      </c>
      <c r="S190" s="807" t="s">
        <v>8952</v>
      </c>
      <c r="T190" s="807" t="s">
        <v>8021</v>
      </c>
      <c r="U190" s="807">
        <v>16</v>
      </c>
      <c r="V190" s="954">
        <v>3</v>
      </c>
      <c r="W190" s="823" t="s">
        <v>10542</v>
      </c>
      <c r="X190" s="823">
        <v>1</v>
      </c>
      <c r="Y190" s="823" t="s">
        <v>10268</v>
      </c>
      <c r="Z190" s="823"/>
      <c r="AA190" s="807">
        <v>1</v>
      </c>
      <c r="AB190" s="807" t="s">
        <v>10543</v>
      </c>
      <c r="AC190" s="807" t="s">
        <v>10027</v>
      </c>
      <c r="AD190" s="807" t="s">
        <v>10027</v>
      </c>
      <c r="AE190" s="807" t="s">
        <v>10027</v>
      </c>
      <c r="AF190" s="807" t="s">
        <v>10027</v>
      </c>
      <c r="AG190" s="807"/>
      <c r="AH190" s="807" t="s">
        <v>7</v>
      </c>
      <c r="AI190" s="807"/>
      <c r="AJ190" s="807"/>
      <c r="AK190" s="559"/>
    </row>
    <row r="191" spans="1:37" ht="31.5" customHeight="1" x14ac:dyDescent="0.25">
      <c r="A191" s="767"/>
      <c r="B191" s="784">
        <v>183</v>
      </c>
      <c r="C191" s="785" t="s">
        <v>2809</v>
      </c>
      <c r="D191" s="785" t="s">
        <v>8548</v>
      </c>
      <c r="E191" s="807" t="s">
        <v>1509</v>
      </c>
      <c r="F191" s="785" t="s">
        <v>9928</v>
      </c>
      <c r="G191" s="807" t="s">
        <v>1104</v>
      </c>
      <c r="H191" s="812" t="s">
        <v>12832</v>
      </c>
      <c r="I191" s="812" t="s">
        <v>10544</v>
      </c>
      <c r="J191" s="807"/>
      <c r="K191" s="807">
        <v>16383.2</v>
      </c>
      <c r="L191" s="807">
        <f t="shared" si="46"/>
        <v>2182.44</v>
      </c>
      <c r="M191" s="807">
        <f t="shared" si="43"/>
        <v>442.34640000000002</v>
      </c>
      <c r="N191" s="786">
        <v>181.87</v>
      </c>
      <c r="O191" s="786">
        <f t="shared" si="47"/>
        <v>36.862200000000001</v>
      </c>
      <c r="P191" s="786" t="s">
        <v>12814</v>
      </c>
      <c r="Q191" s="807" t="s">
        <v>9976</v>
      </c>
      <c r="R191" s="807" t="s">
        <v>8298</v>
      </c>
      <c r="S191" s="807" t="s">
        <v>8952</v>
      </c>
      <c r="T191" s="807" t="s">
        <v>8023</v>
      </c>
      <c r="U191" s="807">
        <v>16</v>
      </c>
      <c r="V191" s="954">
        <v>7</v>
      </c>
      <c r="W191" s="823" t="s">
        <v>10526</v>
      </c>
      <c r="X191" s="823">
        <v>1</v>
      </c>
      <c r="Y191" s="823" t="s">
        <v>10268</v>
      </c>
      <c r="Z191" s="823"/>
      <c r="AA191" s="807"/>
      <c r="AB191" s="807" t="s">
        <v>10226</v>
      </c>
      <c r="AC191" s="807" t="s">
        <v>10027</v>
      </c>
      <c r="AD191" s="807" t="s">
        <v>10027</v>
      </c>
      <c r="AE191" s="807" t="s">
        <v>10027</v>
      </c>
      <c r="AF191" s="807" t="s">
        <v>10027</v>
      </c>
      <c r="AG191" s="807"/>
      <c r="AH191" s="807" t="s">
        <v>663</v>
      </c>
      <c r="AI191" s="807" t="s">
        <v>13374</v>
      </c>
      <c r="AJ191" s="807"/>
      <c r="AK191" s="559"/>
    </row>
    <row r="192" spans="1:37" ht="31.5" customHeight="1" x14ac:dyDescent="0.25">
      <c r="A192" s="767"/>
      <c r="B192" s="784">
        <v>184</v>
      </c>
      <c r="C192" s="785" t="s">
        <v>2809</v>
      </c>
      <c r="D192" s="785" t="s">
        <v>8549</v>
      </c>
      <c r="E192" s="807" t="s">
        <v>1503</v>
      </c>
      <c r="F192" s="785" t="s">
        <v>9931</v>
      </c>
      <c r="G192" s="807" t="s">
        <v>1104</v>
      </c>
      <c r="H192" s="807" t="s">
        <v>10545</v>
      </c>
      <c r="I192" s="807" t="s">
        <v>6464</v>
      </c>
      <c r="J192" s="807"/>
      <c r="K192" s="807">
        <v>26967.3</v>
      </c>
      <c r="L192" s="807">
        <f t="shared" si="46"/>
        <v>2743.08</v>
      </c>
      <c r="M192" s="807">
        <f t="shared" si="43"/>
        <v>728.11709999999994</v>
      </c>
      <c r="N192" s="786">
        <v>228.59</v>
      </c>
      <c r="O192" s="786">
        <f t="shared" si="47"/>
        <v>60.676424999999995</v>
      </c>
      <c r="P192" s="786" t="s">
        <v>12814</v>
      </c>
      <c r="Q192" s="807" t="s">
        <v>9976</v>
      </c>
      <c r="R192" s="807" t="s">
        <v>17287</v>
      </c>
      <c r="S192" s="807" t="s">
        <v>8952</v>
      </c>
      <c r="T192" s="807" t="s">
        <v>8024</v>
      </c>
      <c r="U192" s="807">
        <v>16</v>
      </c>
      <c r="V192" s="954">
        <v>5</v>
      </c>
      <c r="W192" s="823" t="s">
        <v>10276</v>
      </c>
      <c r="X192" s="823">
        <v>2</v>
      </c>
      <c r="Y192" s="823" t="s">
        <v>10268</v>
      </c>
      <c r="Z192" s="823"/>
      <c r="AA192" s="807"/>
      <c r="AB192" s="807" t="s">
        <v>10206</v>
      </c>
      <c r="AC192" s="807" t="s">
        <v>10027</v>
      </c>
      <c r="AD192" s="807" t="s">
        <v>2239</v>
      </c>
      <c r="AE192" s="807" t="s">
        <v>2239</v>
      </c>
      <c r="AF192" s="807" t="s">
        <v>2239</v>
      </c>
      <c r="AG192" s="807"/>
      <c r="AH192" s="807"/>
      <c r="AI192" s="807" t="s">
        <v>16473</v>
      </c>
      <c r="AJ192" s="807"/>
      <c r="AK192" s="559"/>
    </row>
    <row r="193" spans="1:37" ht="47.25" customHeight="1" x14ac:dyDescent="0.25">
      <c r="A193" s="767"/>
      <c r="B193" s="784">
        <v>185</v>
      </c>
      <c r="C193" s="785" t="s">
        <v>2809</v>
      </c>
      <c r="D193" s="785" t="s">
        <v>8550</v>
      </c>
      <c r="E193" s="807" t="s">
        <v>1502</v>
      </c>
      <c r="F193" s="785" t="s">
        <v>9923</v>
      </c>
      <c r="G193" s="807" t="s">
        <v>1104</v>
      </c>
      <c r="H193" s="812" t="s">
        <v>2697</v>
      </c>
      <c r="I193" s="807"/>
      <c r="J193" s="807"/>
      <c r="K193" s="807">
        <v>13875.7</v>
      </c>
      <c r="L193" s="807">
        <f t="shared" si="46"/>
        <v>6216</v>
      </c>
      <c r="M193" s="807">
        <f t="shared" si="43"/>
        <v>374.64390000000003</v>
      </c>
      <c r="N193" s="786">
        <v>518</v>
      </c>
      <c r="O193" s="786">
        <f t="shared" si="47"/>
        <v>31.220325000000003</v>
      </c>
      <c r="P193" s="786" t="s">
        <v>12814</v>
      </c>
      <c r="Q193" s="807" t="s">
        <v>9976</v>
      </c>
      <c r="R193" s="807" t="s">
        <v>17287</v>
      </c>
      <c r="S193" s="807" t="s">
        <v>8952</v>
      </c>
      <c r="T193" s="807" t="s">
        <v>8025</v>
      </c>
      <c r="U193" s="807">
        <v>12</v>
      </c>
      <c r="V193" s="954">
        <v>6</v>
      </c>
      <c r="W193" s="823" t="s">
        <v>10276</v>
      </c>
      <c r="X193" s="823">
        <v>2</v>
      </c>
      <c r="Y193" s="823" t="s">
        <v>10268</v>
      </c>
      <c r="Z193" s="823"/>
      <c r="AA193" s="807">
        <v>1</v>
      </c>
      <c r="AB193" s="807" t="s">
        <v>10546</v>
      </c>
      <c r="AC193" s="807" t="s">
        <v>10027</v>
      </c>
      <c r="AD193" s="807" t="s">
        <v>10027</v>
      </c>
      <c r="AE193" s="807" t="s">
        <v>10027</v>
      </c>
      <c r="AF193" s="807" t="s">
        <v>10027</v>
      </c>
      <c r="AG193" s="807"/>
      <c r="AH193" s="807" t="s">
        <v>663</v>
      </c>
      <c r="AI193" s="807"/>
      <c r="AJ193" s="807"/>
      <c r="AK193" s="559"/>
    </row>
    <row r="194" spans="1:37" ht="31.5" customHeight="1" x14ac:dyDescent="0.25">
      <c r="A194" s="767"/>
      <c r="B194" s="784">
        <v>186</v>
      </c>
      <c r="C194" s="785" t="s">
        <v>2809</v>
      </c>
      <c r="D194" s="785" t="s">
        <v>8551</v>
      </c>
      <c r="E194" s="807" t="s">
        <v>2214</v>
      </c>
      <c r="F194" s="785" t="s">
        <v>10011</v>
      </c>
      <c r="G194" s="807" t="s">
        <v>1104</v>
      </c>
      <c r="H194" s="807" t="s">
        <v>8027</v>
      </c>
      <c r="I194" s="807"/>
      <c r="J194" s="807"/>
      <c r="K194" s="807">
        <v>6868</v>
      </c>
      <c r="L194" s="807">
        <f t="shared" si="46"/>
        <v>1122</v>
      </c>
      <c r="M194" s="807">
        <f t="shared" si="43"/>
        <v>185.43600000000001</v>
      </c>
      <c r="N194" s="786">
        <v>93.5</v>
      </c>
      <c r="O194" s="786">
        <f t="shared" si="47"/>
        <v>15.453000000000001</v>
      </c>
      <c r="P194" s="824" t="s">
        <v>10547</v>
      </c>
      <c r="Q194" s="807" t="s">
        <v>9976</v>
      </c>
      <c r="R194" s="807" t="s">
        <v>17287</v>
      </c>
      <c r="S194" s="807" t="s">
        <v>8952</v>
      </c>
      <c r="T194" s="807" t="s">
        <v>8028</v>
      </c>
      <c r="U194" s="807">
        <v>6</v>
      </c>
      <c r="V194" s="963">
        <v>3</v>
      </c>
      <c r="W194" s="807" t="s">
        <v>11239</v>
      </c>
      <c r="X194" s="807"/>
      <c r="Y194" s="807"/>
      <c r="Z194" s="807"/>
      <c r="AA194" s="807"/>
      <c r="AB194" s="807"/>
      <c r="AC194" s="807" t="s">
        <v>10027</v>
      </c>
      <c r="AD194" s="807" t="s">
        <v>2239</v>
      </c>
      <c r="AE194" s="807" t="s">
        <v>10027</v>
      </c>
      <c r="AF194" s="807" t="s">
        <v>2239</v>
      </c>
      <c r="AG194" s="807"/>
      <c r="AH194" s="807"/>
      <c r="AI194" s="807" t="s">
        <v>16474</v>
      </c>
      <c r="AJ194" s="807"/>
      <c r="AK194" s="559"/>
    </row>
    <row r="195" spans="1:37" ht="47.25" customHeight="1" x14ac:dyDescent="0.25">
      <c r="A195" s="767"/>
      <c r="B195" s="784">
        <v>187</v>
      </c>
      <c r="C195" s="785" t="s">
        <v>2809</v>
      </c>
      <c r="D195" s="785" t="s">
        <v>8552</v>
      </c>
      <c r="E195" s="807" t="s">
        <v>1510</v>
      </c>
      <c r="F195" s="785" t="s">
        <v>10010</v>
      </c>
      <c r="G195" s="807" t="s">
        <v>1103</v>
      </c>
      <c r="H195" s="812" t="s">
        <v>2699</v>
      </c>
      <c r="I195" s="807"/>
      <c r="J195" s="807" t="s">
        <v>8029</v>
      </c>
      <c r="K195" s="807">
        <v>44716.9</v>
      </c>
      <c r="L195" s="807">
        <f t="shared" si="46"/>
        <v>3964.44</v>
      </c>
      <c r="M195" s="807">
        <f t="shared" si="43"/>
        <v>1207.3562999999999</v>
      </c>
      <c r="N195" s="786">
        <v>330.37</v>
      </c>
      <c r="O195" s="786">
        <f t="shared" si="47"/>
        <v>100.61302499999999</v>
      </c>
      <c r="P195" s="786" t="s">
        <v>12814</v>
      </c>
      <c r="Q195" s="807" t="s">
        <v>9976</v>
      </c>
      <c r="R195" s="807" t="s">
        <v>17287</v>
      </c>
      <c r="S195" s="807" t="s">
        <v>8952</v>
      </c>
      <c r="T195" s="807" t="s">
        <v>8030</v>
      </c>
      <c r="U195" s="807">
        <v>16</v>
      </c>
      <c r="V195" s="954">
        <v>5</v>
      </c>
      <c r="W195" s="823" t="s">
        <v>10537</v>
      </c>
      <c r="X195" s="823">
        <v>2</v>
      </c>
      <c r="Y195" s="823" t="s">
        <v>10268</v>
      </c>
      <c r="Z195" s="823"/>
      <c r="AA195" s="807"/>
      <c r="AB195" s="807" t="s">
        <v>10226</v>
      </c>
      <c r="AC195" s="807" t="s">
        <v>10027</v>
      </c>
      <c r="AD195" s="807" t="s">
        <v>2239</v>
      </c>
      <c r="AE195" s="807" t="s">
        <v>10027</v>
      </c>
      <c r="AF195" s="807" t="s">
        <v>10027</v>
      </c>
      <c r="AG195" s="807"/>
      <c r="AH195" s="807" t="s">
        <v>1686</v>
      </c>
      <c r="AI195" s="807" t="s">
        <v>16462</v>
      </c>
      <c r="AJ195" s="807"/>
      <c r="AK195" s="559"/>
    </row>
    <row r="196" spans="1:37" ht="45" customHeight="1" x14ac:dyDescent="0.25">
      <c r="A196" s="767"/>
      <c r="B196" s="784">
        <v>188</v>
      </c>
      <c r="C196" s="785" t="s">
        <v>2809</v>
      </c>
      <c r="D196" s="785" t="s">
        <v>8553</v>
      </c>
      <c r="E196" s="807" t="s">
        <v>1511</v>
      </c>
      <c r="F196" s="785" t="s">
        <v>10151</v>
      </c>
      <c r="G196" s="807" t="s">
        <v>1104</v>
      </c>
      <c r="H196" s="807" t="s">
        <v>17377</v>
      </c>
      <c r="I196" s="807" t="s">
        <v>10548</v>
      </c>
      <c r="J196" s="807"/>
      <c r="K196" s="807">
        <v>15855</v>
      </c>
      <c r="L196" s="807">
        <f t="shared" si="46"/>
        <v>1903.1999999999998</v>
      </c>
      <c r="M196" s="807">
        <f t="shared" si="43"/>
        <v>428.08499999999998</v>
      </c>
      <c r="N196" s="786">
        <v>158.6</v>
      </c>
      <c r="O196" s="786">
        <f t="shared" si="47"/>
        <v>35.673749999999998</v>
      </c>
      <c r="P196" s="786" t="s">
        <v>12814</v>
      </c>
      <c r="Q196" s="807" t="s">
        <v>813</v>
      </c>
      <c r="R196" s="807" t="s">
        <v>17287</v>
      </c>
      <c r="S196" s="807" t="s">
        <v>8952</v>
      </c>
      <c r="T196" s="807" t="s">
        <v>8031</v>
      </c>
      <c r="U196" s="807">
        <v>18</v>
      </c>
      <c r="V196" s="954">
        <v>9</v>
      </c>
      <c r="W196" s="823" t="s">
        <v>10537</v>
      </c>
      <c r="X196" s="823">
        <v>2</v>
      </c>
      <c r="Y196" s="823" t="s">
        <v>10268</v>
      </c>
      <c r="Z196" s="823"/>
      <c r="AA196" s="807"/>
      <c r="AB196" s="824"/>
      <c r="AC196" s="807" t="s">
        <v>10027</v>
      </c>
      <c r="AD196" s="807" t="s">
        <v>2239</v>
      </c>
      <c r="AE196" s="807" t="s">
        <v>2239</v>
      </c>
      <c r="AF196" s="807" t="s">
        <v>2239</v>
      </c>
      <c r="AG196" s="807"/>
      <c r="AH196" s="807"/>
      <c r="AI196" s="807" t="s">
        <v>11344</v>
      </c>
      <c r="AJ196" s="807"/>
      <c r="AK196" s="559"/>
    </row>
    <row r="197" spans="1:37" ht="31.5" customHeight="1" x14ac:dyDescent="0.25">
      <c r="A197" s="767"/>
      <c r="B197" s="784">
        <v>189</v>
      </c>
      <c r="C197" s="785" t="s">
        <v>2809</v>
      </c>
      <c r="D197" s="785" t="s">
        <v>8554</v>
      </c>
      <c r="E197" s="807" t="s">
        <v>1492</v>
      </c>
      <c r="F197" s="785" t="s">
        <v>9924</v>
      </c>
      <c r="G197" s="807" t="s">
        <v>1104</v>
      </c>
      <c r="H197" s="807" t="s">
        <v>16296</v>
      </c>
      <c r="I197" s="807" t="s">
        <v>10549</v>
      </c>
      <c r="J197" s="807"/>
      <c r="K197" s="807">
        <v>13690.4</v>
      </c>
      <c r="L197" s="807">
        <f t="shared" si="46"/>
        <v>3524.3999999999996</v>
      </c>
      <c r="M197" s="807">
        <f t="shared" si="43"/>
        <v>369.64080000000001</v>
      </c>
      <c r="N197" s="786">
        <v>293.7</v>
      </c>
      <c r="O197" s="786">
        <f t="shared" si="47"/>
        <v>30.8034</v>
      </c>
      <c r="P197" s="786" t="s">
        <v>12814</v>
      </c>
      <c r="Q197" s="807" t="s">
        <v>9976</v>
      </c>
      <c r="R197" s="807" t="s">
        <v>17287</v>
      </c>
      <c r="S197" s="807" t="s">
        <v>8952</v>
      </c>
      <c r="T197" s="807" t="s">
        <v>8032</v>
      </c>
      <c r="U197" s="807">
        <v>18</v>
      </c>
      <c r="V197" s="954">
        <v>4</v>
      </c>
      <c r="W197" s="823" t="s">
        <v>10537</v>
      </c>
      <c r="X197" s="823">
        <v>2</v>
      </c>
      <c r="Y197" s="823" t="s">
        <v>10268</v>
      </c>
      <c r="Z197" s="823"/>
      <c r="AA197" s="807">
        <v>1</v>
      </c>
      <c r="AB197" s="807" t="s">
        <v>10550</v>
      </c>
      <c r="AC197" s="807" t="s">
        <v>10027</v>
      </c>
      <c r="AD197" s="807" t="s">
        <v>10027</v>
      </c>
      <c r="AE197" s="807" t="s">
        <v>10027</v>
      </c>
      <c r="AF197" s="807" t="s">
        <v>10027</v>
      </c>
      <c r="AG197" s="807"/>
      <c r="AH197" s="807" t="s">
        <v>663</v>
      </c>
      <c r="AI197" s="807" t="s">
        <v>10782</v>
      </c>
      <c r="AJ197" s="807"/>
      <c r="AK197" s="559"/>
    </row>
    <row r="198" spans="1:37" ht="47.25" customHeight="1" x14ac:dyDescent="0.25">
      <c r="A198" s="767"/>
      <c r="B198" s="784">
        <v>190</v>
      </c>
      <c r="C198" s="785" t="s">
        <v>2809</v>
      </c>
      <c r="D198" s="785" t="s">
        <v>8555</v>
      </c>
      <c r="E198" s="807" t="s">
        <v>1499</v>
      </c>
      <c r="F198" s="785" t="s">
        <v>9927</v>
      </c>
      <c r="G198" s="807" t="s">
        <v>1104</v>
      </c>
      <c r="H198" s="812" t="s">
        <v>10551</v>
      </c>
      <c r="I198" s="807"/>
      <c r="J198" s="807"/>
      <c r="K198" s="807">
        <v>6082.8</v>
      </c>
      <c r="L198" s="807">
        <f t="shared" si="46"/>
        <v>1143.5999999999999</v>
      </c>
      <c r="M198" s="807">
        <f t="shared" si="43"/>
        <v>164.23560000000001</v>
      </c>
      <c r="N198" s="786">
        <v>95.3</v>
      </c>
      <c r="O198" s="786">
        <f t="shared" si="47"/>
        <v>13.686300000000001</v>
      </c>
      <c r="P198" s="786" t="s">
        <v>12814</v>
      </c>
      <c r="Q198" s="807" t="s">
        <v>9976</v>
      </c>
      <c r="R198" s="807" t="s">
        <v>17287</v>
      </c>
      <c r="S198" s="807" t="s">
        <v>8952</v>
      </c>
      <c r="T198" s="807" t="s">
        <v>8033</v>
      </c>
      <c r="U198" s="866">
        <v>16</v>
      </c>
      <c r="V198" s="954">
        <v>4</v>
      </c>
      <c r="W198" s="825" t="s">
        <v>10167</v>
      </c>
      <c r="X198" s="825">
        <v>2</v>
      </c>
      <c r="Y198" s="825" t="s">
        <v>10143</v>
      </c>
      <c r="Z198" s="825"/>
      <c r="AA198" s="866"/>
      <c r="AB198" s="866" t="s">
        <v>10421</v>
      </c>
      <c r="AC198" s="807" t="s">
        <v>10027</v>
      </c>
      <c r="AD198" s="807" t="s">
        <v>2239</v>
      </c>
      <c r="AE198" s="807" t="s">
        <v>2239</v>
      </c>
      <c r="AF198" s="807" t="s">
        <v>2239</v>
      </c>
      <c r="AG198" s="866"/>
      <c r="AH198" s="866" t="s">
        <v>1686</v>
      </c>
      <c r="AI198" s="866" t="s">
        <v>16472</v>
      </c>
      <c r="AJ198" s="866"/>
      <c r="AK198" s="559"/>
    </row>
    <row r="199" spans="1:37" ht="31.5" customHeight="1" x14ac:dyDescent="0.25">
      <c r="A199" s="767"/>
      <c r="B199" s="784">
        <v>191</v>
      </c>
      <c r="C199" s="785" t="s">
        <v>2809</v>
      </c>
      <c r="D199" s="785" t="s">
        <v>8556</v>
      </c>
      <c r="E199" s="807" t="s">
        <v>1501</v>
      </c>
      <c r="F199" s="785" t="s">
        <v>9210</v>
      </c>
      <c r="G199" s="807" t="s">
        <v>1104</v>
      </c>
      <c r="H199" s="812" t="s">
        <v>10552</v>
      </c>
      <c r="I199" s="818" t="s">
        <v>7064</v>
      </c>
      <c r="J199" s="807"/>
      <c r="K199" s="807">
        <v>12760.2</v>
      </c>
      <c r="L199" s="807">
        <f t="shared" si="46"/>
        <v>2565.7200000000003</v>
      </c>
      <c r="M199" s="807">
        <f t="shared" si="43"/>
        <v>344.52539999999999</v>
      </c>
      <c r="N199" s="786">
        <v>213.81</v>
      </c>
      <c r="O199" s="786">
        <f t="shared" si="47"/>
        <v>28.710449999999998</v>
      </c>
      <c r="P199" s="786" t="s">
        <v>12814</v>
      </c>
      <c r="Q199" s="807" t="s">
        <v>9976</v>
      </c>
      <c r="R199" s="807" t="s">
        <v>17287</v>
      </c>
      <c r="S199" s="807" t="s">
        <v>8952</v>
      </c>
      <c r="T199" s="807" t="s">
        <v>8034</v>
      </c>
      <c r="U199" s="807">
        <v>16</v>
      </c>
      <c r="V199" s="954">
        <v>6</v>
      </c>
      <c r="W199" s="825" t="s">
        <v>16906</v>
      </c>
      <c r="X199" s="823">
        <v>1</v>
      </c>
      <c r="Y199" s="825" t="s">
        <v>10143</v>
      </c>
      <c r="Z199" s="823"/>
      <c r="AA199" s="807"/>
      <c r="AB199" s="807"/>
      <c r="AC199" s="807" t="s">
        <v>10027</v>
      </c>
      <c r="AD199" s="807" t="s">
        <v>10027</v>
      </c>
      <c r="AE199" s="807" t="s">
        <v>10027</v>
      </c>
      <c r="AF199" s="807" t="s">
        <v>10027</v>
      </c>
      <c r="AG199" s="807"/>
      <c r="AH199" s="807" t="s">
        <v>663</v>
      </c>
      <c r="AI199" s="866" t="s">
        <v>13273</v>
      </c>
      <c r="AJ199" s="807"/>
      <c r="AK199" s="559"/>
    </row>
    <row r="200" spans="1:37" ht="47.25" customHeight="1" x14ac:dyDescent="0.25">
      <c r="A200" s="767"/>
      <c r="B200" s="784">
        <v>192</v>
      </c>
      <c r="C200" s="785" t="s">
        <v>2809</v>
      </c>
      <c r="D200" s="785" t="s">
        <v>8557</v>
      </c>
      <c r="E200" s="807" t="s">
        <v>1498</v>
      </c>
      <c r="F200" s="785" t="s">
        <v>9211</v>
      </c>
      <c r="G200" s="807" t="s">
        <v>1104</v>
      </c>
      <c r="H200" s="812" t="s">
        <v>2702</v>
      </c>
      <c r="I200" s="807"/>
      <c r="J200" s="807"/>
      <c r="K200" s="807">
        <v>3494.3</v>
      </c>
      <c r="L200" s="807">
        <f t="shared" si="46"/>
        <v>1183.32</v>
      </c>
      <c r="M200" s="807">
        <f t="shared" si="43"/>
        <v>94.346100000000007</v>
      </c>
      <c r="N200" s="786">
        <v>98.61</v>
      </c>
      <c r="O200" s="786">
        <f t="shared" si="47"/>
        <v>7.8621750000000006</v>
      </c>
      <c r="P200" s="786" t="s">
        <v>12814</v>
      </c>
      <c r="Q200" s="807" t="s">
        <v>9976</v>
      </c>
      <c r="R200" s="807" t="s">
        <v>17287</v>
      </c>
      <c r="S200" s="807" t="s">
        <v>8952</v>
      </c>
      <c r="T200" s="807" t="s">
        <v>8035</v>
      </c>
      <c r="U200" s="807">
        <v>16</v>
      </c>
      <c r="V200" s="954">
        <v>6</v>
      </c>
      <c r="W200" s="825" t="s">
        <v>10167</v>
      </c>
      <c r="X200" s="823">
        <v>1</v>
      </c>
      <c r="Y200" s="825" t="s">
        <v>10143</v>
      </c>
      <c r="Z200" s="823"/>
      <c r="AA200" s="807"/>
      <c r="AB200" s="807" t="s">
        <v>10206</v>
      </c>
      <c r="AC200" s="807" t="s">
        <v>10027</v>
      </c>
      <c r="AD200" s="807" t="s">
        <v>10027</v>
      </c>
      <c r="AE200" s="807" t="s">
        <v>10027</v>
      </c>
      <c r="AF200" s="807" t="s">
        <v>10027</v>
      </c>
      <c r="AG200" s="807"/>
      <c r="AH200" s="807" t="s">
        <v>663</v>
      </c>
      <c r="AI200" s="807"/>
      <c r="AJ200" s="807"/>
      <c r="AK200" s="559"/>
    </row>
    <row r="201" spans="1:37" ht="63" customHeight="1" x14ac:dyDescent="0.25">
      <c r="A201" s="767"/>
      <c r="B201" s="784">
        <v>193</v>
      </c>
      <c r="C201" s="785" t="s">
        <v>2809</v>
      </c>
      <c r="D201" s="785" t="s">
        <v>8558</v>
      </c>
      <c r="E201" s="807" t="s">
        <v>1497</v>
      </c>
      <c r="F201" s="785" t="s">
        <v>9212</v>
      </c>
      <c r="G201" s="807" t="s">
        <v>1104</v>
      </c>
      <c r="H201" s="812" t="s">
        <v>2703</v>
      </c>
      <c r="I201" s="807"/>
      <c r="J201" s="807"/>
      <c r="K201" s="807">
        <v>14983.6</v>
      </c>
      <c r="L201" s="807">
        <f t="shared" si="46"/>
        <v>1312.92</v>
      </c>
      <c r="M201" s="807">
        <f t="shared" si="43"/>
        <v>404.55720000000008</v>
      </c>
      <c r="N201" s="786">
        <v>109.41</v>
      </c>
      <c r="O201" s="786">
        <f t="shared" si="47"/>
        <v>33.713100000000004</v>
      </c>
      <c r="P201" s="786" t="s">
        <v>12814</v>
      </c>
      <c r="Q201" s="807" t="s">
        <v>9976</v>
      </c>
      <c r="R201" s="807" t="s">
        <v>17287</v>
      </c>
      <c r="S201" s="807" t="s">
        <v>8952</v>
      </c>
      <c r="T201" s="807" t="s">
        <v>8036</v>
      </c>
      <c r="U201" s="807">
        <v>16</v>
      </c>
      <c r="V201" s="954">
        <v>4</v>
      </c>
      <c r="W201" s="825" t="s">
        <v>10167</v>
      </c>
      <c r="X201" s="823">
        <v>1</v>
      </c>
      <c r="Y201" s="825" t="s">
        <v>10143</v>
      </c>
      <c r="Z201" s="823"/>
      <c r="AA201" s="807"/>
      <c r="AB201" s="807" t="s">
        <v>10206</v>
      </c>
      <c r="AC201" s="807" t="s">
        <v>10027</v>
      </c>
      <c r="AD201" s="807" t="s">
        <v>10027</v>
      </c>
      <c r="AE201" s="807" t="s">
        <v>10027</v>
      </c>
      <c r="AF201" s="807" t="s">
        <v>10027</v>
      </c>
      <c r="AG201" s="807"/>
      <c r="AH201" s="807" t="s">
        <v>663</v>
      </c>
      <c r="AI201" s="866" t="s">
        <v>13272</v>
      </c>
      <c r="AJ201" s="807"/>
      <c r="AK201" s="559"/>
    </row>
    <row r="202" spans="1:37" ht="76.5" customHeight="1" x14ac:dyDescent="0.25">
      <c r="A202" s="767"/>
      <c r="B202" s="784">
        <v>194</v>
      </c>
      <c r="C202" s="785" t="s">
        <v>2809</v>
      </c>
      <c r="D202" s="785" t="s">
        <v>17369</v>
      </c>
      <c r="E202" s="807" t="s">
        <v>1666</v>
      </c>
      <c r="F202" s="785" t="s">
        <v>17370</v>
      </c>
      <c r="G202" s="807" t="s">
        <v>1105</v>
      </c>
      <c r="H202" s="807"/>
      <c r="I202" s="807"/>
      <c r="J202" s="807" t="s">
        <v>8038</v>
      </c>
      <c r="K202" s="807">
        <v>5019.8</v>
      </c>
      <c r="L202" s="807">
        <f t="shared" si="46"/>
        <v>472.20000000000005</v>
      </c>
      <c r="M202" s="807">
        <f t="shared" si="43"/>
        <v>135.47999999999999</v>
      </c>
      <c r="N202" s="788">
        <v>39.35</v>
      </c>
      <c r="O202" s="788">
        <v>11.29</v>
      </c>
      <c r="P202" s="807" t="s">
        <v>1527</v>
      </c>
      <c r="Q202" s="807" t="s">
        <v>9976</v>
      </c>
      <c r="R202" s="807" t="s">
        <v>17287</v>
      </c>
      <c r="S202" s="807" t="s">
        <v>8952</v>
      </c>
      <c r="T202" s="807" t="s">
        <v>8037</v>
      </c>
      <c r="U202" s="953">
        <v>12</v>
      </c>
      <c r="V202" s="954">
        <v>3</v>
      </c>
      <c r="W202" s="825" t="s">
        <v>12837</v>
      </c>
      <c r="X202" s="825"/>
      <c r="Y202" s="825"/>
      <c r="Z202" s="825"/>
      <c r="AA202" s="953"/>
      <c r="AB202" s="953" t="s">
        <v>10879</v>
      </c>
      <c r="AC202" s="807" t="s">
        <v>10027</v>
      </c>
      <c r="AD202" s="807" t="s">
        <v>2239</v>
      </c>
      <c r="AE202" s="807" t="s">
        <v>10027</v>
      </c>
      <c r="AF202" s="807" t="s">
        <v>2239</v>
      </c>
      <c r="AG202" s="953"/>
      <c r="AH202" s="953" t="s">
        <v>8</v>
      </c>
      <c r="AI202" s="807" t="s">
        <v>16431</v>
      </c>
      <c r="AJ202" s="866"/>
      <c r="AK202" s="559"/>
    </row>
    <row r="203" spans="1:37" ht="60" customHeight="1" x14ac:dyDescent="0.25">
      <c r="A203" s="767"/>
      <c r="B203" s="784">
        <v>195</v>
      </c>
      <c r="C203" s="785" t="s">
        <v>2809</v>
      </c>
      <c r="D203" s="785" t="s">
        <v>17371</v>
      </c>
      <c r="E203" s="807" t="s">
        <v>1665</v>
      </c>
      <c r="F203" s="785" t="s">
        <v>17372</v>
      </c>
      <c r="G203" s="807" t="s">
        <v>1105</v>
      </c>
      <c r="H203" s="807"/>
      <c r="I203" s="807"/>
      <c r="J203" s="807"/>
      <c r="K203" s="807">
        <v>8236.0400000000009</v>
      </c>
      <c r="L203" s="807">
        <f t="shared" si="46"/>
        <v>716.52</v>
      </c>
      <c r="M203" s="807">
        <f t="shared" si="43"/>
        <v>222.36</v>
      </c>
      <c r="N203" s="788">
        <v>59.71</v>
      </c>
      <c r="O203" s="788">
        <v>18.53</v>
      </c>
      <c r="P203" s="807" t="s">
        <v>1527</v>
      </c>
      <c r="Q203" s="807" t="s">
        <v>9976</v>
      </c>
      <c r="R203" s="807" t="s">
        <v>17287</v>
      </c>
      <c r="S203" s="807" t="s">
        <v>8952</v>
      </c>
      <c r="T203" s="807" t="s">
        <v>8039</v>
      </c>
      <c r="U203" s="807">
        <v>12</v>
      </c>
      <c r="V203" s="954">
        <v>2</v>
      </c>
      <c r="W203" s="823" t="s">
        <v>12845</v>
      </c>
      <c r="X203" s="823"/>
      <c r="Y203" s="823"/>
      <c r="Z203" s="823"/>
      <c r="AA203" s="807"/>
      <c r="AB203" s="953" t="s">
        <v>10879</v>
      </c>
      <c r="AC203" s="807" t="s">
        <v>10027</v>
      </c>
      <c r="AD203" s="807" t="s">
        <v>2239</v>
      </c>
      <c r="AE203" s="807" t="s">
        <v>10027</v>
      </c>
      <c r="AF203" s="807" t="s">
        <v>2239</v>
      </c>
      <c r="AG203" s="807"/>
      <c r="AH203" s="807" t="s">
        <v>1686</v>
      </c>
      <c r="AI203" s="807" t="s">
        <v>16474</v>
      </c>
      <c r="AJ203" s="807"/>
      <c r="AK203" s="559"/>
    </row>
    <row r="204" spans="1:37" ht="45" customHeight="1" x14ac:dyDescent="0.25">
      <c r="A204" s="767"/>
      <c r="B204" s="784">
        <v>196</v>
      </c>
      <c r="C204" s="785" t="s">
        <v>2809</v>
      </c>
      <c r="D204" s="785" t="s">
        <v>8559</v>
      </c>
      <c r="E204" s="807" t="s">
        <v>1667</v>
      </c>
      <c r="F204" s="785" t="s">
        <v>17375</v>
      </c>
      <c r="G204" s="807" t="s">
        <v>1103</v>
      </c>
      <c r="H204" s="807"/>
      <c r="I204" s="807"/>
      <c r="J204" s="807" t="s">
        <v>14650</v>
      </c>
      <c r="K204" s="807">
        <v>4128.6000000000004</v>
      </c>
      <c r="L204" s="807">
        <f t="shared" si="46"/>
        <v>462.72</v>
      </c>
      <c r="M204" s="807">
        <f t="shared" si="43"/>
        <v>111.47220000000002</v>
      </c>
      <c r="N204" s="786">
        <v>38.56</v>
      </c>
      <c r="O204" s="786">
        <f t="shared" ref="O204" si="48">(K204*0.027)/12</f>
        <v>9.2893500000000007</v>
      </c>
      <c r="P204" s="786" t="s">
        <v>12814</v>
      </c>
      <c r="Q204" s="807" t="s">
        <v>9976</v>
      </c>
      <c r="R204" s="807" t="s">
        <v>17287</v>
      </c>
      <c r="S204" s="807" t="s">
        <v>8952</v>
      </c>
      <c r="T204" s="807" t="s">
        <v>8040</v>
      </c>
      <c r="U204" s="807">
        <v>12</v>
      </c>
      <c r="V204" s="954">
        <v>2</v>
      </c>
      <c r="W204" s="825" t="s">
        <v>10167</v>
      </c>
      <c r="X204" s="823">
        <v>1</v>
      </c>
      <c r="Y204" s="823" t="s">
        <v>12683</v>
      </c>
      <c r="Z204" s="823"/>
      <c r="AA204" s="807"/>
      <c r="AB204" s="807" t="s">
        <v>10226</v>
      </c>
      <c r="AC204" s="807" t="s">
        <v>10027</v>
      </c>
      <c r="AD204" s="807" t="s">
        <v>2239</v>
      </c>
      <c r="AE204" s="807" t="s">
        <v>10027</v>
      </c>
      <c r="AF204" s="807" t="s">
        <v>10027</v>
      </c>
      <c r="AG204" s="807"/>
      <c r="AH204" s="807" t="s">
        <v>1686</v>
      </c>
      <c r="AI204" s="807" t="s">
        <v>16474</v>
      </c>
      <c r="AJ204" s="807"/>
      <c r="AK204" s="559"/>
    </row>
    <row r="205" spans="1:37" ht="75" customHeight="1" x14ac:dyDescent="0.25">
      <c r="A205" s="767"/>
      <c r="B205" s="784">
        <v>197</v>
      </c>
      <c r="C205" s="785" t="s">
        <v>2809</v>
      </c>
      <c r="D205" s="785" t="s">
        <v>17373</v>
      </c>
      <c r="E205" s="807" t="s">
        <v>1668</v>
      </c>
      <c r="F205" s="785" t="s">
        <v>17374</v>
      </c>
      <c r="G205" s="807" t="s">
        <v>1103</v>
      </c>
      <c r="H205" s="807"/>
      <c r="I205" s="807"/>
      <c r="J205" s="807"/>
      <c r="K205" s="807">
        <v>4846.3999999999996</v>
      </c>
      <c r="L205" s="807">
        <f t="shared" si="46"/>
        <v>421.56000000000006</v>
      </c>
      <c r="M205" s="807">
        <f t="shared" si="43"/>
        <v>130.92000000000002</v>
      </c>
      <c r="N205" s="786">
        <v>35.130000000000003</v>
      </c>
      <c r="O205" s="786">
        <v>10.91</v>
      </c>
      <c r="P205" s="786" t="s">
        <v>12814</v>
      </c>
      <c r="Q205" s="807" t="s">
        <v>9976</v>
      </c>
      <c r="R205" s="807" t="s">
        <v>17287</v>
      </c>
      <c r="S205" s="807" t="s">
        <v>8952</v>
      </c>
      <c r="T205" s="807" t="s">
        <v>8041</v>
      </c>
      <c r="U205" s="807">
        <v>12</v>
      </c>
      <c r="V205" s="954">
        <v>2</v>
      </c>
      <c r="W205" s="825" t="s">
        <v>10167</v>
      </c>
      <c r="X205" s="823">
        <v>1</v>
      </c>
      <c r="Y205" s="825" t="s">
        <v>10143</v>
      </c>
      <c r="Z205" s="823"/>
      <c r="AA205" s="807"/>
      <c r="AB205" s="807" t="s">
        <v>10226</v>
      </c>
      <c r="AC205" s="807" t="s">
        <v>10027</v>
      </c>
      <c r="AD205" s="807" t="s">
        <v>2239</v>
      </c>
      <c r="AE205" s="807" t="s">
        <v>10027</v>
      </c>
      <c r="AF205" s="807" t="s">
        <v>10027</v>
      </c>
      <c r="AG205" s="807"/>
      <c r="AH205" s="807" t="s">
        <v>1686</v>
      </c>
      <c r="AI205" s="807" t="s">
        <v>16474</v>
      </c>
      <c r="AJ205" s="807"/>
      <c r="AK205" s="559"/>
    </row>
    <row r="206" spans="1:37" ht="29.25" customHeight="1" x14ac:dyDescent="0.25">
      <c r="A206" s="767"/>
      <c r="B206" s="784">
        <v>198</v>
      </c>
      <c r="C206" s="785" t="s">
        <v>2809</v>
      </c>
      <c r="D206" s="785" t="s">
        <v>8560</v>
      </c>
      <c r="E206" s="807" t="s">
        <v>1491</v>
      </c>
      <c r="F206" s="785" t="s">
        <v>9932</v>
      </c>
      <c r="G206" s="807" t="s">
        <v>1104</v>
      </c>
      <c r="H206" s="812" t="s">
        <v>15021</v>
      </c>
      <c r="I206" s="807" t="s">
        <v>7141</v>
      </c>
      <c r="J206" s="807"/>
      <c r="K206" s="807">
        <v>51062</v>
      </c>
      <c r="L206" s="807">
        <f t="shared" si="46"/>
        <v>4970.04</v>
      </c>
      <c r="M206" s="807">
        <f t="shared" si="43"/>
        <v>1378.674</v>
      </c>
      <c r="N206" s="786">
        <v>414.17</v>
      </c>
      <c r="O206" s="786">
        <f t="shared" ref="O206:O212" si="49">(K206*0.027)/12</f>
        <v>114.8895</v>
      </c>
      <c r="P206" s="786" t="s">
        <v>12814</v>
      </c>
      <c r="Q206" s="807" t="s">
        <v>813</v>
      </c>
      <c r="R206" s="807" t="s">
        <v>8298</v>
      </c>
      <c r="S206" s="807" t="s">
        <v>8952</v>
      </c>
      <c r="T206" s="807" t="s">
        <v>8042</v>
      </c>
      <c r="U206" s="807">
        <v>16</v>
      </c>
      <c r="V206" s="954"/>
      <c r="W206" s="823"/>
      <c r="X206" s="823">
        <v>2</v>
      </c>
      <c r="Y206" s="825" t="s">
        <v>10143</v>
      </c>
      <c r="Z206" s="823" t="s">
        <v>17395</v>
      </c>
      <c r="AA206" s="807">
        <v>1</v>
      </c>
      <c r="AB206" s="807" t="s">
        <v>13048</v>
      </c>
      <c r="AC206" s="807" t="s">
        <v>10027</v>
      </c>
      <c r="AD206" s="807" t="s">
        <v>2239</v>
      </c>
      <c r="AE206" s="807" t="s">
        <v>10027</v>
      </c>
      <c r="AF206" s="807" t="s">
        <v>2239</v>
      </c>
      <c r="AG206" s="807"/>
      <c r="AH206" s="807" t="s">
        <v>1686</v>
      </c>
      <c r="AI206" s="807"/>
      <c r="AJ206" s="807"/>
      <c r="AK206" s="559"/>
    </row>
    <row r="207" spans="1:37" ht="31.5" customHeight="1" x14ac:dyDescent="0.25">
      <c r="A207" s="767"/>
      <c r="B207" s="784">
        <v>199</v>
      </c>
      <c r="C207" s="785" t="s">
        <v>2809</v>
      </c>
      <c r="D207" s="785" t="s">
        <v>10553</v>
      </c>
      <c r="E207" s="807" t="s">
        <v>1496</v>
      </c>
      <c r="F207" s="785" t="s">
        <v>10009</v>
      </c>
      <c r="G207" s="807" t="s">
        <v>1103</v>
      </c>
      <c r="H207" s="807" t="s">
        <v>14109</v>
      </c>
      <c r="I207" s="807"/>
      <c r="J207" s="807"/>
      <c r="K207" s="807">
        <v>22175.1</v>
      </c>
      <c r="L207" s="807">
        <f t="shared" si="46"/>
        <v>1938.84</v>
      </c>
      <c r="M207" s="807">
        <f t="shared" si="43"/>
        <v>598.72769999999991</v>
      </c>
      <c r="N207" s="786">
        <v>161.57</v>
      </c>
      <c r="O207" s="786">
        <f t="shared" si="49"/>
        <v>49.89397499999999</v>
      </c>
      <c r="P207" s="786" t="s">
        <v>12814</v>
      </c>
      <c r="Q207" s="807" t="s">
        <v>813</v>
      </c>
      <c r="R207" s="807" t="s">
        <v>8298</v>
      </c>
      <c r="S207" s="807" t="s">
        <v>8952</v>
      </c>
      <c r="T207" s="807" t="s">
        <v>8043</v>
      </c>
      <c r="U207" s="807">
        <v>16</v>
      </c>
      <c r="V207" s="954">
        <v>4</v>
      </c>
      <c r="W207" s="823" t="s">
        <v>11239</v>
      </c>
      <c r="X207" s="823">
        <v>1</v>
      </c>
      <c r="Y207" s="825" t="s">
        <v>10143</v>
      </c>
      <c r="Z207" s="823" t="s">
        <v>16514</v>
      </c>
      <c r="AA207" s="807">
        <v>1</v>
      </c>
      <c r="AB207" s="807" t="s">
        <v>13048</v>
      </c>
      <c r="AC207" s="807" t="s">
        <v>10027</v>
      </c>
      <c r="AD207" s="807" t="s">
        <v>2239</v>
      </c>
      <c r="AE207" s="807" t="s">
        <v>10027</v>
      </c>
      <c r="AF207" s="807" t="s">
        <v>2239</v>
      </c>
      <c r="AG207" s="807"/>
      <c r="AH207" s="807" t="s">
        <v>1686</v>
      </c>
      <c r="AI207" s="807" t="s">
        <v>16474</v>
      </c>
      <c r="AJ207" s="807"/>
      <c r="AK207" s="559"/>
    </row>
    <row r="208" spans="1:37" ht="31.5" customHeight="1" x14ac:dyDescent="0.25">
      <c r="A208" s="767"/>
      <c r="B208" s="784">
        <v>200</v>
      </c>
      <c r="C208" s="785" t="s">
        <v>2809</v>
      </c>
      <c r="D208" s="785" t="s">
        <v>8562</v>
      </c>
      <c r="E208" s="807" t="s">
        <v>1490</v>
      </c>
      <c r="F208" s="785" t="s">
        <v>9213</v>
      </c>
      <c r="G208" s="807" t="s">
        <v>1104</v>
      </c>
      <c r="H208" s="812" t="s">
        <v>2708</v>
      </c>
      <c r="I208" s="807" t="s">
        <v>6463</v>
      </c>
      <c r="J208" s="807"/>
      <c r="K208" s="807">
        <v>17150.8</v>
      </c>
      <c r="L208" s="807">
        <f t="shared" si="46"/>
        <v>4491.6000000000004</v>
      </c>
      <c r="M208" s="807">
        <f t="shared" si="43"/>
        <v>463.07159999999999</v>
      </c>
      <c r="N208" s="786">
        <v>374.3</v>
      </c>
      <c r="O208" s="786">
        <f t="shared" si="49"/>
        <v>38.589300000000001</v>
      </c>
      <c r="P208" s="786" t="s">
        <v>12814</v>
      </c>
      <c r="Q208" s="807" t="s">
        <v>9976</v>
      </c>
      <c r="R208" s="807" t="s">
        <v>17287</v>
      </c>
      <c r="S208" s="807" t="s">
        <v>8952</v>
      </c>
      <c r="T208" s="807" t="s">
        <v>8044</v>
      </c>
      <c r="U208" s="807">
        <v>11</v>
      </c>
      <c r="V208" s="954">
        <v>4</v>
      </c>
      <c r="W208" s="825" t="s">
        <v>10144</v>
      </c>
      <c r="X208" s="823">
        <v>2</v>
      </c>
      <c r="Y208" s="825" t="s">
        <v>10143</v>
      </c>
      <c r="Z208" s="823"/>
      <c r="AA208" s="807">
        <v>1</v>
      </c>
      <c r="AB208" s="807" t="s">
        <v>10558</v>
      </c>
      <c r="AC208" s="807" t="s">
        <v>10027</v>
      </c>
      <c r="AD208" s="807" t="s">
        <v>2239</v>
      </c>
      <c r="AE208" s="807" t="s">
        <v>10027</v>
      </c>
      <c r="AF208" s="807" t="s">
        <v>2239</v>
      </c>
      <c r="AG208" s="807"/>
      <c r="AH208" s="807" t="s">
        <v>1686</v>
      </c>
      <c r="AI208" s="807"/>
      <c r="AJ208" s="807"/>
      <c r="AK208" s="559"/>
    </row>
    <row r="209" spans="1:37" ht="31.5" customHeight="1" x14ac:dyDescent="0.25">
      <c r="A209" s="767"/>
      <c r="B209" s="784">
        <v>201</v>
      </c>
      <c r="C209" s="785" t="s">
        <v>2809</v>
      </c>
      <c r="D209" s="785" t="s">
        <v>16475</v>
      </c>
      <c r="E209" s="807" t="s">
        <v>1659</v>
      </c>
      <c r="F209" s="785" t="s">
        <v>17340</v>
      </c>
      <c r="G209" s="807" t="s">
        <v>1105</v>
      </c>
      <c r="H209" s="807" t="s">
        <v>17313</v>
      </c>
      <c r="I209" s="807"/>
      <c r="J209" s="807"/>
      <c r="K209" s="807">
        <v>512.4</v>
      </c>
      <c r="L209" s="807">
        <f t="shared" si="46"/>
        <v>65.039999999999992</v>
      </c>
      <c r="M209" s="807">
        <f t="shared" si="43"/>
        <v>13.834800000000001</v>
      </c>
      <c r="N209" s="786">
        <v>5.42</v>
      </c>
      <c r="O209" s="786">
        <f t="shared" si="49"/>
        <v>1.1529</v>
      </c>
      <c r="P209" s="786" t="s">
        <v>12814</v>
      </c>
      <c r="Q209" s="807" t="s">
        <v>9976</v>
      </c>
      <c r="R209" s="807" t="s">
        <v>17287</v>
      </c>
      <c r="S209" s="807" t="s">
        <v>8952</v>
      </c>
      <c r="T209" s="807" t="s">
        <v>8045</v>
      </c>
      <c r="U209" s="807">
        <v>11</v>
      </c>
      <c r="V209" s="954">
        <v>3</v>
      </c>
      <c r="W209" s="825" t="s">
        <v>10167</v>
      </c>
      <c r="X209" s="823">
        <v>1</v>
      </c>
      <c r="Y209" s="825" t="s">
        <v>10143</v>
      </c>
      <c r="Z209" s="823"/>
      <c r="AA209" s="807"/>
      <c r="AB209" s="807" t="s">
        <v>10562</v>
      </c>
      <c r="AC209" s="807" t="s">
        <v>10027</v>
      </c>
      <c r="AD209" s="807" t="s">
        <v>2239</v>
      </c>
      <c r="AE209" s="807" t="s">
        <v>10027</v>
      </c>
      <c r="AF209" s="807" t="s">
        <v>2239</v>
      </c>
      <c r="AG209" s="807"/>
      <c r="AH209" s="807" t="s">
        <v>1695</v>
      </c>
      <c r="AI209" s="807" t="s">
        <v>16962</v>
      </c>
      <c r="AJ209" s="807"/>
      <c r="AK209" s="559"/>
    </row>
    <row r="210" spans="1:37" ht="31.5" customHeight="1" x14ac:dyDescent="0.25">
      <c r="A210" s="767"/>
      <c r="B210" s="784">
        <v>202</v>
      </c>
      <c r="C210" s="785" t="s">
        <v>2809</v>
      </c>
      <c r="D210" s="785" t="s">
        <v>8563</v>
      </c>
      <c r="E210" s="807" t="s">
        <v>9279</v>
      </c>
      <c r="F210" s="785" t="s">
        <v>9929</v>
      </c>
      <c r="G210" s="807" t="s">
        <v>1104</v>
      </c>
      <c r="H210" s="812" t="s">
        <v>17308</v>
      </c>
      <c r="I210" s="812" t="s">
        <v>2713</v>
      </c>
      <c r="J210" s="807"/>
      <c r="K210" s="807">
        <v>19106.5</v>
      </c>
      <c r="L210" s="807">
        <f t="shared" si="46"/>
        <v>1844.28</v>
      </c>
      <c r="M210" s="807">
        <f t="shared" si="43"/>
        <v>515.87549999999999</v>
      </c>
      <c r="N210" s="786">
        <v>153.69</v>
      </c>
      <c r="O210" s="786">
        <f t="shared" si="49"/>
        <v>42.989624999999997</v>
      </c>
      <c r="P210" s="786" t="s">
        <v>12814</v>
      </c>
      <c r="Q210" s="807" t="s">
        <v>9976</v>
      </c>
      <c r="R210" s="807" t="s">
        <v>17287</v>
      </c>
      <c r="S210" s="807" t="s">
        <v>8952</v>
      </c>
      <c r="T210" s="807" t="s">
        <v>8046</v>
      </c>
      <c r="U210" s="807">
        <v>16</v>
      </c>
      <c r="V210" s="954">
        <v>3</v>
      </c>
      <c r="W210" s="825" t="s">
        <v>10559</v>
      </c>
      <c r="X210" s="823">
        <v>1</v>
      </c>
      <c r="Y210" s="825" t="s">
        <v>10143</v>
      </c>
      <c r="Z210" s="823"/>
      <c r="AA210" s="807">
        <v>1</v>
      </c>
      <c r="AB210" s="807" t="s">
        <v>10560</v>
      </c>
      <c r="AC210" s="807" t="s">
        <v>10027</v>
      </c>
      <c r="AD210" s="807" t="s">
        <v>10027</v>
      </c>
      <c r="AE210" s="807" t="s">
        <v>10027</v>
      </c>
      <c r="AF210" s="807" t="s">
        <v>10027</v>
      </c>
      <c r="AG210" s="807"/>
      <c r="AH210" s="807" t="s">
        <v>663</v>
      </c>
      <c r="AI210" s="807"/>
      <c r="AJ210" s="807"/>
      <c r="AK210" s="559"/>
    </row>
    <row r="211" spans="1:37" ht="31.5" customHeight="1" x14ac:dyDescent="0.25">
      <c r="A211" s="767"/>
      <c r="B211" s="784">
        <v>203</v>
      </c>
      <c r="C211" s="785" t="s">
        <v>2809</v>
      </c>
      <c r="D211" s="785" t="s">
        <v>8564</v>
      </c>
      <c r="E211" s="807" t="s">
        <v>9278</v>
      </c>
      <c r="F211" s="785" t="s">
        <v>9930</v>
      </c>
      <c r="G211" s="807" t="s">
        <v>1104</v>
      </c>
      <c r="H211" s="812" t="s">
        <v>14136</v>
      </c>
      <c r="I211" s="818" t="s">
        <v>7064</v>
      </c>
      <c r="J211" s="807"/>
      <c r="K211" s="807">
        <v>7082.6</v>
      </c>
      <c r="L211" s="807">
        <f t="shared" si="46"/>
        <v>3236.5199999999995</v>
      </c>
      <c r="M211" s="807">
        <f t="shared" si="43"/>
        <v>191.2302</v>
      </c>
      <c r="N211" s="786">
        <v>269.70999999999998</v>
      </c>
      <c r="O211" s="786">
        <f t="shared" si="49"/>
        <v>15.93585</v>
      </c>
      <c r="P211" s="786" t="s">
        <v>12814</v>
      </c>
      <c r="Q211" s="807" t="s">
        <v>9976</v>
      </c>
      <c r="R211" s="807" t="s">
        <v>17287</v>
      </c>
      <c r="S211" s="807" t="s">
        <v>8952</v>
      </c>
      <c r="T211" s="807" t="s">
        <v>8047</v>
      </c>
      <c r="U211" s="807">
        <v>16</v>
      </c>
      <c r="V211" s="954">
        <v>7</v>
      </c>
      <c r="W211" s="825" t="s">
        <v>10559</v>
      </c>
      <c r="X211" s="823">
        <v>2</v>
      </c>
      <c r="Y211" s="825" t="s">
        <v>10143</v>
      </c>
      <c r="Z211" s="823"/>
      <c r="AA211" s="807"/>
      <c r="AB211" s="807" t="s">
        <v>10561</v>
      </c>
      <c r="AC211" s="807" t="s">
        <v>10027</v>
      </c>
      <c r="AD211" s="807" t="s">
        <v>10027</v>
      </c>
      <c r="AE211" s="807" t="s">
        <v>10027</v>
      </c>
      <c r="AF211" s="807" t="s">
        <v>2239</v>
      </c>
      <c r="AG211" s="807"/>
      <c r="AH211" s="807"/>
      <c r="AI211" s="807"/>
      <c r="AJ211" s="807"/>
      <c r="AK211" s="559"/>
    </row>
    <row r="212" spans="1:37" ht="31.5" customHeight="1" x14ac:dyDescent="0.25">
      <c r="A212" s="767"/>
      <c r="B212" s="784">
        <v>204</v>
      </c>
      <c r="C212" s="785" t="s">
        <v>2809</v>
      </c>
      <c r="D212" s="785" t="s">
        <v>8565</v>
      </c>
      <c r="E212" s="807" t="s">
        <v>17187</v>
      </c>
      <c r="F212" s="785" t="s">
        <v>12831</v>
      </c>
      <c r="G212" s="807" t="s">
        <v>1104</v>
      </c>
      <c r="H212" s="812" t="s">
        <v>17156</v>
      </c>
      <c r="I212" s="807"/>
      <c r="J212" s="807"/>
      <c r="K212" s="807">
        <v>13782.7</v>
      </c>
      <c r="L212" s="807">
        <f t="shared" si="46"/>
        <v>1503.96</v>
      </c>
      <c r="M212" s="807">
        <f t="shared" si="43"/>
        <v>372.13290000000001</v>
      </c>
      <c r="N212" s="786">
        <v>125.33</v>
      </c>
      <c r="O212" s="786">
        <f t="shared" si="49"/>
        <v>31.011075000000002</v>
      </c>
      <c r="P212" s="786" t="s">
        <v>12814</v>
      </c>
      <c r="Q212" s="807" t="s">
        <v>9976</v>
      </c>
      <c r="R212" s="807" t="s">
        <v>17287</v>
      </c>
      <c r="S212" s="807" t="s">
        <v>8952</v>
      </c>
      <c r="T212" s="807" t="s">
        <v>8048</v>
      </c>
      <c r="U212" s="807">
        <v>16</v>
      </c>
      <c r="V212" s="954">
        <v>6</v>
      </c>
      <c r="W212" s="825" t="s">
        <v>16411</v>
      </c>
      <c r="X212" s="823">
        <v>2</v>
      </c>
      <c r="Y212" s="825" t="s">
        <v>10143</v>
      </c>
      <c r="Z212" s="823"/>
      <c r="AA212" s="807"/>
      <c r="AB212" s="807" t="s">
        <v>10212</v>
      </c>
      <c r="AC212" s="807" t="s">
        <v>10027</v>
      </c>
      <c r="AD212" s="807" t="s">
        <v>10027</v>
      </c>
      <c r="AE212" s="807" t="s">
        <v>10027</v>
      </c>
      <c r="AF212" s="807" t="s">
        <v>2239</v>
      </c>
      <c r="AG212" s="807"/>
      <c r="AH212" s="807" t="s">
        <v>663</v>
      </c>
      <c r="AI212" s="807"/>
      <c r="AJ212" s="807"/>
      <c r="AK212" s="559"/>
    </row>
    <row r="213" spans="1:37" s="577" customFormat="1" ht="354" customHeight="1" x14ac:dyDescent="0.25">
      <c r="A213" s="767"/>
      <c r="B213" s="784">
        <v>205</v>
      </c>
      <c r="C213" s="785" t="s">
        <v>2809</v>
      </c>
      <c r="D213" s="785" t="s">
        <v>8566</v>
      </c>
      <c r="E213" s="807" t="s">
        <v>1674</v>
      </c>
      <c r="F213" s="785" t="s">
        <v>17801</v>
      </c>
      <c r="G213" s="807" t="s">
        <v>1105</v>
      </c>
      <c r="H213" s="807" t="s">
        <v>10880</v>
      </c>
      <c r="I213" s="807"/>
      <c r="J213" s="807"/>
      <c r="K213" s="807">
        <v>13243.74</v>
      </c>
      <c r="L213" s="807">
        <f>N213*12</f>
        <v>1152</v>
      </c>
      <c r="M213" s="807">
        <f>O213*12</f>
        <v>357.6</v>
      </c>
      <c r="N213" s="788">
        <v>96</v>
      </c>
      <c r="O213" s="788">
        <v>29.8</v>
      </c>
      <c r="P213" s="807" t="s">
        <v>1527</v>
      </c>
      <c r="Q213" s="807" t="s">
        <v>9976</v>
      </c>
      <c r="R213" s="807" t="s">
        <v>17287</v>
      </c>
      <c r="S213" s="807" t="s">
        <v>8952</v>
      </c>
      <c r="T213" s="807" t="s">
        <v>8213</v>
      </c>
      <c r="U213" s="807">
        <v>12</v>
      </c>
      <c r="V213" s="954">
        <v>3</v>
      </c>
      <c r="W213" s="823" t="s">
        <v>12837</v>
      </c>
      <c r="X213" s="823"/>
      <c r="Y213" s="823"/>
      <c r="Z213" s="823"/>
      <c r="AA213" s="807"/>
      <c r="AB213" s="807" t="s">
        <v>10904</v>
      </c>
      <c r="AC213" s="807" t="s">
        <v>10027</v>
      </c>
      <c r="AD213" s="807" t="s">
        <v>10027</v>
      </c>
      <c r="AE213" s="807" t="s">
        <v>10027</v>
      </c>
      <c r="AF213" s="807" t="s">
        <v>10027</v>
      </c>
      <c r="AG213" s="807"/>
      <c r="AH213" s="807" t="s">
        <v>1686</v>
      </c>
      <c r="AI213" s="807" t="s">
        <v>16479</v>
      </c>
      <c r="AJ213" s="807"/>
      <c r="AK213" s="761"/>
    </row>
    <row r="214" spans="1:37" ht="31.5" customHeight="1" x14ac:dyDescent="0.25">
      <c r="A214" s="767"/>
      <c r="B214" s="784">
        <v>206</v>
      </c>
      <c r="C214" s="785" t="s">
        <v>2809</v>
      </c>
      <c r="D214" s="785" t="s">
        <v>8567</v>
      </c>
      <c r="E214" s="807" t="s">
        <v>1495</v>
      </c>
      <c r="F214" s="785" t="s">
        <v>9214</v>
      </c>
      <c r="G214" s="807" t="s">
        <v>1104</v>
      </c>
      <c r="H214" s="812" t="s">
        <v>10563</v>
      </c>
      <c r="I214" s="812" t="s">
        <v>6485</v>
      </c>
      <c r="J214" s="807"/>
      <c r="K214" s="807">
        <v>1305.4000000000001</v>
      </c>
      <c r="L214" s="807">
        <f t="shared" ref="L214:L277" si="50">N214*12</f>
        <v>1633.1999999999998</v>
      </c>
      <c r="M214" s="807">
        <f t="shared" ref="M214:M277" si="51">O214*12</f>
        <v>35.245800000000003</v>
      </c>
      <c r="N214" s="786">
        <v>136.1</v>
      </c>
      <c r="O214" s="786">
        <f>(K214*0.027)/12</f>
        <v>2.9371500000000004</v>
      </c>
      <c r="P214" s="786" t="s">
        <v>12814</v>
      </c>
      <c r="Q214" s="807" t="s">
        <v>9976</v>
      </c>
      <c r="R214" s="807" t="s">
        <v>17287</v>
      </c>
      <c r="S214" s="807" t="s">
        <v>8952</v>
      </c>
      <c r="T214" s="807" t="s">
        <v>8049</v>
      </c>
      <c r="U214" s="807">
        <v>12</v>
      </c>
      <c r="V214" s="954">
        <v>3</v>
      </c>
      <c r="W214" s="825" t="s">
        <v>16490</v>
      </c>
      <c r="X214" s="823">
        <v>1</v>
      </c>
      <c r="Y214" s="825" t="s">
        <v>10143</v>
      </c>
      <c r="Z214" s="823"/>
      <c r="AA214" s="807"/>
      <c r="AB214" s="807" t="s">
        <v>10538</v>
      </c>
      <c r="AC214" s="807" t="s">
        <v>10027</v>
      </c>
      <c r="AD214" s="807" t="s">
        <v>2239</v>
      </c>
      <c r="AE214" s="807" t="s">
        <v>10027</v>
      </c>
      <c r="AF214" s="807" t="s">
        <v>2239</v>
      </c>
      <c r="AG214" s="807"/>
      <c r="AH214" s="807" t="s">
        <v>1686</v>
      </c>
      <c r="AI214" s="807"/>
      <c r="AJ214" s="807"/>
      <c r="AK214" s="559"/>
    </row>
    <row r="215" spans="1:37" ht="31.5" customHeight="1" x14ac:dyDescent="0.25">
      <c r="A215" s="767"/>
      <c r="B215" s="784">
        <v>207</v>
      </c>
      <c r="C215" s="785" t="s">
        <v>2759</v>
      </c>
      <c r="D215" s="785" t="s">
        <v>8052</v>
      </c>
      <c r="E215" s="807" t="s">
        <v>12322</v>
      </c>
      <c r="F215" s="785" t="s">
        <v>10155</v>
      </c>
      <c r="G215" s="807" t="s">
        <v>1103</v>
      </c>
      <c r="H215" s="807"/>
      <c r="I215" s="807" t="s">
        <v>6462</v>
      </c>
      <c r="J215" s="807"/>
      <c r="K215" s="807">
        <v>23406.5</v>
      </c>
      <c r="L215" s="807">
        <f t="shared" si="50"/>
        <v>2120.7599999999998</v>
      </c>
      <c r="M215" s="807">
        <f t="shared" si="51"/>
        <v>631.97550000000001</v>
      </c>
      <c r="N215" s="786">
        <v>176.73</v>
      </c>
      <c r="O215" s="786">
        <f t="shared" ref="O215:O220" si="52">(K215*0.027)/12</f>
        <v>52.664625000000001</v>
      </c>
      <c r="P215" s="826" t="s">
        <v>16710</v>
      </c>
      <c r="Q215" s="826" t="s">
        <v>16710</v>
      </c>
      <c r="R215" s="807" t="s">
        <v>17287</v>
      </c>
      <c r="S215" s="807" t="s">
        <v>8952</v>
      </c>
      <c r="T215" s="807" t="s">
        <v>8053</v>
      </c>
      <c r="U215" s="807">
        <v>12</v>
      </c>
      <c r="V215" s="963">
        <v>5</v>
      </c>
      <c r="W215" s="807" t="s">
        <v>11239</v>
      </c>
      <c r="X215" s="807">
        <v>1</v>
      </c>
      <c r="Y215" s="807" t="s">
        <v>16894</v>
      </c>
      <c r="Z215" s="807"/>
      <c r="AA215" s="807"/>
      <c r="AB215" s="807"/>
      <c r="AC215" s="807" t="s">
        <v>10027</v>
      </c>
      <c r="AD215" s="807" t="s">
        <v>10027</v>
      </c>
      <c r="AE215" s="807" t="s">
        <v>10027</v>
      </c>
      <c r="AF215" s="807" t="s">
        <v>10027</v>
      </c>
      <c r="AG215" s="807"/>
      <c r="AH215" s="807" t="s">
        <v>663</v>
      </c>
      <c r="AI215" s="807" t="s">
        <v>16501</v>
      </c>
      <c r="AJ215" s="807"/>
      <c r="AK215" s="559"/>
    </row>
    <row r="216" spans="1:37" ht="60" customHeight="1" x14ac:dyDescent="0.25">
      <c r="A216" s="767"/>
      <c r="B216" s="784">
        <v>208</v>
      </c>
      <c r="C216" s="785" t="s">
        <v>3034</v>
      </c>
      <c r="D216" s="785" t="s">
        <v>10258</v>
      </c>
      <c r="E216" s="807" t="s">
        <v>760</v>
      </c>
      <c r="F216" s="785" t="s">
        <v>9222</v>
      </c>
      <c r="G216" s="807" t="s">
        <v>1104</v>
      </c>
      <c r="H216" s="807"/>
      <c r="I216" s="807"/>
      <c r="J216" s="807"/>
      <c r="K216" s="807">
        <v>1128.5</v>
      </c>
      <c r="L216" s="807">
        <f t="shared" si="50"/>
        <v>213.60000000000002</v>
      </c>
      <c r="M216" s="807">
        <f t="shared" si="51"/>
        <v>30.469499999999996</v>
      </c>
      <c r="N216" s="786">
        <v>17.8</v>
      </c>
      <c r="O216" s="786">
        <f t="shared" si="52"/>
        <v>2.5391249999999999</v>
      </c>
      <c r="P216" s="807" t="s">
        <v>9978</v>
      </c>
      <c r="Q216" s="788" t="s">
        <v>813</v>
      </c>
      <c r="R216" s="807" t="s">
        <v>17287</v>
      </c>
      <c r="S216" s="807" t="s">
        <v>8952</v>
      </c>
      <c r="T216" s="807" t="s">
        <v>14443</v>
      </c>
      <c r="U216" s="807">
        <v>12</v>
      </c>
      <c r="V216" s="963">
        <v>1</v>
      </c>
      <c r="W216" s="807" t="s">
        <v>1564</v>
      </c>
      <c r="X216" s="807">
        <v>1</v>
      </c>
      <c r="Y216" s="807" t="s">
        <v>10235</v>
      </c>
      <c r="Z216" s="807"/>
      <c r="AA216" s="807"/>
      <c r="AB216" s="807"/>
      <c r="AC216" s="807" t="s">
        <v>10027</v>
      </c>
      <c r="AD216" s="807" t="s">
        <v>10027</v>
      </c>
      <c r="AE216" s="807" t="s">
        <v>10027</v>
      </c>
      <c r="AF216" s="807" t="s">
        <v>10027</v>
      </c>
      <c r="AG216" s="807"/>
      <c r="AH216" s="807" t="s">
        <v>663</v>
      </c>
      <c r="AI216" s="807" t="s">
        <v>13302</v>
      </c>
      <c r="AJ216" s="807"/>
      <c r="AK216" s="559"/>
    </row>
    <row r="217" spans="1:37" ht="47.25" customHeight="1" x14ac:dyDescent="0.25">
      <c r="A217" s="767"/>
      <c r="B217" s="784">
        <v>209</v>
      </c>
      <c r="C217" s="785" t="s">
        <v>3034</v>
      </c>
      <c r="D217" s="785" t="s">
        <v>8474</v>
      </c>
      <c r="E217" s="807" t="s">
        <v>758</v>
      </c>
      <c r="F217" s="785" t="s">
        <v>9223</v>
      </c>
      <c r="G217" s="807" t="s">
        <v>1104</v>
      </c>
      <c r="H217" s="812" t="s">
        <v>9890</v>
      </c>
      <c r="I217" s="807" t="s">
        <v>6478</v>
      </c>
      <c r="J217" s="807" t="s">
        <v>6493</v>
      </c>
      <c r="K217" s="807">
        <v>6923</v>
      </c>
      <c r="L217" s="807">
        <f t="shared" si="50"/>
        <v>1299.5999999999999</v>
      </c>
      <c r="M217" s="807">
        <f t="shared" si="51"/>
        <v>186.92099999999999</v>
      </c>
      <c r="N217" s="786">
        <v>108.3</v>
      </c>
      <c r="O217" s="786">
        <f t="shared" si="52"/>
        <v>15.576749999999999</v>
      </c>
      <c r="P217" s="807" t="s">
        <v>9978</v>
      </c>
      <c r="Q217" s="788" t="s">
        <v>813</v>
      </c>
      <c r="R217" s="807" t="s">
        <v>17287</v>
      </c>
      <c r="S217" s="807" t="s">
        <v>8952</v>
      </c>
      <c r="T217" s="807" t="s">
        <v>3612</v>
      </c>
      <c r="U217" s="807">
        <v>15.3</v>
      </c>
      <c r="V217" s="963">
        <v>3</v>
      </c>
      <c r="W217" s="807" t="s">
        <v>16930</v>
      </c>
      <c r="X217" s="807"/>
      <c r="Y217" s="807"/>
      <c r="Z217" s="807"/>
      <c r="AA217" s="807"/>
      <c r="AB217" s="807"/>
      <c r="AC217" s="807" t="s">
        <v>10027</v>
      </c>
      <c r="AD217" s="807" t="s">
        <v>10027</v>
      </c>
      <c r="AE217" s="807" t="s">
        <v>10027</v>
      </c>
      <c r="AF217" s="807" t="s">
        <v>10027</v>
      </c>
      <c r="AG217" s="807"/>
      <c r="AH217" s="807" t="s">
        <v>663</v>
      </c>
      <c r="AI217" s="807" t="s">
        <v>13302</v>
      </c>
      <c r="AJ217" s="807"/>
      <c r="AK217" s="559"/>
    </row>
    <row r="218" spans="1:37" ht="47.25" customHeight="1" x14ac:dyDescent="0.25">
      <c r="A218" s="767"/>
      <c r="B218" s="784">
        <v>210</v>
      </c>
      <c r="C218" s="785" t="s">
        <v>3034</v>
      </c>
      <c r="D218" s="785" t="s">
        <v>8475</v>
      </c>
      <c r="E218" s="807" t="s">
        <v>755</v>
      </c>
      <c r="F218" s="785" t="s">
        <v>9889</v>
      </c>
      <c r="G218" s="807" t="s">
        <v>1104</v>
      </c>
      <c r="H218" s="807"/>
      <c r="I218" s="807" t="s">
        <v>9891</v>
      </c>
      <c r="J218" s="807"/>
      <c r="K218" s="807">
        <v>13824.5</v>
      </c>
      <c r="L218" s="807">
        <f t="shared" si="50"/>
        <v>1519.8000000000002</v>
      </c>
      <c r="M218" s="807">
        <f t="shared" si="51"/>
        <v>373.26150000000001</v>
      </c>
      <c r="N218" s="786">
        <v>126.65</v>
      </c>
      <c r="O218" s="786">
        <f t="shared" si="52"/>
        <v>31.105125000000001</v>
      </c>
      <c r="P218" s="807" t="s">
        <v>9978</v>
      </c>
      <c r="Q218" s="788" t="s">
        <v>813</v>
      </c>
      <c r="R218" s="807" t="s">
        <v>17287</v>
      </c>
      <c r="S218" s="807" t="s">
        <v>8952</v>
      </c>
      <c r="T218" s="807" t="s">
        <v>8054</v>
      </c>
      <c r="U218" s="807">
        <v>16</v>
      </c>
      <c r="V218" s="963">
        <v>3</v>
      </c>
      <c r="W218" s="807" t="s">
        <v>16931</v>
      </c>
      <c r="X218" s="807">
        <v>2</v>
      </c>
      <c r="Y218" s="807" t="s">
        <v>10235</v>
      </c>
      <c r="Z218" s="807"/>
      <c r="AA218" s="807"/>
      <c r="AB218" s="807" t="s">
        <v>10222</v>
      </c>
      <c r="AC218" s="807" t="s">
        <v>10027</v>
      </c>
      <c r="AD218" s="807" t="s">
        <v>10027</v>
      </c>
      <c r="AE218" s="807" t="s">
        <v>10027</v>
      </c>
      <c r="AF218" s="807" t="s">
        <v>10027</v>
      </c>
      <c r="AG218" s="807"/>
      <c r="AH218" s="807" t="s">
        <v>663</v>
      </c>
      <c r="AI218" s="807" t="s">
        <v>13302</v>
      </c>
      <c r="AJ218" s="807"/>
      <c r="AK218" s="559"/>
    </row>
    <row r="219" spans="1:37" ht="47.25" customHeight="1" x14ac:dyDescent="0.25">
      <c r="A219" s="767"/>
      <c r="B219" s="784">
        <v>211</v>
      </c>
      <c r="C219" s="785" t="s">
        <v>3034</v>
      </c>
      <c r="D219" s="785" t="s">
        <v>8476</v>
      </c>
      <c r="E219" s="807" t="s">
        <v>753</v>
      </c>
      <c r="F219" s="785" t="s">
        <v>9887</v>
      </c>
      <c r="G219" s="807" t="s">
        <v>1104</v>
      </c>
      <c r="H219" s="807" t="s">
        <v>9892</v>
      </c>
      <c r="I219" s="807"/>
      <c r="J219" s="807"/>
      <c r="K219" s="807">
        <v>7673.2</v>
      </c>
      <c r="L219" s="807">
        <f t="shared" si="50"/>
        <v>1478.4</v>
      </c>
      <c r="M219" s="807">
        <f t="shared" si="51"/>
        <v>207.1764</v>
      </c>
      <c r="N219" s="786">
        <v>123.2</v>
      </c>
      <c r="O219" s="786">
        <f t="shared" si="52"/>
        <v>17.264700000000001</v>
      </c>
      <c r="P219" s="807" t="s">
        <v>9978</v>
      </c>
      <c r="Q219" s="788" t="s">
        <v>813</v>
      </c>
      <c r="R219" s="807" t="s">
        <v>17287</v>
      </c>
      <c r="S219" s="807" t="s">
        <v>8952</v>
      </c>
      <c r="T219" s="807" t="s">
        <v>10236</v>
      </c>
      <c r="U219" s="807">
        <v>29</v>
      </c>
      <c r="V219" s="963">
        <v>5</v>
      </c>
      <c r="W219" s="807" t="s">
        <v>16931</v>
      </c>
      <c r="X219" s="807"/>
      <c r="Y219" s="807"/>
      <c r="Z219" s="807"/>
      <c r="AA219" s="807">
        <v>1</v>
      </c>
      <c r="AB219" s="807" t="s">
        <v>10237</v>
      </c>
      <c r="AC219" s="807" t="s">
        <v>10027</v>
      </c>
      <c r="AD219" s="807" t="s">
        <v>10027</v>
      </c>
      <c r="AE219" s="807" t="s">
        <v>10027</v>
      </c>
      <c r="AF219" s="807" t="s">
        <v>10027</v>
      </c>
      <c r="AG219" s="807"/>
      <c r="AH219" s="807" t="s">
        <v>663</v>
      </c>
      <c r="AI219" s="807" t="s">
        <v>15593</v>
      </c>
      <c r="AJ219" s="807"/>
      <c r="AK219" s="559"/>
    </row>
    <row r="220" spans="1:37" ht="47.25" customHeight="1" x14ac:dyDescent="0.25">
      <c r="A220" s="767"/>
      <c r="B220" s="784">
        <v>212</v>
      </c>
      <c r="C220" s="785" t="s">
        <v>3034</v>
      </c>
      <c r="D220" s="785" t="s">
        <v>8477</v>
      </c>
      <c r="E220" s="807" t="s">
        <v>750</v>
      </c>
      <c r="F220" s="785" t="s">
        <v>9224</v>
      </c>
      <c r="G220" s="807" t="s">
        <v>1104</v>
      </c>
      <c r="H220" s="807" t="s">
        <v>2517</v>
      </c>
      <c r="I220" s="807"/>
      <c r="J220" s="807"/>
      <c r="K220" s="807">
        <v>11829.6</v>
      </c>
      <c r="L220" s="807">
        <f t="shared" si="50"/>
        <v>2042.3999999999999</v>
      </c>
      <c r="M220" s="807">
        <f t="shared" si="51"/>
        <v>319.39920000000001</v>
      </c>
      <c r="N220" s="786">
        <v>170.2</v>
      </c>
      <c r="O220" s="786">
        <f t="shared" si="52"/>
        <v>26.616600000000002</v>
      </c>
      <c r="P220" s="807" t="s">
        <v>9978</v>
      </c>
      <c r="Q220" s="788" t="s">
        <v>813</v>
      </c>
      <c r="R220" s="807" t="s">
        <v>17287</v>
      </c>
      <c r="S220" s="807" t="s">
        <v>8952</v>
      </c>
      <c r="T220" s="807" t="s">
        <v>8055</v>
      </c>
      <c r="U220" s="807">
        <v>24</v>
      </c>
      <c r="V220" s="963">
        <v>7</v>
      </c>
      <c r="W220" s="807" t="s">
        <v>16930</v>
      </c>
      <c r="X220" s="807"/>
      <c r="Y220" s="807"/>
      <c r="Z220" s="807"/>
      <c r="AA220" s="807"/>
      <c r="AB220" s="807" t="s">
        <v>10238</v>
      </c>
      <c r="AC220" s="807" t="s">
        <v>10027</v>
      </c>
      <c r="AD220" s="807" t="s">
        <v>10027</v>
      </c>
      <c r="AE220" s="807" t="s">
        <v>10027</v>
      </c>
      <c r="AF220" s="807" t="s">
        <v>10027</v>
      </c>
      <c r="AG220" s="807"/>
      <c r="AH220" s="807" t="s">
        <v>663</v>
      </c>
      <c r="AI220" s="807" t="s">
        <v>13302</v>
      </c>
      <c r="AJ220" s="807"/>
      <c r="AK220" s="559"/>
    </row>
    <row r="221" spans="1:37" ht="78.75" customHeight="1" x14ac:dyDescent="0.25">
      <c r="A221" s="767"/>
      <c r="B221" s="784">
        <v>213</v>
      </c>
      <c r="C221" s="785" t="s">
        <v>3034</v>
      </c>
      <c r="D221" s="785" t="s">
        <v>8478</v>
      </c>
      <c r="E221" s="807" t="s">
        <v>610</v>
      </c>
      <c r="F221" s="785" t="s">
        <v>9888</v>
      </c>
      <c r="G221" s="807" t="s">
        <v>1104</v>
      </c>
      <c r="H221" s="807"/>
      <c r="I221" s="807"/>
      <c r="J221" s="807" t="s">
        <v>6506</v>
      </c>
      <c r="K221" s="807">
        <v>6441.8</v>
      </c>
      <c r="L221" s="807">
        <f t="shared" si="50"/>
        <v>590.04</v>
      </c>
      <c r="M221" s="807">
        <f t="shared" si="51"/>
        <v>173.88</v>
      </c>
      <c r="N221" s="788">
        <v>49.17</v>
      </c>
      <c r="O221" s="788">
        <v>14.49</v>
      </c>
      <c r="P221" s="807" t="s">
        <v>9978</v>
      </c>
      <c r="Q221" s="788" t="s">
        <v>813</v>
      </c>
      <c r="R221" s="807" t="s">
        <v>17287</v>
      </c>
      <c r="S221" s="807" t="s">
        <v>8952</v>
      </c>
      <c r="T221" s="807" t="s">
        <v>4926</v>
      </c>
      <c r="U221" s="807">
        <v>9</v>
      </c>
      <c r="V221" s="963">
        <v>3</v>
      </c>
      <c r="W221" s="807" t="s">
        <v>10240</v>
      </c>
      <c r="X221" s="807"/>
      <c r="Y221" s="807"/>
      <c r="Z221" s="807"/>
      <c r="AA221" s="807"/>
      <c r="AB221" s="807" t="s">
        <v>10241</v>
      </c>
      <c r="AC221" s="807" t="s">
        <v>10027</v>
      </c>
      <c r="AD221" s="807" t="s">
        <v>10027</v>
      </c>
      <c r="AE221" s="807" t="s">
        <v>10027</v>
      </c>
      <c r="AF221" s="807" t="s">
        <v>10027</v>
      </c>
      <c r="AG221" s="807"/>
      <c r="AH221" s="807" t="s">
        <v>663</v>
      </c>
      <c r="AI221" s="807" t="s">
        <v>16468</v>
      </c>
      <c r="AJ221" s="807"/>
      <c r="AK221" s="559"/>
    </row>
    <row r="222" spans="1:37" ht="60" customHeight="1" x14ac:dyDescent="0.25">
      <c r="A222" s="767"/>
      <c r="B222" s="784">
        <v>214</v>
      </c>
      <c r="C222" s="785" t="s">
        <v>3034</v>
      </c>
      <c r="D222" s="785" t="s">
        <v>8479</v>
      </c>
      <c r="E222" s="807" t="s">
        <v>776</v>
      </c>
      <c r="F222" s="785" t="s">
        <v>9225</v>
      </c>
      <c r="G222" s="807" t="s">
        <v>1104</v>
      </c>
      <c r="H222" s="807"/>
      <c r="I222" s="807"/>
      <c r="J222" s="807"/>
      <c r="K222" s="807">
        <v>3649.4</v>
      </c>
      <c r="L222" s="807">
        <f t="shared" si="50"/>
        <v>317.49779999999998</v>
      </c>
      <c r="M222" s="807">
        <f t="shared" si="51"/>
        <v>98.533799999999999</v>
      </c>
      <c r="N222" s="786">
        <f>(K222*0.087)/12</f>
        <v>26.45815</v>
      </c>
      <c r="O222" s="786">
        <f t="shared" ref="O222:O229" si="53">(K222*0.027)/12</f>
        <v>8.2111499999999999</v>
      </c>
      <c r="P222" s="807" t="s">
        <v>9978</v>
      </c>
      <c r="Q222" s="788" t="s">
        <v>813</v>
      </c>
      <c r="R222" s="807" t="s">
        <v>17287</v>
      </c>
      <c r="S222" s="807" t="s">
        <v>8952</v>
      </c>
      <c r="T222" s="807" t="s">
        <v>8056</v>
      </c>
      <c r="U222" s="807">
        <v>11</v>
      </c>
      <c r="V222" s="963">
        <v>2</v>
      </c>
      <c r="W222" s="807" t="s">
        <v>14626</v>
      </c>
      <c r="X222" s="807">
        <v>1</v>
      </c>
      <c r="Y222" s="807" t="s">
        <v>10780</v>
      </c>
      <c r="Z222" s="807"/>
      <c r="AA222" s="807"/>
      <c r="AB222" s="807" t="s">
        <v>10246</v>
      </c>
      <c r="AC222" s="807" t="s">
        <v>10027</v>
      </c>
      <c r="AD222" s="807" t="s">
        <v>10027</v>
      </c>
      <c r="AE222" s="807" t="s">
        <v>10027</v>
      </c>
      <c r="AF222" s="807" t="s">
        <v>10027</v>
      </c>
      <c r="AG222" s="807"/>
      <c r="AH222" s="807" t="s">
        <v>663</v>
      </c>
      <c r="AI222" s="807" t="s">
        <v>13302</v>
      </c>
      <c r="AJ222" s="807"/>
      <c r="AK222" s="559"/>
    </row>
    <row r="223" spans="1:37" ht="47.25" customHeight="1" x14ac:dyDescent="0.25">
      <c r="A223" s="767"/>
      <c r="B223" s="784">
        <v>215</v>
      </c>
      <c r="C223" s="785" t="s">
        <v>2844</v>
      </c>
      <c r="D223" s="785" t="s">
        <v>8608</v>
      </c>
      <c r="E223" s="807" t="s">
        <v>690</v>
      </c>
      <c r="F223" s="785" t="s">
        <v>9914</v>
      </c>
      <c r="G223" s="807" t="s">
        <v>1104</v>
      </c>
      <c r="H223" s="807" t="s">
        <v>16647</v>
      </c>
      <c r="I223" s="807" t="s">
        <v>10419</v>
      </c>
      <c r="J223" s="807" t="s">
        <v>6496</v>
      </c>
      <c r="K223" s="807">
        <v>1352.8</v>
      </c>
      <c r="L223" s="807">
        <f t="shared" si="50"/>
        <v>1654.8000000000002</v>
      </c>
      <c r="M223" s="807">
        <f t="shared" si="51"/>
        <v>36.525599999999997</v>
      </c>
      <c r="N223" s="786">
        <v>137.9</v>
      </c>
      <c r="O223" s="786">
        <f t="shared" si="53"/>
        <v>3.0437999999999996</v>
      </c>
      <c r="P223" s="786" t="s">
        <v>9943</v>
      </c>
      <c r="Q223" s="807" t="s">
        <v>9976</v>
      </c>
      <c r="R223" s="807" t="s">
        <v>17287</v>
      </c>
      <c r="S223" s="807" t="s">
        <v>8952</v>
      </c>
      <c r="T223" s="807" t="s">
        <v>3786</v>
      </c>
      <c r="U223" s="807">
        <v>12</v>
      </c>
      <c r="V223" s="963">
        <v>4</v>
      </c>
      <c r="W223" s="807" t="s">
        <v>10144</v>
      </c>
      <c r="X223" s="807">
        <v>1</v>
      </c>
      <c r="Y223" s="807"/>
      <c r="Z223" s="807"/>
      <c r="AA223" s="807"/>
      <c r="AB223" s="807" t="s">
        <v>10269</v>
      </c>
      <c r="AC223" s="807" t="s">
        <v>10027</v>
      </c>
      <c r="AD223" s="807" t="s">
        <v>2239</v>
      </c>
      <c r="AE223" s="807" t="s">
        <v>10027</v>
      </c>
      <c r="AF223" s="807" t="s">
        <v>10027</v>
      </c>
      <c r="AG223" s="807"/>
      <c r="AH223" s="807" t="s">
        <v>668</v>
      </c>
      <c r="AI223" s="807"/>
      <c r="AJ223" s="807"/>
      <c r="AK223" s="559"/>
    </row>
    <row r="224" spans="1:37" ht="47.25" customHeight="1" x14ac:dyDescent="0.25">
      <c r="A224" s="767"/>
      <c r="B224" s="784">
        <v>216</v>
      </c>
      <c r="C224" s="785" t="s">
        <v>2844</v>
      </c>
      <c r="D224" s="785" t="s">
        <v>8609</v>
      </c>
      <c r="E224" s="807" t="s">
        <v>689</v>
      </c>
      <c r="F224" s="785" t="s">
        <v>9915</v>
      </c>
      <c r="G224" s="807" t="s">
        <v>1104</v>
      </c>
      <c r="H224" s="807" t="s">
        <v>10420</v>
      </c>
      <c r="I224" s="807" t="s">
        <v>6459</v>
      </c>
      <c r="J224" s="807" t="s">
        <v>6519</v>
      </c>
      <c r="K224" s="807">
        <v>7237.4</v>
      </c>
      <c r="L224" s="807">
        <f t="shared" si="50"/>
        <v>1424.4</v>
      </c>
      <c r="M224" s="807">
        <f t="shared" si="51"/>
        <v>195.40980000000002</v>
      </c>
      <c r="N224" s="786">
        <v>118.7</v>
      </c>
      <c r="O224" s="786">
        <f t="shared" si="53"/>
        <v>16.28415</v>
      </c>
      <c r="P224" s="786" t="s">
        <v>9943</v>
      </c>
      <c r="Q224" s="807" t="s">
        <v>9976</v>
      </c>
      <c r="R224" s="807" t="s">
        <v>17287</v>
      </c>
      <c r="S224" s="807" t="s">
        <v>8952</v>
      </c>
      <c r="T224" s="807" t="s">
        <v>6084</v>
      </c>
      <c r="U224" s="807">
        <v>12</v>
      </c>
      <c r="V224" s="963">
        <v>3</v>
      </c>
      <c r="W224" s="807" t="s">
        <v>10144</v>
      </c>
      <c r="X224" s="807">
        <v>1</v>
      </c>
      <c r="Y224" s="807"/>
      <c r="Z224" s="807"/>
      <c r="AA224" s="807"/>
      <c r="AB224" s="807" t="s">
        <v>10421</v>
      </c>
      <c r="AC224" s="807" t="s">
        <v>10027</v>
      </c>
      <c r="AD224" s="807" t="s">
        <v>2239</v>
      </c>
      <c r="AE224" s="807" t="s">
        <v>10027</v>
      </c>
      <c r="AF224" s="807" t="s">
        <v>10027</v>
      </c>
      <c r="AG224" s="807"/>
      <c r="AH224" s="807" t="s">
        <v>7</v>
      </c>
      <c r="AI224" s="807"/>
      <c r="AJ224" s="807"/>
      <c r="AK224" s="559"/>
    </row>
    <row r="225" spans="1:37" ht="31.5" customHeight="1" x14ac:dyDescent="0.25">
      <c r="A225" s="767"/>
      <c r="B225" s="784">
        <v>217</v>
      </c>
      <c r="C225" s="785" t="s">
        <v>1191</v>
      </c>
      <c r="D225" s="785" t="s">
        <v>8610</v>
      </c>
      <c r="E225" s="807" t="s">
        <v>2107</v>
      </c>
      <c r="F225" s="785" t="s">
        <v>9226</v>
      </c>
      <c r="G225" s="807" t="s">
        <v>1104</v>
      </c>
      <c r="H225" s="807" t="s">
        <v>10300</v>
      </c>
      <c r="I225" s="818" t="s">
        <v>7091</v>
      </c>
      <c r="J225" s="807" t="s">
        <v>10468</v>
      </c>
      <c r="K225" s="786">
        <v>12755.5</v>
      </c>
      <c r="L225" s="807">
        <f t="shared" si="50"/>
        <v>2880</v>
      </c>
      <c r="M225" s="807">
        <f t="shared" si="51"/>
        <v>344.39850000000001</v>
      </c>
      <c r="N225" s="786">
        <v>240</v>
      </c>
      <c r="O225" s="786">
        <f t="shared" si="53"/>
        <v>28.699875000000002</v>
      </c>
      <c r="P225" s="807" t="s">
        <v>815</v>
      </c>
      <c r="Q225" s="807" t="s">
        <v>815</v>
      </c>
      <c r="R225" s="807" t="s">
        <v>17287</v>
      </c>
      <c r="S225" s="807" t="s">
        <v>8952</v>
      </c>
      <c r="T225" s="807" t="s">
        <v>8057</v>
      </c>
      <c r="U225" s="807">
        <v>12</v>
      </c>
      <c r="V225" s="963"/>
      <c r="W225" s="807"/>
      <c r="X225" s="807"/>
      <c r="Y225" s="807"/>
      <c r="Z225" s="807"/>
      <c r="AA225" s="807">
        <v>1</v>
      </c>
      <c r="AB225" s="807" t="s">
        <v>14508</v>
      </c>
      <c r="AC225" s="807" t="s">
        <v>10027</v>
      </c>
      <c r="AD225" s="807" t="s">
        <v>2239</v>
      </c>
      <c r="AE225" s="807" t="s">
        <v>10027</v>
      </c>
      <c r="AF225" s="807" t="s">
        <v>10027</v>
      </c>
      <c r="AG225" s="807"/>
      <c r="AH225" s="807" t="s">
        <v>663</v>
      </c>
      <c r="AI225" s="807" t="s">
        <v>13302</v>
      </c>
      <c r="AJ225" s="807"/>
      <c r="AK225" s="559"/>
    </row>
    <row r="226" spans="1:37" ht="45" customHeight="1" x14ac:dyDescent="0.25">
      <c r="A226" s="767"/>
      <c r="B226" s="784">
        <v>218</v>
      </c>
      <c r="C226" s="785" t="s">
        <v>1191</v>
      </c>
      <c r="D226" s="785" t="s">
        <v>8611</v>
      </c>
      <c r="E226" s="807" t="s">
        <v>651</v>
      </c>
      <c r="F226" s="785" t="s">
        <v>9227</v>
      </c>
      <c r="G226" s="807" t="s">
        <v>1104</v>
      </c>
      <c r="H226" s="807"/>
      <c r="I226" s="807"/>
      <c r="J226" s="807"/>
      <c r="K226" s="786">
        <v>10311.4</v>
      </c>
      <c r="L226" s="807">
        <f t="shared" si="50"/>
        <v>1939.8000000000002</v>
      </c>
      <c r="M226" s="807">
        <f t="shared" si="51"/>
        <v>278.40780000000001</v>
      </c>
      <c r="N226" s="786">
        <v>161.65</v>
      </c>
      <c r="O226" s="786">
        <f t="shared" si="53"/>
        <v>23.20065</v>
      </c>
      <c r="P226" s="807" t="s">
        <v>815</v>
      </c>
      <c r="Q226" s="807" t="s">
        <v>815</v>
      </c>
      <c r="R226" s="807" t="s">
        <v>17287</v>
      </c>
      <c r="S226" s="807" t="s">
        <v>8952</v>
      </c>
      <c r="T226" s="807" t="s">
        <v>8058</v>
      </c>
      <c r="U226" s="807">
        <v>18</v>
      </c>
      <c r="V226" s="963">
        <v>4</v>
      </c>
      <c r="W226" s="866" t="s">
        <v>11239</v>
      </c>
      <c r="X226" s="807">
        <v>1</v>
      </c>
      <c r="Y226" s="807" t="s">
        <v>10034</v>
      </c>
      <c r="Z226" s="807"/>
      <c r="AA226" s="807"/>
      <c r="AB226" s="807"/>
      <c r="AC226" s="807" t="s">
        <v>10027</v>
      </c>
      <c r="AD226" s="807" t="s">
        <v>2239</v>
      </c>
      <c r="AE226" s="807" t="s">
        <v>10027</v>
      </c>
      <c r="AF226" s="807" t="s">
        <v>2239</v>
      </c>
      <c r="AG226" s="807"/>
      <c r="AH226" s="807" t="s">
        <v>663</v>
      </c>
      <c r="AI226" s="807" t="s">
        <v>13302</v>
      </c>
      <c r="AJ226" s="807"/>
      <c r="AK226" s="559"/>
    </row>
    <row r="227" spans="1:37" ht="31.5" customHeight="1" x14ac:dyDescent="0.25">
      <c r="A227" s="767"/>
      <c r="B227" s="784">
        <v>219</v>
      </c>
      <c r="C227" s="785" t="s">
        <v>1191</v>
      </c>
      <c r="D227" s="785" t="s">
        <v>8612</v>
      </c>
      <c r="E227" s="807" t="s">
        <v>652</v>
      </c>
      <c r="F227" s="785" t="s">
        <v>9228</v>
      </c>
      <c r="G227" s="807" t="s">
        <v>1104</v>
      </c>
      <c r="H227" s="812" t="s">
        <v>2519</v>
      </c>
      <c r="I227" s="807" t="s">
        <v>6408</v>
      </c>
      <c r="J227" s="807"/>
      <c r="K227" s="786">
        <v>1950.5</v>
      </c>
      <c r="L227" s="807">
        <f t="shared" si="50"/>
        <v>500.40000000000003</v>
      </c>
      <c r="M227" s="807">
        <f t="shared" si="51"/>
        <v>52.663499999999999</v>
      </c>
      <c r="N227" s="786">
        <v>41.7</v>
      </c>
      <c r="O227" s="786">
        <f t="shared" si="53"/>
        <v>4.3886250000000002</v>
      </c>
      <c r="P227" s="807" t="s">
        <v>815</v>
      </c>
      <c r="Q227" s="807" t="s">
        <v>815</v>
      </c>
      <c r="R227" s="807" t="s">
        <v>17287</v>
      </c>
      <c r="S227" s="807" t="s">
        <v>8952</v>
      </c>
      <c r="T227" s="807" t="s">
        <v>8059</v>
      </c>
      <c r="U227" s="807">
        <v>11</v>
      </c>
      <c r="V227" s="963">
        <v>3</v>
      </c>
      <c r="W227" s="828" t="s">
        <v>16907</v>
      </c>
      <c r="X227" s="829"/>
      <c r="Y227" s="807"/>
      <c r="Z227" s="807"/>
      <c r="AA227" s="807"/>
      <c r="AB227" s="807" t="s">
        <v>10250</v>
      </c>
      <c r="AC227" s="807" t="s">
        <v>10027</v>
      </c>
      <c r="AD227" s="807" t="s">
        <v>10027</v>
      </c>
      <c r="AE227" s="807" t="s">
        <v>10027</v>
      </c>
      <c r="AF227" s="807" t="s">
        <v>10027</v>
      </c>
      <c r="AG227" s="807"/>
      <c r="AH227" s="807" t="s">
        <v>663</v>
      </c>
      <c r="AI227" s="807" t="s">
        <v>13302</v>
      </c>
      <c r="AJ227" s="807"/>
      <c r="AK227" s="559"/>
    </row>
    <row r="228" spans="1:37" ht="31.5" customHeight="1" x14ac:dyDescent="0.25">
      <c r="A228" s="767"/>
      <c r="B228" s="784">
        <v>220</v>
      </c>
      <c r="C228" s="785" t="s">
        <v>1191</v>
      </c>
      <c r="D228" s="785" t="s">
        <v>8613</v>
      </c>
      <c r="E228" s="807" t="s">
        <v>13172</v>
      </c>
      <c r="F228" s="785" t="s">
        <v>9229</v>
      </c>
      <c r="G228" s="807" t="s">
        <v>1104</v>
      </c>
      <c r="H228" s="807"/>
      <c r="I228" s="807" t="s">
        <v>6460</v>
      </c>
      <c r="J228" s="807"/>
      <c r="K228" s="786">
        <v>5293.4</v>
      </c>
      <c r="L228" s="807">
        <f t="shared" si="50"/>
        <v>714</v>
      </c>
      <c r="M228" s="807">
        <f t="shared" si="51"/>
        <v>142.92179999999999</v>
      </c>
      <c r="N228" s="786">
        <v>59.5</v>
      </c>
      <c r="O228" s="786">
        <f t="shared" si="53"/>
        <v>11.91015</v>
      </c>
      <c r="P228" s="807" t="s">
        <v>815</v>
      </c>
      <c r="Q228" s="807" t="s">
        <v>815</v>
      </c>
      <c r="R228" s="807" t="s">
        <v>17287</v>
      </c>
      <c r="S228" s="807" t="s">
        <v>8952</v>
      </c>
      <c r="T228" s="807" t="s">
        <v>8060</v>
      </c>
      <c r="U228" s="807">
        <v>12</v>
      </c>
      <c r="V228" s="963">
        <v>4</v>
      </c>
      <c r="W228" s="867" t="s">
        <v>11517</v>
      </c>
      <c r="X228" s="807">
        <v>2</v>
      </c>
      <c r="Y228" s="807" t="s">
        <v>10706</v>
      </c>
      <c r="Z228" s="807"/>
      <c r="AA228" s="807"/>
      <c r="AB228" s="807" t="s">
        <v>10226</v>
      </c>
      <c r="AC228" s="807" t="s">
        <v>10027</v>
      </c>
      <c r="AD228" s="807" t="s">
        <v>2239</v>
      </c>
      <c r="AE228" s="807" t="s">
        <v>10027</v>
      </c>
      <c r="AF228" s="807" t="s">
        <v>2239</v>
      </c>
      <c r="AG228" s="807"/>
      <c r="AH228" s="807" t="s">
        <v>663</v>
      </c>
      <c r="AI228" s="807" t="s">
        <v>13302</v>
      </c>
      <c r="AJ228" s="807"/>
      <c r="AK228" s="559"/>
    </row>
    <row r="229" spans="1:37" ht="31.5" customHeight="1" x14ac:dyDescent="0.25">
      <c r="A229" s="767"/>
      <c r="B229" s="784">
        <v>221</v>
      </c>
      <c r="C229" s="785" t="s">
        <v>1191</v>
      </c>
      <c r="D229" s="785" t="s">
        <v>8614</v>
      </c>
      <c r="E229" s="807" t="s">
        <v>655</v>
      </c>
      <c r="F229" s="785" t="s">
        <v>9913</v>
      </c>
      <c r="G229" s="807" t="s">
        <v>1104</v>
      </c>
      <c r="H229" s="807"/>
      <c r="I229" s="807" t="s">
        <v>6411</v>
      </c>
      <c r="J229" s="807"/>
      <c r="K229" s="786">
        <v>7241.4</v>
      </c>
      <c r="L229" s="807">
        <f t="shared" si="50"/>
        <v>1017.5999999999999</v>
      </c>
      <c r="M229" s="807">
        <f t="shared" si="51"/>
        <v>195.51780000000002</v>
      </c>
      <c r="N229" s="786">
        <v>84.8</v>
      </c>
      <c r="O229" s="786">
        <f t="shared" si="53"/>
        <v>16.293150000000001</v>
      </c>
      <c r="P229" s="807" t="s">
        <v>815</v>
      </c>
      <c r="Q229" s="807" t="s">
        <v>815</v>
      </c>
      <c r="R229" s="807" t="s">
        <v>17287</v>
      </c>
      <c r="S229" s="807" t="s">
        <v>8952</v>
      </c>
      <c r="T229" s="807" t="s">
        <v>8061</v>
      </c>
      <c r="U229" s="807">
        <v>12.25</v>
      </c>
      <c r="V229" s="963">
        <v>4</v>
      </c>
      <c r="W229" s="807" t="s">
        <v>16909</v>
      </c>
      <c r="X229" s="807"/>
      <c r="Y229" s="807"/>
      <c r="Z229" s="807"/>
      <c r="AA229" s="807"/>
      <c r="AB229" s="807"/>
      <c r="AC229" s="807" t="s">
        <v>10027</v>
      </c>
      <c r="AD229" s="807" t="s">
        <v>2239</v>
      </c>
      <c r="AE229" s="807" t="s">
        <v>10027</v>
      </c>
      <c r="AF229" s="807" t="s">
        <v>2239</v>
      </c>
      <c r="AG229" s="807"/>
      <c r="AH229" s="807"/>
      <c r="AI229" s="807" t="s">
        <v>13302</v>
      </c>
      <c r="AJ229" s="807"/>
      <c r="AK229" s="559"/>
    </row>
    <row r="230" spans="1:37" ht="31.5" customHeight="1" x14ac:dyDescent="0.25">
      <c r="A230" s="767"/>
      <c r="B230" s="784">
        <v>222</v>
      </c>
      <c r="C230" s="785" t="s">
        <v>1191</v>
      </c>
      <c r="D230" s="785" t="s">
        <v>13169</v>
      </c>
      <c r="E230" s="807" t="s">
        <v>648</v>
      </c>
      <c r="F230" s="785" t="s">
        <v>12795</v>
      </c>
      <c r="G230" s="807" t="s">
        <v>1104</v>
      </c>
      <c r="H230" s="812" t="s">
        <v>2520</v>
      </c>
      <c r="I230" s="807"/>
      <c r="J230" s="807"/>
      <c r="K230" s="786">
        <v>7472</v>
      </c>
      <c r="L230" s="807">
        <f t="shared" si="50"/>
        <v>649.79999999999995</v>
      </c>
      <c r="M230" s="807">
        <f t="shared" si="51"/>
        <v>217.20000000000002</v>
      </c>
      <c r="N230" s="786">
        <v>54.15</v>
      </c>
      <c r="O230" s="786">
        <v>18.100000000000001</v>
      </c>
      <c r="P230" s="807" t="s">
        <v>815</v>
      </c>
      <c r="Q230" s="807" t="s">
        <v>815</v>
      </c>
      <c r="R230" s="807" t="s">
        <v>17287</v>
      </c>
      <c r="S230" s="807" t="s">
        <v>8952</v>
      </c>
      <c r="T230" s="807" t="s">
        <v>8062</v>
      </c>
      <c r="U230" s="807">
        <v>12</v>
      </c>
      <c r="V230" s="963">
        <v>4</v>
      </c>
      <c r="W230" s="807" t="s">
        <v>10276</v>
      </c>
      <c r="X230" s="807"/>
      <c r="Y230" s="807"/>
      <c r="Z230" s="807"/>
      <c r="AA230" s="807"/>
      <c r="AB230" s="807"/>
      <c r="AC230" s="807" t="s">
        <v>10027</v>
      </c>
      <c r="AD230" s="807" t="s">
        <v>2239</v>
      </c>
      <c r="AE230" s="807" t="s">
        <v>10027</v>
      </c>
      <c r="AF230" s="807" t="s">
        <v>2239</v>
      </c>
      <c r="AG230" s="807"/>
      <c r="AH230" s="807"/>
      <c r="AI230" s="807" t="s">
        <v>13302</v>
      </c>
      <c r="AJ230" s="807"/>
      <c r="AK230" s="559"/>
    </row>
    <row r="231" spans="1:37" ht="31.5" customHeight="1" x14ac:dyDescent="0.25">
      <c r="A231" s="767"/>
      <c r="B231" s="784">
        <v>223</v>
      </c>
      <c r="C231" s="785" t="s">
        <v>1191</v>
      </c>
      <c r="D231" s="785" t="s">
        <v>8616</v>
      </c>
      <c r="E231" s="807" t="s">
        <v>17297</v>
      </c>
      <c r="F231" s="785" t="s">
        <v>9230</v>
      </c>
      <c r="G231" s="807" t="s">
        <v>1104</v>
      </c>
      <c r="H231" s="807" t="s">
        <v>10469</v>
      </c>
      <c r="I231" s="807" t="s">
        <v>10470</v>
      </c>
      <c r="J231" s="807"/>
      <c r="K231" s="786">
        <v>12187.8</v>
      </c>
      <c r="L231" s="807">
        <f t="shared" si="50"/>
        <v>1610.3999999999999</v>
      </c>
      <c r="M231" s="807">
        <f t="shared" si="51"/>
        <v>329.07059999999996</v>
      </c>
      <c r="N231" s="786">
        <v>134.19999999999999</v>
      </c>
      <c r="O231" s="786">
        <f>(K231*0.027)/12</f>
        <v>27.422549999999998</v>
      </c>
      <c r="P231" s="807" t="s">
        <v>815</v>
      </c>
      <c r="Q231" s="807" t="s">
        <v>815</v>
      </c>
      <c r="R231" s="807" t="s">
        <v>17287</v>
      </c>
      <c r="S231" s="807" t="s">
        <v>8952</v>
      </c>
      <c r="T231" s="807" t="s">
        <v>8063</v>
      </c>
      <c r="U231" s="807">
        <v>12</v>
      </c>
      <c r="V231" s="963">
        <v>4</v>
      </c>
      <c r="W231" s="824" t="s">
        <v>16935</v>
      </c>
      <c r="X231" s="807">
        <v>1</v>
      </c>
      <c r="Y231" s="807" t="s">
        <v>10034</v>
      </c>
      <c r="Z231" s="807"/>
      <c r="AA231" s="807"/>
      <c r="AB231" s="807" t="s">
        <v>10212</v>
      </c>
      <c r="AC231" s="807" t="s">
        <v>10027</v>
      </c>
      <c r="AD231" s="807" t="s">
        <v>2239</v>
      </c>
      <c r="AE231" s="807" t="s">
        <v>10027</v>
      </c>
      <c r="AF231" s="807" t="s">
        <v>2239</v>
      </c>
      <c r="AG231" s="807"/>
      <c r="AH231" s="807" t="s">
        <v>663</v>
      </c>
      <c r="AI231" s="807" t="s">
        <v>13302</v>
      </c>
      <c r="AJ231" s="807"/>
      <c r="AK231" s="559"/>
    </row>
    <row r="232" spans="1:37" ht="150" customHeight="1" x14ac:dyDescent="0.25">
      <c r="A232" s="767"/>
      <c r="B232" s="784">
        <v>224</v>
      </c>
      <c r="C232" s="785" t="s">
        <v>9510</v>
      </c>
      <c r="D232" s="785" t="s">
        <v>17035</v>
      </c>
      <c r="E232" s="807" t="s">
        <v>936</v>
      </c>
      <c r="F232" s="785" t="s">
        <v>9149</v>
      </c>
      <c r="G232" s="807" t="s">
        <v>1105</v>
      </c>
      <c r="H232" s="807"/>
      <c r="I232" s="807"/>
      <c r="J232" s="807"/>
      <c r="K232" s="807">
        <v>2808.28</v>
      </c>
      <c r="L232" s="807">
        <f t="shared" si="50"/>
        <v>244.32</v>
      </c>
      <c r="M232" s="807">
        <f t="shared" si="51"/>
        <v>75.84</v>
      </c>
      <c r="N232" s="788">
        <v>20.36</v>
      </c>
      <c r="O232" s="788">
        <v>6.32</v>
      </c>
      <c r="P232" s="788" t="s">
        <v>1527</v>
      </c>
      <c r="Q232" s="788" t="s">
        <v>813</v>
      </c>
      <c r="R232" s="807" t="s">
        <v>17287</v>
      </c>
      <c r="S232" s="807" t="s">
        <v>8952</v>
      </c>
      <c r="T232" s="807" t="s">
        <v>14444</v>
      </c>
      <c r="U232" s="807">
        <v>10</v>
      </c>
      <c r="V232" s="963">
        <v>1</v>
      </c>
      <c r="W232" s="807" t="s">
        <v>14445</v>
      </c>
      <c r="X232" s="807"/>
      <c r="Y232" s="807"/>
      <c r="Z232" s="807"/>
      <c r="AA232" s="807"/>
      <c r="AB232" s="807"/>
      <c r="AC232" s="807" t="s">
        <v>10027</v>
      </c>
      <c r="AD232" s="807" t="s">
        <v>2239</v>
      </c>
      <c r="AE232" s="807" t="s">
        <v>10027</v>
      </c>
      <c r="AF232" s="807" t="s">
        <v>10027</v>
      </c>
      <c r="AG232" s="807"/>
      <c r="AH232" s="807" t="s">
        <v>8</v>
      </c>
      <c r="AI232" s="807" t="s">
        <v>16431</v>
      </c>
      <c r="AJ232" s="807"/>
      <c r="AK232" s="559"/>
    </row>
    <row r="233" spans="1:37" ht="47.25" customHeight="1" x14ac:dyDescent="0.25">
      <c r="A233" s="767"/>
      <c r="B233" s="784">
        <v>225</v>
      </c>
      <c r="C233" s="785" t="s">
        <v>9510</v>
      </c>
      <c r="D233" s="785" t="s">
        <v>8380</v>
      </c>
      <c r="E233" s="807" t="s">
        <v>931</v>
      </c>
      <c r="F233" s="785" t="s">
        <v>9184</v>
      </c>
      <c r="G233" s="807" t="s">
        <v>1104</v>
      </c>
      <c r="H233" s="807" t="s">
        <v>10415</v>
      </c>
      <c r="I233" s="807" t="s">
        <v>6413</v>
      </c>
      <c r="J233" s="807"/>
      <c r="K233" s="807">
        <v>16930.5</v>
      </c>
      <c r="L233" s="807">
        <f t="shared" si="50"/>
        <v>1488.48</v>
      </c>
      <c r="M233" s="807">
        <f t="shared" si="51"/>
        <v>457.12349999999992</v>
      </c>
      <c r="N233" s="786">
        <v>124.04</v>
      </c>
      <c r="O233" s="786">
        <f t="shared" ref="O233:O249" si="54">(K233*0.027)/12</f>
        <v>38.093624999999996</v>
      </c>
      <c r="P233" s="807" t="s">
        <v>16689</v>
      </c>
      <c r="Q233" s="807" t="s">
        <v>16689</v>
      </c>
      <c r="R233" s="807" t="s">
        <v>17287</v>
      </c>
      <c r="S233" s="807" t="s">
        <v>8952</v>
      </c>
      <c r="T233" s="807" t="s">
        <v>8064</v>
      </c>
      <c r="U233" s="807">
        <v>12</v>
      </c>
      <c r="V233" s="963">
        <v>5</v>
      </c>
      <c r="W233" s="807" t="s">
        <v>10439</v>
      </c>
      <c r="X233" s="807">
        <v>1</v>
      </c>
      <c r="Y233" s="807" t="s">
        <v>10268</v>
      </c>
      <c r="Z233" s="807"/>
      <c r="AA233" s="807"/>
      <c r="AB233" s="807"/>
      <c r="AC233" s="807" t="s">
        <v>10027</v>
      </c>
      <c r="AD233" s="807" t="s">
        <v>10027</v>
      </c>
      <c r="AE233" s="807" t="s">
        <v>10027</v>
      </c>
      <c r="AF233" s="807" t="s">
        <v>2239</v>
      </c>
      <c r="AG233" s="807"/>
      <c r="AH233" s="807" t="s">
        <v>663</v>
      </c>
      <c r="AI233" s="807" t="s">
        <v>16742</v>
      </c>
      <c r="AJ233" s="807"/>
      <c r="AK233" s="559"/>
    </row>
    <row r="234" spans="1:37" ht="31.5" customHeight="1" x14ac:dyDescent="0.25">
      <c r="A234" s="767"/>
      <c r="B234" s="784">
        <v>226</v>
      </c>
      <c r="C234" s="785" t="s">
        <v>9510</v>
      </c>
      <c r="D234" s="785" t="s">
        <v>8381</v>
      </c>
      <c r="E234" s="807" t="s">
        <v>933</v>
      </c>
      <c r="F234" s="785" t="s">
        <v>9937</v>
      </c>
      <c r="G234" s="807" t="s">
        <v>1104</v>
      </c>
      <c r="H234" s="807"/>
      <c r="I234" s="820" t="s">
        <v>7071</v>
      </c>
      <c r="J234" s="807"/>
      <c r="K234" s="807">
        <v>15103.3</v>
      </c>
      <c r="L234" s="807">
        <f t="shared" si="50"/>
        <v>1348.1999999999998</v>
      </c>
      <c r="M234" s="807">
        <f t="shared" si="51"/>
        <v>407.78909999999996</v>
      </c>
      <c r="N234" s="786">
        <v>112.35</v>
      </c>
      <c r="O234" s="786">
        <f t="shared" si="54"/>
        <v>33.982424999999999</v>
      </c>
      <c r="P234" s="807" t="s">
        <v>16689</v>
      </c>
      <c r="Q234" s="788" t="s">
        <v>813</v>
      </c>
      <c r="R234" s="807" t="s">
        <v>17287</v>
      </c>
      <c r="S234" s="807" t="s">
        <v>8952</v>
      </c>
      <c r="T234" s="807" t="s">
        <v>8065</v>
      </c>
      <c r="U234" s="807">
        <v>12</v>
      </c>
      <c r="V234" s="963">
        <v>3</v>
      </c>
      <c r="W234" s="785" t="s">
        <v>11239</v>
      </c>
      <c r="X234" s="807"/>
      <c r="Y234" s="807"/>
      <c r="Z234" s="807"/>
      <c r="AA234" s="807"/>
      <c r="AB234" s="866"/>
      <c r="AC234" s="807" t="s">
        <v>10027</v>
      </c>
      <c r="AD234" s="807" t="s">
        <v>10027</v>
      </c>
      <c r="AE234" s="807" t="s">
        <v>10027</v>
      </c>
      <c r="AF234" s="807" t="s">
        <v>2239</v>
      </c>
      <c r="AG234" s="807"/>
      <c r="AH234" s="807" t="s">
        <v>663</v>
      </c>
      <c r="AI234" s="807" t="s">
        <v>16742</v>
      </c>
      <c r="AJ234" s="807"/>
      <c r="AK234" s="559"/>
    </row>
    <row r="235" spans="1:37" ht="47.25" customHeight="1" x14ac:dyDescent="0.25">
      <c r="A235" s="767"/>
      <c r="B235" s="784">
        <v>227</v>
      </c>
      <c r="C235" s="785" t="s">
        <v>9510</v>
      </c>
      <c r="D235" s="785" t="s">
        <v>8382</v>
      </c>
      <c r="E235" s="807" t="s">
        <v>934</v>
      </c>
      <c r="F235" s="785" t="s">
        <v>9185</v>
      </c>
      <c r="G235" s="807" t="s">
        <v>1104</v>
      </c>
      <c r="H235" s="807" t="s">
        <v>2325</v>
      </c>
      <c r="I235" s="807"/>
      <c r="J235" s="807"/>
      <c r="K235" s="807">
        <v>14926.7</v>
      </c>
      <c r="L235" s="807">
        <f t="shared" si="50"/>
        <v>2319.6000000000004</v>
      </c>
      <c r="M235" s="807">
        <f t="shared" si="51"/>
        <v>403.02090000000004</v>
      </c>
      <c r="N235" s="786">
        <v>193.3</v>
      </c>
      <c r="O235" s="786">
        <f t="shared" si="54"/>
        <v>33.585075000000003</v>
      </c>
      <c r="P235" s="807" t="s">
        <v>16689</v>
      </c>
      <c r="Q235" s="788" t="s">
        <v>813</v>
      </c>
      <c r="R235" s="807" t="s">
        <v>17287</v>
      </c>
      <c r="S235" s="807" t="s">
        <v>8952</v>
      </c>
      <c r="T235" s="807" t="s">
        <v>8066</v>
      </c>
      <c r="U235" s="807">
        <v>14.6</v>
      </c>
      <c r="V235" s="963">
        <v>4</v>
      </c>
      <c r="W235" s="807" t="s">
        <v>16919</v>
      </c>
      <c r="X235" s="807">
        <v>1</v>
      </c>
      <c r="Y235" s="807" t="s">
        <v>10150</v>
      </c>
      <c r="Z235" s="807"/>
      <c r="AA235" s="827"/>
      <c r="AB235" s="828"/>
      <c r="AC235" s="829" t="s">
        <v>10027</v>
      </c>
      <c r="AD235" s="807" t="s">
        <v>10027</v>
      </c>
      <c r="AE235" s="807" t="s">
        <v>10027</v>
      </c>
      <c r="AF235" s="807" t="s">
        <v>2239</v>
      </c>
      <c r="AG235" s="807"/>
      <c r="AH235" s="807" t="s">
        <v>663</v>
      </c>
      <c r="AI235" s="807" t="s">
        <v>16743</v>
      </c>
      <c r="AJ235" s="807"/>
      <c r="AK235" s="559"/>
    </row>
    <row r="236" spans="1:37" ht="47.25" customHeight="1" x14ac:dyDescent="0.25">
      <c r="A236" s="767"/>
      <c r="B236" s="784">
        <v>228</v>
      </c>
      <c r="C236" s="785" t="s">
        <v>9510</v>
      </c>
      <c r="D236" s="785" t="s">
        <v>8383</v>
      </c>
      <c r="E236" s="807" t="s">
        <v>932</v>
      </c>
      <c r="F236" s="785" t="s">
        <v>9186</v>
      </c>
      <c r="G236" s="807" t="s">
        <v>1104</v>
      </c>
      <c r="H236" s="812" t="s">
        <v>2326</v>
      </c>
      <c r="I236" s="807" t="s">
        <v>6450</v>
      </c>
      <c r="J236" s="807"/>
      <c r="K236" s="807">
        <v>7700.1</v>
      </c>
      <c r="L236" s="807">
        <f t="shared" si="50"/>
        <v>1668</v>
      </c>
      <c r="M236" s="807">
        <f t="shared" si="51"/>
        <v>207.90269999999998</v>
      </c>
      <c r="N236" s="786">
        <v>139</v>
      </c>
      <c r="O236" s="786">
        <f t="shared" si="54"/>
        <v>17.325225</v>
      </c>
      <c r="P236" s="807" t="s">
        <v>16689</v>
      </c>
      <c r="Q236" s="788" t="s">
        <v>813</v>
      </c>
      <c r="R236" s="807" t="s">
        <v>17287</v>
      </c>
      <c r="S236" s="807" t="s">
        <v>8952</v>
      </c>
      <c r="T236" s="807" t="s">
        <v>8067</v>
      </c>
      <c r="U236" s="807">
        <v>11</v>
      </c>
      <c r="V236" s="963">
        <v>2</v>
      </c>
      <c r="W236" s="807" t="s">
        <v>16919</v>
      </c>
      <c r="X236" s="807">
        <v>1</v>
      </c>
      <c r="Y236" s="807" t="s">
        <v>10150</v>
      </c>
      <c r="Z236" s="807"/>
      <c r="AA236" s="807">
        <v>1</v>
      </c>
      <c r="AB236" s="867" t="s">
        <v>10440</v>
      </c>
      <c r="AC236" s="829" t="s">
        <v>10027</v>
      </c>
      <c r="AD236" s="807" t="s">
        <v>10027</v>
      </c>
      <c r="AE236" s="807" t="s">
        <v>10027</v>
      </c>
      <c r="AF236" s="807" t="s">
        <v>2239</v>
      </c>
      <c r="AG236" s="807"/>
      <c r="AH236" s="807" t="s">
        <v>663</v>
      </c>
      <c r="AI236" s="807" t="s">
        <v>16744</v>
      </c>
      <c r="AJ236" s="807"/>
      <c r="AK236" s="559"/>
    </row>
    <row r="237" spans="1:37" ht="47.25" customHeight="1" x14ac:dyDescent="0.25">
      <c r="A237" s="767"/>
      <c r="B237" s="784">
        <v>229</v>
      </c>
      <c r="C237" s="785" t="s">
        <v>9510</v>
      </c>
      <c r="D237" s="785" t="s">
        <v>8384</v>
      </c>
      <c r="E237" s="807" t="s">
        <v>930</v>
      </c>
      <c r="F237" s="785" t="s">
        <v>9187</v>
      </c>
      <c r="G237" s="807" t="s">
        <v>1104</v>
      </c>
      <c r="H237" s="812" t="s">
        <v>2327</v>
      </c>
      <c r="I237" s="807" t="s">
        <v>10441</v>
      </c>
      <c r="J237" s="807"/>
      <c r="K237" s="807">
        <v>5253</v>
      </c>
      <c r="L237" s="807">
        <f t="shared" si="50"/>
        <v>736.68000000000006</v>
      </c>
      <c r="M237" s="807">
        <f t="shared" si="51"/>
        <v>141.83099999999999</v>
      </c>
      <c r="N237" s="786">
        <v>61.39</v>
      </c>
      <c r="O237" s="786">
        <f t="shared" si="54"/>
        <v>11.819249999999998</v>
      </c>
      <c r="P237" s="807" t="s">
        <v>16689</v>
      </c>
      <c r="Q237" s="788" t="s">
        <v>813</v>
      </c>
      <c r="R237" s="807" t="s">
        <v>17287</v>
      </c>
      <c r="S237" s="807" t="s">
        <v>8952</v>
      </c>
      <c r="T237" s="807" t="s">
        <v>8068</v>
      </c>
      <c r="U237" s="807">
        <v>10.3</v>
      </c>
      <c r="V237" s="963"/>
      <c r="W237" s="807"/>
      <c r="X237" s="807">
        <v>1</v>
      </c>
      <c r="Y237" s="807" t="s">
        <v>10150</v>
      </c>
      <c r="Z237" s="807" t="s">
        <v>10126</v>
      </c>
      <c r="AA237" s="807"/>
      <c r="AB237" s="807"/>
      <c r="AC237" s="829" t="s">
        <v>10027</v>
      </c>
      <c r="AD237" s="807" t="s">
        <v>10027</v>
      </c>
      <c r="AE237" s="807" t="s">
        <v>10027</v>
      </c>
      <c r="AF237" s="807" t="s">
        <v>2239</v>
      </c>
      <c r="AG237" s="807"/>
      <c r="AH237" s="807" t="s">
        <v>668</v>
      </c>
      <c r="AI237" s="807" t="s">
        <v>16742</v>
      </c>
      <c r="AJ237" s="807"/>
      <c r="AK237" s="559"/>
    </row>
    <row r="238" spans="1:37" ht="47.25" customHeight="1" x14ac:dyDescent="0.25">
      <c r="A238" s="767"/>
      <c r="B238" s="784">
        <v>230</v>
      </c>
      <c r="C238" s="785" t="s">
        <v>9510</v>
      </c>
      <c r="D238" s="785" t="s">
        <v>10442</v>
      </c>
      <c r="E238" s="807" t="s">
        <v>935</v>
      </c>
      <c r="F238" s="785" t="s">
        <v>9188</v>
      </c>
      <c r="G238" s="807" t="s">
        <v>1104</v>
      </c>
      <c r="H238" s="807"/>
      <c r="I238" s="818" t="s">
        <v>10443</v>
      </c>
      <c r="J238" s="807"/>
      <c r="K238" s="807">
        <v>11635.6</v>
      </c>
      <c r="L238" s="807">
        <f t="shared" si="50"/>
        <v>1166.28</v>
      </c>
      <c r="M238" s="807">
        <f t="shared" si="51"/>
        <v>314.16120000000001</v>
      </c>
      <c r="N238" s="786">
        <v>97.19</v>
      </c>
      <c r="O238" s="786">
        <f t="shared" si="54"/>
        <v>26.180099999999999</v>
      </c>
      <c r="P238" s="807" t="s">
        <v>16689</v>
      </c>
      <c r="Q238" s="788" t="s">
        <v>813</v>
      </c>
      <c r="R238" s="807" t="s">
        <v>17287</v>
      </c>
      <c r="S238" s="807" t="s">
        <v>8952</v>
      </c>
      <c r="T238" s="807" t="s">
        <v>14446</v>
      </c>
      <c r="U238" s="807">
        <v>10</v>
      </c>
      <c r="V238" s="963">
        <v>2</v>
      </c>
      <c r="W238" s="807" t="s">
        <v>10439</v>
      </c>
      <c r="X238" s="807">
        <v>1</v>
      </c>
      <c r="Y238" s="807"/>
      <c r="Z238" s="807" t="s">
        <v>9475</v>
      </c>
      <c r="AA238" s="807"/>
      <c r="AB238" s="807"/>
      <c r="AC238" s="829" t="s">
        <v>10027</v>
      </c>
      <c r="AD238" s="807" t="s">
        <v>2239</v>
      </c>
      <c r="AE238" s="807" t="s">
        <v>10027</v>
      </c>
      <c r="AF238" s="807" t="s">
        <v>2239</v>
      </c>
      <c r="AG238" s="807"/>
      <c r="AH238" s="807" t="s">
        <v>8</v>
      </c>
      <c r="AI238" s="807" t="s">
        <v>16743</v>
      </c>
      <c r="AJ238" s="807"/>
      <c r="AK238" s="559"/>
    </row>
    <row r="239" spans="1:37" ht="31.5" customHeight="1" x14ac:dyDescent="0.25">
      <c r="A239" s="767"/>
      <c r="B239" s="784">
        <v>231</v>
      </c>
      <c r="C239" s="785" t="s">
        <v>9510</v>
      </c>
      <c r="D239" s="785" t="s">
        <v>8386</v>
      </c>
      <c r="E239" s="807" t="s">
        <v>925</v>
      </c>
      <c r="F239" s="785" t="s">
        <v>9189</v>
      </c>
      <c r="G239" s="807" t="s">
        <v>1104</v>
      </c>
      <c r="H239" s="807"/>
      <c r="I239" s="807" t="s">
        <v>6416</v>
      </c>
      <c r="J239" s="807"/>
      <c r="K239" s="807">
        <v>10312.200000000001</v>
      </c>
      <c r="L239" s="807">
        <f t="shared" si="50"/>
        <v>1627.1999999999998</v>
      </c>
      <c r="M239" s="807">
        <f t="shared" si="51"/>
        <v>278.42940000000004</v>
      </c>
      <c r="N239" s="786">
        <v>135.6</v>
      </c>
      <c r="O239" s="786">
        <f t="shared" si="54"/>
        <v>23.202450000000002</v>
      </c>
      <c r="P239" s="807" t="s">
        <v>16689</v>
      </c>
      <c r="Q239" s="788" t="s">
        <v>813</v>
      </c>
      <c r="R239" s="807" t="s">
        <v>17287</v>
      </c>
      <c r="S239" s="807" t="s">
        <v>8952</v>
      </c>
      <c r="T239" s="807" t="s">
        <v>8069</v>
      </c>
      <c r="U239" s="807">
        <v>18.2</v>
      </c>
      <c r="V239" s="963">
        <v>4</v>
      </c>
      <c r="W239" s="785" t="s">
        <v>11239</v>
      </c>
      <c r="X239" s="807">
        <v>1</v>
      </c>
      <c r="Y239" s="807"/>
      <c r="Z239" s="807"/>
      <c r="AA239" s="807"/>
      <c r="AB239" s="807"/>
      <c r="AC239" s="829" t="s">
        <v>10027</v>
      </c>
      <c r="AD239" s="807" t="s">
        <v>10027</v>
      </c>
      <c r="AE239" s="807" t="s">
        <v>10027</v>
      </c>
      <c r="AF239" s="807" t="s">
        <v>2239</v>
      </c>
      <c r="AG239" s="807"/>
      <c r="AH239" s="807" t="s">
        <v>663</v>
      </c>
      <c r="AI239" s="807" t="s">
        <v>16742</v>
      </c>
      <c r="AJ239" s="807"/>
      <c r="AK239" s="559"/>
    </row>
    <row r="240" spans="1:37" ht="60" customHeight="1" x14ac:dyDescent="0.25">
      <c r="A240" s="767"/>
      <c r="B240" s="784">
        <v>232</v>
      </c>
      <c r="C240" s="785" t="s">
        <v>9510</v>
      </c>
      <c r="D240" s="785" t="s">
        <v>8387</v>
      </c>
      <c r="E240" s="807" t="s">
        <v>926</v>
      </c>
      <c r="F240" s="785" t="s">
        <v>9190</v>
      </c>
      <c r="G240" s="807" t="s">
        <v>1104</v>
      </c>
      <c r="H240" s="807" t="s">
        <v>10445</v>
      </c>
      <c r="I240" s="807"/>
      <c r="J240" s="807"/>
      <c r="K240" s="807">
        <v>12389.2</v>
      </c>
      <c r="L240" s="807">
        <f t="shared" si="50"/>
        <v>1083.1200000000001</v>
      </c>
      <c r="M240" s="807">
        <f t="shared" si="51"/>
        <v>334.50839999999999</v>
      </c>
      <c r="N240" s="786">
        <v>90.26</v>
      </c>
      <c r="O240" s="786">
        <f t="shared" si="54"/>
        <v>27.875699999999998</v>
      </c>
      <c r="P240" s="807" t="s">
        <v>16689</v>
      </c>
      <c r="Q240" s="788" t="s">
        <v>813</v>
      </c>
      <c r="R240" s="807" t="s">
        <v>17287</v>
      </c>
      <c r="S240" s="807" t="s">
        <v>8952</v>
      </c>
      <c r="T240" s="807" t="s">
        <v>8070</v>
      </c>
      <c r="U240" s="807">
        <v>21</v>
      </c>
      <c r="V240" s="963">
        <v>4</v>
      </c>
      <c r="W240" s="785" t="s">
        <v>10864</v>
      </c>
      <c r="X240" s="807">
        <v>2</v>
      </c>
      <c r="Y240" s="807" t="s">
        <v>10150</v>
      </c>
      <c r="Z240" s="807"/>
      <c r="AA240" s="807"/>
      <c r="AB240" s="807"/>
      <c r="AC240" s="829" t="s">
        <v>10027</v>
      </c>
      <c r="AD240" s="807" t="s">
        <v>10027</v>
      </c>
      <c r="AE240" s="807" t="s">
        <v>10027</v>
      </c>
      <c r="AF240" s="807" t="s">
        <v>10027</v>
      </c>
      <c r="AG240" s="807"/>
      <c r="AH240" s="807" t="s">
        <v>663</v>
      </c>
      <c r="AI240" s="807" t="s">
        <v>16744</v>
      </c>
      <c r="AJ240" s="807"/>
      <c r="AK240" s="559"/>
    </row>
    <row r="241" spans="1:37" ht="47.25" customHeight="1" x14ac:dyDescent="0.25">
      <c r="A241" s="767"/>
      <c r="B241" s="784">
        <v>233</v>
      </c>
      <c r="C241" s="785" t="s">
        <v>9510</v>
      </c>
      <c r="D241" s="785" t="s">
        <v>8388</v>
      </c>
      <c r="E241" s="807" t="s">
        <v>928</v>
      </c>
      <c r="F241" s="785" t="s">
        <v>9191</v>
      </c>
      <c r="G241" s="807" t="s">
        <v>1104</v>
      </c>
      <c r="H241" s="812" t="s">
        <v>2718</v>
      </c>
      <c r="I241" s="812" t="s">
        <v>6482</v>
      </c>
      <c r="J241" s="807"/>
      <c r="K241" s="807">
        <v>24159</v>
      </c>
      <c r="L241" s="807">
        <f t="shared" si="50"/>
        <v>2392.56</v>
      </c>
      <c r="M241" s="807">
        <f t="shared" si="51"/>
        <v>652.29300000000001</v>
      </c>
      <c r="N241" s="786">
        <v>199.38</v>
      </c>
      <c r="O241" s="786">
        <f t="shared" si="54"/>
        <v>54.357750000000003</v>
      </c>
      <c r="P241" s="807" t="s">
        <v>16689</v>
      </c>
      <c r="Q241" s="788" t="s">
        <v>813</v>
      </c>
      <c r="R241" s="807" t="s">
        <v>17287</v>
      </c>
      <c r="S241" s="807" t="s">
        <v>8952</v>
      </c>
      <c r="T241" s="807" t="s">
        <v>8071</v>
      </c>
      <c r="U241" s="807">
        <v>20</v>
      </c>
      <c r="V241" s="963">
        <v>4</v>
      </c>
      <c r="W241" s="785" t="s">
        <v>10864</v>
      </c>
      <c r="X241" s="807">
        <v>2</v>
      </c>
      <c r="Y241" s="807" t="s">
        <v>10150</v>
      </c>
      <c r="Z241" s="807"/>
      <c r="AA241" s="807"/>
      <c r="AB241" s="807"/>
      <c r="AC241" s="829" t="s">
        <v>10027</v>
      </c>
      <c r="AD241" s="807" t="s">
        <v>10027</v>
      </c>
      <c r="AE241" s="807" t="s">
        <v>10027</v>
      </c>
      <c r="AF241" s="807" t="s">
        <v>2239</v>
      </c>
      <c r="AG241" s="807"/>
      <c r="AH241" s="807" t="s">
        <v>663</v>
      </c>
      <c r="AI241" s="807" t="s">
        <v>16742</v>
      </c>
      <c r="AJ241" s="807"/>
      <c r="AK241" s="559"/>
    </row>
    <row r="242" spans="1:37" ht="255" customHeight="1" x14ac:dyDescent="0.25">
      <c r="A242" s="767"/>
      <c r="B242" s="784">
        <v>234</v>
      </c>
      <c r="C242" s="785" t="s">
        <v>9510</v>
      </c>
      <c r="D242" s="785" t="s">
        <v>8389</v>
      </c>
      <c r="E242" s="807" t="s">
        <v>927</v>
      </c>
      <c r="F242" s="785" t="s">
        <v>9192</v>
      </c>
      <c r="G242" s="807" t="s">
        <v>1104</v>
      </c>
      <c r="H242" s="807" t="s">
        <v>10446</v>
      </c>
      <c r="I242" s="807" t="s">
        <v>10447</v>
      </c>
      <c r="J242" s="807"/>
      <c r="K242" s="807">
        <v>11110.2</v>
      </c>
      <c r="L242" s="807">
        <f t="shared" si="50"/>
        <v>987.24</v>
      </c>
      <c r="M242" s="807">
        <f t="shared" si="51"/>
        <v>299.97540000000004</v>
      </c>
      <c r="N242" s="786">
        <v>82.27</v>
      </c>
      <c r="O242" s="786">
        <f t="shared" si="54"/>
        <v>24.997950000000003</v>
      </c>
      <c r="P242" s="807" t="s">
        <v>16689</v>
      </c>
      <c r="Q242" s="788" t="s">
        <v>813</v>
      </c>
      <c r="R242" s="807" t="s">
        <v>17287</v>
      </c>
      <c r="S242" s="807" t="s">
        <v>8952</v>
      </c>
      <c r="T242" s="807" t="s">
        <v>8072</v>
      </c>
      <c r="U242" s="807">
        <v>19.600000000000001</v>
      </c>
      <c r="V242" s="963">
        <v>2</v>
      </c>
      <c r="W242" s="822" t="s">
        <v>10864</v>
      </c>
      <c r="X242" s="807">
        <v>1</v>
      </c>
      <c r="Y242" s="807" t="s">
        <v>10150</v>
      </c>
      <c r="Z242" s="807"/>
      <c r="AA242" s="807"/>
      <c r="AB242" s="807"/>
      <c r="AC242" s="829" t="s">
        <v>10027</v>
      </c>
      <c r="AD242" s="807" t="s">
        <v>10027</v>
      </c>
      <c r="AE242" s="807" t="s">
        <v>10027</v>
      </c>
      <c r="AF242" s="807" t="s">
        <v>2239</v>
      </c>
      <c r="AG242" s="807"/>
      <c r="AH242" s="807" t="s">
        <v>663</v>
      </c>
      <c r="AI242" s="807" t="s">
        <v>16742</v>
      </c>
      <c r="AJ242" s="807"/>
      <c r="AK242" s="559"/>
    </row>
    <row r="243" spans="1:37" ht="47.25" customHeight="1" x14ac:dyDescent="0.25">
      <c r="A243" s="767"/>
      <c r="B243" s="784">
        <v>235</v>
      </c>
      <c r="C243" s="785" t="s">
        <v>9510</v>
      </c>
      <c r="D243" s="785" t="s">
        <v>8390</v>
      </c>
      <c r="E243" s="807" t="s">
        <v>929</v>
      </c>
      <c r="F243" s="785" t="s">
        <v>9193</v>
      </c>
      <c r="G243" s="807" t="s">
        <v>1104</v>
      </c>
      <c r="H243" s="807" t="s">
        <v>2329</v>
      </c>
      <c r="I243" s="807" t="s">
        <v>10448</v>
      </c>
      <c r="J243" s="807"/>
      <c r="K243" s="807">
        <v>19980</v>
      </c>
      <c r="L243" s="807">
        <f t="shared" si="50"/>
        <v>1775.3999999999999</v>
      </c>
      <c r="M243" s="807">
        <f t="shared" si="51"/>
        <v>539.46</v>
      </c>
      <c r="N243" s="786">
        <v>147.94999999999999</v>
      </c>
      <c r="O243" s="786">
        <f t="shared" si="54"/>
        <v>44.955000000000005</v>
      </c>
      <c r="P243" s="807" t="s">
        <v>16689</v>
      </c>
      <c r="Q243" s="788" t="s">
        <v>813</v>
      </c>
      <c r="R243" s="807" t="s">
        <v>17287</v>
      </c>
      <c r="S243" s="807" t="s">
        <v>8952</v>
      </c>
      <c r="T243" s="807" t="s">
        <v>8073</v>
      </c>
      <c r="U243" s="807">
        <v>11</v>
      </c>
      <c r="V243" s="963">
        <v>5</v>
      </c>
      <c r="W243" s="807" t="s">
        <v>11239</v>
      </c>
      <c r="X243" s="807">
        <v>1</v>
      </c>
      <c r="Y243" s="807" t="s">
        <v>10150</v>
      </c>
      <c r="Z243" s="807"/>
      <c r="AA243" s="807"/>
      <c r="AB243" s="807"/>
      <c r="AC243" s="829" t="s">
        <v>10027</v>
      </c>
      <c r="AD243" s="807" t="s">
        <v>10027</v>
      </c>
      <c r="AE243" s="807" t="s">
        <v>10027</v>
      </c>
      <c r="AF243" s="807" t="s">
        <v>2239</v>
      </c>
      <c r="AG243" s="807"/>
      <c r="AH243" s="807" t="s">
        <v>663</v>
      </c>
      <c r="AI243" s="807" t="s">
        <v>16744</v>
      </c>
      <c r="AJ243" s="807"/>
      <c r="AK243" s="559"/>
    </row>
    <row r="244" spans="1:37" ht="47.25" customHeight="1" x14ac:dyDescent="0.25">
      <c r="A244" s="767"/>
      <c r="B244" s="784">
        <v>236</v>
      </c>
      <c r="C244" s="785" t="s">
        <v>2844</v>
      </c>
      <c r="D244" s="785" t="s">
        <v>8617</v>
      </c>
      <c r="E244" s="807" t="s">
        <v>688</v>
      </c>
      <c r="F244" s="785" t="s">
        <v>9275</v>
      </c>
      <c r="G244" s="807" t="s">
        <v>1104</v>
      </c>
      <c r="H244" s="807" t="s">
        <v>10300</v>
      </c>
      <c r="I244" s="807" t="s">
        <v>6456</v>
      </c>
      <c r="J244" s="807" t="s">
        <v>6503</v>
      </c>
      <c r="K244" s="807">
        <v>14621.2</v>
      </c>
      <c r="L244" s="807">
        <f t="shared" si="50"/>
        <v>1770</v>
      </c>
      <c r="M244" s="807">
        <f t="shared" si="51"/>
        <v>394.7724</v>
      </c>
      <c r="N244" s="786">
        <v>147.5</v>
      </c>
      <c r="O244" s="786">
        <f t="shared" si="54"/>
        <v>32.8977</v>
      </c>
      <c r="P244" s="786" t="s">
        <v>9943</v>
      </c>
      <c r="Q244" s="807" t="s">
        <v>9976</v>
      </c>
      <c r="R244" s="807" t="s">
        <v>17287</v>
      </c>
      <c r="S244" s="807" t="s">
        <v>8952</v>
      </c>
      <c r="T244" s="807" t="s">
        <v>4872</v>
      </c>
      <c r="U244" s="807">
        <v>28.4</v>
      </c>
      <c r="V244" s="963">
        <v>5</v>
      </c>
      <c r="W244" s="807" t="s">
        <v>16411</v>
      </c>
      <c r="X244" s="807">
        <v>1</v>
      </c>
      <c r="Y244" s="807" t="s">
        <v>10150</v>
      </c>
      <c r="Z244" s="807"/>
      <c r="AA244" s="807"/>
      <c r="AB244" s="807" t="s">
        <v>10269</v>
      </c>
      <c r="AC244" s="807" t="s">
        <v>10027</v>
      </c>
      <c r="AD244" s="807" t="s">
        <v>2239</v>
      </c>
      <c r="AE244" s="807" t="s">
        <v>10027</v>
      </c>
      <c r="AF244" s="807" t="s">
        <v>2239</v>
      </c>
      <c r="AG244" s="807"/>
      <c r="AH244" s="807" t="s">
        <v>8</v>
      </c>
      <c r="AI244" s="807"/>
      <c r="AJ244" s="807"/>
      <c r="AK244" s="559"/>
    </row>
    <row r="245" spans="1:37" ht="47.25" customHeight="1" x14ac:dyDescent="0.25">
      <c r="A245" s="767"/>
      <c r="B245" s="784">
        <v>237</v>
      </c>
      <c r="C245" s="785" t="s">
        <v>2844</v>
      </c>
      <c r="D245" s="785" t="s">
        <v>8618</v>
      </c>
      <c r="E245" s="807" t="s">
        <v>681</v>
      </c>
      <c r="F245" s="785" t="s">
        <v>9916</v>
      </c>
      <c r="G245" s="807" t="s">
        <v>1104</v>
      </c>
      <c r="H245" s="807"/>
      <c r="I245" s="800" t="s">
        <v>10422</v>
      </c>
      <c r="J245" s="800" t="s">
        <v>6505</v>
      </c>
      <c r="K245" s="807">
        <v>11435.39</v>
      </c>
      <c r="L245" s="807">
        <f t="shared" si="50"/>
        <v>1968</v>
      </c>
      <c r="M245" s="807">
        <f t="shared" si="51"/>
        <v>308.75552999999996</v>
      </c>
      <c r="N245" s="786">
        <v>164</v>
      </c>
      <c r="O245" s="786">
        <f t="shared" si="54"/>
        <v>25.729627499999996</v>
      </c>
      <c r="P245" s="786" t="s">
        <v>9943</v>
      </c>
      <c r="Q245" s="807" t="s">
        <v>9976</v>
      </c>
      <c r="R245" s="807" t="s">
        <v>8298</v>
      </c>
      <c r="S245" s="807" t="s">
        <v>8952</v>
      </c>
      <c r="T245" s="807" t="s">
        <v>4911</v>
      </c>
      <c r="U245" s="807">
        <v>12</v>
      </c>
      <c r="V245" s="963">
        <v>5</v>
      </c>
      <c r="W245" s="807" t="s">
        <v>10158</v>
      </c>
      <c r="X245" s="807">
        <v>1</v>
      </c>
      <c r="Y245" s="807" t="s">
        <v>12820</v>
      </c>
      <c r="Z245" s="807"/>
      <c r="AA245" s="807"/>
      <c r="AB245" s="807" t="s">
        <v>10212</v>
      </c>
      <c r="AC245" s="807" t="s">
        <v>10027</v>
      </c>
      <c r="AD245" s="807" t="s">
        <v>2239</v>
      </c>
      <c r="AE245" s="807" t="s">
        <v>10027</v>
      </c>
      <c r="AF245" s="807" t="s">
        <v>10027</v>
      </c>
      <c r="AG245" s="807"/>
      <c r="AH245" s="807" t="s">
        <v>663</v>
      </c>
      <c r="AI245" s="807"/>
      <c r="AJ245" s="807"/>
      <c r="AK245" s="559"/>
    </row>
    <row r="246" spans="1:37" ht="47.25" customHeight="1" x14ac:dyDescent="0.25">
      <c r="A246" s="767"/>
      <c r="B246" s="784">
        <v>238</v>
      </c>
      <c r="C246" s="785" t="s">
        <v>2844</v>
      </c>
      <c r="D246" s="785" t="s">
        <v>10425</v>
      </c>
      <c r="E246" s="807" t="s">
        <v>682</v>
      </c>
      <c r="F246" s="785" t="s">
        <v>9917</v>
      </c>
      <c r="G246" s="807" t="s">
        <v>1104</v>
      </c>
      <c r="H246" s="807" t="s">
        <v>9982</v>
      </c>
      <c r="I246" s="830" t="s">
        <v>7065</v>
      </c>
      <c r="J246" s="807"/>
      <c r="K246" s="807">
        <v>14893.24</v>
      </c>
      <c r="L246" s="807">
        <f t="shared" si="50"/>
        <v>2342.3999999999996</v>
      </c>
      <c r="M246" s="807">
        <f t="shared" si="51"/>
        <v>402.11748</v>
      </c>
      <c r="N246" s="786">
        <v>195.2</v>
      </c>
      <c r="O246" s="786">
        <f t="shared" si="54"/>
        <v>33.509790000000002</v>
      </c>
      <c r="P246" s="786" t="s">
        <v>9943</v>
      </c>
      <c r="Q246" s="807" t="s">
        <v>9976</v>
      </c>
      <c r="R246" s="807" t="s">
        <v>17287</v>
      </c>
      <c r="S246" s="807" t="s">
        <v>8952</v>
      </c>
      <c r="T246" s="807" t="s">
        <v>14559</v>
      </c>
      <c r="U246" s="807">
        <v>14.2</v>
      </c>
      <c r="V246" s="963">
        <v>4</v>
      </c>
      <c r="W246" s="807" t="s">
        <v>10158</v>
      </c>
      <c r="X246" s="807">
        <v>1</v>
      </c>
      <c r="Y246" s="807" t="s">
        <v>10268</v>
      </c>
      <c r="Z246" s="807"/>
      <c r="AA246" s="807"/>
      <c r="AB246" s="807" t="s">
        <v>10421</v>
      </c>
      <c r="AC246" s="807" t="s">
        <v>10027</v>
      </c>
      <c r="AD246" s="807" t="s">
        <v>10027</v>
      </c>
      <c r="AE246" s="807" t="s">
        <v>10027</v>
      </c>
      <c r="AF246" s="807" t="s">
        <v>2239</v>
      </c>
      <c r="AG246" s="807"/>
      <c r="AH246" s="807" t="s">
        <v>663</v>
      </c>
      <c r="AI246" s="807" t="s">
        <v>16932</v>
      </c>
      <c r="AJ246" s="807"/>
      <c r="AK246" s="559"/>
    </row>
    <row r="247" spans="1:37" ht="47.25" customHeight="1" x14ac:dyDescent="0.25">
      <c r="A247" s="767"/>
      <c r="B247" s="784">
        <v>239</v>
      </c>
      <c r="C247" s="785" t="s">
        <v>2844</v>
      </c>
      <c r="D247" s="785" t="s">
        <v>8620</v>
      </c>
      <c r="E247" s="807" t="s">
        <v>683</v>
      </c>
      <c r="F247" s="785" t="s">
        <v>9918</v>
      </c>
      <c r="G247" s="807" t="s">
        <v>1104</v>
      </c>
      <c r="H247" s="812" t="s">
        <v>2330</v>
      </c>
      <c r="I247" s="807"/>
      <c r="J247" s="807" t="s">
        <v>6507</v>
      </c>
      <c r="K247" s="807">
        <v>18690.599999999999</v>
      </c>
      <c r="L247" s="807">
        <f t="shared" si="50"/>
        <v>2361.6000000000004</v>
      </c>
      <c r="M247" s="807">
        <f t="shared" si="51"/>
        <v>504.64619999999996</v>
      </c>
      <c r="N247" s="786">
        <v>196.8</v>
      </c>
      <c r="O247" s="786">
        <f t="shared" si="54"/>
        <v>42.053849999999997</v>
      </c>
      <c r="P247" s="786" t="s">
        <v>9943</v>
      </c>
      <c r="Q247" s="807" t="s">
        <v>9976</v>
      </c>
      <c r="R247" s="807" t="s">
        <v>17287</v>
      </c>
      <c r="S247" s="807" t="s">
        <v>8952</v>
      </c>
      <c r="T247" s="807" t="s">
        <v>5026</v>
      </c>
      <c r="U247" s="807">
        <v>14.2</v>
      </c>
      <c r="V247" s="963">
        <v>5</v>
      </c>
      <c r="W247" s="807" t="s">
        <v>10423</v>
      </c>
      <c r="X247" s="807">
        <v>1</v>
      </c>
      <c r="Y247" s="807" t="s">
        <v>10268</v>
      </c>
      <c r="Z247" s="807"/>
      <c r="AA247" s="807"/>
      <c r="AB247" s="807" t="s">
        <v>10421</v>
      </c>
      <c r="AC247" s="807" t="s">
        <v>10027</v>
      </c>
      <c r="AD247" s="807" t="s">
        <v>10027</v>
      </c>
      <c r="AE247" s="807" t="s">
        <v>10027</v>
      </c>
      <c r="AF247" s="807" t="s">
        <v>2239</v>
      </c>
      <c r="AG247" s="807"/>
      <c r="AH247" s="807" t="s">
        <v>663</v>
      </c>
      <c r="AI247" s="807"/>
      <c r="AJ247" s="807"/>
      <c r="AK247" s="559"/>
    </row>
    <row r="248" spans="1:37" ht="47.25" customHeight="1" x14ac:dyDescent="0.25">
      <c r="A248" s="767"/>
      <c r="B248" s="784">
        <v>240</v>
      </c>
      <c r="C248" s="785" t="s">
        <v>2844</v>
      </c>
      <c r="D248" s="785" t="s">
        <v>8621</v>
      </c>
      <c r="E248" s="807" t="s">
        <v>684</v>
      </c>
      <c r="F248" s="785" t="s">
        <v>9919</v>
      </c>
      <c r="G248" s="807" t="s">
        <v>1104</v>
      </c>
      <c r="H248" s="807"/>
      <c r="I248" s="807" t="s">
        <v>2545</v>
      </c>
      <c r="J248" s="807"/>
      <c r="K248" s="807">
        <v>16740.7</v>
      </c>
      <c r="L248" s="807">
        <f t="shared" si="50"/>
        <v>1605.2400000000002</v>
      </c>
      <c r="M248" s="807">
        <f t="shared" si="51"/>
        <v>451.99890000000005</v>
      </c>
      <c r="N248" s="786">
        <v>133.77000000000001</v>
      </c>
      <c r="O248" s="786">
        <f t="shared" si="54"/>
        <v>37.666575000000002</v>
      </c>
      <c r="P248" s="786" t="s">
        <v>9943</v>
      </c>
      <c r="Q248" s="807" t="s">
        <v>9976</v>
      </c>
      <c r="R248" s="807" t="s">
        <v>8298</v>
      </c>
      <c r="S248" s="807" t="s">
        <v>8952</v>
      </c>
      <c r="T248" s="807" t="s">
        <v>8075</v>
      </c>
      <c r="U248" s="807">
        <v>12</v>
      </c>
      <c r="V248" s="963">
        <v>3</v>
      </c>
      <c r="W248" s="807" t="s">
        <v>10423</v>
      </c>
      <c r="X248" s="807">
        <v>1</v>
      </c>
      <c r="Y248" s="807" t="s">
        <v>10424</v>
      </c>
      <c r="Z248" s="807"/>
      <c r="AA248" s="807"/>
      <c r="AB248" s="807"/>
      <c r="AC248" s="807" t="s">
        <v>10027</v>
      </c>
      <c r="AD248" s="807" t="s">
        <v>2239</v>
      </c>
      <c r="AE248" s="807" t="s">
        <v>10027</v>
      </c>
      <c r="AF248" s="807" t="s">
        <v>2239</v>
      </c>
      <c r="AG248" s="807"/>
      <c r="AH248" s="807" t="s">
        <v>8</v>
      </c>
      <c r="AI248" s="807"/>
      <c r="AJ248" s="807"/>
      <c r="AK248" s="559"/>
    </row>
    <row r="249" spans="1:37" ht="47.25" customHeight="1" x14ac:dyDescent="0.25">
      <c r="A249" s="767"/>
      <c r="B249" s="784">
        <v>241</v>
      </c>
      <c r="C249" s="785" t="s">
        <v>2844</v>
      </c>
      <c r="D249" s="785" t="s">
        <v>8622</v>
      </c>
      <c r="E249" s="807" t="s">
        <v>685</v>
      </c>
      <c r="F249" s="785" t="s">
        <v>13170</v>
      </c>
      <c r="G249" s="807" t="s">
        <v>1104</v>
      </c>
      <c r="H249" s="807"/>
      <c r="I249" s="807"/>
      <c r="J249" s="807"/>
      <c r="K249" s="807">
        <v>2655.1</v>
      </c>
      <c r="L249" s="807">
        <f t="shared" si="50"/>
        <v>231</v>
      </c>
      <c r="M249" s="807">
        <f t="shared" si="51"/>
        <v>71.687699999999992</v>
      </c>
      <c r="N249" s="786">
        <v>19.25</v>
      </c>
      <c r="O249" s="786">
        <f t="shared" si="54"/>
        <v>5.9739749999999994</v>
      </c>
      <c r="P249" s="786" t="s">
        <v>9943</v>
      </c>
      <c r="Q249" s="807" t="s">
        <v>9976</v>
      </c>
      <c r="R249" s="807" t="s">
        <v>17287</v>
      </c>
      <c r="S249" s="807" t="s">
        <v>8952</v>
      </c>
      <c r="T249" s="807" t="s">
        <v>8077</v>
      </c>
      <c r="U249" s="807">
        <v>11</v>
      </c>
      <c r="V249" s="963">
        <v>2</v>
      </c>
      <c r="W249" s="807" t="s">
        <v>16956</v>
      </c>
      <c r="X249" s="807">
        <v>1</v>
      </c>
      <c r="Y249" s="807" t="s">
        <v>12830</v>
      </c>
      <c r="Z249" s="807"/>
      <c r="AA249" s="807"/>
      <c r="AB249" s="807" t="s">
        <v>10269</v>
      </c>
      <c r="AC249" s="807" t="s">
        <v>10027</v>
      </c>
      <c r="AD249" s="807" t="s">
        <v>2239</v>
      </c>
      <c r="AE249" s="807" t="s">
        <v>10027</v>
      </c>
      <c r="AF249" s="807" t="s">
        <v>10027</v>
      </c>
      <c r="AG249" s="807"/>
      <c r="AH249" s="807" t="s">
        <v>663</v>
      </c>
      <c r="AI249" s="807"/>
      <c r="AJ249" s="807"/>
      <c r="AK249" s="559"/>
    </row>
    <row r="250" spans="1:37" ht="75" customHeight="1" x14ac:dyDescent="0.25">
      <c r="A250" s="767"/>
      <c r="B250" s="784">
        <v>242</v>
      </c>
      <c r="C250" s="785" t="s">
        <v>2844</v>
      </c>
      <c r="D250" s="785" t="s">
        <v>12656</v>
      </c>
      <c r="E250" s="807" t="s">
        <v>12410</v>
      </c>
      <c r="F250" s="785" t="s">
        <v>13171</v>
      </c>
      <c r="G250" s="807" t="s">
        <v>1105</v>
      </c>
      <c r="H250" s="807"/>
      <c r="I250" s="807"/>
      <c r="J250" s="807"/>
      <c r="K250" s="807">
        <v>3186.21</v>
      </c>
      <c r="L250" s="807">
        <f t="shared" si="50"/>
        <v>996</v>
      </c>
      <c r="M250" s="807">
        <f t="shared" si="51"/>
        <v>86.039999999999992</v>
      </c>
      <c r="N250" s="788">
        <v>83</v>
      </c>
      <c r="O250" s="788">
        <v>7.17</v>
      </c>
      <c r="P250" s="788" t="s">
        <v>1527</v>
      </c>
      <c r="Q250" s="807" t="s">
        <v>9976</v>
      </c>
      <c r="R250" s="807" t="s">
        <v>8298</v>
      </c>
      <c r="S250" s="807" t="s">
        <v>8952</v>
      </c>
      <c r="T250" s="807" t="s">
        <v>8078</v>
      </c>
      <c r="U250" s="807">
        <v>10</v>
      </c>
      <c r="V250" s="963">
        <v>2</v>
      </c>
      <c r="W250" s="807" t="s">
        <v>10826</v>
      </c>
      <c r="X250" s="807">
        <v>1</v>
      </c>
      <c r="Y250" s="807"/>
      <c r="Z250" s="807"/>
      <c r="AA250" s="807"/>
      <c r="AB250" s="807" t="s">
        <v>12409</v>
      </c>
      <c r="AC250" s="807" t="s">
        <v>10027</v>
      </c>
      <c r="AD250" s="807" t="s">
        <v>2239</v>
      </c>
      <c r="AE250" s="807" t="s">
        <v>10027</v>
      </c>
      <c r="AF250" s="807" t="s">
        <v>10027</v>
      </c>
      <c r="AG250" s="807"/>
      <c r="AH250" s="807" t="s">
        <v>8</v>
      </c>
      <c r="AI250" s="807" t="s">
        <v>17303</v>
      </c>
      <c r="AJ250" s="807"/>
      <c r="AK250" s="559"/>
    </row>
    <row r="251" spans="1:37" ht="45" customHeight="1" x14ac:dyDescent="0.25">
      <c r="A251" s="767"/>
      <c r="B251" s="784">
        <v>243</v>
      </c>
      <c r="C251" s="785" t="s">
        <v>2817</v>
      </c>
      <c r="D251" s="785" t="s">
        <v>8624</v>
      </c>
      <c r="E251" s="807" t="s">
        <v>315</v>
      </c>
      <c r="F251" s="785" t="s">
        <v>9933</v>
      </c>
      <c r="G251" s="807" t="s">
        <v>1104</v>
      </c>
      <c r="H251" s="807" t="s">
        <v>17376</v>
      </c>
      <c r="I251" s="807" t="s">
        <v>10413</v>
      </c>
      <c r="J251" s="807"/>
      <c r="K251" s="786">
        <v>8762.4</v>
      </c>
      <c r="L251" s="807">
        <f t="shared" si="50"/>
        <v>1379.52</v>
      </c>
      <c r="M251" s="807">
        <f t="shared" si="51"/>
        <v>236.58479999999997</v>
      </c>
      <c r="N251" s="786">
        <v>114.96</v>
      </c>
      <c r="O251" s="786">
        <f t="shared" ref="O251:O260" si="55">(K251*0.027)/12</f>
        <v>19.715399999999999</v>
      </c>
      <c r="P251" s="786" t="s">
        <v>12814</v>
      </c>
      <c r="Q251" s="807" t="s">
        <v>9976</v>
      </c>
      <c r="R251" s="807" t="s">
        <v>17287</v>
      </c>
      <c r="S251" s="807" t="s">
        <v>8952</v>
      </c>
      <c r="T251" s="807" t="s">
        <v>8079</v>
      </c>
      <c r="U251" s="807">
        <v>15</v>
      </c>
      <c r="V251" s="963">
        <v>4</v>
      </c>
      <c r="W251" s="807" t="s">
        <v>10221</v>
      </c>
      <c r="X251" s="807">
        <v>1</v>
      </c>
      <c r="Y251" s="807" t="s">
        <v>10150</v>
      </c>
      <c r="Z251" s="807"/>
      <c r="AA251" s="807"/>
      <c r="AB251" s="807" t="s">
        <v>10237</v>
      </c>
      <c r="AC251" s="807" t="s">
        <v>10027</v>
      </c>
      <c r="AD251" s="807" t="s">
        <v>10027</v>
      </c>
      <c r="AE251" s="807" t="s">
        <v>10027</v>
      </c>
      <c r="AF251" s="807" t="s">
        <v>10027</v>
      </c>
      <c r="AG251" s="807"/>
      <c r="AH251" s="807" t="s">
        <v>1695</v>
      </c>
      <c r="AI251" s="807"/>
      <c r="AJ251" s="807"/>
      <c r="AK251" s="559"/>
    </row>
    <row r="252" spans="1:37" ht="31.5" customHeight="1" x14ac:dyDescent="0.25">
      <c r="A252" s="767"/>
      <c r="B252" s="784">
        <v>244</v>
      </c>
      <c r="C252" s="785" t="s">
        <v>2817</v>
      </c>
      <c r="D252" s="785" t="s">
        <v>8625</v>
      </c>
      <c r="E252" s="807" t="s">
        <v>316</v>
      </c>
      <c r="F252" s="785" t="s">
        <v>10414</v>
      </c>
      <c r="G252" s="807" t="s">
        <v>1104</v>
      </c>
      <c r="H252" s="807"/>
      <c r="I252" s="807"/>
      <c r="J252" s="800" t="s">
        <v>6509</v>
      </c>
      <c r="K252" s="786">
        <v>2028.7</v>
      </c>
      <c r="L252" s="807">
        <f t="shared" si="50"/>
        <v>1134.5999999999999</v>
      </c>
      <c r="M252" s="807">
        <f t="shared" si="51"/>
        <v>54.774900000000002</v>
      </c>
      <c r="N252" s="786">
        <v>94.55</v>
      </c>
      <c r="O252" s="786">
        <f t="shared" si="55"/>
        <v>4.5645750000000005</v>
      </c>
      <c r="P252" s="786" t="s">
        <v>12814</v>
      </c>
      <c r="Q252" s="807" t="s">
        <v>9976</v>
      </c>
      <c r="R252" s="807" t="s">
        <v>17287</v>
      </c>
      <c r="S252" s="807" t="s">
        <v>8952</v>
      </c>
      <c r="T252" s="807" t="s">
        <v>5212</v>
      </c>
      <c r="U252" s="807">
        <v>12</v>
      </c>
      <c r="V252" s="963">
        <v>2</v>
      </c>
      <c r="W252" s="807" t="s">
        <v>10221</v>
      </c>
      <c r="X252" s="807">
        <v>1</v>
      </c>
      <c r="Y252" s="807" t="s">
        <v>10150</v>
      </c>
      <c r="Z252" s="807"/>
      <c r="AA252" s="807"/>
      <c r="AB252" s="807" t="s">
        <v>10238</v>
      </c>
      <c r="AC252" s="807" t="s">
        <v>10027</v>
      </c>
      <c r="AD252" s="807" t="s">
        <v>2239</v>
      </c>
      <c r="AE252" s="807" t="s">
        <v>10027</v>
      </c>
      <c r="AF252" s="807" t="s">
        <v>2239</v>
      </c>
      <c r="AG252" s="807"/>
      <c r="AH252" s="807" t="s">
        <v>830</v>
      </c>
      <c r="AI252" s="807" t="s">
        <v>16474</v>
      </c>
      <c r="AJ252" s="807"/>
      <c r="AK252" s="559"/>
    </row>
    <row r="253" spans="1:37" ht="47.25" customHeight="1" x14ac:dyDescent="0.25">
      <c r="A253" s="767"/>
      <c r="B253" s="784">
        <v>245</v>
      </c>
      <c r="C253" s="785" t="s">
        <v>9386</v>
      </c>
      <c r="D253" s="785" t="s">
        <v>8434</v>
      </c>
      <c r="E253" s="807" t="s">
        <v>294</v>
      </c>
      <c r="F253" s="785" t="s">
        <v>16879</v>
      </c>
      <c r="G253" s="807" t="s">
        <v>1104</v>
      </c>
      <c r="H253" s="807" t="s">
        <v>10289</v>
      </c>
      <c r="I253" s="807"/>
      <c r="J253" s="807"/>
      <c r="K253" s="807">
        <v>3861.5</v>
      </c>
      <c r="L253" s="807">
        <f t="shared" si="50"/>
        <v>339.12</v>
      </c>
      <c r="M253" s="807">
        <f t="shared" si="51"/>
        <v>104.26049999999998</v>
      </c>
      <c r="N253" s="786">
        <v>28.26</v>
      </c>
      <c r="O253" s="786">
        <f t="shared" si="55"/>
        <v>8.6883749999999988</v>
      </c>
      <c r="P253" s="800" t="s">
        <v>1740</v>
      </c>
      <c r="Q253" s="788" t="s">
        <v>813</v>
      </c>
      <c r="R253" s="807" t="s">
        <v>17287</v>
      </c>
      <c r="S253" s="807" t="s">
        <v>8952</v>
      </c>
      <c r="T253" s="800" t="s">
        <v>9898</v>
      </c>
      <c r="U253" s="807">
        <v>12.8</v>
      </c>
      <c r="V253" s="963">
        <v>2</v>
      </c>
      <c r="W253" s="807" t="s">
        <v>10807</v>
      </c>
      <c r="X253" s="807">
        <v>1</v>
      </c>
      <c r="Y253" s="807" t="s">
        <v>10143</v>
      </c>
      <c r="Z253" s="807"/>
      <c r="AA253" s="807"/>
      <c r="AB253" s="807"/>
      <c r="AC253" s="807" t="s">
        <v>10027</v>
      </c>
      <c r="AD253" s="807" t="s">
        <v>2239</v>
      </c>
      <c r="AE253" s="807" t="s">
        <v>10027</v>
      </c>
      <c r="AF253" s="807" t="s">
        <v>10027</v>
      </c>
      <c r="AG253" s="807"/>
      <c r="AH253" s="807" t="s">
        <v>663</v>
      </c>
      <c r="AI253" s="807" t="s">
        <v>13302</v>
      </c>
      <c r="AJ253" s="807"/>
      <c r="AK253" s="559"/>
    </row>
    <row r="254" spans="1:37" ht="60" customHeight="1" x14ac:dyDescent="0.25">
      <c r="A254" s="767"/>
      <c r="B254" s="784">
        <v>246</v>
      </c>
      <c r="C254" s="785" t="s">
        <v>9386</v>
      </c>
      <c r="D254" s="785" t="s">
        <v>8435</v>
      </c>
      <c r="E254" s="807" t="s">
        <v>295</v>
      </c>
      <c r="F254" s="785" t="s">
        <v>9934</v>
      </c>
      <c r="G254" s="807" t="s">
        <v>1104</v>
      </c>
      <c r="H254" s="807"/>
      <c r="I254" s="807"/>
      <c r="J254" s="807"/>
      <c r="K254" s="807">
        <v>1499.3</v>
      </c>
      <c r="L254" s="807">
        <f t="shared" si="50"/>
        <v>130.4391</v>
      </c>
      <c r="M254" s="807">
        <f t="shared" si="51"/>
        <v>40.481099999999998</v>
      </c>
      <c r="N254" s="786">
        <f>(K254*0.087)/12</f>
        <v>10.869925</v>
      </c>
      <c r="O254" s="786">
        <f t="shared" si="55"/>
        <v>3.3734249999999997</v>
      </c>
      <c r="P254" s="800" t="s">
        <v>1740</v>
      </c>
      <c r="Q254" s="788" t="s">
        <v>813</v>
      </c>
      <c r="R254" s="807" t="s">
        <v>17287</v>
      </c>
      <c r="S254" s="807" t="s">
        <v>8952</v>
      </c>
      <c r="T254" s="807" t="s">
        <v>8080</v>
      </c>
      <c r="U254" s="807">
        <v>14.8</v>
      </c>
      <c r="V254" s="963">
        <v>2</v>
      </c>
      <c r="W254" s="807" t="s">
        <v>16917</v>
      </c>
      <c r="X254" s="807">
        <v>1</v>
      </c>
      <c r="Y254" s="807" t="s">
        <v>10143</v>
      </c>
      <c r="Z254" s="807"/>
      <c r="AA254" s="807"/>
      <c r="AB254" s="807"/>
      <c r="AC254" s="807" t="s">
        <v>10027</v>
      </c>
      <c r="AD254" s="807" t="s">
        <v>2239</v>
      </c>
      <c r="AE254" s="807" t="s">
        <v>10027</v>
      </c>
      <c r="AF254" s="807" t="s">
        <v>10027</v>
      </c>
      <c r="AG254" s="807"/>
      <c r="AH254" s="807" t="s">
        <v>663</v>
      </c>
      <c r="AI254" s="807" t="s">
        <v>13302</v>
      </c>
      <c r="AJ254" s="807"/>
      <c r="AK254" s="559"/>
    </row>
    <row r="255" spans="1:37" ht="47.25" customHeight="1" x14ac:dyDescent="0.25">
      <c r="A255" s="767"/>
      <c r="B255" s="784">
        <v>247</v>
      </c>
      <c r="C255" s="785" t="s">
        <v>9386</v>
      </c>
      <c r="D255" s="785" t="s">
        <v>8436</v>
      </c>
      <c r="E255" s="807" t="s">
        <v>291</v>
      </c>
      <c r="F255" s="785" t="s">
        <v>9935</v>
      </c>
      <c r="G255" s="807" t="s">
        <v>1104</v>
      </c>
      <c r="H255" s="812" t="s">
        <v>10291</v>
      </c>
      <c r="I255" s="807"/>
      <c r="J255" s="807"/>
      <c r="K255" s="807">
        <v>21955.29</v>
      </c>
      <c r="L255" s="807">
        <f t="shared" si="50"/>
        <v>2313.7200000000003</v>
      </c>
      <c r="M255" s="807">
        <f t="shared" si="51"/>
        <v>592.79282999999998</v>
      </c>
      <c r="N255" s="786">
        <v>192.81</v>
      </c>
      <c r="O255" s="786">
        <f t="shared" si="55"/>
        <v>49.399402500000001</v>
      </c>
      <c r="P255" s="800" t="s">
        <v>1740</v>
      </c>
      <c r="Q255" s="788" t="s">
        <v>813</v>
      </c>
      <c r="R255" s="807" t="s">
        <v>17287</v>
      </c>
      <c r="S255" s="807" t="s">
        <v>8952</v>
      </c>
      <c r="T255" s="807" t="s">
        <v>8081</v>
      </c>
      <c r="U255" s="807">
        <v>14.2</v>
      </c>
      <c r="V255" s="963">
        <v>3</v>
      </c>
      <c r="W255" s="807" t="s">
        <v>16913</v>
      </c>
      <c r="X255" s="807">
        <v>2</v>
      </c>
      <c r="Y255" s="807" t="s">
        <v>10143</v>
      </c>
      <c r="Z255" s="807"/>
      <c r="AA255" s="807"/>
      <c r="AB255" s="807"/>
      <c r="AC255" s="807" t="s">
        <v>10027</v>
      </c>
      <c r="AD255" s="807" t="s">
        <v>10027</v>
      </c>
      <c r="AE255" s="807" t="s">
        <v>10027</v>
      </c>
      <c r="AF255" s="807" t="s">
        <v>10027</v>
      </c>
      <c r="AG255" s="807"/>
      <c r="AH255" s="807" t="s">
        <v>663</v>
      </c>
      <c r="AI255" s="807" t="s">
        <v>13302</v>
      </c>
      <c r="AJ255" s="807"/>
      <c r="AK255" s="559"/>
    </row>
    <row r="256" spans="1:37" ht="31.5" customHeight="1" x14ac:dyDescent="0.25">
      <c r="A256" s="767"/>
      <c r="B256" s="784">
        <v>248</v>
      </c>
      <c r="C256" s="785" t="s">
        <v>9386</v>
      </c>
      <c r="D256" s="785" t="s">
        <v>8437</v>
      </c>
      <c r="E256" s="807" t="s">
        <v>290</v>
      </c>
      <c r="F256" s="791" t="s">
        <v>9893</v>
      </c>
      <c r="G256" s="807" t="s">
        <v>1104</v>
      </c>
      <c r="H256" s="820" t="s">
        <v>2332</v>
      </c>
      <c r="I256" s="820" t="s">
        <v>10292</v>
      </c>
      <c r="J256" s="807"/>
      <c r="K256" s="807">
        <v>15654.82</v>
      </c>
      <c r="L256" s="807">
        <f t="shared" si="50"/>
        <v>1407.3600000000001</v>
      </c>
      <c r="M256" s="807">
        <f t="shared" si="51"/>
        <v>422.68014000000005</v>
      </c>
      <c r="N256" s="786">
        <v>117.28</v>
      </c>
      <c r="O256" s="786">
        <f t="shared" si="55"/>
        <v>35.223345000000002</v>
      </c>
      <c r="P256" s="800" t="s">
        <v>1740</v>
      </c>
      <c r="Q256" s="807" t="s">
        <v>9481</v>
      </c>
      <c r="R256" s="807" t="s">
        <v>17287</v>
      </c>
      <c r="S256" s="807" t="s">
        <v>8952</v>
      </c>
      <c r="T256" s="807" t="s">
        <v>8082</v>
      </c>
      <c r="U256" s="807">
        <v>11</v>
      </c>
      <c r="V256" s="963">
        <v>3</v>
      </c>
      <c r="W256" s="807" t="s">
        <v>10293</v>
      </c>
      <c r="X256" s="807">
        <v>1</v>
      </c>
      <c r="Y256" s="807" t="s">
        <v>10143</v>
      </c>
      <c r="Z256" s="807"/>
      <c r="AA256" s="807"/>
      <c r="AB256" s="807"/>
      <c r="AC256" s="807" t="s">
        <v>10027</v>
      </c>
      <c r="AD256" s="807" t="s">
        <v>10027</v>
      </c>
      <c r="AE256" s="807" t="s">
        <v>10027</v>
      </c>
      <c r="AF256" s="807" t="s">
        <v>10027</v>
      </c>
      <c r="AG256" s="807"/>
      <c r="AH256" s="807" t="s">
        <v>663</v>
      </c>
      <c r="AI256" s="807" t="s">
        <v>13302</v>
      </c>
      <c r="AJ256" s="807"/>
      <c r="AK256" s="559"/>
    </row>
    <row r="257" spans="1:37" ht="31.5" customHeight="1" x14ac:dyDescent="0.25">
      <c r="A257" s="767"/>
      <c r="B257" s="784">
        <v>249</v>
      </c>
      <c r="C257" s="785" t="s">
        <v>9386</v>
      </c>
      <c r="D257" s="785" t="s">
        <v>8438</v>
      </c>
      <c r="E257" s="807" t="s">
        <v>292</v>
      </c>
      <c r="F257" s="791" t="s">
        <v>9896</v>
      </c>
      <c r="G257" s="807" t="s">
        <v>1104</v>
      </c>
      <c r="H257" s="807"/>
      <c r="I257" s="818" t="s">
        <v>7080</v>
      </c>
      <c r="J257" s="807"/>
      <c r="K257" s="807">
        <v>39262.61</v>
      </c>
      <c r="L257" s="807">
        <f t="shared" si="50"/>
        <v>3933.96</v>
      </c>
      <c r="M257" s="807">
        <f t="shared" si="51"/>
        <v>1060.0904700000001</v>
      </c>
      <c r="N257" s="786">
        <v>327.83</v>
      </c>
      <c r="O257" s="786">
        <f t="shared" si="55"/>
        <v>88.340872500000003</v>
      </c>
      <c r="P257" s="800" t="s">
        <v>1740</v>
      </c>
      <c r="Q257" s="788" t="s">
        <v>813</v>
      </c>
      <c r="R257" s="807" t="s">
        <v>17287</v>
      </c>
      <c r="S257" s="807" t="s">
        <v>8952</v>
      </c>
      <c r="T257" s="807" t="s">
        <v>8083</v>
      </c>
      <c r="U257" s="807">
        <v>11</v>
      </c>
      <c r="V257" s="963">
        <v>2</v>
      </c>
      <c r="W257" s="807" t="s">
        <v>10294</v>
      </c>
      <c r="X257" s="807">
        <v>1</v>
      </c>
      <c r="Y257" s="807" t="s">
        <v>10143</v>
      </c>
      <c r="Z257" s="807"/>
      <c r="AA257" s="807"/>
      <c r="AB257" s="807"/>
      <c r="AC257" s="807" t="s">
        <v>10027</v>
      </c>
      <c r="AD257" s="807" t="s">
        <v>10027</v>
      </c>
      <c r="AE257" s="807" t="s">
        <v>10027</v>
      </c>
      <c r="AF257" s="807" t="s">
        <v>10027</v>
      </c>
      <c r="AG257" s="807"/>
      <c r="AH257" s="807" t="s">
        <v>663</v>
      </c>
      <c r="AI257" s="807" t="s">
        <v>13302</v>
      </c>
      <c r="AJ257" s="807"/>
      <c r="AK257" s="559"/>
    </row>
    <row r="258" spans="1:37" ht="75" customHeight="1" x14ac:dyDescent="0.25">
      <c r="A258" s="767"/>
      <c r="B258" s="784">
        <v>250</v>
      </c>
      <c r="C258" s="785" t="s">
        <v>9386</v>
      </c>
      <c r="D258" s="785" t="s">
        <v>8439</v>
      </c>
      <c r="E258" s="807" t="s">
        <v>10142</v>
      </c>
      <c r="F258" s="791" t="s">
        <v>9897</v>
      </c>
      <c r="G258" s="807" t="s">
        <v>1104</v>
      </c>
      <c r="H258" s="807"/>
      <c r="I258" s="807"/>
      <c r="J258" s="807"/>
      <c r="K258" s="807">
        <v>17229.099999999999</v>
      </c>
      <c r="L258" s="807">
        <f t="shared" si="50"/>
        <v>1627.44</v>
      </c>
      <c r="M258" s="807">
        <f t="shared" si="51"/>
        <v>465.18569999999994</v>
      </c>
      <c r="N258" s="786">
        <v>135.62</v>
      </c>
      <c r="O258" s="786">
        <f t="shared" si="55"/>
        <v>38.765474999999995</v>
      </c>
      <c r="P258" s="786" t="s">
        <v>9942</v>
      </c>
      <c r="Q258" s="788" t="s">
        <v>813</v>
      </c>
      <c r="R258" s="807" t="s">
        <v>17287</v>
      </c>
      <c r="S258" s="807" t="s">
        <v>8952</v>
      </c>
      <c r="T258" s="807" t="s">
        <v>8084</v>
      </c>
      <c r="U258" s="807">
        <v>12.8</v>
      </c>
      <c r="V258" s="963">
        <v>1</v>
      </c>
      <c r="W258" s="807" t="s">
        <v>10295</v>
      </c>
      <c r="X258" s="807">
        <v>1</v>
      </c>
      <c r="Y258" s="807" t="s">
        <v>10143</v>
      </c>
      <c r="Z258" s="807"/>
      <c r="AA258" s="807"/>
      <c r="AB258" s="807"/>
      <c r="AC258" s="807" t="s">
        <v>10027</v>
      </c>
      <c r="AD258" s="807" t="s">
        <v>10027</v>
      </c>
      <c r="AE258" s="807" t="s">
        <v>10027</v>
      </c>
      <c r="AF258" s="807" t="s">
        <v>10027</v>
      </c>
      <c r="AG258" s="807"/>
      <c r="AH258" s="807" t="s">
        <v>1695</v>
      </c>
      <c r="AI258" s="807" t="s">
        <v>13302</v>
      </c>
      <c r="AJ258" s="807"/>
      <c r="AK258" s="559"/>
    </row>
    <row r="259" spans="1:37" ht="31.5" customHeight="1" x14ac:dyDescent="0.25">
      <c r="A259" s="767"/>
      <c r="B259" s="784">
        <v>251</v>
      </c>
      <c r="C259" s="785" t="s">
        <v>9386</v>
      </c>
      <c r="D259" s="785" t="s">
        <v>8441</v>
      </c>
      <c r="E259" s="807" t="s">
        <v>10141</v>
      </c>
      <c r="F259" s="791" t="s">
        <v>9231</v>
      </c>
      <c r="G259" s="807" t="s">
        <v>1104</v>
      </c>
      <c r="H259" s="807"/>
      <c r="I259" s="820" t="s">
        <v>6481</v>
      </c>
      <c r="J259" s="807"/>
      <c r="K259" s="807">
        <v>2226</v>
      </c>
      <c r="L259" s="807">
        <f t="shared" si="50"/>
        <v>211.07999999999998</v>
      </c>
      <c r="M259" s="807">
        <f t="shared" si="51"/>
        <v>60.101999999999997</v>
      </c>
      <c r="N259" s="786">
        <v>17.59</v>
      </c>
      <c r="O259" s="786">
        <f t="shared" si="55"/>
        <v>5.0084999999999997</v>
      </c>
      <c r="P259" s="800" t="s">
        <v>1740</v>
      </c>
      <c r="Q259" s="788" t="s">
        <v>813</v>
      </c>
      <c r="R259" s="807" t="s">
        <v>17287</v>
      </c>
      <c r="S259" s="807" t="s">
        <v>8952</v>
      </c>
      <c r="T259" s="807" t="s">
        <v>8086</v>
      </c>
      <c r="U259" s="807">
        <v>13.6</v>
      </c>
      <c r="V259" s="963">
        <v>2</v>
      </c>
      <c r="W259" s="807" t="s">
        <v>10295</v>
      </c>
      <c r="X259" s="807">
        <v>1</v>
      </c>
      <c r="Y259" s="807" t="s">
        <v>10143</v>
      </c>
      <c r="Z259" s="807"/>
      <c r="AA259" s="807"/>
      <c r="AB259" s="807"/>
      <c r="AC259" s="807" t="s">
        <v>10027</v>
      </c>
      <c r="AD259" s="807" t="s">
        <v>2239</v>
      </c>
      <c r="AE259" s="807" t="s">
        <v>10027</v>
      </c>
      <c r="AF259" s="807" t="s">
        <v>10027</v>
      </c>
      <c r="AG259" s="807"/>
      <c r="AH259" s="807" t="s">
        <v>663</v>
      </c>
      <c r="AI259" s="807" t="s">
        <v>16468</v>
      </c>
      <c r="AJ259" s="807"/>
      <c r="AK259" s="559"/>
    </row>
    <row r="260" spans="1:37" ht="31.5" customHeight="1" x14ac:dyDescent="0.25">
      <c r="A260" s="767"/>
      <c r="B260" s="784">
        <v>252</v>
      </c>
      <c r="C260" s="785" t="s">
        <v>9386</v>
      </c>
      <c r="D260" s="785" t="s">
        <v>8442</v>
      </c>
      <c r="E260" s="807" t="s">
        <v>296</v>
      </c>
      <c r="F260" s="791" t="s">
        <v>9232</v>
      </c>
      <c r="G260" s="807" t="s">
        <v>1104</v>
      </c>
      <c r="H260" s="807" t="s">
        <v>2333</v>
      </c>
      <c r="I260" s="807"/>
      <c r="J260" s="807"/>
      <c r="K260" s="807">
        <v>1404.5</v>
      </c>
      <c r="L260" s="807">
        <f t="shared" si="50"/>
        <v>133.32</v>
      </c>
      <c r="M260" s="807">
        <f t="shared" si="51"/>
        <v>37.921500000000002</v>
      </c>
      <c r="N260" s="786">
        <v>11.11</v>
      </c>
      <c r="O260" s="786">
        <f t="shared" si="55"/>
        <v>3.1601250000000003</v>
      </c>
      <c r="P260" s="800" t="s">
        <v>1740</v>
      </c>
      <c r="Q260" s="788" t="s">
        <v>813</v>
      </c>
      <c r="R260" s="807" t="s">
        <v>17287</v>
      </c>
      <c r="S260" s="807" t="s">
        <v>8952</v>
      </c>
      <c r="T260" s="807" t="s">
        <v>8087</v>
      </c>
      <c r="U260" s="807">
        <v>11.2</v>
      </c>
      <c r="V260" s="955">
        <v>2</v>
      </c>
      <c r="W260" s="788" t="s">
        <v>10296</v>
      </c>
      <c r="X260" s="807"/>
      <c r="Y260" s="807"/>
      <c r="Z260" s="807"/>
      <c r="AA260" s="807"/>
      <c r="AB260" s="807"/>
      <c r="AC260" s="807" t="s">
        <v>10027</v>
      </c>
      <c r="AD260" s="807" t="s">
        <v>2239</v>
      </c>
      <c r="AE260" s="807" t="s">
        <v>10027</v>
      </c>
      <c r="AF260" s="807" t="s">
        <v>2239</v>
      </c>
      <c r="AG260" s="807"/>
      <c r="AH260" s="807" t="s">
        <v>663</v>
      </c>
      <c r="AI260" s="807" t="s">
        <v>13302</v>
      </c>
      <c r="AJ260" s="807"/>
      <c r="AK260" s="559"/>
    </row>
    <row r="261" spans="1:37" s="577" customFormat="1" ht="135" customHeight="1" x14ac:dyDescent="0.25">
      <c r="A261" s="767"/>
      <c r="B261" s="784">
        <v>253</v>
      </c>
      <c r="C261" s="785" t="s">
        <v>9386</v>
      </c>
      <c r="D261" s="785" t="s">
        <v>8626</v>
      </c>
      <c r="E261" s="807" t="s">
        <v>303</v>
      </c>
      <c r="F261" s="785" t="s">
        <v>9150</v>
      </c>
      <c r="G261" s="807" t="s">
        <v>1105</v>
      </c>
      <c r="H261" s="807"/>
      <c r="I261" s="807"/>
      <c r="J261" s="807"/>
      <c r="K261" s="807">
        <v>1262.07</v>
      </c>
      <c r="L261" s="807">
        <f t="shared" si="50"/>
        <v>211.20000000000002</v>
      </c>
      <c r="M261" s="807">
        <f t="shared" si="51"/>
        <v>34.08</v>
      </c>
      <c r="N261" s="831">
        <v>17.600000000000001</v>
      </c>
      <c r="O261" s="831">
        <v>2.84</v>
      </c>
      <c r="P261" s="788" t="s">
        <v>1527</v>
      </c>
      <c r="Q261" s="788" t="s">
        <v>813</v>
      </c>
      <c r="R261" s="807" t="s">
        <v>17287</v>
      </c>
      <c r="S261" s="807" t="s">
        <v>8952</v>
      </c>
      <c r="T261" s="807" t="s">
        <v>8088</v>
      </c>
      <c r="U261" s="807">
        <v>16</v>
      </c>
      <c r="V261" s="963">
        <v>1</v>
      </c>
      <c r="W261" s="807" t="s">
        <v>14479</v>
      </c>
      <c r="X261" s="807"/>
      <c r="Y261" s="807"/>
      <c r="Z261" s="807"/>
      <c r="AA261" s="807"/>
      <c r="AB261" s="807"/>
      <c r="AC261" s="807" t="s">
        <v>10027</v>
      </c>
      <c r="AD261" s="807" t="s">
        <v>10027</v>
      </c>
      <c r="AE261" s="807" t="s">
        <v>10027</v>
      </c>
      <c r="AF261" s="807" t="s">
        <v>2239</v>
      </c>
      <c r="AG261" s="807"/>
      <c r="AH261" s="807" t="s">
        <v>663</v>
      </c>
      <c r="AI261" s="807" t="s">
        <v>16432</v>
      </c>
      <c r="AJ261" s="807" t="s">
        <v>10668</v>
      </c>
      <c r="AK261" s="761"/>
    </row>
    <row r="262" spans="1:37" ht="63" customHeight="1" x14ac:dyDescent="0.25">
      <c r="A262" s="767"/>
      <c r="B262" s="784">
        <v>254</v>
      </c>
      <c r="C262" s="785" t="s">
        <v>9386</v>
      </c>
      <c r="D262" s="785" t="s">
        <v>8443</v>
      </c>
      <c r="E262" s="807" t="s">
        <v>304</v>
      </c>
      <c r="F262" s="785" t="s">
        <v>9155</v>
      </c>
      <c r="G262" s="807" t="s">
        <v>1105</v>
      </c>
      <c r="H262" s="807"/>
      <c r="I262" s="818"/>
      <c r="J262" s="807"/>
      <c r="K262" s="807">
        <v>773.79</v>
      </c>
      <c r="L262" s="807">
        <f t="shared" si="50"/>
        <v>303.60000000000002</v>
      </c>
      <c r="M262" s="807">
        <f t="shared" si="51"/>
        <v>20.88</v>
      </c>
      <c r="N262" s="831">
        <v>25.3</v>
      </c>
      <c r="O262" s="831">
        <v>1.74</v>
      </c>
      <c r="P262" s="788" t="s">
        <v>1527</v>
      </c>
      <c r="Q262" s="807" t="s">
        <v>813</v>
      </c>
      <c r="R262" s="807" t="s">
        <v>17287</v>
      </c>
      <c r="S262" s="807" t="s">
        <v>8952</v>
      </c>
      <c r="T262" s="800" t="s">
        <v>10647</v>
      </c>
      <c r="U262" s="807">
        <v>6</v>
      </c>
      <c r="V262" s="963">
        <v>1</v>
      </c>
      <c r="W262" s="807" t="s">
        <v>10826</v>
      </c>
      <c r="X262" s="807"/>
      <c r="Y262" s="807"/>
      <c r="Z262" s="807"/>
      <c r="AA262" s="807"/>
      <c r="AB262" s="807"/>
      <c r="AC262" s="807" t="s">
        <v>10027</v>
      </c>
      <c r="AD262" s="807" t="s">
        <v>10027</v>
      </c>
      <c r="AE262" s="807" t="s">
        <v>10027</v>
      </c>
      <c r="AF262" s="807" t="s">
        <v>2239</v>
      </c>
      <c r="AG262" s="807"/>
      <c r="AH262" s="807" t="s">
        <v>663</v>
      </c>
      <c r="AI262" s="807" t="s">
        <v>10648</v>
      </c>
      <c r="AJ262" s="807"/>
      <c r="AK262" s="559"/>
    </row>
    <row r="263" spans="1:37" ht="105" customHeight="1" x14ac:dyDescent="0.25">
      <c r="A263" s="767"/>
      <c r="B263" s="784">
        <v>255</v>
      </c>
      <c r="C263" s="785" t="s">
        <v>9510</v>
      </c>
      <c r="D263" s="785" t="s">
        <v>8627</v>
      </c>
      <c r="E263" s="807" t="s">
        <v>2461</v>
      </c>
      <c r="F263" s="785" t="s">
        <v>9183</v>
      </c>
      <c r="G263" s="807" t="s">
        <v>1105</v>
      </c>
      <c r="H263" s="807"/>
      <c r="I263" s="807"/>
      <c r="J263" s="807"/>
      <c r="K263" s="807">
        <v>1878.62</v>
      </c>
      <c r="L263" s="807">
        <f t="shared" si="50"/>
        <v>800.40000000000009</v>
      </c>
      <c r="M263" s="807">
        <f t="shared" si="51"/>
        <v>50.760000000000005</v>
      </c>
      <c r="N263" s="831">
        <v>66.7</v>
      </c>
      <c r="O263" s="831">
        <v>4.2300000000000004</v>
      </c>
      <c r="P263" s="788" t="s">
        <v>1527</v>
      </c>
      <c r="Q263" s="807" t="s">
        <v>813</v>
      </c>
      <c r="R263" s="807" t="s">
        <v>17287</v>
      </c>
      <c r="S263" s="807" t="s">
        <v>8952</v>
      </c>
      <c r="T263" s="807" t="s">
        <v>8089</v>
      </c>
      <c r="U263" s="807">
        <v>14.2</v>
      </c>
      <c r="V263" s="963">
        <v>2</v>
      </c>
      <c r="W263" s="807" t="s">
        <v>11507</v>
      </c>
      <c r="X263" s="807">
        <v>1</v>
      </c>
      <c r="Y263" s="807" t="s">
        <v>16433</v>
      </c>
      <c r="Z263" s="807"/>
      <c r="AA263" s="807"/>
      <c r="AB263" s="807"/>
      <c r="AC263" s="807" t="s">
        <v>10027</v>
      </c>
      <c r="AD263" s="807" t="s">
        <v>10027</v>
      </c>
      <c r="AE263" s="807" t="s">
        <v>10027</v>
      </c>
      <c r="AF263" s="807" t="s">
        <v>2239</v>
      </c>
      <c r="AG263" s="807"/>
      <c r="AH263" s="807" t="s">
        <v>663</v>
      </c>
      <c r="AI263" s="807" t="s">
        <v>12171</v>
      </c>
      <c r="AJ263" s="807"/>
      <c r="AK263" s="559"/>
    </row>
    <row r="264" spans="1:37" ht="409.5" customHeight="1" x14ac:dyDescent="0.25">
      <c r="A264" s="767"/>
      <c r="B264" s="784">
        <v>256</v>
      </c>
      <c r="C264" s="785" t="s">
        <v>9386</v>
      </c>
      <c r="D264" s="785" t="s">
        <v>8444</v>
      </c>
      <c r="E264" s="826" t="s">
        <v>9398</v>
      </c>
      <c r="F264" s="785" t="s">
        <v>9399</v>
      </c>
      <c r="G264" s="807" t="s">
        <v>1105</v>
      </c>
      <c r="H264" s="807"/>
      <c r="I264" s="807"/>
      <c r="J264" s="807"/>
      <c r="K264" s="807">
        <v>7252.1</v>
      </c>
      <c r="L264" s="807">
        <f t="shared" si="50"/>
        <v>829.19999999999993</v>
      </c>
      <c r="M264" s="807">
        <f t="shared" si="51"/>
        <v>195.84</v>
      </c>
      <c r="N264" s="831">
        <v>69.099999999999994</v>
      </c>
      <c r="O264" s="831">
        <v>16.32</v>
      </c>
      <c r="P264" s="788" t="s">
        <v>1527</v>
      </c>
      <c r="Q264" s="788" t="s">
        <v>813</v>
      </c>
      <c r="R264" s="807" t="s">
        <v>17287</v>
      </c>
      <c r="S264" s="807" t="s">
        <v>8952</v>
      </c>
      <c r="T264" s="807" t="s">
        <v>8090</v>
      </c>
      <c r="U264" s="807">
        <v>11.2</v>
      </c>
      <c r="V264" s="963">
        <v>2</v>
      </c>
      <c r="W264" s="807" t="s">
        <v>1564</v>
      </c>
      <c r="X264" s="807">
        <v>1</v>
      </c>
      <c r="Y264" s="807" t="s">
        <v>10143</v>
      </c>
      <c r="Z264" s="807"/>
      <c r="AA264" s="807"/>
      <c r="AB264" s="807"/>
      <c r="AC264" s="807" t="s">
        <v>10027</v>
      </c>
      <c r="AD264" s="807" t="s">
        <v>10027</v>
      </c>
      <c r="AE264" s="807" t="s">
        <v>10027</v>
      </c>
      <c r="AF264" s="807" t="s">
        <v>10027</v>
      </c>
      <c r="AG264" s="807"/>
      <c r="AH264" s="807" t="s">
        <v>663</v>
      </c>
      <c r="AI264" s="807"/>
      <c r="AJ264" s="807"/>
      <c r="AK264" s="559"/>
    </row>
    <row r="265" spans="1:37" ht="94.5" customHeight="1" x14ac:dyDescent="0.25">
      <c r="A265" s="767"/>
      <c r="B265" s="784">
        <v>257</v>
      </c>
      <c r="C265" s="785" t="s">
        <v>9386</v>
      </c>
      <c r="D265" s="785" t="s">
        <v>8445</v>
      </c>
      <c r="E265" s="807" t="s">
        <v>9400</v>
      </c>
      <c r="F265" s="785" t="s">
        <v>9905</v>
      </c>
      <c r="G265" s="807" t="s">
        <v>1103</v>
      </c>
      <c r="H265" s="807" t="s">
        <v>10300</v>
      </c>
      <c r="I265" s="807"/>
      <c r="J265" s="807"/>
      <c r="K265" s="807">
        <v>1833.27</v>
      </c>
      <c r="L265" s="807">
        <f t="shared" si="50"/>
        <v>160.32</v>
      </c>
      <c r="M265" s="807">
        <f t="shared" si="51"/>
        <v>49.498289999999997</v>
      </c>
      <c r="N265" s="786">
        <v>13.36</v>
      </c>
      <c r="O265" s="786">
        <f>(K265*0.027)/12</f>
        <v>4.1248575000000001</v>
      </c>
      <c r="P265" s="788" t="s">
        <v>1527</v>
      </c>
      <c r="Q265" s="807" t="s">
        <v>813</v>
      </c>
      <c r="R265" s="807" t="s">
        <v>17287</v>
      </c>
      <c r="S265" s="807" t="s">
        <v>8952</v>
      </c>
      <c r="T265" s="807" t="s">
        <v>8091</v>
      </c>
      <c r="U265" s="807">
        <v>20</v>
      </c>
      <c r="V265" s="963">
        <v>2</v>
      </c>
      <c r="W265" s="807" t="s">
        <v>10299</v>
      </c>
      <c r="X265" s="807">
        <v>1</v>
      </c>
      <c r="Y265" s="807" t="s">
        <v>10143</v>
      </c>
      <c r="Z265" s="807"/>
      <c r="AA265" s="807"/>
      <c r="AB265" s="807"/>
      <c r="AC265" s="807" t="s">
        <v>10027</v>
      </c>
      <c r="AD265" s="807" t="s">
        <v>10027</v>
      </c>
      <c r="AE265" s="807" t="s">
        <v>10027</v>
      </c>
      <c r="AF265" s="807" t="s">
        <v>10027</v>
      </c>
      <c r="AG265" s="807"/>
      <c r="AH265" s="807"/>
      <c r="AI265" s="807"/>
      <c r="AJ265" s="807"/>
      <c r="AK265" s="559"/>
    </row>
    <row r="266" spans="1:37" ht="47.25" customHeight="1" x14ac:dyDescent="0.25">
      <c r="A266" s="767"/>
      <c r="B266" s="784">
        <v>258</v>
      </c>
      <c r="C266" s="785" t="s">
        <v>9386</v>
      </c>
      <c r="D266" s="785" t="s">
        <v>9899</v>
      </c>
      <c r="E266" s="807" t="s">
        <v>9401</v>
      </c>
      <c r="F266" s="791" t="s">
        <v>9900</v>
      </c>
      <c r="G266" s="807" t="s">
        <v>1104</v>
      </c>
      <c r="H266" s="807"/>
      <c r="I266" s="812" t="s">
        <v>9901</v>
      </c>
      <c r="J266" s="807"/>
      <c r="K266" s="807">
        <v>3182.3</v>
      </c>
      <c r="L266" s="807">
        <f t="shared" si="50"/>
        <v>618.24</v>
      </c>
      <c r="M266" s="807">
        <f t="shared" si="51"/>
        <v>85.9221</v>
      </c>
      <c r="N266" s="786">
        <v>51.52</v>
      </c>
      <c r="O266" s="786">
        <f>(K266*0.027)/12</f>
        <v>7.1601749999999997</v>
      </c>
      <c r="P266" s="786" t="s">
        <v>9942</v>
      </c>
      <c r="Q266" s="807" t="s">
        <v>9976</v>
      </c>
      <c r="R266" s="807" t="s">
        <v>17287</v>
      </c>
      <c r="S266" s="807" t="s">
        <v>8952</v>
      </c>
      <c r="T266" s="807" t="s">
        <v>8092</v>
      </c>
      <c r="U266" s="807">
        <v>12.8</v>
      </c>
      <c r="V266" s="963">
        <v>2</v>
      </c>
      <c r="W266" s="807" t="s">
        <v>16454</v>
      </c>
      <c r="X266" s="807">
        <v>1</v>
      </c>
      <c r="Y266" s="807" t="s">
        <v>10143</v>
      </c>
      <c r="Z266" s="807"/>
      <c r="AA266" s="807"/>
      <c r="AB266" s="807" t="s">
        <v>10250</v>
      </c>
      <c r="AC266" s="807" t="s">
        <v>10027</v>
      </c>
      <c r="AD266" s="807" t="s">
        <v>2239</v>
      </c>
      <c r="AE266" s="807" t="s">
        <v>10027</v>
      </c>
      <c r="AF266" s="807" t="s">
        <v>2239</v>
      </c>
      <c r="AG266" s="807"/>
      <c r="AH266" s="807" t="s">
        <v>663</v>
      </c>
      <c r="AI266" s="807" t="s">
        <v>16468</v>
      </c>
      <c r="AJ266" s="807"/>
      <c r="AK266" s="559"/>
    </row>
    <row r="267" spans="1:37" ht="60" customHeight="1" x14ac:dyDescent="0.25">
      <c r="A267" s="767"/>
      <c r="B267" s="784">
        <v>259</v>
      </c>
      <c r="C267" s="785" t="s">
        <v>9386</v>
      </c>
      <c r="D267" s="785" t="s">
        <v>8447</v>
      </c>
      <c r="E267" s="807" t="s">
        <v>9402</v>
      </c>
      <c r="F267" s="813" t="s">
        <v>9904</v>
      </c>
      <c r="G267" s="807" t="s">
        <v>1104</v>
      </c>
      <c r="H267" s="807"/>
      <c r="I267" s="807"/>
      <c r="J267" s="807"/>
      <c r="K267" s="807">
        <v>582.20000000000005</v>
      </c>
      <c r="L267" s="807">
        <f t="shared" si="50"/>
        <v>50.651400000000002</v>
      </c>
      <c r="M267" s="807">
        <f t="shared" si="51"/>
        <v>15.7194</v>
      </c>
      <c r="N267" s="786">
        <f>(K267*0.087)/12</f>
        <v>4.2209500000000002</v>
      </c>
      <c r="O267" s="786">
        <f>(K267*0.027)/12</f>
        <v>1.3099499999999999</v>
      </c>
      <c r="P267" s="786" t="s">
        <v>9942</v>
      </c>
      <c r="Q267" s="788" t="s">
        <v>813</v>
      </c>
      <c r="R267" s="807" t="s">
        <v>17287</v>
      </c>
      <c r="S267" s="807" t="s">
        <v>8952</v>
      </c>
      <c r="T267" s="807" t="s">
        <v>8094</v>
      </c>
      <c r="U267" s="807">
        <v>11.2</v>
      </c>
      <c r="V267" s="963">
        <v>1</v>
      </c>
      <c r="W267" s="807" t="s">
        <v>16448</v>
      </c>
      <c r="X267" s="807">
        <v>1</v>
      </c>
      <c r="Y267" s="807" t="s">
        <v>10143</v>
      </c>
      <c r="Z267" s="807"/>
      <c r="AA267" s="807"/>
      <c r="AB267" s="807"/>
      <c r="AC267" s="807" t="s">
        <v>10027</v>
      </c>
      <c r="AD267" s="807" t="s">
        <v>10027</v>
      </c>
      <c r="AE267" s="807" t="s">
        <v>10027</v>
      </c>
      <c r="AF267" s="807" t="s">
        <v>10027</v>
      </c>
      <c r="AG267" s="807"/>
      <c r="AH267" s="807" t="s">
        <v>663</v>
      </c>
      <c r="AI267" s="807" t="s">
        <v>13302</v>
      </c>
      <c r="AJ267" s="807"/>
      <c r="AK267" s="559"/>
    </row>
    <row r="268" spans="1:37" ht="120" customHeight="1" x14ac:dyDescent="0.25">
      <c r="A268" s="767"/>
      <c r="B268" s="784">
        <v>260</v>
      </c>
      <c r="C268" s="785" t="s">
        <v>9386</v>
      </c>
      <c r="D268" s="785" t="s">
        <v>10666</v>
      </c>
      <c r="E268" s="807" t="s">
        <v>307</v>
      </c>
      <c r="F268" s="791" t="s">
        <v>9646</v>
      </c>
      <c r="G268" s="807" t="s">
        <v>1105</v>
      </c>
      <c r="H268" s="807"/>
      <c r="I268" s="807"/>
      <c r="J268" s="807"/>
      <c r="K268" s="807">
        <v>1737.93</v>
      </c>
      <c r="L268" s="807">
        <f t="shared" si="50"/>
        <v>349.20000000000005</v>
      </c>
      <c r="M268" s="807">
        <f t="shared" si="51"/>
        <v>46.92</v>
      </c>
      <c r="N268" s="831">
        <v>29.1</v>
      </c>
      <c r="O268" s="831">
        <v>3.91</v>
      </c>
      <c r="P268" s="788" t="s">
        <v>1527</v>
      </c>
      <c r="Q268" s="807" t="s">
        <v>813</v>
      </c>
      <c r="R268" s="807" t="s">
        <v>17287</v>
      </c>
      <c r="S268" s="807" t="s">
        <v>8952</v>
      </c>
      <c r="T268" s="807" t="s">
        <v>8095</v>
      </c>
      <c r="U268" s="807">
        <v>12.8</v>
      </c>
      <c r="V268" s="963">
        <v>2</v>
      </c>
      <c r="W268" s="807" t="s">
        <v>16434</v>
      </c>
      <c r="X268" s="807">
        <v>1</v>
      </c>
      <c r="Y268" s="807" t="s">
        <v>13810</v>
      </c>
      <c r="Z268" s="807"/>
      <c r="AA268" s="807"/>
      <c r="AB268" s="807"/>
      <c r="AC268" s="807" t="s">
        <v>10027</v>
      </c>
      <c r="AD268" s="807" t="s">
        <v>10027</v>
      </c>
      <c r="AE268" s="807" t="s">
        <v>10027</v>
      </c>
      <c r="AF268" s="807" t="s">
        <v>2239</v>
      </c>
      <c r="AG268" s="807"/>
      <c r="AH268" s="807" t="s">
        <v>663</v>
      </c>
      <c r="AI268" s="807" t="s">
        <v>10648</v>
      </c>
      <c r="AJ268" s="807" t="s">
        <v>10669</v>
      </c>
      <c r="AK268" s="559"/>
    </row>
    <row r="269" spans="1:37" ht="63" customHeight="1" x14ac:dyDescent="0.25">
      <c r="A269" s="767"/>
      <c r="B269" s="784">
        <v>261</v>
      </c>
      <c r="C269" s="785" t="s">
        <v>9386</v>
      </c>
      <c r="D269" s="785" t="s">
        <v>8449</v>
      </c>
      <c r="E269" s="807" t="s">
        <v>293</v>
      </c>
      <c r="F269" s="791" t="s">
        <v>9894</v>
      </c>
      <c r="G269" s="807" t="s">
        <v>1103</v>
      </c>
      <c r="H269" s="807" t="s">
        <v>11279</v>
      </c>
      <c r="I269" s="812" t="s">
        <v>7192</v>
      </c>
      <c r="J269" s="807" t="s">
        <v>5493</v>
      </c>
      <c r="K269" s="807">
        <v>2139.9</v>
      </c>
      <c r="L269" s="807">
        <f t="shared" si="50"/>
        <v>387.84000000000003</v>
      </c>
      <c r="M269" s="807">
        <f t="shared" si="51"/>
        <v>57.777299999999997</v>
      </c>
      <c r="N269" s="786">
        <v>32.32</v>
      </c>
      <c r="O269" s="786">
        <f t="shared" ref="O269:O272" si="56">(K269*0.027)/12</f>
        <v>4.814775</v>
      </c>
      <c r="P269" s="800" t="s">
        <v>1740</v>
      </c>
      <c r="Q269" s="788" t="s">
        <v>813</v>
      </c>
      <c r="R269" s="807" t="s">
        <v>17287</v>
      </c>
      <c r="S269" s="807" t="s">
        <v>8952</v>
      </c>
      <c r="T269" s="807" t="s">
        <v>8096</v>
      </c>
      <c r="U269" s="807">
        <v>10.4</v>
      </c>
      <c r="V269" s="963">
        <v>2</v>
      </c>
      <c r="W269" s="807" t="s">
        <v>12823</v>
      </c>
      <c r="X269" s="807">
        <v>1</v>
      </c>
      <c r="Y269" s="807" t="s">
        <v>10150</v>
      </c>
      <c r="Z269" s="807"/>
      <c r="AA269" s="807"/>
      <c r="AB269" s="807" t="s">
        <v>12824</v>
      </c>
      <c r="AC269" s="807" t="s">
        <v>10027</v>
      </c>
      <c r="AD269" s="807" t="s">
        <v>2239</v>
      </c>
      <c r="AE269" s="807" t="s">
        <v>10027</v>
      </c>
      <c r="AF269" s="807" t="s">
        <v>10027</v>
      </c>
      <c r="AG269" s="807"/>
      <c r="AH269" s="807" t="s">
        <v>663</v>
      </c>
      <c r="AI269" s="807" t="s">
        <v>13302</v>
      </c>
      <c r="AJ269" s="807"/>
      <c r="AK269" s="559"/>
    </row>
    <row r="270" spans="1:37" ht="47.25" customHeight="1" x14ac:dyDescent="0.25">
      <c r="A270" s="767"/>
      <c r="B270" s="784">
        <v>262</v>
      </c>
      <c r="C270" s="785" t="s">
        <v>9386</v>
      </c>
      <c r="D270" s="785" t="s">
        <v>8450</v>
      </c>
      <c r="E270" s="807" t="s">
        <v>10140</v>
      </c>
      <c r="F270" s="791" t="s">
        <v>9233</v>
      </c>
      <c r="G270" s="807" t="s">
        <v>1104</v>
      </c>
      <c r="H270" s="807" t="s">
        <v>16877</v>
      </c>
      <c r="I270" s="807"/>
      <c r="J270" s="807"/>
      <c r="K270" s="807">
        <v>4880.3</v>
      </c>
      <c r="L270" s="807">
        <f t="shared" si="50"/>
        <v>1606.8000000000002</v>
      </c>
      <c r="M270" s="807">
        <f t="shared" si="51"/>
        <v>131.7681</v>
      </c>
      <c r="N270" s="786">
        <v>133.9</v>
      </c>
      <c r="O270" s="786">
        <f t="shared" si="56"/>
        <v>10.980675</v>
      </c>
      <c r="P270" s="786" t="s">
        <v>9942</v>
      </c>
      <c r="Q270" s="788" t="s">
        <v>813</v>
      </c>
      <c r="R270" s="807" t="s">
        <v>17287</v>
      </c>
      <c r="S270" s="807" t="s">
        <v>8952</v>
      </c>
      <c r="T270" s="807" t="s">
        <v>8098</v>
      </c>
      <c r="U270" s="807">
        <v>21</v>
      </c>
      <c r="V270" s="963">
        <v>4</v>
      </c>
      <c r="W270" s="807" t="s">
        <v>10294</v>
      </c>
      <c r="X270" s="807">
        <v>1</v>
      </c>
      <c r="Y270" s="807" t="s">
        <v>10143</v>
      </c>
      <c r="Z270" s="807"/>
      <c r="AA270" s="807"/>
      <c r="AB270" s="807"/>
      <c r="AC270" s="807" t="s">
        <v>10027</v>
      </c>
      <c r="AD270" s="807" t="s">
        <v>10027</v>
      </c>
      <c r="AE270" s="807" t="s">
        <v>10027</v>
      </c>
      <c r="AF270" s="807" t="s">
        <v>2239</v>
      </c>
      <c r="AG270" s="807"/>
      <c r="AH270" s="807" t="s">
        <v>1695</v>
      </c>
      <c r="AI270" s="807" t="s">
        <v>13302</v>
      </c>
      <c r="AJ270" s="807"/>
      <c r="AK270" s="559"/>
    </row>
    <row r="271" spans="1:37" ht="60" customHeight="1" x14ac:dyDescent="0.25">
      <c r="A271" s="767"/>
      <c r="B271" s="784">
        <v>263</v>
      </c>
      <c r="C271" s="785" t="s">
        <v>9386</v>
      </c>
      <c r="D271" s="785" t="s">
        <v>8451</v>
      </c>
      <c r="E271" s="807" t="s">
        <v>16875</v>
      </c>
      <c r="F271" s="791" t="s">
        <v>9234</v>
      </c>
      <c r="G271" s="807" t="s">
        <v>1104</v>
      </c>
      <c r="H271" s="807"/>
      <c r="I271" s="807"/>
      <c r="J271" s="807"/>
      <c r="K271" s="807">
        <v>4838.8</v>
      </c>
      <c r="L271" s="807">
        <f t="shared" si="50"/>
        <v>420.97559999999999</v>
      </c>
      <c r="M271" s="807">
        <f t="shared" si="51"/>
        <v>130.64760000000001</v>
      </c>
      <c r="N271" s="786">
        <f>(K271*0.087)/12</f>
        <v>35.081299999999999</v>
      </c>
      <c r="O271" s="786">
        <f t="shared" si="56"/>
        <v>10.887300000000002</v>
      </c>
      <c r="P271" s="786" t="s">
        <v>9942</v>
      </c>
      <c r="Q271" s="788" t="s">
        <v>813</v>
      </c>
      <c r="R271" s="807" t="s">
        <v>17287</v>
      </c>
      <c r="S271" s="807" t="s">
        <v>8952</v>
      </c>
      <c r="T271" s="807" t="s">
        <v>8099</v>
      </c>
      <c r="U271" s="807">
        <v>21</v>
      </c>
      <c r="V271" s="963">
        <v>3</v>
      </c>
      <c r="W271" s="807" t="s">
        <v>10221</v>
      </c>
      <c r="X271" s="807">
        <v>1</v>
      </c>
      <c r="Y271" s="807" t="s">
        <v>10143</v>
      </c>
      <c r="Z271" s="807"/>
      <c r="AA271" s="807"/>
      <c r="AB271" s="807"/>
      <c r="AC271" s="807" t="s">
        <v>10027</v>
      </c>
      <c r="AD271" s="807" t="s">
        <v>10027</v>
      </c>
      <c r="AE271" s="807" t="s">
        <v>10027</v>
      </c>
      <c r="AF271" s="807" t="s">
        <v>2239</v>
      </c>
      <c r="AG271" s="807"/>
      <c r="AH271" s="807" t="s">
        <v>1695</v>
      </c>
      <c r="AI271" s="807" t="s">
        <v>13302</v>
      </c>
      <c r="AJ271" s="807"/>
      <c r="AK271" s="559"/>
    </row>
    <row r="272" spans="1:37" ht="60" customHeight="1" x14ac:dyDescent="0.25">
      <c r="A272" s="767"/>
      <c r="B272" s="784">
        <v>264</v>
      </c>
      <c r="C272" s="785" t="s">
        <v>9386</v>
      </c>
      <c r="D272" s="785" t="s">
        <v>8452</v>
      </c>
      <c r="E272" s="807" t="s">
        <v>16876</v>
      </c>
      <c r="F272" s="791" t="s">
        <v>9235</v>
      </c>
      <c r="G272" s="807" t="s">
        <v>1104</v>
      </c>
      <c r="H272" s="807"/>
      <c r="I272" s="807"/>
      <c r="J272" s="807" t="s">
        <v>10297</v>
      </c>
      <c r="K272" s="807">
        <v>6652.5</v>
      </c>
      <c r="L272" s="807">
        <f t="shared" si="50"/>
        <v>602.28</v>
      </c>
      <c r="M272" s="807">
        <f t="shared" si="51"/>
        <v>179.61750000000001</v>
      </c>
      <c r="N272" s="786">
        <v>50.19</v>
      </c>
      <c r="O272" s="786">
        <f t="shared" si="56"/>
        <v>14.968125000000001</v>
      </c>
      <c r="P272" s="786" t="s">
        <v>9942</v>
      </c>
      <c r="Q272" s="788" t="s">
        <v>813</v>
      </c>
      <c r="R272" s="807" t="s">
        <v>17287</v>
      </c>
      <c r="S272" s="807" t="s">
        <v>8952</v>
      </c>
      <c r="T272" s="807" t="s">
        <v>5194</v>
      </c>
      <c r="U272" s="807">
        <v>21</v>
      </c>
      <c r="V272" s="963">
        <v>2</v>
      </c>
      <c r="W272" s="807" t="s">
        <v>10221</v>
      </c>
      <c r="X272" s="807">
        <v>1</v>
      </c>
      <c r="Y272" s="807" t="s">
        <v>10143</v>
      </c>
      <c r="Z272" s="807"/>
      <c r="AA272" s="807"/>
      <c r="AB272" s="807"/>
      <c r="AC272" s="807" t="s">
        <v>10027</v>
      </c>
      <c r="AD272" s="807" t="s">
        <v>10027</v>
      </c>
      <c r="AE272" s="807" t="s">
        <v>10027</v>
      </c>
      <c r="AF272" s="807" t="s">
        <v>2239</v>
      </c>
      <c r="AG272" s="807"/>
      <c r="AH272" s="807" t="s">
        <v>1695</v>
      </c>
      <c r="AI272" s="807" t="s">
        <v>16468</v>
      </c>
      <c r="AJ272" s="807"/>
      <c r="AK272" s="559"/>
    </row>
    <row r="273" spans="1:37" s="577" customFormat="1" ht="57" customHeight="1" x14ac:dyDescent="0.25">
      <c r="A273" s="767"/>
      <c r="B273" s="784">
        <v>265</v>
      </c>
      <c r="C273" s="785" t="s">
        <v>9500</v>
      </c>
      <c r="D273" s="785" t="s">
        <v>8515</v>
      </c>
      <c r="E273" s="807" t="s">
        <v>74</v>
      </c>
      <c r="F273" s="785" t="s">
        <v>17873</v>
      </c>
      <c r="G273" s="807" t="s">
        <v>1104</v>
      </c>
      <c r="H273" s="812" t="s">
        <v>9880</v>
      </c>
      <c r="I273" s="807"/>
      <c r="J273" s="807" t="s">
        <v>6500</v>
      </c>
      <c r="K273" s="807">
        <v>12332.4</v>
      </c>
      <c r="L273" s="807">
        <f t="shared" si="50"/>
        <v>1184.8968</v>
      </c>
      <c r="M273" s="807">
        <f t="shared" si="51"/>
        <v>345.30720000000002</v>
      </c>
      <c r="N273" s="786">
        <f>K273*0.086/12+0.36+6.66+0.36+2.9792</f>
        <v>98.741399999999999</v>
      </c>
      <c r="O273" s="786">
        <f t="shared" ref="O273:O283" si="57">(K273*0.028)/12</f>
        <v>28.775600000000001</v>
      </c>
      <c r="P273" s="826" t="s">
        <v>9977</v>
      </c>
      <c r="Q273" s="788" t="s">
        <v>813</v>
      </c>
      <c r="R273" s="807" t="s">
        <v>17287</v>
      </c>
      <c r="S273" s="807" t="s">
        <v>8952</v>
      </c>
      <c r="T273" s="807" t="s">
        <v>3169</v>
      </c>
      <c r="U273" s="807">
        <v>6</v>
      </c>
      <c r="V273" s="1017">
        <v>3</v>
      </c>
      <c r="W273" s="807" t="s">
        <v>16489</v>
      </c>
      <c r="X273" s="807">
        <v>1</v>
      </c>
      <c r="Y273" s="807" t="s">
        <v>10150</v>
      </c>
      <c r="Z273" s="807"/>
      <c r="AA273" s="807"/>
      <c r="AB273" s="807" t="s">
        <v>10222</v>
      </c>
      <c r="AC273" s="807" t="s">
        <v>10027</v>
      </c>
      <c r="AD273" s="807" t="s">
        <v>10027</v>
      </c>
      <c r="AE273" s="807" t="s">
        <v>10027</v>
      </c>
      <c r="AF273" s="807" t="s">
        <v>10027</v>
      </c>
      <c r="AG273" s="807"/>
      <c r="AH273" s="807" t="s">
        <v>663</v>
      </c>
      <c r="AI273" s="807" t="s">
        <v>13302</v>
      </c>
      <c r="AJ273" s="807"/>
      <c r="AK273" s="761"/>
    </row>
    <row r="274" spans="1:37" s="577" customFormat="1" ht="57" customHeight="1" x14ac:dyDescent="0.25">
      <c r="A274" s="767"/>
      <c r="B274" s="784">
        <v>266</v>
      </c>
      <c r="C274" s="785" t="s">
        <v>9500</v>
      </c>
      <c r="D274" s="785" t="s">
        <v>8516</v>
      </c>
      <c r="E274" s="807" t="s">
        <v>77</v>
      </c>
      <c r="F274" s="785" t="s">
        <v>17872</v>
      </c>
      <c r="G274" s="807" t="s">
        <v>1104</v>
      </c>
      <c r="H274" s="812" t="s">
        <v>2335</v>
      </c>
      <c r="I274" s="807" t="s">
        <v>7186</v>
      </c>
      <c r="J274" s="807"/>
      <c r="K274" s="807">
        <v>19550.099999999999</v>
      </c>
      <c r="L274" s="807">
        <f t="shared" si="50"/>
        <v>1683.0486000000001</v>
      </c>
      <c r="M274" s="807">
        <f t="shared" si="51"/>
        <v>547.40279999999996</v>
      </c>
      <c r="N274" s="786">
        <f>K274*0.086/12+0.145</f>
        <v>140.25405000000001</v>
      </c>
      <c r="O274" s="786">
        <f t="shared" si="57"/>
        <v>45.616899999999994</v>
      </c>
      <c r="P274" s="826" t="s">
        <v>9977</v>
      </c>
      <c r="Q274" s="788" t="s">
        <v>813</v>
      </c>
      <c r="R274" s="807" t="s">
        <v>17287</v>
      </c>
      <c r="S274" s="807" t="s">
        <v>8952</v>
      </c>
      <c r="T274" s="807" t="s">
        <v>8100</v>
      </c>
      <c r="U274" s="807">
        <v>6</v>
      </c>
      <c r="V274" s="1017">
        <v>4</v>
      </c>
      <c r="W274" s="807" t="s">
        <v>16489</v>
      </c>
      <c r="X274" s="807">
        <v>1</v>
      </c>
      <c r="Y274" s="807" t="s">
        <v>10150</v>
      </c>
      <c r="Z274" s="807"/>
      <c r="AA274" s="807"/>
      <c r="AB274" s="807" t="s">
        <v>10222</v>
      </c>
      <c r="AC274" s="807" t="s">
        <v>10027</v>
      </c>
      <c r="AD274" s="807" t="s">
        <v>10027</v>
      </c>
      <c r="AE274" s="807" t="s">
        <v>10027</v>
      </c>
      <c r="AF274" s="807" t="s">
        <v>10027</v>
      </c>
      <c r="AG274" s="807"/>
      <c r="AH274" s="807" t="s">
        <v>663</v>
      </c>
      <c r="AI274" s="807" t="s">
        <v>13302</v>
      </c>
      <c r="AJ274" s="807"/>
      <c r="AK274" s="761"/>
    </row>
    <row r="275" spans="1:37" s="577" customFormat="1" ht="57" customHeight="1" x14ac:dyDescent="0.25">
      <c r="A275" s="767"/>
      <c r="B275" s="784">
        <v>267</v>
      </c>
      <c r="C275" s="785" t="s">
        <v>9500</v>
      </c>
      <c r="D275" s="785" t="s">
        <v>8517</v>
      </c>
      <c r="E275" s="807" t="s">
        <v>78</v>
      </c>
      <c r="F275" s="785" t="s">
        <v>17866</v>
      </c>
      <c r="G275" s="807" t="s">
        <v>1104</v>
      </c>
      <c r="H275" s="807" t="s">
        <v>2336</v>
      </c>
      <c r="I275" s="818" t="s">
        <v>7088</v>
      </c>
      <c r="J275" s="807"/>
      <c r="K275" s="807">
        <v>13059.1</v>
      </c>
      <c r="L275" s="807">
        <f t="shared" si="50"/>
        <v>1144.8926000000001</v>
      </c>
      <c r="M275" s="807">
        <f t="shared" si="51"/>
        <v>365.65480000000002</v>
      </c>
      <c r="N275" s="786">
        <f>K275*0.086/12+0.73+1.0875</f>
        <v>95.407716666666673</v>
      </c>
      <c r="O275" s="786">
        <f t="shared" si="57"/>
        <v>30.471233333333334</v>
      </c>
      <c r="P275" s="826" t="s">
        <v>9977</v>
      </c>
      <c r="Q275" s="788" t="s">
        <v>813</v>
      </c>
      <c r="R275" s="807" t="s">
        <v>17287</v>
      </c>
      <c r="S275" s="807" t="s">
        <v>8952</v>
      </c>
      <c r="T275" s="807" t="s">
        <v>3088</v>
      </c>
      <c r="U275" s="807">
        <v>6</v>
      </c>
      <c r="V275" s="1017">
        <v>2</v>
      </c>
      <c r="W275" s="807" t="s">
        <v>16489</v>
      </c>
      <c r="X275" s="807">
        <v>1</v>
      </c>
      <c r="Y275" s="807" t="s">
        <v>10150</v>
      </c>
      <c r="Z275" s="807"/>
      <c r="AA275" s="807"/>
      <c r="AB275" s="807" t="s">
        <v>16927</v>
      </c>
      <c r="AC275" s="807" t="s">
        <v>10027</v>
      </c>
      <c r="AD275" s="807" t="s">
        <v>10027</v>
      </c>
      <c r="AE275" s="807" t="s">
        <v>10027</v>
      </c>
      <c r="AF275" s="807" t="s">
        <v>2239</v>
      </c>
      <c r="AG275" s="807"/>
      <c r="AH275" s="807" t="s">
        <v>663</v>
      </c>
      <c r="AI275" s="807" t="s">
        <v>13302</v>
      </c>
      <c r="AJ275" s="807"/>
      <c r="AK275" s="761"/>
    </row>
    <row r="276" spans="1:37" s="577" customFormat="1" ht="57" customHeight="1" x14ac:dyDescent="0.25">
      <c r="A276" s="767"/>
      <c r="B276" s="784">
        <v>268</v>
      </c>
      <c r="C276" s="785" t="s">
        <v>9500</v>
      </c>
      <c r="D276" s="785" t="s">
        <v>8518</v>
      </c>
      <c r="E276" s="807" t="s">
        <v>68</v>
      </c>
      <c r="F276" s="785" t="s">
        <v>17979</v>
      </c>
      <c r="G276" s="807" t="s">
        <v>1104</v>
      </c>
      <c r="H276" s="807" t="s">
        <v>10223</v>
      </c>
      <c r="I276" s="807" t="s">
        <v>10224</v>
      </c>
      <c r="J276" s="807"/>
      <c r="K276" s="807">
        <v>4509.1000000000004</v>
      </c>
      <c r="L276" s="807">
        <f t="shared" si="50"/>
        <v>442.53356000000002</v>
      </c>
      <c r="M276" s="807">
        <f t="shared" si="51"/>
        <v>126.25480000000002</v>
      </c>
      <c r="N276" s="786">
        <f>K276*0.086/12+1.74+0.22+1.74+0.0725+0.79008</f>
        <v>36.877796666666669</v>
      </c>
      <c r="O276" s="786">
        <f t="shared" si="57"/>
        <v>10.521233333333335</v>
      </c>
      <c r="P276" s="826" t="s">
        <v>9977</v>
      </c>
      <c r="Q276" s="788" t="s">
        <v>813</v>
      </c>
      <c r="R276" s="807" t="s">
        <v>17287</v>
      </c>
      <c r="S276" s="807" t="s">
        <v>8952</v>
      </c>
      <c r="T276" s="807" t="s">
        <v>8101</v>
      </c>
      <c r="U276" s="807">
        <v>6</v>
      </c>
      <c r="V276" s="1017">
        <v>3</v>
      </c>
      <c r="W276" s="807" t="s">
        <v>16489</v>
      </c>
      <c r="X276" s="807">
        <v>1</v>
      </c>
      <c r="Y276" s="807" t="s">
        <v>10150</v>
      </c>
      <c r="Z276" s="807"/>
      <c r="AA276" s="807"/>
      <c r="AB276" s="807" t="s">
        <v>10222</v>
      </c>
      <c r="AC276" s="807" t="s">
        <v>10027</v>
      </c>
      <c r="AD276" s="807" t="s">
        <v>10027</v>
      </c>
      <c r="AE276" s="807" t="s">
        <v>10027</v>
      </c>
      <c r="AF276" s="807" t="s">
        <v>10027</v>
      </c>
      <c r="AG276" s="807"/>
      <c r="AH276" s="807" t="s">
        <v>663</v>
      </c>
      <c r="AI276" s="807" t="s">
        <v>13302</v>
      </c>
      <c r="AJ276" s="807"/>
      <c r="AK276" s="761"/>
    </row>
    <row r="277" spans="1:37" s="577" customFormat="1" ht="57" customHeight="1" x14ac:dyDescent="0.25">
      <c r="A277" s="767"/>
      <c r="B277" s="784">
        <v>269</v>
      </c>
      <c r="C277" s="785" t="s">
        <v>9500</v>
      </c>
      <c r="D277" s="785" t="s">
        <v>8519</v>
      </c>
      <c r="E277" s="807" t="s">
        <v>67</v>
      </c>
      <c r="F277" s="785" t="s">
        <v>17867</v>
      </c>
      <c r="G277" s="807" t="s">
        <v>1104</v>
      </c>
      <c r="H277" s="807" t="s">
        <v>16637</v>
      </c>
      <c r="I277" s="807"/>
      <c r="J277" s="807"/>
      <c r="K277" s="807">
        <v>11727.6</v>
      </c>
      <c r="L277" s="807">
        <f t="shared" si="50"/>
        <v>1085.3136</v>
      </c>
      <c r="M277" s="807">
        <f t="shared" si="51"/>
        <v>328.37280000000004</v>
      </c>
      <c r="N277" s="786">
        <f>K277*0.086/12+0.51+4.32+0.14+1.425</f>
        <v>90.442800000000005</v>
      </c>
      <c r="O277" s="786">
        <f t="shared" si="57"/>
        <v>27.364400000000003</v>
      </c>
      <c r="P277" s="826" t="s">
        <v>9977</v>
      </c>
      <c r="Q277" s="788" t="s">
        <v>813</v>
      </c>
      <c r="R277" s="807" t="s">
        <v>17287</v>
      </c>
      <c r="S277" s="807" t="s">
        <v>8952</v>
      </c>
      <c r="T277" s="807" t="s">
        <v>8102</v>
      </c>
      <c r="U277" s="807">
        <v>6</v>
      </c>
      <c r="V277" s="1017">
        <v>3</v>
      </c>
      <c r="W277" s="807" t="s">
        <v>16489</v>
      </c>
      <c r="X277" s="807">
        <v>1</v>
      </c>
      <c r="Y277" s="807" t="s">
        <v>10150</v>
      </c>
      <c r="Z277" s="807"/>
      <c r="AA277" s="807"/>
      <c r="AB277" s="807" t="s">
        <v>10225</v>
      </c>
      <c r="AC277" s="807" t="s">
        <v>10027</v>
      </c>
      <c r="AD277" s="807" t="s">
        <v>10027</v>
      </c>
      <c r="AE277" s="807" t="s">
        <v>10027</v>
      </c>
      <c r="AF277" s="807" t="s">
        <v>10027</v>
      </c>
      <c r="AG277" s="807"/>
      <c r="AH277" s="807" t="s">
        <v>663</v>
      </c>
      <c r="AI277" s="807" t="s">
        <v>13302</v>
      </c>
      <c r="AJ277" s="807"/>
      <c r="AK277" s="761"/>
    </row>
    <row r="278" spans="1:37" s="577" customFormat="1" ht="57" customHeight="1" x14ac:dyDescent="0.25">
      <c r="A278" s="767"/>
      <c r="B278" s="784">
        <v>270</v>
      </c>
      <c r="C278" s="785" t="s">
        <v>9500</v>
      </c>
      <c r="D278" s="785" t="s">
        <v>8520</v>
      </c>
      <c r="E278" s="807" t="s">
        <v>72</v>
      </c>
      <c r="F278" s="785" t="s">
        <v>17868</v>
      </c>
      <c r="G278" s="807" t="s">
        <v>1104</v>
      </c>
      <c r="H278" s="807" t="s">
        <v>9882</v>
      </c>
      <c r="I278" s="807" t="s">
        <v>9881</v>
      </c>
      <c r="J278" s="807"/>
      <c r="K278" s="807">
        <v>5349.3</v>
      </c>
      <c r="L278" s="807">
        <f t="shared" ref="L278:L313" si="58">N278*12</f>
        <v>692.74379999999996</v>
      </c>
      <c r="M278" s="807">
        <f t="shared" ref="M278:M295" si="59">O278*12</f>
        <v>149.78040000000001</v>
      </c>
      <c r="N278" s="786">
        <f>K278*0.086/12+6.2795+2.58+7.0325+3.5</f>
        <v>57.728649999999995</v>
      </c>
      <c r="O278" s="786">
        <f t="shared" si="57"/>
        <v>12.481700000000002</v>
      </c>
      <c r="P278" s="826" t="s">
        <v>9977</v>
      </c>
      <c r="Q278" s="788" t="s">
        <v>813</v>
      </c>
      <c r="R278" s="807" t="s">
        <v>17287</v>
      </c>
      <c r="S278" s="807" t="s">
        <v>8952</v>
      </c>
      <c r="T278" s="807" t="s">
        <v>8103</v>
      </c>
      <c r="U278" s="807">
        <v>6</v>
      </c>
      <c r="V278" s="1017">
        <v>2</v>
      </c>
      <c r="W278" s="807" t="s">
        <v>16489</v>
      </c>
      <c r="X278" s="807"/>
      <c r="Y278" s="807"/>
      <c r="Z278" s="807"/>
      <c r="AA278" s="807"/>
      <c r="AB278" s="807" t="s">
        <v>10226</v>
      </c>
      <c r="AC278" s="807" t="s">
        <v>10027</v>
      </c>
      <c r="AD278" s="807" t="s">
        <v>10027</v>
      </c>
      <c r="AE278" s="807" t="s">
        <v>10027</v>
      </c>
      <c r="AF278" s="807" t="s">
        <v>10027</v>
      </c>
      <c r="AG278" s="807"/>
      <c r="AH278" s="807" t="s">
        <v>663</v>
      </c>
      <c r="AI278" s="807" t="s">
        <v>13302</v>
      </c>
      <c r="AJ278" s="807"/>
      <c r="AK278" s="761"/>
    </row>
    <row r="279" spans="1:37" s="577" customFormat="1" ht="57" customHeight="1" x14ac:dyDescent="0.25">
      <c r="A279" s="767"/>
      <c r="B279" s="784">
        <v>271</v>
      </c>
      <c r="C279" s="785" t="s">
        <v>9500</v>
      </c>
      <c r="D279" s="785" t="s">
        <v>8521</v>
      </c>
      <c r="E279" s="807" t="s">
        <v>76</v>
      </c>
      <c r="F279" s="785" t="s">
        <v>17869</v>
      </c>
      <c r="G279" s="807" t="s">
        <v>1104</v>
      </c>
      <c r="H279" s="807"/>
      <c r="I279" s="807" t="s">
        <v>9883</v>
      </c>
      <c r="J279" s="807"/>
      <c r="K279" s="807">
        <v>3016.22</v>
      </c>
      <c r="L279" s="807">
        <f t="shared" si="58"/>
        <v>506.11491999999987</v>
      </c>
      <c r="M279" s="807">
        <f t="shared" si="59"/>
        <v>84.454160000000002</v>
      </c>
      <c r="N279" s="786">
        <f>K279*0.086/12+0.36+20.13+0.07</f>
        <v>42.176243333333325</v>
      </c>
      <c r="O279" s="786">
        <f t="shared" si="57"/>
        <v>7.0378466666666668</v>
      </c>
      <c r="P279" s="826" t="s">
        <v>9977</v>
      </c>
      <c r="Q279" s="788" t="s">
        <v>813</v>
      </c>
      <c r="R279" s="807" t="s">
        <v>17287</v>
      </c>
      <c r="S279" s="807" t="s">
        <v>8952</v>
      </c>
      <c r="T279" s="807" t="s">
        <v>8104</v>
      </c>
      <c r="U279" s="807">
        <v>6</v>
      </c>
      <c r="V279" s="1017">
        <v>2</v>
      </c>
      <c r="W279" s="807" t="s">
        <v>16489</v>
      </c>
      <c r="X279" s="807">
        <v>1</v>
      </c>
      <c r="Y279" s="807" t="s">
        <v>10150</v>
      </c>
      <c r="Z279" s="807"/>
      <c r="AA279" s="807"/>
      <c r="AB279" s="807"/>
      <c r="AC279" s="807" t="s">
        <v>10027</v>
      </c>
      <c r="AD279" s="807" t="s">
        <v>10027</v>
      </c>
      <c r="AE279" s="807" t="s">
        <v>10027</v>
      </c>
      <c r="AF279" s="807" t="s">
        <v>10027</v>
      </c>
      <c r="AG279" s="807"/>
      <c r="AH279" s="807" t="s">
        <v>663</v>
      </c>
      <c r="AI279" s="807" t="s">
        <v>13302</v>
      </c>
      <c r="AJ279" s="807"/>
      <c r="AK279" s="761"/>
    </row>
    <row r="280" spans="1:37" s="577" customFormat="1" ht="57" customHeight="1" x14ac:dyDescent="0.25">
      <c r="A280" s="767"/>
      <c r="B280" s="784">
        <v>272</v>
      </c>
      <c r="C280" s="785" t="s">
        <v>9500</v>
      </c>
      <c r="D280" s="785" t="s">
        <v>8522</v>
      </c>
      <c r="E280" s="807" t="s">
        <v>16642</v>
      </c>
      <c r="F280" s="785" t="s">
        <v>17980</v>
      </c>
      <c r="G280" s="807" t="s">
        <v>1104</v>
      </c>
      <c r="H280" s="807" t="s">
        <v>16644</v>
      </c>
      <c r="I280" s="807"/>
      <c r="J280" s="807"/>
      <c r="K280" s="807">
        <v>9663.9</v>
      </c>
      <c r="L280" s="807">
        <f t="shared" si="58"/>
        <v>831.09539999999993</v>
      </c>
      <c r="M280" s="807">
        <f t="shared" si="59"/>
        <v>270.58920000000001</v>
      </c>
      <c r="N280" s="786">
        <f t="shared" ref="N280:N283" si="60">K280*0.086/12</f>
        <v>69.257949999999994</v>
      </c>
      <c r="O280" s="786">
        <f t="shared" si="57"/>
        <v>22.549099999999999</v>
      </c>
      <c r="P280" s="826" t="s">
        <v>9977</v>
      </c>
      <c r="Q280" s="788" t="s">
        <v>813</v>
      </c>
      <c r="R280" s="807" t="s">
        <v>17287</v>
      </c>
      <c r="S280" s="807" t="s">
        <v>8952</v>
      </c>
      <c r="T280" s="807" t="s">
        <v>8105</v>
      </c>
      <c r="U280" s="807">
        <v>6</v>
      </c>
      <c r="V280" s="1017">
        <v>3</v>
      </c>
      <c r="W280" s="807" t="s">
        <v>16489</v>
      </c>
      <c r="X280" s="807">
        <v>1</v>
      </c>
      <c r="Y280" s="807" t="s">
        <v>10150</v>
      </c>
      <c r="Z280" s="807"/>
      <c r="AA280" s="807"/>
      <c r="AB280" s="807" t="s">
        <v>10226</v>
      </c>
      <c r="AC280" s="807" t="s">
        <v>10027</v>
      </c>
      <c r="AD280" s="807" t="s">
        <v>10027</v>
      </c>
      <c r="AE280" s="807" t="s">
        <v>10027</v>
      </c>
      <c r="AF280" s="807" t="s">
        <v>10027</v>
      </c>
      <c r="AG280" s="807"/>
      <c r="AH280" s="807" t="s">
        <v>663</v>
      </c>
      <c r="AI280" s="807" t="s">
        <v>13302</v>
      </c>
      <c r="AJ280" s="807"/>
      <c r="AK280" s="761"/>
    </row>
    <row r="281" spans="1:37" s="577" customFormat="1" ht="57" customHeight="1" x14ac:dyDescent="0.25">
      <c r="A281" s="767"/>
      <c r="B281" s="784">
        <v>273</v>
      </c>
      <c r="C281" s="785" t="s">
        <v>9500</v>
      </c>
      <c r="D281" s="785" t="s">
        <v>8523</v>
      </c>
      <c r="E281" s="807" t="s">
        <v>75</v>
      </c>
      <c r="F281" s="785" t="s">
        <v>17870</v>
      </c>
      <c r="G281" s="807" t="s">
        <v>1104</v>
      </c>
      <c r="H281" s="807" t="s">
        <v>14129</v>
      </c>
      <c r="I281" s="807" t="s">
        <v>6451</v>
      </c>
      <c r="J281" s="807"/>
      <c r="K281" s="807">
        <v>9706.2000000000007</v>
      </c>
      <c r="L281" s="807">
        <f t="shared" si="58"/>
        <v>932.71379999999988</v>
      </c>
      <c r="M281" s="807">
        <f t="shared" si="59"/>
        <v>271.77360000000004</v>
      </c>
      <c r="N281" s="786">
        <f>K281*0.086/12+3.285+1.19+3.69005</f>
        <v>77.72614999999999</v>
      </c>
      <c r="O281" s="786">
        <f t="shared" si="57"/>
        <v>22.647800000000004</v>
      </c>
      <c r="P281" s="826" t="s">
        <v>9977</v>
      </c>
      <c r="Q281" s="788" t="s">
        <v>813</v>
      </c>
      <c r="R281" s="807" t="s">
        <v>17287</v>
      </c>
      <c r="S281" s="807" t="s">
        <v>8952</v>
      </c>
      <c r="T281" s="807" t="s">
        <v>8106</v>
      </c>
      <c r="U281" s="807">
        <v>6</v>
      </c>
      <c r="V281" s="1017">
        <v>5</v>
      </c>
      <c r="W281" s="807" t="s">
        <v>16489</v>
      </c>
      <c r="X281" s="807">
        <v>1</v>
      </c>
      <c r="Y281" s="807" t="s">
        <v>10150</v>
      </c>
      <c r="Z281" s="807"/>
      <c r="AA281" s="807">
        <v>1</v>
      </c>
      <c r="AB281" s="807" t="s">
        <v>10226</v>
      </c>
      <c r="AC281" s="807" t="s">
        <v>10027</v>
      </c>
      <c r="AD281" s="807" t="s">
        <v>10027</v>
      </c>
      <c r="AE281" s="807" t="s">
        <v>10027</v>
      </c>
      <c r="AF281" s="807" t="s">
        <v>10027</v>
      </c>
      <c r="AG281" s="807"/>
      <c r="AH281" s="807" t="s">
        <v>663</v>
      </c>
      <c r="AI281" s="807" t="s">
        <v>13332</v>
      </c>
      <c r="AJ281" s="807"/>
      <c r="AK281" s="761"/>
    </row>
    <row r="282" spans="1:37" s="577" customFormat="1" ht="57" customHeight="1" x14ac:dyDescent="0.25">
      <c r="A282" s="767"/>
      <c r="B282" s="784">
        <v>274</v>
      </c>
      <c r="C282" s="785" t="s">
        <v>9500</v>
      </c>
      <c r="D282" s="785" t="s">
        <v>8524</v>
      </c>
      <c r="E282" s="807" t="s">
        <v>73</v>
      </c>
      <c r="F282" s="785" t="s">
        <v>17871</v>
      </c>
      <c r="G282" s="807" t="s">
        <v>1104</v>
      </c>
      <c r="H282" s="807" t="s">
        <v>9884</v>
      </c>
      <c r="I282" s="807"/>
      <c r="J282" s="807"/>
      <c r="K282" s="807">
        <v>13510.2</v>
      </c>
      <c r="L282" s="807">
        <f t="shared" si="58"/>
        <v>1248.8771999999999</v>
      </c>
      <c r="M282" s="807">
        <f t="shared" si="59"/>
        <v>378.28560000000004</v>
      </c>
      <c r="N282" s="786">
        <f>K282*0.086/12+0.07+0.29+0.22+2.39+2.61+1.67</f>
        <v>104.0731</v>
      </c>
      <c r="O282" s="786">
        <f t="shared" si="57"/>
        <v>31.523800000000005</v>
      </c>
      <c r="P282" s="826" t="s">
        <v>9977</v>
      </c>
      <c r="Q282" s="788" t="s">
        <v>813</v>
      </c>
      <c r="R282" s="807" t="s">
        <v>17287</v>
      </c>
      <c r="S282" s="807" t="s">
        <v>8952</v>
      </c>
      <c r="T282" s="807" t="s">
        <v>8107</v>
      </c>
      <c r="U282" s="807">
        <v>6</v>
      </c>
      <c r="V282" s="1017">
        <v>4</v>
      </c>
      <c r="W282" s="807" t="s">
        <v>16489</v>
      </c>
      <c r="X282" s="807">
        <v>1</v>
      </c>
      <c r="Y282" s="807" t="s">
        <v>10150</v>
      </c>
      <c r="Z282" s="807"/>
      <c r="AA282" s="807"/>
      <c r="AB282" s="807" t="s">
        <v>10226</v>
      </c>
      <c r="AC282" s="807" t="s">
        <v>10027</v>
      </c>
      <c r="AD282" s="807" t="s">
        <v>10027</v>
      </c>
      <c r="AE282" s="807" t="s">
        <v>10027</v>
      </c>
      <c r="AF282" s="807" t="s">
        <v>10027</v>
      </c>
      <c r="AG282" s="807"/>
      <c r="AH282" s="807" t="s">
        <v>663</v>
      </c>
      <c r="AI282" s="807" t="s">
        <v>13302</v>
      </c>
      <c r="AJ282" s="807"/>
      <c r="AK282" s="761"/>
    </row>
    <row r="283" spans="1:37" s="577" customFormat="1" ht="57" customHeight="1" x14ac:dyDescent="0.25">
      <c r="A283" s="767"/>
      <c r="B283" s="784">
        <v>275</v>
      </c>
      <c r="C283" s="785" t="s">
        <v>9500</v>
      </c>
      <c r="D283" s="785" t="s">
        <v>13121</v>
      </c>
      <c r="E283" s="807" t="s">
        <v>1457</v>
      </c>
      <c r="F283" s="785" t="s">
        <v>8109</v>
      </c>
      <c r="G283" s="807" t="s">
        <v>1105</v>
      </c>
      <c r="H283" s="807"/>
      <c r="I283" s="807"/>
      <c r="J283" s="807"/>
      <c r="K283" s="807">
        <v>1100.68</v>
      </c>
      <c r="L283" s="807">
        <f t="shared" si="58"/>
        <v>94.658479999999997</v>
      </c>
      <c r="M283" s="807">
        <f t="shared" si="59"/>
        <v>30.819040000000001</v>
      </c>
      <c r="N283" s="786">
        <f t="shared" si="60"/>
        <v>7.8882066666666661</v>
      </c>
      <c r="O283" s="786">
        <f t="shared" si="57"/>
        <v>2.5682533333333333</v>
      </c>
      <c r="P283" s="788"/>
      <c r="Q283" s="788" t="s">
        <v>813</v>
      </c>
      <c r="R283" s="807" t="s">
        <v>17287</v>
      </c>
      <c r="S283" s="807" t="s">
        <v>8952</v>
      </c>
      <c r="T283" s="800" t="s">
        <v>9886</v>
      </c>
      <c r="U283" s="807">
        <v>6</v>
      </c>
      <c r="V283" s="1017">
        <v>2</v>
      </c>
      <c r="W283" s="807" t="s">
        <v>11495</v>
      </c>
      <c r="X283" s="807">
        <v>1</v>
      </c>
      <c r="Y283" s="807" t="s">
        <v>14449</v>
      </c>
      <c r="Z283" s="807"/>
      <c r="AA283" s="807"/>
      <c r="AB283" s="807"/>
      <c r="AC283" s="807" t="s">
        <v>10027</v>
      </c>
      <c r="AD283" s="807" t="s">
        <v>10027</v>
      </c>
      <c r="AE283" s="807" t="s">
        <v>10027</v>
      </c>
      <c r="AF283" s="807" t="s">
        <v>10027</v>
      </c>
      <c r="AG283" s="807"/>
      <c r="AH283" s="807" t="s">
        <v>663</v>
      </c>
      <c r="AI283" s="807"/>
      <c r="AJ283" s="807"/>
      <c r="AK283" s="761"/>
    </row>
    <row r="284" spans="1:37" ht="315" customHeight="1" x14ac:dyDescent="0.25">
      <c r="A284" s="767"/>
      <c r="B284" s="784">
        <v>276</v>
      </c>
      <c r="C284" s="785" t="s">
        <v>3034</v>
      </c>
      <c r="D284" s="785" t="s">
        <v>8480</v>
      </c>
      <c r="E284" s="807" t="s">
        <v>774</v>
      </c>
      <c r="F284" s="785" t="s">
        <v>17397</v>
      </c>
      <c r="G284" s="807" t="s">
        <v>1103</v>
      </c>
      <c r="H284" s="807" t="s">
        <v>16770</v>
      </c>
      <c r="I284" s="807" t="s">
        <v>10247</v>
      </c>
      <c r="J284" s="807"/>
      <c r="K284" s="807">
        <v>20536.7</v>
      </c>
      <c r="L284" s="807">
        <f t="shared" si="58"/>
        <v>1786.6799999999998</v>
      </c>
      <c r="M284" s="807">
        <f t="shared" si="59"/>
        <v>554.49090000000001</v>
      </c>
      <c r="N284" s="786">
        <v>148.88999999999999</v>
      </c>
      <c r="O284" s="786">
        <f t="shared" ref="O284" si="61">(K284*0.027)/12</f>
        <v>46.207574999999999</v>
      </c>
      <c r="P284" s="807" t="s">
        <v>9978</v>
      </c>
      <c r="Q284" s="788" t="s">
        <v>813</v>
      </c>
      <c r="R284" s="807" t="s">
        <v>17287</v>
      </c>
      <c r="S284" s="807" t="s">
        <v>8952</v>
      </c>
      <c r="T284" s="807" t="s">
        <v>8110</v>
      </c>
      <c r="U284" s="807">
        <v>11</v>
      </c>
      <c r="V284" s="812" t="s">
        <v>16727</v>
      </c>
      <c r="W284" s="807" t="s">
        <v>16411</v>
      </c>
      <c r="X284" s="807"/>
      <c r="Y284" s="807"/>
      <c r="Z284" s="807"/>
      <c r="AA284" s="807"/>
      <c r="AB284" s="807"/>
      <c r="AC284" s="807" t="s">
        <v>10027</v>
      </c>
      <c r="AD284" s="807" t="s">
        <v>10027</v>
      </c>
      <c r="AE284" s="807" t="s">
        <v>10027</v>
      </c>
      <c r="AF284" s="807" t="s">
        <v>10027</v>
      </c>
      <c r="AG284" s="807"/>
      <c r="AH284" s="807" t="s">
        <v>663</v>
      </c>
      <c r="AI284" s="807" t="s">
        <v>13322</v>
      </c>
      <c r="AJ284" s="807"/>
      <c r="AK284" s="559"/>
    </row>
    <row r="285" spans="1:37" ht="47.25" customHeight="1" x14ac:dyDescent="0.25">
      <c r="A285" s="767"/>
      <c r="B285" s="784">
        <v>277</v>
      </c>
      <c r="C285" s="785" t="s">
        <v>3034</v>
      </c>
      <c r="D285" s="785" t="s">
        <v>8481</v>
      </c>
      <c r="E285" s="807" t="s">
        <v>772</v>
      </c>
      <c r="F285" s="785" t="s">
        <v>9145</v>
      </c>
      <c r="G285" s="807" t="s">
        <v>1104</v>
      </c>
      <c r="H285" s="807" t="s">
        <v>2341</v>
      </c>
      <c r="I285" s="818" t="s">
        <v>7093</v>
      </c>
      <c r="J285" s="807"/>
      <c r="K285" s="807">
        <v>9826.4</v>
      </c>
      <c r="L285" s="807">
        <f t="shared" si="58"/>
        <v>895.68000000000006</v>
      </c>
      <c r="M285" s="807">
        <f t="shared" si="59"/>
        <v>265.31279999999998</v>
      </c>
      <c r="N285" s="786">
        <v>74.64</v>
      </c>
      <c r="O285" s="786">
        <f t="shared" ref="O285:O294" si="62">(K285*0.027)/12</f>
        <v>22.109399999999997</v>
      </c>
      <c r="P285" s="807" t="s">
        <v>9978</v>
      </c>
      <c r="Q285" s="788" t="s">
        <v>813</v>
      </c>
      <c r="R285" s="807" t="s">
        <v>17287</v>
      </c>
      <c r="S285" s="807" t="s">
        <v>8952</v>
      </c>
      <c r="T285" s="807" t="s">
        <v>8111</v>
      </c>
      <c r="U285" s="807">
        <v>24</v>
      </c>
      <c r="V285" s="963">
        <v>4</v>
      </c>
      <c r="W285" s="807" t="s">
        <v>10248</v>
      </c>
      <c r="X285" s="807">
        <v>1</v>
      </c>
      <c r="Y285" s="807" t="s">
        <v>10150</v>
      </c>
      <c r="Z285" s="807"/>
      <c r="AA285" s="807">
        <v>1</v>
      </c>
      <c r="AB285" s="807"/>
      <c r="AC285" s="807" t="s">
        <v>10027</v>
      </c>
      <c r="AD285" s="807" t="s">
        <v>10027</v>
      </c>
      <c r="AE285" s="807" t="s">
        <v>10027</v>
      </c>
      <c r="AF285" s="807" t="s">
        <v>10027</v>
      </c>
      <c r="AG285" s="807"/>
      <c r="AH285" s="807" t="s">
        <v>663</v>
      </c>
      <c r="AI285" s="807" t="s">
        <v>16499</v>
      </c>
      <c r="AJ285" s="807"/>
      <c r="AK285" s="559"/>
    </row>
    <row r="286" spans="1:37" ht="31.5" customHeight="1" x14ac:dyDescent="0.25">
      <c r="A286" s="767"/>
      <c r="B286" s="784">
        <v>278</v>
      </c>
      <c r="C286" s="785" t="s">
        <v>2817</v>
      </c>
      <c r="D286" s="785" t="s">
        <v>13167</v>
      </c>
      <c r="E286" s="807" t="s">
        <v>313</v>
      </c>
      <c r="F286" s="785" t="s">
        <v>9936</v>
      </c>
      <c r="G286" s="807" t="s">
        <v>1104</v>
      </c>
      <c r="H286" s="812" t="s">
        <v>16698</v>
      </c>
      <c r="I286" s="807" t="s">
        <v>10417</v>
      </c>
      <c r="J286" s="807"/>
      <c r="K286" s="786">
        <v>12662.3</v>
      </c>
      <c r="L286" s="807">
        <f t="shared" si="58"/>
        <v>2623.2</v>
      </c>
      <c r="M286" s="807">
        <f t="shared" si="59"/>
        <v>341.88209999999998</v>
      </c>
      <c r="N286" s="786">
        <v>218.6</v>
      </c>
      <c r="O286" s="786">
        <f t="shared" si="62"/>
        <v>28.490174999999997</v>
      </c>
      <c r="P286" s="786" t="s">
        <v>12814</v>
      </c>
      <c r="Q286" s="807" t="s">
        <v>9976</v>
      </c>
      <c r="R286" s="807" t="s">
        <v>17287</v>
      </c>
      <c r="S286" s="807" t="s">
        <v>8952</v>
      </c>
      <c r="T286" s="807" t="s">
        <v>14729</v>
      </c>
      <c r="U286" s="807">
        <v>36</v>
      </c>
      <c r="V286" s="963">
        <v>7</v>
      </c>
      <c r="W286" s="807" t="s">
        <v>10418</v>
      </c>
      <c r="X286" s="807">
        <v>1</v>
      </c>
      <c r="Y286" s="807" t="s">
        <v>10150</v>
      </c>
      <c r="Z286" s="807"/>
      <c r="AA286" s="807">
        <v>1</v>
      </c>
      <c r="AB286" s="824" t="s">
        <v>11556</v>
      </c>
      <c r="AC286" s="807" t="s">
        <v>10027</v>
      </c>
      <c r="AD286" s="807" t="s">
        <v>2239</v>
      </c>
      <c r="AE286" s="807" t="s">
        <v>10027</v>
      </c>
      <c r="AF286" s="807" t="s">
        <v>2239</v>
      </c>
      <c r="AG286" s="807"/>
      <c r="AH286" s="807" t="s">
        <v>830</v>
      </c>
      <c r="AI286" s="807"/>
      <c r="AJ286" s="807"/>
      <c r="AK286" s="559"/>
    </row>
    <row r="287" spans="1:37" ht="31.5" customHeight="1" x14ac:dyDescent="0.25">
      <c r="A287" s="770"/>
      <c r="B287" s="784">
        <v>279</v>
      </c>
      <c r="C287" s="785" t="s">
        <v>2817</v>
      </c>
      <c r="D287" s="785" t="s">
        <v>8630</v>
      </c>
      <c r="E287" s="807" t="s">
        <v>13296</v>
      </c>
      <c r="F287" s="785" t="s">
        <v>9236</v>
      </c>
      <c r="G287" s="807" t="s">
        <v>1104</v>
      </c>
      <c r="H287" s="807" t="s">
        <v>2343</v>
      </c>
      <c r="I287" s="807" t="s">
        <v>6477</v>
      </c>
      <c r="J287" s="807"/>
      <c r="K287" s="786">
        <v>5262.1</v>
      </c>
      <c r="L287" s="807">
        <f t="shared" si="58"/>
        <v>1124.4000000000001</v>
      </c>
      <c r="M287" s="807">
        <f t="shared" si="59"/>
        <v>142.07670000000002</v>
      </c>
      <c r="N287" s="786">
        <v>93.7</v>
      </c>
      <c r="O287" s="786">
        <f t="shared" si="62"/>
        <v>11.839725000000001</v>
      </c>
      <c r="P287" s="786" t="s">
        <v>12814</v>
      </c>
      <c r="Q287" s="807" t="s">
        <v>9976</v>
      </c>
      <c r="R287" s="807" t="s">
        <v>17287</v>
      </c>
      <c r="S287" s="807" t="s">
        <v>8952</v>
      </c>
      <c r="T287" s="807" t="s">
        <v>8114</v>
      </c>
      <c r="U287" s="807">
        <v>12</v>
      </c>
      <c r="V287" s="963">
        <v>4</v>
      </c>
      <c r="W287" s="807" t="s">
        <v>10221</v>
      </c>
      <c r="X287" s="807">
        <v>1</v>
      </c>
      <c r="Y287" s="807" t="s">
        <v>10150</v>
      </c>
      <c r="Z287" s="807"/>
      <c r="AA287" s="807"/>
      <c r="AB287" s="807"/>
      <c r="AC287" s="807" t="s">
        <v>10027</v>
      </c>
      <c r="AD287" s="807" t="s">
        <v>10027</v>
      </c>
      <c r="AE287" s="807" t="s">
        <v>10027</v>
      </c>
      <c r="AF287" s="807" t="s">
        <v>10027</v>
      </c>
      <c r="AG287" s="807"/>
      <c r="AH287" s="807" t="s">
        <v>830</v>
      </c>
      <c r="AI287" s="807"/>
      <c r="AJ287" s="807"/>
      <c r="AK287" s="559"/>
    </row>
    <row r="288" spans="1:37" ht="31.5" customHeight="1" x14ac:dyDescent="0.25">
      <c r="A288" s="770"/>
      <c r="B288" s="784">
        <v>280</v>
      </c>
      <c r="C288" s="785" t="s">
        <v>2817</v>
      </c>
      <c r="D288" s="785" t="s">
        <v>8631</v>
      </c>
      <c r="E288" s="807" t="s">
        <v>318</v>
      </c>
      <c r="F288" s="785" t="s">
        <v>9934</v>
      </c>
      <c r="G288" s="807" t="s">
        <v>1104</v>
      </c>
      <c r="H288" s="807" t="s">
        <v>16070</v>
      </c>
      <c r="I288" s="807"/>
      <c r="J288" s="807" t="s">
        <v>6499</v>
      </c>
      <c r="K288" s="786">
        <v>4964.6000000000004</v>
      </c>
      <c r="L288" s="807">
        <f t="shared" si="58"/>
        <v>1587.6000000000001</v>
      </c>
      <c r="M288" s="807">
        <f t="shared" si="59"/>
        <v>134.04420000000002</v>
      </c>
      <c r="N288" s="786">
        <v>132.30000000000001</v>
      </c>
      <c r="O288" s="786">
        <f t="shared" si="62"/>
        <v>11.170350000000001</v>
      </c>
      <c r="P288" s="786" t="s">
        <v>12814</v>
      </c>
      <c r="Q288" s="807" t="s">
        <v>9976</v>
      </c>
      <c r="R288" s="807" t="s">
        <v>17287</v>
      </c>
      <c r="S288" s="807" t="s">
        <v>8952</v>
      </c>
      <c r="T288" s="807" t="s">
        <v>3731</v>
      </c>
      <c r="U288" s="807">
        <v>25</v>
      </c>
      <c r="V288" s="963">
        <v>3</v>
      </c>
      <c r="W288" s="807" t="s">
        <v>13048</v>
      </c>
      <c r="X288" s="807">
        <v>2</v>
      </c>
      <c r="Y288" s="807" t="s">
        <v>10150</v>
      </c>
      <c r="Z288" s="807"/>
      <c r="AA288" s="807"/>
      <c r="AB288" s="807" t="s">
        <v>10212</v>
      </c>
      <c r="AC288" s="807" t="s">
        <v>10027</v>
      </c>
      <c r="AD288" s="807" t="s">
        <v>2239</v>
      </c>
      <c r="AE288" s="807" t="s">
        <v>10027</v>
      </c>
      <c r="AF288" s="807" t="s">
        <v>2239</v>
      </c>
      <c r="AG288" s="807"/>
      <c r="AH288" s="807" t="s">
        <v>830</v>
      </c>
      <c r="AI288" s="807" t="s">
        <v>16474</v>
      </c>
      <c r="AJ288" s="807"/>
      <c r="AK288" s="559"/>
    </row>
    <row r="289" spans="1:37" ht="75" customHeight="1" x14ac:dyDescent="0.25">
      <c r="A289" s="770"/>
      <c r="B289" s="784">
        <v>281</v>
      </c>
      <c r="C289" s="785" t="s">
        <v>2817</v>
      </c>
      <c r="D289" s="785" t="s">
        <v>8632</v>
      </c>
      <c r="E289" s="807" t="s">
        <v>317</v>
      </c>
      <c r="F289" s="785" t="s">
        <v>9935</v>
      </c>
      <c r="G289" s="807" t="s">
        <v>1104</v>
      </c>
      <c r="H289" s="807" t="s">
        <v>10415</v>
      </c>
      <c r="I289" s="807" t="s">
        <v>10416</v>
      </c>
      <c r="J289" s="807"/>
      <c r="K289" s="786">
        <v>8658.7000000000007</v>
      </c>
      <c r="L289" s="807">
        <f t="shared" si="58"/>
        <v>1134.5999999999999</v>
      </c>
      <c r="M289" s="807">
        <f t="shared" si="59"/>
        <v>233.78490000000002</v>
      </c>
      <c r="N289" s="786">
        <v>94.55</v>
      </c>
      <c r="O289" s="786">
        <f t="shared" si="62"/>
        <v>19.482075000000002</v>
      </c>
      <c r="P289" s="786" t="s">
        <v>12814</v>
      </c>
      <c r="Q289" s="807" t="s">
        <v>9976</v>
      </c>
      <c r="R289" s="807" t="s">
        <v>17287</v>
      </c>
      <c r="S289" s="807" t="s">
        <v>8952</v>
      </c>
      <c r="T289" s="807" t="s">
        <v>8115</v>
      </c>
      <c r="U289" s="807">
        <v>12</v>
      </c>
      <c r="V289" s="963">
        <v>2</v>
      </c>
      <c r="W289" s="807" t="s">
        <v>10158</v>
      </c>
      <c r="X289" s="807">
        <v>1</v>
      </c>
      <c r="Y289" s="807" t="s">
        <v>10150</v>
      </c>
      <c r="Z289" s="807"/>
      <c r="AA289" s="807"/>
      <c r="AB289" s="807" t="s">
        <v>10212</v>
      </c>
      <c r="AC289" s="807" t="s">
        <v>10027</v>
      </c>
      <c r="AD289" s="807" t="s">
        <v>2239</v>
      </c>
      <c r="AE289" s="807" t="s">
        <v>10027</v>
      </c>
      <c r="AF289" s="807" t="s">
        <v>2239</v>
      </c>
      <c r="AG289" s="807"/>
      <c r="AH289" s="807" t="s">
        <v>830</v>
      </c>
      <c r="AI289" s="807" t="s">
        <v>16474</v>
      </c>
      <c r="AJ289" s="807"/>
      <c r="AK289" s="559"/>
    </row>
    <row r="290" spans="1:37" ht="31.5" customHeight="1" x14ac:dyDescent="0.25">
      <c r="A290" s="770"/>
      <c r="B290" s="784">
        <v>282</v>
      </c>
      <c r="C290" s="785" t="s">
        <v>1191</v>
      </c>
      <c r="D290" s="785" t="s">
        <v>13168</v>
      </c>
      <c r="E290" s="807" t="s">
        <v>10471</v>
      </c>
      <c r="F290" s="785" t="s">
        <v>9237</v>
      </c>
      <c r="G290" s="807" t="s">
        <v>1104</v>
      </c>
      <c r="H290" s="807" t="s">
        <v>15509</v>
      </c>
      <c r="I290" s="812" t="s">
        <v>6434</v>
      </c>
      <c r="J290" s="807"/>
      <c r="K290" s="786">
        <v>7990.4</v>
      </c>
      <c r="L290" s="807">
        <f t="shared" si="58"/>
        <v>1510.8000000000002</v>
      </c>
      <c r="M290" s="807">
        <f t="shared" si="59"/>
        <v>215.74079999999998</v>
      </c>
      <c r="N290" s="786">
        <v>125.9</v>
      </c>
      <c r="O290" s="786">
        <f t="shared" si="62"/>
        <v>17.978399999999997</v>
      </c>
      <c r="P290" s="807" t="s">
        <v>815</v>
      </c>
      <c r="Q290" s="807" t="s">
        <v>815</v>
      </c>
      <c r="R290" s="807" t="s">
        <v>17287</v>
      </c>
      <c r="S290" s="807" t="s">
        <v>8952</v>
      </c>
      <c r="T290" s="807" t="s">
        <v>8117</v>
      </c>
      <c r="U290" s="807">
        <v>12</v>
      </c>
      <c r="V290" s="963">
        <v>4</v>
      </c>
      <c r="W290" s="807" t="s">
        <v>11244</v>
      </c>
      <c r="X290" s="807">
        <v>1</v>
      </c>
      <c r="Y290" s="807" t="s">
        <v>10611</v>
      </c>
      <c r="Z290" s="807"/>
      <c r="AA290" s="807"/>
      <c r="AB290" s="807"/>
      <c r="AC290" s="807" t="s">
        <v>10027</v>
      </c>
      <c r="AD290" s="807" t="s">
        <v>2239</v>
      </c>
      <c r="AE290" s="807" t="s">
        <v>10027</v>
      </c>
      <c r="AF290" s="807" t="s">
        <v>2239</v>
      </c>
      <c r="AG290" s="807"/>
      <c r="AH290" s="807"/>
      <c r="AI290" s="807" t="s">
        <v>13302</v>
      </c>
      <c r="AJ290" s="807"/>
      <c r="AK290" s="559"/>
    </row>
    <row r="291" spans="1:37" ht="45" customHeight="1" x14ac:dyDescent="0.25">
      <c r="A291" s="770"/>
      <c r="B291" s="784">
        <v>283</v>
      </c>
      <c r="C291" s="785" t="s">
        <v>3034</v>
      </c>
      <c r="D291" s="785" t="s">
        <v>8634</v>
      </c>
      <c r="E291" s="807" t="s">
        <v>1698</v>
      </c>
      <c r="F291" s="785" t="s">
        <v>9239</v>
      </c>
      <c r="G291" s="807" t="s">
        <v>1104</v>
      </c>
      <c r="H291" s="807"/>
      <c r="I291" s="807"/>
      <c r="J291" s="807"/>
      <c r="K291" s="807">
        <v>3478.3</v>
      </c>
      <c r="L291" s="807">
        <f t="shared" si="58"/>
        <v>302.6121</v>
      </c>
      <c r="M291" s="807">
        <f t="shared" si="59"/>
        <v>93.914100000000005</v>
      </c>
      <c r="N291" s="786">
        <f>(K291*0.087)/12</f>
        <v>25.217675</v>
      </c>
      <c r="O291" s="786">
        <f t="shared" si="62"/>
        <v>7.8261750000000001</v>
      </c>
      <c r="P291" s="807" t="s">
        <v>9978</v>
      </c>
      <c r="Q291" s="788" t="s">
        <v>813</v>
      </c>
      <c r="R291" s="807" t="s">
        <v>17287</v>
      </c>
      <c r="S291" s="807" t="s">
        <v>8952</v>
      </c>
      <c r="T291" s="807" t="s">
        <v>8118</v>
      </c>
      <c r="U291" s="807">
        <v>15</v>
      </c>
      <c r="V291" s="963">
        <v>3</v>
      </c>
      <c r="W291" s="807" t="s">
        <v>16910</v>
      </c>
      <c r="X291" s="807">
        <v>1</v>
      </c>
      <c r="Y291" s="807" t="s">
        <v>10150</v>
      </c>
      <c r="Z291" s="807"/>
      <c r="AA291" s="807"/>
      <c r="AB291" s="807" t="s">
        <v>10256</v>
      </c>
      <c r="AC291" s="807" t="s">
        <v>10027</v>
      </c>
      <c r="AD291" s="807" t="s">
        <v>10027</v>
      </c>
      <c r="AE291" s="807" t="s">
        <v>10027</v>
      </c>
      <c r="AF291" s="807" t="s">
        <v>10027</v>
      </c>
      <c r="AG291" s="807"/>
      <c r="AH291" s="807" t="s">
        <v>663</v>
      </c>
      <c r="AI291" s="807" t="s">
        <v>13302</v>
      </c>
      <c r="AJ291" s="807"/>
      <c r="AK291" s="559"/>
    </row>
    <row r="292" spans="1:37" ht="60" customHeight="1" x14ac:dyDescent="0.25">
      <c r="A292" s="770"/>
      <c r="B292" s="784">
        <v>284</v>
      </c>
      <c r="C292" s="785" t="s">
        <v>3034</v>
      </c>
      <c r="D292" s="785" t="s">
        <v>8635</v>
      </c>
      <c r="E292" s="807" t="s">
        <v>768</v>
      </c>
      <c r="F292" s="785" t="s">
        <v>9238</v>
      </c>
      <c r="G292" s="807" t="s">
        <v>1104</v>
      </c>
      <c r="H292" s="807" t="s">
        <v>10249</v>
      </c>
      <c r="I292" s="807"/>
      <c r="J292" s="807"/>
      <c r="K292" s="807">
        <v>7939.2</v>
      </c>
      <c r="L292" s="807">
        <f t="shared" si="58"/>
        <v>1012.8000000000001</v>
      </c>
      <c r="M292" s="807">
        <f t="shared" si="59"/>
        <v>214.35839999999999</v>
      </c>
      <c r="N292" s="786">
        <v>84.4</v>
      </c>
      <c r="O292" s="786">
        <f t="shared" si="62"/>
        <v>17.863199999999999</v>
      </c>
      <c r="P292" s="807" t="s">
        <v>9978</v>
      </c>
      <c r="Q292" s="788" t="s">
        <v>813</v>
      </c>
      <c r="R292" s="807" t="s">
        <v>17287</v>
      </c>
      <c r="S292" s="807" t="s">
        <v>8952</v>
      </c>
      <c r="T292" s="807" t="s">
        <v>8119</v>
      </c>
      <c r="U292" s="807">
        <v>6</v>
      </c>
      <c r="V292" s="963">
        <v>2</v>
      </c>
      <c r="W292" s="807" t="s">
        <v>10167</v>
      </c>
      <c r="X292" s="807">
        <v>1</v>
      </c>
      <c r="Y292" s="807" t="s">
        <v>10150</v>
      </c>
      <c r="Z292" s="807"/>
      <c r="AA292" s="807"/>
      <c r="AB292" s="807" t="s">
        <v>10250</v>
      </c>
      <c r="AC292" s="807" t="s">
        <v>10027</v>
      </c>
      <c r="AD292" s="807" t="s">
        <v>10027</v>
      </c>
      <c r="AE292" s="807" t="s">
        <v>10027</v>
      </c>
      <c r="AF292" s="807" t="s">
        <v>10027</v>
      </c>
      <c r="AG292" s="807"/>
      <c r="AH292" s="807" t="s">
        <v>663</v>
      </c>
      <c r="AI292" s="807" t="s">
        <v>13302</v>
      </c>
      <c r="AJ292" s="807"/>
      <c r="AK292" s="559"/>
    </row>
    <row r="293" spans="1:37" ht="45" customHeight="1" x14ac:dyDescent="0.25">
      <c r="A293" s="770"/>
      <c r="B293" s="784">
        <v>285</v>
      </c>
      <c r="C293" s="785" t="s">
        <v>3034</v>
      </c>
      <c r="D293" s="785" t="s">
        <v>8636</v>
      </c>
      <c r="E293" s="807" t="s">
        <v>766</v>
      </c>
      <c r="F293" s="813" t="s">
        <v>9240</v>
      </c>
      <c r="G293" s="807" t="s">
        <v>1104</v>
      </c>
      <c r="H293" s="807"/>
      <c r="I293" s="807" t="s">
        <v>10251</v>
      </c>
      <c r="J293" s="807"/>
      <c r="K293" s="807">
        <v>2633.7</v>
      </c>
      <c r="L293" s="807">
        <f t="shared" si="58"/>
        <v>424.79999999999995</v>
      </c>
      <c r="M293" s="807">
        <f t="shared" si="59"/>
        <v>71.109899999999996</v>
      </c>
      <c r="N293" s="786">
        <v>35.4</v>
      </c>
      <c r="O293" s="786">
        <f t="shared" si="62"/>
        <v>5.9258249999999997</v>
      </c>
      <c r="P293" s="807" t="s">
        <v>9978</v>
      </c>
      <c r="Q293" s="788" t="s">
        <v>813</v>
      </c>
      <c r="R293" s="807" t="s">
        <v>17287</v>
      </c>
      <c r="S293" s="807" t="s">
        <v>8952</v>
      </c>
      <c r="T293" s="807" t="s">
        <v>8120</v>
      </c>
      <c r="U293" s="807">
        <v>12</v>
      </c>
      <c r="V293" s="963">
        <v>2</v>
      </c>
      <c r="W293" s="807" t="s">
        <v>10167</v>
      </c>
      <c r="X293" s="807">
        <v>1</v>
      </c>
      <c r="Y293" s="807" t="s">
        <v>10150</v>
      </c>
      <c r="Z293" s="807"/>
      <c r="AA293" s="807"/>
      <c r="AB293" s="807" t="s">
        <v>10250</v>
      </c>
      <c r="AC293" s="807" t="s">
        <v>10027</v>
      </c>
      <c r="AD293" s="807" t="s">
        <v>10027</v>
      </c>
      <c r="AE293" s="807" t="s">
        <v>10027</v>
      </c>
      <c r="AF293" s="807" t="s">
        <v>10027</v>
      </c>
      <c r="AG293" s="807"/>
      <c r="AH293" s="807" t="s">
        <v>663</v>
      </c>
      <c r="AI293" s="807" t="s">
        <v>13302</v>
      </c>
      <c r="AJ293" s="807"/>
      <c r="AK293" s="559"/>
    </row>
    <row r="294" spans="1:37" ht="47.25" customHeight="1" x14ac:dyDescent="0.25">
      <c r="A294" s="770"/>
      <c r="B294" s="784">
        <v>286</v>
      </c>
      <c r="C294" s="785" t="s">
        <v>3034</v>
      </c>
      <c r="D294" s="785" t="s">
        <v>8637</v>
      </c>
      <c r="E294" s="807" t="s">
        <v>764</v>
      </c>
      <c r="F294" s="813" t="s">
        <v>9241</v>
      </c>
      <c r="G294" s="807" t="s">
        <v>1104</v>
      </c>
      <c r="H294" s="812"/>
      <c r="I294" s="807"/>
      <c r="J294" s="807"/>
      <c r="K294" s="807">
        <v>5328.8</v>
      </c>
      <c r="L294" s="807">
        <f t="shared" si="58"/>
        <v>618</v>
      </c>
      <c r="M294" s="807">
        <f t="shared" si="59"/>
        <v>143.8776</v>
      </c>
      <c r="N294" s="786">
        <v>51.5</v>
      </c>
      <c r="O294" s="786">
        <f t="shared" si="62"/>
        <v>11.989800000000001</v>
      </c>
      <c r="P294" s="807" t="s">
        <v>9978</v>
      </c>
      <c r="Q294" s="807" t="s">
        <v>9978</v>
      </c>
      <c r="R294" s="807" t="s">
        <v>17287</v>
      </c>
      <c r="S294" s="807" t="s">
        <v>8952</v>
      </c>
      <c r="T294" s="807" t="s">
        <v>8121</v>
      </c>
      <c r="U294" s="807">
        <v>5</v>
      </c>
      <c r="V294" s="963"/>
      <c r="W294" s="807"/>
      <c r="X294" s="807">
        <v>1</v>
      </c>
      <c r="Y294" s="807" t="s">
        <v>10150</v>
      </c>
      <c r="Z294" s="807" t="s">
        <v>9475</v>
      </c>
      <c r="AA294" s="807"/>
      <c r="AB294" s="807"/>
      <c r="AC294" s="807" t="s">
        <v>10027</v>
      </c>
      <c r="AD294" s="807" t="s">
        <v>10027</v>
      </c>
      <c r="AE294" s="807" t="s">
        <v>10027</v>
      </c>
      <c r="AF294" s="807" t="s">
        <v>10027</v>
      </c>
      <c r="AG294" s="807"/>
      <c r="AH294" s="807" t="s">
        <v>663</v>
      </c>
      <c r="AI294" s="807" t="s">
        <v>13302</v>
      </c>
      <c r="AJ294" s="807"/>
      <c r="AK294" s="559"/>
    </row>
    <row r="295" spans="1:37" ht="267.75" customHeight="1" x14ac:dyDescent="0.25">
      <c r="A295" s="770"/>
      <c r="B295" s="784">
        <v>287</v>
      </c>
      <c r="C295" s="785" t="s">
        <v>3034</v>
      </c>
      <c r="D295" s="785" t="s">
        <v>15980</v>
      </c>
      <c r="E295" s="807" t="s">
        <v>762</v>
      </c>
      <c r="F295" s="785" t="s">
        <v>15981</v>
      </c>
      <c r="G295" s="807" t="s">
        <v>1104</v>
      </c>
      <c r="H295" s="807" t="s">
        <v>10252</v>
      </c>
      <c r="I295" s="807"/>
      <c r="J295" s="807" t="s">
        <v>10253</v>
      </c>
      <c r="K295" s="807">
        <v>4380.68</v>
      </c>
      <c r="L295" s="807">
        <f t="shared" si="58"/>
        <v>1504.8000000000002</v>
      </c>
      <c r="M295" s="807">
        <f t="shared" si="59"/>
        <v>118.19999999999999</v>
      </c>
      <c r="N295" s="788">
        <v>125.4</v>
      </c>
      <c r="O295" s="788">
        <v>9.85</v>
      </c>
      <c r="P295" s="807" t="s">
        <v>1625</v>
      </c>
      <c r="Q295" s="788" t="s">
        <v>813</v>
      </c>
      <c r="R295" s="807" t="s">
        <v>17287</v>
      </c>
      <c r="S295" s="807" t="s">
        <v>8952</v>
      </c>
      <c r="T295" s="807" t="s">
        <v>8122</v>
      </c>
      <c r="U295" s="807">
        <v>13</v>
      </c>
      <c r="V295" s="963">
        <v>4</v>
      </c>
      <c r="W295" s="807" t="s">
        <v>10167</v>
      </c>
      <c r="X295" s="807">
        <v>1</v>
      </c>
      <c r="Y295" s="807" t="s">
        <v>10150</v>
      </c>
      <c r="Z295" s="807"/>
      <c r="AA295" s="807"/>
      <c r="AB295" s="807" t="s">
        <v>10254</v>
      </c>
      <c r="AC295" s="807" t="s">
        <v>10027</v>
      </c>
      <c r="AD295" s="807" t="s">
        <v>10027</v>
      </c>
      <c r="AE295" s="807" t="s">
        <v>10027</v>
      </c>
      <c r="AF295" s="807" t="s">
        <v>10027</v>
      </c>
      <c r="AG295" s="807"/>
      <c r="AH295" s="807" t="s">
        <v>663</v>
      </c>
      <c r="AI295" s="807" t="s">
        <v>13302</v>
      </c>
      <c r="AJ295" s="807"/>
      <c r="AK295" s="559"/>
    </row>
    <row r="296" spans="1:37" ht="45" customHeight="1" x14ac:dyDescent="0.25">
      <c r="A296" s="770"/>
      <c r="B296" s="784">
        <v>288</v>
      </c>
      <c r="C296" s="785" t="s">
        <v>3034</v>
      </c>
      <c r="D296" s="785" t="s">
        <v>8639</v>
      </c>
      <c r="E296" s="807" t="s">
        <v>15982</v>
      </c>
      <c r="F296" s="813" t="s">
        <v>17251</v>
      </c>
      <c r="G296" s="807" t="s">
        <v>10200</v>
      </c>
      <c r="H296" s="807"/>
      <c r="I296" s="807"/>
      <c r="J296" s="807"/>
      <c r="K296" s="807"/>
      <c r="L296" s="807"/>
      <c r="M296" s="807"/>
      <c r="N296" s="786">
        <v>0</v>
      </c>
      <c r="O296" s="786"/>
      <c r="P296" s="807"/>
      <c r="Q296" s="807" t="s">
        <v>15983</v>
      </c>
      <c r="R296" s="807" t="s">
        <v>16715</v>
      </c>
      <c r="S296" s="807" t="s">
        <v>8952</v>
      </c>
      <c r="T296" s="807" t="s">
        <v>15984</v>
      </c>
      <c r="U296" s="807"/>
      <c r="V296" s="963">
        <v>1</v>
      </c>
      <c r="W296" s="807" t="s">
        <v>14599</v>
      </c>
      <c r="X296" s="807"/>
      <c r="Y296" s="807"/>
      <c r="Z296" s="807"/>
      <c r="AA296" s="807"/>
      <c r="AB296" s="807"/>
      <c r="AC296" s="807" t="s">
        <v>10027</v>
      </c>
      <c r="AD296" s="807" t="s">
        <v>2239</v>
      </c>
      <c r="AE296" s="807" t="s">
        <v>10027</v>
      </c>
      <c r="AF296" s="807" t="s">
        <v>2239</v>
      </c>
      <c r="AG296" s="807"/>
      <c r="AH296" s="807" t="s">
        <v>663</v>
      </c>
      <c r="AI296" s="807"/>
      <c r="AJ296" s="807"/>
      <c r="AK296" s="559"/>
    </row>
    <row r="297" spans="1:37" ht="31.5" customHeight="1" x14ac:dyDescent="0.25">
      <c r="A297" s="770"/>
      <c r="B297" s="784">
        <v>289</v>
      </c>
      <c r="C297" s="785" t="s">
        <v>1191</v>
      </c>
      <c r="D297" s="785" t="s">
        <v>10491</v>
      </c>
      <c r="E297" s="768" t="s">
        <v>10472</v>
      </c>
      <c r="F297" s="785" t="s">
        <v>9939</v>
      </c>
      <c r="G297" s="807" t="s">
        <v>1104</v>
      </c>
      <c r="H297" s="807" t="s">
        <v>8125</v>
      </c>
      <c r="I297" s="812" t="s">
        <v>6436</v>
      </c>
      <c r="J297" s="807"/>
      <c r="K297" s="786">
        <v>15480.9</v>
      </c>
      <c r="L297" s="807">
        <f t="shared" si="58"/>
        <v>1498.08</v>
      </c>
      <c r="M297" s="807">
        <f t="shared" ref="M297:M336" si="63">O297*12</f>
        <v>417.98429999999996</v>
      </c>
      <c r="N297" s="786">
        <v>124.84</v>
      </c>
      <c r="O297" s="786">
        <f>(K297*0.027)/12</f>
        <v>34.832024999999994</v>
      </c>
      <c r="P297" s="807" t="s">
        <v>815</v>
      </c>
      <c r="Q297" s="807" t="s">
        <v>815</v>
      </c>
      <c r="R297" s="807" t="s">
        <v>17287</v>
      </c>
      <c r="S297" s="807" t="s">
        <v>8952</v>
      </c>
      <c r="T297" s="800" t="s">
        <v>10492</v>
      </c>
      <c r="U297" s="807">
        <v>6</v>
      </c>
      <c r="V297" s="963">
        <v>2</v>
      </c>
      <c r="W297" s="800" t="s">
        <v>11239</v>
      </c>
      <c r="X297" s="807">
        <v>1</v>
      </c>
      <c r="Y297" s="807" t="s">
        <v>10268</v>
      </c>
      <c r="Z297" s="807"/>
      <c r="AA297" s="807"/>
      <c r="AB297" s="807"/>
      <c r="AC297" s="807" t="s">
        <v>10027</v>
      </c>
      <c r="AD297" s="807" t="s">
        <v>2239</v>
      </c>
      <c r="AE297" s="807" t="s">
        <v>10027</v>
      </c>
      <c r="AF297" s="807" t="s">
        <v>10027</v>
      </c>
      <c r="AG297" s="807"/>
      <c r="AH297" s="807" t="s">
        <v>663</v>
      </c>
      <c r="AI297" s="807" t="s">
        <v>13302</v>
      </c>
      <c r="AJ297" s="807"/>
      <c r="AK297" s="559"/>
    </row>
    <row r="298" spans="1:37" ht="47.25" customHeight="1" x14ac:dyDescent="0.25">
      <c r="A298" s="770"/>
      <c r="B298" s="784">
        <v>290</v>
      </c>
      <c r="C298" s="785" t="s">
        <v>3162</v>
      </c>
      <c r="D298" s="785" t="s">
        <v>8640</v>
      </c>
      <c r="E298" s="807" t="s">
        <v>366</v>
      </c>
      <c r="F298" s="785" t="s">
        <v>9242</v>
      </c>
      <c r="G298" s="807" t="s">
        <v>1103</v>
      </c>
      <c r="H298" s="807" t="s">
        <v>10456</v>
      </c>
      <c r="I298" s="807" t="s">
        <v>7066</v>
      </c>
      <c r="J298" s="807"/>
      <c r="K298" s="807">
        <v>10660</v>
      </c>
      <c r="L298" s="807">
        <f t="shared" si="58"/>
        <v>1031.6399999999999</v>
      </c>
      <c r="M298" s="807">
        <f t="shared" si="63"/>
        <v>287.82</v>
      </c>
      <c r="N298" s="786">
        <v>85.97</v>
      </c>
      <c r="O298" s="786">
        <f>(K298*0.027)/12</f>
        <v>23.984999999999999</v>
      </c>
      <c r="P298" s="807" t="s">
        <v>16711</v>
      </c>
      <c r="Q298" s="807" t="s">
        <v>16711</v>
      </c>
      <c r="R298" s="807" t="s">
        <v>17287</v>
      </c>
      <c r="S298" s="807" t="s">
        <v>8952</v>
      </c>
      <c r="T298" s="807" t="s">
        <v>8126</v>
      </c>
      <c r="U298" s="807">
        <v>18</v>
      </c>
      <c r="V298" s="963">
        <v>4</v>
      </c>
      <c r="W298" s="807" t="s">
        <v>10457</v>
      </c>
      <c r="X298" s="807">
        <v>1</v>
      </c>
      <c r="Y298" s="807" t="s">
        <v>10143</v>
      </c>
      <c r="Z298" s="807"/>
      <c r="AA298" s="807">
        <v>1</v>
      </c>
      <c r="AB298" s="807" t="s">
        <v>10458</v>
      </c>
      <c r="AC298" s="807" t="s">
        <v>10027</v>
      </c>
      <c r="AD298" s="807" t="s">
        <v>10027</v>
      </c>
      <c r="AE298" s="807" t="s">
        <v>10027</v>
      </c>
      <c r="AF298" s="807" t="s">
        <v>10027</v>
      </c>
      <c r="AG298" s="807"/>
      <c r="AH298" s="807" t="s">
        <v>663</v>
      </c>
      <c r="AI298" s="807" t="s">
        <v>13302</v>
      </c>
      <c r="AJ298" s="807"/>
      <c r="AK298" s="559"/>
    </row>
    <row r="299" spans="1:37" ht="47.25" customHeight="1" x14ac:dyDescent="0.25">
      <c r="A299" s="770"/>
      <c r="B299" s="784">
        <v>291</v>
      </c>
      <c r="C299" s="785" t="s">
        <v>3162</v>
      </c>
      <c r="D299" s="785" t="s">
        <v>8641</v>
      </c>
      <c r="E299" s="807" t="s">
        <v>365</v>
      </c>
      <c r="F299" s="785" t="s">
        <v>11855</v>
      </c>
      <c r="G299" s="807" t="s">
        <v>1104</v>
      </c>
      <c r="H299" s="807" t="s">
        <v>10459</v>
      </c>
      <c r="I299" s="807" t="s">
        <v>10460</v>
      </c>
      <c r="J299" s="807"/>
      <c r="K299" s="807">
        <v>5290.6</v>
      </c>
      <c r="L299" s="807">
        <f t="shared" si="58"/>
        <v>1939.1999999999998</v>
      </c>
      <c r="M299" s="807">
        <f t="shared" si="63"/>
        <v>209.04000000000002</v>
      </c>
      <c r="N299" s="786">
        <v>161.6</v>
      </c>
      <c r="O299" s="786">
        <v>17.420000000000002</v>
      </c>
      <c r="P299" s="807" t="s">
        <v>16692</v>
      </c>
      <c r="Q299" s="807" t="s">
        <v>16692</v>
      </c>
      <c r="R299" s="807" t="s">
        <v>17287</v>
      </c>
      <c r="S299" s="807" t="s">
        <v>8952</v>
      </c>
      <c r="T299" s="807" t="s">
        <v>8127</v>
      </c>
      <c r="U299" s="807">
        <v>18</v>
      </c>
      <c r="V299" s="963">
        <v>4</v>
      </c>
      <c r="W299" s="807" t="s">
        <v>16934</v>
      </c>
      <c r="X299" s="807">
        <v>1</v>
      </c>
      <c r="Y299" s="807" t="s">
        <v>10143</v>
      </c>
      <c r="Z299" s="807"/>
      <c r="AA299" s="807"/>
      <c r="AB299" s="807"/>
      <c r="AC299" s="807" t="s">
        <v>10027</v>
      </c>
      <c r="AD299" s="807" t="s">
        <v>10027</v>
      </c>
      <c r="AE299" s="807" t="s">
        <v>10027</v>
      </c>
      <c r="AF299" s="807" t="s">
        <v>10027</v>
      </c>
      <c r="AG299" s="807"/>
      <c r="AH299" s="807" t="s">
        <v>663</v>
      </c>
      <c r="AI299" s="807" t="s">
        <v>13330</v>
      </c>
      <c r="AJ299" s="807"/>
      <c r="AK299" s="559"/>
    </row>
    <row r="300" spans="1:37" ht="47.25" customHeight="1" x14ac:dyDescent="0.25">
      <c r="A300" s="770"/>
      <c r="B300" s="784">
        <v>292</v>
      </c>
      <c r="C300" s="785" t="s">
        <v>3162</v>
      </c>
      <c r="D300" s="785" t="s">
        <v>8642</v>
      </c>
      <c r="E300" s="807" t="s">
        <v>364</v>
      </c>
      <c r="F300" s="785" t="s">
        <v>9243</v>
      </c>
      <c r="G300" s="807" t="s">
        <v>1104</v>
      </c>
      <c r="H300" s="807"/>
      <c r="I300" s="818" t="s">
        <v>7142</v>
      </c>
      <c r="J300" s="807"/>
      <c r="K300" s="807">
        <v>4946.3</v>
      </c>
      <c r="L300" s="807">
        <f t="shared" si="58"/>
        <v>1550.3999999999999</v>
      </c>
      <c r="M300" s="807">
        <f t="shared" si="63"/>
        <v>133.55010000000001</v>
      </c>
      <c r="N300" s="786">
        <v>129.19999999999999</v>
      </c>
      <c r="O300" s="786">
        <f>(K300*0.027)/12</f>
        <v>11.129175000000002</v>
      </c>
      <c r="P300" s="807" t="s">
        <v>16692</v>
      </c>
      <c r="Q300" s="807" t="s">
        <v>16692</v>
      </c>
      <c r="R300" s="807" t="s">
        <v>17287</v>
      </c>
      <c r="S300" s="807" t="s">
        <v>8952</v>
      </c>
      <c r="T300" s="807" t="s">
        <v>10461</v>
      </c>
      <c r="U300" s="807">
        <v>18</v>
      </c>
      <c r="V300" s="963">
        <v>2</v>
      </c>
      <c r="W300" s="807" t="s">
        <v>16934</v>
      </c>
      <c r="X300" s="807">
        <v>1</v>
      </c>
      <c r="Y300" s="807" t="s">
        <v>10143</v>
      </c>
      <c r="Z300" s="807"/>
      <c r="AA300" s="807">
        <v>1</v>
      </c>
      <c r="AB300" s="807"/>
      <c r="AC300" s="807" t="s">
        <v>10027</v>
      </c>
      <c r="AD300" s="807" t="s">
        <v>10027</v>
      </c>
      <c r="AE300" s="807" t="s">
        <v>10027</v>
      </c>
      <c r="AF300" s="807" t="s">
        <v>2239</v>
      </c>
      <c r="AG300" s="807"/>
      <c r="AH300" s="807" t="s">
        <v>830</v>
      </c>
      <c r="AI300" s="807" t="s">
        <v>13302</v>
      </c>
      <c r="AJ300" s="807"/>
      <c r="AK300" s="559"/>
    </row>
    <row r="301" spans="1:37" ht="285" customHeight="1" x14ac:dyDescent="0.25">
      <c r="A301" s="772"/>
      <c r="B301" s="784">
        <v>293</v>
      </c>
      <c r="C301" s="785" t="s">
        <v>3162</v>
      </c>
      <c r="D301" s="785" t="s">
        <v>17068</v>
      </c>
      <c r="E301" s="807" t="s">
        <v>13114</v>
      </c>
      <c r="F301" s="785" t="s">
        <v>9594</v>
      </c>
      <c r="G301" s="807" t="s">
        <v>1105</v>
      </c>
      <c r="H301" s="807"/>
      <c r="I301" s="807"/>
      <c r="J301" s="807"/>
      <c r="K301" s="807">
        <v>5983.45</v>
      </c>
      <c r="L301" s="807">
        <f t="shared" si="58"/>
        <v>681.96</v>
      </c>
      <c r="M301" s="807">
        <f t="shared" si="63"/>
        <v>161.52000000000001</v>
      </c>
      <c r="N301" s="788">
        <v>56.83</v>
      </c>
      <c r="O301" s="788">
        <v>13.46</v>
      </c>
      <c r="P301" s="788" t="s">
        <v>1527</v>
      </c>
      <c r="Q301" s="807" t="s">
        <v>813</v>
      </c>
      <c r="R301" s="807" t="s">
        <v>17287</v>
      </c>
      <c r="S301" s="807" t="s">
        <v>8952</v>
      </c>
      <c r="T301" s="807" t="s">
        <v>11740</v>
      </c>
      <c r="U301" s="807">
        <v>12</v>
      </c>
      <c r="V301" s="963">
        <v>2</v>
      </c>
      <c r="W301" s="807" t="s">
        <v>11351</v>
      </c>
      <c r="X301" s="807"/>
      <c r="Y301" s="807"/>
      <c r="Z301" s="807"/>
      <c r="AA301" s="807"/>
      <c r="AB301" s="807"/>
      <c r="AC301" s="807" t="s">
        <v>10027</v>
      </c>
      <c r="AD301" s="807" t="s">
        <v>10027</v>
      </c>
      <c r="AE301" s="807" t="s">
        <v>10027</v>
      </c>
      <c r="AF301" s="807" t="s">
        <v>10027</v>
      </c>
      <c r="AG301" s="807"/>
      <c r="AH301" s="807" t="s">
        <v>8</v>
      </c>
      <c r="AI301" s="807" t="s">
        <v>11734</v>
      </c>
      <c r="AJ301" s="807"/>
      <c r="AK301" s="559"/>
    </row>
    <row r="302" spans="1:37" ht="45" customHeight="1" x14ac:dyDescent="0.25">
      <c r="A302" s="767"/>
      <c r="B302" s="784">
        <v>294</v>
      </c>
      <c r="C302" s="785" t="s">
        <v>3162</v>
      </c>
      <c r="D302" s="785" t="s">
        <v>8644</v>
      </c>
      <c r="E302" s="807" t="s">
        <v>368</v>
      </c>
      <c r="F302" s="785" t="s">
        <v>9244</v>
      </c>
      <c r="G302" s="807" t="s">
        <v>1104</v>
      </c>
      <c r="H302" s="807"/>
      <c r="I302" s="807"/>
      <c r="J302" s="807"/>
      <c r="K302" s="807">
        <v>9072.49</v>
      </c>
      <c r="L302" s="807">
        <f t="shared" si="58"/>
        <v>789.30662999999981</v>
      </c>
      <c r="M302" s="807">
        <f t="shared" si="63"/>
        <v>244.95722999999998</v>
      </c>
      <c r="N302" s="786">
        <f>(K302*0.087)/12</f>
        <v>65.775552499999989</v>
      </c>
      <c r="O302" s="786">
        <f>(K302*0.027)/12</f>
        <v>20.413102499999997</v>
      </c>
      <c r="P302" s="807" t="s">
        <v>16692</v>
      </c>
      <c r="Q302" s="807" t="s">
        <v>16692</v>
      </c>
      <c r="R302" s="807" t="s">
        <v>17287</v>
      </c>
      <c r="S302" s="807" t="s">
        <v>8952</v>
      </c>
      <c r="T302" s="807" t="s">
        <v>8128</v>
      </c>
      <c r="U302" s="807">
        <v>17</v>
      </c>
      <c r="V302" s="963">
        <v>3</v>
      </c>
      <c r="W302" s="807" t="s">
        <v>16934</v>
      </c>
      <c r="X302" s="807"/>
      <c r="Y302" s="807"/>
      <c r="Z302" s="807"/>
      <c r="AA302" s="807"/>
      <c r="AB302" s="807" t="s">
        <v>16880</v>
      </c>
      <c r="AC302" s="807" t="s">
        <v>10027</v>
      </c>
      <c r="AD302" s="807" t="s">
        <v>10027</v>
      </c>
      <c r="AE302" s="807" t="s">
        <v>10027</v>
      </c>
      <c r="AF302" s="807" t="s">
        <v>2239</v>
      </c>
      <c r="AG302" s="807"/>
      <c r="AH302" s="807" t="s">
        <v>663</v>
      </c>
      <c r="AI302" s="807" t="s">
        <v>13302</v>
      </c>
      <c r="AJ302" s="807"/>
      <c r="AK302" s="559"/>
    </row>
    <row r="303" spans="1:37" ht="47.25" customHeight="1" x14ac:dyDescent="0.25">
      <c r="A303" s="772"/>
      <c r="B303" s="784">
        <v>295</v>
      </c>
      <c r="C303" s="785" t="s">
        <v>3162</v>
      </c>
      <c r="D303" s="785" t="s">
        <v>10463</v>
      </c>
      <c r="E303" s="807" t="s">
        <v>367</v>
      </c>
      <c r="F303" s="785" t="s">
        <v>9245</v>
      </c>
      <c r="G303" s="807" t="s">
        <v>1104</v>
      </c>
      <c r="H303" s="807" t="s">
        <v>10464</v>
      </c>
      <c r="I303" s="807" t="s">
        <v>7067</v>
      </c>
      <c r="J303" s="807"/>
      <c r="K303" s="807">
        <v>7017</v>
      </c>
      <c r="L303" s="807">
        <f t="shared" si="58"/>
        <v>644.76</v>
      </c>
      <c r="M303" s="807">
        <f t="shared" si="63"/>
        <v>189.459</v>
      </c>
      <c r="N303" s="786">
        <v>53.73</v>
      </c>
      <c r="O303" s="786">
        <f>(K303*0.027)/12</f>
        <v>15.78825</v>
      </c>
      <c r="P303" s="807" t="s">
        <v>16692</v>
      </c>
      <c r="Q303" s="807" t="s">
        <v>16692</v>
      </c>
      <c r="R303" s="807" t="s">
        <v>17287</v>
      </c>
      <c r="S303" s="807" t="s">
        <v>8952</v>
      </c>
      <c r="T303" s="807" t="s">
        <v>8129</v>
      </c>
      <c r="U303" s="807">
        <v>12</v>
      </c>
      <c r="V303" s="963">
        <v>5</v>
      </c>
      <c r="W303" s="807" t="s">
        <v>10465</v>
      </c>
      <c r="X303" s="807">
        <v>1</v>
      </c>
      <c r="Y303" s="807" t="s">
        <v>10143</v>
      </c>
      <c r="Z303" s="807"/>
      <c r="AA303" s="807">
        <v>1</v>
      </c>
      <c r="AB303" s="807"/>
      <c r="AC303" s="807" t="s">
        <v>10027</v>
      </c>
      <c r="AD303" s="807" t="s">
        <v>10027</v>
      </c>
      <c r="AE303" s="807" t="s">
        <v>10027</v>
      </c>
      <c r="AF303" s="807" t="s">
        <v>10027</v>
      </c>
      <c r="AG303" s="807"/>
      <c r="AH303" s="807" t="s">
        <v>663</v>
      </c>
      <c r="AI303" s="807" t="s">
        <v>13302</v>
      </c>
      <c r="AJ303" s="807"/>
      <c r="AK303" s="559"/>
    </row>
    <row r="304" spans="1:37" s="418" customFormat="1" ht="45" customHeight="1" x14ac:dyDescent="0.25">
      <c r="A304" s="772"/>
      <c r="B304" s="784">
        <v>296</v>
      </c>
      <c r="C304" s="785" t="s">
        <v>3162</v>
      </c>
      <c r="D304" s="785" t="s">
        <v>16963</v>
      </c>
      <c r="E304" s="807" t="s">
        <v>13102</v>
      </c>
      <c r="F304" s="785" t="s">
        <v>11763</v>
      </c>
      <c r="G304" s="807" t="s">
        <v>1103</v>
      </c>
      <c r="H304" s="807"/>
      <c r="I304" s="807"/>
      <c r="J304" s="807"/>
      <c r="K304" s="807">
        <v>4293.01</v>
      </c>
      <c r="L304" s="807">
        <f t="shared" si="58"/>
        <v>681.12</v>
      </c>
      <c r="M304" s="807">
        <f t="shared" si="63"/>
        <v>211.44</v>
      </c>
      <c r="N304" s="786">
        <v>56.76</v>
      </c>
      <c r="O304" s="786">
        <v>17.62</v>
      </c>
      <c r="P304" s="807" t="s">
        <v>16711</v>
      </c>
      <c r="Q304" s="807" t="s">
        <v>16711</v>
      </c>
      <c r="R304" s="807" t="s">
        <v>17287</v>
      </c>
      <c r="S304" s="807" t="s">
        <v>8952</v>
      </c>
      <c r="T304" s="807" t="s">
        <v>14744</v>
      </c>
      <c r="U304" s="807">
        <v>14.2</v>
      </c>
      <c r="V304" s="963">
        <v>3</v>
      </c>
      <c r="W304" s="807" t="s">
        <v>14536</v>
      </c>
      <c r="X304" s="807">
        <v>2</v>
      </c>
      <c r="Y304" s="807" t="s">
        <v>12683</v>
      </c>
      <c r="Z304" s="807"/>
      <c r="AA304" s="807"/>
      <c r="AB304" s="807"/>
      <c r="AC304" s="807" t="s">
        <v>10027</v>
      </c>
      <c r="AD304" s="807" t="s">
        <v>2239</v>
      </c>
      <c r="AE304" s="807" t="s">
        <v>10027</v>
      </c>
      <c r="AF304" s="807" t="s">
        <v>2239</v>
      </c>
      <c r="AG304" s="807"/>
      <c r="AH304" s="807" t="s">
        <v>830</v>
      </c>
      <c r="AI304" s="807" t="s">
        <v>16964</v>
      </c>
      <c r="AJ304" s="807"/>
      <c r="AK304" s="763"/>
    </row>
    <row r="305" spans="1:37" s="418" customFormat="1" ht="47.25" customHeight="1" x14ac:dyDescent="0.25">
      <c r="A305" s="772"/>
      <c r="B305" s="784">
        <v>297</v>
      </c>
      <c r="C305" s="785" t="s">
        <v>3162</v>
      </c>
      <c r="D305" s="785" t="s">
        <v>8647</v>
      </c>
      <c r="E305" s="807" t="s">
        <v>369</v>
      </c>
      <c r="F305" s="785" t="s">
        <v>9246</v>
      </c>
      <c r="G305" s="807" t="s">
        <v>1104</v>
      </c>
      <c r="H305" s="807" t="s">
        <v>10467</v>
      </c>
      <c r="I305" s="812" t="s">
        <v>10466</v>
      </c>
      <c r="J305" s="807"/>
      <c r="K305" s="807">
        <v>13556.1</v>
      </c>
      <c r="L305" s="807">
        <f t="shared" si="58"/>
        <v>1233.3600000000001</v>
      </c>
      <c r="M305" s="807">
        <f t="shared" si="63"/>
        <v>366.0147</v>
      </c>
      <c r="N305" s="786">
        <v>102.78</v>
      </c>
      <c r="O305" s="786">
        <f>(K305*0.027)/12</f>
        <v>30.501225000000002</v>
      </c>
      <c r="P305" s="807" t="s">
        <v>16692</v>
      </c>
      <c r="Q305" s="807" t="s">
        <v>16692</v>
      </c>
      <c r="R305" s="807" t="s">
        <v>17287</v>
      </c>
      <c r="S305" s="807" t="s">
        <v>8952</v>
      </c>
      <c r="T305" s="807" t="s">
        <v>8131</v>
      </c>
      <c r="U305" s="807">
        <v>22</v>
      </c>
      <c r="V305" s="963">
        <v>6</v>
      </c>
      <c r="W305" s="807" t="s">
        <v>16934</v>
      </c>
      <c r="X305" s="807">
        <v>1</v>
      </c>
      <c r="Y305" s="807" t="s">
        <v>14449</v>
      </c>
      <c r="Z305" s="807"/>
      <c r="AA305" s="807">
        <v>1</v>
      </c>
      <c r="AB305" s="807"/>
      <c r="AC305" s="807" t="s">
        <v>10027</v>
      </c>
      <c r="AD305" s="807" t="s">
        <v>10027</v>
      </c>
      <c r="AE305" s="807" t="s">
        <v>10027</v>
      </c>
      <c r="AF305" s="807" t="s">
        <v>10027</v>
      </c>
      <c r="AG305" s="807"/>
      <c r="AH305" s="807" t="s">
        <v>663</v>
      </c>
      <c r="AI305" s="807" t="s">
        <v>13302</v>
      </c>
      <c r="AJ305" s="807"/>
      <c r="AK305" s="763"/>
    </row>
    <row r="306" spans="1:37" s="418" customFormat="1" ht="75" customHeight="1" x14ac:dyDescent="0.25">
      <c r="A306" s="772"/>
      <c r="B306" s="784">
        <v>298</v>
      </c>
      <c r="C306" s="785" t="s">
        <v>1191</v>
      </c>
      <c r="D306" s="785" t="s">
        <v>16435</v>
      </c>
      <c r="E306" s="807" t="s">
        <v>2349</v>
      </c>
      <c r="F306" s="785" t="s">
        <v>9247</v>
      </c>
      <c r="G306" s="807" t="s">
        <v>1105</v>
      </c>
      <c r="H306" s="807"/>
      <c r="I306" s="807"/>
      <c r="J306" s="807"/>
      <c r="K306" s="807">
        <v>4346.21</v>
      </c>
      <c r="L306" s="807">
        <f t="shared" si="58"/>
        <v>556.79999999999995</v>
      </c>
      <c r="M306" s="807">
        <f t="shared" si="63"/>
        <v>117.35999999999999</v>
      </c>
      <c r="N306" s="788">
        <v>46.4</v>
      </c>
      <c r="O306" s="788">
        <v>9.7799999999999994</v>
      </c>
      <c r="P306" s="788" t="s">
        <v>1527</v>
      </c>
      <c r="Q306" s="807" t="s">
        <v>813</v>
      </c>
      <c r="R306" s="807" t="s">
        <v>17287</v>
      </c>
      <c r="S306" s="807" t="s">
        <v>8952</v>
      </c>
      <c r="T306" s="807" t="s">
        <v>8134</v>
      </c>
      <c r="U306" s="807">
        <v>11</v>
      </c>
      <c r="V306" s="963">
        <v>2</v>
      </c>
      <c r="W306" s="807" t="s">
        <v>11351</v>
      </c>
      <c r="X306" s="807">
        <v>1</v>
      </c>
      <c r="Y306" s="807" t="s">
        <v>10680</v>
      </c>
      <c r="Z306" s="807"/>
      <c r="AA306" s="807"/>
      <c r="AB306" s="807"/>
      <c r="AC306" s="807" t="s">
        <v>10027</v>
      </c>
      <c r="AD306" s="807" t="s">
        <v>10027</v>
      </c>
      <c r="AE306" s="807" t="s">
        <v>10027</v>
      </c>
      <c r="AF306" s="807" t="s">
        <v>2239</v>
      </c>
      <c r="AG306" s="807"/>
      <c r="AH306" s="807" t="s">
        <v>668</v>
      </c>
      <c r="AI306" s="807" t="s">
        <v>13328</v>
      </c>
      <c r="AJ306" s="807"/>
      <c r="AK306" s="763"/>
    </row>
    <row r="307" spans="1:37" ht="120" customHeight="1" x14ac:dyDescent="0.25">
      <c r="A307" s="767"/>
      <c r="B307" s="784">
        <v>299</v>
      </c>
      <c r="C307" s="785" t="s">
        <v>1191</v>
      </c>
      <c r="D307" s="785" t="s">
        <v>16985</v>
      </c>
      <c r="E307" s="807" t="s">
        <v>2100</v>
      </c>
      <c r="F307" s="785" t="s">
        <v>9156</v>
      </c>
      <c r="G307" s="807" t="s">
        <v>1105</v>
      </c>
      <c r="H307" s="807"/>
      <c r="I307" s="807"/>
      <c r="J307" s="807"/>
      <c r="K307" s="807">
        <v>3188.96</v>
      </c>
      <c r="L307" s="807">
        <f t="shared" si="58"/>
        <v>525.59999999999991</v>
      </c>
      <c r="M307" s="807">
        <f t="shared" si="63"/>
        <v>86.039999999999992</v>
      </c>
      <c r="N307" s="788">
        <v>43.8</v>
      </c>
      <c r="O307" s="788">
        <v>7.17</v>
      </c>
      <c r="P307" s="788" t="s">
        <v>1527</v>
      </c>
      <c r="Q307" s="807" t="s">
        <v>813</v>
      </c>
      <c r="R307" s="807" t="s">
        <v>17287</v>
      </c>
      <c r="S307" s="807" t="s">
        <v>8952</v>
      </c>
      <c r="T307" s="807" t="s">
        <v>11060</v>
      </c>
      <c r="U307" s="807">
        <v>10</v>
      </c>
      <c r="V307" s="963">
        <v>1</v>
      </c>
      <c r="W307" s="807" t="s">
        <v>13625</v>
      </c>
      <c r="X307" s="807">
        <v>1</v>
      </c>
      <c r="Y307" s="807" t="s">
        <v>14039</v>
      </c>
      <c r="Z307" s="807"/>
      <c r="AA307" s="807"/>
      <c r="AB307" s="807"/>
      <c r="AC307" s="807" t="s">
        <v>10027</v>
      </c>
      <c r="AD307" s="807" t="s">
        <v>10027</v>
      </c>
      <c r="AE307" s="807" t="s">
        <v>10027</v>
      </c>
      <c r="AF307" s="807" t="s">
        <v>2239</v>
      </c>
      <c r="AG307" s="807"/>
      <c r="AH307" s="807"/>
      <c r="AI307" s="807"/>
      <c r="AJ307" s="807"/>
      <c r="AK307" s="559"/>
    </row>
    <row r="308" spans="1:37" ht="60" customHeight="1" x14ac:dyDescent="0.25">
      <c r="A308" s="767"/>
      <c r="B308" s="784">
        <v>300</v>
      </c>
      <c r="C308" s="785" t="s">
        <v>1191</v>
      </c>
      <c r="D308" s="785" t="s">
        <v>8650</v>
      </c>
      <c r="E308" s="807" t="s">
        <v>2112</v>
      </c>
      <c r="F308" s="785" t="s">
        <v>9157</v>
      </c>
      <c r="G308" s="807" t="s">
        <v>1105</v>
      </c>
      <c r="H308" s="807"/>
      <c r="I308" s="807"/>
      <c r="J308" s="807"/>
      <c r="K308" s="807">
        <v>984.83</v>
      </c>
      <c r="L308" s="807">
        <f t="shared" si="58"/>
        <v>290.39999999999998</v>
      </c>
      <c r="M308" s="807">
        <f t="shared" si="63"/>
        <v>26.64</v>
      </c>
      <c r="N308" s="788">
        <v>24.2</v>
      </c>
      <c r="O308" s="788">
        <v>2.2200000000000002</v>
      </c>
      <c r="P308" s="788" t="s">
        <v>1527</v>
      </c>
      <c r="Q308" s="807" t="s">
        <v>813</v>
      </c>
      <c r="R308" s="807" t="s">
        <v>17287</v>
      </c>
      <c r="S308" s="807" t="s">
        <v>8952</v>
      </c>
      <c r="T308" s="807" t="s">
        <v>11061</v>
      </c>
      <c r="U308" s="807">
        <v>6</v>
      </c>
      <c r="V308" s="963">
        <v>1</v>
      </c>
      <c r="W308" s="807" t="s">
        <v>1564</v>
      </c>
      <c r="X308" s="807"/>
      <c r="Y308" s="807"/>
      <c r="Z308" s="807"/>
      <c r="AA308" s="807"/>
      <c r="AB308" s="807"/>
      <c r="AC308" s="807" t="s">
        <v>10027</v>
      </c>
      <c r="AD308" s="807" t="s">
        <v>10027</v>
      </c>
      <c r="AE308" s="807" t="s">
        <v>10027</v>
      </c>
      <c r="AF308" s="807" t="s">
        <v>10027</v>
      </c>
      <c r="AG308" s="807"/>
      <c r="AH308" s="807" t="s">
        <v>668</v>
      </c>
      <c r="AI308" s="807" t="s">
        <v>11062</v>
      </c>
      <c r="AJ308" s="571"/>
      <c r="AK308" s="559"/>
    </row>
    <row r="309" spans="1:37" ht="105" customHeight="1" x14ac:dyDescent="0.25">
      <c r="A309" s="767"/>
      <c r="B309" s="784">
        <v>301</v>
      </c>
      <c r="C309" s="785" t="s">
        <v>1191</v>
      </c>
      <c r="D309" s="785" t="s">
        <v>17023</v>
      </c>
      <c r="E309" s="807" t="s">
        <v>2101</v>
      </c>
      <c r="F309" s="785" t="s">
        <v>9158</v>
      </c>
      <c r="G309" s="807" t="s">
        <v>1105</v>
      </c>
      <c r="H309" s="807"/>
      <c r="I309" s="807"/>
      <c r="J309" s="807"/>
      <c r="K309" s="807">
        <v>2022.07</v>
      </c>
      <c r="L309" s="807">
        <f t="shared" si="58"/>
        <v>175.92000000000002</v>
      </c>
      <c r="M309" s="807">
        <f t="shared" si="63"/>
        <v>54.599999999999994</v>
      </c>
      <c r="N309" s="788">
        <v>14.66</v>
      </c>
      <c r="O309" s="788">
        <v>4.55</v>
      </c>
      <c r="P309" s="788" t="s">
        <v>1527</v>
      </c>
      <c r="Q309" s="807" t="s">
        <v>813</v>
      </c>
      <c r="R309" s="807" t="s">
        <v>17287</v>
      </c>
      <c r="S309" s="807" t="s">
        <v>8952</v>
      </c>
      <c r="T309" s="807" t="s">
        <v>14447</v>
      </c>
      <c r="U309" s="807">
        <v>10</v>
      </c>
      <c r="V309" s="963"/>
      <c r="W309" s="807"/>
      <c r="X309" s="807">
        <v>1</v>
      </c>
      <c r="Y309" s="807" t="s">
        <v>14449</v>
      </c>
      <c r="Z309" s="807" t="s">
        <v>14448</v>
      </c>
      <c r="AA309" s="807"/>
      <c r="AB309" s="807"/>
      <c r="AC309" s="807" t="s">
        <v>10027</v>
      </c>
      <c r="AD309" s="807" t="s">
        <v>10027</v>
      </c>
      <c r="AE309" s="807" t="s">
        <v>10027</v>
      </c>
      <c r="AF309" s="807" t="s">
        <v>10027</v>
      </c>
      <c r="AG309" s="807"/>
      <c r="AH309" s="807" t="s">
        <v>668</v>
      </c>
      <c r="AI309" s="807" t="s">
        <v>11301</v>
      </c>
      <c r="AJ309" s="807"/>
      <c r="AK309" s="559"/>
    </row>
    <row r="310" spans="1:37" ht="45" customHeight="1" x14ac:dyDescent="0.25">
      <c r="A310" s="767"/>
      <c r="B310" s="784">
        <v>302</v>
      </c>
      <c r="C310" s="785" t="s">
        <v>2844</v>
      </c>
      <c r="D310" s="785" t="s">
        <v>8652</v>
      </c>
      <c r="E310" s="807" t="s">
        <v>2208</v>
      </c>
      <c r="F310" s="785" t="s">
        <v>9411</v>
      </c>
      <c r="G310" s="807" t="s">
        <v>1104</v>
      </c>
      <c r="H310" s="807"/>
      <c r="I310" s="807"/>
      <c r="J310" s="807" t="s">
        <v>16083</v>
      </c>
      <c r="K310" s="807">
        <v>4034.1</v>
      </c>
      <c r="L310" s="807">
        <f t="shared" si="58"/>
        <v>398.04</v>
      </c>
      <c r="M310" s="807">
        <f t="shared" si="63"/>
        <v>108.9207</v>
      </c>
      <c r="N310" s="786">
        <v>33.17</v>
      </c>
      <c r="O310" s="786">
        <f>(K310*0.027)/12</f>
        <v>9.0767249999999997</v>
      </c>
      <c r="P310" s="786"/>
      <c r="Q310" s="807" t="s">
        <v>9976</v>
      </c>
      <c r="R310" s="807" t="s">
        <v>17287</v>
      </c>
      <c r="S310" s="807" t="s">
        <v>8952</v>
      </c>
      <c r="T310" s="807" t="s">
        <v>8135</v>
      </c>
      <c r="U310" s="807">
        <v>12</v>
      </c>
      <c r="V310" s="963">
        <v>2</v>
      </c>
      <c r="W310" s="807" t="s">
        <v>10437</v>
      </c>
      <c r="X310" s="807"/>
      <c r="Y310" s="807"/>
      <c r="Z310" s="807"/>
      <c r="AA310" s="807"/>
      <c r="AB310" s="807" t="s">
        <v>10212</v>
      </c>
      <c r="AC310" s="807" t="s">
        <v>10027</v>
      </c>
      <c r="AD310" s="807" t="s">
        <v>2239</v>
      </c>
      <c r="AE310" s="807" t="s">
        <v>10027</v>
      </c>
      <c r="AF310" s="807" t="s">
        <v>2239</v>
      </c>
      <c r="AG310" s="807"/>
      <c r="AH310" s="807" t="s">
        <v>830</v>
      </c>
      <c r="AI310" s="807"/>
      <c r="AJ310" s="807"/>
      <c r="AK310" s="559"/>
    </row>
    <row r="311" spans="1:37" s="577" customFormat="1" ht="60" customHeight="1" x14ac:dyDescent="0.25">
      <c r="A311" s="767"/>
      <c r="B311" s="784">
        <v>303</v>
      </c>
      <c r="C311" s="785" t="s">
        <v>2759</v>
      </c>
      <c r="D311" s="785" t="s">
        <v>10555</v>
      </c>
      <c r="E311" s="807" t="s">
        <v>10556</v>
      </c>
      <c r="F311" s="785" t="s">
        <v>18090</v>
      </c>
      <c r="G311" s="807" t="s">
        <v>1104</v>
      </c>
      <c r="H311" s="807"/>
      <c r="I311" s="807"/>
      <c r="J311" s="807"/>
      <c r="K311" s="807">
        <v>15230.7</v>
      </c>
      <c r="L311" s="807">
        <f t="shared" si="58"/>
        <v>1309.8401999999999</v>
      </c>
      <c r="M311" s="807">
        <f t="shared" si="63"/>
        <v>426.45960000000002</v>
      </c>
      <c r="N311" s="786">
        <f>K311*0.086/12</f>
        <v>109.15334999999999</v>
      </c>
      <c r="O311" s="786">
        <f>(K311*0.028)/12</f>
        <v>35.5383</v>
      </c>
      <c r="P311" s="807" t="s">
        <v>17391</v>
      </c>
      <c r="Q311" s="807" t="s">
        <v>813</v>
      </c>
      <c r="R311" s="807" t="s">
        <v>17287</v>
      </c>
      <c r="S311" s="807" t="s">
        <v>8952</v>
      </c>
      <c r="T311" s="807" t="s">
        <v>8138</v>
      </c>
      <c r="U311" s="807">
        <v>11</v>
      </c>
      <c r="V311" s="1032">
        <v>4</v>
      </c>
      <c r="W311" s="807" t="s">
        <v>10526</v>
      </c>
      <c r="X311" s="807">
        <v>1</v>
      </c>
      <c r="Y311" s="807" t="s">
        <v>10268</v>
      </c>
      <c r="Z311" s="807"/>
      <c r="AA311" s="807">
        <v>1</v>
      </c>
      <c r="AB311" s="807" t="s">
        <v>10462</v>
      </c>
      <c r="AC311" s="807" t="s">
        <v>10027</v>
      </c>
      <c r="AD311" s="807" t="s">
        <v>10027</v>
      </c>
      <c r="AE311" s="807" t="s">
        <v>10027</v>
      </c>
      <c r="AF311" s="807" t="s">
        <v>2239</v>
      </c>
      <c r="AG311" s="807"/>
      <c r="AH311" s="807" t="s">
        <v>662</v>
      </c>
      <c r="AI311" s="807" t="s">
        <v>17295</v>
      </c>
      <c r="AJ311" s="807"/>
      <c r="AK311" s="761"/>
    </row>
    <row r="312" spans="1:37" ht="47.25" customHeight="1" x14ac:dyDescent="0.25">
      <c r="A312" s="767"/>
      <c r="B312" s="784">
        <v>304</v>
      </c>
      <c r="C312" s="785" t="s">
        <v>2759</v>
      </c>
      <c r="D312" s="785" t="s">
        <v>10853</v>
      </c>
      <c r="E312" s="807" t="s">
        <v>259</v>
      </c>
      <c r="F312" s="785" t="s">
        <v>9997</v>
      </c>
      <c r="G312" s="807" t="s">
        <v>1104</v>
      </c>
      <c r="H312" s="807" t="s">
        <v>9513</v>
      </c>
      <c r="I312" s="807" t="s">
        <v>10855</v>
      </c>
      <c r="J312" s="807"/>
      <c r="K312" s="807">
        <v>17333.7</v>
      </c>
      <c r="L312" s="807">
        <f t="shared" si="58"/>
        <v>1725.2400000000002</v>
      </c>
      <c r="M312" s="807">
        <f>O312*12</f>
        <v>468.00990000000002</v>
      </c>
      <c r="N312" s="786">
        <v>143.77000000000001</v>
      </c>
      <c r="O312" s="786">
        <f>(K312*0.027)/12</f>
        <v>39.000824999999999</v>
      </c>
      <c r="P312" s="786" t="s">
        <v>9975</v>
      </c>
      <c r="Q312" s="807" t="s">
        <v>1239</v>
      </c>
      <c r="R312" s="807" t="s">
        <v>8298</v>
      </c>
      <c r="S312" s="807" t="s">
        <v>8952</v>
      </c>
      <c r="T312" s="800" t="s">
        <v>10854</v>
      </c>
      <c r="U312" s="807">
        <v>11</v>
      </c>
      <c r="V312" s="963">
        <v>7</v>
      </c>
      <c r="W312" s="807" t="s">
        <v>10624</v>
      </c>
      <c r="X312" s="807">
        <v>1</v>
      </c>
      <c r="Y312" s="807" t="s">
        <v>10268</v>
      </c>
      <c r="Z312" s="807"/>
      <c r="AA312" s="807"/>
      <c r="AB312" s="807" t="s">
        <v>10250</v>
      </c>
      <c r="AC312" s="807" t="s">
        <v>10027</v>
      </c>
      <c r="AD312" s="807" t="s">
        <v>10027</v>
      </c>
      <c r="AE312" s="807" t="s">
        <v>10027</v>
      </c>
      <c r="AF312" s="807" t="s">
        <v>10027</v>
      </c>
      <c r="AG312" s="807"/>
      <c r="AH312" s="807" t="s">
        <v>663</v>
      </c>
      <c r="AI312" s="807" t="s">
        <v>16762</v>
      </c>
      <c r="AJ312" s="807"/>
      <c r="AK312" s="559"/>
    </row>
    <row r="313" spans="1:37" ht="63" customHeight="1" x14ac:dyDescent="0.25">
      <c r="A313" s="767"/>
      <c r="B313" s="784">
        <v>305</v>
      </c>
      <c r="C313" s="785" t="s">
        <v>2759</v>
      </c>
      <c r="D313" s="785" t="s">
        <v>8139</v>
      </c>
      <c r="E313" s="807" t="s">
        <v>10776</v>
      </c>
      <c r="F313" s="785" t="s">
        <v>17341</v>
      </c>
      <c r="G313" s="807" t="s">
        <v>1104</v>
      </c>
      <c r="H313" s="807" t="s">
        <v>10857</v>
      </c>
      <c r="I313" s="807"/>
      <c r="J313" s="807"/>
      <c r="K313" s="807">
        <v>14810.4</v>
      </c>
      <c r="L313" s="807">
        <f t="shared" si="58"/>
        <v>1330.92</v>
      </c>
      <c r="M313" s="807">
        <f t="shared" si="63"/>
        <v>399.88080000000002</v>
      </c>
      <c r="N313" s="786">
        <v>110.91</v>
      </c>
      <c r="O313" s="786">
        <f>(K313*0.027)/12</f>
        <v>33.323399999999999</v>
      </c>
      <c r="P313" s="786" t="s">
        <v>2549</v>
      </c>
      <c r="Q313" s="786" t="s">
        <v>2549</v>
      </c>
      <c r="R313" s="807" t="s">
        <v>8298</v>
      </c>
      <c r="S313" s="807" t="s">
        <v>8952</v>
      </c>
      <c r="T313" s="807" t="s">
        <v>8141</v>
      </c>
      <c r="U313" s="807">
        <v>12</v>
      </c>
      <c r="V313" s="963">
        <v>3</v>
      </c>
      <c r="W313" s="807" t="s">
        <v>10624</v>
      </c>
      <c r="X313" s="807">
        <v>1</v>
      </c>
      <c r="Y313" s="807" t="s">
        <v>10268</v>
      </c>
      <c r="Z313" s="807"/>
      <c r="AA313" s="807"/>
      <c r="AB313" s="807" t="s">
        <v>10254</v>
      </c>
      <c r="AC313" s="807" t="s">
        <v>10027</v>
      </c>
      <c r="AD313" s="807" t="s">
        <v>10027</v>
      </c>
      <c r="AE313" s="807" t="s">
        <v>10027</v>
      </c>
      <c r="AF313" s="807" t="s">
        <v>2239</v>
      </c>
      <c r="AG313" s="807"/>
      <c r="AH313" s="807" t="s">
        <v>662</v>
      </c>
      <c r="AI313" s="807" t="s">
        <v>16751</v>
      </c>
      <c r="AJ313" s="807"/>
      <c r="AK313" s="559"/>
    </row>
    <row r="314" spans="1:37" s="577" customFormat="1" ht="150.75" customHeight="1" x14ac:dyDescent="0.25">
      <c r="A314" s="767"/>
      <c r="B314" s="784">
        <v>306</v>
      </c>
      <c r="C314" s="785" t="s">
        <v>2759</v>
      </c>
      <c r="D314" s="785" t="s">
        <v>8145</v>
      </c>
      <c r="E314" s="807" t="s">
        <v>194</v>
      </c>
      <c r="F314" s="785" t="s">
        <v>17824</v>
      </c>
      <c r="G314" s="807" t="s">
        <v>1104</v>
      </c>
      <c r="H314" s="807" t="s">
        <v>11348</v>
      </c>
      <c r="I314" s="807"/>
      <c r="J314" s="807"/>
      <c r="K314" s="807">
        <v>38997.800000000003</v>
      </c>
      <c r="L314" s="807">
        <f>N314*12</f>
        <v>3636.3208000000004</v>
      </c>
      <c r="M314" s="807"/>
      <c r="N314" s="786">
        <f>K314*0.086/12+0.0725+0.24+5.7+13.3+4.23</f>
        <v>303.02673333333337</v>
      </c>
      <c r="O314" s="786"/>
      <c r="P314" s="807" t="s">
        <v>16692</v>
      </c>
      <c r="Q314" s="786" t="s">
        <v>813</v>
      </c>
      <c r="R314" s="807" t="s">
        <v>17287</v>
      </c>
      <c r="S314" s="807" t="s">
        <v>8952</v>
      </c>
      <c r="T314" s="807" t="s">
        <v>8147</v>
      </c>
      <c r="U314" s="807">
        <v>12</v>
      </c>
      <c r="V314" s="1017">
        <v>5</v>
      </c>
      <c r="W314" s="807" t="s">
        <v>17885</v>
      </c>
      <c r="X314" s="807">
        <v>2</v>
      </c>
      <c r="Y314" s="807" t="s">
        <v>10268</v>
      </c>
      <c r="Z314" s="807"/>
      <c r="AA314" s="807"/>
      <c r="AB314" s="807" t="s">
        <v>10254</v>
      </c>
      <c r="AC314" s="807" t="s">
        <v>10027</v>
      </c>
      <c r="AD314" s="807" t="s">
        <v>10027</v>
      </c>
      <c r="AE314" s="807" t="s">
        <v>10027</v>
      </c>
      <c r="AF314" s="807" t="s">
        <v>10027</v>
      </c>
      <c r="AG314" s="807"/>
      <c r="AH314" s="807" t="s">
        <v>662</v>
      </c>
      <c r="AI314" s="807" t="s">
        <v>17961</v>
      </c>
      <c r="AJ314" s="807"/>
      <c r="AK314" s="761"/>
    </row>
    <row r="315" spans="1:37" ht="49.5" customHeight="1" x14ac:dyDescent="0.25">
      <c r="A315" s="767"/>
      <c r="B315" s="784">
        <v>307</v>
      </c>
      <c r="C315" s="785" t="s">
        <v>1191</v>
      </c>
      <c r="D315" s="785" t="s">
        <v>13111</v>
      </c>
      <c r="E315" s="807" t="s">
        <v>11291</v>
      </c>
      <c r="F315" s="785" t="s">
        <v>12796</v>
      </c>
      <c r="G315" s="807" t="s">
        <v>1105</v>
      </c>
      <c r="H315" s="807"/>
      <c r="I315" s="812"/>
      <c r="J315" s="807"/>
      <c r="K315" s="807">
        <v>606.29999999999995</v>
      </c>
      <c r="L315" s="807">
        <f t="shared" ref="L315:L316" si="64">N315*12</f>
        <v>256.79999999999995</v>
      </c>
      <c r="M315" s="807">
        <f t="shared" si="63"/>
        <v>16.32</v>
      </c>
      <c r="N315" s="788">
        <v>21.4</v>
      </c>
      <c r="O315" s="788">
        <v>1.36</v>
      </c>
      <c r="P315" s="788" t="s">
        <v>1527</v>
      </c>
      <c r="Q315" s="807" t="s">
        <v>813</v>
      </c>
      <c r="R315" s="807" t="s">
        <v>17287</v>
      </c>
      <c r="S315" s="807" t="s">
        <v>8952</v>
      </c>
      <c r="T315" s="807" t="s">
        <v>11292</v>
      </c>
      <c r="U315" s="807">
        <v>11</v>
      </c>
      <c r="V315" s="963">
        <v>1</v>
      </c>
      <c r="W315" s="807" t="s">
        <v>13625</v>
      </c>
      <c r="X315" s="807">
        <v>1</v>
      </c>
      <c r="Y315" s="807" t="s">
        <v>13889</v>
      </c>
      <c r="Z315" s="807"/>
      <c r="AA315" s="807"/>
      <c r="AB315" s="807"/>
      <c r="AC315" s="807" t="s">
        <v>10027</v>
      </c>
      <c r="AD315" s="807" t="s">
        <v>10027</v>
      </c>
      <c r="AE315" s="807" t="s">
        <v>10027</v>
      </c>
      <c r="AF315" s="807" t="s">
        <v>10027</v>
      </c>
      <c r="AG315" s="807"/>
      <c r="AH315" s="807" t="s">
        <v>663</v>
      </c>
      <c r="AI315" s="807" t="s">
        <v>16303</v>
      </c>
      <c r="AJ315" s="807"/>
      <c r="AK315" s="559"/>
    </row>
    <row r="316" spans="1:37" ht="45" customHeight="1" x14ac:dyDescent="0.25">
      <c r="A316" s="767"/>
      <c r="B316" s="784">
        <v>308</v>
      </c>
      <c r="C316" s="785" t="s">
        <v>2844</v>
      </c>
      <c r="D316" s="785" t="s">
        <v>12323</v>
      </c>
      <c r="E316" s="807" t="s">
        <v>11113</v>
      </c>
      <c r="F316" s="785" t="s">
        <v>12324</v>
      </c>
      <c r="G316" s="807" t="s">
        <v>1104</v>
      </c>
      <c r="H316" s="807"/>
      <c r="I316" s="807"/>
      <c r="J316" s="807"/>
      <c r="K316" s="807">
        <v>8738.56</v>
      </c>
      <c r="L316" s="807">
        <f t="shared" si="64"/>
        <v>760.2</v>
      </c>
      <c r="M316" s="807">
        <f t="shared" si="63"/>
        <v>235.92000000000002</v>
      </c>
      <c r="N316" s="788">
        <v>63.35</v>
      </c>
      <c r="O316" s="788">
        <v>19.66</v>
      </c>
      <c r="P316" s="788" t="s">
        <v>11115</v>
      </c>
      <c r="Q316" s="788" t="s">
        <v>11115</v>
      </c>
      <c r="R316" s="807" t="s">
        <v>8298</v>
      </c>
      <c r="S316" s="807" t="s">
        <v>8952</v>
      </c>
      <c r="T316" s="800" t="s">
        <v>11114</v>
      </c>
      <c r="U316" s="807">
        <v>6</v>
      </c>
      <c r="V316" s="963">
        <v>3</v>
      </c>
      <c r="W316" s="807" t="s">
        <v>1564</v>
      </c>
      <c r="X316" s="807">
        <v>1</v>
      </c>
      <c r="Y316" s="807"/>
      <c r="Z316" s="807"/>
      <c r="AA316" s="807"/>
      <c r="AB316" s="807" t="s">
        <v>16880</v>
      </c>
      <c r="AC316" s="807" t="s">
        <v>10027</v>
      </c>
      <c r="AD316" s="807" t="s">
        <v>2239</v>
      </c>
      <c r="AE316" s="807" t="s">
        <v>10027</v>
      </c>
      <c r="AF316" s="807" t="s">
        <v>2239</v>
      </c>
      <c r="AG316" s="807"/>
      <c r="AH316" s="807"/>
      <c r="AI316" s="807" t="s">
        <v>13302</v>
      </c>
      <c r="AJ316" s="807"/>
      <c r="AK316" s="559"/>
    </row>
    <row r="317" spans="1:37" s="577" customFormat="1" ht="60" customHeight="1" x14ac:dyDescent="0.25">
      <c r="A317" s="1026">
        <v>250</v>
      </c>
      <c r="B317" s="784">
        <v>309</v>
      </c>
      <c r="C317" s="785" t="s">
        <v>2759</v>
      </c>
      <c r="D317" s="785" t="s">
        <v>10788</v>
      </c>
      <c r="E317" s="807" t="s">
        <v>1759</v>
      </c>
      <c r="F317" s="785" t="s">
        <v>17938</v>
      </c>
      <c r="G317" s="807" t="s">
        <v>1104</v>
      </c>
      <c r="H317" s="807"/>
      <c r="I317" s="807"/>
      <c r="J317" s="807"/>
      <c r="K317" s="807">
        <v>13962.8</v>
      </c>
      <c r="L317" s="807">
        <f t="shared" ref="L317:L319" si="65">N317*12</f>
        <v>1200.8007999999998</v>
      </c>
      <c r="M317" s="807">
        <f t="shared" si="63"/>
        <v>390.95839999999998</v>
      </c>
      <c r="N317" s="786">
        <f>K317*0.086/12</f>
        <v>100.06673333333332</v>
      </c>
      <c r="O317" s="786">
        <f>(K317*0.028)/12</f>
        <v>32.579866666666668</v>
      </c>
      <c r="P317" s="786" t="s">
        <v>1527</v>
      </c>
      <c r="Q317" s="807" t="s">
        <v>813</v>
      </c>
      <c r="R317" s="807" t="s">
        <v>17287</v>
      </c>
      <c r="S317" s="807" t="s">
        <v>8952</v>
      </c>
      <c r="T317" s="800" t="s">
        <v>10860</v>
      </c>
      <c r="U317" s="807">
        <v>14.2</v>
      </c>
      <c r="V317" s="1017">
        <v>3</v>
      </c>
      <c r="W317" s="807" t="s">
        <v>11239</v>
      </c>
      <c r="X317" s="807">
        <v>1</v>
      </c>
      <c r="Y317" s="807" t="s">
        <v>10268</v>
      </c>
      <c r="Z317" s="807"/>
      <c r="AA317" s="807"/>
      <c r="AB317" s="807" t="s">
        <v>10421</v>
      </c>
      <c r="AC317" s="807" t="s">
        <v>10027</v>
      </c>
      <c r="AD317" s="807" t="s">
        <v>10027</v>
      </c>
      <c r="AE317" s="807" t="s">
        <v>10027</v>
      </c>
      <c r="AF317" s="807" t="s">
        <v>10027</v>
      </c>
      <c r="AG317" s="807"/>
      <c r="AH317" s="807" t="s">
        <v>663</v>
      </c>
      <c r="AI317" s="807" t="s">
        <v>13334</v>
      </c>
      <c r="AJ317" s="807" t="s">
        <v>17950</v>
      </c>
      <c r="AK317" s="761"/>
    </row>
    <row r="318" spans="1:37" s="577" customFormat="1" ht="45" customHeight="1" x14ac:dyDescent="0.25">
      <c r="A318" s="767"/>
      <c r="B318" s="784">
        <v>310</v>
      </c>
      <c r="C318" s="785" t="s">
        <v>2759</v>
      </c>
      <c r="D318" s="785" t="s">
        <v>8150</v>
      </c>
      <c r="E318" s="807" t="s">
        <v>1761</v>
      </c>
      <c r="F318" s="785" t="s">
        <v>17939</v>
      </c>
      <c r="G318" s="807" t="s">
        <v>1104</v>
      </c>
      <c r="H318" s="807"/>
      <c r="I318" s="807"/>
      <c r="J318" s="807"/>
      <c r="K318" s="807">
        <v>6618.1</v>
      </c>
      <c r="L318" s="807">
        <f t="shared" si="65"/>
        <v>569.15660000000003</v>
      </c>
      <c r="M318" s="807">
        <f t="shared" si="63"/>
        <v>185.30680000000001</v>
      </c>
      <c r="N318" s="786">
        <f>K318*0.086/12</f>
        <v>47.429716666666671</v>
      </c>
      <c r="O318" s="786">
        <f>(K318*0.028)/12</f>
        <v>15.442233333333334</v>
      </c>
      <c r="P318" s="807" t="s">
        <v>16690</v>
      </c>
      <c r="Q318" s="807" t="s">
        <v>813</v>
      </c>
      <c r="R318" s="807" t="s">
        <v>17287</v>
      </c>
      <c r="S318" s="807" t="s">
        <v>8952</v>
      </c>
      <c r="T318" s="807" t="s">
        <v>14450</v>
      </c>
      <c r="U318" s="807">
        <v>14.2</v>
      </c>
      <c r="V318" s="1017">
        <v>2</v>
      </c>
      <c r="W318" s="807" t="s">
        <v>13048</v>
      </c>
      <c r="X318" s="807">
        <v>1</v>
      </c>
      <c r="Y318" s="807" t="s">
        <v>10268</v>
      </c>
      <c r="Z318" s="807"/>
      <c r="AA318" s="807"/>
      <c r="AB318" s="807"/>
      <c r="AC318" s="807" t="s">
        <v>10027</v>
      </c>
      <c r="AD318" s="807" t="s">
        <v>10027</v>
      </c>
      <c r="AE318" s="807" t="s">
        <v>10027</v>
      </c>
      <c r="AF318" s="807" t="s">
        <v>10027</v>
      </c>
      <c r="AG318" s="807"/>
      <c r="AH318" s="807" t="s">
        <v>663</v>
      </c>
      <c r="AI318" s="807" t="s">
        <v>13334</v>
      </c>
      <c r="AJ318" s="807" t="s">
        <v>17949</v>
      </c>
      <c r="AK318" s="761"/>
    </row>
    <row r="319" spans="1:37" s="577" customFormat="1" ht="76.5" customHeight="1" x14ac:dyDescent="0.25">
      <c r="A319" s="767"/>
      <c r="B319" s="784">
        <v>311</v>
      </c>
      <c r="C319" s="785" t="s">
        <v>2759</v>
      </c>
      <c r="D319" s="785" t="s">
        <v>10862</v>
      </c>
      <c r="E319" s="807" t="s">
        <v>1914</v>
      </c>
      <c r="F319" s="785" t="s">
        <v>18043</v>
      </c>
      <c r="G319" s="807" t="s">
        <v>1104</v>
      </c>
      <c r="H319" s="807" t="s">
        <v>16631</v>
      </c>
      <c r="I319" s="807" t="s">
        <v>10861</v>
      </c>
      <c r="J319" s="807"/>
      <c r="K319" s="807">
        <v>18904.939999999999</v>
      </c>
      <c r="L319" s="807">
        <f t="shared" si="65"/>
        <v>1656.2148399999999</v>
      </c>
      <c r="M319" s="807">
        <f t="shared" si="63"/>
        <v>529.33831999999995</v>
      </c>
      <c r="N319" s="786">
        <f>K319*0.086/12+0.07+0.07+2.175+0.2175</f>
        <v>138.01790333333332</v>
      </c>
      <c r="O319" s="786">
        <f>(K319*0.028)/12</f>
        <v>44.111526666666663</v>
      </c>
      <c r="P319" s="786" t="s">
        <v>2549</v>
      </c>
      <c r="Q319" s="807" t="s">
        <v>813</v>
      </c>
      <c r="R319" s="807" t="s">
        <v>17287</v>
      </c>
      <c r="S319" s="807" t="s">
        <v>8952</v>
      </c>
      <c r="T319" s="807" t="s">
        <v>14562</v>
      </c>
      <c r="U319" s="807">
        <v>11</v>
      </c>
      <c r="V319" s="1017">
        <v>3</v>
      </c>
      <c r="W319" s="807" t="s">
        <v>16926</v>
      </c>
      <c r="X319" s="807">
        <v>1</v>
      </c>
      <c r="Y319" s="807" t="s">
        <v>10268</v>
      </c>
      <c r="Z319" s="807"/>
      <c r="AA319" s="807"/>
      <c r="AB319" s="807" t="s">
        <v>10863</v>
      </c>
      <c r="AC319" s="807" t="s">
        <v>10027</v>
      </c>
      <c r="AD319" s="807" t="s">
        <v>10027</v>
      </c>
      <c r="AE319" s="807" t="s">
        <v>10027</v>
      </c>
      <c r="AF319" s="807" t="s">
        <v>2239</v>
      </c>
      <c r="AG319" s="807"/>
      <c r="AH319" s="807"/>
      <c r="AI319" s="807" t="s">
        <v>16746</v>
      </c>
      <c r="AJ319" s="807"/>
      <c r="AK319" s="761"/>
    </row>
    <row r="320" spans="1:37" s="577" customFormat="1" ht="45" customHeight="1" x14ac:dyDescent="0.25">
      <c r="A320" s="767"/>
      <c r="B320" s="784">
        <v>312</v>
      </c>
      <c r="C320" s="785" t="s">
        <v>2759</v>
      </c>
      <c r="D320" s="785" t="s">
        <v>1754</v>
      </c>
      <c r="E320" s="807" t="s">
        <v>1755</v>
      </c>
      <c r="F320" s="785" t="s">
        <v>17940</v>
      </c>
      <c r="G320" s="807" t="s">
        <v>1104</v>
      </c>
      <c r="H320" s="807"/>
      <c r="I320" s="807"/>
      <c r="J320" s="807"/>
      <c r="K320" s="807">
        <v>6945.5</v>
      </c>
      <c r="L320" s="807">
        <f>N320*12</f>
        <v>597.31299999999999</v>
      </c>
      <c r="M320" s="807">
        <f t="shared" si="63"/>
        <v>194.47400000000002</v>
      </c>
      <c r="N320" s="786">
        <f>K320*0.086/12</f>
        <v>49.776083333333332</v>
      </c>
      <c r="O320" s="786">
        <f>(K320*0.028)/12</f>
        <v>16.206166666666668</v>
      </c>
      <c r="P320" s="807" t="s">
        <v>1527</v>
      </c>
      <c r="Q320" s="807" t="s">
        <v>9480</v>
      </c>
      <c r="R320" s="807" t="s">
        <v>17287</v>
      </c>
      <c r="S320" s="807" t="s">
        <v>8952</v>
      </c>
      <c r="T320" s="807" t="s">
        <v>14451</v>
      </c>
      <c r="U320" s="807">
        <v>11</v>
      </c>
      <c r="V320" s="1017">
        <v>2</v>
      </c>
      <c r="W320" s="807" t="s">
        <v>13048</v>
      </c>
      <c r="X320" s="807">
        <v>2</v>
      </c>
      <c r="Y320" s="807" t="s">
        <v>10268</v>
      </c>
      <c r="Z320" s="807"/>
      <c r="AA320" s="807"/>
      <c r="AB320" s="807" t="s">
        <v>10256</v>
      </c>
      <c r="AC320" s="807" t="s">
        <v>10027</v>
      </c>
      <c r="AD320" s="807" t="s">
        <v>10027</v>
      </c>
      <c r="AE320" s="807" t="s">
        <v>10027</v>
      </c>
      <c r="AF320" s="807" t="s">
        <v>10027</v>
      </c>
      <c r="AG320" s="807"/>
      <c r="AH320" s="807"/>
      <c r="AI320" s="807" t="s">
        <v>17293</v>
      </c>
      <c r="AJ320" s="807" t="s">
        <v>17948</v>
      </c>
      <c r="AK320" s="761"/>
    </row>
    <row r="321" spans="1:37" s="577" customFormat="1" ht="60" customHeight="1" x14ac:dyDescent="0.25">
      <c r="A321" s="767"/>
      <c r="B321" s="784">
        <v>313</v>
      </c>
      <c r="C321" s="785" t="s">
        <v>2759</v>
      </c>
      <c r="D321" s="785" t="s">
        <v>8657</v>
      </c>
      <c r="E321" s="807" t="s">
        <v>10622</v>
      </c>
      <c r="F321" s="785" t="s">
        <v>18041</v>
      </c>
      <c r="G321" s="807" t="s">
        <v>1104</v>
      </c>
      <c r="H321" s="807"/>
      <c r="I321" s="807"/>
      <c r="J321" s="807"/>
      <c r="K321" s="807">
        <v>5299.1</v>
      </c>
      <c r="L321" s="807">
        <f t="shared" ref="L321:L334" si="66">N321*12</f>
        <v>455.7226</v>
      </c>
      <c r="M321" s="807">
        <f t="shared" si="63"/>
        <v>148.37480000000002</v>
      </c>
      <c r="N321" s="786">
        <f t="shared" ref="N321:N322" si="67">K321*0.086/12</f>
        <v>37.976883333333333</v>
      </c>
      <c r="O321" s="786">
        <f>(K321*0.028)/12</f>
        <v>12.364566666666668</v>
      </c>
      <c r="P321" s="786" t="s">
        <v>2549</v>
      </c>
      <c r="Q321" s="786" t="s">
        <v>2549</v>
      </c>
      <c r="R321" s="807" t="s">
        <v>17287</v>
      </c>
      <c r="S321" s="807" t="s">
        <v>8952</v>
      </c>
      <c r="T321" s="800" t="s">
        <v>10865</v>
      </c>
      <c r="U321" s="807">
        <v>11</v>
      </c>
      <c r="V321" s="1017">
        <v>2</v>
      </c>
      <c r="W321" s="807" t="s">
        <v>10864</v>
      </c>
      <c r="X321" s="807">
        <v>1</v>
      </c>
      <c r="Y321" s="807" t="s">
        <v>10268</v>
      </c>
      <c r="Z321" s="807"/>
      <c r="AA321" s="807">
        <v>1</v>
      </c>
      <c r="AB321" s="807" t="s">
        <v>10538</v>
      </c>
      <c r="AC321" s="807" t="s">
        <v>10027</v>
      </c>
      <c r="AD321" s="807" t="s">
        <v>10027</v>
      </c>
      <c r="AE321" s="807" t="s">
        <v>10027</v>
      </c>
      <c r="AF321" s="807" t="s">
        <v>10027</v>
      </c>
      <c r="AG321" s="807"/>
      <c r="AH321" s="807" t="s">
        <v>663</v>
      </c>
      <c r="AI321" s="807" t="s">
        <v>16950</v>
      </c>
      <c r="AJ321" s="807"/>
      <c r="AK321" s="761"/>
    </row>
    <row r="322" spans="1:37" s="577" customFormat="1" ht="62.25" customHeight="1" x14ac:dyDescent="0.25">
      <c r="A322" s="767"/>
      <c r="B322" s="784">
        <v>314</v>
      </c>
      <c r="C322" s="785" t="s">
        <v>2759</v>
      </c>
      <c r="D322" s="785" t="s">
        <v>1762</v>
      </c>
      <c r="E322" s="835" t="s">
        <v>1763</v>
      </c>
      <c r="F322" s="785" t="s">
        <v>18042</v>
      </c>
      <c r="G322" s="807" t="s">
        <v>1103</v>
      </c>
      <c r="H322" s="812" t="s">
        <v>14765</v>
      </c>
      <c r="I322" s="807"/>
      <c r="J322" s="807"/>
      <c r="K322" s="807">
        <v>15535.6</v>
      </c>
      <c r="L322" s="807">
        <f t="shared" si="66"/>
        <v>1336.0616</v>
      </c>
      <c r="M322" s="807">
        <f t="shared" si="63"/>
        <v>434.99680000000001</v>
      </c>
      <c r="N322" s="786">
        <f t="shared" si="67"/>
        <v>111.33846666666666</v>
      </c>
      <c r="O322" s="786">
        <f t="shared" ref="O322:O323" si="68">(K322*0.028)/12</f>
        <v>36.249733333333332</v>
      </c>
      <c r="P322" s="786" t="s">
        <v>2548</v>
      </c>
      <c r="Q322" s="807" t="s">
        <v>813</v>
      </c>
      <c r="R322" s="807" t="s">
        <v>17287</v>
      </c>
      <c r="S322" s="807" t="s">
        <v>8952</v>
      </c>
      <c r="T322" s="807" t="s">
        <v>8156</v>
      </c>
      <c r="U322" s="807">
        <v>14.2</v>
      </c>
      <c r="V322" s="1017">
        <v>5</v>
      </c>
      <c r="W322" s="807" t="s">
        <v>10537</v>
      </c>
      <c r="X322" s="807">
        <v>1</v>
      </c>
      <c r="Y322" s="807" t="s">
        <v>10268</v>
      </c>
      <c r="Z322" s="807"/>
      <c r="AA322" s="807"/>
      <c r="AB322" s="807"/>
      <c r="AC322" s="807" t="s">
        <v>10027</v>
      </c>
      <c r="AD322" s="807" t="s">
        <v>10027</v>
      </c>
      <c r="AE322" s="807" t="s">
        <v>10027</v>
      </c>
      <c r="AF322" s="807" t="s">
        <v>10027</v>
      </c>
      <c r="AG322" s="807"/>
      <c r="AH322" s="807"/>
      <c r="AI322" s="807" t="s">
        <v>16385</v>
      </c>
      <c r="AJ322" s="807"/>
      <c r="AK322" s="761"/>
    </row>
    <row r="323" spans="1:37" s="577" customFormat="1" ht="47.25" customHeight="1" x14ac:dyDescent="0.25">
      <c r="A323" s="767"/>
      <c r="B323" s="784">
        <v>315</v>
      </c>
      <c r="C323" s="785" t="s">
        <v>2759</v>
      </c>
      <c r="D323" s="785" t="s">
        <v>1764</v>
      </c>
      <c r="E323" s="835" t="s">
        <v>1765</v>
      </c>
      <c r="F323" s="785" t="s">
        <v>18040</v>
      </c>
      <c r="G323" s="807" t="s">
        <v>1104</v>
      </c>
      <c r="H323" s="812" t="s">
        <v>2550</v>
      </c>
      <c r="I323" s="807"/>
      <c r="J323" s="807"/>
      <c r="K323" s="807">
        <v>7147.8</v>
      </c>
      <c r="L323" s="807">
        <f t="shared" si="66"/>
        <v>674.35079999999994</v>
      </c>
      <c r="M323" s="807">
        <f t="shared" si="63"/>
        <v>200.13839999999999</v>
      </c>
      <c r="N323" s="786">
        <f>K323*0.086/12+0.2175+2.4+2.28+0.0725</f>
        <v>56.195899999999995</v>
      </c>
      <c r="O323" s="786">
        <f t="shared" si="68"/>
        <v>16.6782</v>
      </c>
      <c r="P323" s="786" t="s">
        <v>17283</v>
      </c>
      <c r="Q323" s="807" t="s">
        <v>813</v>
      </c>
      <c r="R323" s="807" t="s">
        <v>17287</v>
      </c>
      <c r="S323" s="807" t="s">
        <v>8952</v>
      </c>
      <c r="T323" s="807" t="s">
        <v>8157</v>
      </c>
      <c r="U323" s="807">
        <v>14.2</v>
      </c>
      <c r="V323" s="1017">
        <v>3</v>
      </c>
      <c r="W323" s="807" t="s">
        <v>10624</v>
      </c>
      <c r="X323" s="807">
        <v>1</v>
      </c>
      <c r="Y323" s="807" t="s">
        <v>10268</v>
      </c>
      <c r="Z323" s="807" t="s">
        <v>1570</v>
      </c>
      <c r="AA323" s="807"/>
      <c r="AB323" s="807" t="s">
        <v>10538</v>
      </c>
      <c r="AC323" s="807" t="s">
        <v>10027</v>
      </c>
      <c r="AD323" s="807" t="s">
        <v>10027</v>
      </c>
      <c r="AE323" s="807" t="s">
        <v>10027</v>
      </c>
      <c r="AF323" s="807" t="s">
        <v>10027</v>
      </c>
      <c r="AG323" s="807"/>
      <c r="AH323" s="807" t="s">
        <v>663</v>
      </c>
      <c r="AI323" s="807" t="s">
        <v>16746</v>
      </c>
      <c r="AJ323" s="807"/>
      <c r="AK323" s="761"/>
    </row>
    <row r="324" spans="1:37" ht="60" customHeight="1" x14ac:dyDescent="0.25">
      <c r="A324" s="767"/>
      <c r="B324" s="784">
        <v>316</v>
      </c>
      <c r="C324" s="785" t="s">
        <v>2759</v>
      </c>
      <c r="D324" s="785" t="s">
        <v>8269</v>
      </c>
      <c r="E324" s="807" t="s">
        <v>9742</v>
      </c>
      <c r="F324" s="785" t="s">
        <v>9743</v>
      </c>
      <c r="G324" s="807" t="s">
        <v>1105</v>
      </c>
      <c r="H324" s="807" t="s">
        <v>16437</v>
      </c>
      <c r="I324" s="807"/>
      <c r="J324" s="807"/>
      <c r="K324" s="807">
        <v>1707.59</v>
      </c>
      <c r="L324" s="807">
        <f t="shared" si="66"/>
        <v>1134.5999999999999</v>
      </c>
      <c r="M324" s="807">
        <f t="shared" si="63"/>
        <v>46.08</v>
      </c>
      <c r="N324" s="788">
        <v>94.55</v>
      </c>
      <c r="O324" s="788">
        <v>3.84</v>
      </c>
      <c r="P324" s="788" t="s">
        <v>1527</v>
      </c>
      <c r="Q324" s="807" t="s">
        <v>813</v>
      </c>
      <c r="R324" s="807" t="s">
        <v>17287</v>
      </c>
      <c r="S324" s="807" t="s">
        <v>8952</v>
      </c>
      <c r="T324" s="800" t="s">
        <v>12747</v>
      </c>
      <c r="U324" s="807">
        <v>11</v>
      </c>
      <c r="V324" s="963">
        <v>1</v>
      </c>
      <c r="W324" s="807" t="s">
        <v>16436</v>
      </c>
      <c r="X324" s="807">
        <v>1</v>
      </c>
      <c r="Y324" s="807" t="s">
        <v>13889</v>
      </c>
      <c r="Z324" s="807"/>
      <c r="AA324" s="807"/>
      <c r="AB324" s="807"/>
      <c r="AC324" s="807" t="s">
        <v>10027</v>
      </c>
      <c r="AD324" s="807" t="s">
        <v>10027</v>
      </c>
      <c r="AE324" s="807" t="s">
        <v>10027</v>
      </c>
      <c r="AF324" s="807" t="s">
        <v>10027</v>
      </c>
      <c r="AG324" s="807"/>
      <c r="AH324" s="807"/>
      <c r="AI324" s="807" t="s">
        <v>12767</v>
      </c>
      <c r="AJ324" s="807"/>
      <c r="AK324" s="559"/>
    </row>
    <row r="325" spans="1:37" s="577" customFormat="1" ht="140.25" customHeight="1" x14ac:dyDescent="0.25">
      <c r="A325" s="767"/>
      <c r="B325" s="784">
        <v>317</v>
      </c>
      <c r="C325" s="785" t="s">
        <v>2759</v>
      </c>
      <c r="D325" s="785" t="s">
        <v>11412</v>
      </c>
      <c r="E325" s="800" t="s">
        <v>11413</v>
      </c>
      <c r="F325" s="785" t="s">
        <v>17876</v>
      </c>
      <c r="G325" s="807" t="s">
        <v>1105</v>
      </c>
      <c r="H325" s="807"/>
      <c r="I325" s="807"/>
      <c r="J325" s="807"/>
      <c r="K325" s="807">
        <f>13124.13+K109</f>
        <v>19517.23</v>
      </c>
      <c r="L325" s="807">
        <f t="shared" si="66"/>
        <v>1697.88</v>
      </c>
      <c r="M325" s="807">
        <f t="shared" si="63"/>
        <v>526.79999999999995</v>
      </c>
      <c r="N325" s="788">
        <v>141.49</v>
      </c>
      <c r="O325" s="788">
        <v>43.9</v>
      </c>
      <c r="P325" s="788" t="s">
        <v>1527</v>
      </c>
      <c r="Q325" s="807" t="s">
        <v>813</v>
      </c>
      <c r="R325" s="807" t="s">
        <v>17287</v>
      </c>
      <c r="S325" s="807" t="s">
        <v>8952</v>
      </c>
      <c r="T325" s="800" t="s">
        <v>11411</v>
      </c>
      <c r="U325" s="807">
        <v>14.2</v>
      </c>
      <c r="V325" s="1017">
        <v>4</v>
      </c>
      <c r="W325" s="807" t="s">
        <v>1564</v>
      </c>
      <c r="X325" s="807">
        <v>2</v>
      </c>
      <c r="Y325" s="807" t="s">
        <v>17875</v>
      </c>
      <c r="Z325" s="807"/>
      <c r="AA325" s="807"/>
      <c r="AB325" s="807"/>
      <c r="AC325" s="807" t="s">
        <v>10027</v>
      </c>
      <c r="AD325" s="807" t="s">
        <v>10027</v>
      </c>
      <c r="AE325" s="807" t="s">
        <v>10027</v>
      </c>
      <c r="AF325" s="807" t="s">
        <v>10027</v>
      </c>
      <c r="AG325" s="807"/>
      <c r="AH325" s="807"/>
      <c r="AI325" s="807"/>
      <c r="AJ325" s="807"/>
      <c r="AK325" s="761"/>
    </row>
    <row r="326" spans="1:37" ht="47.25" customHeight="1" x14ac:dyDescent="0.25">
      <c r="A326" s="767"/>
      <c r="B326" s="784">
        <v>318</v>
      </c>
      <c r="C326" s="785" t="s">
        <v>2759</v>
      </c>
      <c r="D326" s="785" t="s">
        <v>8659</v>
      </c>
      <c r="E326" s="823" t="s">
        <v>1776</v>
      </c>
      <c r="F326" s="785" t="s">
        <v>9248</v>
      </c>
      <c r="G326" s="807" t="s">
        <v>1103</v>
      </c>
      <c r="H326" s="807"/>
      <c r="I326" s="812" t="s">
        <v>6455</v>
      </c>
      <c r="J326" s="807" t="s">
        <v>16323</v>
      </c>
      <c r="K326" s="807">
        <v>11984</v>
      </c>
      <c r="L326" s="807">
        <f t="shared" si="66"/>
        <v>1126.56</v>
      </c>
      <c r="M326" s="807">
        <f t="shared" si="63"/>
        <v>323.56799999999998</v>
      </c>
      <c r="N326" s="786">
        <v>93.88</v>
      </c>
      <c r="O326" s="786">
        <f>(K326*0.027)/12</f>
        <v>26.963999999999999</v>
      </c>
      <c r="P326" s="807" t="s">
        <v>16692</v>
      </c>
      <c r="Q326" s="807" t="s">
        <v>16692</v>
      </c>
      <c r="R326" s="807" t="s">
        <v>17287</v>
      </c>
      <c r="S326" s="807" t="s">
        <v>8952</v>
      </c>
      <c r="T326" s="807" t="s">
        <v>4334</v>
      </c>
      <c r="U326" s="807">
        <v>14.2</v>
      </c>
      <c r="V326" s="963">
        <v>4</v>
      </c>
      <c r="W326" s="807" t="s">
        <v>1564</v>
      </c>
      <c r="X326" s="807">
        <v>2</v>
      </c>
      <c r="Y326" s="807" t="s">
        <v>10268</v>
      </c>
      <c r="Z326" s="807"/>
      <c r="AA326" s="807">
        <v>1</v>
      </c>
      <c r="AB326" s="807" t="s">
        <v>10866</v>
      </c>
      <c r="AC326" s="807" t="s">
        <v>10027</v>
      </c>
      <c r="AD326" s="807" t="s">
        <v>10027</v>
      </c>
      <c r="AE326" s="807" t="s">
        <v>10027</v>
      </c>
      <c r="AF326" s="807" t="s">
        <v>10027</v>
      </c>
      <c r="AG326" s="807"/>
      <c r="AH326" s="807"/>
      <c r="AI326" s="807" t="s">
        <v>13302</v>
      </c>
      <c r="AJ326" s="807"/>
      <c r="AK326" s="559"/>
    </row>
    <row r="327" spans="1:37" ht="45" customHeight="1" x14ac:dyDescent="0.25">
      <c r="A327" s="767"/>
      <c r="B327" s="784">
        <v>319</v>
      </c>
      <c r="C327" s="785" t="s">
        <v>2759</v>
      </c>
      <c r="D327" s="785" t="s">
        <v>10868</v>
      </c>
      <c r="E327" s="768" t="s">
        <v>10867</v>
      </c>
      <c r="F327" s="785" t="s">
        <v>9272</v>
      </c>
      <c r="G327" s="807" t="s">
        <v>1104</v>
      </c>
      <c r="H327" s="807"/>
      <c r="I327" s="807"/>
      <c r="J327" s="807"/>
      <c r="K327" s="807">
        <v>13308.6</v>
      </c>
      <c r="L327" s="807">
        <f t="shared" si="66"/>
        <v>1157.8481999999999</v>
      </c>
      <c r="M327" s="807">
        <f t="shared" si="63"/>
        <v>359.3322</v>
      </c>
      <c r="N327" s="786">
        <f>(K327*0.087)/12</f>
        <v>96.487349999999992</v>
      </c>
      <c r="O327" s="786">
        <f>(K327*0.027)/12</f>
        <v>29.94435</v>
      </c>
      <c r="P327" s="786" t="s">
        <v>9975</v>
      </c>
      <c r="Q327" s="807" t="s">
        <v>813</v>
      </c>
      <c r="R327" s="807" t="s">
        <v>17287</v>
      </c>
      <c r="S327" s="807" t="s">
        <v>8952</v>
      </c>
      <c r="T327" s="800" t="s">
        <v>10869</v>
      </c>
      <c r="U327" s="807">
        <v>11</v>
      </c>
      <c r="V327" s="963">
        <v>3</v>
      </c>
      <c r="W327" s="807" t="s">
        <v>15994</v>
      </c>
      <c r="X327" s="807">
        <v>1</v>
      </c>
      <c r="Y327" s="807" t="s">
        <v>10268</v>
      </c>
      <c r="Z327" s="807"/>
      <c r="AA327" s="807"/>
      <c r="AB327" s="807"/>
      <c r="AC327" s="807" t="s">
        <v>10027</v>
      </c>
      <c r="AD327" s="807" t="s">
        <v>10027</v>
      </c>
      <c r="AE327" s="807" t="s">
        <v>10027</v>
      </c>
      <c r="AF327" s="807" t="s">
        <v>10027</v>
      </c>
      <c r="AG327" s="807"/>
      <c r="AH327" s="807"/>
      <c r="AI327" s="807" t="s">
        <v>16752</v>
      </c>
      <c r="AJ327" s="807"/>
      <c r="AK327" s="559"/>
    </row>
    <row r="328" spans="1:37" ht="47.25" customHeight="1" x14ac:dyDescent="0.25">
      <c r="A328" s="767"/>
      <c r="B328" s="784">
        <v>320</v>
      </c>
      <c r="C328" s="785" t="s">
        <v>2759</v>
      </c>
      <c r="D328" s="785" t="s">
        <v>8161</v>
      </c>
      <c r="E328" s="807" t="s">
        <v>1782</v>
      </c>
      <c r="F328" s="785" t="s">
        <v>16554</v>
      </c>
      <c r="G328" s="807" t="s">
        <v>1104</v>
      </c>
      <c r="H328" s="812" t="s">
        <v>2589</v>
      </c>
      <c r="I328" s="807"/>
      <c r="J328" s="807"/>
      <c r="K328" s="807">
        <v>17651.8</v>
      </c>
      <c r="L328" s="807">
        <f t="shared" si="66"/>
        <v>1550.52</v>
      </c>
      <c r="M328" s="807">
        <f t="shared" si="63"/>
        <v>476.59859999999998</v>
      </c>
      <c r="N328" s="786">
        <v>129.21</v>
      </c>
      <c r="O328" s="786">
        <f>(K328*0.027)/12</f>
        <v>39.716549999999998</v>
      </c>
      <c r="P328" s="786" t="s">
        <v>9975</v>
      </c>
      <c r="Q328" s="807" t="s">
        <v>1239</v>
      </c>
      <c r="R328" s="807" t="s">
        <v>17287</v>
      </c>
      <c r="S328" s="807" t="s">
        <v>8952</v>
      </c>
      <c r="T328" s="807" t="s">
        <v>8162</v>
      </c>
      <c r="U328" s="807">
        <v>14.2</v>
      </c>
      <c r="V328" s="963">
        <v>5</v>
      </c>
      <c r="W328" s="807" t="s">
        <v>10624</v>
      </c>
      <c r="X328" s="807">
        <v>2</v>
      </c>
      <c r="Y328" s="807" t="s">
        <v>10268</v>
      </c>
      <c r="Z328" s="807"/>
      <c r="AA328" s="807"/>
      <c r="AB328" s="807" t="s">
        <v>10269</v>
      </c>
      <c r="AC328" s="807" t="s">
        <v>10027</v>
      </c>
      <c r="AD328" s="807" t="s">
        <v>10027</v>
      </c>
      <c r="AE328" s="807" t="s">
        <v>10027</v>
      </c>
      <c r="AF328" s="807" t="s">
        <v>10027</v>
      </c>
      <c r="AG328" s="807"/>
      <c r="AH328" s="807"/>
      <c r="AI328" s="807" t="s">
        <v>16753</v>
      </c>
      <c r="AJ328" s="807"/>
      <c r="AK328" s="559"/>
    </row>
    <row r="329" spans="1:37" ht="60" customHeight="1" x14ac:dyDescent="0.25">
      <c r="A329" s="767"/>
      <c r="B329" s="784">
        <v>321</v>
      </c>
      <c r="C329" s="785" t="s">
        <v>2759</v>
      </c>
      <c r="D329" s="887" t="s">
        <v>17087</v>
      </c>
      <c r="E329" s="835" t="s">
        <v>1784</v>
      </c>
      <c r="F329" s="785" t="s">
        <v>17318</v>
      </c>
      <c r="G329" s="807" t="s">
        <v>1105</v>
      </c>
      <c r="H329" s="807"/>
      <c r="I329" s="807"/>
      <c r="J329" s="807"/>
      <c r="K329" s="807">
        <v>5487.5</v>
      </c>
      <c r="L329" s="807">
        <f t="shared" si="66"/>
        <v>477.36</v>
      </c>
      <c r="M329" s="807">
        <f t="shared" si="63"/>
        <v>148.19999999999999</v>
      </c>
      <c r="N329" s="788">
        <v>39.78</v>
      </c>
      <c r="O329" s="788">
        <v>12.35</v>
      </c>
      <c r="P329" s="788" t="s">
        <v>1527</v>
      </c>
      <c r="Q329" s="807" t="s">
        <v>813</v>
      </c>
      <c r="R329" s="807" t="s">
        <v>17287</v>
      </c>
      <c r="S329" s="807" t="s">
        <v>8952</v>
      </c>
      <c r="T329" s="835" t="s">
        <v>14452</v>
      </c>
      <c r="U329" s="807">
        <v>14.2</v>
      </c>
      <c r="V329" s="963">
        <v>3</v>
      </c>
      <c r="W329" s="807" t="s">
        <v>1564</v>
      </c>
      <c r="X329" s="807">
        <v>1</v>
      </c>
      <c r="Y329" s="807" t="s">
        <v>12820</v>
      </c>
      <c r="Z329" s="807"/>
      <c r="AA329" s="807"/>
      <c r="AB329" s="807"/>
      <c r="AC329" s="807" t="s">
        <v>10027</v>
      </c>
      <c r="AD329" s="807" t="s">
        <v>10027</v>
      </c>
      <c r="AE329" s="807" t="s">
        <v>10027</v>
      </c>
      <c r="AF329" s="807" t="s">
        <v>10027</v>
      </c>
      <c r="AG329" s="807"/>
      <c r="AH329" s="807"/>
      <c r="AI329" s="807"/>
      <c r="AJ329" s="807"/>
      <c r="AK329" s="559"/>
    </row>
    <row r="330" spans="1:37" s="577" customFormat="1" ht="81.75" customHeight="1" x14ac:dyDescent="0.25">
      <c r="A330" s="767"/>
      <c r="B330" s="784">
        <v>322</v>
      </c>
      <c r="C330" s="785" t="s">
        <v>2759</v>
      </c>
      <c r="D330" s="785" t="s">
        <v>8273</v>
      </c>
      <c r="E330" s="807" t="s">
        <v>1786</v>
      </c>
      <c r="F330" s="785" t="s">
        <v>18083</v>
      </c>
      <c r="G330" s="807" t="s">
        <v>1105</v>
      </c>
      <c r="H330" s="807"/>
      <c r="I330" s="807" t="s">
        <v>10412</v>
      </c>
      <c r="J330" s="807"/>
      <c r="K330" s="807">
        <v>1610.1</v>
      </c>
      <c r="L330" s="807">
        <f t="shared" si="66"/>
        <v>123.96000000000001</v>
      </c>
      <c r="M330" s="807">
        <f t="shared" si="63"/>
        <v>38.519999999999996</v>
      </c>
      <c r="N330" s="786">
        <v>10.33</v>
      </c>
      <c r="O330" s="786">
        <v>3.21</v>
      </c>
      <c r="P330" s="786" t="s">
        <v>1527</v>
      </c>
      <c r="Q330" s="807" t="s">
        <v>813</v>
      </c>
      <c r="R330" s="807" t="s">
        <v>17287</v>
      </c>
      <c r="S330" s="807" t="s">
        <v>8952</v>
      </c>
      <c r="T330" s="800" t="s">
        <v>10827</v>
      </c>
      <c r="U330" s="807">
        <v>11</v>
      </c>
      <c r="V330" s="1032">
        <v>2</v>
      </c>
      <c r="W330" s="807" t="s">
        <v>12845</v>
      </c>
      <c r="X330" s="807">
        <v>1</v>
      </c>
      <c r="Y330" s="807" t="s">
        <v>10268</v>
      </c>
      <c r="Z330" s="807"/>
      <c r="AA330" s="807"/>
      <c r="AB330" s="807" t="s">
        <v>10522</v>
      </c>
      <c r="AC330" s="807" t="s">
        <v>10027</v>
      </c>
      <c r="AD330" s="807" t="s">
        <v>10027</v>
      </c>
      <c r="AE330" s="807" t="s">
        <v>10027</v>
      </c>
      <c r="AF330" s="807" t="s">
        <v>10027</v>
      </c>
      <c r="AG330" s="807"/>
      <c r="AH330" s="807"/>
      <c r="AI330" s="807"/>
      <c r="AJ330" s="807"/>
      <c r="AK330" s="761"/>
    </row>
    <row r="331" spans="1:37" s="577" customFormat="1" ht="60" customHeight="1" x14ac:dyDescent="0.25">
      <c r="A331" s="767"/>
      <c r="B331" s="784">
        <v>323</v>
      </c>
      <c r="C331" s="785" t="s">
        <v>2759</v>
      </c>
      <c r="D331" s="785" t="s">
        <v>8274</v>
      </c>
      <c r="E331" s="807" t="s">
        <v>1788</v>
      </c>
      <c r="F331" s="785" t="s">
        <v>18141</v>
      </c>
      <c r="G331" s="807" t="s">
        <v>1105</v>
      </c>
      <c r="H331" s="807"/>
      <c r="I331" s="807"/>
      <c r="J331" s="807"/>
      <c r="K331" s="807">
        <v>1037.5999999999999</v>
      </c>
      <c r="L331" s="807">
        <f t="shared" si="66"/>
        <v>86.039999999999992</v>
      </c>
      <c r="M331" s="807">
        <f t="shared" si="63"/>
        <v>26.759999999999998</v>
      </c>
      <c r="N331" s="788">
        <v>7.17</v>
      </c>
      <c r="O331" s="1034">
        <v>2.23</v>
      </c>
      <c r="P331" s="788" t="s">
        <v>1527</v>
      </c>
      <c r="Q331" s="807" t="s">
        <v>813</v>
      </c>
      <c r="R331" s="807" t="s">
        <v>17287</v>
      </c>
      <c r="S331" s="807" t="s">
        <v>8952</v>
      </c>
      <c r="T331" s="807" t="s">
        <v>11424</v>
      </c>
      <c r="U331" s="807">
        <v>11</v>
      </c>
      <c r="V331" s="1032">
        <v>2</v>
      </c>
      <c r="W331" s="807" t="s">
        <v>10826</v>
      </c>
      <c r="X331" s="807">
        <v>1</v>
      </c>
      <c r="Y331" s="807" t="s">
        <v>11377</v>
      </c>
      <c r="Z331" s="807"/>
      <c r="AA331" s="807"/>
      <c r="AB331" s="807"/>
      <c r="AC331" s="807" t="s">
        <v>10027</v>
      </c>
      <c r="AD331" s="807" t="s">
        <v>10027</v>
      </c>
      <c r="AE331" s="807" t="s">
        <v>10027</v>
      </c>
      <c r="AF331" s="807" t="s">
        <v>2239</v>
      </c>
      <c r="AG331" s="807"/>
      <c r="AH331" s="807"/>
      <c r="AI331" s="807" t="s">
        <v>663</v>
      </c>
      <c r="AJ331" s="807"/>
      <c r="AK331" s="761"/>
    </row>
    <row r="332" spans="1:37" ht="60" customHeight="1" x14ac:dyDescent="0.25">
      <c r="A332" s="767"/>
      <c r="B332" s="784">
        <v>324</v>
      </c>
      <c r="C332" s="785" t="s">
        <v>2759</v>
      </c>
      <c r="D332" s="785" t="s">
        <v>1792</v>
      </c>
      <c r="E332" s="807" t="s">
        <v>1793</v>
      </c>
      <c r="F332" s="787" t="s">
        <v>9280</v>
      </c>
      <c r="G332" s="807" t="s">
        <v>1104</v>
      </c>
      <c r="H332" s="807"/>
      <c r="I332" s="807"/>
      <c r="J332" s="807"/>
      <c r="K332" s="807">
        <v>10131.5</v>
      </c>
      <c r="L332" s="807">
        <f t="shared" si="66"/>
        <v>881.44049999999993</v>
      </c>
      <c r="M332" s="807">
        <f t="shared" si="63"/>
        <v>273.5505</v>
      </c>
      <c r="N332" s="786">
        <f>(K332*0.087)/12</f>
        <v>73.453374999999994</v>
      </c>
      <c r="O332" s="786">
        <f>(K332*0.027)/12</f>
        <v>22.795874999999999</v>
      </c>
      <c r="P332" s="786" t="s">
        <v>2549</v>
      </c>
      <c r="Q332" s="807" t="s">
        <v>813</v>
      </c>
      <c r="R332" s="807" t="s">
        <v>17287</v>
      </c>
      <c r="S332" s="807" t="s">
        <v>8952</v>
      </c>
      <c r="T332" s="807" t="s">
        <v>10065</v>
      </c>
      <c r="U332" s="807">
        <v>11</v>
      </c>
      <c r="V332" s="963"/>
      <c r="W332" s="807" t="s">
        <v>10826</v>
      </c>
      <c r="X332" s="807">
        <v>1</v>
      </c>
      <c r="Y332" s="807" t="s">
        <v>10268</v>
      </c>
      <c r="Z332" s="807"/>
      <c r="AA332" s="807"/>
      <c r="AB332" s="807"/>
      <c r="AC332" s="807" t="s">
        <v>10027</v>
      </c>
      <c r="AD332" s="807" t="s">
        <v>10027</v>
      </c>
      <c r="AE332" s="807" t="s">
        <v>10027</v>
      </c>
      <c r="AF332" s="807" t="s">
        <v>2239</v>
      </c>
      <c r="AG332" s="807"/>
      <c r="AH332" s="807"/>
      <c r="AI332" s="807" t="s">
        <v>17880</v>
      </c>
      <c r="AJ332" s="807" t="s">
        <v>17881</v>
      </c>
      <c r="AK332" s="559"/>
    </row>
    <row r="333" spans="1:37" s="577" customFormat="1" ht="44.25" customHeight="1" x14ac:dyDescent="0.25">
      <c r="A333" s="767"/>
      <c r="B333" s="784">
        <v>325</v>
      </c>
      <c r="C333" s="785" t="s">
        <v>2759</v>
      </c>
      <c r="D333" s="785" t="s">
        <v>10856</v>
      </c>
      <c r="E333" s="807" t="s">
        <v>1795</v>
      </c>
      <c r="F333" s="785" t="s">
        <v>18084</v>
      </c>
      <c r="G333" s="807" t="s">
        <v>1104</v>
      </c>
      <c r="H333" s="807" t="s">
        <v>18085</v>
      </c>
      <c r="I333" s="807"/>
      <c r="J333" s="807"/>
      <c r="K333" s="807">
        <v>8783</v>
      </c>
      <c r="L333" s="807">
        <f t="shared" si="66"/>
        <v>1108.92</v>
      </c>
      <c r="M333" s="807">
        <f t="shared" si="63"/>
        <v>245.88</v>
      </c>
      <c r="N333" s="786">
        <v>92.41</v>
      </c>
      <c r="O333" s="786">
        <v>20.49</v>
      </c>
      <c r="P333" s="786" t="s">
        <v>17378</v>
      </c>
      <c r="Q333" s="807" t="s">
        <v>813</v>
      </c>
      <c r="R333" s="807" t="s">
        <v>17287</v>
      </c>
      <c r="S333" s="807" t="s">
        <v>8952</v>
      </c>
      <c r="T333" s="807" t="s">
        <v>14565</v>
      </c>
      <c r="U333" s="807">
        <v>14.2</v>
      </c>
      <c r="V333" s="1032">
        <v>4</v>
      </c>
      <c r="W333" s="807" t="s">
        <v>10624</v>
      </c>
      <c r="X333" s="807">
        <v>1</v>
      </c>
      <c r="Y333" s="807" t="s">
        <v>10268</v>
      </c>
      <c r="Z333" s="807" t="s">
        <v>1570</v>
      </c>
      <c r="AA333" s="807"/>
      <c r="AB333" s="807"/>
      <c r="AC333" s="807" t="s">
        <v>10027</v>
      </c>
      <c r="AD333" s="807" t="s">
        <v>10027</v>
      </c>
      <c r="AE333" s="807" t="s">
        <v>10027</v>
      </c>
      <c r="AF333" s="807" t="s">
        <v>2239</v>
      </c>
      <c r="AG333" s="807"/>
      <c r="AH333" s="807"/>
      <c r="AI333" s="807" t="s">
        <v>16742</v>
      </c>
      <c r="AJ333" s="807"/>
      <c r="AK333" s="761"/>
    </row>
    <row r="334" spans="1:37" ht="180" customHeight="1" x14ac:dyDescent="0.25">
      <c r="A334" s="767"/>
      <c r="B334" s="784">
        <v>326</v>
      </c>
      <c r="C334" s="785" t="s">
        <v>2759</v>
      </c>
      <c r="D334" s="785" t="s">
        <v>17119</v>
      </c>
      <c r="E334" s="807" t="s">
        <v>1798</v>
      </c>
      <c r="F334" s="785" t="s">
        <v>12373</v>
      </c>
      <c r="G334" s="807" t="s">
        <v>1105</v>
      </c>
      <c r="H334" s="807"/>
      <c r="I334" s="807"/>
      <c r="J334" s="807"/>
      <c r="K334" s="807">
        <v>6661.84</v>
      </c>
      <c r="L334" s="807">
        <f t="shared" si="66"/>
        <v>753.59999999999991</v>
      </c>
      <c r="M334" s="807">
        <f t="shared" si="63"/>
        <v>179.88</v>
      </c>
      <c r="N334" s="788">
        <v>62.8</v>
      </c>
      <c r="O334" s="788">
        <v>14.99</v>
      </c>
      <c r="P334" s="788" t="s">
        <v>1527</v>
      </c>
      <c r="Q334" s="807" t="s">
        <v>813</v>
      </c>
      <c r="R334" s="807" t="s">
        <v>17287</v>
      </c>
      <c r="S334" s="807" t="s">
        <v>8952</v>
      </c>
      <c r="T334" s="807" t="s">
        <v>14453</v>
      </c>
      <c r="U334" s="807">
        <v>14.2</v>
      </c>
      <c r="V334" s="963">
        <v>2</v>
      </c>
      <c r="W334" s="807" t="s">
        <v>13048</v>
      </c>
      <c r="X334" s="807">
        <v>1</v>
      </c>
      <c r="Y334" s="807" t="s">
        <v>12683</v>
      </c>
      <c r="Z334" s="807"/>
      <c r="AA334" s="807"/>
      <c r="AB334" s="807" t="s">
        <v>14691</v>
      </c>
      <c r="AC334" s="807" t="s">
        <v>10027</v>
      </c>
      <c r="AD334" s="807" t="s">
        <v>10027</v>
      </c>
      <c r="AE334" s="807" t="s">
        <v>10027</v>
      </c>
      <c r="AF334" s="807" t="s">
        <v>10027</v>
      </c>
      <c r="AG334" s="807"/>
      <c r="AH334" s="807"/>
      <c r="AI334" s="807"/>
      <c r="AJ334" s="807"/>
      <c r="AK334" s="559"/>
    </row>
    <row r="335" spans="1:37" s="577" customFormat="1" ht="112.5" customHeight="1" x14ac:dyDescent="0.25">
      <c r="A335" s="767"/>
      <c r="B335" s="784">
        <v>327</v>
      </c>
      <c r="C335" s="785" t="s">
        <v>2759</v>
      </c>
      <c r="D335" s="785" t="s">
        <v>12841</v>
      </c>
      <c r="E335" s="807" t="s">
        <v>12839</v>
      </c>
      <c r="F335" s="1029" t="s">
        <v>18121</v>
      </c>
      <c r="G335" s="807" t="s">
        <v>1105</v>
      </c>
      <c r="H335" s="807"/>
      <c r="I335" s="807"/>
      <c r="J335" s="807"/>
      <c r="K335" s="807">
        <v>13698.1</v>
      </c>
      <c r="L335" s="807">
        <f>N335*12</f>
        <v>895.56</v>
      </c>
      <c r="M335" s="807">
        <f>O335*12</f>
        <v>1367.28</v>
      </c>
      <c r="N335" s="1030">
        <v>74.63</v>
      </c>
      <c r="O335" s="788">
        <f>23.15+34.45+11.74+22.98+3.38+12.5+5.74</f>
        <v>113.94</v>
      </c>
      <c r="P335" s="788" t="s">
        <v>1527</v>
      </c>
      <c r="Q335" s="807" t="s">
        <v>813</v>
      </c>
      <c r="R335" s="807" t="s">
        <v>17287</v>
      </c>
      <c r="S335" s="807" t="s">
        <v>8952</v>
      </c>
      <c r="T335" s="807" t="s">
        <v>14454</v>
      </c>
      <c r="U335" s="807">
        <v>14.2</v>
      </c>
      <c r="V335" s="1017">
        <v>4</v>
      </c>
      <c r="W335" s="1018" t="s">
        <v>12840</v>
      </c>
      <c r="X335" s="807">
        <v>1</v>
      </c>
      <c r="Y335" s="807" t="s">
        <v>12842</v>
      </c>
      <c r="Z335" s="807"/>
      <c r="AA335" s="807"/>
      <c r="AB335" s="807" t="s">
        <v>10904</v>
      </c>
      <c r="AC335" s="807" t="s">
        <v>10027</v>
      </c>
      <c r="AD335" s="807" t="s">
        <v>10027</v>
      </c>
      <c r="AE335" s="807" t="s">
        <v>10027</v>
      </c>
      <c r="AF335" s="807" t="s">
        <v>10027</v>
      </c>
      <c r="AG335" s="807"/>
      <c r="AH335" s="807"/>
      <c r="AI335" s="807"/>
      <c r="AJ335" s="807"/>
      <c r="AK335" s="761"/>
    </row>
    <row r="336" spans="1:37" ht="31.5" customHeight="1" x14ac:dyDescent="0.25">
      <c r="A336" s="767"/>
      <c r="B336" s="784">
        <v>328</v>
      </c>
      <c r="C336" s="785" t="s">
        <v>2759</v>
      </c>
      <c r="D336" s="785" t="s">
        <v>9559</v>
      </c>
      <c r="E336" s="835" t="s">
        <v>1800</v>
      </c>
      <c r="F336" s="822" t="s">
        <v>18095</v>
      </c>
      <c r="G336" s="807" t="s">
        <v>1103</v>
      </c>
      <c r="H336" s="807"/>
      <c r="I336" s="807"/>
      <c r="J336" s="807"/>
      <c r="K336" s="807">
        <v>7332</v>
      </c>
      <c r="L336" s="807">
        <f t="shared" ref="L336" si="69">N336*12</f>
        <v>629.76</v>
      </c>
      <c r="M336" s="807">
        <f t="shared" si="63"/>
        <v>204.60000000000002</v>
      </c>
      <c r="N336" s="786">
        <v>52.48</v>
      </c>
      <c r="O336" s="786">
        <v>17.05</v>
      </c>
      <c r="P336" s="786" t="s">
        <v>2549</v>
      </c>
      <c r="Q336" s="807" t="s">
        <v>813</v>
      </c>
      <c r="R336" s="807" t="s">
        <v>17287</v>
      </c>
      <c r="S336" s="807" t="s">
        <v>8952</v>
      </c>
      <c r="T336" s="835" t="s">
        <v>14455</v>
      </c>
      <c r="U336" s="807">
        <v>14.2</v>
      </c>
      <c r="V336" s="963">
        <v>2</v>
      </c>
      <c r="W336" s="869" t="s">
        <v>10264</v>
      </c>
      <c r="X336" s="829">
        <v>1</v>
      </c>
      <c r="Y336" s="807" t="s">
        <v>10261</v>
      </c>
      <c r="Z336" s="807"/>
      <c r="AA336" s="807"/>
      <c r="AB336" s="807"/>
      <c r="AC336" s="807" t="s">
        <v>10027</v>
      </c>
      <c r="AD336" s="807" t="s">
        <v>10027</v>
      </c>
      <c r="AE336" s="807" t="s">
        <v>10027</v>
      </c>
      <c r="AF336" s="807" t="s">
        <v>10027</v>
      </c>
      <c r="AG336" s="807"/>
      <c r="AH336" s="807"/>
      <c r="AI336" s="807" t="s">
        <v>16386</v>
      </c>
      <c r="AJ336" s="807"/>
      <c r="AK336" s="559"/>
    </row>
    <row r="337" spans="1:37" s="577" customFormat="1" ht="130.5" customHeight="1" x14ac:dyDescent="0.25">
      <c r="A337" s="767"/>
      <c r="B337" s="784">
        <v>329</v>
      </c>
      <c r="C337" s="785" t="s">
        <v>2759</v>
      </c>
      <c r="D337" s="785" t="s">
        <v>13179</v>
      </c>
      <c r="E337" s="807" t="s">
        <v>12844</v>
      </c>
      <c r="F337" s="785" t="s">
        <v>18139</v>
      </c>
      <c r="G337" s="807" t="s">
        <v>1105</v>
      </c>
      <c r="H337" s="807"/>
      <c r="I337" s="807"/>
      <c r="J337" s="807"/>
      <c r="K337" s="807">
        <v>11599.55</v>
      </c>
      <c r="L337" s="807">
        <f>N337*12</f>
        <v>866.40000000000009</v>
      </c>
      <c r="M337" s="807"/>
      <c r="N337" s="790">
        <v>72.2</v>
      </c>
      <c r="O337" s="790"/>
      <c r="P337" s="788" t="s">
        <v>1527</v>
      </c>
      <c r="Q337" s="807" t="s">
        <v>813</v>
      </c>
      <c r="R337" s="807" t="s">
        <v>17287</v>
      </c>
      <c r="S337" s="807" t="s">
        <v>8952</v>
      </c>
      <c r="T337" s="807" t="s">
        <v>14456</v>
      </c>
      <c r="U337" s="807">
        <v>11</v>
      </c>
      <c r="V337" s="1017"/>
      <c r="W337" s="999"/>
      <c r="X337" s="807">
        <v>1</v>
      </c>
      <c r="Y337" s="807" t="s">
        <v>10611</v>
      </c>
      <c r="Z337" s="807" t="s">
        <v>13969</v>
      </c>
      <c r="AA337" s="807" t="s">
        <v>1564</v>
      </c>
      <c r="AB337" s="807" t="s">
        <v>10904</v>
      </c>
      <c r="AC337" s="807" t="s">
        <v>10027</v>
      </c>
      <c r="AD337" s="807" t="s">
        <v>10027</v>
      </c>
      <c r="AE337" s="807" t="s">
        <v>10027</v>
      </c>
      <c r="AF337" s="807" t="s">
        <v>10027</v>
      </c>
      <c r="AG337" s="807"/>
      <c r="AH337" s="807"/>
      <c r="AI337" s="807"/>
      <c r="AJ337" s="800" t="s">
        <v>18016</v>
      </c>
      <c r="AK337" s="761"/>
    </row>
    <row r="338" spans="1:37" s="577" customFormat="1" ht="99.75" customHeight="1" x14ac:dyDescent="0.25">
      <c r="A338" s="767"/>
      <c r="B338" s="784">
        <v>330</v>
      </c>
      <c r="C338" s="785" t="s">
        <v>2759</v>
      </c>
      <c r="D338" s="785" t="s">
        <v>17118</v>
      </c>
      <c r="E338" s="807" t="s">
        <v>1805</v>
      </c>
      <c r="F338" s="785" t="s">
        <v>18120</v>
      </c>
      <c r="G338" s="807" t="s">
        <v>1105</v>
      </c>
      <c r="H338" s="807"/>
      <c r="I338" s="807"/>
      <c r="J338" s="807"/>
      <c r="K338" s="807">
        <v>6404</v>
      </c>
      <c r="L338" s="807">
        <f t="shared" ref="L338:M344" si="70">N338*12</f>
        <v>454.20000000000005</v>
      </c>
      <c r="M338" s="807"/>
      <c r="N338" s="788">
        <v>37.85</v>
      </c>
      <c r="O338" s="788"/>
      <c r="P338" s="788" t="s">
        <v>1527</v>
      </c>
      <c r="Q338" s="807" t="s">
        <v>813</v>
      </c>
      <c r="R338" s="807" t="s">
        <v>17287</v>
      </c>
      <c r="S338" s="807" t="s">
        <v>8952</v>
      </c>
      <c r="T338" s="807" t="s">
        <v>14457</v>
      </c>
      <c r="U338" s="807">
        <v>14.2</v>
      </c>
      <c r="V338" s="1017">
        <v>1</v>
      </c>
      <c r="W338" s="807" t="s">
        <v>14508</v>
      </c>
      <c r="X338" s="807">
        <v>1</v>
      </c>
      <c r="Y338" s="807" t="s">
        <v>16438</v>
      </c>
      <c r="Z338" s="807"/>
      <c r="AA338" s="807"/>
      <c r="AB338" s="807"/>
      <c r="AC338" s="807" t="s">
        <v>10027</v>
      </c>
      <c r="AD338" s="807" t="s">
        <v>10027</v>
      </c>
      <c r="AE338" s="807" t="s">
        <v>10027</v>
      </c>
      <c r="AF338" s="807" t="s">
        <v>2239</v>
      </c>
      <c r="AG338" s="807"/>
      <c r="AH338" s="807"/>
      <c r="AI338" s="807" t="s">
        <v>9271</v>
      </c>
      <c r="AJ338" s="800" t="s">
        <v>18020</v>
      </c>
      <c r="AK338" s="761"/>
    </row>
    <row r="339" spans="1:37" s="577" customFormat="1" ht="84.75" customHeight="1" x14ac:dyDescent="0.25">
      <c r="A339" s="767"/>
      <c r="B339" s="784">
        <v>331</v>
      </c>
      <c r="C339" s="785" t="s">
        <v>2759</v>
      </c>
      <c r="D339" s="785" t="s">
        <v>11405</v>
      </c>
      <c r="E339" s="807" t="s">
        <v>1807</v>
      </c>
      <c r="F339" s="785" t="s">
        <v>18119</v>
      </c>
      <c r="G339" s="807" t="s">
        <v>1105</v>
      </c>
      <c r="H339" s="807"/>
      <c r="I339" s="807"/>
      <c r="J339" s="807"/>
      <c r="K339" s="807">
        <v>12924.4</v>
      </c>
      <c r="L339" s="807">
        <f t="shared" si="70"/>
        <v>889.08</v>
      </c>
      <c r="M339" s="807"/>
      <c r="N339" s="788">
        <v>74.09</v>
      </c>
      <c r="O339" s="788"/>
      <c r="P339" s="788" t="s">
        <v>1527</v>
      </c>
      <c r="Q339" s="807" t="s">
        <v>813</v>
      </c>
      <c r="R339" s="807" t="s">
        <v>17287</v>
      </c>
      <c r="S339" s="807" t="s">
        <v>8952</v>
      </c>
      <c r="T339" s="800" t="s">
        <v>11404</v>
      </c>
      <c r="U339" s="807">
        <v>11</v>
      </c>
      <c r="V339" s="1017">
        <v>2</v>
      </c>
      <c r="W339" s="807" t="s">
        <v>18023</v>
      </c>
      <c r="X339" s="807">
        <v>1</v>
      </c>
      <c r="Y339" s="807" t="s">
        <v>11379</v>
      </c>
      <c r="Z339" s="807"/>
      <c r="AA339" s="807"/>
      <c r="AB339" s="807"/>
      <c r="AC339" s="807" t="s">
        <v>10027</v>
      </c>
      <c r="AD339" s="807" t="s">
        <v>10027</v>
      </c>
      <c r="AE339" s="807" t="s">
        <v>10027</v>
      </c>
      <c r="AF339" s="807" t="s">
        <v>10027</v>
      </c>
      <c r="AG339" s="807"/>
      <c r="AH339" s="807"/>
      <c r="AI339" s="807" t="s">
        <v>9271</v>
      </c>
      <c r="AJ339" s="800" t="s">
        <v>18021</v>
      </c>
      <c r="AK339" s="761"/>
    </row>
    <row r="340" spans="1:37" s="577" customFormat="1" ht="66.75" customHeight="1" x14ac:dyDescent="0.25">
      <c r="A340" s="767"/>
      <c r="B340" s="784">
        <v>332</v>
      </c>
      <c r="C340" s="785" t="s">
        <v>2759</v>
      </c>
      <c r="D340" s="785" t="s">
        <v>1808</v>
      </c>
      <c r="E340" s="807" t="s">
        <v>1809</v>
      </c>
      <c r="F340" s="785" t="s">
        <v>18018</v>
      </c>
      <c r="G340" s="807" t="s">
        <v>1105</v>
      </c>
      <c r="H340" s="807" t="s">
        <v>1145</v>
      </c>
      <c r="I340" s="807"/>
      <c r="J340" s="807"/>
      <c r="K340" s="807">
        <v>2096.6</v>
      </c>
      <c r="L340" s="807">
        <f t="shared" si="70"/>
        <v>130.56</v>
      </c>
      <c r="M340" s="807"/>
      <c r="N340" s="788">
        <v>10.88</v>
      </c>
      <c r="O340" s="788"/>
      <c r="P340" s="788" t="s">
        <v>1527</v>
      </c>
      <c r="Q340" s="807" t="s">
        <v>813</v>
      </c>
      <c r="R340" s="807" t="s">
        <v>17287</v>
      </c>
      <c r="S340" s="807" t="s">
        <v>8952</v>
      </c>
      <c r="T340" s="800" t="s">
        <v>11410</v>
      </c>
      <c r="U340" s="807">
        <v>11</v>
      </c>
      <c r="V340" s="1017">
        <v>2</v>
      </c>
      <c r="W340" s="807" t="s">
        <v>11376</v>
      </c>
      <c r="X340" s="807">
        <v>1</v>
      </c>
      <c r="Y340" s="807" t="s">
        <v>13889</v>
      </c>
      <c r="Z340" s="807"/>
      <c r="AA340" s="807"/>
      <c r="AB340" s="807" t="s">
        <v>10895</v>
      </c>
      <c r="AC340" s="807" t="s">
        <v>10027</v>
      </c>
      <c r="AD340" s="807" t="s">
        <v>10027</v>
      </c>
      <c r="AE340" s="807" t="s">
        <v>10027</v>
      </c>
      <c r="AF340" s="807" t="s">
        <v>10027</v>
      </c>
      <c r="AG340" s="807"/>
      <c r="AH340" s="807"/>
      <c r="AI340" s="807" t="s">
        <v>9271</v>
      </c>
      <c r="AJ340" s="800" t="s">
        <v>18022</v>
      </c>
      <c r="AK340" s="761"/>
    </row>
    <row r="341" spans="1:37" ht="75" customHeight="1" x14ac:dyDescent="0.25">
      <c r="A341" s="767"/>
      <c r="B341" s="784">
        <v>333</v>
      </c>
      <c r="C341" s="785" t="s">
        <v>2759</v>
      </c>
      <c r="D341" s="785" t="s">
        <v>8662</v>
      </c>
      <c r="E341" s="768" t="s">
        <v>11374</v>
      </c>
      <c r="F341" s="785" t="s">
        <v>13384</v>
      </c>
      <c r="G341" s="807" t="s">
        <v>1105</v>
      </c>
      <c r="H341" s="807"/>
      <c r="I341" s="807"/>
      <c r="J341" s="807"/>
      <c r="K341" s="807">
        <v>1023.45</v>
      </c>
      <c r="L341" s="807">
        <f t="shared" si="70"/>
        <v>879.59999999999991</v>
      </c>
      <c r="M341" s="807">
        <f t="shared" si="70"/>
        <v>27.599999999999998</v>
      </c>
      <c r="N341" s="788">
        <v>73.3</v>
      </c>
      <c r="O341" s="788">
        <v>2.2999999999999998</v>
      </c>
      <c r="P341" s="788" t="s">
        <v>1527</v>
      </c>
      <c r="Q341" s="807" t="s">
        <v>813</v>
      </c>
      <c r="R341" s="807" t="s">
        <v>17287</v>
      </c>
      <c r="S341" s="807" t="s">
        <v>8952</v>
      </c>
      <c r="T341" s="800" t="s">
        <v>11372</v>
      </c>
      <c r="U341" s="807">
        <v>11</v>
      </c>
      <c r="V341" s="963">
        <v>2</v>
      </c>
      <c r="W341" s="807" t="s">
        <v>1564</v>
      </c>
      <c r="X341" s="807">
        <v>1</v>
      </c>
      <c r="Y341" s="807" t="s">
        <v>11373</v>
      </c>
      <c r="Z341" s="807"/>
      <c r="AA341" s="807"/>
      <c r="AB341" s="807" t="s">
        <v>12819</v>
      </c>
      <c r="AC341" s="807" t="s">
        <v>10027</v>
      </c>
      <c r="AD341" s="807" t="s">
        <v>10027</v>
      </c>
      <c r="AE341" s="807" t="s">
        <v>10027</v>
      </c>
      <c r="AF341" s="807" t="s">
        <v>10027</v>
      </c>
      <c r="AG341" s="807"/>
      <c r="AH341" s="807"/>
      <c r="AI341" s="807" t="s">
        <v>9271</v>
      </c>
      <c r="AJ341" s="807"/>
      <c r="AK341" s="559"/>
    </row>
    <row r="342" spans="1:37" s="577" customFormat="1" ht="60" customHeight="1" x14ac:dyDescent="0.25">
      <c r="A342" s="767"/>
      <c r="B342" s="784">
        <v>334</v>
      </c>
      <c r="C342" s="785" t="s">
        <v>2759</v>
      </c>
      <c r="D342" s="785" t="s">
        <v>8279</v>
      </c>
      <c r="E342" s="807" t="s">
        <v>1813</v>
      </c>
      <c r="F342" s="785" t="s">
        <v>18135</v>
      </c>
      <c r="G342" s="807" t="s">
        <v>1105</v>
      </c>
      <c r="H342" s="807"/>
      <c r="I342" s="807"/>
      <c r="J342" s="807"/>
      <c r="K342" s="807">
        <v>3157.3</v>
      </c>
      <c r="L342" s="807">
        <f t="shared" si="70"/>
        <v>156.35999999999999</v>
      </c>
      <c r="M342" s="807">
        <f t="shared" si="70"/>
        <v>48.480000000000004</v>
      </c>
      <c r="N342" s="788">
        <v>13.03</v>
      </c>
      <c r="O342" s="788">
        <v>4.04</v>
      </c>
      <c r="P342" s="788" t="s">
        <v>1527</v>
      </c>
      <c r="Q342" s="807" t="s">
        <v>813</v>
      </c>
      <c r="R342" s="807" t="s">
        <v>17287</v>
      </c>
      <c r="S342" s="807" t="s">
        <v>8952</v>
      </c>
      <c r="T342" s="800" t="s">
        <v>12755</v>
      </c>
      <c r="U342" s="807">
        <v>11</v>
      </c>
      <c r="V342" s="1032">
        <v>1</v>
      </c>
      <c r="W342" s="807" t="s">
        <v>16439</v>
      </c>
      <c r="X342" s="807">
        <v>1</v>
      </c>
      <c r="Y342" s="807" t="s">
        <v>10793</v>
      </c>
      <c r="Z342" s="807"/>
      <c r="AA342" s="807"/>
      <c r="AB342" s="807"/>
      <c r="AC342" s="807" t="s">
        <v>10027</v>
      </c>
      <c r="AD342" s="807" t="s">
        <v>10027</v>
      </c>
      <c r="AE342" s="807" t="s">
        <v>10027</v>
      </c>
      <c r="AF342" s="807" t="s">
        <v>10027</v>
      </c>
      <c r="AG342" s="807"/>
      <c r="AH342" s="807"/>
      <c r="AI342" s="807" t="s">
        <v>9271</v>
      </c>
      <c r="AJ342" s="807"/>
      <c r="AK342" s="761"/>
    </row>
    <row r="343" spans="1:37" s="577" customFormat="1" ht="114" customHeight="1" x14ac:dyDescent="0.25">
      <c r="A343" s="767"/>
      <c r="B343" s="784">
        <v>335</v>
      </c>
      <c r="C343" s="785" t="s">
        <v>2759</v>
      </c>
      <c r="D343" s="785" t="s">
        <v>8663</v>
      </c>
      <c r="E343" s="807" t="s">
        <v>1815</v>
      </c>
      <c r="F343" s="785" t="s">
        <v>18136</v>
      </c>
      <c r="G343" s="807" t="s">
        <v>1105</v>
      </c>
      <c r="H343" s="807" t="s">
        <v>12401</v>
      </c>
      <c r="I343" s="807"/>
      <c r="J343" s="807"/>
      <c r="K343" s="807">
        <v>17457.259999999998</v>
      </c>
      <c r="L343" s="807">
        <f t="shared" si="70"/>
        <v>849.72</v>
      </c>
      <c r="M343" s="807">
        <f t="shared" si="70"/>
        <v>228.24</v>
      </c>
      <c r="N343" s="788">
        <v>70.81</v>
      </c>
      <c r="O343" s="788">
        <v>19.02</v>
      </c>
      <c r="P343" s="788" t="s">
        <v>1527</v>
      </c>
      <c r="Q343" s="807" t="s">
        <v>813</v>
      </c>
      <c r="R343" s="807" t="s">
        <v>17287</v>
      </c>
      <c r="S343" s="807" t="s">
        <v>8952</v>
      </c>
      <c r="T343" s="800" t="s">
        <v>12753</v>
      </c>
      <c r="U343" s="807">
        <v>14.2</v>
      </c>
      <c r="V343" s="1032">
        <v>4</v>
      </c>
      <c r="W343" s="807" t="s">
        <v>12845</v>
      </c>
      <c r="X343" s="807">
        <v>1</v>
      </c>
      <c r="Y343" s="807" t="s">
        <v>11377</v>
      </c>
      <c r="Z343" s="807"/>
      <c r="AA343" s="807"/>
      <c r="AB343" s="807"/>
      <c r="AC343" s="807" t="s">
        <v>10027</v>
      </c>
      <c r="AD343" s="807" t="s">
        <v>10027</v>
      </c>
      <c r="AE343" s="807" t="s">
        <v>10027</v>
      </c>
      <c r="AF343" s="807" t="s">
        <v>10027</v>
      </c>
      <c r="AG343" s="807"/>
      <c r="AH343" s="807"/>
      <c r="AI343" s="807" t="s">
        <v>9271</v>
      </c>
      <c r="AJ343" s="807"/>
      <c r="AK343" s="761"/>
    </row>
    <row r="344" spans="1:37" ht="173.25" customHeight="1" x14ac:dyDescent="0.25">
      <c r="A344" s="767"/>
      <c r="B344" s="784">
        <v>336</v>
      </c>
      <c r="C344" s="785" t="s">
        <v>2759</v>
      </c>
      <c r="D344" s="785" t="s">
        <v>10089</v>
      </c>
      <c r="E344" s="807" t="s">
        <v>1817</v>
      </c>
      <c r="F344" s="785" t="s">
        <v>17148</v>
      </c>
      <c r="G344" s="807" t="s">
        <v>1105</v>
      </c>
      <c r="H344" s="807" t="s">
        <v>9048</v>
      </c>
      <c r="I344" s="807"/>
      <c r="J344" s="807"/>
      <c r="K344" s="807">
        <v>7057.5</v>
      </c>
      <c r="L344" s="807">
        <f t="shared" si="70"/>
        <v>322.79999999999995</v>
      </c>
      <c r="M344" s="807">
        <f t="shared" si="70"/>
        <v>100.19999999999999</v>
      </c>
      <c r="N344" s="788">
        <v>26.9</v>
      </c>
      <c r="O344" s="788">
        <v>8.35</v>
      </c>
      <c r="P344" s="788" t="s">
        <v>1527</v>
      </c>
      <c r="Q344" s="807" t="s">
        <v>813</v>
      </c>
      <c r="R344" s="807" t="s">
        <v>17287</v>
      </c>
      <c r="S344" s="807" t="s">
        <v>8952</v>
      </c>
      <c r="T344" s="807" t="s">
        <v>14740</v>
      </c>
      <c r="U344" s="807">
        <v>11</v>
      </c>
      <c r="V344" s="963">
        <v>1</v>
      </c>
      <c r="W344" s="807" t="s">
        <v>18059</v>
      </c>
      <c r="X344" s="807">
        <v>1</v>
      </c>
      <c r="Y344" s="807" t="s">
        <v>10706</v>
      </c>
      <c r="Z344" s="807"/>
      <c r="AA344" s="807"/>
      <c r="AB344" s="807"/>
      <c r="AC344" s="807" t="s">
        <v>10027</v>
      </c>
      <c r="AD344" s="807" t="s">
        <v>10027</v>
      </c>
      <c r="AE344" s="807" t="s">
        <v>10027</v>
      </c>
      <c r="AF344" s="807" t="s">
        <v>10027</v>
      </c>
      <c r="AG344" s="807"/>
      <c r="AH344" s="807"/>
      <c r="AI344" s="807"/>
      <c r="AJ344" s="807"/>
      <c r="AK344" s="559"/>
    </row>
    <row r="345" spans="1:37" s="577" customFormat="1" ht="66.75" customHeight="1" x14ac:dyDescent="0.25">
      <c r="A345" s="767"/>
      <c r="B345" s="784">
        <v>337</v>
      </c>
      <c r="C345" s="785" t="s">
        <v>2759</v>
      </c>
      <c r="D345" s="887" t="s">
        <v>12847</v>
      </c>
      <c r="E345" s="807" t="s">
        <v>12846</v>
      </c>
      <c r="F345" s="785" t="s">
        <v>18101</v>
      </c>
      <c r="G345" s="807" t="s">
        <v>1105</v>
      </c>
      <c r="H345" s="807"/>
      <c r="I345" s="807"/>
      <c r="J345" s="807"/>
      <c r="K345" s="1020">
        <v>14900.2</v>
      </c>
      <c r="L345" s="807">
        <f>N345*12</f>
        <v>914.40000000000009</v>
      </c>
      <c r="M345" s="807"/>
      <c r="N345" s="1020">
        <v>76.2</v>
      </c>
      <c r="O345" s="1020"/>
      <c r="P345" s="788" t="s">
        <v>1527</v>
      </c>
      <c r="Q345" s="807" t="s">
        <v>813</v>
      </c>
      <c r="R345" s="807" t="s">
        <v>17287</v>
      </c>
      <c r="S345" s="807" t="s">
        <v>8952</v>
      </c>
      <c r="T345" s="800" t="s">
        <v>12848</v>
      </c>
      <c r="U345" s="807">
        <v>11</v>
      </c>
      <c r="V345" s="1017">
        <v>2</v>
      </c>
      <c r="W345" s="807" t="s">
        <v>1564</v>
      </c>
      <c r="X345" s="807">
        <v>1</v>
      </c>
      <c r="Y345" s="807" t="s">
        <v>12849</v>
      </c>
      <c r="Z345" s="807"/>
      <c r="AA345" s="807"/>
      <c r="AB345" s="807"/>
      <c r="AC345" s="807" t="s">
        <v>10027</v>
      </c>
      <c r="AD345" s="807" t="s">
        <v>10027</v>
      </c>
      <c r="AE345" s="807" t="s">
        <v>10027</v>
      </c>
      <c r="AF345" s="807" t="s">
        <v>10027</v>
      </c>
      <c r="AG345" s="807"/>
      <c r="AH345" s="807"/>
      <c r="AI345" s="999"/>
      <c r="AJ345" s="807" t="s">
        <v>17983</v>
      </c>
      <c r="AK345" s="761"/>
    </row>
    <row r="346" spans="1:37" s="577" customFormat="1" ht="117.75" customHeight="1" x14ac:dyDescent="0.25">
      <c r="A346" s="767"/>
      <c r="B346" s="784">
        <v>338</v>
      </c>
      <c r="C346" s="785" t="s">
        <v>2759</v>
      </c>
      <c r="D346" s="785" t="s">
        <v>12505</v>
      </c>
      <c r="E346" s="1021" t="s">
        <v>9694</v>
      </c>
      <c r="F346" s="785" t="s">
        <v>18103</v>
      </c>
      <c r="G346" s="807" t="s">
        <v>1105</v>
      </c>
      <c r="H346" s="807"/>
      <c r="I346" s="807"/>
      <c r="J346" s="807" t="s">
        <v>16103</v>
      </c>
      <c r="K346" s="1020">
        <v>13826.4</v>
      </c>
      <c r="L346" s="807">
        <f>N346*12</f>
        <v>715.31999999999994</v>
      </c>
      <c r="M346" s="807">
        <f>O346*12</f>
        <v>221.88</v>
      </c>
      <c r="N346" s="1020">
        <v>59.61</v>
      </c>
      <c r="O346" s="1020">
        <v>18.489999999999998</v>
      </c>
      <c r="P346" s="788" t="s">
        <v>1527</v>
      </c>
      <c r="Q346" s="807" t="s">
        <v>813</v>
      </c>
      <c r="R346" s="807" t="s">
        <v>17287</v>
      </c>
      <c r="S346" s="807" t="s">
        <v>8952</v>
      </c>
      <c r="T346" s="807" t="s">
        <v>14458</v>
      </c>
      <c r="U346" s="807">
        <v>14.2</v>
      </c>
      <c r="V346" s="1017">
        <v>2</v>
      </c>
      <c r="W346" s="807" t="s">
        <v>11244</v>
      </c>
      <c r="X346" s="807">
        <v>1</v>
      </c>
      <c r="Y346" s="807"/>
      <c r="Z346" s="807"/>
      <c r="AA346" s="807"/>
      <c r="AB346" s="807"/>
      <c r="AC346" s="807" t="s">
        <v>10027</v>
      </c>
      <c r="AD346" s="807" t="s">
        <v>10027</v>
      </c>
      <c r="AE346" s="807" t="s">
        <v>10027</v>
      </c>
      <c r="AF346" s="807" t="s">
        <v>10027</v>
      </c>
      <c r="AG346" s="807"/>
      <c r="AH346" s="807"/>
      <c r="AI346" s="807" t="s">
        <v>17807</v>
      </c>
      <c r="AJ346" s="807"/>
      <c r="AK346" s="761"/>
    </row>
    <row r="347" spans="1:37" s="577" customFormat="1" ht="108.75" customHeight="1" x14ac:dyDescent="0.25">
      <c r="A347" s="767"/>
      <c r="B347" s="784">
        <v>339</v>
      </c>
      <c r="C347" s="785" t="s">
        <v>2759</v>
      </c>
      <c r="D347" s="785" t="s">
        <v>7949</v>
      </c>
      <c r="E347" s="807" t="s">
        <v>140</v>
      </c>
      <c r="F347" s="785" t="s">
        <v>18124</v>
      </c>
      <c r="G347" s="807" t="s">
        <v>1105</v>
      </c>
      <c r="H347" s="807" t="s">
        <v>12748</v>
      </c>
      <c r="I347" s="807"/>
      <c r="J347" s="807"/>
      <c r="K347" s="807">
        <v>15947.36</v>
      </c>
      <c r="L347" s="807">
        <f>N347*12</f>
        <v>1106.8799999999999</v>
      </c>
      <c r="M347" s="807">
        <f t="shared" ref="M347:M351" si="71">O347*12</f>
        <v>343.32</v>
      </c>
      <c r="N347" s="788">
        <v>92.24</v>
      </c>
      <c r="O347" s="788">
        <v>28.61</v>
      </c>
      <c r="P347" s="788" t="s">
        <v>1527</v>
      </c>
      <c r="Q347" s="807" t="s">
        <v>813</v>
      </c>
      <c r="R347" s="807" t="s">
        <v>17287</v>
      </c>
      <c r="S347" s="807" t="s">
        <v>8952</v>
      </c>
      <c r="T347" s="807" t="s">
        <v>7950</v>
      </c>
      <c r="U347" s="807">
        <v>11</v>
      </c>
      <c r="V347" s="1017">
        <v>3</v>
      </c>
      <c r="W347" s="807" t="s">
        <v>16019</v>
      </c>
      <c r="X347" s="807">
        <v>1</v>
      </c>
      <c r="Y347" s="807" t="s">
        <v>10034</v>
      </c>
      <c r="Z347" s="807"/>
      <c r="AA347" s="807">
        <v>0.5</v>
      </c>
      <c r="AB347" s="807" t="s">
        <v>12850</v>
      </c>
      <c r="AC347" s="807" t="s">
        <v>10027</v>
      </c>
      <c r="AD347" s="807" t="s">
        <v>10027</v>
      </c>
      <c r="AE347" s="807" t="s">
        <v>10027</v>
      </c>
      <c r="AF347" s="807" t="s">
        <v>10027</v>
      </c>
      <c r="AG347" s="807"/>
      <c r="AH347" s="807" t="s">
        <v>663</v>
      </c>
      <c r="AI347" s="807" t="s">
        <v>17997</v>
      </c>
      <c r="AJ347" s="807" t="s">
        <v>10050</v>
      </c>
      <c r="AK347" s="761"/>
    </row>
    <row r="348" spans="1:37" s="577" customFormat="1" ht="139.5" customHeight="1" x14ac:dyDescent="0.25">
      <c r="A348" s="767"/>
      <c r="B348" s="784">
        <v>340</v>
      </c>
      <c r="C348" s="785" t="s">
        <v>2759</v>
      </c>
      <c r="D348" s="785" t="s">
        <v>12699</v>
      </c>
      <c r="E348" s="807" t="s">
        <v>2064</v>
      </c>
      <c r="F348" s="785" t="s">
        <v>18142</v>
      </c>
      <c r="G348" s="807" t="s">
        <v>1105</v>
      </c>
      <c r="H348" s="807"/>
      <c r="I348" s="807"/>
      <c r="J348" s="807" t="s">
        <v>2323</v>
      </c>
      <c r="K348" s="807">
        <v>16824.75</v>
      </c>
      <c r="L348" s="807">
        <f>N348*12</f>
        <v>1109.28</v>
      </c>
      <c r="M348" s="807">
        <f t="shared" si="71"/>
        <v>344.15999999999997</v>
      </c>
      <c r="N348" s="786">
        <v>92.44</v>
      </c>
      <c r="O348" s="786">
        <v>28.68</v>
      </c>
      <c r="P348" s="788" t="s">
        <v>1527</v>
      </c>
      <c r="Q348" s="807" t="s">
        <v>813</v>
      </c>
      <c r="R348" s="807" t="s">
        <v>8298</v>
      </c>
      <c r="S348" s="807" t="s">
        <v>8952</v>
      </c>
      <c r="T348" s="807" t="s">
        <v>14459</v>
      </c>
      <c r="U348" s="807">
        <v>14.2</v>
      </c>
      <c r="V348" s="1017">
        <v>3</v>
      </c>
      <c r="W348" s="807" t="s">
        <v>17893</v>
      </c>
      <c r="X348" s="807">
        <v>1</v>
      </c>
      <c r="Y348" s="807" t="s">
        <v>10268</v>
      </c>
      <c r="Z348" s="807"/>
      <c r="AA348" s="807"/>
      <c r="AB348" s="807" t="s">
        <v>13405</v>
      </c>
      <c r="AC348" s="807" t="s">
        <v>10027</v>
      </c>
      <c r="AD348" s="807" t="s">
        <v>10027</v>
      </c>
      <c r="AE348" s="807" t="s">
        <v>10027</v>
      </c>
      <c r="AF348" s="807" t="s">
        <v>2239</v>
      </c>
      <c r="AG348" s="807"/>
      <c r="AH348" s="807" t="s">
        <v>663</v>
      </c>
      <c r="AI348" s="807"/>
      <c r="AJ348" s="807"/>
      <c r="AK348" s="761"/>
    </row>
    <row r="349" spans="1:37" s="577" customFormat="1" ht="60" customHeight="1" x14ac:dyDescent="0.25">
      <c r="A349" s="767"/>
      <c r="B349" s="784">
        <v>341</v>
      </c>
      <c r="C349" s="785" t="s">
        <v>2759</v>
      </c>
      <c r="D349" s="785" t="s">
        <v>9019</v>
      </c>
      <c r="E349" s="807" t="s">
        <v>1824</v>
      </c>
      <c r="F349" s="785" t="s">
        <v>18039</v>
      </c>
      <c r="G349" s="807" t="s">
        <v>1104</v>
      </c>
      <c r="H349" s="807" t="s">
        <v>17898</v>
      </c>
      <c r="I349" s="807"/>
      <c r="J349" s="807"/>
      <c r="K349" s="807">
        <v>7899.1</v>
      </c>
      <c r="L349" s="807">
        <f t="shared" ref="L349:L350" si="72">N349*12</f>
        <v>679.32259999999997</v>
      </c>
      <c r="M349" s="807">
        <f t="shared" si="71"/>
        <v>221.1748</v>
      </c>
      <c r="N349" s="786">
        <f t="shared" ref="N349:N350" si="73">K349*0.086/12</f>
        <v>56.610216666666666</v>
      </c>
      <c r="O349" s="786">
        <f t="shared" ref="O349:O350" si="74">(K349*0.028)/12</f>
        <v>18.431233333333335</v>
      </c>
      <c r="P349" s="786"/>
      <c r="Q349" s="807" t="s">
        <v>813</v>
      </c>
      <c r="R349" s="807" t="s">
        <v>17287</v>
      </c>
      <c r="S349" s="807" t="s">
        <v>8952</v>
      </c>
      <c r="T349" s="807" t="s">
        <v>14561</v>
      </c>
      <c r="U349" s="807">
        <v>14.2</v>
      </c>
      <c r="V349" s="1017">
        <v>2</v>
      </c>
      <c r="W349" s="807" t="s">
        <v>1564</v>
      </c>
      <c r="X349" s="807">
        <v>1</v>
      </c>
      <c r="Y349" s="807" t="s">
        <v>10268</v>
      </c>
      <c r="Z349" s="807"/>
      <c r="AA349" s="807"/>
      <c r="AB349" s="807"/>
      <c r="AC349" s="807" t="s">
        <v>10027</v>
      </c>
      <c r="AD349" s="807" t="s">
        <v>10027</v>
      </c>
      <c r="AE349" s="807" t="s">
        <v>10027</v>
      </c>
      <c r="AF349" s="807" t="s">
        <v>2239</v>
      </c>
      <c r="AG349" s="807"/>
      <c r="AH349" s="807"/>
      <c r="AI349" s="807" t="s">
        <v>17296</v>
      </c>
      <c r="AJ349" s="807"/>
      <c r="AK349" s="761"/>
    </row>
    <row r="350" spans="1:37" s="577" customFormat="1" ht="45" customHeight="1" x14ac:dyDescent="0.25">
      <c r="A350" s="767"/>
      <c r="B350" s="784">
        <v>342</v>
      </c>
      <c r="C350" s="785" t="s">
        <v>2759</v>
      </c>
      <c r="D350" s="785" t="s">
        <v>10870</v>
      </c>
      <c r="E350" s="807" t="s">
        <v>1826</v>
      </c>
      <c r="F350" s="785" t="s">
        <v>18044</v>
      </c>
      <c r="G350" s="807" t="s">
        <v>1104</v>
      </c>
      <c r="H350" s="807" t="s">
        <v>17703</v>
      </c>
      <c r="I350" s="807"/>
      <c r="J350" s="807"/>
      <c r="K350" s="807">
        <v>7493.9</v>
      </c>
      <c r="L350" s="807">
        <f t="shared" si="72"/>
        <v>644.47539999999992</v>
      </c>
      <c r="M350" s="807">
        <f t="shared" si="71"/>
        <v>209.82920000000001</v>
      </c>
      <c r="N350" s="786">
        <f t="shared" si="73"/>
        <v>53.706283333333324</v>
      </c>
      <c r="O350" s="786">
        <f t="shared" si="74"/>
        <v>17.485766666666667</v>
      </c>
      <c r="P350" s="786"/>
      <c r="Q350" s="807" t="s">
        <v>813</v>
      </c>
      <c r="R350" s="807" t="s">
        <v>17287</v>
      </c>
      <c r="S350" s="807" t="s">
        <v>8952</v>
      </c>
      <c r="T350" s="800" t="s">
        <v>10871</v>
      </c>
      <c r="U350" s="807">
        <v>14.2</v>
      </c>
      <c r="V350" s="1017">
        <v>2</v>
      </c>
      <c r="W350" s="807" t="s">
        <v>11239</v>
      </c>
      <c r="X350" s="807">
        <v>1</v>
      </c>
      <c r="Y350" s="807" t="s">
        <v>10268</v>
      </c>
      <c r="Z350" s="807"/>
      <c r="AA350" s="807"/>
      <c r="AB350" s="807" t="s">
        <v>10269</v>
      </c>
      <c r="AC350" s="807" t="s">
        <v>10027</v>
      </c>
      <c r="AD350" s="807" t="s">
        <v>10027</v>
      </c>
      <c r="AE350" s="807" t="s">
        <v>10027</v>
      </c>
      <c r="AF350" s="807" t="s">
        <v>10027</v>
      </c>
      <c r="AG350" s="807"/>
      <c r="AH350" s="807"/>
      <c r="AI350" s="807" t="s">
        <v>16764</v>
      </c>
      <c r="AJ350" s="807"/>
      <c r="AK350" s="761"/>
    </row>
    <row r="351" spans="1:37" s="577" customFormat="1" ht="45" customHeight="1" x14ac:dyDescent="0.25">
      <c r="A351" s="767"/>
      <c r="B351" s="784">
        <v>343</v>
      </c>
      <c r="C351" s="785" t="s">
        <v>2759</v>
      </c>
      <c r="D351" s="785" t="s">
        <v>8285</v>
      </c>
      <c r="E351" s="835" t="s">
        <v>1828</v>
      </c>
      <c r="F351" s="785" t="s">
        <v>17941</v>
      </c>
      <c r="G351" s="807" t="s">
        <v>1104</v>
      </c>
      <c r="H351" s="807" t="s">
        <v>14461</v>
      </c>
      <c r="I351" s="807"/>
      <c r="J351" s="807"/>
      <c r="K351" s="807">
        <v>7885.2</v>
      </c>
      <c r="L351" s="807">
        <f>N351*12</f>
        <v>678.1271999999999</v>
      </c>
      <c r="M351" s="807">
        <f t="shared" si="71"/>
        <v>220.78559999999999</v>
      </c>
      <c r="N351" s="786">
        <f>K351*0.086/12</f>
        <v>56.51059999999999</v>
      </c>
      <c r="O351" s="786">
        <f>(K351*0.028)/12</f>
        <v>18.398799999999998</v>
      </c>
      <c r="P351" s="788" t="s">
        <v>1527</v>
      </c>
      <c r="Q351" s="807" t="s">
        <v>813</v>
      </c>
      <c r="R351" s="807" t="s">
        <v>17287</v>
      </c>
      <c r="S351" s="807" t="s">
        <v>8952</v>
      </c>
      <c r="T351" s="835" t="s">
        <v>14460</v>
      </c>
      <c r="U351" s="807">
        <v>14.2</v>
      </c>
      <c r="V351" s="1017">
        <v>2</v>
      </c>
      <c r="W351" s="807" t="s">
        <v>1564</v>
      </c>
      <c r="X351" s="807">
        <v>1</v>
      </c>
      <c r="Y351" s="807" t="s">
        <v>12830</v>
      </c>
      <c r="Z351" s="807"/>
      <c r="AA351" s="807"/>
      <c r="AB351" s="807"/>
      <c r="AC351" s="807" t="s">
        <v>10027</v>
      </c>
      <c r="AD351" s="807" t="s">
        <v>10027</v>
      </c>
      <c r="AE351" s="807" t="s">
        <v>10027</v>
      </c>
      <c r="AF351" s="807" t="s">
        <v>10027</v>
      </c>
      <c r="AG351" s="807"/>
      <c r="AH351" s="807"/>
      <c r="AI351" s="807" t="s">
        <v>16916</v>
      </c>
      <c r="AJ351" s="807" t="s">
        <v>17947</v>
      </c>
      <c r="AK351" s="761"/>
    </row>
    <row r="352" spans="1:37" s="577" customFormat="1" ht="63.75" customHeight="1" x14ac:dyDescent="0.25">
      <c r="A352" s="767"/>
      <c r="B352" s="784">
        <v>344</v>
      </c>
      <c r="C352" s="785" t="s">
        <v>2759</v>
      </c>
      <c r="D352" s="887" t="s">
        <v>8665</v>
      </c>
      <c r="E352" s="835" t="s">
        <v>1830</v>
      </c>
      <c r="F352" s="785" t="s">
        <v>13385</v>
      </c>
      <c r="G352" s="807" t="s">
        <v>1105</v>
      </c>
      <c r="H352" s="807"/>
      <c r="I352" s="807" t="s">
        <v>15338</v>
      </c>
      <c r="J352" s="807"/>
      <c r="K352" s="807">
        <v>4873.1000000000004</v>
      </c>
      <c r="L352" s="807">
        <f>N352*12</f>
        <v>423.96</v>
      </c>
      <c r="M352" s="807"/>
      <c r="N352" s="788">
        <v>35.33</v>
      </c>
      <c r="O352" s="1022"/>
      <c r="P352" s="788" t="s">
        <v>1527</v>
      </c>
      <c r="Q352" s="807" t="s">
        <v>813</v>
      </c>
      <c r="R352" s="807" t="s">
        <v>17287</v>
      </c>
      <c r="S352" s="807" t="s">
        <v>8952</v>
      </c>
      <c r="T352" s="800" t="s">
        <v>11402</v>
      </c>
      <c r="U352" s="807">
        <v>11</v>
      </c>
      <c r="V352" s="1017" t="s">
        <v>17836</v>
      </c>
      <c r="W352" s="807" t="s">
        <v>11507</v>
      </c>
      <c r="X352" s="807">
        <v>1</v>
      </c>
      <c r="Y352" s="807" t="s">
        <v>13861</v>
      </c>
      <c r="Z352" s="807"/>
      <c r="AA352" s="807"/>
      <c r="AB352" s="807"/>
      <c r="AC352" s="807" t="s">
        <v>10027</v>
      </c>
      <c r="AD352" s="807" t="s">
        <v>10027</v>
      </c>
      <c r="AE352" s="807" t="s">
        <v>10027</v>
      </c>
      <c r="AF352" s="807" t="s">
        <v>10027</v>
      </c>
      <c r="AG352" s="807"/>
      <c r="AH352" s="807"/>
      <c r="AI352" s="807" t="s">
        <v>17810</v>
      </c>
      <c r="AJ352" s="807" t="s">
        <v>17816</v>
      </c>
      <c r="AK352" s="761"/>
    </row>
    <row r="353" spans="1:37" s="577" customFormat="1" ht="61.5" customHeight="1" x14ac:dyDescent="0.25">
      <c r="A353" s="767"/>
      <c r="B353" s="784">
        <v>345</v>
      </c>
      <c r="C353" s="785" t="s">
        <v>2759</v>
      </c>
      <c r="D353" s="887" t="s">
        <v>8666</v>
      </c>
      <c r="E353" s="835" t="s">
        <v>1832</v>
      </c>
      <c r="F353" s="785" t="s">
        <v>13391</v>
      </c>
      <c r="G353" s="807" t="s">
        <v>1105</v>
      </c>
      <c r="H353" s="807"/>
      <c r="I353" s="807"/>
      <c r="J353" s="807"/>
      <c r="K353" s="807">
        <v>2245.1999999999998</v>
      </c>
      <c r="L353" s="807">
        <f>N353*12</f>
        <v>195.36</v>
      </c>
      <c r="M353" s="807"/>
      <c r="N353" s="788">
        <v>16.28</v>
      </c>
      <c r="O353" s="1022"/>
      <c r="P353" s="788" t="s">
        <v>1527</v>
      </c>
      <c r="Q353" s="807" t="s">
        <v>813</v>
      </c>
      <c r="R353" s="807" t="s">
        <v>17287</v>
      </c>
      <c r="S353" s="807" t="s">
        <v>8952</v>
      </c>
      <c r="T353" s="800" t="s">
        <v>11403</v>
      </c>
      <c r="U353" s="807">
        <v>11</v>
      </c>
      <c r="V353" s="1017">
        <v>1</v>
      </c>
      <c r="W353" s="807" t="s">
        <v>14508</v>
      </c>
      <c r="X353" s="807">
        <v>1</v>
      </c>
      <c r="Y353" s="807" t="s">
        <v>11361</v>
      </c>
      <c r="Z353" s="807"/>
      <c r="AA353" s="807"/>
      <c r="AB353" s="807"/>
      <c r="AC353" s="807" t="s">
        <v>10027</v>
      </c>
      <c r="AD353" s="807" t="s">
        <v>10027</v>
      </c>
      <c r="AE353" s="807" t="s">
        <v>10027</v>
      </c>
      <c r="AF353" s="807" t="s">
        <v>10027</v>
      </c>
      <c r="AG353" s="807"/>
      <c r="AH353" s="807" t="s">
        <v>663</v>
      </c>
      <c r="AI353" s="807" t="s">
        <v>17809</v>
      </c>
      <c r="AJ353" s="807" t="s">
        <v>17815</v>
      </c>
      <c r="AK353" s="761"/>
    </row>
    <row r="354" spans="1:37" s="577" customFormat="1" ht="143.25" customHeight="1" x14ac:dyDescent="0.25">
      <c r="A354" s="767"/>
      <c r="B354" s="784">
        <v>346</v>
      </c>
      <c r="C354" s="785" t="s">
        <v>2759</v>
      </c>
      <c r="D354" s="785" t="s">
        <v>8286</v>
      </c>
      <c r="E354" s="807" t="s">
        <v>1836</v>
      </c>
      <c r="F354" s="785" t="s">
        <v>17823</v>
      </c>
      <c r="G354" s="807" t="s">
        <v>1103</v>
      </c>
      <c r="H354" s="812"/>
      <c r="I354" s="807"/>
      <c r="J354" s="807"/>
      <c r="K354" s="807">
        <v>8846.5</v>
      </c>
      <c r="L354" s="807">
        <f>N354*12</f>
        <v>761.52</v>
      </c>
      <c r="M354" s="807"/>
      <c r="N354" s="786">
        <v>63.46</v>
      </c>
      <c r="O354" s="786"/>
      <c r="P354" s="788" t="s">
        <v>743</v>
      </c>
      <c r="Q354" s="807" t="s">
        <v>813</v>
      </c>
      <c r="R354" s="807" t="s">
        <v>17287</v>
      </c>
      <c r="S354" s="807" t="s">
        <v>8952</v>
      </c>
      <c r="T354" s="807" t="s">
        <v>8170</v>
      </c>
      <c r="U354" s="807">
        <v>14.2</v>
      </c>
      <c r="V354" s="1017"/>
      <c r="W354" s="807"/>
      <c r="X354" s="807">
        <v>1</v>
      </c>
      <c r="Y354" s="807" t="s">
        <v>10261</v>
      </c>
      <c r="Z354" s="807" t="s">
        <v>17835</v>
      </c>
      <c r="AA354" s="807"/>
      <c r="AB354" s="807"/>
      <c r="AC354" s="807" t="s">
        <v>10027</v>
      </c>
      <c r="AD354" s="807" t="s">
        <v>10027</v>
      </c>
      <c r="AE354" s="807" t="s">
        <v>10027</v>
      </c>
      <c r="AF354" s="807" t="s">
        <v>2239</v>
      </c>
      <c r="AG354" s="807"/>
      <c r="AH354" s="807"/>
      <c r="AI354" s="807" t="s">
        <v>18012</v>
      </c>
      <c r="AJ354" s="807"/>
      <c r="AK354" s="761"/>
    </row>
    <row r="355" spans="1:37" s="577" customFormat="1" ht="66" customHeight="1" x14ac:dyDescent="0.25">
      <c r="A355" s="767"/>
      <c r="B355" s="784">
        <v>347</v>
      </c>
      <c r="C355" s="785" t="s">
        <v>2759</v>
      </c>
      <c r="D355" s="785" t="s">
        <v>10939</v>
      </c>
      <c r="E355" s="807" t="s">
        <v>1838</v>
      </c>
      <c r="F355" s="785" t="s">
        <v>18015</v>
      </c>
      <c r="G355" s="807" t="s">
        <v>1105</v>
      </c>
      <c r="H355" s="807"/>
      <c r="I355" s="807"/>
      <c r="J355" s="807"/>
      <c r="K355" s="807">
        <v>22185.18</v>
      </c>
      <c r="L355" s="807">
        <f>N355*12</f>
        <v>1741.6799999999998</v>
      </c>
      <c r="M355" s="807">
        <f t="shared" ref="M355:M357" si="75">O355*12</f>
        <v>552.72</v>
      </c>
      <c r="N355" s="786">
        <v>145.13999999999999</v>
      </c>
      <c r="O355" s="786">
        <v>46.06</v>
      </c>
      <c r="P355" s="788" t="s">
        <v>1527</v>
      </c>
      <c r="Q355" s="807" t="s">
        <v>813</v>
      </c>
      <c r="R355" s="807" t="s">
        <v>17287</v>
      </c>
      <c r="S355" s="807" t="s">
        <v>8952</v>
      </c>
      <c r="T355" s="800" t="s">
        <v>12853</v>
      </c>
      <c r="U355" s="807">
        <v>11</v>
      </c>
      <c r="V355" s="1017">
        <v>4</v>
      </c>
      <c r="W355" s="807" t="s">
        <v>11287</v>
      </c>
      <c r="X355" s="807">
        <v>1</v>
      </c>
      <c r="Y355" s="807" t="s">
        <v>16440</v>
      </c>
      <c r="Z355" s="807"/>
      <c r="AA355" s="807"/>
      <c r="AB355" s="807" t="s">
        <v>12854</v>
      </c>
      <c r="AC355" s="807" t="s">
        <v>10027</v>
      </c>
      <c r="AD355" s="807" t="s">
        <v>10027</v>
      </c>
      <c r="AE355" s="807" t="s">
        <v>10027</v>
      </c>
      <c r="AF355" s="807" t="s">
        <v>2239</v>
      </c>
      <c r="AG355" s="807"/>
      <c r="AH355" s="807"/>
      <c r="AI355" s="807" t="s">
        <v>18014</v>
      </c>
      <c r="AJ355" s="807"/>
      <c r="AK355" s="761"/>
    </row>
    <row r="356" spans="1:37" ht="210" customHeight="1" x14ac:dyDescent="0.25">
      <c r="A356" s="767"/>
      <c r="B356" s="784">
        <v>348</v>
      </c>
      <c r="C356" s="785" t="s">
        <v>2759</v>
      </c>
      <c r="D356" s="785" t="s">
        <v>10084</v>
      </c>
      <c r="E356" s="807" t="s">
        <v>1839</v>
      </c>
      <c r="F356" s="785" t="s">
        <v>18112</v>
      </c>
      <c r="G356" s="807" t="s">
        <v>1105</v>
      </c>
      <c r="H356" s="807"/>
      <c r="I356" s="807"/>
      <c r="J356" s="807"/>
      <c r="K356" s="807">
        <v>11726.94</v>
      </c>
      <c r="L356" s="807">
        <f t="shared" ref="L356" si="76">N356*12</f>
        <v>883.92</v>
      </c>
      <c r="M356" s="807">
        <f t="shared" si="75"/>
        <v>274.20000000000005</v>
      </c>
      <c r="N356" s="788">
        <v>73.66</v>
      </c>
      <c r="O356" s="788">
        <v>22.85</v>
      </c>
      <c r="P356" s="788" t="s">
        <v>1527</v>
      </c>
      <c r="Q356" s="807" t="s">
        <v>813</v>
      </c>
      <c r="R356" s="807" t="s">
        <v>17287</v>
      </c>
      <c r="S356" s="807" t="s">
        <v>8952</v>
      </c>
      <c r="T356" s="807" t="s">
        <v>10086</v>
      </c>
      <c r="U356" s="807">
        <v>11</v>
      </c>
      <c r="V356" s="963">
        <v>2</v>
      </c>
      <c r="W356" s="807" t="s">
        <v>16487</v>
      </c>
      <c r="X356" s="807">
        <v>1</v>
      </c>
      <c r="Y356" s="807" t="s">
        <v>12683</v>
      </c>
      <c r="Z356" s="807"/>
      <c r="AA356" s="807"/>
      <c r="AB356" s="807"/>
      <c r="AC356" s="807" t="s">
        <v>10027</v>
      </c>
      <c r="AD356" s="807" t="s">
        <v>10027</v>
      </c>
      <c r="AE356" s="807" t="s">
        <v>10027</v>
      </c>
      <c r="AF356" s="807" t="s">
        <v>10027</v>
      </c>
      <c r="AG356" s="807"/>
      <c r="AH356" s="807"/>
      <c r="AI356" s="807"/>
      <c r="AJ356" s="807"/>
      <c r="AK356" s="559"/>
    </row>
    <row r="357" spans="1:37" s="577" customFormat="1" ht="62.25" customHeight="1" x14ac:dyDescent="0.25">
      <c r="A357" s="767"/>
      <c r="B357" s="784">
        <v>349</v>
      </c>
      <c r="C357" s="785" t="s">
        <v>2759</v>
      </c>
      <c r="D357" s="785" t="s">
        <v>1840</v>
      </c>
      <c r="E357" s="807" t="s">
        <v>1841</v>
      </c>
      <c r="F357" s="785" t="s">
        <v>18126</v>
      </c>
      <c r="G357" s="807" t="s">
        <v>1105</v>
      </c>
      <c r="H357" s="807"/>
      <c r="I357" s="807"/>
      <c r="J357" s="807"/>
      <c r="K357" s="807">
        <v>4941.5</v>
      </c>
      <c r="L357" s="807">
        <f>N357*12</f>
        <v>207</v>
      </c>
      <c r="M357" s="807">
        <f t="shared" si="75"/>
        <v>64.199999999999989</v>
      </c>
      <c r="N357" s="788">
        <v>17.25</v>
      </c>
      <c r="O357" s="788">
        <v>5.35</v>
      </c>
      <c r="P357" s="788" t="s">
        <v>1527</v>
      </c>
      <c r="Q357" s="807" t="s">
        <v>813</v>
      </c>
      <c r="R357" s="807" t="s">
        <v>17287</v>
      </c>
      <c r="S357" s="807" t="s">
        <v>8952</v>
      </c>
      <c r="T357" s="807" t="s">
        <v>14564</v>
      </c>
      <c r="U357" s="807">
        <v>14.2</v>
      </c>
      <c r="V357" s="1017">
        <v>3</v>
      </c>
      <c r="W357" s="807" t="s">
        <v>11495</v>
      </c>
      <c r="X357" s="807">
        <v>1</v>
      </c>
      <c r="Y357" s="807" t="s">
        <v>11359</v>
      </c>
      <c r="Z357" s="807"/>
      <c r="AA357" s="807"/>
      <c r="AB357" s="807" t="s">
        <v>10904</v>
      </c>
      <c r="AC357" s="807" t="s">
        <v>10027</v>
      </c>
      <c r="AD357" s="807" t="s">
        <v>10027</v>
      </c>
      <c r="AE357" s="807" t="s">
        <v>10027</v>
      </c>
      <c r="AF357" s="807" t="s">
        <v>10027</v>
      </c>
      <c r="AG357" s="807"/>
      <c r="AH357" s="807"/>
      <c r="AI357" s="807" t="s">
        <v>17998</v>
      </c>
      <c r="AJ357" s="807"/>
      <c r="AK357" s="761"/>
    </row>
    <row r="358" spans="1:37" s="577" customFormat="1" ht="90" customHeight="1" x14ac:dyDescent="0.25">
      <c r="A358" s="767"/>
      <c r="B358" s="784">
        <v>350</v>
      </c>
      <c r="C358" s="785" t="s">
        <v>2759</v>
      </c>
      <c r="D358" s="785" t="s">
        <v>1842</v>
      </c>
      <c r="E358" s="807" t="s">
        <v>1843</v>
      </c>
      <c r="F358" s="785" t="s">
        <v>17822</v>
      </c>
      <c r="G358" s="807" t="s">
        <v>1104</v>
      </c>
      <c r="H358" s="807"/>
      <c r="I358" s="818"/>
      <c r="J358" s="807"/>
      <c r="K358" s="807">
        <v>20359.7</v>
      </c>
      <c r="L358" s="807">
        <f>N358*12</f>
        <v>1750.9341999999999</v>
      </c>
      <c r="M358" s="807"/>
      <c r="N358" s="786">
        <f t="shared" ref="N358" si="77">K358*0.086/12</f>
        <v>145.91118333333333</v>
      </c>
      <c r="O358" s="786"/>
      <c r="P358" s="786" t="s">
        <v>2549</v>
      </c>
      <c r="Q358" s="786" t="s">
        <v>2549</v>
      </c>
      <c r="R358" s="807" t="s">
        <v>17287</v>
      </c>
      <c r="S358" s="807" t="s">
        <v>8952</v>
      </c>
      <c r="T358" s="807" t="s">
        <v>8171</v>
      </c>
      <c r="U358" s="807">
        <v>14.2</v>
      </c>
      <c r="V358" s="1017">
        <v>4</v>
      </c>
      <c r="W358" s="807" t="s">
        <v>13048</v>
      </c>
      <c r="X358" s="807">
        <v>1</v>
      </c>
      <c r="Y358" s="807" t="s">
        <v>10268</v>
      </c>
      <c r="Z358" s="807"/>
      <c r="AA358" s="807">
        <v>1</v>
      </c>
      <c r="AB358" s="807" t="s">
        <v>12192</v>
      </c>
      <c r="AC358" s="807" t="s">
        <v>10027</v>
      </c>
      <c r="AD358" s="807" t="s">
        <v>10027</v>
      </c>
      <c r="AE358" s="807" t="s">
        <v>10027</v>
      </c>
      <c r="AF358" s="807" t="s">
        <v>10027</v>
      </c>
      <c r="AG358" s="807"/>
      <c r="AH358" s="807"/>
      <c r="AI358" s="807" t="s">
        <v>17960</v>
      </c>
      <c r="AJ358" s="807"/>
      <c r="AK358" s="761"/>
    </row>
    <row r="359" spans="1:37" s="577" customFormat="1" ht="195" customHeight="1" x14ac:dyDescent="0.25">
      <c r="A359" s="767"/>
      <c r="B359" s="784">
        <v>351</v>
      </c>
      <c r="C359" s="785" t="s">
        <v>2759</v>
      </c>
      <c r="D359" s="785" t="s">
        <v>10916</v>
      </c>
      <c r="E359" s="807" t="s">
        <v>17347</v>
      </c>
      <c r="F359" s="785" t="s">
        <v>17820</v>
      </c>
      <c r="G359" s="807" t="s">
        <v>1104</v>
      </c>
      <c r="H359" s="807" t="s">
        <v>18007</v>
      </c>
      <c r="I359" s="818" t="s">
        <v>7087</v>
      </c>
      <c r="J359" s="807"/>
      <c r="K359" s="807">
        <v>14599</v>
      </c>
      <c r="L359" s="807">
        <f>N359*12</f>
        <v>1281.1200000000001</v>
      </c>
      <c r="M359" s="807"/>
      <c r="N359" s="786">
        <v>106.76</v>
      </c>
      <c r="O359" s="786"/>
      <c r="P359" s="786" t="s">
        <v>2549</v>
      </c>
      <c r="Q359" s="786" t="s">
        <v>2549</v>
      </c>
      <c r="R359" s="807" t="s">
        <v>17287</v>
      </c>
      <c r="S359" s="807" t="s">
        <v>8952</v>
      </c>
      <c r="T359" s="800" t="s">
        <v>10917</v>
      </c>
      <c r="U359" s="807">
        <v>14.2</v>
      </c>
      <c r="V359" s="1017">
        <v>4</v>
      </c>
      <c r="W359" s="807" t="s">
        <v>10276</v>
      </c>
      <c r="X359" s="807">
        <v>1</v>
      </c>
      <c r="Y359" s="807" t="s">
        <v>10268</v>
      </c>
      <c r="Z359" s="807"/>
      <c r="AA359" s="807"/>
      <c r="AB359" s="807" t="s">
        <v>10254</v>
      </c>
      <c r="AC359" s="807" t="s">
        <v>10027</v>
      </c>
      <c r="AD359" s="807" t="s">
        <v>10027</v>
      </c>
      <c r="AE359" s="807" t="s">
        <v>10027</v>
      </c>
      <c r="AF359" s="807" t="s">
        <v>2239</v>
      </c>
      <c r="AG359" s="807"/>
      <c r="AH359" s="807"/>
      <c r="AI359" s="807" t="s">
        <v>17959</v>
      </c>
      <c r="AJ359" s="807"/>
      <c r="AK359" s="761"/>
    </row>
    <row r="360" spans="1:37" ht="47.25" customHeight="1" x14ac:dyDescent="0.25">
      <c r="A360" s="767"/>
      <c r="B360" s="784">
        <v>352</v>
      </c>
      <c r="C360" s="785" t="s">
        <v>2759</v>
      </c>
      <c r="D360" s="785" t="s">
        <v>8669</v>
      </c>
      <c r="E360" s="807" t="s">
        <v>1847</v>
      </c>
      <c r="F360" s="785" t="s">
        <v>10008</v>
      </c>
      <c r="G360" s="807" t="s">
        <v>9071</v>
      </c>
      <c r="H360" s="807" t="s">
        <v>2720</v>
      </c>
      <c r="I360" s="807"/>
      <c r="J360" s="807"/>
      <c r="K360" s="807">
        <v>10831.7</v>
      </c>
      <c r="L360" s="807">
        <f t="shared" ref="L360:M396" si="78">N360*12</f>
        <v>933.26620000000003</v>
      </c>
      <c r="M360" s="807">
        <f t="shared" si="78"/>
        <v>303.28760000000005</v>
      </c>
      <c r="N360" s="786">
        <f>K360*0.086/12+0.145</f>
        <v>77.772183333333331</v>
      </c>
      <c r="O360" s="786">
        <f>(K360*0.028)/12</f>
        <v>25.27396666666667</v>
      </c>
      <c r="P360" s="786" t="s">
        <v>2549</v>
      </c>
      <c r="Q360" s="786" t="s">
        <v>2549</v>
      </c>
      <c r="R360" s="807" t="s">
        <v>16712</v>
      </c>
      <c r="S360" s="807" t="s">
        <v>8952</v>
      </c>
      <c r="T360" s="807" t="s">
        <v>8172</v>
      </c>
      <c r="U360" s="807"/>
      <c r="V360" s="963"/>
      <c r="W360" s="807"/>
      <c r="X360" s="807"/>
      <c r="Y360" s="807"/>
      <c r="Z360" s="807" t="s">
        <v>1602</v>
      </c>
      <c r="AA360" s="807"/>
      <c r="AB360" s="807"/>
      <c r="AC360" s="807"/>
      <c r="AD360" s="807"/>
      <c r="AE360" s="807"/>
      <c r="AF360" s="807"/>
      <c r="AG360" s="807"/>
      <c r="AH360" s="807"/>
      <c r="AI360" s="807"/>
      <c r="AJ360" s="807"/>
      <c r="AK360" s="559"/>
    </row>
    <row r="361" spans="1:37" ht="60" customHeight="1" x14ac:dyDescent="0.25">
      <c r="A361" s="767"/>
      <c r="B361" s="784">
        <v>353</v>
      </c>
      <c r="C361" s="785" t="s">
        <v>2759</v>
      </c>
      <c r="D361" s="785" t="s">
        <v>8668</v>
      </c>
      <c r="E361" s="823" t="s">
        <v>10774</v>
      </c>
      <c r="F361" s="785" t="s">
        <v>13336</v>
      </c>
      <c r="G361" s="807" t="s">
        <v>1104</v>
      </c>
      <c r="H361" s="807"/>
      <c r="I361" s="807"/>
      <c r="J361" s="807"/>
      <c r="K361" s="807">
        <v>6431.8</v>
      </c>
      <c r="L361" s="807">
        <f t="shared" si="78"/>
        <v>553.13479999999993</v>
      </c>
      <c r="M361" s="807">
        <f t="shared" si="78"/>
        <v>180.09040000000002</v>
      </c>
      <c r="N361" s="786">
        <f>(K361*0.086)/12</f>
        <v>46.094566666666658</v>
      </c>
      <c r="O361" s="786">
        <f>(K361*0.028)/12</f>
        <v>15.007533333333335</v>
      </c>
      <c r="P361" s="786" t="s">
        <v>2549</v>
      </c>
      <c r="Q361" s="807" t="s">
        <v>813</v>
      </c>
      <c r="R361" s="807" t="s">
        <v>17287</v>
      </c>
      <c r="S361" s="807" t="s">
        <v>8952</v>
      </c>
      <c r="T361" s="800" t="s">
        <v>10902</v>
      </c>
      <c r="U361" s="807">
        <v>14.2</v>
      </c>
      <c r="V361" s="963">
        <v>2</v>
      </c>
      <c r="W361" s="807" t="s">
        <v>1564</v>
      </c>
      <c r="X361" s="807">
        <v>1</v>
      </c>
      <c r="Y361" s="807" t="s">
        <v>10268</v>
      </c>
      <c r="Z361" s="807"/>
      <c r="AA361" s="807"/>
      <c r="AB361" s="807" t="s">
        <v>10212</v>
      </c>
      <c r="AC361" s="807" t="s">
        <v>10027</v>
      </c>
      <c r="AD361" s="807" t="s">
        <v>10027</v>
      </c>
      <c r="AE361" s="807" t="s">
        <v>10027</v>
      </c>
      <c r="AF361" s="807" t="s">
        <v>10027</v>
      </c>
      <c r="AG361" s="807"/>
      <c r="AH361" s="807"/>
      <c r="AI361" s="807" t="s">
        <v>16754</v>
      </c>
      <c r="AJ361" s="807"/>
      <c r="AK361" s="559"/>
    </row>
    <row r="362" spans="1:37" ht="180" customHeight="1" x14ac:dyDescent="0.25">
      <c r="A362" s="767"/>
      <c r="B362" s="784">
        <v>354</v>
      </c>
      <c r="C362" s="785" t="s">
        <v>2809</v>
      </c>
      <c r="D362" s="785" t="s">
        <v>8670</v>
      </c>
      <c r="E362" s="807" t="s">
        <v>8225</v>
      </c>
      <c r="F362" s="785" t="s">
        <v>9159</v>
      </c>
      <c r="G362" s="807" t="s">
        <v>1105</v>
      </c>
      <c r="H362" s="807"/>
      <c r="I362" s="807"/>
      <c r="J362" s="807"/>
      <c r="K362" s="807">
        <v>21034.48</v>
      </c>
      <c r="L362" s="807">
        <f t="shared" si="78"/>
        <v>1830</v>
      </c>
      <c r="M362" s="807">
        <f t="shared" si="78"/>
        <v>567.84</v>
      </c>
      <c r="N362" s="788">
        <v>152.5</v>
      </c>
      <c r="O362" s="788">
        <v>47.32</v>
      </c>
      <c r="P362" s="807" t="s">
        <v>1527</v>
      </c>
      <c r="Q362" s="807" t="s">
        <v>813</v>
      </c>
      <c r="R362" s="807" t="s">
        <v>17287</v>
      </c>
      <c r="S362" s="807" t="s">
        <v>8952</v>
      </c>
      <c r="T362" s="807" t="s">
        <v>10881</v>
      </c>
      <c r="U362" s="807">
        <v>14.2</v>
      </c>
      <c r="V362" s="963">
        <v>3</v>
      </c>
      <c r="W362" s="807" t="s">
        <v>16441</v>
      </c>
      <c r="X362" s="807">
        <v>1</v>
      </c>
      <c r="Y362" s="807" t="s">
        <v>12683</v>
      </c>
      <c r="Z362" s="807" t="s">
        <v>16505</v>
      </c>
      <c r="AA362" s="807"/>
      <c r="AB362" s="807" t="s">
        <v>16442</v>
      </c>
      <c r="AC362" s="807" t="s">
        <v>10027</v>
      </c>
      <c r="AD362" s="807" t="s">
        <v>10027</v>
      </c>
      <c r="AE362" s="807" t="s">
        <v>10027</v>
      </c>
      <c r="AF362" s="807" t="s">
        <v>2239</v>
      </c>
      <c r="AG362" s="807"/>
      <c r="AH362" s="807"/>
      <c r="AI362" s="807" t="s">
        <v>16882</v>
      </c>
      <c r="AJ362" s="807"/>
      <c r="AK362" s="559"/>
    </row>
    <row r="363" spans="1:37" ht="330" customHeight="1" x14ac:dyDescent="0.25">
      <c r="A363" s="767"/>
      <c r="B363" s="784">
        <v>355</v>
      </c>
      <c r="C363" s="785" t="s">
        <v>2809</v>
      </c>
      <c r="D363" s="785" t="s">
        <v>13118</v>
      </c>
      <c r="E363" s="807" t="s">
        <v>16861</v>
      </c>
      <c r="F363" s="785" t="s">
        <v>9160</v>
      </c>
      <c r="G363" s="807" t="s">
        <v>1105</v>
      </c>
      <c r="H363" s="807"/>
      <c r="I363" s="807"/>
      <c r="J363" s="807"/>
      <c r="K363" s="807">
        <v>10064.82</v>
      </c>
      <c r="L363" s="807">
        <f t="shared" si="78"/>
        <v>875.64</v>
      </c>
      <c r="M363" s="807">
        <f t="shared" si="78"/>
        <v>271.79999999999995</v>
      </c>
      <c r="N363" s="788">
        <v>72.97</v>
      </c>
      <c r="O363" s="788">
        <v>22.65</v>
      </c>
      <c r="P363" s="807" t="s">
        <v>1527</v>
      </c>
      <c r="Q363" s="807" t="s">
        <v>813</v>
      </c>
      <c r="R363" s="807" t="s">
        <v>17287</v>
      </c>
      <c r="S363" s="807" t="s">
        <v>8952</v>
      </c>
      <c r="T363" s="807" t="s">
        <v>10882</v>
      </c>
      <c r="U363" s="807">
        <v>11</v>
      </c>
      <c r="V363" s="963">
        <v>1</v>
      </c>
      <c r="W363" s="807" t="s">
        <v>11244</v>
      </c>
      <c r="X363" s="807">
        <v>1</v>
      </c>
      <c r="Y363" s="807" t="s">
        <v>14449</v>
      </c>
      <c r="Z363" s="807"/>
      <c r="AA363" s="807"/>
      <c r="AB363" s="807"/>
      <c r="AC363" s="807" t="s">
        <v>10027</v>
      </c>
      <c r="AD363" s="807" t="s">
        <v>10027</v>
      </c>
      <c r="AE363" s="807" t="s">
        <v>10027</v>
      </c>
      <c r="AF363" s="807" t="s">
        <v>10027</v>
      </c>
      <c r="AG363" s="807"/>
      <c r="AH363" s="807"/>
      <c r="AI363" s="807" t="s">
        <v>9271</v>
      </c>
      <c r="AJ363" s="807"/>
      <c r="AK363" s="559"/>
    </row>
    <row r="364" spans="1:37" ht="126" customHeight="1" x14ac:dyDescent="0.25">
      <c r="A364" s="767"/>
      <c r="B364" s="784">
        <v>356</v>
      </c>
      <c r="C364" s="785" t="s">
        <v>2817</v>
      </c>
      <c r="D364" s="887" t="s">
        <v>8672</v>
      </c>
      <c r="E364" s="807" t="s">
        <v>1859</v>
      </c>
      <c r="F364" s="785" t="s">
        <v>9169</v>
      </c>
      <c r="G364" s="807" t="s">
        <v>1105</v>
      </c>
      <c r="H364" s="807"/>
      <c r="I364" s="807"/>
      <c r="J364" s="807" t="s">
        <v>6554</v>
      </c>
      <c r="K364" s="807">
        <v>4205.5200000000004</v>
      </c>
      <c r="L364" s="807">
        <f t="shared" si="78"/>
        <v>365.88</v>
      </c>
      <c r="M364" s="807">
        <f t="shared" si="78"/>
        <v>54.84</v>
      </c>
      <c r="N364" s="788">
        <v>30.49</v>
      </c>
      <c r="O364" s="788">
        <v>4.57</v>
      </c>
      <c r="P364" s="788" t="s">
        <v>1527</v>
      </c>
      <c r="Q364" s="807" t="s">
        <v>813</v>
      </c>
      <c r="R364" s="807" t="s">
        <v>17287</v>
      </c>
      <c r="S364" s="807" t="s">
        <v>8952</v>
      </c>
      <c r="T364" s="807" t="s">
        <v>10677</v>
      </c>
      <c r="U364" s="807">
        <v>11</v>
      </c>
      <c r="V364" s="963">
        <v>1</v>
      </c>
      <c r="W364" s="807" t="s">
        <v>16443</v>
      </c>
      <c r="X364" s="807">
        <v>1</v>
      </c>
      <c r="Y364" s="807" t="s">
        <v>14449</v>
      </c>
      <c r="Z364" s="807"/>
      <c r="AA364" s="807"/>
      <c r="AB364" s="807"/>
      <c r="AC364" s="807" t="s">
        <v>10027</v>
      </c>
      <c r="AD364" s="807" t="s">
        <v>10027</v>
      </c>
      <c r="AE364" s="807" t="s">
        <v>10027</v>
      </c>
      <c r="AF364" s="807" t="s">
        <v>10027</v>
      </c>
      <c r="AG364" s="807"/>
      <c r="AH364" s="807"/>
      <c r="AI364" s="807" t="s">
        <v>9271</v>
      </c>
      <c r="AJ364" s="807"/>
      <c r="AK364" s="559"/>
    </row>
    <row r="365" spans="1:37" ht="90" customHeight="1" x14ac:dyDescent="0.25">
      <c r="A365" s="767"/>
      <c r="B365" s="784">
        <v>357</v>
      </c>
      <c r="C365" s="785" t="s">
        <v>2817</v>
      </c>
      <c r="D365" s="887" t="s">
        <v>8673</v>
      </c>
      <c r="E365" s="807" t="s">
        <v>1861</v>
      </c>
      <c r="F365" s="785" t="s">
        <v>9664</v>
      </c>
      <c r="G365" s="807" t="s">
        <v>1105</v>
      </c>
      <c r="H365" s="807"/>
      <c r="I365" s="807"/>
      <c r="J365" s="807"/>
      <c r="K365" s="807">
        <v>4427.58</v>
      </c>
      <c r="L365" s="807">
        <f t="shared" si="78"/>
        <v>385.20000000000005</v>
      </c>
      <c r="M365" s="807">
        <f t="shared" si="78"/>
        <v>119.52000000000001</v>
      </c>
      <c r="N365" s="788">
        <v>32.1</v>
      </c>
      <c r="O365" s="788">
        <v>9.9600000000000009</v>
      </c>
      <c r="P365" s="788" t="s">
        <v>1527</v>
      </c>
      <c r="Q365" s="807" t="s">
        <v>813</v>
      </c>
      <c r="R365" s="807" t="s">
        <v>17287</v>
      </c>
      <c r="S365" s="807" t="s">
        <v>8952</v>
      </c>
      <c r="T365" s="800" t="s">
        <v>10679</v>
      </c>
      <c r="U365" s="807">
        <v>11</v>
      </c>
      <c r="V365" s="963">
        <v>1</v>
      </c>
      <c r="W365" s="807" t="s">
        <v>16444</v>
      </c>
      <c r="X365" s="807">
        <v>1</v>
      </c>
      <c r="Y365" s="807" t="s">
        <v>14489</v>
      </c>
      <c r="Z365" s="807"/>
      <c r="AA365" s="807"/>
      <c r="AB365" s="807"/>
      <c r="AC365" s="807" t="s">
        <v>10027</v>
      </c>
      <c r="AD365" s="807" t="s">
        <v>10027</v>
      </c>
      <c r="AE365" s="807" t="s">
        <v>10027</v>
      </c>
      <c r="AF365" s="807" t="s">
        <v>2239</v>
      </c>
      <c r="AG365" s="807"/>
      <c r="AH365" s="807"/>
      <c r="AI365" s="807" t="s">
        <v>9271</v>
      </c>
      <c r="AJ365" s="807" t="s">
        <v>10670</v>
      </c>
      <c r="AK365" s="559"/>
    </row>
    <row r="366" spans="1:37" ht="409.5" customHeight="1" x14ac:dyDescent="0.25">
      <c r="A366" s="767"/>
      <c r="B366" s="784">
        <v>358</v>
      </c>
      <c r="C366" s="785" t="s">
        <v>2817</v>
      </c>
      <c r="D366" s="785" t="s">
        <v>13119</v>
      </c>
      <c r="E366" s="807" t="s">
        <v>1863</v>
      </c>
      <c r="F366" s="785" t="s">
        <v>10751</v>
      </c>
      <c r="G366" s="807" t="s">
        <v>1105</v>
      </c>
      <c r="H366" s="807"/>
      <c r="I366" s="807"/>
      <c r="J366" s="807"/>
      <c r="K366" s="807">
        <v>5172.41</v>
      </c>
      <c r="L366" s="807">
        <f t="shared" si="78"/>
        <v>450</v>
      </c>
      <c r="M366" s="807">
        <f t="shared" si="78"/>
        <v>139.68</v>
      </c>
      <c r="N366" s="788">
        <v>37.5</v>
      </c>
      <c r="O366" s="788">
        <v>11.64</v>
      </c>
      <c r="P366" s="788" t="s">
        <v>1527</v>
      </c>
      <c r="Q366" s="807" t="s">
        <v>813</v>
      </c>
      <c r="R366" s="807" t="s">
        <v>17287</v>
      </c>
      <c r="S366" s="807" t="s">
        <v>8952</v>
      </c>
      <c r="T366" s="807" t="s">
        <v>10681</v>
      </c>
      <c r="U366" s="807">
        <v>14.2</v>
      </c>
      <c r="V366" s="963">
        <v>1</v>
      </c>
      <c r="W366" s="807" t="s">
        <v>11244</v>
      </c>
      <c r="X366" s="807">
        <v>1</v>
      </c>
      <c r="Y366" s="807" t="s">
        <v>12683</v>
      </c>
      <c r="Z366" s="807"/>
      <c r="AA366" s="807"/>
      <c r="AB366" s="807"/>
      <c r="AC366" s="807" t="s">
        <v>10027</v>
      </c>
      <c r="AD366" s="807" t="s">
        <v>10027</v>
      </c>
      <c r="AE366" s="807" t="s">
        <v>10027</v>
      </c>
      <c r="AF366" s="807" t="s">
        <v>2239</v>
      </c>
      <c r="AG366" s="807"/>
      <c r="AH366" s="807"/>
      <c r="AI366" s="807" t="s">
        <v>10648</v>
      </c>
      <c r="AJ366" s="807"/>
      <c r="AK366" s="559"/>
    </row>
    <row r="367" spans="1:37" ht="90" customHeight="1" x14ac:dyDescent="0.25">
      <c r="A367" s="767"/>
      <c r="B367" s="784">
        <v>359</v>
      </c>
      <c r="C367" s="785" t="s">
        <v>2817</v>
      </c>
      <c r="D367" s="887" t="s">
        <v>8675</v>
      </c>
      <c r="E367" s="807" t="s">
        <v>1865</v>
      </c>
      <c r="F367" s="785" t="s">
        <v>9665</v>
      </c>
      <c r="G367" s="807" t="s">
        <v>1105</v>
      </c>
      <c r="H367" s="807"/>
      <c r="I367" s="807"/>
      <c r="J367" s="807" t="s">
        <v>16084</v>
      </c>
      <c r="K367" s="807">
        <v>4317.24</v>
      </c>
      <c r="L367" s="807">
        <f t="shared" si="78"/>
        <v>390</v>
      </c>
      <c r="M367" s="807">
        <f t="shared" si="78"/>
        <v>75.239999999999995</v>
      </c>
      <c r="N367" s="788">
        <v>32.5</v>
      </c>
      <c r="O367" s="788">
        <v>6.27</v>
      </c>
      <c r="P367" s="788" t="s">
        <v>1527</v>
      </c>
      <c r="Q367" s="807" t="s">
        <v>813</v>
      </c>
      <c r="R367" s="807" t="s">
        <v>17287</v>
      </c>
      <c r="S367" s="807" t="s">
        <v>8952</v>
      </c>
      <c r="T367" s="807" t="s">
        <v>14462</v>
      </c>
      <c r="U367" s="807">
        <v>11</v>
      </c>
      <c r="V367" s="963">
        <v>2</v>
      </c>
      <c r="W367" s="807" t="s">
        <v>11507</v>
      </c>
      <c r="X367" s="807">
        <v>1</v>
      </c>
      <c r="Y367" s="807" t="s">
        <v>14449</v>
      </c>
      <c r="Z367" s="807"/>
      <c r="AA367" s="807"/>
      <c r="AB367" s="807"/>
      <c r="AC367" s="807" t="s">
        <v>10027</v>
      </c>
      <c r="AD367" s="807" t="s">
        <v>10027</v>
      </c>
      <c r="AE367" s="807" t="s">
        <v>10027</v>
      </c>
      <c r="AF367" s="807" t="s">
        <v>10027</v>
      </c>
      <c r="AG367" s="807"/>
      <c r="AH367" s="807"/>
      <c r="AI367" s="807" t="s">
        <v>10678</v>
      </c>
      <c r="AJ367" s="807"/>
      <c r="AK367" s="559"/>
    </row>
    <row r="368" spans="1:37" ht="60" customHeight="1" x14ac:dyDescent="0.25">
      <c r="A368" s="767"/>
      <c r="B368" s="784">
        <v>360</v>
      </c>
      <c r="C368" s="785" t="s">
        <v>2817</v>
      </c>
      <c r="D368" s="887" t="s">
        <v>17012</v>
      </c>
      <c r="E368" s="807" t="s">
        <v>10746</v>
      </c>
      <c r="F368" s="785" t="s">
        <v>9666</v>
      </c>
      <c r="G368" s="807" t="s">
        <v>1105</v>
      </c>
      <c r="H368" s="807"/>
      <c r="I368" s="807"/>
      <c r="J368" s="807"/>
      <c r="K368" s="807">
        <v>3489.65</v>
      </c>
      <c r="L368" s="807">
        <f t="shared" si="78"/>
        <v>303.60000000000002</v>
      </c>
      <c r="M368" s="807">
        <f t="shared" si="78"/>
        <v>33.599999999999994</v>
      </c>
      <c r="N368" s="788">
        <v>25.3</v>
      </c>
      <c r="O368" s="788">
        <v>2.8</v>
      </c>
      <c r="P368" s="788" t="s">
        <v>1527</v>
      </c>
      <c r="Q368" s="807" t="s">
        <v>813</v>
      </c>
      <c r="R368" s="807" t="s">
        <v>17287</v>
      </c>
      <c r="S368" s="807" t="s">
        <v>8952</v>
      </c>
      <c r="T368" s="807" t="s">
        <v>14463</v>
      </c>
      <c r="U368" s="807">
        <v>11</v>
      </c>
      <c r="V368" s="963">
        <v>1</v>
      </c>
      <c r="W368" s="807" t="s">
        <v>11376</v>
      </c>
      <c r="X368" s="807">
        <v>1</v>
      </c>
      <c r="Y368" s="807" t="s">
        <v>12683</v>
      </c>
      <c r="Z368" s="807"/>
      <c r="AA368" s="807"/>
      <c r="AB368" s="807"/>
      <c r="AC368" s="807" t="s">
        <v>10027</v>
      </c>
      <c r="AD368" s="807" t="s">
        <v>10027</v>
      </c>
      <c r="AE368" s="807" t="s">
        <v>10027</v>
      </c>
      <c r="AF368" s="807" t="s">
        <v>2239</v>
      </c>
      <c r="AG368" s="807"/>
      <c r="AH368" s="807"/>
      <c r="AI368" s="807" t="s">
        <v>9271</v>
      </c>
      <c r="AJ368" s="807"/>
      <c r="AK368" s="559"/>
    </row>
    <row r="369" spans="1:37" ht="105" customHeight="1" x14ac:dyDescent="0.25">
      <c r="A369" s="767"/>
      <c r="B369" s="784">
        <v>361</v>
      </c>
      <c r="C369" s="785" t="s">
        <v>2817</v>
      </c>
      <c r="D369" s="887" t="s">
        <v>8677</v>
      </c>
      <c r="E369" s="807" t="s">
        <v>1869</v>
      </c>
      <c r="F369" s="785" t="s">
        <v>9667</v>
      </c>
      <c r="G369" s="807" t="s">
        <v>1105</v>
      </c>
      <c r="H369" s="807"/>
      <c r="I369" s="807"/>
      <c r="J369" s="807"/>
      <c r="K369" s="807">
        <v>2953.7</v>
      </c>
      <c r="L369" s="807">
        <f t="shared" si="78"/>
        <v>256.92</v>
      </c>
      <c r="M369" s="807">
        <f t="shared" si="78"/>
        <v>79.800000000000011</v>
      </c>
      <c r="N369" s="788">
        <v>21.41</v>
      </c>
      <c r="O369" s="788">
        <v>6.65</v>
      </c>
      <c r="P369" s="788" t="s">
        <v>1527</v>
      </c>
      <c r="Q369" s="807" t="s">
        <v>813</v>
      </c>
      <c r="R369" s="807" t="s">
        <v>17287</v>
      </c>
      <c r="S369" s="807" t="s">
        <v>8952</v>
      </c>
      <c r="T369" s="800" t="s">
        <v>10683</v>
      </c>
      <c r="U369" s="807">
        <v>11</v>
      </c>
      <c r="V369" s="963">
        <v>3</v>
      </c>
      <c r="W369" s="807" t="s">
        <v>15994</v>
      </c>
      <c r="X369" s="807">
        <v>1</v>
      </c>
      <c r="Y369" s="807" t="s">
        <v>13889</v>
      </c>
      <c r="Z369" s="807"/>
      <c r="AA369" s="807"/>
      <c r="AB369" s="807"/>
      <c r="AC369" s="807" t="s">
        <v>10027</v>
      </c>
      <c r="AD369" s="807" t="s">
        <v>10027</v>
      </c>
      <c r="AE369" s="807" t="s">
        <v>10027</v>
      </c>
      <c r="AF369" s="807" t="s">
        <v>2239</v>
      </c>
      <c r="AG369" s="807"/>
      <c r="AH369" s="807"/>
      <c r="AI369" s="807" t="s">
        <v>10682</v>
      </c>
      <c r="AJ369" s="807"/>
      <c r="AK369" s="559"/>
    </row>
    <row r="370" spans="1:37" ht="105" customHeight="1" x14ac:dyDescent="0.25">
      <c r="A370" s="767"/>
      <c r="B370" s="784">
        <v>362</v>
      </c>
      <c r="C370" s="785" t="s">
        <v>2817</v>
      </c>
      <c r="D370" s="887" t="s">
        <v>8678</v>
      </c>
      <c r="E370" s="807" t="s">
        <v>8222</v>
      </c>
      <c r="F370" s="785" t="s">
        <v>9672</v>
      </c>
      <c r="G370" s="807" t="s">
        <v>1105</v>
      </c>
      <c r="H370" s="807"/>
      <c r="I370" s="807"/>
      <c r="J370" s="807"/>
      <c r="K370" s="807">
        <v>4317.24</v>
      </c>
      <c r="L370" s="807">
        <f t="shared" si="78"/>
        <v>375.6</v>
      </c>
      <c r="M370" s="807">
        <f t="shared" si="78"/>
        <v>116.52000000000001</v>
      </c>
      <c r="N370" s="788">
        <v>31.3</v>
      </c>
      <c r="O370" s="788">
        <v>9.7100000000000009</v>
      </c>
      <c r="P370" s="788" t="s">
        <v>1527</v>
      </c>
      <c r="Q370" s="807" t="s">
        <v>813</v>
      </c>
      <c r="R370" s="807" t="s">
        <v>17287</v>
      </c>
      <c r="S370" s="807" t="s">
        <v>8952</v>
      </c>
      <c r="T370" s="807" t="s">
        <v>10684</v>
      </c>
      <c r="U370" s="807">
        <v>11</v>
      </c>
      <c r="V370" s="963">
        <v>2</v>
      </c>
      <c r="W370" s="807" t="s">
        <v>16445</v>
      </c>
      <c r="X370" s="807">
        <v>1</v>
      </c>
      <c r="Y370" s="807" t="s">
        <v>10261</v>
      </c>
      <c r="Z370" s="807"/>
      <c r="AA370" s="807"/>
      <c r="AB370" s="807"/>
      <c r="AC370" s="807" t="s">
        <v>10027</v>
      </c>
      <c r="AD370" s="807" t="s">
        <v>10027</v>
      </c>
      <c r="AE370" s="807" t="s">
        <v>10027</v>
      </c>
      <c r="AF370" s="807" t="s">
        <v>10027</v>
      </c>
      <c r="AG370" s="807"/>
      <c r="AH370" s="807"/>
      <c r="AI370" s="807" t="s">
        <v>10686</v>
      </c>
      <c r="AJ370" s="807"/>
      <c r="AK370" s="559"/>
    </row>
    <row r="371" spans="1:37" ht="90" customHeight="1" x14ac:dyDescent="0.25">
      <c r="A371" s="767"/>
      <c r="B371" s="784">
        <v>363</v>
      </c>
      <c r="C371" s="785" t="s">
        <v>2817</v>
      </c>
      <c r="D371" s="887" t="s">
        <v>13120</v>
      </c>
      <c r="E371" s="807" t="s">
        <v>8223</v>
      </c>
      <c r="F371" s="785" t="s">
        <v>9673</v>
      </c>
      <c r="G371" s="807" t="s">
        <v>1105</v>
      </c>
      <c r="H371" s="807"/>
      <c r="I371" s="807"/>
      <c r="J371" s="807"/>
      <c r="K371" s="807">
        <v>1560</v>
      </c>
      <c r="L371" s="807">
        <f t="shared" si="78"/>
        <v>135.72</v>
      </c>
      <c r="M371" s="807">
        <f t="shared" si="78"/>
        <v>42.12</v>
      </c>
      <c r="N371" s="788">
        <v>11.31</v>
      </c>
      <c r="O371" s="788">
        <v>3.51</v>
      </c>
      <c r="P371" s="788" t="s">
        <v>1527</v>
      </c>
      <c r="Q371" s="807" t="s">
        <v>813</v>
      </c>
      <c r="R371" s="807" t="s">
        <v>17287</v>
      </c>
      <c r="S371" s="807" t="s">
        <v>8952</v>
      </c>
      <c r="T371" s="807" t="s">
        <v>10687</v>
      </c>
      <c r="U371" s="807">
        <v>11</v>
      </c>
      <c r="V371" s="963">
        <v>2</v>
      </c>
      <c r="W371" s="807" t="s">
        <v>16447</v>
      </c>
      <c r="X371" s="807">
        <v>1</v>
      </c>
      <c r="Y371" s="807" t="s">
        <v>14449</v>
      </c>
      <c r="Z371" s="807"/>
      <c r="AA371" s="807"/>
      <c r="AB371" s="807"/>
      <c r="AC371" s="807" t="s">
        <v>10027</v>
      </c>
      <c r="AD371" s="807" t="s">
        <v>10027</v>
      </c>
      <c r="AE371" s="807" t="s">
        <v>10027</v>
      </c>
      <c r="AF371" s="807" t="s">
        <v>2239</v>
      </c>
      <c r="AG371" s="807"/>
      <c r="AH371" s="807"/>
      <c r="AI371" s="807" t="s">
        <v>10685</v>
      </c>
      <c r="AJ371" s="807"/>
      <c r="AK371" s="559"/>
    </row>
    <row r="372" spans="1:37" ht="90" customHeight="1" x14ac:dyDescent="0.25">
      <c r="A372" s="767"/>
      <c r="B372" s="784">
        <v>364</v>
      </c>
      <c r="C372" s="785" t="s">
        <v>2817</v>
      </c>
      <c r="D372" s="887" t="s">
        <v>8810</v>
      </c>
      <c r="E372" s="807" t="s">
        <v>8224</v>
      </c>
      <c r="F372" s="785" t="s">
        <v>9674</v>
      </c>
      <c r="G372" s="807" t="s">
        <v>1105</v>
      </c>
      <c r="H372" s="807"/>
      <c r="I372" s="807"/>
      <c r="J372" s="807"/>
      <c r="K372" s="807">
        <v>2951.72</v>
      </c>
      <c r="L372" s="807">
        <f t="shared" si="78"/>
        <v>256.79999999999995</v>
      </c>
      <c r="M372" s="807">
        <f t="shared" si="78"/>
        <v>79.679999999999993</v>
      </c>
      <c r="N372" s="788">
        <v>21.4</v>
      </c>
      <c r="O372" s="788">
        <v>6.64</v>
      </c>
      <c r="P372" s="788" t="s">
        <v>1527</v>
      </c>
      <c r="Q372" s="807" t="s">
        <v>813</v>
      </c>
      <c r="R372" s="807" t="s">
        <v>17287</v>
      </c>
      <c r="S372" s="807" t="s">
        <v>8952</v>
      </c>
      <c r="T372" s="807" t="s">
        <v>10688</v>
      </c>
      <c r="U372" s="807">
        <v>11</v>
      </c>
      <c r="V372" s="963">
        <v>1</v>
      </c>
      <c r="W372" s="807" t="s">
        <v>16446</v>
      </c>
      <c r="X372" s="807">
        <v>1</v>
      </c>
      <c r="Y372" s="807" t="s">
        <v>13889</v>
      </c>
      <c r="Z372" s="807"/>
      <c r="AA372" s="807"/>
      <c r="AB372" s="807"/>
      <c r="AC372" s="807" t="s">
        <v>10027</v>
      </c>
      <c r="AD372" s="807" t="s">
        <v>10027</v>
      </c>
      <c r="AE372" s="807" t="s">
        <v>10027</v>
      </c>
      <c r="AF372" s="807" t="s">
        <v>2239</v>
      </c>
      <c r="AG372" s="807"/>
      <c r="AH372" s="807"/>
      <c r="AI372" s="807" t="s">
        <v>10685</v>
      </c>
      <c r="AJ372" s="807"/>
      <c r="AK372" s="559"/>
    </row>
    <row r="373" spans="1:37" ht="60" customHeight="1" x14ac:dyDescent="0.25">
      <c r="A373" s="767"/>
      <c r="B373" s="784">
        <v>365</v>
      </c>
      <c r="C373" s="785" t="s">
        <v>2817</v>
      </c>
      <c r="D373" s="785" t="s">
        <v>8679</v>
      </c>
      <c r="E373" s="807" t="s">
        <v>1875</v>
      </c>
      <c r="F373" s="785" t="s">
        <v>9675</v>
      </c>
      <c r="G373" s="807" t="s">
        <v>1105</v>
      </c>
      <c r="H373" s="807" t="s">
        <v>17361</v>
      </c>
      <c r="I373" s="807"/>
      <c r="J373" s="807"/>
      <c r="K373" s="807">
        <v>5531.03</v>
      </c>
      <c r="L373" s="807">
        <f t="shared" si="78"/>
        <v>481.20000000000005</v>
      </c>
      <c r="M373" s="807">
        <f t="shared" si="78"/>
        <v>149.28</v>
      </c>
      <c r="N373" s="788">
        <v>40.1</v>
      </c>
      <c r="O373" s="788">
        <v>12.44</v>
      </c>
      <c r="P373" s="788" t="s">
        <v>1527</v>
      </c>
      <c r="Q373" s="807" t="s">
        <v>813</v>
      </c>
      <c r="R373" s="807" t="s">
        <v>17287</v>
      </c>
      <c r="S373" s="807" t="s">
        <v>8952</v>
      </c>
      <c r="T373" s="800" t="s">
        <v>10708</v>
      </c>
      <c r="U373" s="807">
        <v>11</v>
      </c>
      <c r="V373" s="963">
        <v>2</v>
      </c>
      <c r="W373" s="807" t="s">
        <v>16448</v>
      </c>
      <c r="X373" s="807">
        <v>1</v>
      </c>
      <c r="Y373" s="807" t="s">
        <v>10706</v>
      </c>
      <c r="Z373" s="807"/>
      <c r="AA373" s="807"/>
      <c r="AB373" s="807"/>
      <c r="AC373" s="807" t="s">
        <v>10027</v>
      </c>
      <c r="AD373" s="807" t="s">
        <v>10027</v>
      </c>
      <c r="AE373" s="807" t="s">
        <v>10027</v>
      </c>
      <c r="AF373" s="807" t="s">
        <v>2239</v>
      </c>
      <c r="AG373" s="807"/>
      <c r="AH373" s="807"/>
      <c r="AI373" s="807" t="s">
        <v>16449</v>
      </c>
      <c r="AJ373" s="807"/>
      <c r="AK373" s="559"/>
    </row>
    <row r="374" spans="1:37" ht="75" customHeight="1" x14ac:dyDescent="0.25">
      <c r="A374" s="767"/>
      <c r="B374" s="784">
        <v>366</v>
      </c>
      <c r="C374" s="785" t="s">
        <v>2817</v>
      </c>
      <c r="D374" s="785" t="s">
        <v>10707</v>
      </c>
      <c r="E374" s="835" t="s">
        <v>1877</v>
      </c>
      <c r="F374" s="785" t="s">
        <v>9676</v>
      </c>
      <c r="G374" s="807" t="s">
        <v>1105</v>
      </c>
      <c r="H374" s="807"/>
      <c r="I374" s="807"/>
      <c r="J374" s="807"/>
      <c r="K374" s="807">
        <v>1566.89</v>
      </c>
      <c r="L374" s="807">
        <f t="shared" si="78"/>
        <v>136.32</v>
      </c>
      <c r="M374" s="807">
        <f t="shared" si="78"/>
        <v>42.36</v>
      </c>
      <c r="N374" s="788">
        <v>11.36</v>
      </c>
      <c r="O374" s="788">
        <v>3.53</v>
      </c>
      <c r="P374" s="788"/>
      <c r="Q374" s="807"/>
      <c r="R374" s="807" t="s">
        <v>17287</v>
      </c>
      <c r="S374" s="807" t="s">
        <v>8952</v>
      </c>
      <c r="T374" s="800" t="s">
        <v>10709</v>
      </c>
      <c r="U374" s="807">
        <v>14.2</v>
      </c>
      <c r="V374" s="963">
        <v>2</v>
      </c>
      <c r="W374" s="807" t="s">
        <v>16450</v>
      </c>
      <c r="X374" s="807">
        <v>1</v>
      </c>
      <c r="Y374" s="807" t="s">
        <v>10706</v>
      </c>
      <c r="Z374" s="807"/>
      <c r="AA374" s="807"/>
      <c r="AB374" s="807"/>
      <c r="AC374" s="807" t="s">
        <v>10027</v>
      </c>
      <c r="AD374" s="807" t="s">
        <v>10027</v>
      </c>
      <c r="AE374" s="807" t="s">
        <v>10027</v>
      </c>
      <c r="AF374" s="807" t="s">
        <v>2239</v>
      </c>
      <c r="AG374" s="807"/>
      <c r="AH374" s="807"/>
      <c r="AI374" s="807"/>
      <c r="AJ374" s="807"/>
      <c r="AK374" s="559"/>
    </row>
    <row r="375" spans="1:37" ht="60" customHeight="1" x14ac:dyDescent="0.25">
      <c r="A375" s="767"/>
      <c r="B375" s="784">
        <v>367</v>
      </c>
      <c r="C375" s="785" t="s">
        <v>2817</v>
      </c>
      <c r="D375" s="785" t="s">
        <v>10710</v>
      </c>
      <c r="E375" s="807" t="s">
        <v>1878</v>
      </c>
      <c r="F375" s="785" t="s">
        <v>9676</v>
      </c>
      <c r="G375" s="807" t="s">
        <v>1105</v>
      </c>
      <c r="H375" s="807"/>
      <c r="I375" s="807"/>
      <c r="J375" s="807"/>
      <c r="K375" s="807">
        <v>4924.1400000000003</v>
      </c>
      <c r="L375" s="807">
        <f t="shared" si="78"/>
        <v>428.40000000000003</v>
      </c>
      <c r="M375" s="807">
        <f t="shared" si="78"/>
        <v>132.96</v>
      </c>
      <c r="N375" s="788">
        <v>35.700000000000003</v>
      </c>
      <c r="O375" s="788">
        <v>11.08</v>
      </c>
      <c r="P375" s="788" t="s">
        <v>1527</v>
      </c>
      <c r="Q375" s="807" t="s">
        <v>813</v>
      </c>
      <c r="R375" s="807" t="s">
        <v>17287</v>
      </c>
      <c r="S375" s="807" t="s">
        <v>8952</v>
      </c>
      <c r="T375" s="800" t="s">
        <v>10711</v>
      </c>
      <c r="U375" s="807">
        <v>11</v>
      </c>
      <c r="V375" s="963">
        <v>2</v>
      </c>
      <c r="W375" s="807" t="s">
        <v>16451</v>
      </c>
      <c r="X375" s="807">
        <v>1</v>
      </c>
      <c r="Y375" s="807" t="s">
        <v>10706</v>
      </c>
      <c r="Z375" s="807"/>
      <c r="AA375" s="807"/>
      <c r="AB375" s="807"/>
      <c r="AC375" s="807" t="s">
        <v>10027</v>
      </c>
      <c r="AD375" s="807" t="s">
        <v>10027</v>
      </c>
      <c r="AE375" s="807" t="s">
        <v>10027</v>
      </c>
      <c r="AF375" s="807" t="s">
        <v>2239</v>
      </c>
      <c r="AG375" s="807"/>
      <c r="AH375" s="807"/>
      <c r="AI375" s="807"/>
      <c r="AJ375" s="807"/>
      <c r="AK375" s="559"/>
    </row>
    <row r="376" spans="1:37" ht="90" customHeight="1" x14ac:dyDescent="0.25">
      <c r="A376" s="767"/>
      <c r="B376" s="784">
        <v>368</v>
      </c>
      <c r="C376" s="785" t="s">
        <v>2817</v>
      </c>
      <c r="D376" s="887" t="s">
        <v>8682</v>
      </c>
      <c r="E376" s="835" t="s">
        <v>1880</v>
      </c>
      <c r="F376" s="785" t="s">
        <v>9663</v>
      </c>
      <c r="G376" s="807" t="s">
        <v>1105</v>
      </c>
      <c r="H376" s="807"/>
      <c r="I376" s="807"/>
      <c r="J376" s="807"/>
      <c r="K376" s="807">
        <v>6435.86</v>
      </c>
      <c r="L376" s="807">
        <f t="shared" si="78"/>
        <v>559.91999999999996</v>
      </c>
      <c r="M376" s="807">
        <f t="shared" si="78"/>
        <v>173.76</v>
      </c>
      <c r="N376" s="788">
        <v>46.66</v>
      </c>
      <c r="O376" s="788">
        <v>14.48</v>
      </c>
      <c r="P376" s="788" t="s">
        <v>1527</v>
      </c>
      <c r="Q376" s="807" t="s">
        <v>813</v>
      </c>
      <c r="R376" s="807" t="s">
        <v>17287</v>
      </c>
      <c r="S376" s="807" t="s">
        <v>8952</v>
      </c>
      <c r="T376" s="835" t="s">
        <v>10689</v>
      </c>
      <c r="U376" s="807">
        <v>14.2</v>
      </c>
      <c r="V376" s="963">
        <v>1</v>
      </c>
      <c r="W376" s="807" t="s">
        <v>11376</v>
      </c>
      <c r="X376" s="807">
        <v>1</v>
      </c>
      <c r="Y376" s="807" t="s">
        <v>10680</v>
      </c>
      <c r="Z376" s="807"/>
      <c r="AA376" s="807"/>
      <c r="AB376" s="807"/>
      <c r="AC376" s="807" t="s">
        <v>10027</v>
      </c>
      <c r="AD376" s="807" t="s">
        <v>10027</v>
      </c>
      <c r="AE376" s="807" t="s">
        <v>10027</v>
      </c>
      <c r="AF376" s="807" t="s">
        <v>10027</v>
      </c>
      <c r="AG376" s="807"/>
      <c r="AH376" s="807"/>
      <c r="AI376" s="807" t="s">
        <v>10690</v>
      </c>
      <c r="AJ376" s="807"/>
      <c r="AK376" s="559"/>
    </row>
    <row r="377" spans="1:37" ht="90" customHeight="1" x14ac:dyDescent="0.25">
      <c r="A377" s="767"/>
      <c r="B377" s="784">
        <v>369</v>
      </c>
      <c r="C377" s="785" t="s">
        <v>2817</v>
      </c>
      <c r="D377" s="887" t="s">
        <v>10712</v>
      </c>
      <c r="E377" s="807" t="s">
        <v>2187</v>
      </c>
      <c r="F377" s="785" t="s">
        <v>9669</v>
      </c>
      <c r="G377" s="807" t="s">
        <v>1105</v>
      </c>
      <c r="H377" s="807"/>
      <c r="I377" s="807"/>
      <c r="J377" s="807"/>
      <c r="K377" s="807">
        <v>3628.96</v>
      </c>
      <c r="L377" s="807">
        <f t="shared" si="78"/>
        <v>315.71999999999997</v>
      </c>
      <c r="M377" s="807">
        <f t="shared" si="78"/>
        <v>97.92</v>
      </c>
      <c r="N377" s="788">
        <v>26.31</v>
      </c>
      <c r="O377" s="788">
        <v>8.16</v>
      </c>
      <c r="P377" s="788" t="s">
        <v>1527</v>
      </c>
      <c r="Q377" s="807" t="s">
        <v>813</v>
      </c>
      <c r="R377" s="807" t="s">
        <v>17287</v>
      </c>
      <c r="S377" s="807" t="s">
        <v>8952</v>
      </c>
      <c r="T377" s="807" t="s">
        <v>10691</v>
      </c>
      <c r="U377" s="807">
        <v>11</v>
      </c>
      <c r="V377" s="963">
        <v>2</v>
      </c>
      <c r="W377" s="807" t="s">
        <v>16454</v>
      </c>
      <c r="X377" s="807">
        <v>1</v>
      </c>
      <c r="Y377" s="807" t="s">
        <v>14449</v>
      </c>
      <c r="Z377" s="807"/>
      <c r="AA377" s="807"/>
      <c r="AB377" s="807"/>
      <c r="AC377" s="807" t="s">
        <v>10027</v>
      </c>
      <c r="AD377" s="807" t="s">
        <v>10027</v>
      </c>
      <c r="AE377" s="807" t="s">
        <v>10027</v>
      </c>
      <c r="AF377" s="807" t="s">
        <v>10027</v>
      </c>
      <c r="AG377" s="807"/>
      <c r="AH377" s="807"/>
      <c r="AI377" s="807" t="s">
        <v>10690</v>
      </c>
      <c r="AJ377" s="807"/>
      <c r="AK377" s="559"/>
    </row>
    <row r="378" spans="1:37" ht="60" customHeight="1" x14ac:dyDescent="0.25">
      <c r="A378" s="767"/>
      <c r="B378" s="784">
        <v>370</v>
      </c>
      <c r="C378" s="785" t="s">
        <v>2817</v>
      </c>
      <c r="D378" s="785" t="s">
        <v>8684</v>
      </c>
      <c r="E378" s="807" t="s">
        <v>14566</v>
      </c>
      <c r="F378" s="785" t="s">
        <v>9670</v>
      </c>
      <c r="G378" s="807" t="s">
        <v>1105</v>
      </c>
      <c r="H378" s="807"/>
      <c r="I378" s="807"/>
      <c r="J378" s="807"/>
      <c r="K378" s="807">
        <v>10593.1</v>
      </c>
      <c r="L378" s="807">
        <f t="shared" si="78"/>
        <v>921.59999999999991</v>
      </c>
      <c r="M378" s="807">
        <f t="shared" si="78"/>
        <v>285.95999999999998</v>
      </c>
      <c r="N378" s="788">
        <v>76.8</v>
      </c>
      <c r="O378" s="788">
        <v>23.83</v>
      </c>
      <c r="P378" s="788" t="s">
        <v>1527</v>
      </c>
      <c r="Q378" s="807" t="s">
        <v>813</v>
      </c>
      <c r="R378" s="807" t="s">
        <v>17287</v>
      </c>
      <c r="S378" s="807" t="s">
        <v>8952</v>
      </c>
      <c r="T378" s="807" t="s">
        <v>14563</v>
      </c>
      <c r="U378" s="807">
        <v>11</v>
      </c>
      <c r="V378" s="963">
        <v>2</v>
      </c>
      <c r="W378" s="807" t="s">
        <v>16455</v>
      </c>
      <c r="X378" s="807">
        <v>1</v>
      </c>
      <c r="Y378" s="807" t="s">
        <v>14449</v>
      </c>
      <c r="Z378" s="807"/>
      <c r="AA378" s="807"/>
      <c r="AB378" s="807"/>
      <c r="AC378" s="807" t="s">
        <v>10027</v>
      </c>
      <c r="AD378" s="807" t="s">
        <v>10027</v>
      </c>
      <c r="AE378" s="807" t="s">
        <v>10027</v>
      </c>
      <c r="AF378" s="807" t="s">
        <v>2239</v>
      </c>
      <c r="AG378" s="807"/>
      <c r="AH378" s="807"/>
      <c r="AI378" s="807" t="s">
        <v>9271</v>
      </c>
      <c r="AJ378" s="807"/>
      <c r="AK378" s="559"/>
    </row>
    <row r="379" spans="1:37" ht="60" customHeight="1" x14ac:dyDescent="0.25">
      <c r="A379" s="767"/>
      <c r="B379" s="784">
        <v>371</v>
      </c>
      <c r="C379" s="785" t="s">
        <v>2817</v>
      </c>
      <c r="D379" s="785" t="s">
        <v>10713</v>
      </c>
      <c r="E379" s="807" t="s">
        <v>10714</v>
      </c>
      <c r="F379" s="785" t="s">
        <v>9670</v>
      </c>
      <c r="G379" s="807" t="s">
        <v>1105</v>
      </c>
      <c r="H379" s="807"/>
      <c r="I379" s="807"/>
      <c r="J379" s="807"/>
      <c r="K379" s="807">
        <v>2799.99</v>
      </c>
      <c r="L379" s="807">
        <f t="shared" si="78"/>
        <v>243.60000000000002</v>
      </c>
      <c r="M379" s="807">
        <f t="shared" si="78"/>
        <v>75.48</v>
      </c>
      <c r="N379" s="788">
        <v>20.3</v>
      </c>
      <c r="O379" s="788">
        <v>6.29</v>
      </c>
      <c r="P379" s="788" t="s">
        <v>1527</v>
      </c>
      <c r="Q379" s="807" t="s">
        <v>813</v>
      </c>
      <c r="R379" s="807" t="s">
        <v>17287</v>
      </c>
      <c r="S379" s="807" t="s">
        <v>8952</v>
      </c>
      <c r="T379" s="800" t="s">
        <v>10715</v>
      </c>
      <c r="U379" s="807">
        <v>11</v>
      </c>
      <c r="V379" s="963">
        <v>2</v>
      </c>
      <c r="W379" s="807" t="s">
        <v>16456</v>
      </c>
      <c r="X379" s="807">
        <v>1</v>
      </c>
      <c r="Y379" s="807" t="s">
        <v>13810</v>
      </c>
      <c r="Z379" s="807"/>
      <c r="AA379" s="807"/>
      <c r="AB379" s="807"/>
      <c r="AC379" s="807" t="s">
        <v>10027</v>
      </c>
      <c r="AD379" s="807" t="s">
        <v>10027</v>
      </c>
      <c r="AE379" s="807" t="s">
        <v>10027</v>
      </c>
      <c r="AF379" s="807" t="s">
        <v>10027</v>
      </c>
      <c r="AG379" s="807"/>
      <c r="AH379" s="807"/>
      <c r="AI379" s="807" t="s">
        <v>9271</v>
      </c>
      <c r="AJ379" s="807"/>
      <c r="AK379" s="559"/>
    </row>
    <row r="380" spans="1:37" ht="255" customHeight="1" x14ac:dyDescent="0.25">
      <c r="A380" s="767"/>
      <c r="B380" s="784">
        <v>372</v>
      </c>
      <c r="C380" s="785" t="s">
        <v>2817</v>
      </c>
      <c r="D380" s="785" t="s">
        <v>8686</v>
      </c>
      <c r="E380" s="807" t="s">
        <v>10717</v>
      </c>
      <c r="F380" s="785" t="s">
        <v>10752</v>
      </c>
      <c r="G380" s="807" t="s">
        <v>1105</v>
      </c>
      <c r="H380" s="807"/>
      <c r="I380" s="807"/>
      <c r="J380" s="807"/>
      <c r="K380" s="807">
        <v>7066.21</v>
      </c>
      <c r="L380" s="807">
        <f t="shared" si="78"/>
        <v>614.76</v>
      </c>
      <c r="M380" s="807">
        <f t="shared" si="78"/>
        <v>190.8</v>
      </c>
      <c r="N380" s="788">
        <v>51.23</v>
      </c>
      <c r="O380" s="788">
        <v>15.9</v>
      </c>
      <c r="P380" s="788" t="s">
        <v>1527</v>
      </c>
      <c r="Q380" s="807" t="s">
        <v>813</v>
      </c>
      <c r="R380" s="807" t="s">
        <v>17287</v>
      </c>
      <c r="S380" s="807" t="s">
        <v>8952</v>
      </c>
      <c r="T380" s="807" t="s">
        <v>10692</v>
      </c>
      <c r="U380" s="807">
        <v>11</v>
      </c>
      <c r="V380" s="963">
        <v>2</v>
      </c>
      <c r="W380" s="807" t="s">
        <v>10693</v>
      </c>
      <c r="X380" s="807">
        <v>1</v>
      </c>
      <c r="Y380" s="807" t="s">
        <v>10261</v>
      </c>
      <c r="Z380" s="807"/>
      <c r="AA380" s="807"/>
      <c r="AB380" s="807"/>
      <c r="AC380" s="807" t="s">
        <v>10027</v>
      </c>
      <c r="AD380" s="807" t="s">
        <v>10027</v>
      </c>
      <c r="AE380" s="807" t="s">
        <v>10027</v>
      </c>
      <c r="AF380" s="807" t="s">
        <v>10027</v>
      </c>
      <c r="AG380" s="807"/>
      <c r="AH380" s="807"/>
      <c r="AI380" s="807" t="s">
        <v>9271</v>
      </c>
      <c r="AJ380" s="807"/>
      <c r="AK380" s="559"/>
    </row>
    <row r="381" spans="1:37" ht="110.25" customHeight="1" x14ac:dyDescent="0.25">
      <c r="A381" s="767"/>
      <c r="B381" s="784">
        <v>373</v>
      </c>
      <c r="C381" s="785" t="s">
        <v>2817</v>
      </c>
      <c r="D381" s="887" t="s">
        <v>2453</v>
      </c>
      <c r="E381" s="807" t="s">
        <v>1886</v>
      </c>
      <c r="F381" s="785" t="s">
        <v>9671</v>
      </c>
      <c r="G381" s="807" t="s">
        <v>1105</v>
      </c>
      <c r="H381" s="807"/>
      <c r="I381" s="807"/>
      <c r="J381" s="807" t="s">
        <v>4736</v>
      </c>
      <c r="K381" s="807">
        <v>5586.21</v>
      </c>
      <c r="L381" s="807">
        <f t="shared" si="78"/>
        <v>486</v>
      </c>
      <c r="M381" s="807">
        <f t="shared" si="78"/>
        <v>150.84</v>
      </c>
      <c r="N381" s="788">
        <v>40.5</v>
      </c>
      <c r="O381" s="788">
        <v>12.57</v>
      </c>
      <c r="P381" s="788" t="s">
        <v>1527</v>
      </c>
      <c r="Q381" s="807" t="s">
        <v>813</v>
      </c>
      <c r="R381" s="807" t="s">
        <v>17287</v>
      </c>
      <c r="S381" s="807" t="s">
        <v>8952</v>
      </c>
      <c r="T381" s="807" t="s">
        <v>10694</v>
      </c>
      <c r="U381" s="807">
        <v>11</v>
      </c>
      <c r="V381" s="963">
        <v>1</v>
      </c>
      <c r="W381" s="807" t="s">
        <v>10718</v>
      </c>
      <c r="X381" s="807">
        <v>1</v>
      </c>
      <c r="Y381" s="807" t="s">
        <v>10680</v>
      </c>
      <c r="Z381" s="807"/>
      <c r="AA381" s="807"/>
      <c r="AB381" s="807"/>
      <c r="AC381" s="807" t="s">
        <v>10027</v>
      </c>
      <c r="AD381" s="807" t="s">
        <v>10027</v>
      </c>
      <c r="AE381" s="807" t="s">
        <v>10027</v>
      </c>
      <c r="AF381" s="807" t="s">
        <v>10027</v>
      </c>
      <c r="AG381" s="807"/>
      <c r="AH381" s="807"/>
      <c r="AI381" s="807"/>
      <c r="AJ381" s="807"/>
      <c r="AK381" s="559"/>
    </row>
    <row r="382" spans="1:37" ht="90" customHeight="1" x14ac:dyDescent="0.25">
      <c r="A382" s="767"/>
      <c r="B382" s="784">
        <v>374</v>
      </c>
      <c r="C382" s="785" t="s">
        <v>2817</v>
      </c>
      <c r="D382" s="887" t="s">
        <v>8687</v>
      </c>
      <c r="E382" s="807" t="s">
        <v>1888</v>
      </c>
      <c r="F382" s="785" t="s">
        <v>9677</v>
      </c>
      <c r="G382" s="807" t="s">
        <v>1105</v>
      </c>
      <c r="H382" s="807"/>
      <c r="I382" s="807"/>
      <c r="J382" s="807"/>
      <c r="K382" s="807">
        <v>748.8</v>
      </c>
      <c r="L382" s="807">
        <f t="shared" si="78"/>
        <v>65.16</v>
      </c>
      <c r="M382" s="807">
        <f t="shared" si="78"/>
        <v>20.16</v>
      </c>
      <c r="N382" s="788">
        <v>5.43</v>
      </c>
      <c r="O382" s="788">
        <v>1.68</v>
      </c>
      <c r="P382" s="788" t="s">
        <v>1527</v>
      </c>
      <c r="Q382" s="807" t="s">
        <v>813</v>
      </c>
      <c r="R382" s="807" t="s">
        <v>17287</v>
      </c>
      <c r="S382" s="807" t="s">
        <v>8952</v>
      </c>
      <c r="T382" s="807" t="s">
        <v>10695</v>
      </c>
      <c r="U382" s="807">
        <v>11</v>
      </c>
      <c r="V382" s="963">
        <v>1</v>
      </c>
      <c r="W382" s="807" t="s">
        <v>14726</v>
      </c>
      <c r="X382" s="807">
        <v>1</v>
      </c>
      <c r="Y382" s="807" t="s">
        <v>10706</v>
      </c>
      <c r="Z382" s="807"/>
      <c r="AA382" s="807"/>
      <c r="AB382" s="807"/>
      <c r="AC382" s="807" t="s">
        <v>10027</v>
      </c>
      <c r="AD382" s="807" t="s">
        <v>10027</v>
      </c>
      <c r="AE382" s="807" t="s">
        <v>10027</v>
      </c>
      <c r="AF382" s="807" t="s">
        <v>2239</v>
      </c>
      <c r="AG382" s="807"/>
      <c r="AH382" s="807"/>
      <c r="AI382" s="807" t="s">
        <v>10690</v>
      </c>
      <c r="AJ382" s="807"/>
      <c r="AK382" s="559"/>
    </row>
    <row r="383" spans="1:37" ht="270" customHeight="1" x14ac:dyDescent="0.25">
      <c r="A383" s="767"/>
      <c r="B383" s="784">
        <v>375</v>
      </c>
      <c r="C383" s="785" t="s">
        <v>2817</v>
      </c>
      <c r="D383" s="785" t="s">
        <v>8688</v>
      </c>
      <c r="E383" s="807" t="s">
        <v>1890</v>
      </c>
      <c r="F383" s="785" t="s">
        <v>10753</v>
      </c>
      <c r="G383" s="807" t="s">
        <v>1105</v>
      </c>
      <c r="H383" s="807"/>
      <c r="I383" s="807"/>
      <c r="J383" s="807"/>
      <c r="K383" s="807">
        <v>10282.76</v>
      </c>
      <c r="L383" s="807">
        <f t="shared" si="78"/>
        <v>894.72</v>
      </c>
      <c r="M383" s="807">
        <f t="shared" si="78"/>
        <v>277.56</v>
      </c>
      <c r="N383" s="788">
        <v>74.56</v>
      </c>
      <c r="O383" s="788">
        <v>23.13</v>
      </c>
      <c r="P383" s="788" t="s">
        <v>1527</v>
      </c>
      <c r="Q383" s="807" t="s">
        <v>813</v>
      </c>
      <c r="R383" s="807" t="s">
        <v>17287</v>
      </c>
      <c r="S383" s="807" t="s">
        <v>8952</v>
      </c>
      <c r="T383" s="807" t="s">
        <v>14734</v>
      </c>
      <c r="U383" s="807">
        <v>14.2</v>
      </c>
      <c r="V383" s="963">
        <v>2</v>
      </c>
      <c r="W383" s="807" t="s">
        <v>1564</v>
      </c>
      <c r="X383" s="807">
        <v>1</v>
      </c>
      <c r="Y383" s="807" t="s">
        <v>10680</v>
      </c>
      <c r="Z383" s="807"/>
      <c r="AA383" s="807"/>
      <c r="AB383" s="807"/>
      <c r="AC383" s="807" t="s">
        <v>10027</v>
      </c>
      <c r="AD383" s="807" t="s">
        <v>10027</v>
      </c>
      <c r="AE383" s="807" t="s">
        <v>10027</v>
      </c>
      <c r="AF383" s="807" t="s">
        <v>10027</v>
      </c>
      <c r="AG383" s="807"/>
      <c r="AH383" s="807"/>
      <c r="AI383" s="807"/>
      <c r="AJ383" s="807"/>
      <c r="AK383" s="559"/>
    </row>
    <row r="384" spans="1:37" ht="270" customHeight="1" x14ac:dyDescent="0.25">
      <c r="A384" s="767"/>
      <c r="B384" s="784">
        <v>376</v>
      </c>
      <c r="C384" s="785" t="s">
        <v>2817</v>
      </c>
      <c r="D384" s="785" t="s">
        <v>10719</v>
      </c>
      <c r="E384" s="807" t="s">
        <v>1892</v>
      </c>
      <c r="F384" s="785" t="s">
        <v>10754</v>
      </c>
      <c r="G384" s="807" t="s">
        <v>1105</v>
      </c>
      <c r="H384" s="807"/>
      <c r="I384" s="807"/>
      <c r="J384" s="807"/>
      <c r="K384" s="807">
        <v>9601.3799999999992</v>
      </c>
      <c r="L384" s="807">
        <f t="shared" si="78"/>
        <v>835.31999999999994</v>
      </c>
      <c r="M384" s="807">
        <f t="shared" si="78"/>
        <v>259.20000000000005</v>
      </c>
      <c r="N384" s="788">
        <v>69.61</v>
      </c>
      <c r="O384" s="788">
        <v>21.6</v>
      </c>
      <c r="P384" s="788" t="s">
        <v>1527</v>
      </c>
      <c r="Q384" s="807" t="s">
        <v>813</v>
      </c>
      <c r="R384" s="807" t="s">
        <v>17287</v>
      </c>
      <c r="S384" s="807" t="s">
        <v>8952</v>
      </c>
      <c r="T384" s="807" t="s">
        <v>14464</v>
      </c>
      <c r="U384" s="807">
        <v>11</v>
      </c>
      <c r="V384" s="963">
        <v>1</v>
      </c>
      <c r="W384" s="807" t="s">
        <v>1564</v>
      </c>
      <c r="X384" s="807">
        <v>1</v>
      </c>
      <c r="Y384" s="807" t="s">
        <v>10706</v>
      </c>
      <c r="Z384" s="807"/>
      <c r="AA384" s="807"/>
      <c r="AB384" s="807" t="s">
        <v>10720</v>
      </c>
      <c r="AC384" s="807" t="s">
        <v>10027</v>
      </c>
      <c r="AD384" s="807" t="s">
        <v>10027</v>
      </c>
      <c r="AE384" s="807" t="s">
        <v>10027</v>
      </c>
      <c r="AF384" s="807" t="s">
        <v>10027</v>
      </c>
      <c r="AG384" s="807"/>
      <c r="AH384" s="807"/>
      <c r="AI384" s="807"/>
      <c r="AJ384" s="807"/>
      <c r="AK384" s="559"/>
    </row>
    <row r="385" spans="1:37" ht="90" customHeight="1" x14ac:dyDescent="0.25">
      <c r="A385" s="767"/>
      <c r="B385" s="784">
        <v>377</v>
      </c>
      <c r="C385" s="785" t="s">
        <v>2817</v>
      </c>
      <c r="D385" s="785" t="s">
        <v>8691</v>
      </c>
      <c r="E385" s="835" t="s">
        <v>1894</v>
      </c>
      <c r="F385" s="785" t="s">
        <v>9678</v>
      </c>
      <c r="G385" s="807" t="s">
        <v>1105</v>
      </c>
      <c r="H385" s="807"/>
      <c r="I385" s="807"/>
      <c r="J385" s="807"/>
      <c r="K385" s="807">
        <v>1738.3</v>
      </c>
      <c r="L385" s="807">
        <f t="shared" si="78"/>
        <v>378.71999999999997</v>
      </c>
      <c r="M385" s="807">
        <f t="shared" si="78"/>
        <v>46.92</v>
      </c>
      <c r="N385" s="788">
        <v>31.56</v>
      </c>
      <c r="O385" s="788">
        <v>3.91</v>
      </c>
      <c r="P385" s="788" t="s">
        <v>1527</v>
      </c>
      <c r="Q385" s="807" t="s">
        <v>813</v>
      </c>
      <c r="R385" s="807" t="s">
        <v>17287</v>
      </c>
      <c r="S385" s="807" t="s">
        <v>8952</v>
      </c>
      <c r="T385" s="835" t="s">
        <v>10696</v>
      </c>
      <c r="U385" s="807">
        <v>11</v>
      </c>
      <c r="V385" s="963">
        <v>2</v>
      </c>
      <c r="W385" s="807" t="s">
        <v>10697</v>
      </c>
      <c r="X385" s="807">
        <v>1</v>
      </c>
      <c r="Y385" s="807" t="s">
        <v>10680</v>
      </c>
      <c r="Z385" s="807"/>
      <c r="AA385" s="807"/>
      <c r="AB385" s="807"/>
      <c r="AC385" s="807" t="s">
        <v>10027</v>
      </c>
      <c r="AD385" s="807" t="s">
        <v>10027</v>
      </c>
      <c r="AE385" s="807" t="s">
        <v>10027</v>
      </c>
      <c r="AF385" s="807" t="s">
        <v>10027</v>
      </c>
      <c r="AG385" s="807"/>
      <c r="AH385" s="807"/>
      <c r="AI385" s="807" t="s">
        <v>17049</v>
      </c>
      <c r="AJ385" s="807"/>
      <c r="AK385" s="559"/>
    </row>
    <row r="386" spans="1:37" ht="90" customHeight="1" x14ac:dyDescent="0.25">
      <c r="A386" s="767"/>
      <c r="B386" s="784">
        <v>378</v>
      </c>
      <c r="C386" s="785" t="s">
        <v>2817</v>
      </c>
      <c r="D386" s="785" t="s">
        <v>8692</v>
      </c>
      <c r="E386" s="835" t="s">
        <v>1896</v>
      </c>
      <c r="F386" s="785" t="s">
        <v>9680</v>
      </c>
      <c r="G386" s="807" t="s">
        <v>1105</v>
      </c>
      <c r="H386" s="807"/>
      <c r="I386" s="807"/>
      <c r="J386" s="807"/>
      <c r="K386" s="807">
        <v>2799.99</v>
      </c>
      <c r="L386" s="807">
        <f t="shared" si="78"/>
        <v>243.60000000000002</v>
      </c>
      <c r="M386" s="807">
        <f t="shared" si="78"/>
        <v>75.48</v>
      </c>
      <c r="N386" s="788">
        <v>20.3</v>
      </c>
      <c r="O386" s="788">
        <v>6.29</v>
      </c>
      <c r="P386" s="788" t="s">
        <v>1527</v>
      </c>
      <c r="Q386" s="807" t="s">
        <v>813</v>
      </c>
      <c r="R386" s="807" t="s">
        <v>17287</v>
      </c>
      <c r="S386" s="807" t="s">
        <v>8952</v>
      </c>
      <c r="T386" s="835" t="s">
        <v>10698</v>
      </c>
      <c r="U386" s="807">
        <v>11</v>
      </c>
      <c r="V386" s="963">
        <v>2</v>
      </c>
      <c r="W386" s="807" t="s">
        <v>14621</v>
      </c>
      <c r="X386" s="807">
        <v>1</v>
      </c>
      <c r="Y386" s="807" t="s">
        <v>10261</v>
      </c>
      <c r="Z386" s="807"/>
      <c r="AA386" s="807"/>
      <c r="AB386" s="807"/>
      <c r="AC386" s="807" t="s">
        <v>10027</v>
      </c>
      <c r="AD386" s="807" t="s">
        <v>10027</v>
      </c>
      <c r="AE386" s="807" t="s">
        <v>10027</v>
      </c>
      <c r="AF386" s="807" t="s">
        <v>10027</v>
      </c>
      <c r="AG386" s="807"/>
      <c r="AH386" s="807"/>
      <c r="AI386" s="807" t="s">
        <v>10678</v>
      </c>
      <c r="AJ386" s="807" t="s">
        <v>10668</v>
      </c>
      <c r="AK386" s="559"/>
    </row>
    <row r="387" spans="1:37" ht="105" customHeight="1" x14ac:dyDescent="0.25">
      <c r="A387" s="767"/>
      <c r="B387" s="784">
        <v>379</v>
      </c>
      <c r="C387" s="785" t="s">
        <v>2817</v>
      </c>
      <c r="D387" s="785" t="s">
        <v>8694</v>
      </c>
      <c r="E387" s="807" t="s">
        <v>2068</v>
      </c>
      <c r="F387" s="785" t="s">
        <v>2448</v>
      </c>
      <c r="G387" s="807" t="s">
        <v>1105</v>
      </c>
      <c r="H387" s="807"/>
      <c r="I387" s="807"/>
      <c r="J387" s="807"/>
      <c r="K387" s="807">
        <v>15793</v>
      </c>
      <c r="L387" s="807">
        <f t="shared" si="78"/>
        <v>1374</v>
      </c>
      <c r="M387" s="807">
        <f t="shared" si="78"/>
        <v>426</v>
      </c>
      <c r="N387" s="788">
        <v>114.5</v>
      </c>
      <c r="O387" s="788">
        <v>35.5</v>
      </c>
      <c r="P387" s="788" t="s">
        <v>1527</v>
      </c>
      <c r="Q387" s="807" t="s">
        <v>813</v>
      </c>
      <c r="R387" s="807" t="s">
        <v>17287</v>
      </c>
      <c r="S387" s="807" t="s">
        <v>8952</v>
      </c>
      <c r="T387" s="807" t="s">
        <v>10699</v>
      </c>
      <c r="U387" s="807">
        <v>14.2</v>
      </c>
      <c r="V387" s="963">
        <v>3</v>
      </c>
      <c r="W387" s="807" t="s">
        <v>1564</v>
      </c>
      <c r="X387" s="807">
        <v>1</v>
      </c>
      <c r="Y387" s="807" t="s">
        <v>10261</v>
      </c>
      <c r="Z387" s="807"/>
      <c r="AA387" s="807"/>
      <c r="AB387" s="807"/>
      <c r="AC387" s="807" t="s">
        <v>10027</v>
      </c>
      <c r="AD387" s="807" t="s">
        <v>10027</v>
      </c>
      <c r="AE387" s="807" t="s">
        <v>10027</v>
      </c>
      <c r="AF387" s="807" t="s">
        <v>10027</v>
      </c>
      <c r="AG387" s="807"/>
      <c r="AH387" s="807"/>
      <c r="AI387" s="807" t="s">
        <v>10700</v>
      </c>
      <c r="AJ387" s="782"/>
      <c r="AK387" s="559"/>
    </row>
    <row r="388" spans="1:37" ht="409.5" customHeight="1" x14ac:dyDescent="0.25">
      <c r="A388" s="767"/>
      <c r="B388" s="784">
        <v>380</v>
      </c>
      <c r="C388" s="785" t="s">
        <v>2817</v>
      </c>
      <c r="D388" s="887" t="s">
        <v>8695</v>
      </c>
      <c r="E388" s="807" t="s">
        <v>1855</v>
      </c>
      <c r="F388" s="785" t="s">
        <v>9055</v>
      </c>
      <c r="G388" s="807" t="s">
        <v>1105</v>
      </c>
      <c r="H388" s="807"/>
      <c r="I388" s="807"/>
      <c r="J388" s="807"/>
      <c r="K388" s="807">
        <v>14682.76</v>
      </c>
      <c r="L388" s="807">
        <f t="shared" si="78"/>
        <v>1277.4000000000001</v>
      </c>
      <c r="M388" s="807">
        <f t="shared" si="78"/>
        <v>396.36</v>
      </c>
      <c r="N388" s="788">
        <v>106.45</v>
      </c>
      <c r="O388" s="788">
        <v>33.03</v>
      </c>
      <c r="P388" s="788" t="s">
        <v>1527</v>
      </c>
      <c r="Q388" s="807" t="s">
        <v>813</v>
      </c>
      <c r="R388" s="807" t="s">
        <v>17287</v>
      </c>
      <c r="S388" s="807" t="s">
        <v>8952</v>
      </c>
      <c r="T388" s="807" t="s">
        <v>10701</v>
      </c>
      <c r="U388" s="807">
        <v>14.2</v>
      </c>
      <c r="V388" s="963">
        <v>3</v>
      </c>
      <c r="W388" s="807" t="s">
        <v>10702</v>
      </c>
      <c r="X388" s="807">
        <v>1</v>
      </c>
      <c r="Y388" s="807" t="s">
        <v>10680</v>
      </c>
      <c r="Z388" s="807"/>
      <c r="AA388" s="807"/>
      <c r="AB388" s="807"/>
      <c r="AC388" s="807" t="s">
        <v>10027</v>
      </c>
      <c r="AD388" s="807" t="s">
        <v>10027</v>
      </c>
      <c r="AE388" s="807" t="s">
        <v>10027</v>
      </c>
      <c r="AF388" s="807" t="s">
        <v>2239</v>
      </c>
      <c r="AG388" s="807"/>
      <c r="AH388" s="807"/>
      <c r="AI388" s="807" t="s">
        <v>9271</v>
      </c>
      <c r="AJ388" s="807"/>
      <c r="AK388" s="559"/>
    </row>
    <row r="389" spans="1:37" ht="105" customHeight="1" x14ac:dyDescent="0.25">
      <c r="A389" s="767"/>
      <c r="B389" s="784">
        <v>381</v>
      </c>
      <c r="C389" s="785" t="s">
        <v>2817</v>
      </c>
      <c r="D389" s="792" t="s">
        <v>8799</v>
      </c>
      <c r="E389" s="807" t="s">
        <v>8360</v>
      </c>
      <c r="F389" s="785" t="s">
        <v>9679</v>
      </c>
      <c r="G389" s="807" t="s">
        <v>1105</v>
      </c>
      <c r="H389" s="807"/>
      <c r="I389" s="807"/>
      <c r="J389" s="807" t="s">
        <v>16184</v>
      </c>
      <c r="K389" s="807">
        <v>2550.4</v>
      </c>
      <c r="L389" s="807">
        <f t="shared" si="78"/>
        <v>280.32</v>
      </c>
      <c r="M389" s="807">
        <f t="shared" si="78"/>
        <v>68.88</v>
      </c>
      <c r="N389" s="788">
        <v>23.36</v>
      </c>
      <c r="O389" s="788">
        <v>5.74</v>
      </c>
      <c r="P389" s="788" t="s">
        <v>1527</v>
      </c>
      <c r="Q389" s="807" t="s">
        <v>813</v>
      </c>
      <c r="R389" s="807" t="s">
        <v>17287</v>
      </c>
      <c r="S389" s="807" t="s">
        <v>8952</v>
      </c>
      <c r="T389" s="807" t="s">
        <v>10703</v>
      </c>
      <c r="U389" s="807">
        <v>14.2</v>
      </c>
      <c r="V389" s="963">
        <v>2</v>
      </c>
      <c r="W389" s="807" t="s">
        <v>10704</v>
      </c>
      <c r="X389" s="807">
        <v>1</v>
      </c>
      <c r="Y389" s="807" t="s">
        <v>10261</v>
      </c>
      <c r="Z389" s="807"/>
      <c r="AA389" s="807"/>
      <c r="AB389" s="807"/>
      <c r="AC389" s="807" t="s">
        <v>10027</v>
      </c>
      <c r="AD389" s="807" t="s">
        <v>10027</v>
      </c>
      <c r="AE389" s="807" t="s">
        <v>10027</v>
      </c>
      <c r="AF389" s="807" t="s">
        <v>2239</v>
      </c>
      <c r="AG389" s="807"/>
      <c r="AH389" s="807"/>
      <c r="AI389" s="807" t="s">
        <v>10682</v>
      </c>
      <c r="AJ389" s="807"/>
      <c r="AK389" s="559"/>
    </row>
    <row r="390" spans="1:37" ht="195" customHeight="1" x14ac:dyDescent="0.25">
      <c r="A390" s="767"/>
      <c r="B390" s="784">
        <v>382</v>
      </c>
      <c r="C390" s="785" t="s">
        <v>2817</v>
      </c>
      <c r="D390" s="785" t="s">
        <v>8757</v>
      </c>
      <c r="E390" s="807" t="s">
        <v>1902</v>
      </c>
      <c r="F390" s="785" t="s">
        <v>9434</v>
      </c>
      <c r="G390" s="807" t="s">
        <v>1105</v>
      </c>
      <c r="H390" s="807"/>
      <c r="I390" s="807"/>
      <c r="J390" s="807"/>
      <c r="K390" s="807">
        <v>6991.72</v>
      </c>
      <c r="L390" s="807">
        <f t="shared" si="78"/>
        <v>608.28</v>
      </c>
      <c r="M390" s="807">
        <f t="shared" si="78"/>
        <v>188.76</v>
      </c>
      <c r="N390" s="788">
        <v>50.69</v>
      </c>
      <c r="O390" s="788">
        <v>15.73</v>
      </c>
      <c r="P390" s="788" t="s">
        <v>1527</v>
      </c>
      <c r="Q390" s="807" t="s">
        <v>813</v>
      </c>
      <c r="R390" s="807" t="s">
        <v>17287</v>
      </c>
      <c r="S390" s="807" t="s">
        <v>8952</v>
      </c>
      <c r="T390" s="807" t="s">
        <v>10705</v>
      </c>
      <c r="U390" s="807">
        <v>11</v>
      </c>
      <c r="V390" s="963">
        <v>2</v>
      </c>
      <c r="W390" s="807" t="s">
        <v>1564</v>
      </c>
      <c r="X390" s="807">
        <v>1</v>
      </c>
      <c r="Y390" s="807" t="s">
        <v>10261</v>
      </c>
      <c r="Z390" s="807"/>
      <c r="AA390" s="807"/>
      <c r="AB390" s="807"/>
      <c r="AC390" s="807" t="s">
        <v>10027</v>
      </c>
      <c r="AD390" s="807" t="s">
        <v>10027</v>
      </c>
      <c r="AE390" s="807" t="s">
        <v>10027</v>
      </c>
      <c r="AF390" s="807" t="s">
        <v>10027</v>
      </c>
      <c r="AG390" s="807"/>
      <c r="AH390" s="807"/>
      <c r="AI390" s="807"/>
      <c r="AJ390" s="807"/>
      <c r="AK390" s="559"/>
    </row>
    <row r="391" spans="1:37" ht="60" customHeight="1" x14ac:dyDescent="0.25">
      <c r="A391" s="767"/>
      <c r="B391" s="784">
        <v>383</v>
      </c>
      <c r="C391" s="785" t="s">
        <v>2809</v>
      </c>
      <c r="D391" s="785" t="s">
        <v>13116</v>
      </c>
      <c r="E391" s="807" t="s">
        <v>13361</v>
      </c>
      <c r="F391" s="785" t="s">
        <v>9580</v>
      </c>
      <c r="G391" s="807" t="s">
        <v>1105</v>
      </c>
      <c r="H391" s="807"/>
      <c r="I391" s="807"/>
      <c r="J391" s="807"/>
      <c r="K391" s="807">
        <v>13882.76</v>
      </c>
      <c r="L391" s="807">
        <f t="shared" si="78"/>
        <v>1207.8000000000002</v>
      </c>
      <c r="M391" s="807">
        <f t="shared" si="78"/>
        <v>374.88</v>
      </c>
      <c r="N391" s="788">
        <v>100.65</v>
      </c>
      <c r="O391" s="788">
        <v>31.24</v>
      </c>
      <c r="P391" s="788" t="s">
        <v>1527</v>
      </c>
      <c r="Q391" s="807" t="s">
        <v>813</v>
      </c>
      <c r="R391" s="807" t="s">
        <v>17287</v>
      </c>
      <c r="S391" s="807" t="s">
        <v>8952</v>
      </c>
      <c r="T391" s="807" t="s">
        <v>14465</v>
      </c>
      <c r="U391" s="807">
        <v>3</v>
      </c>
      <c r="V391" s="963">
        <v>3</v>
      </c>
      <c r="W391" s="807" t="s">
        <v>1564</v>
      </c>
      <c r="X391" s="807"/>
      <c r="Y391" s="807"/>
      <c r="Z391" s="807"/>
      <c r="AA391" s="807"/>
      <c r="AB391" s="807"/>
      <c r="AC391" s="807"/>
      <c r="AD391" s="807"/>
      <c r="AE391" s="807"/>
      <c r="AF391" s="807"/>
      <c r="AG391" s="807"/>
      <c r="AH391" s="807"/>
      <c r="AI391" s="807" t="s">
        <v>13362</v>
      </c>
      <c r="AJ391" s="807"/>
      <c r="AK391" s="559"/>
    </row>
    <row r="392" spans="1:37" ht="63.75" customHeight="1" x14ac:dyDescent="0.25">
      <c r="A392" s="767"/>
      <c r="B392" s="784">
        <v>384</v>
      </c>
      <c r="C392" s="785" t="s">
        <v>2809</v>
      </c>
      <c r="D392" s="785" t="s">
        <v>8696</v>
      </c>
      <c r="E392" s="807" t="s">
        <v>8184</v>
      </c>
      <c r="F392" s="785" t="s">
        <v>9789</v>
      </c>
      <c r="G392" s="807" t="s">
        <v>1105</v>
      </c>
      <c r="H392" s="807"/>
      <c r="I392" s="807"/>
      <c r="J392" s="807" t="s">
        <v>6510</v>
      </c>
      <c r="K392" s="807">
        <v>5397.24</v>
      </c>
      <c r="L392" s="807">
        <f t="shared" si="78"/>
        <v>1069.56</v>
      </c>
      <c r="M392" s="807">
        <f t="shared" si="78"/>
        <v>145.68</v>
      </c>
      <c r="N392" s="788">
        <v>89.13</v>
      </c>
      <c r="O392" s="788">
        <v>12.14</v>
      </c>
      <c r="P392" s="807" t="s">
        <v>1527</v>
      </c>
      <c r="Q392" s="807" t="s">
        <v>813</v>
      </c>
      <c r="R392" s="807" t="s">
        <v>17287</v>
      </c>
      <c r="S392" s="807" t="s">
        <v>8952</v>
      </c>
      <c r="T392" s="807" t="s">
        <v>14738</v>
      </c>
      <c r="U392" s="807">
        <v>11</v>
      </c>
      <c r="V392" s="963">
        <v>1</v>
      </c>
      <c r="W392" s="807" t="s">
        <v>10085</v>
      </c>
      <c r="X392" s="807">
        <v>1</v>
      </c>
      <c r="Y392" s="807" t="s">
        <v>10261</v>
      </c>
      <c r="Z392" s="807"/>
      <c r="AA392" s="807"/>
      <c r="AB392" s="807"/>
      <c r="AC392" s="807" t="s">
        <v>10027</v>
      </c>
      <c r="AD392" s="807" t="s">
        <v>10027</v>
      </c>
      <c r="AE392" s="807" t="s">
        <v>10027</v>
      </c>
      <c r="AF392" s="807" t="s">
        <v>10027</v>
      </c>
      <c r="AG392" s="807"/>
      <c r="AH392" s="807" t="s">
        <v>10872</v>
      </c>
      <c r="AI392" s="807" t="s">
        <v>9271</v>
      </c>
      <c r="AJ392" s="807"/>
      <c r="AK392" s="559"/>
    </row>
    <row r="393" spans="1:37" ht="90" customHeight="1" x14ac:dyDescent="0.25">
      <c r="A393" s="767"/>
      <c r="B393" s="784">
        <v>385</v>
      </c>
      <c r="C393" s="785" t="s">
        <v>2809</v>
      </c>
      <c r="D393" s="785" t="s">
        <v>10885</v>
      </c>
      <c r="E393" s="807" t="s">
        <v>8183</v>
      </c>
      <c r="F393" s="785" t="s">
        <v>9790</v>
      </c>
      <c r="G393" s="807" t="s">
        <v>1105</v>
      </c>
      <c r="H393" s="807"/>
      <c r="I393" s="807"/>
      <c r="J393" s="807"/>
      <c r="K393" s="807">
        <v>5845.51</v>
      </c>
      <c r="L393" s="807">
        <f t="shared" si="78"/>
        <v>517.20000000000005</v>
      </c>
      <c r="M393" s="807">
        <f t="shared" si="78"/>
        <v>157.80000000000001</v>
      </c>
      <c r="N393" s="788">
        <v>43.1</v>
      </c>
      <c r="O393" s="788">
        <v>13.15</v>
      </c>
      <c r="P393" s="807" t="s">
        <v>1527</v>
      </c>
      <c r="Q393" s="807" t="s">
        <v>813</v>
      </c>
      <c r="R393" s="807" t="s">
        <v>17287</v>
      </c>
      <c r="S393" s="807" t="s">
        <v>8952</v>
      </c>
      <c r="T393" s="807" t="s">
        <v>14732</v>
      </c>
      <c r="U393" s="807">
        <v>11</v>
      </c>
      <c r="V393" s="963">
        <v>2</v>
      </c>
      <c r="W393" s="807" t="s">
        <v>10883</v>
      </c>
      <c r="X393" s="807">
        <v>1</v>
      </c>
      <c r="Y393" s="807" t="s">
        <v>10261</v>
      </c>
      <c r="Z393" s="807"/>
      <c r="AA393" s="807"/>
      <c r="AB393" s="807"/>
      <c r="AC393" s="807" t="s">
        <v>10027</v>
      </c>
      <c r="AD393" s="807" t="s">
        <v>10027</v>
      </c>
      <c r="AE393" s="807" t="s">
        <v>10027</v>
      </c>
      <c r="AF393" s="807" t="s">
        <v>10027</v>
      </c>
      <c r="AG393" s="807"/>
      <c r="AH393" s="807" t="s">
        <v>10884</v>
      </c>
      <c r="AI393" s="807" t="s">
        <v>9271</v>
      </c>
      <c r="AJ393" s="807"/>
      <c r="AK393" s="559"/>
    </row>
    <row r="394" spans="1:37" ht="75" customHeight="1" x14ac:dyDescent="0.25">
      <c r="A394" s="767"/>
      <c r="B394" s="784">
        <v>386</v>
      </c>
      <c r="C394" s="785" t="s">
        <v>2809</v>
      </c>
      <c r="D394" s="785" t="s">
        <v>10886</v>
      </c>
      <c r="E394" s="807" t="s">
        <v>8181</v>
      </c>
      <c r="F394" s="785" t="s">
        <v>9791</v>
      </c>
      <c r="G394" s="807" t="s">
        <v>1105</v>
      </c>
      <c r="H394" s="807"/>
      <c r="I394" s="807"/>
      <c r="J394" s="807"/>
      <c r="K394" s="807">
        <v>18441.37</v>
      </c>
      <c r="L394" s="807">
        <f t="shared" si="78"/>
        <v>1604.3999999999999</v>
      </c>
      <c r="M394" s="807">
        <f t="shared" si="78"/>
        <v>497.88</v>
      </c>
      <c r="N394" s="788">
        <v>133.69999999999999</v>
      </c>
      <c r="O394" s="788">
        <v>41.49</v>
      </c>
      <c r="P394" s="807" t="s">
        <v>1527</v>
      </c>
      <c r="Q394" s="807" t="s">
        <v>813</v>
      </c>
      <c r="R394" s="807" t="s">
        <v>17287</v>
      </c>
      <c r="S394" s="807" t="s">
        <v>8952</v>
      </c>
      <c r="T394" s="807" t="s">
        <v>10887</v>
      </c>
      <c r="U394" s="807">
        <v>14.2</v>
      </c>
      <c r="V394" s="963">
        <v>4</v>
      </c>
      <c r="W394" s="807" t="s">
        <v>1564</v>
      </c>
      <c r="X394" s="807">
        <v>1</v>
      </c>
      <c r="Y394" s="807" t="s">
        <v>10266</v>
      </c>
      <c r="Z394" s="807"/>
      <c r="AA394" s="807"/>
      <c r="AB394" s="807"/>
      <c r="AC394" s="807" t="s">
        <v>10027</v>
      </c>
      <c r="AD394" s="807" t="s">
        <v>10027</v>
      </c>
      <c r="AE394" s="807" t="s">
        <v>10027</v>
      </c>
      <c r="AF394" s="807" t="s">
        <v>10027</v>
      </c>
      <c r="AG394" s="807"/>
      <c r="AH394" s="807" t="s">
        <v>10888</v>
      </c>
      <c r="AI394" s="807" t="s">
        <v>9271</v>
      </c>
      <c r="AJ394" s="807"/>
      <c r="AK394" s="559"/>
    </row>
    <row r="395" spans="1:37" ht="60" customHeight="1" x14ac:dyDescent="0.25">
      <c r="A395" s="767"/>
      <c r="B395" s="784">
        <v>387</v>
      </c>
      <c r="C395" s="785" t="s">
        <v>2759</v>
      </c>
      <c r="D395" s="785" t="s">
        <v>12855</v>
      </c>
      <c r="E395" s="807" t="s">
        <v>12856</v>
      </c>
      <c r="F395" s="785" t="s">
        <v>13397</v>
      </c>
      <c r="G395" s="807" t="s">
        <v>1105</v>
      </c>
      <c r="H395" s="807"/>
      <c r="I395" s="807"/>
      <c r="J395" s="807"/>
      <c r="K395" s="807">
        <v>1468.9</v>
      </c>
      <c r="L395" s="807">
        <f t="shared" si="78"/>
        <v>127.80000000000001</v>
      </c>
      <c r="M395" s="807">
        <f t="shared" si="78"/>
        <v>39.72</v>
      </c>
      <c r="N395" s="788">
        <v>10.65</v>
      </c>
      <c r="O395" s="788">
        <v>3.31</v>
      </c>
      <c r="P395" s="788" t="s">
        <v>1527</v>
      </c>
      <c r="Q395" s="807" t="s">
        <v>813</v>
      </c>
      <c r="R395" s="807" t="s">
        <v>17287</v>
      </c>
      <c r="S395" s="807" t="s">
        <v>8952</v>
      </c>
      <c r="T395" s="807" t="s">
        <v>12857</v>
      </c>
      <c r="U395" s="807">
        <v>11</v>
      </c>
      <c r="V395" s="963">
        <v>2</v>
      </c>
      <c r="W395" s="807" t="s">
        <v>1564</v>
      </c>
      <c r="X395" s="807">
        <v>1</v>
      </c>
      <c r="Y395" s="807" t="s">
        <v>10611</v>
      </c>
      <c r="Z395" s="807"/>
      <c r="AA395" s="807"/>
      <c r="AB395" s="836"/>
      <c r="AC395" s="807" t="s">
        <v>10027</v>
      </c>
      <c r="AD395" s="807" t="s">
        <v>10027</v>
      </c>
      <c r="AE395" s="807" t="s">
        <v>10027</v>
      </c>
      <c r="AF395" s="807" t="s">
        <v>10027</v>
      </c>
      <c r="AG395" s="807"/>
      <c r="AH395" s="807" t="s">
        <v>663</v>
      </c>
      <c r="AI395" s="807" t="s">
        <v>13398</v>
      </c>
      <c r="AJ395" s="807"/>
      <c r="AK395" s="559"/>
    </row>
    <row r="396" spans="1:37" ht="60" customHeight="1" x14ac:dyDescent="0.25">
      <c r="A396" s="767"/>
      <c r="B396" s="784">
        <v>388</v>
      </c>
      <c r="C396" s="785" t="s">
        <v>2759</v>
      </c>
      <c r="D396" s="785" t="s">
        <v>8185</v>
      </c>
      <c r="E396" s="807" t="s">
        <v>8179</v>
      </c>
      <c r="F396" s="785" t="s">
        <v>9741</v>
      </c>
      <c r="G396" s="807" t="s">
        <v>1105</v>
      </c>
      <c r="H396" s="807"/>
      <c r="I396" s="807"/>
      <c r="J396" s="807"/>
      <c r="K396" s="807">
        <v>6623.45</v>
      </c>
      <c r="L396" s="807">
        <f t="shared" si="78"/>
        <v>576.24</v>
      </c>
      <c r="M396" s="807">
        <f t="shared" si="78"/>
        <v>178.8</v>
      </c>
      <c r="N396" s="788">
        <v>48.02</v>
      </c>
      <c r="O396" s="788">
        <v>14.9</v>
      </c>
      <c r="P396" s="788" t="s">
        <v>1527</v>
      </c>
      <c r="Q396" s="807" t="s">
        <v>813</v>
      </c>
      <c r="R396" s="807" t="s">
        <v>17287</v>
      </c>
      <c r="S396" s="807" t="s">
        <v>8952</v>
      </c>
      <c r="T396" s="800" t="s">
        <v>8186</v>
      </c>
      <c r="U396" s="807">
        <v>14.2</v>
      </c>
      <c r="V396" s="963">
        <v>2</v>
      </c>
      <c r="W396" s="807" t="s">
        <v>11239</v>
      </c>
      <c r="X396" s="807">
        <v>1</v>
      </c>
      <c r="Y396" s="807" t="s">
        <v>10266</v>
      </c>
      <c r="Z396" s="807"/>
      <c r="AA396" s="807"/>
      <c r="AB396" s="807"/>
      <c r="AC396" s="807" t="s">
        <v>10027</v>
      </c>
      <c r="AD396" s="807" t="s">
        <v>10027</v>
      </c>
      <c r="AE396" s="807" t="s">
        <v>10027</v>
      </c>
      <c r="AF396" s="807" t="s">
        <v>10027</v>
      </c>
      <c r="AG396" s="807"/>
      <c r="AH396" s="807"/>
      <c r="AI396" s="807"/>
      <c r="AJ396" s="807"/>
      <c r="AK396" s="559"/>
    </row>
    <row r="397" spans="1:37" s="577" customFormat="1" ht="64.5" customHeight="1" x14ac:dyDescent="0.25">
      <c r="A397" s="767"/>
      <c r="B397" s="784">
        <v>389</v>
      </c>
      <c r="C397" s="785" t="s">
        <v>2759</v>
      </c>
      <c r="D397" s="785" t="s">
        <v>17113</v>
      </c>
      <c r="E397" s="807" t="s">
        <v>13088</v>
      </c>
      <c r="F397" s="785" t="s">
        <v>18098</v>
      </c>
      <c r="G397" s="807" t="s">
        <v>1105</v>
      </c>
      <c r="H397" s="807"/>
      <c r="I397" s="807"/>
      <c r="J397" s="807"/>
      <c r="K397" s="1020">
        <v>5353.5</v>
      </c>
      <c r="L397" s="807">
        <f>N397*12</f>
        <v>310.79999999999995</v>
      </c>
      <c r="M397" s="807"/>
      <c r="N397" s="1020">
        <v>25.9</v>
      </c>
      <c r="O397" s="1020"/>
      <c r="P397" s="788" t="s">
        <v>1527</v>
      </c>
      <c r="Q397" s="807" t="s">
        <v>813</v>
      </c>
      <c r="R397" s="807" t="s">
        <v>17287</v>
      </c>
      <c r="S397" s="807" t="s">
        <v>8952</v>
      </c>
      <c r="T397" s="800" t="s">
        <v>11414</v>
      </c>
      <c r="U397" s="807">
        <v>14.2</v>
      </c>
      <c r="V397" s="1017">
        <v>1</v>
      </c>
      <c r="W397" s="807" t="s">
        <v>16307</v>
      </c>
      <c r="X397" s="807"/>
      <c r="Y397" s="807"/>
      <c r="Z397" s="807"/>
      <c r="AA397" s="807"/>
      <c r="AB397" s="807"/>
      <c r="AC397" s="807" t="s">
        <v>10027</v>
      </c>
      <c r="AD397" s="807" t="s">
        <v>10027</v>
      </c>
      <c r="AE397" s="807" t="s">
        <v>10027</v>
      </c>
      <c r="AF397" s="807" t="s">
        <v>10027</v>
      </c>
      <c r="AG397" s="807"/>
      <c r="AH397" s="807"/>
      <c r="AI397" s="807" t="s">
        <v>17808</v>
      </c>
      <c r="AJ397" s="807" t="s">
        <v>17987</v>
      </c>
      <c r="AK397" s="761"/>
    </row>
    <row r="398" spans="1:37" s="577" customFormat="1" ht="183.75" customHeight="1" x14ac:dyDescent="0.25">
      <c r="A398" s="767"/>
      <c r="B398" s="784">
        <v>390</v>
      </c>
      <c r="C398" s="785" t="s">
        <v>2759</v>
      </c>
      <c r="D398" s="785" t="s">
        <v>8292</v>
      </c>
      <c r="E398" s="807" t="s">
        <v>8188</v>
      </c>
      <c r="F398" s="785" t="s">
        <v>18106</v>
      </c>
      <c r="G398" s="807" t="s">
        <v>1105</v>
      </c>
      <c r="H398" s="807"/>
      <c r="I398" s="807"/>
      <c r="J398" s="807"/>
      <c r="K398" s="807">
        <v>9709.7000000000007</v>
      </c>
      <c r="L398" s="807">
        <f t="shared" ref="L398:M413" si="79">N398*12</f>
        <v>761.76</v>
      </c>
      <c r="M398" s="807">
        <f t="shared" si="79"/>
        <v>236.39999999999998</v>
      </c>
      <c r="N398" s="788">
        <v>63.48</v>
      </c>
      <c r="O398" s="788">
        <v>19.7</v>
      </c>
      <c r="P398" s="788" t="s">
        <v>1527</v>
      </c>
      <c r="Q398" s="807" t="s">
        <v>813</v>
      </c>
      <c r="R398" s="807" t="s">
        <v>17287</v>
      </c>
      <c r="S398" s="807" t="s">
        <v>8952</v>
      </c>
      <c r="T398" s="800" t="s">
        <v>12752</v>
      </c>
      <c r="U398" s="807">
        <v>14.2</v>
      </c>
      <c r="V398" s="1032">
        <v>5</v>
      </c>
      <c r="W398" s="807" t="s">
        <v>1564</v>
      </c>
      <c r="X398" s="807"/>
      <c r="Y398" s="807"/>
      <c r="Z398" s="807"/>
      <c r="AA398" s="807"/>
      <c r="AB398" s="807"/>
      <c r="AC398" s="807" t="s">
        <v>10027</v>
      </c>
      <c r="AD398" s="807" t="s">
        <v>10027</v>
      </c>
      <c r="AE398" s="807" t="s">
        <v>10027</v>
      </c>
      <c r="AF398" s="807" t="s">
        <v>10027</v>
      </c>
      <c r="AG398" s="807"/>
      <c r="AH398" s="807"/>
      <c r="AI398" s="807" t="s">
        <v>16308</v>
      </c>
      <c r="AJ398" s="807"/>
      <c r="AK398" s="761"/>
    </row>
    <row r="399" spans="1:37" s="577" customFormat="1" ht="110.25" customHeight="1" x14ac:dyDescent="0.25">
      <c r="A399" s="767"/>
      <c r="B399" s="784">
        <v>391</v>
      </c>
      <c r="C399" s="785" t="s">
        <v>2759</v>
      </c>
      <c r="D399" s="785" t="s">
        <v>12858</v>
      </c>
      <c r="E399" s="807" t="s">
        <v>8189</v>
      </c>
      <c r="F399" s="785" t="s">
        <v>18105</v>
      </c>
      <c r="G399" s="807" t="s">
        <v>1105</v>
      </c>
      <c r="H399" s="807"/>
      <c r="I399" s="807"/>
      <c r="J399" s="807"/>
      <c r="K399" s="807">
        <v>6430.93</v>
      </c>
      <c r="L399" s="807">
        <f t="shared" si="79"/>
        <v>475.68</v>
      </c>
      <c r="M399" s="807">
        <f t="shared" si="79"/>
        <v>147.60000000000002</v>
      </c>
      <c r="N399" s="788">
        <v>39.64</v>
      </c>
      <c r="O399" s="788">
        <v>12.3</v>
      </c>
      <c r="P399" s="788" t="s">
        <v>1527</v>
      </c>
      <c r="Q399" s="807" t="s">
        <v>813</v>
      </c>
      <c r="R399" s="807" t="s">
        <v>17287</v>
      </c>
      <c r="S399" s="807" t="s">
        <v>8952</v>
      </c>
      <c r="T399" s="807" t="s">
        <v>8190</v>
      </c>
      <c r="U399" s="807">
        <v>11</v>
      </c>
      <c r="V399" s="1032">
        <v>2</v>
      </c>
      <c r="W399" s="807" t="s">
        <v>1564</v>
      </c>
      <c r="X399" s="807">
        <v>1</v>
      </c>
      <c r="Y399" s="807" t="s">
        <v>11401</v>
      </c>
      <c r="Z399" s="807"/>
      <c r="AA399" s="807"/>
      <c r="AB399" s="807" t="s">
        <v>10269</v>
      </c>
      <c r="AC399" s="807" t="s">
        <v>10027</v>
      </c>
      <c r="AD399" s="807" t="s">
        <v>10027</v>
      </c>
      <c r="AE399" s="807" t="s">
        <v>10027</v>
      </c>
      <c r="AF399" s="807" t="s">
        <v>10027</v>
      </c>
      <c r="AG399" s="807"/>
      <c r="AH399" s="807" t="s">
        <v>663</v>
      </c>
      <c r="AI399" s="807" t="s">
        <v>12763</v>
      </c>
      <c r="AJ399" s="807"/>
      <c r="AK399" s="761"/>
    </row>
    <row r="400" spans="1:37" s="577" customFormat="1" ht="60" customHeight="1" x14ac:dyDescent="0.25">
      <c r="A400" s="767"/>
      <c r="B400" s="784">
        <v>392</v>
      </c>
      <c r="C400" s="785" t="s">
        <v>2759</v>
      </c>
      <c r="D400" s="785" t="s">
        <v>8295</v>
      </c>
      <c r="E400" s="807" t="s">
        <v>8192</v>
      </c>
      <c r="F400" s="785" t="s">
        <v>17942</v>
      </c>
      <c r="G400" s="807" t="s">
        <v>1104</v>
      </c>
      <c r="H400" s="807" t="s">
        <v>16166</v>
      </c>
      <c r="I400" s="807"/>
      <c r="J400" s="807"/>
      <c r="K400" s="807">
        <v>14845</v>
      </c>
      <c r="L400" s="807">
        <f>N400*12</f>
        <v>1276.6699999999998</v>
      </c>
      <c r="M400" s="807">
        <f t="shared" si="79"/>
        <v>415.66</v>
      </c>
      <c r="N400" s="786">
        <f>K400*0.086/12</f>
        <v>106.38916666666665</v>
      </c>
      <c r="O400" s="786">
        <f>(K400*0.028)/12</f>
        <v>34.638333333333335</v>
      </c>
      <c r="P400" s="786" t="s">
        <v>17283</v>
      </c>
      <c r="Q400" s="807" t="s">
        <v>813</v>
      </c>
      <c r="R400" s="807" t="s">
        <v>17287</v>
      </c>
      <c r="S400" s="807" t="s">
        <v>8952</v>
      </c>
      <c r="T400" s="800" t="s">
        <v>10905</v>
      </c>
      <c r="U400" s="807">
        <v>14.2</v>
      </c>
      <c r="V400" s="1017">
        <v>3</v>
      </c>
      <c r="W400" s="807" t="s">
        <v>13048</v>
      </c>
      <c r="X400" s="807">
        <v>1</v>
      </c>
      <c r="Y400" s="807" t="s">
        <v>10268</v>
      </c>
      <c r="Z400" s="807"/>
      <c r="AA400" s="807"/>
      <c r="AB400" s="807"/>
      <c r="AC400" s="807" t="s">
        <v>10027</v>
      </c>
      <c r="AD400" s="807" t="s">
        <v>10027</v>
      </c>
      <c r="AE400" s="807" t="s">
        <v>10027</v>
      </c>
      <c r="AF400" s="807" t="s">
        <v>10027</v>
      </c>
      <c r="AG400" s="807"/>
      <c r="AH400" s="807"/>
      <c r="AI400" s="807" t="s">
        <v>16167</v>
      </c>
      <c r="AJ400" s="807" t="s">
        <v>17946</v>
      </c>
      <c r="AK400" s="761"/>
    </row>
    <row r="401" spans="1:197" ht="60" customHeight="1" x14ac:dyDescent="0.25">
      <c r="A401" s="767"/>
      <c r="B401" s="784">
        <v>393</v>
      </c>
      <c r="C401" s="785" t="s">
        <v>2759</v>
      </c>
      <c r="D401" s="785" t="s">
        <v>8698</v>
      </c>
      <c r="E401" s="807" t="s">
        <v>8193</v>
      </c>
      <c r="F401" s="785" t="s">
        <v>13395</v>
      </c>
      <c r="G401" s="807" t="s">
        <v>1105</v>
      </c>
      <c r="H401" s="807"/>
      <c r="I401" s="807"/>
      <c r="J401" s="807" t="s">
        <v>16108</v>
      </c>
      <c r="K401" s="807">
        <v>8526.2000000000007</v>
      </c>
      <c r="L401" s="807">
        <f t="shared" ref="L401:M464" si="80">N401*12</f>
        <v>762.24</v>
      </c>
      <c r="M401" s="807">
        <f t="shared" si="79"/>
        <v>230.16</v>
      </c>
      <c r="N401" s="788">
        <v>63.52</v>
      </c>
      <c r="O401" s="788">
        <v>19.18</v>
      </c>
      <c r="P401" s="788" t="s">
        <v>1527</v>
      </c>
      <c r="Q401" s="807" t="s">
        <v>813</v>
      </c>
      <c r="R401" s="807" t="s">
        <v>17287</v>
      </c>
      <c r="S401" s="807" t="s">
        <v>8952</v>
      </c>
      <c r="T401" s="800" t="s">
        <v>11355</v>
      </c>
      <c r="U401" s="807">
        <v>14.2</v>
      </c>
      <c r="V401" s="963">
        <v>1</v>
      </c>
      <c r="W401" s="807" t="s">
        <v>16506</v>
      </c>
      <c r="X401" s="807">
        <v>1</v>
      </c>
      <c r="Y401" s="807" t="s">
        <v>11357</v>
      </c>
      <c r="Z401" s="807"/>
      <c r="AA401" s="807"/>
      <c r="AB401" s="807"/>
      <c r="AC401" s="807" t="s">
        <v>10027</v>
      </c>
      <c r="AD401" s="807" t="s">
        <v>10027</v>
      </c>
      <c r="AE401" s="807" t="s">
        <v>10027</v>
      </c>
      <c r="AF401" s="807" t="s">
        <v>2239</v>
      </c>
      <c r="AG401" s="807"/>
      <c r="AH401" s="807" t="s">
        <v>663</v>
      </c>
      <c r="AI401" s="807" t="s">
        <v>13396</v>
      </c>
      <c r="AJ401" s="807"/>
      <c r="AK401" s="559"/>
    </row>
    <row r="402" spans="1:197" ht="60" customHeight="1" x14ac:dyDescent="0.25">
      <c r="A402" s="767"/>
      <c r="B402" s="784">
        <v>394</v>
      </c>
      <c r="C402" s="785" t="s">
        <v>2759</v>
      </c>
      <c r="D402" s="785" t="s">
        <v>8700</v>
      </c>
      <c r="E402" s="807" t="s">
        <v>8195</v>
      </c>
      <c r="F402" s="785" t="s">
        <v>13392</v>
      </c>
      <c r="G402" s="807" t="s">
        <v>1105</v>
      </c>
      <c r="H402" s="807"/>
      <c r="I402" s="807"/>
      <c r="J402" s="807" t="s">
        <v>16153</v>
      </c>
      <c r="K402" s="807">
        <v>549</v>
      </c>
      <c r="L402" s="807">
        <f t="shared" si="80"/>
        <v>127.44</v>
      </c>
      <c r="M402" s="807">
        <f t="shared" si="79"/>
        <v>14.76</v>
      </c>
      <c r="N402" s="788">
        <v>10.62</v>
      </c>
      <c r="O402" s="788">
        <v>1.23</v>
      </c>
      <c r="P402" s="788" t="s">
        <v>1527</v>
      </c>
      <c r="Q402" s="807" t="s">
        <v>813</v>
      </c>
      <c r="R402" s="807" t="s">
        <v>17287</v>
      </c>
      <c r="S402" s="807" t="s">
        <v>8952</v>
      </c>
      <c r="T402" s="800" t="s">
        <v>11400</v>
      </c>
      <c r="U402" s="807">
        <v>14.2</v>
      </c>
      <c r="V402" s="963">
        <v>1</v>
      </c>
      <c r="W402" s="807" t="s">
        <v>13393</v>
      </c>
      <c r="X402" s="807">
        <v>1</v>
      </c>
      <c r="Y402" s="807" t="s">
        <v>11357</v>
      </c>
      <c r="Z402" s="807"/>
      <c r="AA402" s="807"/>
      <c r="AB402" s="807"/>
      <c r="AC402" s="807" t="s">
        <v>10027</v>
      </c>
      <c r="AD402" s="807" t="s">
        <v>10027</v>
      </c>
      <c r="AE402" s="807" t="s">
        <v>10027</v>
      </c>
      <c r="AF402" s="807" t="s">
        <v>10027</v>
      </c>
      <c r="AG402" s="807"/>
      <c r="AH402" s="807" t="s">
        <v>663</v>
      </c>
      <c r="AI402" s="807" t="s">
        <v>13394</v>
      </c>
      <c r="AJ402" s="807"/>
      <c r="AK402" s="559"/>
    </row>
    <row r="403" spans="1:197" ht="60" customHeight="1" x14ac:dyDescent="0.25">
      <c r="A403" s="767"/>
      <c r="B403" s="784">
        <v>395</v>
      </c>
      <c r="C403" s="785" t="s">
        <v>1191</v>
      </c>
      <c r="D403" s="785" t="s">
        <v>17111</v>
      </c>
      <c r="E403" s="807" t="s">
        <v>11385</v>
      </c>
      <c r="F403" s="785" t="s">
        <v>9708</v>
      </c>
      <c r="G403" s="807" t="s">
        <v>1105</v>
      </c>
      <c r="H403" s="807"/>
      <c r="I403" s="807"/>
      <c r="J403" s="807"/>
      <c r="K403" s="807">
        <v>10248.280000000001</v>
      </c>
      <c r="L403" s="807">
        <f t="shared" si="80"/>
        <v>891.59999999999991</v>
      </c>
      <c r="M403" s="807">
        <f t="shared" si="79"/>
        <v>177.12</v>
      </c>
      <c r="N403" s="788">
        <v>74.3</v>
      </c>
      <c r="O403" s="788">
        <v>14.76</v>
      </c>
      <c r="P403" s="788" t="s">
        <v>1527</v>
      </c>
      <c r="Q403" s="807" t="s">
        <v>813</v>
      </c>
      <c r="R403" s="807" t="s">
        <v>17287</v>
      </c>
      <c r="S403" s="807" t="s">
        <v>8952</v>
      </c>
      <c r="T403" s="807" t="s">
        <v>14466</v>
      </c>
      <c r="U403" s="807">
        <v>11</v>
      </c>
      <c r="V403" s="963">
        <v>2</v>
      </c>
      <c r="W403" s="807" t="s">
        <v>14626</v>
      </c>
      <c r="X403" s="807">
        <v>1</v>
      </c>
      <c r="Y403" s="807" t="s">
        <v>14555</v>
      </c>
      <c r="Z403" s="807"/>
      <c r="AA403" s="807"/>
      <c r="AB403" s="807"/>
      <c r="AC403" s="807" t="s">
        <v>10027</v>
      </c>
      <c r="AD403" s="807" t="s">
        <v>10027</v>
      </c>
      <c r="AE403" s="807" t="s">
        <v>10027</v>
      </c>
      <c r="AF403" s="807" t="s">
        <v>2239</v>
      </c>
      <c r="AG403" s="807"/>
      <c r="AH403" s="807" t="s">
        <v>663</v>
      </c>
      <c r="AI403" s="807" t="s">
        <v>11386</v>
      </c>
      <c r="AJ403" s="807"/>
      <c r="AK403" s="559"/>
    </row>
    <row r="404" spans="1:197" ht="120" customHeight="1" x14ac:dyDescent="0.25">
      <c r="A404" s="767"/>
      <c r="B404" s="784">
        <v>396</v>
      </c>
      <c r="C404" s="785" t="s">
        <v>1191</v>
      </c>
      <c r="D404" s="785" t="s">
        <v>8702</v>
      </c>
      <c r="E404" s="807" t="s">
        <v>8198</v>
      </c>
      <c r="F404" s="785" t="s">
        <v>9681</v>
      </c>
      <c r="G404" s="807" t="s">
        <v>1105</v>
      </c>
      <c r="H404" s="807"/>
      <c r="I404" s="807"/>
      <c r="J404" s="807"/>
      <c r="K404" s="807">
        <v>2680.3</v>
      </c>
      <c r="L404" s="807">
        <f t="shared" si="80"/>
        <v>233.16</v>
      </c>
      <c r="M404" s="807">
        <f t="shared" si="79"/>
        <v>72.36</v>
      </c>
      <c r="N404" s="788">
        <v>19.43</v>
      </c>
      <c r="O404" s="788">
        <v>6.03</v>
      </c>
      <c r="P404" s="788" t="s">
        <v>1527</v>
      </c>
      <c r="Q404" s="807" t="s">
        <v>813</v>
      </c>
      <c r="R404" s="807" t="s">
        <v>17287</v>
      </c>
      <c r="S404" s="807" t="s">
        <v>8952</v>
      </c>
      <c r="T404" s="800" t="s">
        <v>12902</v>
      </c>
      <c r="U404" s="807">
        <v>11</v>
      </c>
      <c r="V404" s="963">
        <v>1</v>
      </c>
      <c r="W404" s="807" t="s">
        <v>14626</v>
      </c>
      <c r="X404" s="807">
        <v>1</v>
      </c>
      <c r="Y404" s="807" t="s">
        <v>14449</v>
      </c>
      <c r="Z404" s="807"/>
      <c r="AA404" s="807"/>
      <c r="AB404" s="807"/>
      <c r="AC404" s="807" t="s">
        <v>10027</v>
      </c>
      <c r="AD404" s="807" t="s">
        <v>10027</v>
      </c>
      <c r="AE404" s="807" t="s">
        <v>10027</v>
      </c>
      <c r="AF404" s="807" t="s">
        <v>2239</v>
      </c>
      <c r="AG404" s="807"/>
      <c r="AH404" s="807" t="s">
        <v>663</v>
      </c>
      <c r="AI404" s="807" t="s">
        <v>11387</v>
      </c>
      <c r="AJ404" s="807"/>
      <c r="AK404" s="559"/>
    </row>
    <row r="405" spans="1:197" ht="105" customHeight="1" x14ac:dyDescent="0.25">
      <c r="A405" s="767"/>
      <c r="B405" s="784">
        <v>397</v>
      </c>
      <c r="C405" s="785" t="s">
        <v>1191</v>
      </c>
      <c r="D405" s="785" t="s">
        <v>17075</v>
      </c>
      <c r="E405" s="807" t="s">
        <v>13093</v>
      </c>
      <c r="F405" s="785" t="s">
        <v>9682</v>
      </c>
      <c r="G405" s="807" t="s">
        <v>1105</v>
      </c>
      <c r="H405" s="807"/>
      <c r="I405" s="807"/>
      <c r="J405" s="807"/>
      <c r="K405" s="807">
        <v>2193.1</v>
      </c>
      <c r="L405" s="807">
        <f t="shared" si="80"/>
        <v>190.8</v>
      </c>
      <c r="M405" s="807">
        <f t="shared" si="79"/>
        <v>48.480000000000004</v>
      </c>
      <c r="N405" s="788">
        <v>15.9</v>
      </c>
      <c r="O405" s="788">
        <v>4.04</v>
      </c>
      <c r="P405" s="788" t="s">
        <v>1527</v>
      </c>
      <c r="Q405" s="807" t="s">
        <v>813</v>
      </c>
      <c r="R405" s="807" t="s">
        <v>17287</v>
      </c>
      <c r="S405" s="807" t="s">
        <v>8952</v>
      </c>
      <c r="T405" s="807" t="s">
        <v>14467</v>
      </c>
      <c r="U405" s="807">
        <v>11</v>
      </c>
      <c r="V405" s="963">
        <v>1</v>
      </c>
      <c r="W405" s="807" t="s">
        <v>11507</v>
      </c>
      <c r="X405" s="807">
        <v>1</v>
      </c>
      <c r="Y405" s="807" t="s">
        <v>14449</v>
      </c>
      <c r="Z405" s="807"/>
      <c r="AA405" s="807"/>
      <c r="AB405" s="807"/>
      <c r="AC405" s="807" t="s">
        <v>10027</v>
      </c>
      <c r="AD405" s="807" t="s">
        <v>10027</v>
      </c>
      <c r="AE405" s="807" t="s">
        <v>10027</v>
      </c>
      <c r="AF405" s="807" t="s">
        <v>2239</v>
      </c>
      <c r="AG405" s="807"/>
      <c r="AH405" s="807"/>
      <c r="AI405" s="807" t="s">
        <v>11327</v>
      </c>
      <c r="AJ405" s="807"/>
      <c r="AK405" s="559"/>
    </row>
    <row r="406" spans="1:197" ht="105" customHeight="1" x14ac:dyDescent="0.25">
      <c r="A406" s="767"/>
      <c r="B406" s="784">
        <v>398</v>
      </c>
      <c r="C406" s="785" t="s">
        <v>1191</v>
      </c>
      <c r="D406" s="785" t="s">
        <v>17088</v>
      </c>
      <c r="E406" s="807" t="s">
        <v>1924</v>
      </c>
      <c r="F406" s="785" t="s">
        <v>9683</v>
      </c>
      <c r="G406" s="807" t="s">
        <v>1105</v>
      </c>
      <c r="H406" s="807"/>
      <c r="I406" s="807"/>
      <c r="J406" s="807"/>
      <c r="K406" s="807">
        <v>4765.51</v>
      </c>
      <c r="L406" s="807">
        <f t="shared" si="80"/>
        <v>414.59999999999997</v>
      </c>
      <c r="M406" s="807">
        <f t="shared" si="79"/>
        <v>44.64</v>
      </c>
      <c r="N406" s="788">
        <v>34.549999999999997</v>
      </c>
      <c r="O406" s="788">
        <v>3.72</v>
      </c>
      <c r="P406" s="788" t="s">
        <v>1527</v>
      </c>
      <c r="Q406" s="807" t="s">
        <v>813</v>
      </c>
      <c r="R406" s="807" t="s">
        <v>17287</v>
      </c>
      <c r="S406" s="807" t="s">
        <v>8952</v>
      </c>
      <c r="T406" s="807" t="s">
        <v>14468</v>
      </c>
      <c r="U406" s="807">
        <v>11</v>
      </c>
      <c r="V406" s="963">
        <v>1</v>
      </c>
      <c r="W406" s="807" t="s">
        <v>14508</v>
      </c>
      <c r="X406" s="807">
        <v>1</v>
      </c>
      <c r="Y406" s="807" t="s">
        <v>14469</v>
      </c>
      <c r="Z406" s="807"/>
      <c r="AA406" s="807"/>
      <c r="AB406" s="807"/>
      <c r="AC406" s="807" t="s">
        <v>10027</v>
      </c>
      <c r="AD406" s="807" t="s">
        <v>10027</v>
      </c>
      <c r="AE406" s="807" t="s">
        <v>10027</v>
      </c>
      <c r="AF406" s="807" t="s">
        <v>2239</v>
      </c>
      <c r="AG406" s="807"/>
      <c r="AH406" s="807"/>
      <c r="AI406" s="807" t="s">
        <v>11327</v>
      </c>
      <c r="AJ406" s="807"/>
      <c r="AK406" s="559"/>
    </row>
    <row r="407" spans="1:197" ht="210" customHeight="1" x14ac:dyDescent="0.25">
      <c r="A407" s="767"/>
      <c r="B407" s="784">
        <v>399</v>
      </c>
      <c r="C407" s="785" t="s">
        <v>3162</v>
      </c>
      <c r="D407" s="785" t="s">
        <v>13131</v>
      </c>
      <c r="E407" s="807" t="s">
        <v>10182</v>
      </c>
      <c r="F407" s="785" t="s">
        <v>9570</v>
      </c>
      <c r="G407" s="807" t="s">
        <v>1105</v>
      </c>
      <c r="H407" s="807"/>
      <c r="I407" s="807"/>
      <c r="J407" s="807"/>
      <c r="K407" s="807">
        <v>2849.65</v>
      </c>
      <c r="L407" s="807">
        <f t="shared" si="80"/>
        <v>247.92000000000002</v>
      </c>
      <c r="M407" s="807">
        <f t="shared" si="79"/>
        <v>76.92</v>
      </c>
      <c r="N407" s="788">
        <v>20.66</v>
      </c>
      <c r="O407" s="788">
        <v>6.41</v>
      </c>
      <c r="P407" s="788" t="s">
        <v>1527</v>
      </c>
      <c r="Q407" s="807" t="s">
        <v>813</v>
      </c>
      <c r="R407" s="807" t="s">
        <v>17287</v>
      </c>
      <c r="S407" s="807" t="s">
        <v>8952</v>
      </c>
      <c r="T407" s="807" t="s">
        <v>13178</v>
      </c>
      <c r="U407" s="807">
        <v>14.2</v>
      </c>
      <c r="V407" s="963">
        <v>2</v>
      </c>
      <c r="W407" s="807" t="s">
        <v>16507</v>
      </c>
      <c r="X407" s="807"/>
      <c r="Y407" s="807"/>
      <c r="Z407" s="807"/>
      <c r="AA407" s="807"/>
      <c r="AB407" s="807"/>
      <c r="AC407" s="807" t="s">
        <v>10027</v>
      </c>
      <c r="AD407" s="807" t="s">
        <v>10027</v>
      </c>
      <c r="AE407" s="807" t="s">
        <v>10027</v>
      </c>
      <c r="AF407" s="807" t="s">
        <v>2239</v>
      </c>
      <c r="AG407" s="807"/>
      <c r="AH407" s="807" t="s">
        <v>663</v>
      </c>
      <c r="AI407" s="807" t="s">
        <v>11736</v>
      </c>
      <c r="AJ407" s="807"/>
      <c r="AK407" s="559"/>
    </row>
    <row r="408" spans="1:197" ht="105" customHeight="1" x14ac:dyDescent="0.25">
      <c r="A408" s="767"/>
      <c r="B408" s="784">
        <v>400</v>
      </c>
      <c r="C408" s="785" t="s">
        <v>1191</v>
      </c>
      <c r="D408" s="785" t="s">
        <v>8706</v>
      </c>
      <c r="E408" s="807" t="s">
        <v>1928</v>
      </c>
      <c r="F408" s="785" t="s">
        <v>9684</v>
      </c>
      <c r="G408" s="807" t="s">
        <v>1105</v>
      </c>
      <c r="H408" s="807"/>
      <c r="I408" s="807"/>
      <c r="J408" s="807"/>
      <c r="K408" s="807">
        <v>1605.5</v>
      </c>
      <c r="L408" s="807">
        <f t="shared" si="80"/>
        <v>139.68</v>
      </c>
      <c r="M408" s="807">
        <f t="shared" si="79"/>
        <v>43.32</v>
      </c>
      <c r="N408" s="788">
        <v>11.64</v>
      </c>
      <c r="O408" s="788">
        <v>3.61</v>
      </c>
      <c r="P408" s="788" t="s">
        <v>1527</v>
      </c>
      <c r="Q408" s="807" t="s">
        <v>813</v>
      </c>
      <c r="R408" s="807" t="s">
        <v>17287</v>
      </c>
      <c r="S408" s="807" t="s">
        <v>8952</v>
      </c>
      <c r="T408" s="807" t="s">
        <v>8201</v>
      </c>
      <c r="U408" s="807">
        <v>11</v>
      </c>
      <c r="V408" s="963">
        <v>2</v>
      </c>
      <c r="W408" s="807" t="s">
        <v>11507</v>
      </c>
      <c r="X408" s="807">
        <v>1</v>
      </c>
      <c r="Y408" s="807" t="s">
        <v>12683</v>
      </c>
      <c r="Z408" s="807"/>
      <c r="AA408" s="807"/>
      <c r="AB408" s="807"/>
      <c r="AC408" s="807" t="s">
        <v>10027</v>
      </c>
      <c r="AD408" s="807" t="s">
        <v>10027</v>
      </c>
      <c r="AE408" s="807" t="s">
        <v>10027</v>
      </c>
      <c r="AF408" s="807" t="s">
        <v>10027</v>
      </c>
      <c r="AG408" s="807"/>
      <c r="AH408" s="807"/>
      <c r="AI408" s="807" t="s">
        <v>11327</v>
      </c>
      <c r="AJ408" s="807"/>
      <c r="AK408" s="559"/>
    </row>
    <row r="409" spans="1:197" ht="75" customHeight="1" x14ac:dyDescent="0.25">
      <c r="A409" s="767"/>
      <c r="B409" s="784">
        <v>401</v>
      </c>
      <c r="C409" s="785" t="s">
        <v>1191</v>
      </c>
      <c r="D409" s="785" t="s">
        <v>8707</v>
      </c>
      <c r="E409" s="807" t="s">
        <v>1930</v>
      </c>
      <c r="F409" s="785" t="s">
        <v>9647</v>
      </c>
      <c r="G409" s="807" t="s">
        <v>1105</v>
      </c>
      <c r="H409" s="807"/>
      <c r="I409" s="807"/>
      <c r="J409" s="807"/>
      <c r="K409" s="807">
        <v>5737.93</v>
      </c>
      <c r="L409" s="807">
        <f t="shared" si="80"/>
        <v>499.20000000000005</v>
      </c>
      <c r="M409" s="807">
        <f t="shared" si="79"/>
        <v>154.92000000000002</v>
      </c>
      <c r="N409" s="788">
        <v>41.6</v>
      </c>
      <c r="O409" s="788">
        <v>12.91</v>
      </c>
      <c r="P409" s="788" t="s">
        <v>1527</v>
      </c>
      <c r="Q409" s="807" t="s">
        <v>813</v>
      </c>
      <c r="R409" s="807" t="s">
        <v>17287</v>
      </c>
      <c r="S409" s="807" t="s">
        <v>8952</v>
      </c>
      <c r="T409" s="807" t="s">
        <v>14470</v>
      </c>
      <c r="U409" s="807">
        <v>11</v>
      </c>
      <c r="V409" s="963">
        <v>1</v>
      </c>
      <c r="W409" s="807" t="s">
        <v>11495</v>
      </c>
      <c r="X409" s="807">
        <v>1</v>
      </c>
      <c r="Y409" s="807" t="s">
        <v>14469</v>
      </c>
      <c r="Z409" s="807"/>
      <c r="AA409" s="807"/>
      <c r="AB409" s="807"/>
      <c r="AC409" s="807" t="s">
        <v>10027</v>
      </c>
      <c r="AD409" s="807" t="s">
        <v>10027</v>
      </c>
      <c r="AE409" s="807" t="s">
        <v>10027</v>
      </c>
      <c r="AF409" s="807" t="s">
        <v>2239</v>
      </c>
      <c r="AG409" s="807"/>
      <c r="AH409" s="807" t="s">
        <v>663</v>
      </c>
      <c r="AI409" s="807" t="s">
        <v>16304</v>
      </c>
      <c r="AJ409" s="807"/>
      <c r="AK409" s="559"/>
    </row>
    <row r="410" spans="1:197" ht="105" customHeight="1" x14ac:dyDescent="0.25">
      <c r="A410" s="767"/>
      <c r="B410" s="784">
        <v>402</v>
      </c>
      <c r="C410" s="785" t="s">
        <v>1191</v>
      </c>
      <c r="D410" s="785" t="s">
        <v>15341</v>
      </c>
      <c r="E410" s="807" t="s">
        <v>1932</v>
      </c>
      <c r="F410" s="785" t="s">
        <v>9715</v>
      </c>
      <c r="G410" s="807" t="s">
        <v>1105</v>
      </c>
      <c r="H410" s="807"/>
      <c r="I410" s="807"/>
      <c r="J410" s="807"/>
      <c r="K410" s="807">
        <v>8623.4500000000007</v>
      </c>
      <c r="L410" s="807">
        <f t="shared" si="80"/>
        <v>750.24</v>
      </c>
      <c r="M410" s="807">
        <f t="shared" si="79"/>
        <v>232.79999999999998</v>
      </c>
      <c r="N410" s="788">
        <v>62.52</v>
      </c>
      <c r="O410" s="788">
        <v>19.399999999999999</v>
      </c>
      <c r="P410" s="788" t="s">
        <v>1527</v>
      </c>
      <c r="Q410" s="807" t="s">
        <v>813</v>
      </c>
      <c r="R410" s="807" t="s">
        <v>17287</v>
      </c>
      <c r="S410" s="807" t="s">
        <v>8952</v>
      </c>
      <c r="T410" s="807" t="s">
        <v>14471</v>
      </c>
      <c r="U410" s="807">
        <v>14.2</v>
      </c>
      <c r="V410" s="963">
        <v>1</v>
      </c>
      <c r="W410" s="807" t="s">
        <v>16508</v>
      </c>
      <c r="X410" s="807">
        <v>1</v>
      </c>
      <c r="Y410" s="807" t="s">
        <v>14469</v>
      </c>
      <c r="Z410" s="807"/>
      <c r="AA410" s="807"/>
      <c r="AB410" s="807"/>
      <c r="AC410" s="807" t="s">
        <v>10027</v>
      </c>
      <c r="AD410" s="807" t="s">
        <v>10027</v>
      </c>
      <c r="AE410" s="807" t="s">
        <v>10027</v>
      </c>
      <c r="AF410" s="807" t="s">
        <v>10027</v>
      </c>
      <c r="AG410" s="807"/>
      <c r="AH410" s="807" t="s">
        <v>663</v>
      </c>
      <c r="AI410" s="807" t="s">
        <v>11388</v>
      </c>
      <c r="AJ410" s="807"/>
      <c r="AK410" s="559"/>
    </row>
    <row r="411" spans="1:197" ht="165" customHeight="1" x14ac:dyDescent="0.25">
      <c r="A411" s="767"/>
      <c r="B411" s="784">
        <v>403</v>
      </c>
      <c r="C411" s="785" t="s">
        <v>1191</v>
      </c>
      <c r="D411" s="785" t="s">
        <v>17109</v>
      </c>
      <c r="E411" s="807" t="s">
        <v>13110</v>
      </c>
      <c r="F411" s="785" t="s">
        <v>9685</v>
      </c>
      <c r="G411" s="807" t="s">
        <v>1105</v>
      </c>
      <c r="H411" s="807"/>
      <c r="I411" s="807"/>
      <c r="J411" s="807"/>
      <c r="K411" s="807">
        <v>2593.1</v>
      </c>
      <c r="L411" s="807">
        <f t="shared" si="80"/>
        <v>225.60000000000002</v>
      </c>
      <c r="M411" s="807">
        <f t="shared" si="79"/>
        <v>57.96</v>
      </c>
      <c r="N411" s="788">
        <v>18.8</v>
      </c>
      <c r="O411" s="788">
        <v>4.83</v>
      </c>
      <c r="P411" s="788" t="s">
        <v>1527</v>
      </c>
      <c r="Q411" s="807" t="s">
        <v>813</v>
      </c>
      <c r="R411" s="807" t="s">
        <v>17287</v>
      </c>
      <c r="S411" s="807" t="s">
        <v>8952</v>
      </c>
      <c r="T411" s="807" t="s">
        <v>14472</v>
      </c>
      <c r="U411" s="807">
        <v>11</v>
      </c>
      <c r="V411" s="963">
        <v>2</v>
      </c>
      <c r="W411" s="807" t="s">
        <v>10831</v>
      </c>
      <c r="X411" s="807">
        <v>1</v>
      </c>
      <c r="Y411" s="807" t="s">
        <v>10611</v>
      </c>
      <c r="Z411" s="807"/>
      <c r="AA411" s="807"/>
      <c r="AB411" s="807"/>
      <c r="AC411" s="807" t="s">
        <v>10027</v>
      </c>
      <c r="AD411" s="807" t="s">
        <v>10027</v>
      </c>
      <c r="AE411" s="807" t="s">
        <v>10027</v>
      </c>
      <c r="AF411" s="807" t="s">
        <v>2239</v>
      </c>
      <c r="AG411" s="807"/>
      <c r="AH411" s="807" t="s">
        <v>663</v>
      </c>
      <c r="AI411" s="807" t="s">
        <v>11389</v>
      </c>
      <c r="AJ411" s="807"/>
      <c r="AK411" s="559"/>
    </row>
    <row r="412" spans="1:197" ht="75" customHeight="1" x14ac:dyDescent="0.25">
      <c r="A412" s="767"/>
      <c r="B412" s="784">
        <v>404</v>
      </c>
      <c r="C412" s="785" t="s">
        <v>1191</v>
      </c>
      <c r="D412" s="785" t="s">
        <v>11297</v>
      </c>
      <c r="E412" s="807" t="s">
        <v>1936</v>
      </c>
      <c r="F412" s="785" t="s">
        <v>9686</v>
      </c>
      <c r="G412" s="807" t="s">
        <v>1105</v>
      </c>
      <c r="H412" s="807"/>
      <c r="I412" s="807"/>
      <c r="J412" s="807"/>
      <c r="K412" s="807">
        <v>1521.38</v>
      </c>
      <c r="L412" s="807">
        <f t="shared" si="80"/>
        <v>132.35999999999999</v>
      </c>
      <c r="M412" s="807">
        <f t="shared" si="79"/>
        <v>41.04</v>
      </c>
      <c r="N412" s="788">
        <v>11.03</v>
      </c>
      <c r="O412" s="788">
        <v>3.42</v>
      </c>
      <c r="P412" s="788" t="s">
        <v>1527</v>
      </c>
      <c r="Q412" s="807" t="s">
        <v>813</v>
      </c>
      <c r="R412" s="807" t="s">
        <v>17287</v>
      </c>
      <c r="S412" s="807" t="s">
        <v>8952</v>
      </c>
      <c r="T412" s="807" t="s">
        <v>11296</v>
      </c>
      <c r="U412" s="807">
        <v>14.2</v>
      </c>
      <c r="V412" s="963">
        <v>2</v>
      </c>
      <c r="W412" s="807" t="s">
        <v>1564</v>
      </c>
      <c r="X412" s="807"/>
      <c r="Y412" s="807"/>
      <c r="Z412" s="807"/>
      <c r="AA412" s="807"/>
      <c r="AB412" s="807"/>
      <c r="AC412" s="807" t="s">
        <v>10027</v>
      </c>
      <c r="AD412" s="807" t="s">
        <v>10027</v>
      </c>
      <c r="AE412" s="807" t="s">
        <v>10027</v>
      </c>
      <c r="AF412" s="807" t="s">
        <v>10027</v>
      </c>
      <c r="AG412" s="807"/>
      <c r="AH412" s="807" t="s">
        <v>663</v>
      </c>
      <c r="AI412" s="807" t="s">
        <v>9271</v>
      </c>
      <c r="AJ412" s="807"/>
      <c r="AK412" s="559"/>
    </row>
    <row r="413" spans="1:197" ht="90" customHeight="1" x14ac:dyDescent="0.25">
      <c r="A413" s="767"/>
      <c r="B413" s="784">
        <v>405</v>
      </c>
      <c r="C413" s="785" t="s">
        <v>1191</v>
      </c>
      <c r="D413" s="785" t="s">
        <v>11299</v>
      </c>
      <c r="E413" s="807" t="s">
        <v>1938</v>
      </c>
      <c r="F413" s="785" t="s">
        <v>9687</v>
      </c>
      <c r="G413" s="807" t="s">
        <v>1105</v>
      </c>
      <c r="H413" s="807"/>
      <c r="I413" s="807"/>
      <c r="J413" s="807"/>
      <c r="K413" s="807">
        <v>1932.41</v>
      </c>
      <c r="L413" s="807">
        <f t="shared" si="80"/>
        <v>168.12</v>
      </c>
      <c r="M413" s="807">
        <f t="shared" si="79"/>
        <v>52.199999999999996</v>
      </c>
      <c r="N413" s="788">
        <v>14.01</v>
      </c>
      <c r="O413" s="788">
        <v>4.3499999999999996</v>
      </c>
      <c r="P413" s="788" t="s">
        <v>1527</v>
      </c>
      <c r="Q413" s="807" t="s">
        <v>813</v>
      </c>
      <c r="R413" s="807" t="s">
        <v>17287</v>
      </c>
      <c r="S413" s="807" t="s">
        <v>8952</v>
      </c>
      <c r="T413" s="807" t="s">
        <v>11298</v>
      </c>
      <c r="U413" s="807">
        <v>11</v>
      </c>
      <c r="V413" s="963">
        <v>2</v>
      </c>
      <c r="W413" s="807" t="s">
        <v>1564</v>
      </c>
      <c r="X413" s="807"/>
      <c r="Y413" s="807"/>
      <c r="Z413" s="807"/>
      <c r="AA413" s="807"/>
      <c r="AB413" s="807"/>
      <c r="AC413" s="807" t="s">
        <v>10027</v>
      </c>
      <c r="AD413" s="807" t="s">
        <v>10027</v>
      </c>
      <c r="AE413" s="807" t="s">
        <v>10027</v>
      </c>
      <c r="AF413" s="807" t="s">
        <v>10027</v>
      </c>
      <c r="AG413" s="807"/>
      <c r="AH413" s="807" t="s">
        <v>663</v>
      </c>
      <c r="AI413" s="807" t="s">
        <v>16305</v>
      </c>
      <c r="AJ413" s="807"/>
      <c r="AK413" s="559"/>
    </row>
    <row r="414" spans="1:197" ht="60" customHeight="1" x14ac:dyDescent="0.25">
      <c r="A414" s="767"/>
      <c r="B414" s="784">
        <v>406</v>
      </c>
      <c r="C414" s="785" t="s">
        <v>1191</v>
      </c>
      <c r="D414" s="785" t="s">
        <v>8712</v>
      </c>
      <c r="E414" s="807" t="s">
        <v>1940</v>
      </c>
      <c r="F414" s="785" t="s">
        <v>9648</v>
      </c>
      <c r="G414" s="807" t="s">
        <v>1105</v>
      </c>
      <c r="H414" s="807"/>
      <c r="I414" s="807"/>
      <c r="J414" s="807"/>
      <c r="K414" s="807">
        <v>2400</v>
      </c>
      <c r="L414" s="807">
        <f t="shared" si="80"/>
        <v>208.79999999999998</v>
      </c>
      <c r="M414" s="807">
        <f t="shared" si="80"/>
        <v>34.92</v>
      </c>
      <c r="N414" s="788">
        <v>17.399999999999999</v>
      </c>
      <c r="O414" s="788">
        <v>2.91</v>
      </c>
      <c r="P414" s="788" t="s">
        <v>1527</v>
      </c>
      <c r="Q414" s="807" t="s">
        <v>813</v>
      </c>
      <c r="R414" s="807" t="s">
        <v>17287</v>
      </c>
      <c r="S414" s="807" t="s">
        <v>8952</v>
      </c>
      <c r="T414" s="807" t="s">
        <v>14473</v>
      </c>
      <c r="U414" s="807">
        <v>11</v>
      </c>
      <c r="V414" s="963">
        <v>1</v>
      </c>
      <c r="W414" s="807" t="s">
        <v>11507</v>
      </c>
      <c r="X414" s="807">
        <v>1</v>
      </c>
      <c r="Y414" s="807" t="s">
        <v>13810</v>
      </c>
      <c r="Z414" s="807"/>
      <c r="AA414" s="807"/>
      <c r="AB414" s="807"/>
      <c r="AC414" s="807" t="s">
        <v>10027</v>
      </c>
      <c r="AD414" s="807" t="s">
        <v>10027</v>
      </c>
      <c r="AE414" s="807" t="s">
        <v>10027</v>
      </c>
      <c r="AF414" s="807" t="s">
        <v>2239</v>
      </c>
      <c r="AG414" s="807"/>
      <c r="AH414" s="807" t="s">
        <v>663</v>
      </c>
      <c r="AI414" s="807" t="s">
        <v>16483</v>
      </c>
      <c r="AJ414" s="807"/>
      <c r="AK414" s="559"/>
    </row>
    <row r="415" spans="1:197" s="577" customFormat="1" ht="240" customHeight="1" x14ac:dyDescent="0.25">
      <c r="A415" s="767"/>
      <c r="B415" s="784">
        <v>407</v>
      </c>
      <c r="C415" s="785" t="s">
        <v>1191</v>
      </c>
      <c r="D415" s="785" t="s">
        <v>17092</v>
      </c>
      <c r="E415" s="807" t="s">
        <v>2074</v>
      </c>
      <c r="F415" s="785" t="s">
        <v>11390</v>
      </c>
      <c r="G415" s="807" t="s">
        <v>1105</v>
      </c>
      <c r="H415" s="807"/>
      <c r="I415" s="807"/>
      <c r="J415" s="807"/>
      <c r="K415" s="807">
        <v>9862.06</v>
      </c>
      <c r="L415" s="807">
        <f t="shared" si="80"/>
        <v>858</v>
      </c>
      <c r="M415" s="807">
        <f t="shared" si="80"/>
        <v>229.44</v>
      </c>
      <c r="N415" s="788">
        <v>71.5</v>
      </c>
      <c r="O415" s="788">
        <v>19.12</v>
      </c>
      <c r="P415" s="788" t="s">
        <v>1527</v>
      </c>
      <c r="Q415" s="807" t="s">
        <v>813</v>
      </c>
      <c r="R415" s="807" t="s">
        <v>17287</v>
      </c>
      <c r="S415" s="807" t="s">
        <v>8952</v>
      </c>
      <c r="T415" s="807" t="s">
        <v>14474</v>
      </c>
      <c r="U415" s="807">
        <v>14.2</v>
      </c>
      <c r="V415" s="963">
        <v>2</v>
      </c>
      <c r="W415" s="807" t="s">
        <v>14726</v>
      </c>
      <c r="X415" s="807">
        <v>1</v>
      </c>
      <c r="Y415" s="807" t="s">
        <v>13861</v>
      </c>
      <c r="Z415" s="807"/>
      <c r="AA415" s="807"/>
      <c r="AB415" s="807" t="s">
        <v>10904</v>
      </c>
      <c r="AC415" s="807" t="s">
        <v>10027</v>
      </c>
      <c r="AD415" s="807" t="s">
        <v>10027</v>
      </c>
      <c r="AE415" s="807" t="s">
        <v>10027</v>
      </c>
      <c r="AF415" s="807" t="s">
        <v>10027</v>
      </c>
      <c r="AG415" s="807"/>
      <c r="AH415" s="807" t="s">
        <v>663</v>
      </c>
      <c r="AI415" s="807"/>
      <c r="AJ415" s="807"/>
      <c r="AK415" s="761"/>
      <c r="AM415" s="418"/>
      <c r="AN415" s="418"/>
      <c r="AO415" s="418"/>
      <c r="AP415" s="418"/>
      <c r="AQ415" s="418"/>
      <c r="AR415" s="418"/>
      <c r="AS415" s="418"/>
      <c r="AT415" s="418"/>
      <c r="AU415" s="418"/>
      <c r="AV415" s="418"/>
      <c r="AW415" s="418"/>
      <c r="AX415" s="418"/>
      <c r="AY415" s="418"/>
      <c r="AZ415" s="418"/>
      <c r="BA415" s="418"/>
      <c r="BB415" s="418"/>
      <c r="BC415" s="418"/>
      <c r="BD415" s="418"/>
      <c r="BE415" s="418"/>
      <c r="BF415" s="418"/>
      <c r="BG415" s="418"/>
      <c r="BH415" s="418"/>
      <c r="BI415" s="418"/>
      <c r="BJ415" s="418"/>
      <c r="BK415" s="418"/>
      <c r="BL415" s="418"/>
      <c r="BM415" s="418"/>
      <c r="BN415" s="418"/>
      <c r="BO415" s="418"/>
      <c r="BP415" s="418"/>
      <c r="BQ415" s="418"/>
      <c r="BR415" s="418"/>
      <c r="BS415" s="418"/>
      <c r="BT415" s="418"/>
      <c r="BU415" s="418"/>
      <c r="BV415" s="418"/>
      <c r="BW415" s="418"/>
      <c r="BX415" s="418"/>
      <c r="BY415" s="418"/>
      <c r="BZ415" s="418"/>
      <c r="CA415" s="418"/>
      <c r="CB415" s="418"/>
      <c r="CC415" s="418"/>
      <c r="CD415" s="418"/>
      <c r="CE415" s="418"/>
      <c r="CF415" s="418"/>
      <c r="CG415" s="418"/>
      <c r="CH415" s="418"/>
      <c r="CI415" s="418"/>
      <c r="CJ415" s="418"/>
      <c r="CK415" s="418"/>
      <c r="CL415" s="418"/>
      <c r="CM415" s="418"/>
      <c r="CN415" s="418"/>
      <c r="CO415" s="418"/>
      <c r="CP415" s="418"/>
      <c r="CQ415" s="418"/>
      <c r="CR415" s="418"/>
      <c r="CS415" s="418"/>
      <c r="CT415" s="418"/>
      <c r="CU415" s="418"/>
      <c r="CV415" s="418"/>
      <c r="CW415" s="418"/>
      <c r="CX415" s="418"/>
      <c r="CY415" s="418"/>
      <c r="CZ415" s="418"/>
      <c r="DA415" s="418"/>
      <c r="DB415" s="418"/>
      <c r="DC415" s="418"/>
      <c r="DD415" s="418"/>
      <c r="DE415" s="418"/>
      <c r="DF415" s="418"/>
      <c r="DG415" s="418"/>
      <c r="DH415" s="418"/>
      <c r="DI415" s="418"/>
      <c r="DJ415" s="418"/>
      <c r="DK415" s="418"/>
      <c r="DL415" s="418"/>
      <c r="DM415" s="418"/>
      <c r="DN415" s="418"/>
      <c r="DO415" s="418"/>
      <c r="DP415" s="418"/>
      <c r="DQ415" s="418"/>
      <c r="DR415" s="418"/>
      <c r="DS415" s="418"/>
      <c r="DT415" s="418"/>
      <c r="DU415" s="418"/>
      <c r="DV415" s="418"/>
      <c r="DW415" s="418"/>
      <c r="DX415" s="418"/>
      <c r="DY415" s="418"/>
      <c r="DZ415" s="418"/>
      <c r="EA415" s="418"/>
      <c r="EB415" s="418"/>
      <c r="EC415" s="418"/>
      <c r="ED415" s="418"/>
      <c r="EE415" s="418"/>
      <c r="EF415" s="418"/>
      <c r="EG415" s="418"/>
      <c r="EH415" s="418"/>
      <c r="EI415" s="418"/>
      <c r="EJ415" s="418"/>
      <c r="EK415" s="418"/>
      <c r="EL415" s="418"/>
      <c r="EM415" s="418"/>
      <c r="EN415" s="418"/>
      <c r="EO415" s="418"/>
      <c r="EP415" s="418"/>
      <c r="EQ415" s="418"/>
      <c r="ER415" s="418"/>
      <c r="ES415" s="418"/>
      <c r="ET415" s="418"/>
      <c r="EU415" s="418"/>
      <c r="EV415" s="418"/>
      <c r="EW415" s="418"/>
      <c r="EX415" s="418"/>
      <c r="EY415" s="418"/>
      <c r="EZ415" s="418"/>
      <c r="FA415" s="418"/>
      <c r="FB415" s="418"/>
      <c r="FC415" s="418"/>
      <c r="FD415" s="418"/>
      <c r="FE415" s="418"/>
      <c r="FF415" s="418"/>
      <c r="FG415" s="418"/>
      <c r="FH415" s="418"/>
      <c r="FI415" s="418"/>
      <c r="FJ415" s="418"/>
      <c r="FK415" s="418"/>
      <c r="FL415" s="418"/>
      <c r="FM415" s="418"/>
      <c r="FN415" s="418"/>
      <c r="FO415" s="418"/>
      <c r="FP415" s="418"/>
      <c r="FQ415" s="418"/>
      <c r="FR415" s="418"/>
      <c r="FS415" s="418"/>
      <c r="FT415" s="418"/>
      <c r="FU415" s="418"/>
      <c r="FV415" s="418"/>
      <c r="FW415" s="418"/>
      <c r="FX415" s="418"/>
      <c r="FY415" s="418"/>
      <c r="FZ415" s="418"/>
      <c r="GA415" s="418"/>
      <c r="GB415" s="418"/>
      <c r="GC415" s="418"/>
      <c r="GD415" s="418"/>
      <c r="GE415" s="418"/>
      <c r="GF415" s="418"/>
      <c r="GG415" s="418"/>
      <c r="GH415" s="418"/>
      <c r="GI415" s="418"/>
      <c r="GJ415" s="418"/>
      <c r="GK415" s="418"/>
      <c r="GL415" s="418"/>
      <c r="GM415" s="418"/>
      <c r="GN415" s="418"/>
      <c r="GO415" s="418"/>
    </row>
    <row r="416" spans="1:197" ht="60" customHeight="1" x14ac:dyDescent="0.25">
      <c r="A416" s="767"/>
      <c r="B416" s="784">
        <v>408</v>
      </c>
      <c r="C416" s="785" t="s">
        <v>1191</v>
      </c>
      <c r="D416" s="785" t="s">
        <v>8716</v>
      </c>
      <c r="E416" s="807" t="s">
        <v>1942</v>
      </c>
      <c r="F416" s="785" t="s">
        <v>9649</v>
      </c>
      <c r="G416" s="807" t="s">
        <v>1105</v>
      </c>
      <c r="H416" s="807"/>
      <c r="I416" s="807"/>
      <c r="J416" s="807"/>
      <c r="K416" s="807">
        <v>1489.65</v>
      </c>
      <c r="L416" s="807">
        <f t="shared" si="80"/>
        <v>129.60000000000002</v>
      </c>
      <c r="M416" s="807">
        <f t="shared" si="80"/>
        <v>32.28</v>
      </c>
      <c r="N416" s="788">
        <v>10.8</v>
      </c>
      <c r="O416" s="788">
        <v>2.69</v>
      </c>
      <c r="P416" s="788" t="s">
        <v>1527</v>
      </c>
      <c r="Q416" s="807" t="s">
        <v>813</v>
      </c>
      <c r="R416" s="807" t="s">
        <v>17287</v>
      </c>
      <c r="S416" s="807" t="s">
        <v>8952</v>
      </c>
      <c r="T416" s="807" t="s">
        <v>14475</v>
      </c>
      <c r="U416" s="807">
        <v>11</v>
      </c>
      <c r="V416" s="963">
        <v>2</v>
      </c>
      <c r="W416" s="807" t="s">
        <v>13625</v>
      </c>
      <c r="X416" s="807">
        <v>1</v>
      </c>
      <c r="Y416" s="807" t="s">
        <v>13810</v>
      </c>
      <c r="Z416" s="807"/>
      <c r="AA416" s="807"/>
      <c r="AB416" s="807"/>
      <c r="AC416" s="807" t="s">
        <v>10027</v>
      </c>
      <c r="AD416" s="807" t="s">
        <v>10027</v>
      </c>
      <c r="AE416" s="807" t="s">
        <v>10027</v>
      </c>
      <c r="AF416" s="807" t="s">
        <v>2239</v>
      </c>
      <c r="AG416" s="807"/>
      <c r="AH416" s="807" t="s">
        <v>663</v>
      </c>
      <c r="AI416" s="807" t="s">
        <v>16306</v>
      </c>
      <c r="AJ416" s="807"/>
      <c r="AK416" s="559"/>
    </row>
    <row r="417" spans="1:37" ht="75" customHeight="1" x14ac:dyDescent="0.25">
      <c r="A417" s="767"/>
      <c r="B417" s="784">
        <v>409</v>
      </c>
      <c r="C417" s="785" t="s">
        <v>1191</v>
      </c>
      <c r="D417" s="785" t="s">
        <v>16972</v>
      </c>
      <c r="E417" s="807" t="s">
        <v>1944</v>
      </c>
      <c r="F417" s="785" t="s">
        <v>9650</v>
      </c>
      <c r="G417" s="807" t="s">
        <v>1105</v>
      </c>
      <c r="H417" s="807"/>
      <c r="I417" s="807"/>
      <c r="J417" s="807"/>
      <c r="K417" s="807"/>
      <c r="L417" s="807">
        <f t="shared" si="80"/>
        <v>51.84</v>
      </c>
      <c r="M417" s="807">
        <f t="shared" si="80"/>
        <v>16.080000000000002</v>
      </c>
      <c r="N417" s="788">
        <v>4.32</v>
      </c>
      <c r="O417" s="788">
        <v>1.34</v>
      </c>
      <c r="P417" s="788" t="s">
        <v>1527</v>
      </c>
      <c r="Q417" s="807" t="s">
        <v>813</v>
      </c>
      <c r="R417" s="807" t="s">
        <v>17287</v>
      </c>
      <c r="S417" s="807" t="s">
        <v>8952</v>
      </c>
      <c r="T417" s="807" t="s">
        <v>17481</v>
      </c>
      <c r="U417" s="807">
        <v>11</v>
      </c>
      <c r="V417" s="963">
        <v>1</v>
      </c>
      <c r="W417" s="807" t="s">
        <v>15993</v>
      </c>
      <c r="X417" s="807">
        <v>1</v>
      </c>
      <c r="Y417" s="807" t="s">
        <v>14039</v>
      </c>
      <c r="Z417" s="807"/>
      <c r="AA417" s="807"/>
      <c r="AB417" s="807"/>
      <c r="AC417" s="807" t="s">
        <v>10027</v>
      </c>
      <c r="AD417" s="807" t="s">
        <v>10027</v>
      </c>
      <c r="AE417" s="807" t="s">
        <v>10027</v>
      </c>
      <c r="AF417" s="807" t="s">
        <v>10027</v>
      </c>
      <c r="AG417" s="807"/>
      <c r="AH417" s="807" t="s">
        <v>663</v>
      </c>
      <c r="AI417" s="807" t="s">
        <v>17193</v>
      </c>
      <c r="AJ417" s="807"/>
      <c r="AK417" s="559"/>
    </row>
    <row r="418" spans="1:37" ht="90" customHeight="1" x14ac:dyDescent="0.25">
      <c r="A418" s="767"/>
      <c r="B418" s="784">
        <v>410</v>
      </c>
      <c r="C418" s="785" t="s">
        <v>1191</v>
      </c>
      <c r="D418" s="785" t="s">
        <v>8718</v>
      </c>
      <c r="E418" s="807" t="s">
        <v>1946</v>
      </c>
      <c r="F418" s="785" t="s">
        <v>9688</v>
      </c>
      <c r="G418" s="807" t="s">
        <v>1105</v>
      </c>
      <c r="H418" s="807"/>
      <c r="I418" s="807"/>
      <c r="J418" s="807"/>
      <c r="K418" s="807">
        <v>1023.5</v>
      </c>
      <c r="L418" s="807">
        <f t="shared" si="80"/>
        <v>89.039999999999992</v>
      </c>
      <c r="M418" s="807">
        <f t="shared" si="80"/>
        <v>27.599999999999998</v>
      </c>
      <c r="N418" s="788">
        <v>7.42</v>
      </c>
      <c r="O418" s="788">
        <v>2.2999999999999998</v>
      </c>
      <c r="P418" s="788" t="s">
        <v>1527</v>
      </c>
      <c r="Q418" s="807" t="s">
        <v>813</v>
      </c>
      <c r="R418" s="807" t="s">
        <v>17287</v>
      </c>
      <c r="S418" s="807" t="s">
        <v>8952</v>
      </c>
      <c r="T418" s="800" t="s">
        <v>12917</v>
      </c>
      <c r="U418" s="807">
        <v>11</v>
      </c>
      <c r="V418" s="963">
        <v>1</v>
      </c>
      <c r="W418" s="807" t="s">
        <v>11556</v>
      </c>
      <c r="X418" s="807">
        <v>1</v>
      </c>
      <c r="Y418" s="807" t="s">
        <v>10261</v>
      </c>
      <c r="Z418" s="807"/>
      <c r="AA418" s="807"/>
      <c r="AB418" s="807"/>
      <c r="AC418" s="807" t="s">
        <v>10027</v>
      </c>
      <c r="AD418" s="807" t="s">
        <v>10027</v>
      </c>
      <c r="AE418" s="807" t="s">
        <v>10027</v>
      </c>
      <c r="AF418" s="807" t="s">
        <v>10027</v>
      </c>
      <c r="AG418" s="807"/>
      <c r="AH418" s="807" t="s">
        <v>663</v>
      </c>
      <c r="AI418" s="807" t="s">
        <v>11300</v>
      </c>
      <c r="AJ418" s="807"/>
      <c r="AK418" s="559"/>
    </row>
    <row r="419" spans="1:37" ht="165" customHeight="1" x14ac:dyDescent="0.25">
      <c r="A419" s="767"/>
      <c r="B419" s="784">
        <v>411</v>
      </c>
      <c r="C419" s="785" t="s">
        <v>1191</v>
      </c>
      <c r="D419" s="785" t="s">
        <v>11391</v>
      </c>
      <c r="E419" s="807" t="s">
        <v>11392</v>
      </c>
      <c r="F419" s="785" t="s">
        <v>9470</v>
      </c>
      <c r="G419" s="807" t="s">
        <v>1105</v>
      </c>
      <c r="H419" s="807"/>
      <c r="I419" s="807"/>
      <c r="J419" s="807"/>
      <c r="K419" s="807">
        <v>10275.86</v>
      </c>
      <c r="L419" s="807">
        <f t="shared" si="80"/>
        <v>894</v>
      </c>
      <c r="M419" s="807">
        <f t="shared" si="80"/>
        <v>112.56</v>
      </c>
      <c r="N419" s="788">
        <v>74.5</v>
      </c>
      <c r="O419" s="788">
        <v>9.3800000000000008</v>
      </c>
      <c r="P419" s="788" t="s">
        <v>1527</v>
      </c>
      <c r="Q419" s="807" t="s">
        <v>813</v>
      </c>
      <c r="R419" s="807" t="s">
        <v>17287</v>
      </c>
      <c r="S419" s="807" t="s">
        <v>8952</v>
      </c>
      <c r="T419" s="807" t="s">
        <v>14476</v>
      </c>
      <c r="U419" s="807">
        <v>11</v>
      </c>
      <c r="V419" s="963">
        <v>3</v>
      </c>
      <c r="W419" s="807" t="s">
        <v>1564</v>
      </c>
      <c r="X419" s="807">
        <v>1</v>
      </c>
      <c r="Y419" s="807" t="s">
        <v>10611</v>
      </c>
      <c r="Z419" s="807"/>
      <c r="AA419" s="807"/>
      <c r="AB419" s="807"/>
      <c r="AC419" s="807" t="s">
        <v>10027</v>
      </c>
      <c r="AD419" s="807" t="s">
        <v>10027</v>
      </c>
      <c r="AE419" s="807" t="s">
        <v>10027</v>
      </c>
      <c r="AF419" s="807" t="s">
        <v>10027</v>
      </c>
      <c r="AG419" s="807"/>
      <c r="AH419" s="807" t="s">
        <v>663</v>
      </c>
      <c r="AI419" s="807" t="s">
        <v>11393</v>
      </c>
      <c r="AJ419" s="807"/>
      <c r="AK419" s="559"/>
    </row>
    <row r="420" spans="1:37" ht="150" customHeight="1" x14ac:dyDescent="0.25">
      <c r="A420" s="767"/>
      <c r="B420" s="784">
        <v>412</v>
      </c>
      <c r="C420" s="785" t="s">
        <v>1191</v>
      </c>
      <c r="D420" s="785" t="s">
        <v>17402</v>
      </c>
      <c r="E420" s="807" t="s">
        <v>17403</v>
      </c>
      <c r="F420" s="785" t="s">
        <v>9471</v>
      </c>
      <c r="G420" s="807" t="s">
        <v>1105</v>
      </c>
      <c r="H420" s="807"/>
      <c r="I420" s="807"/>
      <c r="J420" s="807"/>
      <c r="K420" s="807">
        <v>3321.38</v>
      </c>
      <c r="L420" s="807">
        <f t="shared" si="80"/>
        <v>288.95999999999998</v>
      </c>
      <c r="M420" s="807">
        <f t="shared" si="80"/>
        <v>89.64</v>
      </c>
      <c r="N420" s="788">
        <v>24.08</v>
      </c>
      <c r="O420" s="788">
        <v>7.47</v>
      </c>
      <c r="P420" s="788" t="s">
        <v>1527</v>
      </c>
      <c r="Q420" s="807" t="s">
        <v>813</v>
      </c>
      <c r="R420" s="807" t="s">
        <v>8298</v>
      </c>
      <c r="S420" s="807" t="s">
        <v>8952</v>
      </c>
      <c r="T420" s="807" t="s">
        <v>14510</v>
      </c>
      <c r="U420" s="807">
        <v>10.8</v>
      </c>
      <c r="V420" s="964">
        <v>2</v>
      </c>
      <c r="W420" s="807"/>
      <c r="X420" s="807"/>
      <c r="Y420" s="807"/>
      <c r="Z420" s="807"/>
      <c r="AA420" s="807"/>
      <c r="AB420" s="807"/>
      <c r="AC420" s="807"/>
      <c r="AD420" s="807"/>
      <c r="AE420" s="807"/>
      <c r="AF420" s="807"/>
      <c r="AG420" s="807"/>
      <c r="AH420" s="807"/>
      <c r="AI420" s="807" t="s">
        <v>17404</v>
      </c>
      <c r="AJ420" s="807"/>
      <c r="AK420" s="559"/>
    </row>
    <row r="421" spans="1:37" ht="105" customHeight="1" x14ac:dyDescent="0.25">
      <c r="A421" s="767"/>
      <c r="B421" s="784">
        <v>413</v>
      </c>
      <c r="C421" s="785" t="s">
        <v>1191</v>
      </c>
      <c r="D421" s="785" t="s">
        <v>16976</v>
      </c>
      <c r="E421" s="807" t="s">
        <v>1950</v>
      </c>
      <c r="F421" s="785" t="s">
        <v>9469</v>
      </c>
      <c r="G421" s="807" t="s">
        <v>1105</v>
      </c>
      <c r="H421" s="807"/>
      <c r="I421" s="807"/>
      <c r="J421" s="807"/>
      <c r="K421" s="807">
        <v>3779.31</v>
      </c>
      <c r="L421" s="807">
        <f t="shared" si="80"/>
        <v>328.79999999999995</v>
      </c>
      <c r="M421" s="807">
        <f t="shared" si="80"/>
        <v>22.56</v>
      </c>
      <c r="N421" s="788">
        <v>27.4</v>
      </c>
      <c r="O421" s="788">
        <v>1.88</v>
      </c>
      <c r="P421" s="788" t="s">
        <v>1527</v>
      </c>
      <c r="Q421" s="807" t="s">
        <v>813</v>
      </c>
      <c r="R421" s="807" t="s">
        <v>17287</v>
      </c>
      <c r="S421" s="807" t="s">
        <v>8952</v>
      </c>
      <c r="T421" s="807" t="s">
        <v>14477</v>
      </c>
      <c r="U421" s="807">
        <v>11</v>
      </c>
      <c r="V421" s="963">
        <v>1</v>
      </c>
      <c r="W421" s="807" t="s">
        <v>13625</v>
      </c>
      <c r="X421" s="807">
        <v>1</v>
      </c>
      <c r="Y421" s="807" t="s">
        <v>14449</v>
      </c>
      <c r="Z421" s="807"/>
      <c r="AA421" s="807"/>
      <c r="AB421" s="807"/>
      <c r="AC421" s="807" t="s">
        <v>10027</v>
      </c>
      <c r="AD421" s="807" t="s">
        <v>10027</v>
      </c>
      <c r="AE421" s="807" t="s">
        <v>10027</v>
      </c>
      <c r="AF421" s="807" t="s">
        <v>2239</v>
      </c>
      <c r="AG421" s="807"/>
      <c r="AH421" s="807" t="s">
        <v>663</v>
      </c>
      <c r="AI421" s="807" t="s">
        <v>11301</v>
      </c>
      <c r="AJ421" s="807"/>
      <c r="AK421" s="559"/>
    </row>
    <row r="422" spans="1:37" ht="105" customHeight="1" x14ac:dyDescent="0.25">
      <c r="A422" s="767"/>
      <c r="B422" s="784">
        <v>414</v>
      </c>
      <c r="C422" s="785" t="s">
        <v>1191</v>
      </c>
      <c r="D422" s="785" t="s">
        <v>17004</v>
      </c>
      <c r="E422" s="807" t="s">
        <v>13087</v>
      </c>
      <c r="F422" s="785" t="s">
        <v>9468</v>
      </c>
      <c r="G422" s="807" t="s">
        <v>1105</v>
      </c>
      <c r="H422" s="807"/>
      <c r="I422" s="807"/>
      <c r="J422" s="807"/>
      <c r="K422" s="807">
        <v>1248.27</v>
      </c>
      <c r="L422" s="807">
        <f t="shared" si="80"/>
        <v>108.60000000000001</v>
      </c>
      <c r="M422" s="807">
        <f t="shared" si="80"/>
        <v>33.72</v>
      </c>
      <c r="N422" s="788">
        <v>9.0500000000000007</v>
      </c>
      <c r="O422" s="788">
        <v>2.81</v>
      </c>
      <c r="P422" s="788" t="s">
        <v>1527</v>
      </c>
      <c r="Q422" s="807" t="s">
        <v>813</v>
      </c>
      <c r="R422" s="807" t="s">
        <v>17287</v>
      </c>
      <c r="S422" s="807" t="s">
        <v>8952</v>
      </c>
      <c r="T422" s="807" t="s">
        <v>14478</v>
      </c>
      <c r="U422" s="807">
        <v>11</v>
      </c>
      <c r="V422" s="963">
        <v>1</v>
      </c>
      <c r="W422" s="807" t="s">
        <v>11376</v>
      </c>
      <c r="X422" s="807">
        <v>1</v>
      </c>
      <c r="Y422" s="807" t="s">
        <v>14480</v>
      </c>
      <c r="Z422" s="807"/>
      <c r="AA422" s="807"/>
      <c r="AB422" s="807"/>
      <c r="AC422" s="807" t="s">
        <v>10027</v>
      </c>
      <c r="AD422" s="807" t="s">
        <v>10027</v>
      </c>
      <c r="AE422" s="807" t="s">
        <v>10027</v>
      </c>
      <c r="AF422" s="807" t="s">
        <v>2239</v>
      </c>
      <c r="AG422" s="807"/>
      <c r="AH422" s="807"/>
      <c r="AI422" s="807" t="s">
        <v>11328</v>
      </c>
      <c r="AJ422" s="807"/>
      <c r="AK422" s="559"/>
    </row>
    <row r="423" spans="1:37" ht="75" customHeight="1" x14ac:dyDescent="0.25">
      <c r="A423" s="767"/>
      <c r="B423" s="784">
        <v>415</v>
      </c>
      <c r="C423" s="785" t="s">
        <v>1191</v>
      </c>
      <c r="D423" s="785" t="s">
        <v>8722</v>
      </c>
      <c r="E423" s="807" t="s">
        <v>1954</v>
      </c>
      <c r="F423" s="785" t="s">
        <v>9467</v>
      </c>
      <c r="G423" s="807" t="s">
        <v>1105</v>
      </c>
      <c r="H423" s="807"/>
      <c r="I423" s="807"/>
      <c r="J423" s="807"/>
      <c r="K423" s="807"/>
      <c r="L423" s="807">
        <f t="shared" si="80"/>
        <v>39.839999999999996</v>
      </c>
      <c r="M423" s="807">
        <f t="shared" si="80"/>
        <v>12.36</v>
      </c>
      <c r="N423" s="788">
        <v>3.32</v>
      </c>
      <c r="O423" s="788">
        <v>1.03</v>
      </c>
      <c r="P423" s="788" t="s">
        <v>1527</v>
      </c>
      <c r="Q423" s="807" t="s">
        <v>813</v>
      </c>
      <c r="R423" s="807"/>
      <c r="S423" s="807" t="s">
        <v>9057</v>
      </c>
      <c r="T423" s="807"/>
      <c r="U423" s="807">
        <v>10.8</v>
      </c>
      <c r="V423" s="963"/>
      <c r="W423" s="807"/>
      <c r="X423" s="807"/>
      <c r="Y423" s="807"/>
      <c r="Z423" s="807"/>
      <c r="AA423" s="807"/>
      <c r="AB423" s="807"/>
      <c r="AC423" s="807"/>
      <c r="AD423" s="807"/>
      <c r="AE423" s="807"/>
      <c r="AF423" s="807"/>
      <c r="AG423" s="807"/>
      <c r="AH423" s="807"/>
      <c r="AI423" s="807" t="s">
        <v>11349</v>
      </c>
      <c r="AJ423" s="807"/>
      <c r="AK423" s="559"/>
    </row>
    <row r="424" spans="1:37" ht="135" customHeight="1" x14ac:dyDescent="0.25">
      <c r="A424" s="767"/>
      <c r="B424" s="784">
        <v>416</v>
      </c>
      <c r="C424" s="785" t="s">
        <v>1191</v>
      </c>
      <c r="D424" s="785" t="s">
        <v>11294</v>
      </c>
      <c r="E424" s="835" t="s">
        <v>11293</v>
      </c>
      <c r="F424" s="785" t="s">
        <v>11295</v>
      </c>
      <c r="G424" s="807" t="s">
        <v>1103</v>
      </c>
      <c r="H424" s="807"/>
      <c r="I424" s="807"/>
      <c r="J424" s="807"/>
      <c r="K424" s="807">
        <v>2400.6</v>
      </c>
      <c r="L424" s="807">
        <f t="shared" si="80"/>
        <v>1005.5999999999999</v>
      </c>
      <c r="M424" s="807">
        <f t="shared" si="80"/>
        <v>64.800000000000011</v>
      </c>
      <c r="N424" s="788">
        <v>83.8</v>
      </c>
      <c r="O424" s="788">
        <v>5.4</v>
      </c>
      <c r="P424" s="807" t="s">
        <v>815</v>
      </c>
      <c r="Q424" s="807" t="s">
        <v>813</v>
      </c>
      <c r="R424" s="807" t="s">
        <v>17287</v>
      </c>
      <c r="S424" s="807" t="s">
        <v>8952</v>
      </c>
      <c r="T424" s="835" t="s">
        <v>8148</v>
      </c>
      <c r="U424" s="807">
        <v>14.4</v>
      </c>
      <c r="V424" s="963">
        <v>4</v>
      </c>
      <c r="W424" s="807" t="s">
        <v>16936</v>
      </c>
      <c r="X424" s="807">
        <v>1</v>
      </c>
      <c r="Y424" s="807" t="s">
        <v>13889</v>
      </c>
      <c r="Z424" s="807"/>
      <c r="AA424" s="807" t="s">
        <v>16880</v>
      </c>
      <c r="AB424" s="807"/>
      <c r="AC424" s="807" t="s">
        <v>10027</v>
      </c>
      <c r="AD424" s="807" t="s">
        <v>10027</v>
      </c>
      <c r="AE424" s="807" t="s">
        <v>10027</v>
      </c>
      <c r="AF424" s="807" t="s">
        <v>10027</v>
      </c>
      <c r="AG424" s="807"/>
      <c r="AH424" s="807" t="s">
        <v>663</v>
      </c>
      <c r="AI424" s="807" t="s">
        <v>17128</v>
      </c>
      <c r="AJ424" s="807"/>
      <c r="AK424" s="559"/>
    </row>
    <row r="425" spans="1:37" ht="105" customHeight="1" x14ac:dyDescent="0.25">
      <c r="A425" s="767"/>
      <c r="B425" s="784">
        <v>417</v>
      </c>
      <c r="C425" s="785" t="s">
        <v>1191</v>
      </c>
      <c r="D425" s="785" t="s">
        <v>8724</v>
      </c>
      <c r="E425" s="807" t="s">
        <v>11352</v>
      </c>
      <c r="F425" s="785" t="s">
        <v>9466</v>
      </c>
      <c r="G425" s="807" t="s">
        <v>1105</v>
      </c>
      <c r="H425" s="807"/>
      <c r="I425" s="807"/>
      <c r="J425" s="807"/>
      <c r="K425" s="807"/>
      <c r="L425" s="807">
        <f t="shared" si="80"/>
        <v>59.64</v>
      </c>
      <c r="M425" s="807">
        <f t="shared" si="80"/>
        <v>18.48</v>
      </c>
      <c r="N425" s="788">
        <v>4.97</v>
      </c>
      <c r="O425" s="788">
        <v>1.54</v>
      </c>
      <c r="P425" s="788" t="s">
        <v>1527</v>
      </c>
      <c r="Q425" s="807" t="s">
        <v>813</v>
      </c>
      <c r="R425" s="807"/>
      <c r="S425" s="807" t="s">
        <v>9057</v>
      </c>
      <c r="T425" s="807"/>
      <c r="U425" s="807">
        <v>10.8</v>
      </c>
      <c r="V425" s="963"/>
      <c r="W425" s="807"/>
      <c r="X425" s="807"/>
      <c r="Y425" s="807"/>
      <c r="Z425" s="807"/>
      <c r="AA425" s="807"/>
      <c r="AB425" s="807"/>
      <c r="AC425" s="807" t="s">
        <v>10027</v>
      </c>
      <c r="AD425" s="807" t="s">
        <v>10027</v>
      </c>
      <c r="AE425" s="807" t="s">
        <v>10027</v>
      </c>
      <c r="AF425" s="807" t="s">
        <v>2239</v>
      </c>
      <c r="AG425" s="807"/>
      <c r="AH425" s="807" t="s">
        <v>663</v>
      </c>
      <c r="AI425" s="807" t="s">
        <v>13127</v>
      </c>
      <c r="AJ425" s="807"/>
      <c r="AK425" s="559"/>
    </row>
    <row r="426" spans="1:37" ht="75" customHeight="1" x14ac:dyDescent="0.25">
      <c r="A426" s="767"/>
      <c r="B426" s="784">
        <v>418</v>
      </c>
      <c r="C426" s="785" t="s">
        <v>2844</v>
      </c>
      <c r="D426" s="785" t="s">
        <v>1961</v>
      </c>
      <c r="E426" s="807" t="s">
        <v>1962</v>
      </c>
      <c r="F426" s="785" t="s">
        <v>9464</v>
      </c>
      <c r="G426" s="807" t="s">
        <v>1105</v>
      </c>
      <c r="H426" s="807"/>
      <c r="I426" s="807"/>
      <c r="J426" s="807"/>
      <c r="K426" s="807">
        <v>7586.21</v>
      </c>
      <c r="L426" s="807">
        <f t="shared" si="80"/>
        <v>660</v>
      </c>
      <c r="M426" s="807">
        <f t="shared" si="80"/>
        <v>127.19999999999999</v>
      </c>
      <c r="N426" s="788">
        <v>55</v>
      </c>
      <c r="O426" s="788">
        <v>10.6</v>
      </c>
      <c r="P426" s="788" t="s">
        <v>1527</v>
      </c>
      <c r="Q426" s="807" t="s">
        <v>813</v>
      </c>
      <c r="R426" s="807" t="s">
        <v>17287</v>
      </c>
      <c r="S426" s="807" t="s">
        <v>8952</v>
      </c>
      <c r="T426" s="807" t="s">
        <v>14482</v>
      </c>
      <c r="U426" s="807">
        <v>11</v>
      </c>
      <c r="V426" s="963">
        <v>3</v>
      </c>
      <c r="W426" s="807" t="s">
        <v>16509</v>
      </c>
      <c r="X426" s="807"/>
      <c r="Y426" s="807"/>
      <c r="Z426" s="807"/>
      <c r="AA426" s="807"/>
      <c r="AB426" s="807"/>
      <c r="AC426" s="807" t="s">
        <v>10027</v>
      </c>
      <c r="AD426" s="807" t="s">
        <v>2239</v>
      </c>
      <c r="AE426" s="807" t="s">
        <v>2239</v>
      </c>
      <c r="AF426" s="807" t="s">
        <v>2239</v>
      </c>
      <c r="AG426" s="807"/>
      <c r="AH426" s="807"/>
      <c r="AI426" s="807" t="s">
        <v>12411</v>
      </c>
      <c r="AJ426" s="807"/>
      <c r="AK426" s="559"/>
    </row>
    <row r="427" spans="1:37" ht="94.5" customHeight="1" x14ac:dyDescent="0.25">
      <c r="A427" s="767"/>
      <c r="B427" s="784">
        <v>419</v>
      </c>
      <c r="C427" s="785" t="s">
        <v>2844</v>
      </c>
      <c r="D427" s="785" t="s">
        <v>16515</v>
      </c>
      <c r="E427" s="807" t="s">
        <v>1964</v>
      </c>
      <c r="F427" s="785" t="s">
        <v>9465</v>
      </c>
      <c r="G427" s="807" t="s">
        <v>1105</v>
      </c>
      <c r="H427" s="807" t="s">
        <v>12251</v>
      </c>
      <c r="I427" s="807"/>
      <c r="J427" s="807"/>
      <c r="K427" s="807">
        <v>11863.44</v>
      </c>
      <c r="L427" s="807">
        <f t="shared" si="80"/>
        <v>1032.1200000000001</v>
      </c>
      <c r="M427" s="807">
        <f t="shared" si="80"/>
        <v>59.04</v>
      </c>
      <c r="N427" s="788">
        <v>86.01</v>
      </c>
      <c r="O427" s="788">
        <v>4.92</v>
      </c>
      <c r="P427" s="788" t="s">
        <v>1527</v>
      </c>
      <c r="Q427" s="807" t="s">
        <v>813</v>
      </c>
      <c r="R427" s="807" t="s">
        <v>17287</v>
      </c>
      <c r="S427" s="807" t="s">
        <v>8952</v>
      </c>
      <c r="T427" s="807" t="s">
        <v>14481</v>
      </c>
      <c r="U427" s="807">
        <v>11</v>
      </c>
      <c r="V427" s="963"/>
      <c r="W427" s="807"/>
      <c r="X427" s="807">
        <v>1</v>
      </c>
      <c r="Y427" s="807" t="s">
        <v>14039</v>
      </c>
      <c r="Z427" s="807" t="s">
        <v>16516</v>
      </c>
      <c r="AA427" s="807"/>
      <c r="AB427" s="807"/>
      <c r="AC427" s="807" t="s">
        <v>10027</v>
      </c>
      <c r="AD427" s="807" t="s">
        <v>10027</v>
      </c>
      <c r="AE427" s="807" t="s">
        <v>10027</v>
      </c>
      <c r="AF427" s="807" t="s">
        <v>2239</v>
      </c>
      <c r="AG427" s="807"/>
      <c r="AH427" s="807"/>
      <c r="AI427" s="807" t="s">
        <v>16517</v>
      </c>
      <c r="AJ427" s="807"/>
      <c r="AK427" s="559"/>
    </row>
    <row r="428" spans="1:37" ht="60" customHeight="1" x14ac:dyDescent="0.25">
      <c r="A428" s="767"/>
      <c r="B428" s="784">
        <v>420</v>
      </c>
      <c r="C428" s="785" t="s">
        <v>2844</v>
      </c>
      <c r="D428" s="785" t="s">
        <v>17086</v>
      </c>
      <c r="E428" s="807" t="s">
        <v>2081</v>
      </c>
      <c r="F428" s="785" t="s">
        <v>9463</v>
      </c>
      <c r="G428" s="807" t="s">
        <v>1105</v>
      </c>
      <c r="H428" s="807"/>
      <c r="I428" s="807"/>
      <c r="J428" s="807"/>
      <c r="K428" s="807">
        <v>4399.99</v>
      </c>
      <c r="L428" s="807">
        <f t="shared" si="80"/>
        <v>382.79999999999995</v>
      </c>
      <c r="M428" s="807">
        <f t="shared" si="80"/>
        <v>72.12</v>
      </c>
      <c r="N428" s="788">
        <v>31.9</v>
      </c>
      <c r="O428" s="788">
        <v>6.01</v>
      </c>
      <c r="P428" s="788" t="s">
        <v>1527</v>
      </c>
      <c r="Q428" s="807" t="s">
        <v>813</v>
      </c>
      <c r="R428" s="807" t="s">
        <v>17287</v>
      </c>
      <c r="S428" s="807" t="s">
        <v>8952</v>
      </c>
      <c r="T428" s="807" t="s">
        <v>14483</v>
      </c>
      <c r="U428" s="807">
        <v>11</v>
      </c>
      <c r="V428" s="963">
        <v>2</v>
      </c>
      <c r="W428" s="807" t="s">
        <v>11556</v>
      </c>
      <c r="X428" s="807"/>
      <c r="Y428" s="807"/>
      <c r="Z428" s="807"/>
      <c r="AA428" s="807"/>
      <c r="AB428" s="807"/>
      <c r="AC428" s="807" t="s">
        <v>10027</v>
      </c>
      <c r="AD428" s="807" t="s">
        <v>10027</v>
      </c>
      <c r="AE428" s="807" t="s">
        <v>10027</v>
      </c>
      <c r="AF428" s="807" t="s">
        <v>10027</v>
      </c>
      <c r="AG428" s="807"/>
      <c r="AH428" s="807"/>
      <c r="AI428" s="807" t="s">
        <v>12657</v>
      </c>
      <c r="AJ428" s="807"/>
      <c r="AK428" s="559"/>
    </row>
    <row r="429" spans="1:37" ht="120" customHeight="1" x14ac:dyDescent="0.25">
      <c r="A429" s="767"/>
      <c r="B429" s="784">
        <v>421</v>
      </c>
      <c r="C429" s="785" t="s">
        <v>2844</v>
      </c>
      <c r="D429" s="785" t="s">
        <v>17100</v>
      </c>
      <c r="E429" s="807" t="s">
        <v>2077</v>
      </c>
      <c r="F429" s="785" t="s">
        <v>9461</v>
      </c>
      <c r="G429" s="807" t="s">
        <v>1105</v>
      </c>
      <c r="H429" s="807"/>
      <c r="I429" s="807"/>
      <c r="J429" s="807"/>
      <c r="K429" s="807"/>
      <c r="L429" s="807">
        <f t="shared" si="80"/>
        <v>168.35999999999999</v>
      </c>
      <c r="M429" s="807">
        <f t="shared" si="80"/>
        <v>52.199999999999996</v>
      </c>
      <c r="N429" s="788">
        <v>14.03</v>
      </c>
      <c r="O429" s="788">
        <v>4.3499999999999996</v>
      </c>
      <c r="P429" s="788" t="s">
        <v>1527</v>
      </c>
      <c r="Q429" s="807" t="s">
        <v>813</v>
      </c>
      <c r="R429" s="807" t="s">
        <v>17287</v>
      </c>
      <c r="S429" s="807" t="s">
        <v>9057</v>
      </c>
      <c r="T429" s="807"/>
      <c r="U429" s="807">
        <v>11</v>
      </c>
      <c r="V429" s="963"/>
      <c r="W429" s="807"/>
      <c r="X429" s="807"/>
      <c r="Y429" s="807"/>
      <c r="Z429" s="807"/>
      <c r="AA429" s="807"/>
      <c r="AB429" s="807"/>
      <c r="AC429" s="807" t="s">
        <v>10027</v>
      </c>
      <c r="AD429" s="807" t="s">
        <v>10027</v>
      </c>
      <c r="AE429" s="807" t="s">
        <v>10027</v>
      </c>
      <c r="AF429" s="807" t="s">
        <v>10027</v>
      </c>
      <c r="AG429" s="807"/>
      <c r="AH429" s="807"/>
      <c r="AI429" s="807" t="s">
        <v>16883</v>
      </c>
      <c r="AJ429" s="807"/>
      <c r="AK429" s="559"/>
    </row>
    <row r="430" spans="1:37" ht="150" customHeight="1" x14ac:dyDescent="0.25">
      <c r="A430" s="767"/>
      <c r="B430" s="784">
        <v>422</v>
      </c>
      <c r="C430" s="785" t="s">
        <v>1191</v>
      </c>
      <c r="D430" s="785" t="s">
        <v>13117</v>
      </c>
      <c r="E430" s="807" t="s">
        <v>657</v>
      </c>
      <c r="F430" s="785" t="s">
        <v>9460</v>
      </c>
      <c r="G430" s="807" t="s">
        <v>1105</v>
      </c>
      <c r="H430" s="807"/>
      <c r="I430" s="807"/>
      <c r="J430" s="807"/>
      <c r="K430" s="807">
        <v>3669.4</v>
      </c>
      <c r="L430" s="807">
        <f t="shared" si="80"/>
        <v>319.20000000000005</v>
      </c>
      <c r="M430" s="807">
        <f t="shared" si="80"/>
        <v>99.072000000000003</v>
      </c>
      <c r="N430" s="788">
        <v>26.6</v>
      </c>
      <c r="O430" s="788">
        <v>8.2560000000000002</v>
      </c>
      <c r="P430" s="788" t="s">
        <v>1527</v>
      </c>
      <c r="Q430" s="807" t="s">
        <v>813</v>
      </c>
      <c r="R430" s="807" t="s">
        <v>17287</v>
      </c>
      <c r="S430" s="807" t="s">
        <v>8952</v>
      </c>
      <c r="T430" s="807" t="s">
        <v>8203</v>
      </c>
      <c r="U430" s="807">
        <v>14.2</v>
      </c>
      <c r="V430" s="963">
        <v>1</v>
      </c>
      <c r="W430" s="807" t="s">
        <v>15993</v>
      </c>
      <c r="X430" s="807">
        <v>1</v>
      </c>
      <c r="Y430" s="807" t="s">
        <v>10680</v>
      </c>
      <c r="Z430" s="807"/>
      <c r="AA430" s="807"/>
      <c r="AB430" s="807"/>
      <c r="AC430" s="807" t="s">
        <v>10027</v>
      </c>
      <c r="AD430" s="807" t="s">
        <v>10027</v>
      </c>
      <c r="AE430" s="807" t="s">
        <v>10027</v>
      </c>
      <c r="AF430" s="807" t="s">
        <v>10027</v>
      </c>
      <c r="AG430" s="807"/>
      <c r="AH430" s="807" t="s">
        <v>8</v>
      </c>
      <c r="AI430" s="807" t="s">
        <v>11302</v>
      </c>
      <c r="AJ430" s="807"/>
      <c r="AK430" s="559"/>
    </row>
    <row r="431" spans="1:37" ht="135" customHeight="1" x14ac:dyDescent="0.25">
      <c r="A431" s="767"/>
      <c r="B431" s="784">
        <v>423</v>
      </c>
      <c r="C431" s="785" t="s">
        <v>3162</v>
      </c>
      <c r="D431" s="785" t="s">
        <v>17089</v>
      </c>
      <c r="E431" s="807" t="s">
        <v>13091</v>
      </c>
      <c r="F431" s="785" t="s">
        <v>11737</v>
      </c>
      <c r="G431" s="807" t="s">
        <v>1105</v>
      </c>
      <c r="H431" s="807"/>
      <c r="I431" s="807"/>
      <c r="J431" s="807"/>
      <c r="K431" s="807" t="s">
        <v>11738</v>
      </c>
      <c r="L431" s="807">
        <f t="shared" si="80"/>
        <v>541.20000000000005</v>
      </c>
      <c r="M431" s="807">
        <f t="shared" si="80"/>
        <v>60</v>
      </c>
      <c r="N431" s="788">
        <v>45.1</v>
      </c>
      <c r="O431" s="788">
        <v>5</v>
      </c>
      <c r="P431" s="788" t="s">
        <v>1527</v>
      </c>
      <c r="Q431" s="807" t="s">
        <v>813</v>
      </c>
      <c r="R431" s="807" t="s">
        <v>17287</v>
      </c>
      <c r="S431" s="807" t="s">
        <v>8952</v>
      </c>
      <c r="T431" s="807" t="s">
        <v>14484</v>
      </c>
      <c r="U431" s="807">
        <v>11</v>
      </c>
      <c r="V431" s="963">
        <v>2</v>
      </c>
      <c r="W431" s="807" t="s">
        <v>17090</v>
      </c>
      <c r="X431" s="807"/>
      <c r="Y431" s="807"/>
      <c r="Z431" s="807"/>
      <c r="AA431" s="807"/>
      <c r="AB431" s="807"/>
      <c r="AC431" s="807" t="s">
        <v>10027</v>
      </c>
      <c r="AD431" s="807" t="s">
        <v>10027</v>
      </c>
      <c r="AE431" s="807" t="s">
        <v>10027</v>
      </c>
      <c r="AF431" s="807" t="s">
        <v>10027</v>
      </c>
      <c r="AG431" s="807"/>
      <c r="AH431" s="807" t="s">
        <v>663</v>
      </c>
      <c r="AI431" s="807" t="s">
        <v>11739</v>
      </c>
      <c r="AJ431" s="807"/>
      <c r="AK431" s="559"/>
    </row>
    <row r="432" spans="1:37" ht="105" customHeight="1" x14ac:dyDescent="0.25">
      <c r="A432" s="767"/>
      <c r="B432" s="784">
        <v>424</v>
      </c>
      <c r="C432" s="785" t="s">
        <v>1191</v>
      </c>
      <c r="D432" s="785" t="s">
        <v>17058</v>
      </c>
      <c r="E432" s="807" t="s">
        <v>2474</v>
      </c>
      <c r="F432" s="785" t="s">
        <v>9459</v>
      </c>
      <c r="G432" s="807" t="s">
        <v>1105</v>
      </c>
      <c r="H432" s="807"/>
      <c r="I432" s="807"/>
      <c r="J432" s="807"/>
      <c r="K432" s="807">
        <v>1213.79</v>
      </c>
      <c r="L432" s="807">
        <f t="shared" si="80"/>
        <v>105.60000000000001</v>
      </c>
      <c r="M432" s="807">
        <f t="shared" si="80"/>
        <v>11.28</v>
      </c>
      <c r="N432" s="788">
        <v>8.8000000000000007</v>
      </c>
      <c r="O432" s="788">
        <v>0.94</v>
      </c>
      <c r="P432" s="788" t="s">
        <v>1527</v>
      </c>
      <c r="Q432" s="807" t="s">
        <v>813</v>
      </c>
      <c r="R432" s="807" t="s">
        <v>17287</v>
      </c>
      <c r="S432" s="807" t="s">
        <v>8952</v>
      </c>
      <c r="T432" s="807" t="s">
        <v>14485</v>
      </c>
      <c r="U432" s="807">
        <v>11</v>
      </c>
      <c r="V432" s="963">
        <v>2</v>
      </c>
      <c r="W432" s="807" t="s">
        <v>10866</v>
      </c>
      <c r="X432" s="807"/>
      <c r="Y432" s="807"/>
      <c r="Z432" s="807"/>
      <c r="AA432" s="807"/>
      <c r="AB432" s="807"/>
      <c r="AC432" s="807" t="s">
        <v>10027</v>
      </c>
      <c r="AD432" s="807" t="s">
        <v>10027</v>
      </c>
      <c r="AE432" s="807" t="s">
        <v>10027</v>
      </c>
      <c r="AF432" s="807" t="s">
        <v>2239</v>
      </c>
      <c r="AG432" s="807"/>
      <c r="AH432" s="807" t="s">
        <v>663</v>
      </c>
      <c r="AI432" s="807" t="s">
        <v>11329</v>
      </c>
      <c r="AJ432" s="807"/>
      <c r="AK432" s="559"/>
    </row>
    <row r="433" spans="1:37" ht="110.25" customHeight="1" x14ac:dyDescent="0.25">
      <c r="A433" s="767"/>
      <c r="B433" s="784">
        <v>425</v>
      </c>
      <c r="C433" s="785" t="s">
        <v>1191</v>
      </c>
      <c r="D433" s="785" t="s">
        <v>8730</v>
      </c>
      <c r="E433" s="807" t="s">
        <v>2034</v>
      </c>
      <c r="F433" s="785" t="s">
        <v>9273</v>
      </c>
      <c r="G433" s="807" t="s">
        <v>1105</v>
      </c>
      <c r="H433" s="807"/>
      <c r="I433" s="807"/>
      <c r="J433" s="807"/>
      <c r="K433" s="807">
        <v>1652.41</v>
      </c>
      <c r="L433" s="807">
        <f t="shared" si="80"/>
        <v>143.76</v>
      </c>
      <c r="M433" s="807">
        <f t="shared" si="80"/>
        <v>27.96</v>
      </c>
      <c r="N433" s="788">
        <v>11.98</v>
      </c>
      <c r="O433" s="788">
        <v>2.33</v>
      </c>
      <c r="P433" s="788" t="s">
        <v>1527</v>
      </c>
      <c r="Q433" s="807" t="s">
        <v>813</v>
      </c>
      <c r="R433" s="807" t="s">
        <v>17287</v>
      </c>
      <c r="S433" s="807" t="s">
        <v>8952</v>
      </c>
      <c r="T433" s="807" t="s">
        <v>11330</v>
      </c>
      <c r="U433" s="807">
        <v>14.2</v>
      </c>
      <c r="V433" s="963">
        <v>2</v>
      </c>
      <c r="W433" s="807" t="s">
        <v>14479</v>
      </c>
      <c r="X433" s="807">
        <v>1</v>
      </c>
      <c r="Y433" s="807" t="s">
        <v>13860</v>
      </c>
      <c r="Z433" s="807"/>
      <c r="AA433" s="807"/>
      <c r="AB433" s="807"/>
      <c r="AC433" s="807" t="s">
        <v>10027</v>
      </c>
      <c r="AD433" s="807" t="s">
        <v>10027</v>
      </c>
      <c r="AE433" s="807" t="s">
        <v>10027</v>
      </c>
      <c r="AF433" s="807" t="s">
        <v>10027</v>
      </c>
      <c r="AG433" s="807"/>
      <c r="AH433" s="807"/>
      <c r="AI433" s="807" t="s">
        <v>16309</v>
      </c>
      <c r="AJ433" s="807"/>
      <c r="AK433" s="559"/>
    </row>
    <row r="434" spans="1:37" ht="210" customHeight="1" x14ac:dyDescent="0.25">
      <c r="A434" s="767"/>
      <c r="B434" s="784">
        <v>426</v>
      </c>
      <c r="C434" s="785" t="s">
        <v>3034</v>
      </c>
      <c r="D434" s="785" t="s">
        <v>8731</v>
      </c>
      <c r="E434" s="807" t="s">
        <v>2473</v>
      </c>
      <c r="F434" s="785" t="s">
        <v>9129</v>
      </c>
      <c r="G434" s="807" t="s">
        <v>1105</v>
      </c>
      <c r="H434" s="807"/>
      <c r="I434" s="807"/>
      <c r="J434" s="807"/>
      <c r="K434" s="807">
        <v>3486.7</v>
      </c>
      <c r="L434" s="807">
        <f t="shared" si="80"/>
        <v>303.36</v>
      </c>
      <c r="M434" s="807">
        <f t="shared" si="80"/>
        <v>94.199999999999989</v>
      </c>
      <c r="N434" s="788">
        <v>25.28</v>
      </c>
      <c r="O434" s="788">
        <v>7.85</v>
      </c>
      <c r="P434" s="788" t="s">
        <v>1527</v>
      </c>
      <c r="Q434" s="807" t="s">
        <v>813</v>
      </c>
      <c r="R434" s="807" t="s">
        <v>17287</v>
      </c>
      <c r="S434" s="807" t="s">
        <v>8952</v>
      </c>
      <c r="T434" s="807" t="s">
        <v>10013</v>
      </c>
      <c r="U434" s="807">
        <v>14.2</v>
      </c>
      <c r="V434" s="963">
        <v>2</v>
      </c>
      <c r="W434" s="807" t="s">
        <v>11376</v>
      </c>
      <c r="X434" s="807">
        <v>1</v>
      </c>
      <c r="Y434" s="807" t="s">
        <v>13889</v>
      </c>
      <c r="Z434" s="807"/>
      <c r="AA434" s="807"/>
      <c r="AB434" s="807"/>
      <c r="AC434" s="807" t="s">
        <v>10027</v>
      </c>
      <c r="AD434" s="807" t="s">
        <v>10027</v>
      </c>
      <c r="AE434" s="807" t="s">
        <v>10027</v>
      </c>
      <c r="AF434" s="807" t="s">
        <v>10027</v>
      </c>
      <c r="AG434" s="807"/>
      <c r="AH434" s="807"/>
      <c r="AI434" s="807" t="s">
        <v>9130</v>
      </c>
      <c r="AJ434" s="807"/>
      <c r="AK434" s="559"/>
    </row>
    <row r="435" spans="1:37" ht="60" customHeight="1" x14ac:dyDescent="0.25">
      <c r="A435" s="767"/>
      <c r="B435" s="784">
        <v>427</v>
      </c>
      <c r="C435" s="785" t="s">
        <v>3034</v>
      </c>
      <c r="D435" s="785" t="s">
        <v>16890</v>
      </c>
      <c r="E435" s="807" t="s">
        <v>2470</v>
      </c>
      <c r="F435" s="785" t="s">
        <v>16891</v>
      </c>
      <c r="G435" s="807" t="s">
        <v>1105</v>
      </c>
      <c r="H435" s="807"/>
      <c r="I435" s="807"/>
      <c r="J435" s="807"/>
      <c r="K435" s="807">
        <v>5476</v>
      </c>
      <c r="L435" s="807">
        <f t="shared" si="80"/>
        <v>476.40000000000003</v>
      </c>
      <c r="M435" s="807">
        <f t="shared" si="80"/>
        <v>147.84</v>
      </c>
      <c r="N435" s="788">
        <v>39.700000000000003</v>
      </c>
      <c r="O435" s="788">
        <v>12.32</v>
      </c>
      <c r="P435" s="788" t="s">
        <v>1527</v>
      </c>
      <c r="Q435" s="807" t="s">
        <v>813</v>
      </c>
      <c r="R435" s="807" t="s">
        <v>17287</v>
      </c>
      <c r="S435" s="807" t="s">
        <v>8952</v>
      </c>
      <c r="T435" s="800" t="s">
        <v>10014</v>
      </c>
      <c r="U435" s="807">
        <v>11</v>
      </c>
      <c r="V435" s="963">
        <v>2</v>
      </c>
      <c r="W435" s="807" t="s">
        <v>16510</v>
      </c>
      <c r="X435" s="807">
        <v>1</v>
      </c>
      <c r="Y435" s="807" t="s">
        <v>16511</v>
      </c>
      <c r="Z435" s="807"/>
      <c r="AA435" s="807"/>
      <c r="AB435" s="807"/>
      <c r="AC435" s="807" t="s">
        <v>10027</v>
      </c>
      <c r="AD435" s="807" t="s">
        <v>10027</v>
      </c>
      <c r="AE435" s="807" t="s">
        <v>10027</v>
      </c>
      <c r="AF435" s="807" t="s">
        <v>2239</v>
      </c>
      <c r="AG435" s="807"/>
      <c r="AH435" s="807" t="s">
        <v>663</v>
      </c>
      <c r="AI435" s="807"/>
      <c r="AJ435" s="807"/>
      <c r="AK435" s="559"/>
    </row>
    <row r="436" spans="1:37" ht="90" customHeight="1" x14ac:dyDescent="0.25">
      <c r="A436" s="767"/>
      <c r="B436" s="784">
        <v>428</v>
      </c>
      <c r="C436" s="785" t="s">
        <v>2809</v>
      </c>
      <c r="D436" s="785" t="s">
        <v>16986</v>
      </c>
      <c r="E436" s="807" t="s">
        <v>2468</v>
      </c>
      <c r="F436" s="785" t="s">
        <v>13262</v>
      </c>
      <c r="G436" s="807" t="s">
        <v>1105</v>
      </c>
      <c r="H436" s="807"/>
      <c r="I436" s="807"/>
      <c r="J436" s="807"/>
      <c r="K436" s="807">
        <v>7316.4</v>
      </c>
      <c r="L436" s="807">
        <f t="shared" si="80"/>
        <v>878.40000000000009</v>
      </c>
      <c r="M436" s="807">
        <f t="shared" si="80"/>
        <v>197.52</v>
      </c>
      <c r="N436" s="788">
        <v>73.2</v>
      </c>
      <c r="O436" s="788">
        <v>16.46</v>
      </c>
      <c r="P436" s="807" t="s">
        <v>1527</v>
      </c>
      <c r="Q436" s="807" t="s">
        <v>813</v>
      </c>
      <c r="R436" s="807" t="s">
        <v>17287</v>
      </c>
      <c r="S436" s="807" t="s">
        <v>8952</v>
      </c>
      <c r="T436" s="807" t="s">
        <v>14567</v>
      </c>
      <c r="U436" s="807">
        <v>14.2</v>
      </c>
      <c r="V436" s="963">
        <v>2</v>
      </c>
      <c r="W436" s="807" t="s">
        <v>14568</v>
      </c>
      <c r="X436" s="807">
        <v>1</v>
      </c>
      <c r="Y436" s="807" t="s">
        <v>12683</v>
      </c>
      <c r="Z436" s="807"/>
      <c r="AA436" s="807"/>
      <c r="AB436" s="807"/>
      <c r="AC436" s="807" t="s">
        <v>10027</v>
      </c>
      <c r="AD436" s="807" t="s">
        <v>10027</v>
      </c>
      <c r="AE436" s="807" t="s">
        <v>10027</v>
      </c>
      <c r="AF436" s="807" t="s">
        <v>2239</v>
      </c>
      <c r="AG436" s="807"/>
      <c r="AH436" s="807" t="s">
        <v>663</v>
      </c>
      <c r="AI436" s="807" t="s">
        <v>10685</v>
      </c>
      <c r="AJ436" s="807"/>
      <c r="AK436" s="559"/>
    </row>
    <row r="437" spans="1:37" ht="195" customHeight="1" x14ac:dyDescent="0.25">
      <c r="A437" s="767"/>
      <c r="B437" s="784">
        <v>429</v>
      </c>
      <c r="C437" s="785" t="s">
        <v>2759</v>
      </c>
      <c r="D437" s="785" t="s">
        <v>11378</v>
      </c>
      <c r="E437" s="807" t="s">
        <v>2497</v>
      </c>
      <c r="F437" s="785" t="s">
        <v>9457</v>
      </c>
      <c r="G437" s="807" t="s">
        <v>1105</v>
      </c>
      <c r="H437" s="807"/>
      <c r="I437" s="807"/>
      <c r="J437" s="807"/>
      <c r="K437" s="807">
        <v>6493.79</v>
      </c>
      <c r="L437" s="807">
        <f t="shared" si="80"/>
        <v>564.96</v>
      </c>
      <c r="M437" s="807">
        <f t="shared" si="80"/>
        <v>175.32</v>
      </c>
      <c r="N437" s="788">
        <v>47.08</v>
      </c>
      <c r="O437" s="788">
        <v>14.61</v>
      </c>
      <c r="P437" s="788" t="s">
        <v>1527</v>
      </c>
      <c r="Q437" s="807" t="s">
        <v>813</v>
      </c>
      <c r="R437" s="807" t="s">
        <v>17287</v>
      </c>
      <c r="S437" s="807" t="s">
        <v>8952</v>
      </c>
      <c r="T437" s="807" t="s">
        <v>14745</v>
      </c>
      <c r="U437" s="807">
        <v>11</v>
      </c>
      <c r="V437" s="963">
        <v>2</v>
      </c>
      <c r="W437" s="807" t="s">
        <v>1564</v>
      </c>
      <c r="X437" s="807"/>
      <c r="Y437" s="807"/>
      <c r="Z437" s="807"/>
      <c r="AA437" s="807"/>
      <c r="AB437" s="807" t="s">
        <v>10904</v>
      </c>
      <c r="AC437" s="807" t="s">
        <v>10027</v>
      </c>
      <c r="AD437" s="807" t="s">
        <v>10027</v>
      </c>
      <c r="AE437" s="807" t="s">
        <v>10027</v>
      </c>
      <c r="AF437" s="807" t="s">
        <v>10027</v>
      </c>
      <c r="AG437" s="807"/>
      <c r="AH437" s="807"/>
      <c r="AI437" s="807"/>
      <c r="AJ437" s="807"/>
      <c r="AK437" s="559"/>
    </row>
    <row r="438" spans="1:37" ht="60" customHeight="1" x14ac:dyDescent="0.25">
      <c r="A438" s="767"/>
      <c r="B438" s="784">
        <v>430</v>
      </c>
      <c r="C438" s="785" t="s">
        <v>2759</v>
      </c>
      <c r="D438" s="785" t="s">
        <v>11381</v>
      </c>
      <c r="E438" s="807" t="s">
        <v>11380</v>
      </c>
      <c r="F438" s="785" t="s">
        <v>12859</v>
      </c>
      <c r="G438" s="807" t="s">
        <v>1105</v>
      </c>
      <c r="H438" s="807"/>
      <c r="I438" s="807"/>
      <c r="J438" s="807"/>
      <c r="K438" s="807">
        <v>2801.38</v>
      </c>
      <c r="L438" s="807">
        <f t="shared" si="80"/>
        <v>654.48</v>
      </c>
      <c r="M438" s="807">
        <f t="shared" si="80"/>
        <v>203.04000000000002</v>
      </c>
      <c r="N438" s="788">
        <v>54.54</v>
      </c>
      <c r="O438" s="788">
        <v>16.920000000000002</v>
      </c>
      <c r="P438" s="788" t="s">
        <v>1527</v>
      </c>
      <c r="Q438" s="807" t="s">
        <v>813</v>
      </c>
      <c r="R438" s="807" t="s">
        <v>17287</v>
      </c>
      <c r="S438" s="807" t="s">
        <v>8952</v>
      </c>
      <c r="T438" s="807" t="s">
        <v>14739</v>
      </c>
      <c r="U438" s="807">
        <v>11</v>
      </c>
      <c r="V438" s="963">
        <v>2</v>
      </c>
      <c r="W438" s="807" t="s">
        <v>1564</v>
      </c>
      <c r="X438" s="807">
        <v>1</v>
      </c>
      <c r="Y438" s="807" t="s">
        <v>11382</v>
      </c>
      <c r="Z438" s="807"/>
      <c r="AA438" s="807"/>
      <c r="AB438" s="807" t="s">
        <v>10904</v>
      </c>
      <c r="AC438" s="807" t="s">
        <v>10027</v>
      </c>
      <c r="AD438" s="807" t="s">
        <v>10027</v>
      </c>
      <c r="AE438" s="807" t="s">
        <v>10027</v>
      </c>
      <c r="AF438" s="807" t="s">
        <v>10027</v>
      </c>
      <c r="AG438" s="807"/>
      <c r="AH438" s="807"/>
      <c r="AI438" s="807"/>
      <c r="AJ438" s="807"/>
      <c r="AK438" s="559"/>
    </row>
    <row r="439" spans="1:37" ht="60" customHeight="1" x14ac:dyDescent="0.25">
      <c r="A439" s="767"/>
      <c r="B439" s="784">
        <v>431</v>
      </c>
      <c r="C439" s="785" t="s">
        <v>2759</v>
      </c>
      <c r="D439" s="785" t="s">
        <v>8738</v>
      </c>
      <c r="E439" s="807"/>
      <c r="F439" s="785" t="s">
        <v>9458</v>
      </c>
      <c r="G439" s="807" t="s">
        <v>1105</v>
      </c>
      <c r="H439" s="807"/>
      <c r="I439" s="807"/>
      <c r="J439" s="807"/>
      <c r="K439" s="807"/>
      <c r="L439" s="807">
        <f t="shared" si="80"/>
        <v>410.76</v>
      </c>
      <c r="M439" s="807">
        <f t="shared" si="80"/>
        <v>127.44</v>
      </c>
      <c r="N439" s="788">
        <v>34.229999999999997</v>
      </c>
      <c r="O439" s="788">
        <v>10.62</v>
      </c>
      <c r="P439" s="788"/>
      <c r="Q439" s="807"/>
      <c r="R439" s="807"/>
      <c r="S439" s="807" t="s">
        <v>9057</v>
      </c>
      <c r="T439" s="807"/>
      <c r="U439" s="807">
        <v>10.8</v>
      </c>
      <c r="V439" s="963"/>
      <c r="W439" s="807"/>
      <c r="X439" s="807"/>
      <c r="Y439" s="807"/>
      <c r="Z439" s="807"/>
      <c r="AA439" s="807"/>
      <c r="AB439" s="807"/>
      <c r="AC439" s="807"/>
      <c r="AD439" s="807"/>
      <c r="AE439" s="807"/>
      <c r="AF439" s="807"/>
      <c r="AG439" s="807"/>
      <c r="AH439" s="807"/>
      <c r="AI439" s="807"/>
      <c r="AJ439" s="807"/>
      <c r="AK439" s="559"/>
    </row>
    <row r="440" spans="1:37" ht="300" customHeight="1" x14ac:dyDescent="0.25">
      <c r="A440" s="767"/>
      <c r="B440" s="784">
        <v>432</v>
      </c>
      <c r="C440" s="785" t="s">
        <v>3034</v>
      </c>
      <c r="D440" s="785" t="s">
        <v>17001</v>
      </c>
      <c r="E440" s="807" t="s">
        <v>2503</v>
      </c>
      <c r="F440" s="785" t="s">
        <v>9126</v>
      </c>
      <c r="G440" s="807" t="s">
        <v>1105</v>
      </c>
      <c r="H440" s="807"/>
      <c r="I440" s="807"/>
      <c r="J440" s="807" t="s">
        <v>16159</v>
      </c>
      <c r="K440" s="807">
        <v>5181.3999999999996</v>
      </c>
      <c r="L440" s="807">
        <f t="shared" si="80"/>
        <v>1666.6799999999998</v>
      </c>
      <c r="M440" s="807">
        <f t="shared" si="80"/>
        <v>139.92000000000002</v>
      </c>
      <c r="N440" s="788">
        <v>138.88999999999999</v>
      </c>
      <c r="O440" s="788">
        <v>11.66</v>
      </c>
      <c r="P440" s="788" t="s">
        <v>1527</v>
      </c>
      <c r="Q440" s="807" t="s">
        <v>813</v>
      </c>
      <c r="R440" s="807" t="s">
        <v>17287</v>
      </c>
      <c r="S440" s="807" t="s">
        <v>8952</v>
      </c>
      <c r="T440" s="807" t="s">
        <v>14486</v>
      </c>
      <c r="U440" s="807">
        <v>14.2</v>
      </c>
      <c r="V440" s="963">
        <v>3</v>
      </c>
      <c r="W440" s="807" t="s">
        <v>14487</v>
      </c>
      <c r="X440" s="807"/>
      <c r="Y440" s="807"/>
      <c r="Z440" s="807"/>
      <c r="AA440" s="807"/>
      <c r="AB440" s="807" t="s">
        <v>10267</v>
      </c>
      <c r="AC440" s="807" t="s">
        <v>10027</v>
      </c>
      <c r="AD440" s="807" t="s">
        <v>10027</v>
      </c>
      <c r="AE440" s="807" t="s">
        <v>10027</v>
      </c>
      <c r="AF440" s="807" t="s">
        <v>2239</v>
      </c>
      <c r="AG440" s="807"/>
      <c r="AH440" s="807" t="s">
        <v>663</v>
      </c>
      <c r="AI440" s="807"/>
      <c r="AJ440" s="807"/>
      <c r="AK440" s="559"/>
    </row>
    <row r="441" spans="1:37" ht="220.5" customHeight="1" x14ac:dyDescent="0.25">
      <c r="A441" s="767"/>
      <c r="B441" s="784">
        <v>433</v>
      </c>
      <c r="C441" s="785" t="s">
        <v>3034</v>
      </c>
      <c r="D441" s="785" t="s">
        <v>8890</v>
      </c>
      <c r="E441" s="807" t="s">
        <v>2504</v>
      </c>
      <c r="F441" s="785" t="s">
        <v>9121</v>
      </c>
      <c r="G441" s="807" t="s">
        <v>1105</v>
      </c>
      <c r="H441" s="807"/>
      <c r="I441" s="807"/>
      <c r="J441" s="807" t="s">
        <v>9122</v>
      </c>
      <c r="K441" s="807">
        <v>7774.2</v>
      </c>
      <c r="L441" s="807">
        <f t="shared" si="80"/>
        <v>908.64</v>
      </c>
      <c r="M441" s="807">
        <f t="shared" si="80"/>
        <v>209.88</v>
      </c>
      <c r="N441" s="788">
        <v>75.72</v>
      </c>
      <c r="O441" s="788">
        <v>17.489999999999998</v>
      </c>
      <c r="P441" s="788" t="s">
        <v>1527</v>
      </c>
      <c r="Q441" s="807" t="s">
        <v>813</v>
      </c>
      <c r="R441" s="807" t="s">
        <v>17287</v>
      </c>
      <c r="S441" s="807" t="s">
        <v>8952</v>
      </c>
      <c r="T441" s="807" t="s">
        <v>10015</v>
      </c>
      <c r="U441" s="807">
        <v>11</v>
      </c>
      <c r="V441" s="963">
        <v>2</v>
      </c>
      <c r="W441" s="885" t="s">
        <v>10264</v>
      </c>
      <c r="X441" s="807">
        <v>1</v>
      </c>
      <c r="Y441" s="886" t="s">
        <v>10034</v>
      </c>
      <c r="Z441" s="807"/>
      <c r="AA441" s="807"/>
      <c r="AB441" s="807" t="s">
        <v>10212</v>
      </c>
      <c r="AC441" s="807" t="s">
        <v>10027</v>
      </c>
      <c r="AD441" s="807" t="s">
        <v>10027</v>
      </c>
      <c r="AE441" s="807" t="s">
        <v>10027</v>
      </c>
      <c r="AF441" s="807" t="s">
        <v>10027</v>
      </c>
      <c r="AG441" s="807"/>
      <c r="AH441" s="807" t="s">
        <v>663</v>
      </c>
      <c r="AI441" s="807"/>
      <c r="AJ441" s="807"/>
      <c r="AK441" s="559"/>
    </row>
    <row r="442" spans="1:37" ht="90" customHeight="1" x14ac:dyDescent="0.25">
      <c r="A442" s="767"/>
      <c r="B442" s="784">
        <v>434</v>
      </c>
      <c r="C442" s="785" t="s">
        <v>3034</v>
      </c>
      <c r="D442" s="785" t="s">
        <v>16886</v>
      </c>
      <c r="E442" s="807" t="s">
        <v>2507</v>
      </c>
      <c r="F442" s="785" t="s">
        <v>9131</v>
      </c>
      <c r="G442" s="807" t="s">
        <v>1105</v>
      </c>
      <c r="H442" s="807"/>
      <c r="I442" s="807"/>
      <c r="J442" s="807"/>
      <c r="K442" s="807">
        <v>5634.8</v>
      </c>
      <c r="L442" s="807">
        <f t="shared" si="80"/>
        <v>490.20000000000005</v>
      </c>
      <c r="M442" s="807">
        <f t="shared" si="80"/>
        <v>152.28</v>
      </c>
      <c r="N442" s="788">
        <v>40.85</v>
      </c>
      <c r="O442" s="788">
        <v>12.69</v>
      </c>
      <c r="P442" s="788" t="s">
        <v>1527</v>
      </c>
      <c r="Q442" s="807" t="s">
        <v>813</v>
      </c>
      <c r="R442" s="807" t="s">
        <v>17287</v>
      </c>
      <c r="S442" s="807" t="s">
        <v>8952</v>
      </c>
      <c r="T442" s="807" t="s">
        <v>10265</v>
      </c>
      <c r="U442" s="807">
        <v>14.2</v>
      </c>
      <c r="V442" s="963">
        <v>1</v>
      </c>
      <c r="W442" s="807" t="s">
        <v>11495</v>
      </c>
      <c r="X442" s="807">
        <v>1</v>
      </c>
      <c r="Y442" s="807" t="s">
        <v>10261</v>
      </c>
      <c r="Z442" s="807"/>
      <c r="AA442" s="807"/>
      <c r="AB442" s="807"/>
      <c r="AC442" s="807" t="s">
        <v>10027</v>
      </c>
      <c r="AD442" s="807" t="s">
        <v>10027</v>
      </c>
      <c r="AE442" s="807" t="s">
        <v>10027</v>
      </c>
      <c r="AF442" s="807" t="s">
        <v>2239</v>
      </c>
      <c r="AG442" s="807"/>
      <c r="AH442" s="807" t="s">
        <v>668</v>
      </c>
      <c r="AI442" s="807"/>
      <c r="AJ442" s="807"/>
      <c r="AK442" s="559"/>
    </row>
    <row r="443" spans="1:37" ht="60" customHeight="1" x14ac:dyDescent="0.25">
      <c r="A443" s="767"/>
      <c r="B443" s="784">
        <v>435</v>
      </c>
      <c r="C443" s="785" t="s">
        <v>3034</v>
      </c>
      <c r="D443" s="785" t="s">
        <v>17061</v>
      </c>
      <c r="E443" s="807" t="s">
        <v>2509</v>
      </c>
      <c r="F443" s="785" t="s">
        <v>9135</v>
      </c>
      <c r="G443" s="807" t="s">
        <v>1105</v>
      </c>
      <c r="H443" s="807"/>
      <c r="I443" s="807"/>
      <c r="J443" s="807"/>
      <c r="K443" s="807">
        <v>3161.7</v>
      </c>
      <c r="L443" s="807">
        <f t="shared" si="80"/>
        <v>275.04000000000002</v>
      </c>
      <c r="M443" s="807">
        <f t="shared" si="80"/>
        <v>85.320000000000007</v>
      </c>
      <c r="N443" s="788">
        <v>22.92</v>
      </c>
      <c r="O443" s="788">
        <v>7.11</v>
      </c>
      <c r="P443" s="788" t="s">
        <v>1527</v>
      </c>
      <c r="Q443" s="807" t="s">
        <v>813</v>
      </c>
      <c r="R443" s="807" t="s">
        <v>17287</v>
      </c>
      <c r="S443" s="807" t="s">
        <v>8952</v>
      </c>
      <c r="T443" s="807" t="s">
        <v>14569</v>
      </c>
      <c r="U443" s="807">
        <v>11</v>
      </c>
      <c r="V443" s="963">
        <v>1</v>
      </c>
      <c r="W443" s="807" t="s">
        <v>11356</v>
      </c>
      <c r="X443" s="807">
        <v>1</v>
      </c>
      <c r="Y443" s="807" t="s">
        <v>14449</v>
      </c>
      <c r="Z443" s="807"/>
      <c r="AA443" s="807"/>
      <c r="AB443" s="807"/>
      <c r="AC443" s="807" t="s">
        <v>10027</v>
      </c>
      <c r="AD443" s="807" t="s">
        <v>10027</v>
      </c>
      <c r="AE443" s="807" t="s">
        <v>10027</v>
      </c>
      <c r="AF443" s="807" t="s">
        <v>10027</v>
      </c>
      <c r="AG443" s="807"/>
      <c r="AH443" s="807" t="s">
        <v>663</v>
      </c>
      <c r="AI443" s="807"/>
      <c r="AJ443" s="807"/>
      <c r="AK443" s="559"/>
    </row>
    <row r="444" spans="1:37" ht="60" customHeight="1" x14ac:dyDescent="0.25">
      <c r="A444" s="767"/>
      <c r="B444" s="784">
        <v>436</v>
      </c>
      <c r="C444" s="785" t="s">
        <v>3034</v>
      </c>
      <c r="D444" s="785" t="s">
        <v>17099</v>
      </c>
      <c r="E444" s="807" t="s">
        <v>2511</v>
      </c>
      <c r="F444" s="785" t="s">
        <v>10016</v>
      </c>
      <c r="G444" s="807" t="s">
        <v>1105</v>
      </c>
      <c r="H444" s="807"/>
      <c r="I444" s="807"/>
      <c r="J444" s="807"/>
      <c r="K444" s="807">
        <v>462.8</v>
      </c>
      <c r="L444" s="807">
        <f t="shared" si="80"/>
        <v>236.39999999999998</v>
      </c>
      <c r="M444" s="807">
        <f t="shared" si="80"/>
        <v>12.48</v>
      </c>
      <c r="N444" s="788">
        <v>19.7</v>
      </c>
      <c r="O444" s="788">
        <v>1.04</v>
      </c>
      <c r="P444" s="788" t="s">
        <v>1527</v>
      </c>
      <c r="Q444" s="807" t="s">
        <v>813</v>
      </c>
      <c r="R444" s="807" t="s">
        <v>17287</v>
      </c>
      <c r="S444" s="807" t="s">
        <v>8952</v>
      </c>
      <c r="T444" s="807" t="s">
        <v>14488</v>
      </c>
      <c r="U444" s="807">
        <v>11</v>
      </c>
      <c r="V444" s="963">
        <v>2</v>
      </c>
      <c r="W444" s="807" t="s">
        <v>10831</v>
      </c>
      <c r="X444" s="807">
        <v>1</v>
      </c>
      <c r="Y444" s="807" t="s">
        <v>14489</v>
      </c>
      <c r="Z444" s="807"/>
      <c r="AA444" s="807"/>
      <c r="AB444" s="807"/>
      <c r="AC444" s="807" t="s">
        <v>10027</v>
      </c>
      <c r="AD444" s="807" t="s">
        <v>10027</v>
      </c>
      <c r="AE444" s="807" t="s">
        <v>10027</v>
      </c>
      <c r="AF444" s="807" t="s">
        <v>10027</v>
      </c>
      <c r="AG444" s="807"/>
      <c r="AH444" s="807" t="s">
        <v>663</v>
      </c>
      <c r="AI444" s="807" t="s">
        <v>12822</v>
      </c>
      <c r="AJ444" s="807"/>
      <c r="AK444" s="559"/>
    </row>
    <row r="445" spans="1:37" ht="60" customHeight="1" x14ac:dyDescent="0.25">
      <c r="A445" s="767"/>
      <c r="B445" s="784">
        <v>437</v>
      </c>
      <c r="C445" s="785" t="s">
        <v>3034</v>
      </c>
      <c r="D445" s="785" t="s">
        <v>8744</v>
      </c>
      <c r="E445" s="807" t="s">
        <v>2515</v>
      </c>
      <c r="F445" s="785" t="s">
        <v>9123</v>
      </c>
      <c r="G445" s="807" t="s">
        <v>1105</v>
      </c>
      <c r="H445" s="807"/>
      <c r="I445" s="807"/>
      <c r="J445" s="807"/>
      <c r="K445" s="807">
        <v>2235.5</v>
      </c>
      <c r="L445" s="807">
        <f t="shared" si="80"/>
        <v>194.52</v>
      </c>
      <c r="M445" s="807">
        <f t="shared" si="80"/>
        <v>60.36</v>
      </c>
      <c r="N445" s="788">
        <v>16.21</v>
      </c>
      <c r="O445" s="788">
        <v>5.03</v>
      </c>
      <c r="P445" s="788" t="s">
        <v>1527</v>
      </c>
      <c r="Q445" s="807" t="s">
        <v>813</v>
      </c>
      <c r="R445" s="807"/>
      <c r="S445" s="807" t="s">
        <v>9057</v>
      </c>
      <c r="T445" s="807"/>
      <c r="U445" s="807">
        <v>10.8</v>
      </c>
      <c r="V445" s="963"/>
      <c r="W445" s="807"/>
      <c r="X445" s="807"/>
      <c r="Y445" s="807"/>
      <c r="Z445" s="807"/>
      <c r="AA445" s="807"/>
      <c r="AB445" s="807"/>
      <c r="AC445" s="807" t="s">
        <v>10027</v>
      </c>
      <c r="AD445" s="807" t="s">
        <v>10027</v>
      </c>
      <c r="AE445" s="807" t="s">
        <v>10027</v>
      </c>
      <c r="AF445" s="807" t="s">
        <v>2239</v>
      </c>
      <c r="AG445" s="807"/>
      <c r="AH445" s="807"/>
      <c r="AI445" s="807" t="s">
        <v>13128</v>
      </c>
      <c r="AJ445" s="807"/>
      <c r="AK445" s="559"/>
    </row>
    <row r="446" spans="1:37" ht="315" customHeight="1" x14ac:dyDescent="0.25">
      <c r="A446" s="767"/>
      <c r="B446" s="784">
        <v>438</v>
      </c>
      <c r="C446" s="785" t="s">
        <v>3034</v>
      </c>
      <c r="D446" s="785" t="s">
        <v>8482</v>
      </c>
      <c r="E446" s="807" t="s">
        <v>16728</v>
      </c>
      <c r="F446" s="785" t="s">
        <v>17398</v>
      </c>
      <c r="G446" s="807" t="s">
        <v>1105</v>
      </c>
      <c r="H446" s="807" t="s">
        <v>14403</v>
      </c>
      <c r="I446" s="807"/>
      <c r="J446" s="807"/>
      <c r="K446" s="807">
        <v>4400.7</v>
      </c>
      <c r="L446" s="807">
        <f t="shared" si="80"/>
        <v>382.79999999999995</v>
      </c>
      <c r="M446" s="807">
        <f t="shared" si="80"/>
        <v>118.56</v>
      </c>
      <c r="N446" s="788">
        <v>31.9</v>
      </c>
      <c r="O446" s="788">
        <v>9.8800000000000008</v>
      </c>
      <c r="P446" s="788" t="s">
        <v>1527</v>
      </c>
      <c r="Q446" s="807" t="s">
        <v>813</v>
      </c>
      <c r="R446" s="807" t="s">
        <v>17287</v>
      </c>
      <c r="S446" s="807" t="s">
        <v>8952</v>
      </c>
      <c r="T446" s="807" t="s">
        <v>10017</v>
      </c>
      <c r="U446" s="807">
        <v>11</v>
      </c>
      <c r="V446" s="807">
        <v>2</v>
      </c>
      <c r="W446" s="824" t="s">
        <v>1564</v>
      </c>
      <c r="X446" s="807">
        <v>1</v>
      </c>
      <c r="Y446" s="807" t="s">
        <v>17085</v>
      </c>
      <c r="Z446" s="807"/>
      <c r="AA446" s="807"/>
      <c r="AB446" s="807" t="s">
        <v>10269</v>
      </c>
      <c r="AC446" s="807" t="s">
        <v>10027</v>
      </c>
      <c r="AD446" s="807" t="s">
        <v>10027</v>
      </c>
      <c r="AE446" s="807" t="s">
        <v>10027</v>
      </c>
      <c r="AF446" s="807" t="s">
        <v>10027</v>
      </c>
      <c r="AG446" s="807"/>
      <c r="AH446" s="807"/>
      <c r="AI446" s="807"/>
      <c r="AJ446" s="807"/>
      <c r="AK446" s="559"/>
    </row>
    <row r="447" spans="1:37" ht="345" customHeight="1" x14ac:dyDescent="0.25">
      <c r="A447" s="767"/>
      <c r="B447" s="784">
        <v>439</v>
      </c>
      <c r="C447" s="785" t="s">
        <v>3034</v>
      </c>
      <c r="D447" s="785" t="s">
        <v>8483</v>
      </c>
      <c r="E447" s="807" t="s">
        <v>16729</v>
      </c>
      <c r="F447" s="785" t="s">
        <v>17399</v>
      </c>
      <c r="G447" s="807" t="s">
        <v>1105</v>
      </c>
      <c r="H447" s="807"/>
      <c r="I447" s="807"/>
      <c r="J447" s="807"/>
      <c r="K447" s="807">
        <v>4282.8</v>
      </c>
      <c r="L447" s="807">
        <f t="shared" si="80"/>
        <v>372.48</v>
      </c>
      <c r="M447" s="807">
        <f t="shared" si="80"/>
        <v>115.56</v>
      </c>
      <c r="N447" s="788">
        <v>31.04</v>
      </c>
      <c r="O447" s="788">
        <v>9.6300000000000008</v>
      </c>
      <c r="P447" s="788" t="s">
        <v>1527</v>
      </c>
      <c r="Q447" s="807" t="s">
        <v>813</v>
      </c>
      <c r="R447" s="807" t="s">
        <v>17287</v>
      </c>
      <c r="S447" s="807" t="s">
        <v>8952</v>
      </c>
      <c r="T447" s="807" t="s">
        <v>10018</v>
      </c>
      <c r="U447" s="807">
        <v>14.2</v>
      </c>
      <c r="V447" s="807">
        <v>2</v>
      </c>
      <c r="W447" s="807" t="s">
        <v>1564</v>
      </c>
      <c r="X447" s="807">
        <v>1</v>
      </c>
      <c r="Y447" s="807" t="s">
        <v>10150</v>
      </c>
      <c r="Z447" s="807"/>
      <c r="AA447" s="807"/>
      <c r="AB447" s="807" t="s">
        <v>10271</v>
      </c>
      <c r="AC447" s="807" t="s">
        <v>10027</v>
      </c>
      <c r="AD447" s="807" t="s">
        <v>10027</v>
      </c>
      <c r="AE447" s="807" t="s">
        <v>10027</v>
      </c>
      <c r="AF447" s="807" t="s">
        <v>10027</v>
      </c>
      <c r="AG447" s="807"/>
      <c r="AH447" s="807"/>
      <c r="AI447" s="807"/>
      <c r="AJ447" s="807"/>
      <c r="AK447" s="559"/>
    </row>
    <row r="448" spans="1:37" ht="105" customHeight="1" x14ac:dyDescent="0.25">
      <c r="A448" s="767"/>
      <c r="B448" s="784">
        <v>440</v>
      </c>
      <c r="C448" s="785" t="s">
        <v>3034</v>
      </c>
      <c r="D448" s="785" t="s">
        <v>8484</v>
      </c>
      <c r="E448" s="807" t="s">
        <v>16730</v>
      </c>
      <c r="F448" s="785" t="s">
        <v>9146</v>
      </c>
      <c r="G448" s="807" t="s">
        <v>1105</v>
      </c>
      <c r="H448" s="807"/>
      <c r="I448" s="807"/>
      <c r="J448" s="807"/>
      <c r="K448" s="807">
        <v>2147</v>
      </c>
      <c r="L448" s="807">
        <f t="shared" si="80"/>
        <v>186.84</v>
      </c>
      <c r="M448" s="807">
        <f t="shared" si="80"/>
        <v>57.96</v>
      </c>
      <c r="N448" s="788">
        <v>15.57</v>
      </c>
      <c r="O448" s="788">
        <v>4.83</v>
      </c>
      <c r="P448" s="788" t="s">
        <v>1527</v>
      </c>
      <c r="Q448" s="807" t="s">
        <v>813</v>
      </c>
      <c r="R448" s="807" t="s">
        <v>17287</v>
      </c>
      <c r="S448" s="807" t="s">
        <v>8952</v>
      </c>
      <c r="T448" s="811" t="s">
        <v>10019</v>
      </c>
      <c r="U448" s="807">
        <v>11</v>
      </c>
      <c r="V448" s="963">
        <v>1</v>
      </c>
      <c r="W448" s="824" t="s">
        <v>1564</v>
      </c>
      <c r="X448" s="807">
        <v>1</v>
      </c>
      <c r="Y448" s="807" t="s">
        <v>10150</v>
      </c>
      <c r="Z448" s="807"/>
      <c r="AA448" s="807"/>
      <c r="AB448" s="807"/>
      <c r="AC448" s="807" t="s">
        <v>10027</v>
      </c>
      <c r="AD448" s="807" t="s">
        <v>10027</v>
      </c>
      <c r="AE448" s="807" t="s">
        <v>10027</v>
      </c>
      <c r="AF448" s="807" t="s">
        <v>10027</v>
      </c>
      <c r="AG448" s="807"/>
      <c r="AH448" s="807"/>
      <c r="AI448" s="807" t="s">
        <v>16557</v>
      </c>
      <c r="AJ448" s="807"/>
      <c r="AK448" s="559"/>
    </row>
    <row r="449" spans="1:37" ht="150" customHeight="1" x14ac:dyDescent="0.25">
      <c r="A449" s="767"/>
      <c r="B449" s="784">
        <v>441</v>
      </c>
      <c r="C449" s="785" t="s">
        <v>3034</v>
      </c>
      <c r="D449" s="785" t="s">
        <v>8485</v>
      </c>
      <c r="E449" s="807" t="s">
        <v>16731</v>
      </c>
      <c r="F449" s="785" t="s">
        <v>9147</v>
      </c>
      <c r="G449" s="807" t="s">
        <v>1105</v>
      </c>
      <c r="H449" s="807"/>
      <c r="I449" s="807"/>
      <c r="J449" s="807"/>
      <c r="K449" s="807">
        <v>2366.3000000000002</v>
      </c>
      <c r="L449" s="807">
        <f t="shared" si="80"/>
        <v>205.92000000000002</v>
      </c>
      <c r="M449" s="807">
        <f t="shared" si="80"/>
        <v>63.84</v>
      </c>
      <c r="N449" s="788">
        <v>17.16</v>
      </c>
      <c r="O449" s="788">
        <v>5.32</v>
      </c>
      <c r="P449" s="788" t="s">
        <v>1527</v>
      </c>
      <c r="Q449" s="807" t="s">
        <v>813</v>
      </c>
      <c r="R449" s="807" t="s">
        <v>17287</v>
      </c>
      <c r="S449" s="807" t="s">
        <v>8952</v>
      </c>
      <c r="T449" s="807" t="s">
        <v>10020</v>
      </c>
      <c r="U449" s="807">
        <v>11</v>
      </c>
      <c r="V449" s="963">
        <v>1</v>
      </c>
      <c r="W449" s="807" t="s">
        <v>1564</v>
      </c>
      <c r="X449" s="807">
        <v>1</v>
      </c>
      <c r="Y449" s="807" t="s">
        <v>10150</v>
      </c>
      <c r="Z449" s="807"/>
      <c r="AA449" s="807"/>
      <c r="AB449" s="807"/>
      <c r="AC449" s="807" t="s">
        <v>10027</v>
      </c>
      <c r="AD449" s="807" t="s">
        <v>10027</v>
      </c>
      <c r="AE449" s="807" t="s">
        <v>10027</v>
      </c>
      <c r="AF449" s="807" t="s">
        <v>10027</v>
      </c>
      <c r="AG449" s="807"/>
      <c r="AH449" s="807"/>
      <c r="AI449" s="807"/>
      <c r="AJ449" s="807"/>
      <c r="AK449" s="559"/>
    </row>
    <row r="450" spans="1:37" ht="60" customHeight="1" x14ac:dyDescent="0.25">
      <c r="A450" s="767"/>
      <c r="B450" s="784">
        <v>442</v>
      </c>
      <c r="C450" s="785" t="s">
        <v>3034</v>
      </c>
      <c r="D450" s="785" t="s">
        <v>10272</v>
      </c>
      <c r="E450" s="807" t="s">
        <v>2532</v>
      </c>
      <c r="F450" s="785" t="s">
        <v>9148</v>
      </c>
      <c r="G450" s="807" t="s">
        <v>1103</v>
      </c>
      <c r="H450" s="807"/>
      <c r="I450" s="807"/>
      <c r="J450" s="807"/>
      <c r="K450" s="807">
        <v>4123.8</v>
      </c>
      <c r="L450" s="807">
        <f t="shared" si="80"/>
        <v>379.08</v>
      </c>
      <c r="M450" s="807">
        <f t="shared" si="80"/>
        <v>111.35999999999999</v>
      </c>
      <c r="N450" s="788">
        <v>31.59</v>
      </c>
      <c r="O450" s="788">
        <v>9.2799999999999994</v>
      </c>
      <c r="P450" s="788" t="s">
        <v>1527</v>
      </c>
      <c r="Q450" s="807" t="s">
        <v>813</v>
      </c>
      <c r="R450" s="807" t="s">
        <v>17287</v>
      </c>
      <c r="S450" s="807" t="s">
        <v>8952</v>
      </c>
      <c r="T450" s="807" t="s">
        <v>10273</v>
      </c>
      <c r="U450" s="807">
        <v>10.8</v>
      </c>
      <c r="V450" s="963">
        <v>2</v>
      </c>
      <c r="W450" s="807" t="s">
        <v>10261</v>
      </c>
      <c r="X450" s="807">
        <v>1</v>
      </c>
      <c r="Y450" s="807" t="s">
        <v>10268</v>
      </c>
      <c r="Z450" s="807"/>
      <c r="AA450" s="807"/>
      <c r="AB450" s="807"/>
      <c r="AC450" s="807" t="s">
        <v>10027</v>
      </c>
      <c r="AD450" s="807" t="s">
        <v>10027</v>
      </c>
      <c r="AE450" s="807" t="s">
        <v>10027</v>
      </c>
      <c r="AF450" s="807" t="s">
        <v>10027</v>
      </c>
      <c r="AG450" s="807"/>
      <c r="AH450" s="807"/>
      <c r="AI450" s="807" t="s">
        <v>9271</v>
      </c>
      <c r="AJ450" s="807"/>
      <c r="AK450" s="559"/>
    </row>
    <row r="451" spans="1:37" ht="225" customHeight="1" x14ac:dyDescent="0.25">
      <c r="A451" s="767"/>
      <c r="B451" s="784">
        <v>443</v>
      </c>
      <c r="C451" s="785" t="s">
        <v>3034</v>
      </c>
      <c r="D451" s="785" t="s">
        <v>8745</v>
      </c>
      <c r="E451" s="807" t="s">
        <v>2534</v>
      </c>
      <c r="F451" s="785" t="s">
        <v>9124</v>
      </c>
      <c r="G451" s="807" t="s">
        <v>1105</v>
      </c>
      <c r="H451" s="807"/>
      <c r="I451" s="807"/>
      <c r="J451" s="807"/>
      <c r="K451" s="807">
        <v>2059.8000000000002</v>
      </c>
      <c r="L451" s="807">
        <f t="shared" si="80"/>
        <v>179.16</v>
      </c>
      <c r="M451" s="807">
        <f t="shared" si="80"/>
        <v>55.56</v>
      </c>
      <c r="N451" s="788">
        <v>14.93</v>
      </c>
      <c r="O451" s="788">
        <v>4.63</v>
      </c>
      <c r="P451" s="788" t="s">
        <v>1527</v>
      </c>
      <c r="Q451" s="807" t="s">
        <v>813</v>
      </c>
      <c r="R451" s="807" t="s">
        <v>17287</v>
      </c>
      <c r="S451" s="807" t="s">
        <v>8952</v>
      </c>
      <c r="T451" s="807" t="s">
        <v>10021</v>
      </c>
      <c r="U451" s="807">
        <v>14.2</v>
      </c>
      <c r="V451" s="945">
        <v>3</v>
      </c>
      <c r="W451" s="807" t="s">
        <v>10263</v>
      </c>
      <c r="X451" s="807">
        <v>1</v>
      </c>
      <c r="Y451" s="807" t="s">
        <v>10266</v>
      </c>
      <c r="Z451" s="807"/>
      <c r="AA451" s="807"/>
      <c r="AB451" s="807" t="s">
        <v>10250</v>
      </c>
      <c r="AC451" s="807" t="s">
        <v>10027</v>
      </c>
      <c r="AD451" s="807" t="s">
        <v>10027</v>
      </c>
      <c r="AE451" s="807" t="s">
        <v>10027</v>
      </c>
      <c r="AF451" s="807" t="s">
        <v>10027</v>
      </c>
      <c r="AG451" s="807"/>
      <c r="AH451" s="807" t="s">
        <v>663</v>
      </c>
      <c r="AI451" s="807"/>
      <c r="AJ451" s="807"/>
      <c r="AK451" s="559"/>
    </row>
    <row r="452" spans="1:37" ht="75" customHeight="1" x14ac:dyDescent="0.25">
      <c r="A452" s="767"/>
      <c r="B452" s="784">
        <v>444</v>
      </c>
      <c r="C452" s="785" t="s">
        <v>3034</v>
      </c>
      <c r="D452" s="785" t="s">
        <v>16994</v>
      </c>
      <c r="E452" s="807" t="s">
        <v>2536</v>
      </c>
      <c r="F452" s="785" t="s">
        <v>12797</v>
      </c>
      <c r="G452" s="807" t="s">
        <v>1105</v>
      </c>
      <c r="H452" s="807"/>
      <c r="I452" s="807"/>
      <c r="J452" s="807"/>
      <c r="K452" s="807">
        <v>4766.7</v>
      </c>
      <c r="L452" s="807">
        <f t="shared" si="80"/>
        <v>478.79999999999995</v>
      </c>
      <c r="M452" s="807">
        <f t="shared" si="80"/>
        <v>128.76</v>
      </c>
      <c r="N452" s="788">
        <v>39.9</v>
      </c>
      <c r="O452" s="788">
        <v>10.73</v>
      </c>
      <c r="P452" s="788" t="s">
        <v>1527</v>
      </c>
      <c r="Q452" s="807" t="s">
        <v>813</v>
      </c>
      <c r="R452" s="807" t="s">
        <v>17287</v>
      </c>
      <c r="S452" s="807" t="s">
        <v>8952</v>
      </c>
      <c r="T452" s="807" t="s">
        <v>14490</v>
      </c>
      <c r="U452" s="807">
        <v>14.2</v>
      </c>
      <c r="V452" s="963">
        <v>2</v>
      </c>
      <c r="W452" s="807" t="s">
        <v>13619</v>
      </c>
      <c r="X452" s="807">
        <v>1</v>
      </c>
      <c r="Y452" s="807" t="s">
        <v>12820</v>
      </c>
      <c r="Z452" s="807"/>
      <c r="AA452" s="807"/>
      <c r="AB452" s="807"/>
      <c r="AC452" s="807" t="s">
        <v>10027</v>
      </c>
      <c r="AD452" s="807" t="s">
        <v>10027</v>
      </c>
      <c r="AE452" s="807" t="s">
        <v>10027</v>
      </c>
      <c r="AF452" s="807" t="s">
        <v>2239</v>
      </c>
      <c r="AG452" s="807"/>
      <c r="AH452" s="807" t="s">
        <v>663</v>
      </c>
      <c r="AI452" s="807" t="s">
        <v>12772</v>
      </c>
      <c r="AJ452" s="807"/>
      <c r="AK452" s="559"/>
    </row>
    <row r="453" spans="1:37" ht="180" customHeight="1" x14ac:dyDescent="0.25">
      <c r="A453" s="767"/>
      <c r="B453" s="784">
        <v>445</v>
      </c>
      <c r="C453" s="785" t="s">
        <v>3034</v>
      </c>
      <c r="D453" s="785" t="s">
        <v>17027</v>
      </c>
      <c r="E453" s="807" t="s">
        <v>13084</v>
      </c>
      <c r="F453" s="785" t="s">
        <v>9132</v>
      </c>
      <c r="G453" s="807" t="s">
        <v>1105</v>
      </c>
      <c r="H453" s="807"/>
      <c r="I453" s="807"/>
      <c r="J453" s="807"/>
      <c r="K453" s="807">
        <v>8983.5</v>
      </c>
      <c r="L453" s="807">
        <f t="shared" si="80"/>
        <v>781.56</v>
      </c>
      <c r="M453" s="807">
        <f t="shared" si="80"/>
        <v>242.52</v>
      </c>
      <c r="N453" s="788">
        <v>65.13</v>
      </c>
      <c r="O453" s="788">
        <v>20.21</v>
      </c>
      <c r="P453" s="788" t="s">
        <v>1527</v>
      </c>
      <c r="Q453" s="807" t="s">
        <v>813</v>
      </c>
      <c r="R453" s="807" t="s">
        <v>17287</v>
      </c>
      <c r="S453" s="807" t="s">
        <v>8952</v>
      </c>
      <c r="T453" s="807" t="s">
        <v>14491</v>
      </c>
      <c r="U453" s="807">
        <v>14.2</v>
      </c>
      <c r="V453" s="963">
        <v>2</v>
      </c>
      <c r="W453" s="807" t="s">
        <v>1564</v>
      </c>
      <c r="X453" s="807">
        <v>1</v>
      </c>
      <c r="Y453" s="807" t="s">
        <v>14492</v>
      </c>
      <c r="Z453" s="807"/>
      <c r="AA453" s="807"/>
      <c r="AB453" s="807" t="s">
        <v>10278</v>
      </c>
      <c r="AC453" s="807" t="s">
        <v>10027</v>
      </c>
      <c r="AD453" s="807" t="s">
        <v>10027</v>
      </c>
      <c r="AE453" s="807" t="s">
        <v>10027</v>
      </c>
      <c r="AF453" s="807" t="s">
        <v>10027</v>
      </c>
      <c r="AG453" s="807"/>
      <c r="AH453" s="807"/>
      <c r="AI453" s="807"/>
      <c r="AJ453" s="807"/>
      <c r="AK453" s="559"/>
    </row>
    <row r="454" spans="1:37" ht="390" customHeight="1" x14ac:dyDescent="0.25">
      <c r="A454" s="767"/>
      <c r="B454" s="784">
        <v>446</v>
      </c>
      <c r="C454" s="785" t="s">
        <v>3034</v>
      </c>
      <c r="D454" s="785" t="s">
        <v>13112</v>
      </c>
      <c r="E454" s="807" t="s">
        <v>2539</v>
      </c>
      <c r="F454" s="785" t="s">
        <v>9137</v>
      </c>
      <c r="G454" s="807" t="s">
        <v>1105</v>
      </c>
      <c r="H454" s="807"/>
      <c r="I454" s="807"/>
      <c r="J454" s="807"/>
      <c r="K454" s="807">
        <v>5602.7</v>
      </c>
      <c r="L454" s="807">
        <f t="shared" si="80"/>
        <v>487.43999999999994</v>
      </c>
      <c r="M454" s="807">
        <f t="shared" si="80"/>
        <v>151.32</v>
      </c>
      <c r="N454" s="788">
        <v>40.619999999999997</v>
      </c>
      <c r="O454" s="788">
        <v>12.61</v>
      </c>
      <c r="P454" s="788" t="s">
        <v>1527</v>
      </c>
      <c r="Q454" s="788" t="s">
        <v>813</v>
      </c>
      <c r="R454" s="807" t="s">
        <v>17287</v>
      </c>
      <c r="S454" s="807" t="s">
        <v>8952</v>
      </c>
      <c r="T454" s="807" t="s">
        <v>10022</v>
      </c>
      <c r="U454" s="807">
        <v>11</v>
      </c>
      <c r="V454" s="963">
        <v>2</v>
      </c>
      <c r="W454" s="807" t="s">
        <v>10279</v>
      </c>
      <c r="X454" s="807">
        <v>1</v>
      </c>
      <c r="Y454" s="807" t="s">
        <v>10034</v>
      </c>
      <c r="Z454" s="807"/>
      <c r="AA454" s="807"/>
      <c r="AB454" s="807"/>
      <c r="AC454" s="807" t="s">
        <v>10027</v>
      </c>
      <c r="AD454" s="807" t="s">
        <v>10027</v>
      </c>
      <c r="AE454" s="807" t="s">
        <v>10027</v>
      </c>
      <c r="AF454" s="807" t="s">
        <v>10027</v>
      </c>
      <c r="AG454" s="807"/>
      <c r="AH454" s="807"/>
      <c r="AI454" s="807"/>
      <c r="AJ454" s="807"/>
      <c r="AK454" s="559"/>
    </row>
    <row r="455" spans="1:37" ht="315" customHeight="1" x14ac:dyDescent="0.25">
      <c r="A455" s="767"/>
      <c r="B455" s="784">
        <v>447</v>
      </c>
      <c r="C455" s="785" t="s">
        <v>3034</v>
      </c>
      <c r="D455" s="785" t="s">
        <v>8507</v>
      </c>
      <c r="E455" s="807" t="s">
        <v>2542</v>
      </c>
      <c r="F455" s="785" t="s">
        <v>9125</v>
      </c>
      <c r="G455" s="807" t="s">
        <v>1105</v>
      </c>
      <c r="H455" s="807"/>
      <c r="I455" s="807"/>
      <c r="J455" s="807"/>
      <c r="K455" s="807">
        <v>4941.8</v>
      </c>
      <c r="L455" s="807">
        <f t="shared" si="80"/>
        <v>429.96</v>
      </c>
      <c r="M455" s="807">
        <f t="shared" si="80"/>
        <v>133.44</v>
      </c>
      <c r="N455" s="788">
        <v>35.83</v>
      </c>
      <c r="O455" s="788">
        <v>11.12</v>
      </c>
      <c r="P455" s="788" t="s">
        <v>1527</v>
      </c>
      <c r="Q455" s="807" t="s">
        <v>813</v>
      </c>
      <c r="R455" s="807" t="s">
        <v>17287</v>
      </c>
      <c r="S455" s="807" t="s">
        <v>8952</v>
      </c>
      <c r="T455" s="807" t="s">
        <v>10023</v>
      </c>
      <c r="U455" s="807">
        <v>11</v>
      </c>
      <c r="V455" s="963">
        <v>1</v>
      </c>
      <c r="W455" s="807" t="s">
        <v>1564</v>
      </c>
      <c r="X455" s="807">
        <v>1</v>
      </c>
      <c r="Y455" s="807" t="s">
        <v>10261</v>
      </c>
      <c r="Z455" s="807"/>
      <c r="AA455" s="807"/>
      <c r="AB455" s="807"/>
      <c r="AC455" s="807" t="s">
        <v>10027</v>
      </c>
      <c r="AD455" s="807" t="s">
        <v>10027</v>
      </c>
      <c r="AE455" s="807" t="s">
        <v>10027</v>
      </c>
      <c r="AF455" s="807" t="s">
        <v>2239</v>
      </c>
      <c r="AG455" s="807"/>
      <c r="AH455" s="807" t="s">
        <v>663</v>
      </c>
      <c r="AI455" s="807"/>
      <c r="AJ455" s="807"/>
      <c r="AK455" s="559"/>
    </row>
    <row r="456" spans="1:37" ht="240" customHeight="1" x14ac:dyDescent="0.25">
      <c r="A456" s="767"/>
      <c r="B456" s="784">
        <v>448</v>
      </c>
      <c r="C456" s="785" t="s">
        <v>3034</v>
      </c>
      <c r="D456" s="785" t="s">
        <v>17098</v>
      </c>
      <c r="E456" s="807" t="s">
        <v>2568</v>
      </c>
      <c r="F456" s="785" t="s">
        <v>9136</v>
      </c>
      <c r="G456" s="807" t="s">
        <v>1105</v>
      </c>
      <c r="H456" s="807"/>
      <c r="I456" s="807"/>
      <c r="J456" s="807"/>
      <c r="K456" s="807">
        <v>4696.5</v>
      </c>
      <c r="L456" s="807">
        <f t="shared" si="80"/>
        <v>408.59999999999997</v>
      </c>
      <c r="M456" s="807">
        <f t="shared" si="80"/>
        <v>126.84</v>
      </c>
      <c r="N456" s="788">
        <v>34.049999999999997</v>
      </c>
      <c r="O456" s="788">
        <v>10.57</v>
      </c>
      <c r="P456" s="788" t="s">
        <v>1527</v>
      </c>
      <c r="Q456" s="807" t="s">
        <v>813</v>
      </c>
      <c r="R456" s="807" t="s">
        <v>17287</v>
      </c>
      <c r="S456" s="807" t="s">
        <v>8952</v>
      </c>
      <c r="T456" s="807" t="s">
        <v>14493</v>
      </c>
      <c r="U456" s="807">
        <v>14.2</v>
      </c>
      <c r="V456" s="963">
        <v>2</v>
      </c>
      <c r="W456" s="807" t="s">
        <v>11556</v>
      </c>
      <c r="X456" s="807">
        <v>1</v>
      </c>
      <c r="Y456" s="807" t="s">
        <v>14494</v>
      </c>
      <c r="Z456" s="807"/>
      <c r="AA456" s="807"/>
      <c r="AB456" s="807"/>
      <c r="AC456" s="807" t="s">
        <v>10027</v>
      </c>
      <c r="AD456" s="807" t="s">
        <v>10027</v>
      </c>
      <c r="AE456" s="807" t="s">
        <v>10027</v>
      </c>
      <c r="AF456" s="807" t="s">
        <v>10027</v>
      </c>
      <c r="AG456" s="807"/>
      <c r="AH456" s="807"/>
      <c r="AI456" s="807"/>
      <c r="AJ456" s="807"/>
      <c r="AK456" s="559"/>
    </row>
    <row r="457" spans="1:37" ht="54" customHeight="1" x14ac:dyDescent="0.25">
      <c r="A457" s="767"/>
      <c r="B457" s="784">
        <v>449</v>
      </c>
      <c r="C457" s="785" t="s">
        <v>3034</v>
      </c>
      <c r="D457" s="785" t="s">
        <v>16965</v>
      </c>
      <c r="E457" s="807" t="s">
        <v>2569</v>
      </c>
      <c r="F457" s="785" t="s">
        <v>10438</v>
      </c>
      <c r="G457" s="807" t="s">
        <v>1103</v>
      </c>
      <c r="H457" s="807"/>
      <c r="I457" s="807"/>
      <c r="J457" s="807" t="s">
        <v>12170</v>
      </c>
      <c r="K457" s="807">
        <v>3875.86</v>
      </c>
      <c r="L457" s="807">
        <f t="shared" si="80"/>
        <v>429.59999999999997</v>
      </c>
      <c r="M457" s="807">
        <f t="shared" si="80"/>
        <v>104.64000000000001</v>
      </c>
      <c r="N457" s="788">
        <v>35.799999999999997</v>
      </c>
      <c r="O457" s="788">
        <v>8.7200000000000006</v>
      </c>
      <c r="P457" s="807" t="s">
        <v>9978</v>
      </c>
      <c r="Q457" s="807" t="s">
        <v>813</v>
      </c>
      <c r="R457" s="807" t="s">
        <v>17287</v>
      </c>
      <c r="S457" s="807" t="s">
        <v>8952</v>
      </c>
      <c r="T457" s="807" t="s">
        <v>14495</v>
      </c>
      <c r="U457" s="807">
        <v>14.2</v>
      </c>
      <c r="V457" s="963">
        <v>2</v>
      </c>
      <c r="W457" s="807" t="s">
        <v>12825</v>
      </c>
      <c r="X457" s="807">
        <v>1</v>
      </c>
      <c r="Y457" s="807" t="s">
        <v>12683</v>
      </c>
      <c r="Z457" s="807"/>
      <c r="AA457" s="807"/>
      <c r="AB457" s="807"/>
      <c r="AC457" s="807" t="s">
        <v>10027</v>
      </c>
      <c r="AD457" s="807" t="s">
        <v>10027</v>
      </c>
      <c r="AE457" s="807" t="s">
        <v>10027</v>
      </c>
      <c r="AF457" s="807" t="s">
        <v>2239</v>
      </c>
      <c r="AG457" s="807"/>
      <c r="AH457" s="807"/>
      <c r="AI457" s="807" t="s">
        <v>9271</v>
      </c>
      <c r="AJ457" s="807"/>
      <c r="AK457" s="559"/>
    </row>
    <row r="458" spans="1:37" ht="44.25" customHeight="1" x14ac:dyDescent="0.25">
      <c r="A458" s="767"/>
      <c r="B458" s="784">
        <v>450</v>
      </c>
      <c r="C458" s="785" t="s">
        <v>3034</v>
      </c>
      <c r="D458" s="785" t="s">
        <v>8751</v>
      </c>
      <c r="E458" s="807" t="s">
        <v>2574</v>
      </c>
      <c r="F458" s="785" t="s">
        <v>12689</v>
      </c>
      <c r="G458" s="807" t="s">
        <v>1104</v>
      </c>
      <c r="H458" s="807" t="s">
        <v>8208</v>
      </c>
      <c r="I458" s="807"/>
      <c r="J458" s="807"/>
      <c r="K458" s="807">
        <v>5149.3999999999996</v>
      </c>
      <c r="L458" s="807">
        <f t="shared" si="80"/>
        <v>448.79999999999995</v>
      </c>
      <c r="M458" s="807">
        <f t="shared" si="80"/>
        <v>138.96</v>
      </c>
      <c r="N458" s="788">
        <v>37.4</v>
      </c>
      <c r="O458" s="788">
        <v>11.58</v>
      </c>
      <c r="P458" s="807" t="s">
        <v>9978</v>
      </c>
      <c r="Q458" s="788" t="s">
        <v>813</v>
      </c>
      <c r="R458" s="807" t="s">
        <v>17287</v>
      </c>
      <c r="S458" s="807" t="s">
        <v>8952</v>
      </c>
      <c r="T458" s="807" t="s">
        <v>14570</v>
      </c>
      <c r="U458" s="807">
        <v>11</v>
      </c>
      <c r="V458" s="963">
        <v>1</v>
      </c>
      <c r="W458" s="807" t="s">
        <v>11376</v>
      </c>
      <c r="X458" s="807">
        <v>1</v>
      </c>
      <c r="Y458" s="807" t="s">
        <v>14449</v>
      </c>
      <c r="Z458" s="807"/>
      <c r="AA458" s="807"/>
      <c r="AB458" s="807"/>
      <c r="AC458" s="807" t="s">
        <v>10027</v>
      </c>
      <c r="AD458" s="807" t="s">
        <v>10027</v>
      </c>
      <c r="AE458" s="807" t="s">
        <v>10027</v>
      </c>
      <c r="AF458" s="807" t="s">
        <v>10027</v>
      </c>
      <c r="AG458" s="807"/>
      <c r="AH458" s="807"/>
      <c r="AI458" s="807" t="s">
        <v>13324</v>
      </c>
      <c r="AJ458" s="807"/>
      <c r="AK458" s="559"/>
    </row>
    <row r="459" spans="1:37" ht="75" customHeight="1" x14ac:dyDescent="0.25">
      <c r="A459" s="767"/>
      <c r="B459" s="784">
        <v>451</v>
      </c>
      <c r="C459" s="785" t="s">
        <v>2844</v>
      </c>
      <c r="D459" s="785" t="s">
        <v>8752</v>
      </c>
      <c r="E459" s="807" t="s">
        <v>2575</v>
      </c>
      <c r="F459" s="785" t="s">
        <v>9435</v>
      </c>
      <c r="G459" s="807" t="s">
        <v>1105</v>
      </c>
      <c r="H459" s="807"/>
      <c r="I459" s="807"/>
      <c r="J459" s="807"/>
      <c r="K459" s="807">
        <v>2142.0700000000002</v>
      </c>
      <c r="L459" s="807">
        <f t="shared" si="80"/>
        <v>186.35999999999999</v>
      </c>
      <c r="M459" s="807">
        <f t="shared" si="80"/>
        <v>57.84</v>
      </c>
      <c r="N459" s="788">
        <v>15.53</v>
      </c>
      <c r="O459" s="788">
        <v>4.82</v>
      </c>
      <c r="P459" s="788" t="s">
        <v>1527</v>
      </c>
      <c r="Q459" s="807" t="s">
        <v>813</v>
      </c>
      <c r="R459" s="807" t="s">
        <v>17287</v>
      </c>
      <c r="S459" s="807" t="s">
        <v>8952</v>
      </c>
      <c r="T459" s="807" t="s">
        <v>12414</v>
      </c>
      <c r="U459" s="807">
        <v>14.2</v>
      </c>
      <c r="V459" s="963">
        <v>2</v>
      </c>
      <c r="W459" s="807" t="s">
        <v>12415</v>
      </c>
      <c r="X459" s="807">
        <v>1</v>
      </c>
      <c r="Y459" s="807" t="s">
        <v>10680</v>
      </c>
      <c r="Z459" s="807"/>
      <c r="AA459" s="807"/>
      <c r="AB459" s="807"/>
      <c r="AC459" s="807" t="s">
        <v>10027</v>
      </c>
      <c r="AD459" s="807" t="s">
        <v>10027</v>
      </c>
      <c r="AE459" s="807" t="s">
        <v>10027</v>
      </c>
      <c r="AF459" s="807" t="s">
        <v>2239</v>
      </c>
      <c r="AG459" s="807"/>
      <c r="AH459" s="807"/>
      <c r="AI459" s="807" t="s">
        <v>12416</v>
      </c>
      <c r="AJ459" s="807"/>
      <c r="AK459" s="559"/>
    </row>
    <row r="460" spans="1:37" ht="90" customHeight="1" x14ac:dyDescent="0.25">
      <c r="A460" s="767"/>
      <c r="B460" s="784">
        <v>452</v>
      </c>
      <c r="C460" s="785" t="s">
        <v>2844</v>
      </c>
      <c r="D460" s="785" t="s">
        <v>13097</v>
      </c>
      <c r="E460" s="807" t="s">
        <v>13098</v>
      </c>
      <c r="F460" s="785" t="s">
        <v>9412</v>
      </c>
      <c r="G460" s="807" t="s">
        <v>1105</v>
      </c>
      <c r="H460" s="807"/>
      <c r="I460" s="807"/>
      <c r="J460" s="807"/>
      <c r="K460" s="807">
        <v>2640</v>
      </c>
      <c r="L460" s="807">
        <f t="shared" si="80"/>
        <v>229.68</v>
      </c>
      <c r="M460" s="807">
        <f t="shared" si="80"/>
        <v>71.28</v>
      </c>
      <c r="N460" s="788">
        <v>19.14</v>
      </c>
      <c r="O460" s="788">
        <v>5.94</v>
      </c>
      <c r="P460" s="788" t="s">
        <v>1527</v>
      </c>
      <c r="Q460" s="807" t="s">
        <v>813</v>
      </c>
      <c r="R460" s="807" t="s">
        <v>17287</v>
      </c>
      <c r="S460" s="807" t="s">
        <v>8952</v>
      </c>
      <c r="T460" s="800" t="s">
        <v>14509</v>
      </c>
      <c r="U460" s="807">
        <v>14.2</v>
      </c>
      <c r="V460" s="963">
        <v>1</v>
      </c>
      <c r="W460" s="807" t="s">
        <v>15993</v>
      </c>
      <c r="X460" s="807">
        <v>1</v>
      </c>
      <c r="Y460" s="807" t="s">
        <v>12820</v>
      </c>
      <c r="Z460" s="807"/>
      <c r="AA460" s="807"/>
      <c r="AB460" s="807"/>
      <c r="AC460" s="807" t="s">
        <v>10027</v>
      </c>
      <c r="AD460" s="807" t="s">
        <v>10027</v>
      </c>
      <c r="AE460" s="807" t="s">
        <v>10027</v>
      </c>
      <c r="AF460" s="807" t="s">
        <v>10027</v>
      </c>
      <c r="AG460" s="807"/>
      <c r="AH460" s="807"/>
      <c r="AI460" s="807" t="s">
        <v>12417</v>
      </c>
      <c r="AJ460" s="807"/>
      <c r="AK460" s="559"/>
    </row>
    <row r="461" spans="1:37" ht="105" customHeight="1" x14ac:dyDescent="0.25">
      <c r="A461" s="767"/>
      <c r="B461" s="784">
        <v>453</v>
      </c>
      <c r="C461" s="785" t="s">
        <v>2844</v>
      </c>
      <c r="D461" s="785" t="s">
        <v>17054</v>
      </c>
      <c r="E461" s="807" t="s">
        <v>2579</v>
      </c>
      <c r="F461" s="785" t="s">
        <v>9453</v>
      </c>
      <c r="G461" s="807" t="s">
        <v>1105</v>
      </c>
      <c r="H461" s="807"/>
      <c r="I461" s="807"/>
      <c r="J461" s="807"/>
      <c r="K461" s="807">
        <v>1558.62</v>
      </c>
      <c r="L461" s="807">
        <f t="shared" si="80"/>
        <v>135.60000000000002</v>
      </c>
      <c r="M461" s="807">
        <f t="shared" si="80"/>
        <v>42.12</v>
      </c>
      <c r="N461" s="788">
        <v>11.3</v>
      </c>
      <c r="O461" s="788">
        <v>3.51</v>
      </c>
      <c r="P461" s="788" t="s">
        <v>1527</v>
      </c>
      <c r="Q461" s="807" t="s">
        <v>813</v>
      </c>
      <c r="R461" s="807" t="s">
        <v>17287</v>
      </c>
      <c r="S461" s="807" t="s">
        <v>8952</v>
      </c>
      <c r="T461" s="807" t="s">
        <v>14496</v>
      </c>
      <c r="U461" s="807">
        <v>14.2</v>
      </c>
      <c r="V461" s="963">
        <v>2</v>
      </c>
      <c r="W461" s="807" t="s">
        <v>11556</v>
      </c>
      <c r="X461" s="807">
        <v>1</v>
      </c>
      <c r="Y461" s="807" t="s">
        <v>14497</v>
      </c>
      <c r="Z461" s="807"/>
      <c r="AA461" s="807"/>
      <c r="AB461" s="807"/>
      <c r="AC461" s="807" t="s">
        <v>10027</v>
      </c>
      <c r="AD461" s="807" t="s">
        <v>10027</v>
      </c>
      <c r="AE461" s="807" t="s">
        <v>10027</v>
      </c>
      <c r="AF461" s="807" t="s">
        <v>10027</v>
      </c>
      <c r="AG461" s="807"/>
      <c r="AH461" s="807"/>
      <c r="AI461" s="807" t="s">
        <v>12418</v>
      </c>
      <c r="AJ461" s="807"/>
      <c r="AK461" s="559"/>
    </row>
    <row r="462" spans="1:37" ht="150" customHeight="1" x14ac:dyDescent="0.25">
      <c r="A462" s="767"/>
      <c r="B462" s="784">
        <v>454</v>
      </c>
      <c r="C462" s="785" t="s">
        <v>2844</v>
      </c>
      <c r="D462" s="785" t="s">
        <v>12658</v>
      </c>
      <c r="E462" s="807" t="s">
        <v>2581</v>
      </c>
      <c r="F462" s="785" t="s">
        <v>9454</v>
      </c>
      <c r="G462" s="807" t="s">
        <v>1105</v>
      </c>
      <c r="H462" s="807"/>
      <c r="I462" s="807"/>
      <c r="J462" s="807"/>
      <c r="K462" s="807">
        <v>3736.55</v>
      </c>
      <c r="L462" s="807">
        <f t="shared" si="80"/>
        <v>325.08</v>
      </c>
      <c r="M462" s="807">
        <f t="shared" si="80"/>
        <v>100.92</v>
      </c>
      <c r="N462" s="788">
        <v>27.09</v>
      </c>
      <c r="O462" s="788">
        <v>8.41</v>
      </c>
      <c r="P462" s="788" t="s">
        <v>1527</v>
      </c>
      <c r="Q462" s="807" t="s">
        <v>813</v>
      </c>
      <c r="R462" s="807" t="s">
        <v>17287</v>
      </c>
      <c r="S462" s="807" t="s">
        <v>8952</v>
      </c>
      <c r="T462" s="807" t="s">
        <v>14498</v>
      </c>
      <c r="U462" s="807">
        <v>14.2</v>
      </c>
      <c r="V462" s="963">
        <v>3</v>
      </c>
      <c r="W462" s="807" t="s">
        <v>12777</v>
      </c>
      <c r="X462" s="807">
        <v>1</v>
      </c>
      <c r="Y462" s="807" t="s">
        <v>10680</v>
      </c>
      <c r="Z462" s="807"/>
      <c r="AA462" s="807"/>
      <c r="AB462" s="807"/>
      <c r="AC462" s="807" t="s">
        <v>10027</v>
      </c>
      <c r="AD462" s="807" t="s">
        <v>10027</v>
      </c>
      <c r="AE462" s="807" t="s">
        <v>10027</v>
      </c>
      <c r="AF462" s="807" t="s">
        <v>2239</v>
      </c>
      <c r="AG462" s="807"/>
      <c r="AH462" s="807"/>
      <c r="AI462" s="807" t="s">
        <v>12659</v>
      </c>
      <c r="AJ462" s="807"/>
      <c r="AK462" s="559"/>
    </row>
    <row r="463" spans="1:37" ht="31.5" customHeight="1" x14ac:dyDescent="0.25">
      <c r="A463" s="767"/>
      <c r="B463" s="784">
        <v>455</v>
      </c>
      <c r="C463" s="785" t="s">
        <v>2844</v>
      </c>
      <c r="D463" s="785" t="s">
        <v>8755</v>
      </c>
      <c r="E463" s="807" t="s">
        <v>2583</v>
      </c>
      <c r="F463" s="785" t="s">
        <v>9455</v>
      </c>
      <c r="G463" s="807" t="s">
        <v>1105</v>
      </c>
      <c r="H463" s="807"/>
      <c r="I463" s="807"/>
      <c r="J463" s="807"/>
      <c r="K463" s="807">
        <v>2513.1</v>
      </c>
      <c r="L463" s="807">
        <f t="shared" si="80"/>
        <v>218.64</v>
      </c>
      <c r="M463" s="807">
        <f t="shared" si="80"/>
        <v>29.64</v>
      </c>
      <c r="N463" s="788">
        <v>18.22</v>
      </c>
      <c r="O463" s="788">
        <v>2.4700000000000002</v>
      </c>
      <c r="P463" s="788" t="s">
        <v>1527</v>
      </c>
      <c r="Q463" s="807" t="s">
        <v>813</v>
      </c>
      <c r="R463" s="807" t="s">
        <v>17287</v>
      </c>
      <c r="S463" s="807" t="s">
        <v>8952</v>
      </c>
      <c r="T463" s="807" t="s">
        <v>14499</v>
      </c>
      <c r="U463" s="807">
        <v>14.2</v>
      </c>
      <c r="V463" s="963">
        <v>2</v>
      </c>
      <c r="W463" s="807" t="s">
        <v>14500</v>
      </c>
      <c r="X463" s="807">
        <v>1</v>
      </c>
      <c r="Y463" s="807" t="s">
        <v>14501</v>
      </c>
      <c r="Z463" s="807" t="s">
        <v>9475</v>
      </c>
      <c r="AA463" s="807"/>
      <c r="AB463" s="807"/>
      <c r="AC463" s="807" t="s">
        <v>10027</v>
      </c>
      <c r="AD463" s="807" t="s">
        <v>10027</v>
      </c>
      <c r="AE463" s="807" t="s">
        <v>10027</v>
      </c>
      <c r="AF463" s="807" t="s">
        <v>10027</v>
      </c>
      <c r="AG463" s="807"/>
      <c r="AH463" s="807"/>
      <c r="AI463" s="807" t="s">
        <v>12660</v>
      </c>
      <c r="AJ463" s="807"/>
      <c r="AK463" s="559"/>
    </row>
    <row r="464" spans="1:37" ht="105" customHeight="1" x14ac:dyDescent="0.25">
      <c r="A464" s="767"/>
      <c r="B464" s="784">
        <v>456</v>
      </c>
      <c r="C464" s="785" t="s">
        <v>2844</v>
      </c>
      <c r="D464" s="785" t="s">
        <v>12661</v>
      </c>
      <c r="E464" s="807" t="s">
        <v>2584</v>
      </c>
      <c r="F464" s="785" t="s">
        <v>9456</v>
      </c>
      <c r="G464" s="807" t="s">
        <v>1105</v>
      </c>
      <c r="H464" s="807"/>
      <c r="I464" s="807"/>
      <c r="J464" s="807" t="s">
        <v>16153</v>
      </c>
      <c r="K464" s="807">
        <v>1324.14</v>
      </c>
      <c r="L464" s="807">
        <f t="shared" si="80"/>
        <v>201.60000000000002</v>
      </c>
      <c r="M464" s="807">
        <f t="shared" si="80"/>
        <v>35.76</v>
      </c>
      <c r="N464" s="788">
        <v>16.8</v>
      </c>
      <c r="O464" s="788">
        <v>2.98</v>
      </c>
      <c r="P464" s="788" t="s">
        <v>1527</v>
      </c>
      <c r="Q464" s="807" t="s">
        <v>813</v>
      </c>
      <c r="R464" s="807" t="s">
        <v>17287</v>
      </c>
      <c r="S464" s="807" t="s">
        <v>8952</v>
      </c>
      <c r="T464" s="807" t="s">
        <v>14743</v>
      </c>
      <c r="U464" s="807">
        <v>11</v>
      </c>
      <c r="V464" s="963">
        <v>1</v>
      </c>
      <c r="W464" s="807" t="s">
        <v>12662</v>
      </c>
      <c r="X464" s="807">
        <v>1</v>
      </c>
      <c r="Y464" s="807" t="s">
        <v>10680</v>
      </c>
      <c r="Z464" s="807"/>
      <c r="AA464" s="807"/>
      <c r="AB464" s="807"/>
      <c r="AC464" s="807" t="s">
        <v>10027</v>
      </c>
      <c r="AD464" s="807" t="s">
        <v>10027</v>
      </c>
      <c r="AE464" s="807" t="s">
        <v>10027</v>
      </c>
      <c r="AF464" s="807" t="s">
        <v>2239</v>
      </c>
      <c r="AG464" s="807"/>
      <c r="AH464" s="807"/>
      <c r="AI464" s="807" t="s">
        <v>12663</v>
      </c>
      <c r="AJ464" s="807"/>
      <c r="AK464" s="559"/>
    </row>
    <row r="465" spans="1:37" ht="60" customHeight="1" x14ac:dyDescent="0.25">
      <c r="A465" s="767"/>
      <c r="B465" s="784">
        <v>457</v>
      </c>
      <c r="C465" s="785" t="s">
        <v>2817</v>
      </c>
      <c r="D465" s="785" t="s">
        <v>8758</v>
      </c>
      <c r="E465" s="807" t="s">
        <v>10747</v>
      </c>
      <c r="F465" s="785" t="s">
        <v>9433</v>
      </c>
      <c r="G465" s="807" t="s">
        <v>1105</v>
      </c>
      <c r="H465" s="807"/>
      <c r="I465" s="807"/>
      <c r="J465" s="807"/>
      <c r="K465" s="807"/>
      <c r="L465" s="807">
        <f t="shared" ref="L465:M480" si="81">N465*12</f>
        <v>76.679999999999993</v>
      </c>
      <c r="M465" s="807">
        <f t="shared" si="81"/>
        <v>23.759999999999998</v>
      </c>
      <c r="N465" s="788">
        <v>6.39</v>
      </c>
      <c r="O465" s="788">
        <v>1.98</v>
      </c>
      <c r="P465" s="788" t="s">
        <v>1527</v>
      </c>
      <c r="Q465" s="807" t="s">
        <v>813</v>
      </c>
      <c r="R465" s="807"/>
      <c r="S465" s="807" t="s">
        <v>9057</v>
      </c>
      <c r="T465" s="807"/>
      <c r="U465" s="807"/>
      <c r="V465" s="963"/>
      <c r="W465" s="807"/>
      <c r="X465" s="807"/>
      <c r="Y465" s="807"/>
      <c r="Z465" s="807"/>
      <c r="AA465" s="807"/>
      <c r="AB465" s="807"/>
      <c r="AC465" s="807"/>
      <c r="AD465" s="807"/>
      <c r="AE465" s="807"/>
      <c r="AF465" s="807"/>
      <c r="AG465" s="807"/>
      <c r="AH465" s="807"/>
      <c r="AI465" s="807"/>
      <c r="AJ465" s="807"/>
      <c r="AK465" s="559"/>
    </row>
    <row r="466" spans="1:37" ht="165" customHeight="1" x14ac:dyDescent="0.25">
      <c r="A466" s="767"/>
      <c r="B466" s="784">
        <v>458</v>
      </c>
      <c r="C466" s="785" t="s">
        <v>2817</v>
      </c>
      <c r="D466" s="785" t="s">
        <v>16988</v>
      </c>
      <c r="E466" s="807" t="s">
        <v>10748</v>
      </c>
      <c r="F466" s="785" t="s">
        <v>9432</v>
      </c>
      <c r="G466" s="807" t="s">
        <v>1105</v>
      </c>
      <c r="H466" s="807"/>
      <c r="I466" s="807"/>
      <c r="J466" s="807"/>
      <c r="K466" s="807">
        <v>3348.96</v>
      </c>
      <c r="L466" s="807">
        <f t="shared" si="81"/>
        <v>291.36</v>
      </c>
      <c r="M466" s="807">
        <f t="shared" si="81"/>
        <v>90.48</v>
      </c>
      <c r="N466" s="788">
        <v>24.28</v>
      </c>
      <c r="O466" s="788">
        <v>7.54</v>
      </c>
      <c r="P466" s="788" t="s">
        <v>1527</v>
      </c>
      <c r="Q466" s="807" t="s">
        <v>813</v>
      </c>
      <c r="R466" s="807" t="s">
        <v>17287</v>
      </c>
      <c r="S466" s="807" t="s">
        <v>8952</v>
      </c>
      <c r="T466" s="807" t="s">
        <v>14502</v>
      </c>
      <c r="U466" s="807">
        <v>11</v>
      </c>
      <c r="V466" s="963">
        <v>1</v>
      </c>
      <c r="W466" s="807" t="s">
        <v>16019</v>
      </c>
      <c r="X466" s="807">
        <v>1</v>
      </c>
      <c r="Y466" s="807" t="s">
        <v>17874</v>
      </c>
      <c r="Z466" s="807"/>
      <c r="AA466" s="807"/>
      <c r="AB466" s="807"/>
      <c r="AC466" s="807" t="s">
        <v>10027</v>
      </c>
      <c r="AD466" s="807" t="s">
        <v>10027</v>
      </c>
      <c r="AE466" s="807" t="s">
        <v>10027</v>
      </c>
      <c r="AF466" s="807" t="s">
        <v>2239</v>
      </c>
      <c r="AG466" s="807"/>
      <c r="AH466" s="807"/>
      <c r="AI466" s="807" t="s">
        <v>9271</v>
      </c>
      <c r="AJ466" s="807"/>
      <c r="AK466" s="559"/>
    </row>
    <row r="467" spans="1:37" ht="135" customHeight="1" x14ac:dyDescent="0.25">
      <c r="A467" s="767"/>
      <c r="B467" s="784">
        <v>459</v>
      </c>
      <c r="C467" s="785" t="s">
        <v>2759</v>
      </c>
      <c r="D467" s="785" t="s">
        <v>8760</v>
      </c>
      <c r="E467" s="807" t="s">
        <v>2606</v>
      </c>
      <c r="F467" s="785" t="s">
        <v>9798</v>
      </c>
      <c r="G467" s="807" t="s">
        <v>1105</v>
      </c>
      <c r="H467" s="807"/>
      <c r="I467" s="807"/>
      <c r="J467" s="807"/>
      <c r="K467" s="807">
        <v>3270.34</v>
      </c>
      <c r="L467" s="807">
        <f t="shared" si="81"/>
        <v>284.52</v>
      </c>
      <c r="M467" s="807">
        <f t="shared" si="81"/>
        <v>88.320000000000007</v>
      </c>
      <c r="N467" s="788">
        <v>23.71</v>
      </c>
      <c r="O467" s="788">
        <v>7.36</v>
      </c>
      <c r="P467" s="788" t="s">
        <v>1527</v>
      </c>
      <c r="Q467" s="807" t="s">
        <v>813</v>
      </c>
      <c r="R467" s="807" t="s">
        <v>17287</v>
      </c>
      <c r="S467" s="807" t="s">
        <v>8952</v>
      </c>
      <c r="T467" s="800" t="s">
        <v>12874</v>
      </c>
      <c r="U467" s="807">
        <v>14.2</v>
      </c>
      <c r="V467" s="963">
        <v>2</v>
      </c>
      <c r="W467" s="807" t="s">
        <v>1564</v>
      </c>
      <c r="X467" s="807">
        <v>1</v>
      </c>
      <c r="Y467" s="807" t="s">
        <v>12875</v>
      </c>
      <c r="Z467" s="807"/>
      <c r="AA467" s="807"/>
      <c r="AB467" s="807" t="s">
        <v>12876</v>
      </c>
      <c r="AC467" s="807" t="s">
        <v>10027</v>
      </c>
      <c r="AD467" s="807" t="s">
        <v>10027</v>
      </c>
      <c r="AE467" s="807" t="s">
        <v>10027</v>
      </c>
      <c r="AF467" s="807" t="s">
        <v>10027</v>
      </c>
      <c r="AG467" s="807"/>
      <c r="AH467" s="807"/>
      <c r="AI467" s="807"/>
      <c r="AJ467" s="807"/>
      <c r="AK467" s="559"/>
    </row>
    <row r="468" spans="1:37" ht="90" customHeight="1" x14ac:dyDescent="0.25">
      <c r="A468" s="767"/>
      <c r="B468" s="784">
        <v>460</v>
      </c>
      <c r="C468" s="785" t="s">
        <v>2759</v>
      </c>
      <c r="D468" s="785" t="s">
        <v>8762</v>
      </c>
      <c r="E468" s="807" t="s">
        <v>9175</v>
      </c>
      <c r="F468" s="785" t="s">
        <v>9176</v>
      </c>
      <c r="G468" s="807" t="s">
        <v>1105</v>
      </c>
      <c r="H468" s="807"/>
      <c r="I468" s="807"/>
      <c r="J468" s="807"/>
      <c r="K468" s="807">
        <v>7162.76</v>
      </c>
      <c r="L468" s="807">
        <f t="shared" si="81"/>
        <v>623.16</v>
      </c>
      <c r="M468" s="807">
        <f t="shared" si="81"/>
        <v>193.44</v>
      </c>
      <c r="N468" s="788">
        <v>51.93</v>
      </c>
      <c r="O468" s="788">
        <v>16.12</v>
      </c>
      <c r="P468" s="788" t="s">
        <v>1527</v>
      </c>
      <c r="Q468" s="807" t="s">
        <v>813</v>
      </c>
      <c r="R468" s="807" t="s">
        <v>17287</v>
      </c>
      <c r="S468" s="807" t="s">
        <v>8952</v>
      </c>
      <c r="T468" s="800" t="s">
        <v>11366</v>
      </c>
      <c r="U468" s="807">
        <v>11</v>
      </c>
      <c r="V468" s="963">
        <v>2</v>
      </c>
      <c r="W468" s="807" t="s">
        <v>11495</v>
      </c>
      <c r="X468" s="807">
        <v>1</v>
      </c>
      <c r="Y468" s="807" t="s">
        <v>11363</v>
      </c>
      <c r="Z468" s="807"/>
      <c r="AA468" s="807"/>
      <c r="AB468" s="807"/>
      <c r="AC468" s="807" t="s">
        <v>10027</v>
      </c>
      <c r="AD468" s="807" t="s">
        <v>10027</v>
      </c>
      <c r="AE468" s="807" t="s">
        <v>10027</v>
      </c>
      <c r="AF468" s="807" t="s">
        <v>2239</v>
      </c>
      <c r="AG468" s="807"/>
      <c r="AH468" s="807"/>
      <c r="AI468" s="807" t="s">
        <v>9271</v>
      </c>
      <c r="AJ468" s="807"/>
      <c r="AK468" s="559"/>
    </row>
    <row r="469" spans="1:37" ht="75" customHeight="1" x14ac:dyDescent="0.25">
      <c r="A469" s="767"/>
      <c r="B469" s="784">
        <v>461</v>
      </c>
      <c r="C469" s="785" t="s">
        <v>2844</v>
      </c>
      <c r="D469" s="785" t="s">
        <v>17028</v>
      </c>
      <c r="E469" s="807" t="s">
        <v>2612</v>
      </c>
      <c r="F469" s="785" t="s">
        <v>9416</v>
      </c>
      <c r="G469" s="807" t="s">
        <v>1105</v>
      </c>
      <c r="H469" s="807"/>
      <c r="I469" s="807"/>
      <c r="J469" s="807"/>
      <c r="K469" s="807">
        <v>3517.24</v>
      </c>
      <c r="L469" s="807">
        <f t="shared" si="81"/>
        <v>306</v>
      </c>
      <c r="M469" s="807">
        <f t="shared" si="81"/>
        <v>94.92</v>
      </c>
      <c r="N469" s="788">
        <v>25.5</v>
      </c>
      <c r="O469" s="788">
        <v>7.91</v>
      </c>
      <c r="P469" s="788" t="s">
        <v>1527</v>
      </c>
      <c r="Q469" s="807" t="s">
        <v>813</v>
      </c>
      <c r="R469" s="807" t="s">
        <v>17287</v>
      </c>
      <c r="S469" s="807" t="s">
        <v>8952</v>
      </c>
      <c r="T469" s="807" t="s">
        <v>14503</v>
      </c>
      <c r="U469" s="807">
        <v>14.2</v>
      </c>
      <c r="V469" s="963">
        <v>2</v>
      </c>
      <c r="W469" s="807" t="s">
        <v>1564</v>
      </c>
      <c r="X469" s="807">
        <v>1</v>
      </c>
      <c r="Y469" s="807" t="s">
        <v>14039</v>
      </c>
      <c r="Z469" s="807"/>
      <c r="AA469" s="807"/>
      <c r="AB469" s="807"/>
      <c r="AC469" s="807" t="s">
        <v>10027</v>
      </c>
      <c r="AD469" s="807" t="s">
        <v>10027</v>
      </c>
      <c r="AE469" s="807" t="s">
        <v>10027</v>
      </c>
      <c r="AF469" s="807" t="s">
        <v>10027</v>
      </c>
      <c r="AG469" s="807"/>
      <c r="AH469" s="807"/>
      <c r="AI469" s="807" t="s">
        <v>12664</v>
      </c>
      <c r="AJ469" s="807"/>
      <c r="AK469" s="559"/>
    </row>
    <row r="470" spans="1:37" ht="105" customHeight="1" x14ac:dyDescent="0.25">
      <c r="A470" s="767"/>
      <c r="B470" s="784">
        <v>462</v>
      </c>
      <c r="C470" s="785" t="s">
        <v>2844</v>
      </c>
      <c r="D470" s="785" t="s">
        <v>13096</v>
      </c>
      <c r="E470" s="807" t="s">
        <v>6564</v>
      </c>
      <c r="F470" s="785" t="s">
        <v>9415</v>
      </c>
      <c r="G470" s="807" t="s">
        <v>1105</v>
      </c>
      <c r="H470" s="807"/>
      <c r="I470" s="807"/>
      <c r="J470" s="807"/>
      <c r="K470" s="807">
        <v>1689.65</v>
      </c>
      <c r="L470" s="807">
        <f t="shared" si="81"/>
        <v>147</v>
      </c>
      <c r="M470" s="807">
        <f t="shared" si="81"/>
        <v>45.599999999999994</v>
      </c>
      <c r="N470" s="788">
        <v>12.25</v>
      </c>
      <c r="O470" s="788">
        <v>3.8</v>
      </c>
      <c r="P470" s="788" t="s">
        <v>1527</v>
      </c>
      <c r="Q470" s="807" t="s">
        <v>813</v>
      </c>
      <c r="R470" s="807"/>
      <c r="S470" s="807" t="s">
        <v>9057</v>
      </c>
      <c r="T470" s="807" t="s">
        <v>14504</v>
      </c>
      <c r="U470" s="807">
        <v>11</v>
      </c>
      <c r="V470" s="963"/>
      <c r="W470" s="807"/>
      <c r="X470" s="807"/>
      <c r="Y470" s="807"/>
      <c r="Z470" s="807" t="s">
        <v>10126</v>
      </c>
      <c r="AA470" s="807"/>
      <c r="AB470" s="807"/>
      <c r="AC470" s="807" t="s">
        <v>10027</v>
      </c>
      <c r="AD470" s="807" t="s">
        <v>10027</v>
      </c>
      <c r="AE470" s="807" t="s">
        <v>10027</v>
      </c>
      <c r="AF470" s="807" t="s">
        <v>2239</v>
      </c>
      <c r="AG470" s="807"/>
      <c r="AH470" s="807"/>
      <c r="AI470" s="807" t="s">
        <v>16881</v>
      </c>
      <c r="AJ470" s="807"/>
      <c r="AK470" s="559"/>
    </row>
    <row r="471" spans="1:37" ht="135" customHeight="1" x14ac:dyDescent="0.25">
      <c r="A471" s="767"/>
      <c r="B471" s="784">
        <v>463</v>
      </c>
      <c r="C471" s="785" t="s">
        <v>2844</v>
      </c>
      <c r="D471" s="785" t="s">
        <v>16863</v>
      </c>
      <c r="E471" s="807" t="s">
        <v>13358</v>
      </c>
      <c r="F471" s="785" t="s">
        <v>16862</v>
      </c>
      <c r="G471" s="807" t="s">
        <v>1105</v>
      </c>
      <c r="H471" s="807"/>
      <c r="I471" s="807"/>
      <c r="J471" s="807"/>
      <c r="K471" s="807">
        <v>9222.0300000000007</v>
      </c>
      <c r="L471" s="807">
        <f t="shared" si="81"/>
        <v>802.31999999999994</v>
      </c>
      <c r="M471" s="807">
        <f t="shared" si="81"/>
        <v>245.88</v>
      </c>
      <c r="N471" s="788">
        <v>66.86</v>
      </c>
      <c r="O471" s="788">
        <v>20.49</v>
      </c>
      <c r="P471" s="788" t="s">
        <v>1527</v>
      </c>
      <c r="Q471" s="807" t="s">
        <v>813</v>
      </c>
      <c r="R471" s="807" t="s">
        <v>17287</v>
      </c>
      <c r="S471" s="807" t="s">
        <v>8952</v>
      </c>
      <c r="T471" s="807" t="s">
        <v>14505</v>
      </c>
      <c r="U471" s="807">
        <v>14.2</v>
      </c>
      <c r="V471" s="963">
        <v>1</v>
      </c>
      <c r="W471" s="807" t="s">
        <v>11495</v>
      </c>
      <c r="X471" s="807"/>
      <c r="Y471" s="807"/>
      <c r="Z471" s="807"/>
      <c r="AA471" s="807"/>
      <c r="AB471" s="807"/>
      <c r="AC471" s="807" t="s">
        <v>10027</v>
      </c>
      <c r="AD471" s="807" t="s">
        <v>10027</v>
      </c>
      <c r="AE471" s="807" t="s">
        <v>10027</v>
      </c>
      <c r="AF471" s="807" t="s">
        <v>10027</v>
      </c>
      <c r="AG471" s="807"/>
      <c r="AH471" s="807"/>
      <c r="AI471" s="807" t="s">
        <v>12665</v>
      </c>
      <c r="AJ471" s="807"/>
      <c r="AK471" s="559"/>
    </row>
    <row r="472" spans="1:37" ht="60" customHeight="1" x14ac:dyDescent="0.25">
      <c r="A472" s="767"/>
      <c r="B472" s="784">
        <v>464</v>
      </c>
      <c r="C472" s="785" t="s">
        <v>2844</v>
      </c>
      <c r="D472" s="785" t="s">
        <v>12667</v>
      </c>
      <c r="E472" s="807" t="s">
        <v>2639</v>
      </c>
      <c r="F472" s="785" t="s">
        <v>9413</v>
      </c>
      <c r="G472" s="807" t="s">
        <v>1105</v>
      </c>
      <c r="H472" s="807"/>
      <c r="I472" s="807"/>
      <c r="J472" s="807"/>
      <c r="K472" s="807"/>
      <c r="L472" s="807">
        <f t="shared" si="81"/>
        <v>177</v>
      </c>
      <c r="M472" s="807">
        <f t="shared" si="81"/>
        <v>54.96</v>
      </c>
      <c r="N472" s="788">
        <v>14.75</v>
      </c>
      <c r="O472" s="788">
        <v>4.58</v>
      </c>
      <c r="P472" s="788" t="s">
        <v>1527</v>
      </c>
      <c r="Q472" s="807" t="s">
        <v>813</v>
      </c>
      <c r="R472" s="807"/>
      <c r="S472" s="807" t="s">
        <v>9057</v>
      </c>
      <c r="T472" s="807"/>
      <c r="U472" s="807">
        <v>10.8</v>
      </c>
      <c r="V472" s="963"/>
      <c r="W472" s="807"/>
      <c r="X472" s="807"/>
      <c r="Y472" s="807"/>
      <c r="Z472" s="807"/>
      <c r="AA472" s="807"/>
      <c r="AB472" s="807"/>
      <c r="AC472" s="807" t="s">
        <v>10027</v>
      </c>
      <c r="AD472" s="807" t="s">
        <v>10027</v>
      </c>
      <c r="AE472" s="807" t="s">
        <v>10027</v>
      </c>
      <c r="AF472" s="807" t="s">
        <v>10027</v>
      </c>
      <c r="AG472" s="807"/>
      <c r="AH472" s="807"/>
      <c r="AI472" s="807" t="s">
        <v>12756</v>
      </c>
      <c r="AJ472" s="807"/>
      <c r="AK472" s="559"/>
    </row>
    <row r="473" spans="1:37" ht="75" customHeight="1" x14ac:dyDescent="0.25">
      <c r="A473" s="767"/>
      <c r="B473" s="784">
        <v>465</v>
      </c>
      <c r="C473" s="785" t="s">
        <v>1191</v>
      </c>
      <c r="D473" s="785" t="s">
        <v>14506</v>
      </c>
      <c r="E473" s="807" t="s">
        <v>2641</v>
      </c>
      <c r="F473" s="785" t="s">
        <v>14507</v>
      </c>
      <c r="G473" s="807" t="s">
        <v>1105</v>
      </c>
      <c r="H473" s="807"/>
      <c r="I473" s="807"/>
      <c r="J473" s="807"/>
      <c r="K473" s="807"/>
      <c r="L473" s="807">
        <f t="shared" si="81"/>
        <v>134.28</v>
      </c>
      <c r="M473" s="807">
        <f t="shared" si="81"/>
        <v>41.64</v>
      </c>
      <c r="N473" s="788">
        <v>11.19</v>
      </c>
      <c r="O473" s="788">
        <v>3.47</v>
      </c>
      <c r="P473" s="788" t="s">
        <v>1527</v>
      </c>
      <c r="Q473" s="807" t="s">
        <v>813</v>
      </c>
      <c r="R473" s="807"/>
      <c r="S473" s="807" t="s">
        <v>9057</v>
      </c>
      <c r="T473" s="807"/>
      <c r="U473" s="807"/>
      <c r="V473" s="963"/>
      <c r="W473" s="807"/>
      <c r="X473" s="807"/>
      <c r="Y473" s="807"/>
      <c r="Z473" s="807"/>
      <c r="AA473" s="807"/>
      <c r="AB473" s="807"/>
      <c r="AC473" s="807" t="s">
        <v>10027</v>
      </c>
      <c r="AD473" s="807" t="s">
        <v>2239</v>
      </c>
      <c r="AE473" s="807" t="s">
        <v>2239</v>
      </c>
      <c r="AF473" s="807" t="s">
        <v>2239</v>
      </c>
      <c r="AG473" s="807"/>
      <c r="AH473" s="807"/>
      <c r="AI473" s="807" t="s">
        <v>11394</v>
      </c>
      <c r="AJ473" s="807"/>
      <c r="AK473" s="559"/>
    </row>
    <row r="474" spans="1:37" ht="210" customHeight="1" x14ac:dyDescent="0.25">
      <c r="A474" s="767"/>
      <c r="B474" s="784">
        <v>466</v>
      </c>
      <c r="C474" s="785" t="s">
        <v>2844</v>
      </c>
      <c r="D474" s="785" t="s">
        <v>17009</v>
      </c>
      <c r="E474" s="807" t="s">
        <v>12668</v>
      </c>
      <c r="F474" s="785" t="s">
        <v>9410</v>
      </c>
      <c r="G474" s="807" t="s">
        <v>1105</v>
      </c>
      <c r="H474" s="807"/>
      <c r="I474" s="807"/>
      <c r="J474" s="807"/>
      <c r="K474" s="807">
        <v>5609.65</v>
      </c>
      <c r="L474" s="807">
        <f t="shared" si="81"/>
        <v>488.04</v>
      </c>
      <c r="M474" s="807">
        <f t="shared" si="81"/>
        <v>151.44</v>
      </c>
      <c r="N474" s="788">
        <v>40.67</v>
      </c>
      <c r="O474" s="788">
        <v>12.62</v>
      </c>
      <c r="P474" s="788" t="s">
        <v>1527</v>
      </c>
      <c r="Q474" s="807" t="s">
        <v>813</v>
      </c>
      <c r="R474" s="807" t="s">
        <v>17287</v>
      </c>
      <c r="S474" s="807" t="s">
        <v>8952</v>
      </c>
      <c r="T474" s="807" t="s">
        <v>14511</v>
      </c>
      <c r="U474" s="807">
        <v>11</v>
      </c>
      <c r="V474" s="963"/>
      <c r="W474" s="807"/>
      <c r="X474" s="807">
        <v>1</v>
      </c>
      <c r="Y474" s="807" t="s">
        <v>16519</v>
      </c>
      <c r="Z474" s="807" t="s">
        <v>16518</v>
      </c>
      <c r="AA474" s="807"/>
      <c r="AB474" s="807"/>
      <c r="AC474" s="807" t="s">
        <v>10027</v>
      </c>
      <c r="AD474" s="807" t="s">
        <v>10027</v>
      </c>
      <c r="AE474" s="807" t="s">
        <v>10027</v>
      </c>
      <c r="AF474" s="807" t="s">
        <v>10027</v>
      </c>
      <c r="AG474" s="807"/>
      <c r="AH474" s="807"/>
      <c r="AI474" s="807" t="s">
        <v>16520</v>
      </c>
      <c r="AJ474" s="807"/>
      <c r="AK474" s="559"/>
    </row>
    <row r="475" spans="1:37" ht="90" customHeight="1" x14ac:dyDescent="0.25">
      <c r="A475" s="767"/>
      <c r="B475" s="784">
        <v>467</v>
      </c>
      <c r="C475" s="785" t="s">
        <v>2844</v>
      </c>
      <c r="D475" s="785" t="s">
        <v>13129</v>
      </c>
      <c r="E475" s="807" t="s">
        <v>12669</v>
      </c>
      <c r="F475" s="785" t="s">
        <v>9409</v>
      </c>
      <c r="G475" s="807" t="s">
        <v>1105</v>
      </c>
      <c r="H475" s="807"/>
      <c r="I475" s="807"/>
      <c r="J475" s="807"/>
      <c r="K475" s="807"/>
      <c r="L475" s="807">
        <f t="shared" si="81"/>
        <v>279.36</v>
      </c>
      <c r="M475" s="807">
        <f t="shared" si="81"/>
        <v>86.64</v>
      </c>
      <c r="N475" s="788">
        <v>23.28</v>
      </c>
      <c r="O475" s="788">
        <v>7.22</v>
      </c>
      <c r="P475" s="788" t="s">
        <v>1527</v>
      </c>
      <c r="Q475" s="807" t="s">
        <v>813</v>
      </c>
      <c r="R475" s="807"/>
      <c r="S475" s="807" t="s">
        <v>9057</v>
      </c>
      <c r="T475" s="807"/>
      <c r="U475" s="807">
        <v>10.8</v>
      </c>
      <c r="V475" s="963"/>
      <c r="W475" s="807"/>
      <c r="X475" s="807"/>
      <c r="Y475" s="807"/>
      <c r="Z475" s="807"/>
      <c r="AA475" s="807"/>
      <c r="AB475" s="807"/>
      <c r="AC475" s="807" t="s">
        <v>10027</v>
      </c>
      <c r="AD475" s="807" t="s">
        <v>2239</v>
      </c>
      <c r="AE475" s="807" t="s">
        <v>2239</v>
      </c>
      <c r="AF475" s="807" t="s">
        <v>2239</v>
      </c>
      <c r="AG475" s="807"/>
      <c r="AH475" s="807"/>
      <c r="AI475" s="807" t="s">
        <v>12670</v>
      </c>
      <c r="AJ475" s="807"/>
      <c r="AK475" s="559"/>
    </row>
    <row r="476" spans="1:37" ht="165" customHeight="1" x14ac:dyDescent="0.25">
      <c r="A476" s="767"/>
      <c r="B476" s="784">
        <v>468</v>
      </c>
      <c r="C476" s="785" t="s">
        <v>2844</v>
      </c>
      <c r="D476" s="785" t="s">
        <v>12671</v>
      </c>
      <c r="E476" s="807" t="s">
        <v>13108</v>
      </c>
      <c r="F476" s="785" t="s">
        <v>9408</v>
      </c>
      <c r="G476" s="807" t="s">
        <v>1105</v>
      </c>
      <c r="H476" s="807"/>
      <c r="I476" s="807"/>
      <c r="J476" s="807"/>
      <c r="K476" s="807">
        <v>3412.41</v>
      </c>
      <c r="L476" s="807">
        <f t="shared" si="81"/>
        <v>296.88</v>
      </c>
      <c r="M476" s="807">
        <f t="shared" si="81"/>
        <v>92.16</v>
      </c>
      <c r="N476" s="788">
        <v>24.74</v>
      </c>
      <c r="O476" s="788">
        <v>7.68</v>
      </c>
      <c r="P476" s="788" t="s">
        <v>1527</v>
      </c>
      <c r="Q476" s="807" t="s">
        <v>813</v>
      </c>
      <c r="R476" s="807" t="s">
        <v>17287</v>
      </c>
      <c r="S476" s="807" t="s">
        <v>8952</v>
      </c>
      <c r="T476" s="807" t="s">
        <v>8211</v>
      </c>
      <c r="U476" s="807">
        <v>11</v>
      </c>
      <c r="V476" s="963">
        <v>2</v>
      </c>
      <c r="W476" s="807" t="s">
        <v>14508</v>
      </c>
      <c r="X476" s="807">
        <v>1</v>
      </c>
      <c r="Y476" s="807" t="s">
        <v>10680</v>
      </c>
      <c r="Z476" s="807"/>
      <c r="AA476" s="807"/>
      <c r="AB476" s="807"/>
      <c r="AC476" s="807" t="s">
        <v>10027</v>
      </c>
      <c r="AD476" s="807" t="s">
        <v>10027</v>
      </c>
      <c r="AE476" s="807" t="s">
        <v>10027</v>
      </c>
      <c r="AF476" s="807" t="s">
        <v>10027</v>
      </c>
      <c r="AG476" s="807"/>
      <c r="AH476" s="807"/>
      <c r="AI476" s="807" t="s">
        <v>12672</v>
      </c>
      <c r="AJ476" s="807"/>
      <c r="AK476" s="559"/>
    </row>
    <row r="477" spans="1:37" ht="60" customHeight="1" x14ac:dyDescent="0.25">
      <c r="A477" s="767"/>
      <c r="B477" s="784">
        <v>469</v>
      </c>
      <c r="C477" s="785" t="s">
        <v>1191</v>
      </c>
      <c r="D477" s="785" t="s">
        <v>2652</v>
      </c>
      <c r="E477" s="807" t="s">
        <v>2650</v>
      </c>
      <c r="F477" s="785" t="s">
        <v>9407</v>
      </c>
      <c r="G477" s="807" t="s">
        <v>1105</v>
      </c>
      <c r="H477" s="807"/>
      <c r="I477" s="807"/>
      <c r="J477" s="807"/>
      <c r="K477" s="807">
        <v>1245.52</v>
      </c>
      <c r="L477" s="807">
        <f t="shared" si="81"/>
        <v>108.35999999999999</v>
      </c>
      <c r="M477" s="807">
        <f t="shared" si="81"/>
        <v>33.599999999999994</v>
      </c>
      <c r="N477" s="788">
        <v>9.0299999999999994</v>
      </c>
      <c r="O477" s="788">
        <v>2.8</v>
      </c>
      <c r="P477" s="788" t="s">
        <v>1527</v>
      </c>
      <c r="Q477" s="807" t="s">
        <v>813</v>
      </c>
      <c r="R477" s="807" t="s">
        <v>17287</v>
      </c>
      <c r="S477" s="807" t="s">
        <v>8952</v>
      </c>
      <c r="T477" s="807" t="s">
        <v>11332</v>
      </c>
      <c r="U477" s="807">
        <v>14.2</v>
      </c>
      <c r="V477" s="963">
        <v>2</v>
      </c>
      <c r="W477" s="807" t="s">
        <v>11333</v>
      </c>
      <c r="X477" s="807"/>
      <c r="Y477" s="807"/>
      <c r="Z477" s="807"/>
      <c r="AA477" s="807"/>
      <c r="AB477" s="807"/>
      <c r="AC477" s="807" t="s">
        <v>10027</v>
      </c>
      <c r="AD477" s="807" t="s">
        <v>10027</v>
      </c>
      <c r="AE477" s="807" t="s">
        <v>10027</v>
      </c>
      <c r="AF477" s="807" t="s">
        <v>10027</v>
      </c>
      <c r="AG477" s="807"/>
      <c r="AH477" s="807" t="s">
        <v>663</v>
      </c>
      <c r="AI477" s="807" t="s">
        <v>11334</v>
      </c>
      <c r="AJ477" s="807"/>
      <c r="AK477" s="559"/>
    </row>
    <row r="478" spans="1:37" ht="164.25" customHeight="1" x14ac:dyDescent="0.25">
      <c r="A478" s="767"/>
      <c r="B478" s="784">
        <v>470</v>
      </c>
      <c r="C478" s="785" t="s">
        <v>2759</v>
      </c>
      <c r="D478" s="785" t="s">
        <v>8296</v>
      </c>
      <c r="E478" s="807" t="s">
        <v>2653</v>
      </c>
      <c r="F478" s="785" t="s">
        <v>18110</v>
      </c>
      <c r="G478" s="807" t="s">
        <v>1105</v>
      </c>
      <c r="H478" s="807"/>
      <c r="I478" s="807"/>
      <c r="J478" s="807"/>
      <c r="K478" s="807">
        <v>16364.08</v>
      </c>
      <c r="L478" s="807">
        <f t="shared" si="81"/>
        <v>1129.56</v>
      </c>
      <c r="M478" s="807">
        <f t="shared" si="81"/>
        <v>350.52</v>
      </c>
      <c r="N478" s="788">
        <v>94.13</v>
      </c>
      <c r="O478" s="788">
        <v>29.21</v>
      </c>
      <c r="P478" s="788" t="s">
        <v>1527</v>
      </c>
      <c r="Q478" s="807" t="s">
        <v>813</v>
      </c>
      <c r="R478" s="807" t="s">
        <v>17287</v>
      </c>
      <c r="S478" s="807" t="s">
        <v>8952</v>
      </c>
      <c r="T478" s="807" t="s">
        <v>10083</v>
      </c>
      <c r="U478" s="807">
        <v>14.2</v>
      </c>
      <c r="V478" s="963">
        <v>3</v>
      </c>
      <c r="W478" s="807" t="s">
        <v>1564</v>
      </c>
      <c r="X478" s="807">
        <v>1</v>
      </c>
      <c r="Y478" s="807" t="s">
        <v>10082</v>
      </c>
      <c r="Z478" s="807"/>
      <c r="AA478" s="807"/>
      <c r="AB478" s="807"/>
      <c r="AC478" s="807" t="s">
        <v>10027</v>
      </c>
      <c r="AD478" s="807" t="s">
        <v>10027</v>
      </c>
      <c r="AE478" s="807" t="s">
        <v>10027</v>
      </c>
      <c r="AF478" s="807" t="s">
        <v>10027</v>
      </c>
      <c r="AG478" s="807"/>
      <c r="AH478" s="800"/>
      <c r="AI478" s="807" t="s">
        <v>663</v>
      </c>
      <c r="AJ478" s="807"/>
      <c r="AK478" s="559"/>
    </row>
    <row r="479" spans="1:37" ht="75" customHeight="1" x14ac:dyDescent="0.25">
      <c r="A479" s="767"/>
      <c r="B479" s="784">
        <v>471</v>
      </c>
      <c r="C479" s="785" t="s">
        <v>2809</v>
      </c>
      <c r="D479" s="785" t="s">
        <v>10889</v>
      </c>
      <c r="E479" s="807" t="s">
        <v>6565</v>
      </c>
      <c r="F479" s="785" t="s">
        <v>9277</v>
      </c>
      <c r="G479" s="807" t="s">
        <v>1105</v>
      </c>
      <c r="H479" s="807"/>
      <c r="I479" s="807"/>
      <c r="J479" s="807"/>
      <c r="K479" s="807"/>
      <c r="L479" s="807">
        <f t="shared" si="81"/>
        <v>247.92000000000002</v>
      </c>
      <c r="M479" s="807">
        <f t="shared" si="81"/>
        <v>76.92</v>
      </c>
      <c r="N479" s="788">
        <v>20.66</v>
      </c>
      <c r="O479" s="788">
        <v>6.41</v>
      </c>
      <c r="P479" s="807" t="s">
        <v>1527</v>
      </c>
      <c r="Q479" s="807" t="s">
        <v>813</v>
      </c>
      <c r="R479" s="807" t="s">
        <v>17287</v>
      </c>
      <c r="S479" s="807" t="s">
        <v>8952</v>
      </c>
      <c r="T479" s="807" t="s">
        <v>10890</v>
      </c>
      <c r="U479" s="807">
        <v>11</v>
      </c>
      <c r="V479" s="963">
        <v>2</v>
      </c>
      <c r="W479" s="807" t="s">
        <v>11556</v>
      </c>
      <c r="X479" s="807">
        <v>1</v>
      </c>
      <c r="Y479" s="807" t="s">
        <v>10261</v>
      </c>
      <c r="Z479" s="807"/>
      <c r="AA479" s="807"/>
      <c r="AB479" s="807"/>
      <c r="AC479" s="807" t="s">
        <v>10027</v>
      </c>
      <c r="AD479" s="807" t="s">
        <v>10027</v>
      </c>
      <c r="AE479" s="807" t="s">
        <v>10027</v>
      </c>
      <c r="AF479" s="807" t="s">
        <v>10027</v>
      </c>
      <c r="AG479" s="807"/>
      <c r="AH479" s="807" t="s">
        <v>10891</v>
      </c>
      <c r="AI479" s="807" t="s">
        <v>9271</v>
      </c>
      <c r="AJ479" s="807"/>
      <c r="AK479" s="559"/>
    </row>
    <row r="480" spans="1:37" ht="41.25" customHeight="1" x14ac:dyDescent="0.25">
      <c r="A480" s="767"/>
      <c r="B480" s="784">
        <v>472</v>
      </c>
      <c r="C480" s="785" t="s">
        <v>2809</v>
      </c>
      <c r="D480" s="785" t="s">
        <v>17120</v>
      </c>
      <c r="E480" s="807" t="s">
        <v>6569</v>
      </c>
      <c r="F480" s="785" t="s">
        <v>9793</v>
      </c>
      <c r="G480" s="807" t="s">
        <v>1105</v>
      </c>
      <c r="H480" s="807"/>
      <c r="I480" s="807"/>
      <c r="J480" s="807"/>
      <c r="K480" s="807"/>
      <c r="L480" s="807">
        <f t="shared" si="81"/>
        <v>776.52</v>
      </c>
      <c r="M480" s="807">
        <f t="shared" si="81"/>
        <v>240.696</v>
      </c>
      <c r="N480" s="788">
        <v>64.709999999999994</v>
      </c>
      <c r="O480" s="788">
        <v>20.058</v>
      </c>
      <c r="P480" s="807" t="s">
        <v>1527</v>
      </c>
      <c r="Q480" s="807" t="s">
        <v>813</v>
      </c>
      <c r="R480" s="807" t="s">
        <v>17287</v>
      </c>
      <c r="S480" s="807" t="s">
        <v>8952</v>
      </c>
      <c r="T480" s="807" t="s">
        <v>14512</v>
      </c>
      <c r="U480" s="807">
        <v>14.2</v>
      </c>
      <c r="V480" s="963">
        <v>2</v>
      </c>
      <c r="W480" s="807" t="s">
        <v>14513</v>
      </c>
      <c r="X480" s="807">
        <v>1</v>
      </c>
      <c r="Y480" s="807" t="s">
        <v>14514</v>
      </c>
      <c r="Z480" s="807"/>
      <c r="AA480" s="807"/>
      <c r="AB480" s="807"/>
      <c r="AC480" s="807" t="s">
        <v>10027</v>
      </c>
      <c r="AD480" s="807" t="s">
        <v>10027</v>
      </c>
      <c r="AE480" s="807" t="s">
        <v>10027</v>
      </c>
      <c r="AF480" s="807" t="s">
        <v>2239</v>
      </c>
      <c r="AG480" s="807"/>
      <c r="AH480" s="807" t="s">
        <v>663</v>
      </c>
      <c r="AI480" s="807" t="s">
        <v>10892</v>
      </c>
      <c r="AJ480" s="807"/>
      <c r="AK480" s="559"/>
    </row>
    <row r="481" spans="1:37" s="577" customFormat="1" ht="377.25" customHeight="1" x14ac:dyDescent="0.25">
      <c r="A481" s="767"/>
      <c r="B481" s="784">
        <v>473</v>
      </c>
      <c r="C481" s="785" t="s">
        <v>2809</v>
      </c>
      <c r="D481" s="785" t="s">
        <v>10893</v>
      </c>
      <c r="E481" s="807" t="s">
        <v>6570</v>
      </c>
      <c r="F481" s="785" t="s">
        <v>17803</v>
      </c>
      <c r="G481" s="807" t="s">
        <v>1105</v>
      </c>
      <c r="H481" s="807"/>
      <c r="I481" s="807"/>
      <c r="J481" s="807"/>
      <c r="K481" s="807">
        <v>30117.25</v>
      </c>
      <c r="L481" s="807">
        <f>N481*12</f>
        <v>2619.6000000000004</v>
      </c>
      <c r="M481" s="807">
        <f>O481*12</f>
        <v>812.40000000000009</v>
      </c>
      <c r="N481" s="788">
        <v>218.3</v>
      </c>
      <c r="O481" s="788">
        <v>67.7</v>
      </c>
      <c r="P481" s="807" t="s">
        <v>1527</v>
      </c>
      <c r="Q481" s="807" t="s">
        <v>813</v>
      </c>
      <c r="R481" s="807" t="s">
        <v>17287</v>
      </c>
      <c r="S481" s="807" t="s">
        <v>8952</v>
      </c>
      <c r="T481" s="807" t="s">
        <v>14515</v>
      </c>
      <c r="U481" s="807">
        <v>11</v>
      </c>
      <c r="V481" s="1017" t="s">
        <v>17805</v>
      </c>
      <c r="W481" s="807" t="s">
        <v>17804</v>
      </c>
      <c r="X481" s="807">
        <v>1</v>
      </c>
      <c r="Y481" s="807" t="s">
        <v>10268</v>
      </c>
      <c r="Z481" s="807"/>
      <c r="AA481" s="807"/>
      <c r="AB481" s="807" t="s">
        <v>10254</v>
      </c>
      <c r="AC481" s="807" t="s">
        <v>10027</v>
      </c>
      <c r="AD481" s="807" t="s">
        <v>10027</v>
      </c>
      <c r="AE481" s="807" t="s">
        <v>10027</v>
      </c>
      <c r="AF481" s="807" t="s">
        <v>2239</v>
      </c>
      <c r="AG481" s="807"/>
      <c r="AH481" s="807" t="s">
        <v>663</v>
      </c>
      <c r="AI481" s="807" t="s">
        <v>9271</v>
      </c>
      <c r="AJ481" s="807"/>
      <c r="AK481" s="761"/>
    </row>
    <row r="482" spans="1:37" s="577" customFormat="1" ht="406.5" customHeight="1" x14ac:dyDescent="0.25">
      <c r="A482" s="767"/>
      <c r="B482" s="784">
        <v>474</v>
      </c>
      <c r="C482" s="785" t="s">
        <v>2809</v>
      </c>
      <c r="D482" s="785" t="s">
        <v>2019</v>
      </c>
      <c r="E482" s="807" t="s">
        <v>10894</v>
      </c>
      <c r="F482" s="785" t="s">
        <v>17802</v>
      </c>
      <c r="G482" s="807" t="s">
        <v>1105</v>
      </c>
      <c r="H482" s="807"/>
      <c r="I482" s="807"/>
      <c r="J482" s="807"/>
      <c r="K482" s="807">
        <v>12959.51</v>
      </c>
      <c r="L482" s="807">
        <f>N482*12</f>
        <v>1126.8000000000002</v>
      </c>
      <c r="M482" s="807">
        <f>O482*12</f>
        <v>349.79999999999995</v>
      </c>
      <c r="N482" s="786">
        <v>93.9</v>
      </c>
      <c r="O482" s="788">
        <v>29.15</v>
      </c>
      <c r="P482" s="807" t="s">
        <v>1527</v>
      </c>
      <c r="Q482" s="807" t="s">
        <v>813</v>
      </c>
      <c r="R482" s="807" t="s">
        <v>17287</v>
      </c>
      <c r="S482" s="807" t="s">
        <v>8952</v>
      </c>
      <c r="T482" s="807" t="s">
        <v>14516</v>
      </c>
      <c r="U482" s="807">
        <v>14.2</v>
      </c>
      <c r="V482" s="1017">
        <v>3</v>
      </c>
      <c r="W482" s="807" t="s">
        <v>1564</v>
      </c>
      <c r="X482" s="807">
        <v>1</v>
      </c>
      <c r="Y482" s="807" t="s">
        <v>10261</v>
      </c>
      <c r="Z482" s="807"/>
      <c r="AA482" s="807">
        <v>1</v>
      </c>
      <c r="AB482" s="807" t="s">
        <v>10895</v>
      </c>
      <c r="AC482" s="807" t="s">
        <v>10027</v>
      </c>
      <c r="AD482" s="807" t="s">
        <v>10027</v>
      </c>
      <c r="AE482" s="807" t="s">
        <v>10027</v>
      </c>
      <c r="AF482" s="807" t="s">
        <v>2239</v>
      </c>
      <c r="AG482" s="807"/>
      <c r="AH482" s="807" t="s">
        <v>663</v>
      </c>
      <c r="AI482" s="807"/>
      <c r="AJ482" s="807"/>
      <c r="AK482" s="761"/>
    </row>
    <row r="483" spans="1:37" ht="78.75" customHeight="1" x14ac:dyDescent="0.25">
      <c r="A483" s="767"/>
      <c r="B483" s="784">
        <v>475</v>
      </c>
      <c r="C483" s="785" t="s">
        <v>2809</v>
      </c>
      <c r="D483" s="785" t="s">
        <v>17066</v>
      </c>
      <c r="E483" s="807" t="s">
        <v>13101</v>
      </c>
      <c r="F483" s="785" t="s">
        <v>9276</v>
      </c>
      <c r="G483" s="807" t="s">
        <v>1105</v>
      </c>
      <c r="H483" s="807"/>
      <c r="I483" s="807"/>
      <c r="J483" s="807" t="s">
        <v>8214</v>
      </c>
      <c r="K483" s="807"/>
      <c r="L483" s="807">
        <f t="shared" ref="L483:M498" si="82">N483*12</f>
        <v>364.32</v>
      </c>
      <c r="M483" s="807">
        <f t="shared" si="82"/>
        <v>77.760000000000005</v>
      </c>
      <c r="N483" s="788">
        <v>30.36</v>
      </c>
      <c r="O483" s="788">
        <v>6.48</v>
      </c>
      <c r="P483" s="807" t="s">
        <v>1527</v>
      </c>
      <c r="Q483" s="807" t="s">
        <v>813</v>
      </c>
      <c r="R483" s="807" t="s">
        <v>17287</v>
      </c>
      <c r="S483" s="807" t="s">
        <v>8952</v>
      </c>
      <c r="T483" s="807" t="s">
        <v>14741</v>
      </c>
      <c r="U483" s="807">
        <v>14.2</v>
      </c>
      <c r="V483" s="963">
        <v>1</v>
      </c>
      <c r="W483" s="807" t="s">
        <v>10576</v>
      </c>
      <c r="X483" s="807">
        <v>1</v>
      </c>
      <c r="Y483" s="807" t="s">
        <v>14489</v>
      </c>
      <c r="Z483" s="807"/>
      <c r="AA483" s="807"/>
      <c r="AB483" s="807"/>
      <c r="AC483" s="807" t="s">
        <v>10027</v>
      </c>
      <c r="AD483" s="807" t="s">
        <v>10027</v>
      </c>
      <c r="AE483" s="807" t="s">
        <v>10027</v>
      </c>
      <c r="AF483" s="807" t="s">
        <v>2239</v>
      </c>
      <c r="AG483" s="807"/>
      <c r="AH483" s="807" t="s">
        <v>663</v>
      </c>
      <c r="AI483" s="807" t="s">
        <v>10896</v>
      </c>
      <c r="AJ483" s="807"/>
      <c r="AK483" s="559"/>
    </row>
    <row r="484" spans="1:37" ht="75" customHeight="1" x14ac:dyDescent="0.25">
      <c r="A484" s="767"/>
      <c r="B484" s="784">
        <v>476</v>
      </c>
      <c r="C484" s="785" t="s">
        <v>2809</v>
      </c>
      <c r="D484" s="785" t="s">
        <v>2024</v>
      </c>
      <c r="E484" s="807" t="s">
        <v>6576</v>
      </c>
      <c r="F484" s="785" t="s">
        <v>9794</v>
      </c>
      <c r="G484" s="807" t="s">
        <v>1105</v>
      </c>
      <c r="H484" s="807" t="s">
        <v>10587</v>
      </c>
      <c r="I484" s="807"/>
      <c r="J484" s="807"/>
      <c r="K484" s="807"/>
      <c r="L484" s="807">
        <f t="shared" si="82"/>
        <v>1548</v>
      </c>
      <c r="M484" s="807">
        <f t="shared" si="82"/>
        <v>479.64</v>
      </c>
      <c r="N484" s="788">
        <v>129</v>
      </c>
      <c r="O484" s="788">
        <v>39.97</v>
      </c>
      <c r="P484" s="807" t="s">
        <v>1527</v>
      </c>
      <c r="Q484" s="807" t="s">
        <v>813</v>
      </c>
      <c r="R484" s="807" t="s">
        <v>17287</v>
      </c>
      <c r="S484" s="807" t="s">
        <v>8952</v>
      </c>
      <c r="T484" s="807" t="s">
        <v>8216</v>
      </c>
      <c r="U484" s="807">
        <v>14.2</v>
      </c>
      <c r="V484" s="963">
        <v>3</v>
      </c>
      <c r="W484" s="807" t="s">
        <v>1564</v>
      </c>
      <c r="X484" s="807">
        <v>1</v>
      </c>
      <c r="Y484" s="807" t="s">
        <v>12830</v>
      </c>
      <c r="Z484" s="807"/>
      <c r="AA484" s="807"/>
      <c r="AB484" s="807" t="s">
        <v>10588</v>
      </c>
      <c r="AC484" s="807" t="s">
        <v>10027</v>
      </c>
      <c r="AD484" s="807" t="s">
        <v>10027</v>
      </c>
      <c r="AE484" s="807" t="s">
        <v>10027</v>
      </c>
      <c r="AF484" s="807" t="s">
        <v>2239</v>
      </c>
      <c r="AG484" s="807"/>
      <c r="AH484" s="807" t="s">
        <v>663</v>
      </c>
      <c r="AI484" s="807"/>
      <c r="AJ484" s="807"/>
      <c r="AK484" s="559"/>
    </row>
    <row r="485" spans="1:37" ht="150" customHeight="1" x14ac:dyDescent="0.25">
      <c r="A485" s="767"/>
      <c r="B485" s="784">
        <v>477</v>
      </c>
      <c r="C485" s="785" t="s">
        <v>2809</v>
      </c>
      <c r="D485" s="785" t="s">
        <v>8766</v>
      </c>
      <c r="E485" s="807" t="s">
        <v>6577</v>
      </c>
      <c r="F485" s="785" t="s">
        <v>14055</v>
      </c>
      <c r="G485" s="807" t="s">
        <v>1105</v>
      </c>
      <c r="H485" s="807"/>
      <c r="I485" s="807"/>
      <c r="J485" s="807"/>
      <c r="K485" s="807">
        <v>3219.04</v>
      </c>
      <c r="L485" s="807">
        <f t="shared" si="82"/>
        <v>280.08</v>
      </c>
      <c r="M485" s="807">
        <f t="shared" si="82"/>
        <v>260.76</v>
      </c>
      <c r="N485" s="788">
        <v>23.34</v>
      </c>
      <c r="O485" s="788">
        <v>21.73</v>
      </c>
      <c r="P485" s="807" t="s">
        <v>1527</v>
      </c>
      <c r="Q485" s="807" t="s">
        <v>813</v>
      </c>
      <c r="R485" s="807" t="s">
        <v>17287</v>
      </c>
      <c r="S485" s="807" t="s">
        <v>8952</v>
      </c>
      <c r="T485" s="807" t="s">
        <v>14056</v>
      </c>
      <c r="U485" s="807">
        <v>11</v>
      </c>
      <c r="V485" s="963">
        <v>1</v>
      </c>
      <c r="W485" s="807" t="s">
        <v>1568</v>
      </c>
      <c r="X485" s="807"/>
      <c r="Y485" s="807"/>
      <c r="Z485" s="807"/>
      <c r="AA485" s="807"/>
      <c r="AB485" s="807"/>
      <c r="AC485" s="807" t="s">
        <v>10027</v>
      </c>
      <c r="AD485" s="807" t="s">
        <v>10027</v>
      </c>
      <c r="AE485" s="807" t="s">
        <v>10027</v>
      </c>
      <c r="AF485" s="807" t="s">
        <v>10027</v>
      </c>
      <c r="AG485" s="807" t="s">
        <v>10897</v>
      </c>
      <c r="AH485" s="807"/>
      <c r="AI485" s="807"/>
      <c r="AJ485" s="807"/>
      <c r="AK485" s="559"/>
    </row>
    <row r="486" spans="1:37" ht="210" customHeight="1" x14ac:dyDescent="0.25">
      <c r="A486" s="767"/>
      <c r="B486" s="784">
        <v>478</v>
      </c>
      <c r="C486" s="785" t="s">
        <v>2844</v>
      </c>
      <c r="D486" s="785" t="s">
        <v>2026</v>
      </c>
      <c r="E486" s="807" t="s">
        <v>6578</v>
      </c>
      <c r="F486" s="785" t="s">
        <v>9058</v>
      </c>
      <c r="G486" s="807" t="s">
        <v>1105</v>
      </c>
      <c r="H486" s="807"/>
      <c r="I486" s="807"/>
      <c r="J486" s="807"/>
      <c r="K486" s="807"/>
      <c r="L486" s="807">
        <f t="shared" si="82"/>
        <v>455.40000000000003</v>
      </c>
      <c r="M486" s="807">
        <f t="shared" si="82"/>
        <v>141.12</v>
      </c>
      <c r="N486" s="788">
        <v>37.950000000000003</v>
      </c>
      <c r="O486" s="788">
        <v>11.76</v>
      </c>
      <c r="P486" s="788" t="s">
        <v>1527</v>
      </c>
      <c r="Q486" s="807" t="s">
        <v>813</v>
      </c>
      <c r="R486" s="807" t="s">
        <v>17287</v>
      </c>
      <c r="S486" s="807" t="s">
        <v>8952</v>
      </c>
      <c r="T486" s="807" t="s">
        <v>10898</v>
      </c>
      <c r="U486" s="807">
        <v>14.2</v>
      </c>
      <c r="V486" s="963">
        <v>2</v>
      </c>
      <c r="W486" s="807" t="s">
        <v>11239</v>
      </c>
      <c r="X486" s="807">
        <v>1</v>
      </c>
      <c r="Y486" s="807" t="s">
        <v>14449</v>
      </c>
      <c r="Z486" s="807"/>
      <c r="AA486" s="807"/>
      <c r="AB486" s="807" t="s">
        <v>10900</v>
      </c>
      <c r="AC486" s="807" t="s">
        <v>10027</v>
      </c>
      <c r="AD486" s="807" t="s">
        <v>10027</v>
      </c>
      <c r="AE486" s="807" t="s">
        <v>10027</v>
      </c>
      <c r="AF486" s="807" t="s">
        <v>2239</v>
      </c>
      <c r="AG486" s="807"/>
      <c r="AH486" s="807" t="s">
        <v>663</v>
      </c>
      <c r="AI486" s="807" t="s">
        <v>10899</v>
      </c>
      <c r="AJ486" s="807"/>
      <c r="AK486" s="559"/>
    </row>
    <row r="487" spans="1:37" ht="60" customHeight="1" x14ac:dyDescent="0.25">
      <c r="A487" s="767"/>
      <c r="B487" s="784">
        <v>479</v>
      </c>
      <c r="C487" s="785" t="s">
        <v>1191</v>
      </c>
      <c r="D487" s="785" t="s">
        <v>17107</v>
      </c>
      <c r="E487" s="807" t="s">
        <v>2032</v>
      </c>
      <c r="F487" s="785" t="s">
        <v>9274</v>
      </c>
      <c r="G487" s="807" t="s">
        <v>1105</v>
      </c>
      <c r="H487" s="807"/>
      <c r="I487" s="807"/>
      <c r="J487" s="807"/>
      <c r="K487" s="807"/>
      <c r="L487" s="807">
        <f t="shared" si="82"/>
        <v>47.519999999999996</v>
      </c>
      <c r="M487" s="807">
        <f t="shared" si="82"/>
        <v>14.76</v>
      </c>
      <c r="N487" s="788">
        <v>3.96</v>
      </c>
      <c r="O487" s="788">
        <v>1.23</v>
      </c>
      <c r="P487" s="788" t="s">
        <v>1527</v>
      </c>
      <c r="Q487" s="807" t="s">
        <v>813</v>
      </c>
      <c r="R487" s="807" t="s">
        <v>17287</v>
      </c>
      <c r="S487" s="807" t="s">
        <v>8952</v>
      </c>
      <c r="T487" s="807" t="s">
        <v>14517</v>
      </c>
      <c r="U487" s="807">
        <v>14.2</v>
      </c>
      <c r="V487" s="963">
        <v>1</v>
      </c>
      <c r="W487" s="807" t="s">
        <v>10796</v>
      </c>
      <c r="X487" s="807"/>
      <c r="Y487" s="807"/>
      <c r="Z487" s="807"/>
      <c r="AA487" s="807"/>
      <c r="AB487" s="807"/>
      <c r="AC487" s="807" t="s">
        <v>10027</v>
      </c>
      <c r="AD487" s="807" t="s">
        <v>10027</v>
      </c>
      <c r="AE487" s="807" t="s">
        <v>10027</v>
      </c>
      <c r="AF487" s="807" t="s">
        <v>2239</v>
      </c>
      <c r="AG487" s="807"/>
      <c r="AH487" s="807"/>
      <c r="AI487" s="807" t="s">
        <v>9271</v>
      </c>
      <c r="AJ487" s="807"/>
      <c r="AK487" s="559"/>
    </row>
    <row r="488" spans="1:37" ht="105" customHeight="1" x14ac:dyDescent="0.25">
      <c r="A488" s="767"/>
      <c r="B488" s="784">
        <v>480</v>
      </c>
      <c r="C488" s="785" t="s">
        <v>1191</v>
      </c>
      <c r="D488" s="785" t="s">
        <v>8771</v>
      </c>
      <c r="E488" s="807" t="s">
        <v>2466</v>
      </c>
      <c r="F488" s="785" t="s">
        <v>9180</v>
      </c>
      <c r="G488" s="807" t="s">
        <v>1105</v>
      </c>
      <c r="H488" s="807"/>
      <c r="I488" s="807"/>
      <c r="J488" s="807"/>
      <c r="K488" s="807"/>
      <c r="L488" s="807">
        <f t="shared" si="82"/>
        <v>85.08</v>
      </c>
      <c r="M488" s="807">
        <f t="shared" si="82"/>
        <v>26.400000000000002</v>
      </c>
      <c r="N488" s="788">
        <v>7.09</v>
      </c>
      <c r="O488" s="788">
        <v>2.2000000000000002</v>
      </c>
      <c r="P488" s="788" t="s">
        <v>1527</v>
      </c>
      <c r="Q488" s="807" t="s">
        <v>813</v>
      </c>
      <c r="R488" s="807" t="s">
        <v>17287</v>
      </c>
      <c r="S488" s="807" t="s">
        <v>8952</v>
      </c>
      <c r="T488" s="807" t="s">
        <v>11395</v>
      </c>
      <c r="U488" s="807">
        <v>11</v>
      </c>
      <c r="V488" s="963">
        <v>1</v>
      </c>
      <c r="W488" s="807" t="s">
        <v>11396</v>
      </c>
      <c r="X488" s="807">
        <v>1</v>
      </c>
      <c r="Y488" s="807" t="s">
        <v>10680</v>
      </c>
      <c r="Z488" s="807"/>
      <c r="AA488" s="807"/>
      <c r="AB488" s="807"/>
      <c r="AC488" s="807" t="s">
        <v>10027</v>
      </c>
      <c r="AD488" s="807" t="s">
        <v>10027</v>
      </c>
      <c r="AE488" s="807" t="s">
        <v>10027</v>
      </c>
      <c r="AF488" s="807" t="s">
        <v>10027</v>
      </c>
      <c r="AG488" s="807"/>
      <c r="AH488" s="807" t="s">
        <v>663</v>
      </c>
      <c r="AI488" s="807" t="s">
        <v>11331</v>
      </c>
      <c r="AJ488" s="807"/>
      <c r="AK488" s="559"/>
    </row>
    <row r="489" spans="1:37" ht="165" customHeight="1" x14ac:dyDescent="0.25">
      <c r="A489" s="767"/>
      <c r="B489" s="784">
        <v>481</v>
      </c>
      <c r="C489" s="785" t="s">
        <v>1191</v>
      </c>
      <c r="D489" s="785" t="s">
        <v>17079</v>
      </c>
      <c r="E489" s="807" t="s">
        <v>11335</v>
      </c>
      <c r="F489" s="785" t="s">
        <v>13238</v>
      </c>
      <c r="G489" s="807" t="s">
        <v>1105</v>
      </c>
      <c r="H489" s="807"/>
      <c r="I489" s="807"/>
      <c r="J489" s="807"/>
      <c r="K489" s="807"/>
      <c r="L489" s="807">
        <f t="shared" si="82"/>
        <v>258.48</v>
      </c>
      <c r="M489" s="807">
        <f t="shared" si="82"/>
        <v>70.320000000000007</v>
      </c>
      <c r="N489" s="788">
        <v>21.54</v>
      </c>
      <c r="O489" s="788">
        <v>5.86</v>
      </c>
      <c r="P489" s="788" t="s">
        <v>1527</v>
      </c>
      <c r="Q489" s="807" t="s">
        <v>813</v>
      </c>
      <c r="R489" s="807" t="s">
        <v>17287</v>
      </c>
      <c r="S489" s="807" t="s">
        <v>8952</v>
      </c>
      <c r="T489" s="807" t="s">
        <v>14518</v>
      </c>
      <c r="U489" s="807">
        <v>11</v>
      </c>
      <c r="V489" s="963"/>
      <c r="W489" s="807"/>
      <c r="X489" s="807"/>
      <c r="Y489" s="807"/>
      <c r="Z489" s="807" t="s">
        <v>16521</v>
      </c>
      <c r="AA489" s="807"/>
      <c r="AB489" s="807"/>
      <c r="AC489" s="807" t="s">
        <v>10027</v>
      </c>
      <c r="AD489" s="807"/>
      <c r="AE489" s="807"/>
      <c r="AF489" s="807"/>
      <c r="AG489" s="807"/>
      <c r="AH489" s="807"/>
      <c r="AI489" s="807" t="s">
        <v>12776</v>
      </c>
      <c r="AJ489" s="807"/>
      <c r="AK489" s="559"/>
    </row>
    <row r="490" spans="1:37" ht="31.5" customHeight="1" x14ac:dyDescent="0.25">
      <c r="A490" s="767"/>
      <c r="B490" s="784">
        <v>482</v>
      </c>
      <c r="C490" s="785" t="s">
        <v>1191</v>
      </c>
      <c r="D490" s="785" t="s">
        <v>10499</v>
      </c>
      <c r="E490" s="807" t="s">
        <v>2463</v>
      </c>
      <c r="F490" s="785" t="s">
        <v>9938</v>
      </c>
      <c r="G490" s="807" t="s">
        <v>1104</v>
      </c>
      <c r="H490" s="807"/>
      <c r="I490" s="807"/>
      <c r="J490" s="807"/>
      <c r="K490" s="786">
        <v>3693.8</v>
      </c>
      <c r="L490" s="807">
        <f t="shared" si="82"/>
        <v>1011.5999999999999</v>
      </c>
      <c r="M490" s="807">
        <f t="shared" si="82"/>
        <v>99.732599999999991</v>
      </c>
      <c r="N490" s="786">
        <v>84.3</v>
      </c>
      <c r="O490" s="786">
        <f>(K490*0.027)/12</f>
        <v>8.3110499999999998</v>
      </c>
      <c r="P490" s="807" t="s">
        <v>815</v>
      </c>
      <c r="Q490" s="807" t="s">
        <v>813</v>
      </c>
      <c r="R490" s="807" t="s">
        <v>17287</v>
      </c>
      <c r="S490" s="807" t="s">
        <v>8952</v>
      </c>
      <c r="T490" s="807" t="s">
        <v>14571</v>
      </c>
      <c r="U490" s="807">
        <v>14.4</v>
      </c>
      <c r="V490" s="963"/>
      <c r="W490" s="807"/>
      <c r="X490" s="807">
        <v>1</v>
      </c>
      <c r="Y490" s="807" t="s">
        <v>10268</v>
      </c>
      <c r="Z490" s="807" t="s">
        <v>16893</v>
      </c>
      <c r="AA490" s="807"/>
      <c r="AB490" s="807"/>
      <c r="AC490" s="807" t="s">
        <v>10027</v>
      </c>
      <c r="AD490" s="807" t="s">
        <v>2239</v>
      </c>
      <c r="AE490" s="807" t="s">
        <v>10027</v>
      </c>
      <c r="AF490" s="807" t="s">
        <v>2239</v>
      </c>
      <c r="AG490" s="807"/>
      <c r="AH490" s="807" t="s">
        <v>10501</v>
      </c>
      <c r="AI490" s="807" t="s">
        <v>9271</v>
      </c>
      <c r="AJ490" s="807"/>
      <c r="AK490" s="559"/>
    </row>
    <row r="491" spans="1:37" ht="60" customHeight="1" x14ac:dyDescent="0.25">
      <c r="A491" s="767"/>
      <c r="B491" s="784">
        <v>483</v>
      </c>
      <c r="C491" s="785" t="s">
        <v>9386</v>
      </c>
      <c r="D491" s="785" t="s">
        <v>12778</v>
      </c>
      <c r="E491" s="807" t="s">
        <v>2046</v>
      </c>
      <c r="F491" s="785" t="s">
        <v>12779</v>
      </c>
      <c r="G491" s="807" t="s">
        <v>1105</v>
      </c>
      <c r="H491" s="807"/>
      <c r="I491" s="807"/>
      <c r="J491" s="807"/>
      <c r="K491" s="807">
        <v>1418.6</v>
      </c>
      <c r="L491" s="807">
        <f t="shared" si="82"/>
        <v>123.35999999999999</v>
      </c>
      <c r="M491" s="807">
        <f t="shared" si="82"/>
        <v>38.28</v>
      </c>
      <c r="N491" s="788">
        <v>10.28</v>
      </c>
      <c r="O491" s="788">
        <v>3.19</v>
      </c>
      <c r="P491" s="788" t="s">
        <v>1527</v>
      </c>
      <c r="Q491" s="807" t="s">
        <v>813</v>
      </c>
      <c r="R491" s="807" t="s">
        <v>17287</v>
      </c>
      <c r="S491" s="807" t="s">
        <v>8952</v>
      </c>
      <c r="T491" s="807" t="s">
        <v>13620</v>
      </c>
      <c r="U491" s="807">
        <v>14.2</v>
      </c>
      <c r="V491" s="963">
        <v>1</v>
      </c>
      <c r="W491" s="807" t="s">
        <v>10866</v>
      </c>
      <c r="X491" s="807"/>
      <c r="Y491" s="807"/>
      <c r="Z491" s="807"/>
      <c r="AA491" s="807"/>
      <c r="AB491" s="807"/>
      <c r="AC491" s="807" t="s">
        <v>10027</v>
      </c>
      <c r="AD491" s="807" t="s">
        <v>10027</v>
      </c>
      <c r="AE491" s="807" t="s">
        <v>10027</v>
      </c>
      <c r="AF491" s="807" t="s">
        <v>10027</v>
      </c>
      <c r="AG491" s="807"/>
      <c r="AH491" s="807"/>
      <c r="AI491" s="807" t="s">
        <v>1720</v>
      </c>
      <c r="AJ491" s="807"/>
      <c r="AK491" s="559"/>
    </row>
    <row r="492" spans="1:37" s="577" customFormat="1" ht="157.5" customHeight="1" x14ac:dyDescent="0.25">
      <c r="A492" s="767"/>
      <c r="B492" s="784">
        <v>484</v>
      </c>
      <c r="C492" s="785" t="s">
        <v>9386</v>
      </c>
      <c r="D492" s="785" t="s">
        <v>8776</v>
      </c>
      <c r="E492" s="807" t="s">
        <v>16884</v>
      </c>
      <c r="F492" s="785" t="s">
        <v>9152</v>
      </c>
      <c r="G492" s="807" t="s">
        <v>1105</v>
      </c>
      <c r="H492" s="807"/>
      <c r="I492" s="807"/>
      <c r="J492" s="807"/>
      <c r="K492" s="807"/>
      <c r="L492" s="807">
        <f t="shared" si="82"/>
        <v>207.48</v>
      </c>
      <c r="M492" s="807">
        <f t="shared" si="82"/>
        <v>64.44</v>
      </c>
      <c r="N492" s="788">
        <v>17.29</v>
      </c>
      <c r="O492" s="788">
        <v>5.37</v>
      </c>
      <c r="P492" s="788"/>
      <c r="Q492" s="807" t="s">
        <v>813</v>
      </c>
      <c r="R492" s="807"/>
      <c r="S492" s="807" t="s">
        <v>9057</v>
      </c>
      <c r="T492" s="807"/>
      <c r="U492" s="807">
        <v>11</v>
      </c>
      <c r="V492" s="963"/>
      <c r="W492" s="807"/>
      <c r="X492" s="807"/>
      <c r="Y492" s="807"/>
      <c r="Z492" s="807"/>
      <c r="AA492" s="807"/>
      <c r="AB492" s="807"/>
      <c r="AC492" s="807"/>
      <c r="AD492" s="807"/>
      <c r="AE492" s="807"/>
      <c r="AF492" s="807"/>
      <c r="AG492" s="807"/>
      <c r="AH492" s="807"/>
      <c r="AI492" s="807" t="s">
        <v>16885</v>
      </c>
      <c r="AJ492" s="807"/>
      <c r="AK492" s="761"/>
    </row>
    <row r="493" spans="1:37" s="577" customFormat="1" ht="105" customHeight="1" x14ac:dyDescent="0.25">
      <c r="A493" s="767"/>
      <c r="B493" s="784">
        <v>485</v>
      </c>
      <c r="C493" s="785" t="s">
        <v>9386</v>
      </c>
      <c r="D493" s="785" t="s">
        <v>2049</v>
      </c>
      <c r="E493" s="807" t="s">
        <v>2050</v>
      </c>
      <c r="F493" s="837" t="s">
        <v>9163</v>
      </c>
      <c r="G493" s="807" t="s">
        <v>1105</v>
      </c>
      <c r="H493" s="807"/>
      <c r="I493" s="807"/>
      <c r="J493" s="807"/>
      <c r="K493" s="807"/>
      <c r="L493" s="807">
        <f t="shared" si="82"/>
        <v>84</v>
      </c>
      <c r="M493" s="807">
        <f t="shared" si="82"/>
        <v>26.04</v>
      </c>
      <c r="N493" s="788">
        <v>7</v>
      </c>
      <c r="O493" s="788">
        <v>2.17</v>
      </c>
      <c r="P493" s="788" t="s">
        <v>1527</v>
      </c>
      <c r="Q493" s="788" t="s">
        <v>813</v>
      </c>
      <c r="R493" s="807" t="s">
        <v>17287</v>
      </c>
      <c r="S493" s="807" t="s">
        <v>8952</v>
      </c>
      <c r="T493" s="807" t="s">
        <v>10654</v>
      </c>
      <c r="U493" s="807">
        <v>11</v>
      </c>
      <c r="V493" s="963">
        <v>2</v>
      </c>
      <c r="W493" s="807" t="s">
        <v>10723</v>
      </c>
      <c r="X493" s="807">
        <v>1</v>
      </c>
      <c r="Y493" s="807" t="s">
        <v>10150</v>
      </c>
      <c r="Z493" s="807"/>
      <c r="AA493" s="807"/>
      <c r="AB493" s="807" t="s">
        <v>10721</v>
      </c>
      <c r="AC493" s="807" t="s">
        <v>10027</v>
      </c>
      <c r="AD493" s="807" t="s">
        <v>10027</v>
      </c>
      <c r="AE493" s="807" t="s">
        <v>10027</v>
      </c>
      <c r="AF493" s="807" t="s">
        <v>2239</v>
      </c>
      <c r="AG493" s="807"/>
      <c r="AH493" s="807" t="s">
        <v>663</v>
      </c>
      <c r="AI493" s="807" t="s">
        <v>10655</v>
      </c>
      <c r="AJ493" s="807"/>
      <c r="AK493" s="761"/>
    </row>
    <row r="494" spans="1:37" s="577" customFormat="1" ht="75" customHeight="1" x14ac:dyDescent="0.25">
      <c r="A494" s="767"/>
      <c r="B494" s="784">
        <v>486</v>
      </c>
      <c r="C494" s="785" t="s">
        <v>9386</v>
      </c>
      <c r="D494" s="785" t="s">
        <v>17095</v>
      </c>
      <c r="E494" s="826" t="s">
        <v>13109</v>
      </c>
      <c r="F494" s="785" t="s">
        <v>9171</v>
      </c>
      <c r="G494" s="807" t="s">
        <v>1105</v>
      </c>
      <c r="H494" s="807"/>
      <c r="I494" s="807"/>
      <c r="J494" s="807"/>
      <c r="K494" s="807"/>
      <c r="L494" s="807">
        <f t="shared" si="82"/>
        <v>38.880000000000003</v>
      </c>
      <c r="M494" s="807">
        <f t="shared" si="82"/>
        <v>12.120000000000001</v>
      </c>
      <c r="N494" s="788">
        <v>3.24</v>
      </c>
      <c r="O494" s="788">
        <v>1.01</v>
      </c>
      <c r="P494" s="788" t="s">
        <v>1527</v>
      </c>
      <c r="Q494" s="807" t="s">
        <v>813</v>
      </c>
      <c r="R494" s="807" t="s">
        <v>17287</v>
      </c>
      <c r="S494" s="807" t="s">
        <v>8952</v>
      </c>
      <c r="T494" s="807" t="s">
        <v>14519</v>
      </c>
      <c r="U494" s="807">
        <v>11</v>
      </c>
      <c r="V494" s="963">
        <v>3</v>
      </c>
      <c r="W494" s="807" t="s">
        <v>13625</v>
      </c>
      <c r="X494" s="807">
        <v>1</v>
      </c>
      <c r="Y494" s="807" t="s">
        <v>13933</v>
      </c>
      <c r="Z494" s="807"/>
      <c r="AA494" s="807"/>
      <c r="AB494" s="807" t="s">
        <v>10725</v>
      </c>
      <c r="AC494" s="807" t="s">
        <v>10027</v>
      </c>
      <c r="AD494" s="807" t="s">
        <v>10027</v>
      </c>
      <c r="AE494" s="807" t="s">
        <v>10027</v>
      </c>
      <c r="AF494" s="807" t="s">
        <v>2239</v>
      </c>
      <c r="AG494" s="807"/>
      <c r="AH494" s="807" t="s">
        <v>663</v>
      </c>
      <c r="AI494" s="807" t="s">
        <v>10648</v>
      </c>
      <c r="AJ494" s="807"/>
      <c r="AK494" s="761"/>
    </row>
    <row r="495" spans="1:37" s="577" customFormat="1" ht="150" customHeight="1" x14ac:dyDescent="0.25">
      <c r="A495" s="767"/>
      <c r="B495" s="784">
        <v>487</v>
      </c>
      <c r="C495" s="785" t="s">
        <v>9386</v>
      </c>
      <c r="D495" s="785" t="s">
        <v>13085</v>
      </c>
      <c r="E495" s="807" t="s">
        <v>2057</v>
      </c>
      <c r="F495" s="785" t="s">
        <v>9172</v>
      </c>
      <c r="G495" s="807" t="s">
        <v>1105</v>
      </c>
      <c r="H495" s="807"/>
      <c r="I495" s="807"/>
      <c r="J495" s="807"/>
      <c r="K495" s="807"/>
      <c r="L495" s="807">
        <f t="shared" si="82"/>
        <v>131.16</v>
      </c>
      <c r="M495" s="807">
        <f t="shared" si="82"/>
        <v>40.68</v>
      </c>
      <c r="N495" s="788">
        <v>10.93</v>
      </c>
      <c r="O495" s="788">
        <v>3.39</v>
      </c>
      <c r="P495" s="788" t="s">
        <v>1527</v>
      </c>
      <c r="Q495" s="807" t="s">
        <v>813</v>
      </c>
      <c r="R495" s="807" t="s">
        <v>17287</v>
      </c>
      <c r="S495" s="807" t="s">
        <v>8952</v>
      </c>
      <c r="T495" s="807" t="s">
        <v>14520</v>
      </c>
      <c r="U495" s="807">
        <v>11</v>
      </c>
      <c r="V495" s="963">
        <v>1</v>
      </c>
      <c r="W495" s="807" t="s">
        <v>11507</v>
      </c>
      <c r="X495" s="807">
        <v>1</v>
      </c>
      <c r="Y495" s="807" t="s">
        <v>14489</v>
      </c>
      <c r="Z495" s="807"/>
      <c r="AA495" s="807"/>
      <c r="AB495" s="807" t="s">
        <v>10721</v>
      </c>
      <c r="AC495" s="807" t="s">
        <v>10027</v>
      </c>
      <c r="AD495" s="807" t="s">
        <v>10027</v>
      </c>
      <c r="AE495" s="807" t="s">
        <v>10027</v>
      </c>
      <c r="AF495" s="807" t="s">
        <v>2239</v>
      </c>
      <c r="AG495" s="807"/>
      <c r="AH495" s="807" t="s">
        <v>663</v>
      </c>
      <c r="AI495" s="807" t="s">
        <v>10658</v>
      </c>
      <c r="AJ495" s="807" t="s">
        <v>10671</v>
      </c>
      <c r="AK495" s="761"/>
    </row>
    <row r="496" spans="1:37" ht="60" customHeight="1" x14ac:dyDescent="0.25">
      <c r="A496" s="767"/>
      <c r="B496" s="784">
        <v>488</v>
      </c>
      <c r="C496" s="785" t="s">
        <v>9386</v>
      </c>
      <c r="D496" s="785" t="s">
        <v>9902</v>
      </c>
      <c r="E496" s="807" t="s">
        <v>9403</v>
      </c>
      <c r="F496" s="813" t="s">
        <v>9903</v>
      </c>
      <c r="G496" s="807" t="s">
        <v>1104</v>
      </c>
      <c r="H496" s="807"/>
      <c r="I496" s="807"/>
      <c r="J496" s="807"/>
      <c r="K496" s="807">
        <v>1151.3</v>
      </c>
      <c r="L496" s="807">
        <f t="shared" si="82"/>
        <v>100.16309999999999</v>
      </c>
      <c r="M496" s="807">
        <f t="shared" si="82"/>
        <v>31.085099999999997</v>
      </c>
      <c r="N496" s="786">
        <f>(K496*0.087)/12</f>
        <v>8.3469249999999988</v>
      </c>
      <c r="O496" s="786">
        <f>(K496*0.027)/12</f>
        <v>2.5904249999999998</v>
      </c>
      <c r="P496" s="786" t="s">
        <v>9942</v>
      </c>
      <c r="Q496" s="807" t="s">
        <v>813</v>
      </c>
      <c r="R496" s="807" t="s">
        <v>17287</v>
      </c>
      <c r="S496" s="807" t="s">
        <v>8952</v>
      </c>
      <c r="T496" s="800" t="s">
        <v>10301</v>
      </c>
      <c r="U496" s="807">
        <v>2</v>
      </c>
      <c r="V496" s="963">
        <v>1</v>
      </c>
      <c r="W496" s="807" t="s">
        <v>16929</v>
      </c>
      <c r="X496" s="807">
        <v>1</v>
      </c>
      <c r="Y496" s="807" t="s">
        <v>10143</v>
      </c>
      <c r="Z496" s="807"/>
      <c r="AA496" s="807"/>
      <c r="AB496" s="807"/>
      <c r="AC496" s="807" t="s">
        <v>10027</v>
      </c>
      <c r="AD496" s="807" t="s">
        <v>2239</v>
      </c>
      <c r="AE496" s="807" t="s">
        <v>2239</v>
      </c>
      <c r="AF496" s="807" t="s">
        <v>2239</v>
      </c>
      <c r="AG496" s="807"/>
      <c r="AH496" s="807"/>
      <c r="AI496" s="807" t="s">
        <v>13302</v>
      </c>
      <c r="AJ496" s="807"/>
      <c r="AK496" s="559"/>
    </row>
    <row r="497" spans="1:37" ht="255" customHeight="1" x14ac:dyDescent="0.25">
      <c r="A497" s="767"/>
      <c r="B497" s="784">
        <v>489</v>
      </c>
      <c r="C497" s="785" t="s">
        <v>9386</v>
      </c>
      <c r="D497" s="785" t="s">
        <v>9397</v>
      </c>
      <c r="E497" s="807" t="s">
        <v>9404</v>
      </c>
      <c r="F497" s="785" t="s">
        <v>10661</v>
      </c>
      <c r="G497" s="807" t="s">
        <v>1105</v>
      </c>
      <c r="H497" s="807"/>
      <c r="I497" s="807"/>
      <c r="J497" s="807"/>
      <c r="K497" s="807"/>
      <c r="L497" s="807">
        <f t="shared" si="82"/>
        <v>356.28000000000003</v>
      </c>
      <c r="M497" s="807">
        <f t="shared" si="82"/>
        <v>110.64000000000001</v>
      </c>
      <c r="N497" s="788">
        <v>29.69</v>
      </c>
      <c r="O497" s="788">
        <v>9.2200000000000006</v>
      </c>
      <c r="P497" s="788" t="s">
        <v>1527</v>
      </c>
      <c r="Q497" s="807" t="s">
        <v>813</v>
      </c>
      <c r="R497" s="807" t="s">
        <v>17287</v>
      </c>
      <c r="S497" s="807" t="s">
        <v>8952</v>
      </c>
      <c r="T497" s="800" t="s">
        <v>10659</v>
      </c>
      <c r="U497" s="807">
        <v>14.2</v>
      </c>
      <c r="V497" s="963">
        <v>1</v>
      </c>
      <c r="W497" s="807" t="s">
        <v>10266</v>
      </c>
      <c r="X497" s="807">
        <v>1</v>
      </c>
      <c r="Y497" s="807" t="s">
        <v>10143</v>
      </c>
      <c r="Z497" s="807"/>
      <c r="AA497" s="807"/>
      <c r="AB497" s="807" t="s">
        <v>10660</v>
      </c>
      <c r="AC497" s="807" t="s">
        <v>10027</v>
      </c>
      <c r="AD497" s="807" t="s">
        <v>10027</v>
      </c>
      <c r="AE497" s="807" t="s">
        <v>10027</v>
      </c>
      <c r="AF497" s="807" t="s">
        <v>10027</v>
      </c>
      <c r="AG497" s="807"/>
      <c r="AH497" s="807"/>
      <c r="AI497" s="807"/>
      <c r="AJ497" s="807"/>
      <c r="AK497" s="559"/>
    </row>
    <row r="498" spans="1:37" ht="60" customHeight="1" x14ac:dyDescent="0.25">
      <c r="A498" s="767"/>
      <c r="B498" s="784">
        <v>490</v>
      </c>
      <c r="C498" s="785" t="s">
        <v>9386</v>
      </c>
      <c r="D498" s="785" t="s">
        <v>8780</v>
      </c>
      <c r="E498" s="807" t="s">
        <v>9405</v>
      </c>
      <c r="F498" s="813" t="s">
        <v>9406</v>
      </c>
      <c r="G498" s="807" t="s">
        <v>1104</v>
      </c>
      <c r="H498" s="807"/>
      <c r="I498" s="807"/>
      <c r="J498" s="807"/>
      <c r="K498" s="807">
        <v>1690.5</v>
      </c>
      <c r="L498" s="807">
        <f t="shared" si="82"/>
        <v>147.0735</v>
      </c>
      <c r="M498" s="807">
        <f t="shared" si="82"/>
        <v>45.643499999999996</v>
      </c>
      <c r="N498" s="786">
        <f>(K498*0.087)/12</f>
        <v>12.256124999999999</v>
      </c>
      <c r="O498" s="786">
        <f>(K498*0.027)/12</f>
        <v>3.8036249999999998</v>
      </c>
      <c r="P498" s="786" t="s">
        <v>9942</v>
      </c>
      <c r="Q498" s="807" t="s">
        <v>813</v>
      </c>
      <c r="R498" s="807" t="s">
        <v>17287</v>
      </c>
      <c r="S498" s="807" t="s">
        <v>8952</v>
      </c>
      <c r="T498" s="807" t="s">
        <v>10298</v>
      </c>
      <c r="U498" s="807">
        <v>14.2</v>
      </c>
      <c r="V498" s="963">
        <v>2</v>
      </c>
      <c r="W498" s="807" t="s">
        <v>16928</v>
      </c>
      <c r="X498" s="807">
        <v>1</v>
      </c>
      <c r="Y498" s="807" t="s">
        <v>10143</v>
      </c>
      <c r="Z498" s="807"/>
      <c r="AA498" s="807"/>
      <c r="AB498" s="807"/>
      <c r="AC498" s="807" t="s">
        <v>10027</v>
      </c>
      <c r="AD498" s="807" t="s">
        <v>10027</v>
      </c>
      <c r="AE498" s="807" t="s">
        <v>10027</v>
      </c>
      <c r="AF498" s="807" t="s">
        <v>2239</v>
      </c>
      <c r="AG498" s="807"/>
      <c r="AH498" s="807"/>
      <c r="AI498" s="807" t="s">
        <v>13302</v>
      </c>
      <c r="AJ498" s="807"/>
      <c r="AK498" s="559"/>
    </row>
    <row r="499" spans="1:37" s="577" customFormat="1" ht="348" customHeight="1" x14ac:dyDescent="0.25">
      <c r="A499" s="767"/>
      <c r="B499" s="784">
        <v>491</v>
      </c>
      <c r="C499" s="785" t="s">
        <v>2759</v>
      </c>
      <c r="D499" s="791" t="s">
        <v>16974</v>
      </c>
      <c r="E499" s="807" t="s">
        <v>7730</v>
      </c>
      <c r="F499" s="785" t="s">
        <v>18104</v>
      </c>
      <c r="G499" s="807" t="s">
        <v>1105</v>
      </c>
      <c r="H499" s="807" t="s">
        <v>16491</v>
      </c>
      <c r="I499" s="807"/>
      <c r="J499" s="807"/>
      <c r="K499" s="1020">
        <v>49708</v>
      </c>
      <c r="L499" s="807">
        <f>N499*12</f>
        <v>3341.88</v>
      </c>
      <c r="M499" s="807">
        <f>O499*12</f>
        <v>2781.96</v>
      </c>
      <c r="N499" s="1020">
        <v>278.49</v>
      </c>
      <c r="O499" s="1020">
        <f>86.39+23.64+20.75+18.32+21.13+23.64+10.97+5.05+8.03+4.47+9.44</f>
        <v>231.83</v>
      </c>
      <c r="P499" s="788" t="s">
        <v>1527</v>
      </c>
      <c r="Q499" s="807" t="s">
        <v>813</v>
      </c>
      <c r="R499" s="807" t="s">
        <v>17287</v>
      </c>
      <c r="S499" s="807" t="s">
        <v>8952</v>
      </c>
      <c r="T499" s="800" t="s">
        <v>11370</v>
      </c>
      <c r="U499" s="807">
        <v>14.2</v>
      </c>
      <c r="V499" s="1017">
        <v>6</v>
      </c>
      <c r="W499" s="807" t="s">
        <v>17982</v>
      </c>
      <c r="X499" s="807">
        <v>2</v>
      </c>
      <c r="Y499" s="807" t="s">
        <v>10034</v>
      </c>
      <c r="Z499" s="807"/>
      <c r="AA499" s="807">
        <v>1</v>
      </c>
      <c r="AB499" s="807" t="s">
        <v>13048</v>
      </c>
      <c r="AC499" s="807" t="s">
        <v>10027</v>
      </c>
      <c r="AD499" s="807" t="s">
        <v>10027</v>
      </c>
      <c r="AE499" s="807" t="s">
        <v>10027</v>
      </c>
      <c r="AF499" s="807" t="s">
        <v>10027</v>
      </c>
      <c r="AG499" s="807"/>
      <c r="AH499" s="807"/>
      <c r="AI499" s="807"/>
      <c r="AJ499" s="807"/>
      <c r="AK499" s="761"/>
    </row>
    <row r="500" spans="1:37" ht="60" customHeight="1" x14ac:dyDescent="0.25">
      <c r="A500" s="767"/>
      <c r="B500" s="784">
        <v>492</v>
      </c>
      <c r="C500" s="785" t="s">
        <v>2759</v>
      </c>
      <c r="D500" s="791" t="s">
        <v>12893</v>
      </c>
      <c r="E500" s="807" t="s">
        <v>6559</v>
      </c>
      <c r="F500" s="785" t="s">
        <v>6560</v>
      </c>
      <c r="G500" s="807" t="s">
        <v>9071</v>
      </c>
      <c r="H500" s="807" t="s">
        <v>16684</v>
      </c>
      <c r="I500" s="807"/>
      <c r="J500" s="807"/>
      <c r="K500" s="807">
        <v>1453.79</v>
      </c>
      <c r="L500" s="807">
        <f t="shared" ref="L500:M507" si="83">N500*12</f>
        <v>125.02593999999999</v>
      </c>
      <c r="M500" s="807">
        <f t="shared" si="83"/>
        <v>40.706119999999999</v>
      </c>
      <c r="N500" s="786">
        <f>K500*0.086/12</f>
        <v>10.418828333333332</v>
      </c>
      <c r="O500" s="786">
        <f>(K500*0.028)/12</f>
        <v>3.3921766666666664</v>
      </c>
      <c r="P500" s="807" t="s">
        <v>16714</v>
      </c>
      <c r="Q500" s="807" t="s">
        <v>16714</v>
      </c>
      <c r="R500" s="807" t="s">
        <v>16712</v>
      </c>
      <c r="S500" s="807" t="s">
        <v>8952</v>
      </c>
      <c r="T500" s="800" t="s">
        <v>10906</v>
      </c>
      <c r="U500" s="807">
        <v>11</v>
      </c>
      <c r="V500" s="963">
        <v>3</v>
      </c>
      <c r="W500" s="807" t="s">
        <v>10796</v>
      </c>
      <c r="X500" s="807"/>
      <c r="Y500" s="807"/>
      <c r="Z500" s="807"/>
      <c r="AA500" s="807"/>
      <c r="AB500" s="807" t="s">
        <v>10226</v>
      </c>
      <c r="AC500" s="807" t="s">
        <v>10027</v>
      </c>
      <c r="AD500" s="807" t="s">
        <v>10027</v>
      </c>
      <c r="AE500" s="807" t="s">
        <v>10027</v>
      </c>
      <c r="AF500" s="807" t="s">
        <v>10027</v>
      </c>
      <c r="AG500" s="807"/>
      <c r="AH500" s="807"/>
      <c r="AI500" s="807" t="s">
        <v>15595</v>
      </c>
      <c r="AJ500" s="807"/>
      <c r="AK500" s="559"/>
    </row>
    <row r="501" spans="1:37" ht="180" customHeight="1" x14ac:dyDescent="0.25">
      <c r="A501" s="767"/>
      <c r="B501" s="784">
        <v>493</v>
      </c>
      <c r="C501" s="785" t="s">
        <v>2759</v>
      </c>
      <c r="D501" s="791" t="s">
        <v>11004</v>
      </c>
      <c r="E501" s="807" t="s">
        <v>6562</v>
      </c>
      <c r="F501" s="785" t="s">
        <v>9179</v>
      </c>
      <c r="G501" s="807" t="s">
        <v>1104</v>
      </c>
      <c r="H501" s="807"/>
      <c r="I501" s="807"/>
      <c r="J501" s="807"/>
      <c r="K501" s="807">
        <v>8640</v>
      </c>
      <c r="L501" s="807">
        <f t="shared" si="83"/>
        <v>751.68000000000006</v>
      </c>
      <c r="M501" s="807">
        <f t="shared" si="83"/>
        <v>233.28000000000003</v>
      </c>
      <c r="N501" s="788">
        <v>62.64</v>
      </c>
      <c r="O501" s="788">
        <v>19.440000000000001</v>
      </c>
      <c r="P501" s="786" t="s">
        <v>461</v>
      </c>
      <c r="Q501" s="786" t="s">
        <v>461</v>
      </c>
      <c r="R501" s="807" t="s">
        <v>17287</v>
      </c>
      <c r="S501" s="807" t="s">
        <v>8952</v>
      </c>
      <c r="T501" s="800" t="s">
        <v>11005</v>
      </c>
      <c r="U501" s="807">
        <v>11</v>
      </c>
      <c r="V501" s="956">
        <v>1</v>
      </c>
      <c r="W501" s="800" t="s">
        <v>16911</v>
      </c>
      <c r="X501" s="807"/>
      <c r="Y501" s="807"/>
      <c r="Z501" s="807"/>
      <c r="AA501" s="807"/>
      <c r="AB501" s="807"/>
      <c r="AC501" s="807" t="s">
        <v>10027</v>
      </c>
      <c r="AD501" s="807" t="s">
        <v>10027</v>
      </c>
      <c r="AE501" s="807" t="s">
        <v>10027</v>
      </c>
      <c r="AF501" s="807" t="s">
        <v>10027</v>
      </c>
      <c r="AG501" s="807"/>
      <c r="AH501" s="807"/>
      <c r="AI501" s="807" t="s">
        <v>16755</v>
      </c>
      <c r="AJ501" s="807"/>
      <c r="AK501" s="559"/>
    </row>
    <row r="502" spans="1:37" ht="150" customHeight="1" x14ac:dyDescent="0.25">
      <c r="A502" s="767"/>
      <c r="B502" s="784">
        <v>494</v>
      </c>
      <c r="C502" s="785" t="s">
        <v>2759</v>
      </c>
      <c r="D502" s="785" t="s">
        <v>8783</v>
      </c>
      <c r="E502" s="807" t="s">
        <v>6585</v>
      </c>
      <c r="F502" s="785" t="s">
        <v>9174</v>
      </c>
      <c r="G502" s="807" t="s">
        <v>1105</v>
      </c>
      <c r="H502" s="807"/>
      <c r="I502" s="807"/>
      <c r="J502" s="807"/>
      <c r="K502" s="807"/>
      <c r="L502" s="807">
        <f t="shared" si="83"/>
        <v>259.79999999999995</v>
      </c>
      <c r="M502" s="807">
        <f t="shared" si="83"/>
        <v>80.64</v>
      </c>
      <c r="N502" s="788">
        <v>21.65</v>
      </c>
      <c r="O502" s="788">
        <v>6.72</v>
      </c>
      <c r="P502" s="788" t="s">
        <v>1527</v>
      </c>
      <c r="Q502" s="807" t="s">
        <v>813</v>
      </c>
      <c r="R502" s="807" t="s">
        <v>17287</v>
      </c>
      <c r="S502" s="807" t="s">
        <v>8952</v>
      </c>
      <c r="T502" s="800" t="s">
        <v>11362</v>
      </c>
      <c r="U502" s="807">
        <v>14.2</v>
      </c>
      <c r="V502" s="963">
        <v>1</v>
      </c>
      <c r="W502" s="807" t="s">
        <v>10261</v>
      </c>
      <c r="X502" s="807">
        <v>1</v>
      </c>
      <c r="Y502" s="807" t="s">
        <v>11363</v>
      </c>
      <c r="Z502" s="807"/>
      <c r="AA502" s="807"/>
      <c r="AB502" s="807" t="s">
        <v>11364</v>
      </c>
      <c r="AC502" s="807" t="s">
        <v>10027</v>
      </c>
      <c r="AD502" s="807" t="s">
        <v>10027</v>
      </c>
      <c r="AE502" s="807" t="s">
        <v>10027</v>
      </c>
      <c r="AF502" s="807" t="s">
        <v>10027</v>
      </c>
      <c r="AG502" s="807"/>
      <c r="AH502" s="807"/>
      <c r="AI502" s="807"/>
      <c r="AJ502" s="807"/>
      <c r="AK502" s="559"/>
    </row>
    <row r="503" spans="1:37" ht="360" customHeight="1" x14ac:dyDescent="0.25">
      <c r="A503" s="767"/>
      <c r="B503" s="784">
        <v>495</v>
      </c>
      <c r="C503" s="785" t="s">
        <v>2759</v>
      </c>
      <c r="D503" s="785" t="s">
        <v>17093</v>
      </c>
      <c r="E503" s="835" t="s">
        <v>6589</v>
      </c>
      <c r="F503" s="783" t="s">
        <v>9797</v>
      </c>
      <c r="G503" s="807" t="s">
        <v>1105</v>
      </c>
      <c r="H503" s="807"/>
      <c r="I503" s="807"/>
      <c r="J503" s="807"/>
      <c r="K503" s="807"/>
      <c r="L503" s="807">
        <f t="shared" si="83"/>
        <v>975.59999999999991</v>
      </c>
      <c r="M503" s="807">
        <f t="shared" si="83"/>
        <v>302.76</v>
      </c>
      <c r="N503" s="788">
        <v>81.3</v>
      </c>
      <c r="O503" s="788">
        <v>25.23</v>
      </c>
      <c r="P503" s="788" t="s">
        <v>1527</v>
      </c>
      <c r="Q503" s="807" t="s">
        <v>813</v>
      </c>
      <c r="R503" s="807" t="s">
        <v>17287</v>
      </c>
      <c r="S503" s="807" t="s">
        <v>8952</v>
      </c>
      <c r="T503" s="835" t="s">
        <v>14521</v>
      </c>
      <c r="U503" s="807">
        <v>14.2</v>
      </c>
      <c r="V503" s="963">
        <v>2</v>
      </c>
      <c r="W503" s="807" t="s">
        <v>17094</v>
      </c>
      <c r="X503" s="807">
        <v>1</v>
      </c>
      <c r="Y503" s="807" t="s">
        <v>12820</v>
      </c>
      <c r="Z503" s="807"/>
      <c r="AA503" s="807"/>
      <c r="AB503" s="807"/>
      <c r="AC503" s="807" t="s">
        <v>10027</v>
      </c>
      <c r="AD503" s="807" t="s">
        <v>10027</v>
      </c>
      <c r="AE503" s="807" t="s">
        <v>10027</v>
      </c>
      <c r="AF503" s="807" t="s">
        <v>2239</v>
      </c>
      <c r="AG503" s="807"/>
      <c r="AH503" s="807"/>
      <c r="AI503" s="807"/>
      <c r="AJ503" s="807"/>
      <c r="AK503" s="559"/>
    </row>
    <row r="504" spans="1:37" ht="165" customHeight="1" x14ac:dyDescent="0.25">
      <c r="A504" s="767"/>
      <c r="B504" s="784">
        <v>496</v>
      </c>
      <c r="C504" s="785" t="s">
        <v>2759</v>
      </c>
      <c r="D504" s="785" t="s">
        <v>8940</v>
      </c>
      <c r="E504" s="807" t="s">
        <v>6591</v>
      </c>
      <c r="F504" s="785" t="s">
        <v>9178</v>
      </c>
      <c r="G504" s="807" t="s">
        <v>1105</v>
      </c>
      <c r="H504" s="807"/>
      <c r="I504" s="807"/>
      <c r="J504" s="807" t="s">
        <v>3535</v>
      </c>
      <c r="K504" s="807"/>
      <c r="L504" s="807">
        <f t="shared" si="83"/>
        <v>493.20000000000005</v>
      </c>
      <c r="M504" s="807">
        <f t="shared" si="83"/>
        <v>149.52000000000001</v>
      </c>
      <c r="N504" s="788">
        <v>41.1</v>
      </c>
      <c r="O504" s="788">
        <v>12.46</v>
      </c>
      <c r="P504" s="788" t="s">
        <v>1527</v>
      </c>
      <c r="Q504" s="807" t="s">
        <v>813</v>
      </c>
      <c r="R504" s="807" t="s">
        <v>17287</v>
      </c>
      <c r="S504" s="807" t="s">
        <v>8952</v>
      </c>
      <c r="T504" s="800" t="s">
        <v>11358</v>
      </c>
      <c r="U504" s="807">
        <v>11</v>
      </c>
      <c r="V504" s="963">
        <v>2</v>
      </c>
      <c r="W504" s="807" t="s">
        <v>10277</v>
      </c>
      <c r="X504" s="807">
        <v>1</v>
      </c>
      <c r="Y504" s="807" t="s">
        <v>11359</v>
      </c>
      <c r="Z504" s="807"/>
      <c r="AA504" s="807"/>
      <c r="AB504" s="807" t="s">
        <v>11360</v>
      </c>
      <c r="AC504" s="807" t="s">
        <v>10027</v>
      </c>
      <c r="AD504" s="807" t="s">
        <v>10027</v>
      </c>
      <c r="AE504" s="807" t="s">
        <v>10027</v>
      </c>
      <c r="AF504" s="807" t="s">
        <v>2239</v>
      </c>
      <c r="AG504" s="807"/>
      <c r="AH504" s="807"/>
      <c r="AI504" s="807"/>
      <c r="AJ504" s="807"/>
      <c r="AK504" s="559"/>
    </row>
    <row r="505" spans="1:37" s="418" customFormat="1" ht="120" customHeight="1" x14ac:dyDescent="0.25">
      <c r="A505" s="1009"/>
      <c r="B505" s="1010">
        <v>497</v>
      </c>
      <c r="C505" s="874" t="s">
        <v>2759</v>
      </c>
      <c r="D505" s="874" t="s">
        <v>9560</v>
      </c>
      <c r="E505" s="875" t="s">
        <v>6593</v>
      </c>
      <c r="F505" s="874" t="s">
        <v>9173</v>
      </c>
      <c r="G505" s="875" t="s">
        <v>1105</v>
      </c>
      <c r="H505" s="875"/>
      <c r="I505" s="875"/>
      <c r="J505" s="875" t="s">
        <v>3702</v>
      </c>
      <c r="K505" s="875"/>
      <c r="L505" s="807">
        <f t="shared" si="83"/>
        <v>179.28</v>
      </c>
      <c r="M505" s="807">
        <f t="shared" si="83"/>
        <v>51.599999999999994</v>
      </c>
      <c r="N505" s="788">
        <v>14.94</v>
      </c>
      <c r="O505" s="788">
        <v>4.3</v>
      </c>
      <c r="P505" s="1011" t="s">
        <v>1527</v>
      </c>
      <c r="Q505" s="875" t="s">
        <v>813</v>
      </c>
      <c r="R505" s="875" t="s">
        <v>17287</v>
      </c>
      <c r="S505" s="875" t="s">
        <v>8952</v>
      </c>
      <c r="T505" s="877" t="s">
        <v>11353</v>
      </c>
      <c r="U505" s="875">
        <v>11</v>
      </c>
      <c r="V505" s="959">
        <v>2</v>
      </c>
      <c r="W505" s="875" t="s">
        <v>10524</v>
      </c>
      <c r="X505" s="875">
        <v>1</v>
      </c>
      <c r="Y505" s="875" t="s">
        <v>11354</v>
      </c>
      <c r="Z505" s="875"/>
      <c r="AA505" s="875"/>
      <c r="AB505" s="875"/>
      <c r="AC505" s="875" t="s">
        <v>10027</v>
      </c>
      <c r="AD505" s="875" t="s">
        <v>10027</v>
      </c>
      <c r="AE505" s="875" t="s">
        <v>10027</v>
      </c>
      <c r="AF505" s="875" t="s">
        <v>10027</v>
      </c>
      <c r="AG505" s="875"/>
      <c r="AH505" s="875"/>
      <c r="AI505" s="875"/>
      <c r="AJ505" s="875"/>
      <c r="AK505" s="763"/>
    </row>
    <row r="506" spans="1:37" ht="375" customHeight="1" x14ac:dyDescent="0.25">
      <c r="A506" s="767"/>
      <c r="B506" s="784">
        <v>498</v>
      </c>
      <c r="C506" s="785" t="s">
        <v>2759</v>
      </c>
      <c r="D506" s="785" t="s">
        <v>8301</v>
      </c>
      <c r="E506" s="807" t="s">
        <v>6595</v>
      </c>
      <c r="F506" s="785" t="s">
        <v>9177</v>
      </c>
      <c r="G506" s="807" t="s">
        <v>1105</v>
      </c>
      <c r="H506" s="807"/>
      <c r="I506" s="807"/>
      <c r="J506" s="807"/>
      <c r="K506" s="807">
        <v>6402.75</v>
      </c>
      <c r="L506" s="807">
        <f t="shared" si="83"/>
        <v>557.04</v>
      </c>
      <c r="M506" s="807">
        <f t="shared" si="83"/>
        <v>172.92000000000002</v>
      </c>
      <c r="N506" s="788">
        <v>46.42</v>
      </c>
      <c r="O506" s="788">
        <v>14.41</v>
      </c>
      <c r="P506" s="788" t="s">
        <v>1527</v>
      </c>
      <c r="Q506" s="807" t="s">
        <v>813</v>
      </c>
      <c r="R506" s="807" t="s">
        <v>17287</v>
      </c>
      <c r="S506" s="807" t="s">
        <v>8952</v>
      </c>
      <c r="T506" s="800" t="s">
        <v>11367</v>
      </c>
      <c r="U506" s="807">
        <v>14.2</v>
      </c>
      <c r="V506" s="963">
        <v>2</v>
      </c>
      <c r="W506" s="807" t="s">
        <v>10796</v>
      </c>
      <c r="X506" s="807">
        <v>1</v>
      </c>
      <c r="Y506" s="807" t="s">
        <v>10034</v>
      </c>
      <c r="Z506" s="807"/>
      <c r="AA506" s="807"/>
      <c r="AB506" s="807" t="s">
        <v>10256</v>
      </c>
      <c r="AC506" s="807" t="s">
        <v>10027</v>
      </c>
      <c r="AD506" s="807" t="s">
        <v>10027</v>
      </c>
      <c r="AE506" s="807" t="s">
        <v>10027</v>
      </c>
      <c r="AF506" s="807" t="s">
        <v>10027</v>
      </c>
      <c r="AG506" s="807"/>
      <c r="AH506" s="807"/>
      <c r="AI506" s="807" t="s">
        <v>9271</v>
      </c>
      <c r="AJ506" s="807"/>
      <c r="AK506" s="559"/>
    </row>
    <row r="507" spans="1:37" s="577" customFormat="1" ht="45" customHeight="1" x14ac:dyDescent="0.25">
      <c r="A507" s="767"/>
      <c r="B507" s="784">
        <v>499</v>
      </c>
      <c r="C507" s="785" t="s">
        <v>2759</v>
      </c>
      <c r="D507" s="785" t="s">
        <v>13146</v>
      </c>
      <c r="E507" s="807" t="s">
        <v>8949</v>
      </c>
      <c r="F507" s="785" t="s">
        <v>18038</v>
      </c>
      <c r="G507" s="807" t="s">
        <v>1104</v>
      </c>
      <c r="H507" s="807"/>
      <c r="I507" s="807"/>
      <c r="J507" s="807"/>
      <c r="K507" s="807">
        <v>7003.2</v>
      </c>
      <c r="L507" s="807">
        <f t="shared" si="83"/>
        <v>602.27519999999993</v>
      </c>
      <c r="M507" s="807">
        <f t="shared" si="83"/>
        <v>196.08959999999996</v>
      </c>
      <c r="N507" s="786">
        <f>K507*0.086/12</f>
        <v>50.189599999999992</v>
      </c>
      <c r="O507" s="786">
        <f>(K507*0.028)/12</f>
        <v>16.340799999999998</v>
      </c>
      <c r="P507" s="807" t="s">
        <v>9482</v>
      </c>
      <c r="Q507" s="807" t="s">
        <v>9482</v>
      </c>
      <c r="R507" s="807" t="s">
        <v>17287</v>
      </c>
      <c r="S507" s="807" t="s">
        <v>8952</v>
      </c>
      <c r="T507" s="807" t="s">
        <v>14545</v>
      </c>
      <c r="U507" s="807">
        <v>17.399999999999999</v>
      </c>
      <c r="V507" s="1017">
        <v>2</v>
      </c>
      <c r="W507" s="807" t="s">
        <v>11239</v>
      </c>
      <c r="X507" s="807"/>
      <c r="Y507" s="807"/>
      <c r="Z507" s="807"/>
      <c r="AA507" s="807"/>
      <c r="AB507" s="807" t="s">
        <v>16880</v>
      </c>
      <c r="AC507" s="807" t="s">
        <v>10027</v>
      </c>
      <c r="AD507" s="807" t="s">
        <v>10027</v>
      </c>
      <c r="AE507" s="807" t="s">
        <v>10027</v>
      </c>
      <c r="AF507" s="807" t="s">
        <v>2239</v>
      </c>
      <c r="AG507" s="807"/>
      <c r="AH507" s="807"/>
      <c r="AI507" s="807" t="s">
        <v>13302</v>
      </c>
      <c r="AJ507" s="807"/>
      <c r="AK507" s="761"/>
    </row>
    <row r="508" spans="1:37" s="577" customFormat="1" ht="66.75" customHeight="1" x14ac:dyDescent="0.25">
      <c r="A508" s="767"/>
      <c r="B508" s="784">
        <v>500</v>
      </c>
      <c r="C508" s="785" t="s">
        <v>2759</v>
      </c>
      <c r="D508" s="785" t="s">
        <v>17010</v>
      </c>
      <c r="E508" s="807" t="s">
        <v>8956</v>
      </c>
      <c r="F508" s="785" t="s">
        <v>8955</v>
      </c>
      <c r="G508" s="807" t="s">
        <v>1105</v>
      </c>
      <c r="H508" s="807"/>
      <c r="I508" s="807"/>
      <c r="J508" s="807"/>
      <c r="K508" s="807">
        <v>6964.1</v>
      </c>
      <c r="L508" s="807">
        <f>N508*12</f>
        <v>483.24</v>
      </c>
      <c r="M508" s="807"/>
      <c r="N508" s="788">
        <v>40.270000000000003</v>
      </c>
      <c r="O508" s="788"/>
      <c r="P508" s="788" t="s">
        <v>1527</v>
      </c>
      <c r="Q508" s="807" t="s">
        <v>813</v>
      </c>
      <c r="R508" s="807" t="s">
        <v>17287</v>
      </c>
      <c r="S508" s="807" t="s">
        <v>8952</v>
      </c>
      <c r="T508" s="807" t="s">
        <v>12843</v>
      </c>
      <c r="U508" s="807">
        <v>11</v>
      </c>
      <c r="V508" s="1017">
        <v>2</v>
      </c>
      <c r="W508" s="807" t="s">
        <v>17011</v>
      </c>
      <c r="X508" s="782">
        <v>1</v>
      </c>
      <c r="Y508" s="800" t="s">
        <v>14489</v>
      </c>
      <c r="Z508" s="807"/>
      <c r="AA508" s="807"/>
      <c r="AB508" s="807"/>
      <c r="AC508" s="807" t="s">
        <v>10027</v>
      </c>
      <c r="AD508" s="807" t="s">
        <v>10027</v>
      </c>
      <c r="AE508" s="807" t="s">
        <v>10027</v>
      </c>
      <c r="AF508" s="807" t="s">
        <v>10027</v>
      </c>
      <c r="AG508" s="807"/>
      <c r="AH508" s="807"/>
      <c r="AI508" s="807" t="s">
        <v>1720</v>
      </c>
      <c r="AJ508" s="800" t="s">
        <v>18024</v>
      </c>
      <c r="AK508" s="761"/>
    </row>
    <row r="509" spans="1:37" ht="240" customHeight="1" x14ac:dyDescent="0.25">
      <c r="A509" s="767"/>
      <c r="B509" s="784">
        <v>501</v>
      </c>
      <c r="C509" s="785" t="s">
        <v>3034</v>
      </c>
      <c r="D509" s="785" t="s">
        <v>17097</v>
      </c>
      <c r="E509" s="807" t="s">
        <v>9025</v>
      </c>
      <c r="F509" s="785" t="s">
        <v>9134</v>
      </c>
      <c r="G509" s="807" t="s">
        <v>1105</v>
      </c>
      <c r="H509" s="807"/>
      <c r="I509" s="807"/>
      <c r="J509" s="807"/>
      <c r="K509" s="807">
        <v>3868.9</v>
      </c>
      <c r="L509" s="807">
        <f t="shared" ref="L509:M512" si="84">N509*12</f>
        <v>336.6</v>
      </c>
      <c r="M509" s="807">
        <f t="shared" si="84"/>
        <v>104.52000000000001</v>
      </c>
      <c r="N509" s="788">
        <v>28.05</v>
      </c>
      <c r="O509" s="788">
        <v>8.7100000000000009</v>
      </c>
      <c r="P509" s="788" t="s">
        <v>1527</v>
      </c>
      <c r="Q509" s="807" t="s">
        <v>813</v>
      </c>
      <c r="R509" s="807" t="s">
        <v>17287</v>
      </c>
      <c r="S509" s="807" t="s">
        <v>8952</v>
      </c>
      <c r="T509" s="807" t="s">
        <v>14522</v>
      </c>
      <c r="U509" s="807">
        <v>11</v>
      </c>
      <c r="V509" s="963">
        <v>2</v>
      </c>
      <c r="W509" s="807" t="s">
        <v>14523</v>
      </c>
      <c r="X509" s="807"/>
      <c r="Y509" s="807"/>
      <c r="Z509" s="807"/>
      <c r="AA509" s="807"/>
      <c r="AB509" s="807"/>
      <c r="AC509" s="807" t="s">
        <v>10027</v>
      </c>
      <c r="AD509" s="807" t="s">
        <v>10027</v>
      </c>
      <c r="AE509" s="807" t="s">
        <v>10027</v>
      </c>
      <c r="AF509" s="807" t="s">
        <v>2239</v>
      </c>
      <c r="AG509" s="807"/>
      <c r="AH509" s="807"/>
      <c r="AI509" s="807"/>
      <c r="AJ509" s="807"/>
      <c r="AK509" s="559"/>
    </row>
    <row r="510" spans="1:37" ht="90" customHeight="1" x14ac:dyDescent="0.25">
      <c r="A510" s="767"/>
      <c r="B510" s="784">
        <v>502</v>
      </c>
      <c r="C510" s="785" t="s">
        <v>1191</v>
      </c>
      <c r="D510" s="785" t="s">
        <v>746</v>
      </c>
      <c r="E510" s="807" t="s">
        <v>11338</v>
      </c>
      <c r="F510" s="785" t="s">
        <v>9170</v>
      </c>
      <c r="G510" s="807" t="s">
        <v>1104</v>
      </c>
      <c r="H510" s="807"/>
      <c r="I510" s="807"/>
      <c r="J510" s="807"/>
      <c r="K510" s="807">
        <v>3351.72</v>
      </c>
      <c r="L510" s="807">
        <f t="shared" si="84"/>
        <v>291.60000000000002</v>
      </c>
      <c r="M510" s="807">
        <f t="shared" si="84"/>
        <v>90.48</v>
      </c>
      <c r="N510" s="788">
        <v>24.3</v>
      </c>
      <c r="O510" s="788">
        <v>7.54</v>
      </c>
      <c r="P510" s="807" t="s">
        <v>815</v>
      </c>
      <c r="Q510" s="807" t="s">
        <v>813</v>
      </c>
      <c r="R510" s="807" t="s">
        <v>17287</v>
      </c>
      <c r="S510" s="807" t="s">
        <v>8952</v>
      </c>
      <c r="T510" s="807" t="s">
        <v>14546</v>
      </c>
      <c r="U510" s="807">
        <v>11</v>
      </c>
      <c r="V510" s="963">
        <v>2</v>
      </c>
      <c r="W510" s="807" t="s">
        <v>14547</v>
      </c>
      <c r="X510" s="807">
        <v>1</v>
      </c>
      <c r="Y510" s="807" t="s">
        <v>14039</v>
      </c>
      <c r="Z510" s="807"/>
      <c r="AA510" s="807"/>
      <c r="AB510" s="807"/>
      <c r="AC510" s="807" t="s">
        <v>10027</v>
      </c>
      <c r="AD510" s="807" t="s">
        <v>10027</v>
      </c>
      <c r="AE510" s="807" t="s">
        <v>10027</v>
      </c>
      <c r="AF510" s="807" t="s">
        <v>10027</v>
      </c>
      <c r="AG510" s="807"/>
      <c r="AH510" s="807" t="s">
        <v>663</v>
      </c>
      <c r="AI510" s="807" t="s">
        <v>13329</v>
      </c>
      <c r="AJ510" s="807"/>
      <c r="AK510" s="559"/>
    </row>
    <row r="511" spans="1:37" ht="90" customHeight="1" x14ac:dyDescent="0.25">
      <c r="A511" s="767"/>
      <c r="B511" s="784">
        <v>503</v>
      </c>
      <c r="C511" s="785" t="s">
        <v>3034</v>
      </c>
      <c r="D511" s="785" t="s">
        <v>8503</v>
      </c>
      <c r="E511" s="807" t="s">
        <v>9028</v>
      </c>
      <c r="F511" s="785" t="s">
        <v>9133</v>
      </c>
      <c r="G511" s="807" t="s">
        <v>1105</v>
      </c>
      <c r="H511" s="807"/>
      <c r="I511" s="807"/>
      <c r="J511" s="807"/>
      <c r="K511" s="807"/>
      <c r="L511" s="807">
        <f t="shared" si="84"/>
        <v>236.04000000000002</v>
      </c>
      <c r="M511" s="807">
        <f t="shared" si="84"/>
        <v>73.320000000000007</v>
      </c>
      <c r="N511" s="788">
        <v>19.670000000000002</v>
      </c>
      <c r="O511" s="788">
        <v>6.11</v>
      </c>
      <c r="P511" s="788" t="s">
        <v>1527</v>
      </c>
      <c r="Q511" s="807" t="s">
        <v>813</v>
      </c>
      <c r="R511" s="807" t="s">
        <v>17287</v>
      </c>
      <c r="S511" s="807" t="s">
        <v>8952</v>
      </c>
      <c r="T511" s="807" t="s">
        <v>14524</v>
      </c>
      <c r="U511" s="807">
        <v>11</v>
      </c>
      <c r="V511" s="963">
        <v>1</v>
      </c>
      <c r="W511" s="807" t="s">
        <v>14525</v>
      </c>
      <c r="X511" s="807">
        <v>1</v>
      </c>
      <c r="Y511" s="807" t="s">
        <v>14449</v>
      </c>
      <c r="Z511" s="807"/>
      <c r="AA511" s="807"/>
      <c r="AB511" s="807"/>
      <c r="AC511" s="807" t="s">
        <v>10027</v>
      </c>
      <c r="AD511" s="807" t="s">
        <v>10027</v>
      </c>
      <c r="AE511" s="807" t="s">
        <v>10027</v>
      </c>
      <c r="AF511" s="807" t="s">
        <v>2239</v>
      </c>
      <c r="AG511" s="807"/>
      <c r="AH511" s="807"/>
      <c r="AI511" s="807" t="s">
        <v>12684</v>
      </c>
      <c r="AJ511" s="807"/>
      <c r="AK511" s="559"/>
    </row>
    <row r="512" spans="1:37" ht="195" customHeight="1" x14ac:dyDescent="0.25">
      <c r="A512" s="767"/>
      <c r="B512" s="784">
        <v>504</v>
      </c>
      <c r="C512" s="785" t="s">
        <v>2759</v>
      </c>
      <c r="D512" s="785" t="s">
        <v>16888</v>
      </c>
      <c r="E512" s="807" t="s">
        <v>9030</v>
      </c>
      <c r="F512" s="785" t="s">
        <v>16889</v>
      </c>
      <c r="G512" s="807" t="s">
        <v>1105</v>
      </c>
      <c r="H512" s="807"/>
      <c r="I512" s="807"/>
      <c r="J512" s="807"/>
      <c r="K512" s="807">
        <v>8326.1</v>
      </c>
      <c r="L512" s="807">
        <f t="shared" si="84"/>
        <v>724.43999999999994</v>
      </c>
      <c r="M512" s="807">
        <f t="shared" si="84"/>
        <v>224.76</v>
      </c>
      <c r="N512" s="788">
        <v>60.37</v>
      </c>
      <c r="O512" s="788">
        <v>18.73</v>
      </c>
      <c r="P512" s="788" t="s">
        <v>1527</v>
      </c>
      <c r="Q512" s="807" t="s">
        <v>813</v>
      </c>
      <c r="R512" s="807" t="s">
        <v>17287</v>
      </c>
      <c r="S512" s="807" t="s">
        <v>8952</v>
      </c>
      <c r="T512" s="800" t="s">
        <v>14572</v>
      </c>
      <c r="U512" s="807">
        <v>11</v>
      </c>
      <c r="V512" s="963">
        <v>2</v>
      </c>
      <c r="W512" s="807" t="s">
        <v>14573</v>
      </c>
      <c r="X512" s="807">
        <v>1</v>
      </c>
      <c r="Y512" s="807" t="s">
        <v>11361</v>
      </c>
      <c r="Z512" s="807"/>
      <c r="AA512" s="807"/>
      <c r="AB512" s="807"/>
      <c r="AC512" s="807" t="s">
        <v>10027</v>
      </c>
      <c r="AD512" s="807" t="s">
        <v>10027</v>
      </c>
      <c r="AE512" s="807" t="s">
        <v>10027</v>
      </c>
      <c r="AF512" s="807" t="s">
        <v>10027</v>
      </c>
      <c r="AG512" s="807"/>
      <c r="AH512" s="807"/>
      <c r="AI512" s="807"/>
      <c r="AJ512" s="807"/>
      <c r="AK512" s="559"/>
    </row>
    <row r="513" spans="1:37" s="577" customFormat="1" ht="62.25" customHeight="1" x14ac:dyDescent="0.25">
      <c r="A513" s="767"/>
      <c r="B513" s="784">
        <v>505</v>
      </c>
      <c r="C513" s="785" t="s">
        <v>2759</v>
      </c>
      <c r="D513" s="785" t="s">
        <v>9053</v>
      </c>
      <c r="E513" s="807" t="s">
        <v>9056</v>
      </c>
      <c r="F513" s="785" t="s">
        <v>17988</v>
      </c>
      <c r="G513" s="807" t="s">
        <v>1104</v>
      </c>
      <c r="H513" s="807" t="s">
        <v>14549</v>
      </c>
      <c r="I513" s="807"/>
      <c r="J513" s="807" t="s">
        <v>3647</v>
      </c>
      <c r="K513" s="1023">
        <v>1914.6</v>
      </c>
      <c r="L513" s="807">
        <f>N513*12</f>
        <v>164.64000000000001</v>
      </c>
      <c r="M513" s="807"/>
      <c r="N513" s="1024">
        <v>13.72</v>
      </c>
      <c r="O513" s="1024"/>
      <c r="P513" s="807" t="s">
        <v>461</v>
      </c>
      <c r="Q513" s="807" t="s">
        <v>461</v>
      </c>
      <c r="R513" s="807" t="s">
        <v>17287</v>
      </c>
      <c r="S513" s="807" t="s">
        <v>8952</v>
      </c>
      <c r="T513" s="807" t="s">
        <v>14548</v>
      </c>
      <c r="U513" s="807">
        <v>11</v>
      </c>
      <c r="V513" s="1017">
        <v>1</v>
      </c>
      <c r="W513" s="807" t="s">
        <v>11556</v>
      </c>
      <c r="X513" s="807"/>
      <c r="Y513" s="807"/>
      <c r="Z513" s="807"/>
      <c r="AA513" s="807"/>
      <c r="AB513" s="807"/>
      <c r="AC513" s="807" t="s">
        <v>10027</v>
      </c>
      <c r="AD513" s="807" t="s">
        <v>10027</v>
      </c>
      <c r="AE513" s="807" t="s">
        <v>10027</v>
      </c>
      <c r="AF513" s="807" t="s">
        <v>10027</v>
      </c>
      <c r="AG513" s="807"/>
      <c r="AH513" s="807"/>
      <c r="AI513" s="807" t="s">
        <v>17812</v>
      </c>
      <c r="AJ513" s="807" t="s">
        <v>17989</v>
      </c>
      <c r="AK513" s="761"/>
    </row>
    <row r="514" spans="1:37" ht="60" customHeight="1" x14ac:dyDescent="0.25">
      <c r="A514" s="767"/>
      <c r="B514" s="784">
        <v>506</v>
      </c>
      <c r="C514" s="785" t="s">
        <v>3034</v>
      </c>
      <c r="D514" s="785" t="s">
        <v>8711</v>
      </c>
      <c r="E514" s="807" t="s">
        <v>9054</v>
      </c>
      <c r="F514" s="785" t="s">
        <v>16393</v>
      </c>
      <c r="G514" s="807" t="s">
        <v>1105</v>
      </c>
      <c r="H514" s="807"/>
      <c r="I514" s="807" t="s">
        <v>14527</v>
      </c>
      <c r="J514" s="807"/>
      <c r="K514" s="807"/>
      <c r="L514" s="807">
        <f t="shared" ref="L514:M577" si="85">N514*12</f>
        <v>211.20000000000002</v>
      </c>
      <c r="M514" s="807">
        <f t="shared" si="85"/>
        <v>51.239999999999995</v>
      </c>
      <c r="N514" s="788">
        <v>17.600000000000001</v>
      </c>
      <c r="O514" s="788">
        <v>4.2699999999999996</v>
      </c>
      <c r="P514" s="788" t="s">
        <v>1527</v>
      </c>
      <c r="Q514" s="807" t="s">
        <v>813</v>
      </c>
      <c r="R514" s="807" t="s">
        <v>17287</v>
      </c>
      <c r="S514" s="807" t="s">
        <v>8952</v>
      </c>
      <c r="T514" s="807" t="s">
        <v>14526</v>
      </c>
      <c r="U514" s="807">
        <v>11</v>
      </c>
      <c r="V514" s="963">
        <v>1</v>
      </c>
      <c r="W514" s="807" t="s">
        <v>1564</v>
      </c>
      <c r="X514" s="807"/>
      <c r="Y514" s="807"/>
      <c r="Z514" s="807"/>
      <c r="AA514" s="807"/>
      <c r="AB514" s="807"/>
      <c r="AC514" s="807" t="s">
        <v>10027</v>
      </c>
      <c r="AD514" s="807" t="s">
        <v>10027</v>
      </c>
      <c r="AE514" s="807" t="s">
        <v>10027</v>
      </c>
      <c r="AF514" s="807" t="s">
        <v>10027</v>
      </c>
      <c r="AG514" s="807"/>
      <c r="AH514" s="807"/>
      <c r="AI514" s="807"/>
      <c r="AJ514" s="807"/>
      <c r="AK514" s="559"/>
    </row>
    <row r="515" spans="1:37" s="577" customFormat="1" ht="47.25" customHeight="1" x14ac:dyDescent="0.25">
      <c r="A515" s="767"/>
      <c r="B515" s="784">
        <v>507</v>
      </c>
      <c r="C515" s="785" t="s">
        <v>2759</v>
      </c>
      <c r="D515" s="785" t="s">
        <v>16943</v>
      </c>
      <c r="E515" s="807" t="s">
        <v>9060</v>
      </c>
      <c r="F515" s="785" t="s">
        <v>18037</v>
      </c>
      <c r="G515" s="807" t="s">
        <v>1104</v>
      </c>
      <c r="H515" s="807" t="s">
        <v>16633</v>
      </c>
      <c r="I515" s="807"/>
      <c r="J515" s="807"/>
      <c r="K515" s="807">
        <v>7959.6</v>
      </c>
      <c r="L515" s="807">
        <f t="shared" si="85"/>
        <v>685.36559999999997</v>
      </c>
      <c r="M515" s="807">
        <f t="shared" si="85"/>
        <v>222.86880000000002</v>
      </c>
      <c r="N515" s="786">
        <f>K515*0.086/12+0.07</f>
        <v>57.113799999999998</v>
      </c>
      <c r="O515" s="786">
        <f t="shared" ref="O515:O520" si="86">(K515*0.028)/12</f>
        <v>18.572400000000002</v>
      </c>
      <c r="P515" s="786" t="s">
        <v>2549</v>
      </c>
      <c r="Q515" s="786" t="s">
        <v>2549</v>
      </c>
      <c r="R515" s="807" t="s">
        <v>8298</v>
      </c>
      <c r="S515" s="807" t="s">
        <v>8952</v>
      </c>
      <c r="T515" s="807" t="s">
        <v>14737</v>
      </c>
      <c r="U515" s="807">
        <v>11</v>
      </c>
      <c r="V515" s="1017">
        <v>4</v>
      </c>
      <c r="W515" s="807" t="s">
        <v>13048</v>
      </c>
      <c r="X515" s="807">
        <v>1</v>
      </c>
      <c r="Y515" s="807" t="s">
        <v>10268</v>
      </c>
      <c r="Z515" s="807"/>
      <c r="AA515" s="807"/>
      <c r="AB515" s="807" t="s">
        <v>10538</v>
      </c>
      <c r="AC515" s="807" t="s">
        <v>10027</v>
      </c>
      <c r="AD515" s="807" t="s">
        <v>2239</v>
      </c>
      <c r="AE515" s="807" t="s">
        <v>2239</v>
      </c>
      <c r="AF515" s="807" t="s">
        <v>2239</v>
      </c>
      <c r="AG515" s="807"/>
      <c r="AH515" s="807"/>
      <c r="AI515" s="807" t="s">
        <v>16756</v>
      </c>
      <c r="AJ515" s="807"/>
      <c r="AK515" s="761"/>
    </row>
    <row r="516" spans="1:37" s="577" customFormat="1" ht="83.25" customHeight="1" x14ac:dyDescent="0.25">
      <c r="A516" s="767"/>
      <c r="B516" s="784">
        <v>508</v>
      </c>
      <c r="C516" s="785" t="s">
        <v>2759</v>
      </c>
      <c r="D516" s="785" t="s">
        <v>9067</v>
      </c>
      <c r="E516" s="807" t="s">
        <v>9068</v>
      </c>
      <c r="F516" s="785" t="s">
        <v>18036</v>
      </c>
      <c r="G516" s="807" t="s">
        <v>1104</v>
      </c>
      <c r="H516" s="807" t="s">
        <v>10907</v>
      </c>
      <c r="I516" s="807"/>
      <c r="J516" s="807"/>
      <c r="K516" s="807">
        <v>10262.200000000001</v>
      </c>
      <c r="L516" s="807">
        <f t="shared" si="85"/>
        <v>882.54919999999993</v>
      </c>
      <c r="M516" s="807">
        <f t="shared" si="85"/>
        <v>287.34160000000003</v>
      </c>
      <c r="N516" s="786">
        <f t="shared" ref="N516" si="87">K516*0.086/12</f>
        <v>73.545766666666665</v>
      </c>
      <c r="O516" s="786">
        <f t="shared" si="86"/>
        <v>23.945133333333334</v>
      </c>
      <c r="P516" s="786" t="s">
        <v>2549</v>
      </c>
      <c r="Q516" s="786" t="s">
        <v>2549</v>
      </c>
      <c r="R516" s="807" t="s">
        <v>8298</v>
      </c>
      <c r="S516" s="807" t="s">
        <v>8952</v>
      </c>
      <c r="T516" s="807" t="s">
        <v>9069</v>
      </c>
      <c r="U516" s="807">
        <v>12</v>
      </c>
      <c r="V516" s="1017">
        <v>4</v>
      </c>
      <c r="W516" s="807" t="s">
        <v>10635</v>
      </c>
      <c r="X516" s="807">
        <v>2</v>
      </c>
      <c r="Y516" s="807" t="s">
        <v>10268</v>
      </c>
      <c r="Z516" s="807"/>
      <c r="AA516" s="807"/>
      <c r="AB516" s="807" t="s">
        <v>10908</v>
      </c>
      <c r="AC516" s="807" t="s">
        <v>10027</v>
      </c>
      <c r="AD516" s="807"/>
      <c r="AE516" s="807"/>
      <c r="AF516" s="807"/>
      <c r="AG516" s="807"/>
      <c r="AH516" s="807"/>
      <c r="AI516" s="807" t="s">
        <v>16757</v>
      </c>
      <c r="AJ516" s="807"/>
      <c r="AK516" s="761"/>
    </row>
    <row r="517" spans="1:37" s="577" customFormat="1" ht="48" customHeight="1" x14ac:dyDescent="0.25">
      <c r="A517" s="767"/>
      <c r="B517" s="784">
        <v>509</v>
      </c>
      <c r="C517" s="785" t="s">
        <v>2759</v>
      </c>
      <c r="D517" s="785" t="s">
        <v>9072</v>
      </c>
      <c r="E517" s="807" t="s">
        <v>9073</v>
      </c>
      <c r="F517" s="785" t="s">
        <v>9074</v>
      </c>
      <c r="G517" s="807" t="s">
        <v>9071</v>
      </c>
      <c r="H517" s="807"/>
      <c r="I517" s="807"/>
      <c r="J517" s="807"/>
      <c r="K517" s="807">
        <v>11193</v>
      </c>
      <c r="L517" s="807">
        <f t="shared" si="85"/>
        <v>962.59799999999996</v>
      </c>
      <c r="M517" s="807">
        <f t="shared" si="85"/>
        <v>313.404</v>
      </c>
      <c r="N517" s="786">
        <f>(K517*0.086)/12</f>
        <v>80.216499999999996</v>
      </c>
      <c r="O517" s="786">
        <f t="shared" si="86"/>
        <v>26.117000000000001</v>
      </c>
      <c r="P517" s="786" t="s">
        <v>2549</v>
      </c>
      <c r="Q517" s="786" t="s">
        <v>2549</v>
      </c>
      <c r="R517" s="807" t="s">
        <v>16712</v>
      </c>
      <c r="S517" s="807" t="s">
        <v>8952</v>
      </c>
      <c r="T517" s="807" t="s">
        <v>9075</v>
      </c>
      <c r="U517" s="807"/>
      <c r="V517" s="1002">
        <v>1</v>
      </c>
      <c r="W517" s="807" t="s">
        <v>10537</v>
      </c>
      <c r="X517" s="807"/>
      <c r="Y517" s="807"/>
      <c r="Z517" s="807" t="s">
        <v>11219</v>
      </c>
      <c r="AA517" s="807"/>
      <c r="AB517" s="807"/>
      <c r="AC517" s="807"/>
      <c r="AD517" s="807"/>
      <c r="AE517" s="807"/>
      <c r="AF517" s="807"/>
      <c r="AG517" s="807"/>
      <c r="AH517" s="807"/>
      <c r="AI517" s="807"/>
      <c r="AJ517" s="807"/>
      <c r="AK517" s="761"/>
    </row>
    <row r="518" spans="1:37" s="577" customFormat="1" ht="48" customHeight="1" x14ac:dyDescent="0.25">
      <c r="A518" s="767"/>
      <c r="B518" s="784">
        <v>510</v>
      </c>
      <c r="C518" s="785" t="s">
        <v>2759</v>
      </c>
      <c r="D518" s="785" t="s">
        <v>9076</v>
      </c>
      <c r="E518" s="807" t="s">
        <v>9077</v>
      </c>
      <c r="F518" s="785" t="s">
        <v>9078</v>
      </c>
      <c r="G518" s="807" t="s">
        <v>9071</v>
      </c>
      <c r="H518" s="807"/>
      <c r="I518" s="807"/>
      <c r="J518" s="807"/>
      <c r="K518" s="807">
        <v>10921.9</v>
      </c>
      <c r="L518" s="807">
        <f t="shared" si="85"/>
        <v>939.2833999999998</v>
      </c>
      <c r="M518" s="807">
        <f t="shared" si="85"/>
        <v>305.81319999999999</v>
      </c>
      <c r="N518" s="786">
        <f t="shared" ref="N518:N520" si="88">(K518*0.086)/12</f>
        <v>78.273616666666655</v>
      </c>
      <c r="O518" s="786">
        <f t="shared" si="86"/>
        <v>25.484433333333332</v>
      </c>
      <c r="P518" s="786" t="s">
        <v>17283</v>
      </c>
      <c r="Q518" s="786" t="s">
        <v>17283</v>
      </c>
      <c r="R518" s="807" t="s">
        <v>16712</v>
      </c>
      <c r="S518" s="807" t="s">
        <v>8952</v>
      </c>
      <c r="T518" s="807" t="s">
        <v>9079</v>
      </c>
      <c r="U518" s="807"/>
      <c r="V518" s="1002">
        <v>3</v>
      </c>
      <c r="W518" s="807" t="s">
        <v>10537</v>
      </c>
      <c r="X518" s="807"/>
      <c r="Y518" s="807"/>
      <c r="Z518" s="807" t="s">
        <v>1610</v>
      </c>
      <c r="AA518" s="807"/>
      <c r="AB518" s="807"/>
      <c r="AC518" s="807"/>
      <c r="AD518" s="807"/>
      <c r="AE518" s="807"/>
      <c r="AF518" s="807"/>
      <c r="AG518" s="807"/>
      <c r="AH518" s="807"/>
      <c r="AI518" s="807"/>
      <c r="AJ518" s="807"/>
      <c r="AK518" s="761"/>
    </row>
    <row r="519" spans="1:37" s="577" customFormat="1" ht="48" customHeight="1" x14ac:dyDescent="0.25">
      <c r="A519" s="767"/>
      <c r="B519" s="784">
        <v>511</v>
      </c>
      <c r="C519" s="785" t="s">
        <v>2759</v>
      </c>
      <c r="D519" s="785" t="s">
        <v>9080</v>
      </c>
      <c r="E519" s="807" t="s">
        <v>9081</v>
      </c>
      <c r="F519" s="785" t="s">
        <v>9082</v>
      </c>
      <c r="G519" s="807" t="s">
        <v>9071</v>
      </c>
      <c r="H519" s="807"/>
      <c r="I519" s="807"/>
      <c r="J519" s="807"/>
      <c r="K519" s="807">
        <v>7402.4</v>
      </c>
      <c r="L519" s="807">
        <f t="shared" si="85"/>
        <v>636.60639999999989</v>
      </c>
      <c r="M519" s="807">
        <f t="shared" si="85"/>
        <v>207.2672</v>
      </c>
      <c r="N519" s="786">
        <f t="shared" si="88"/>
        <v>53.050533333333327</v>
      </c>
      <c r="O519" s="786">
        <f t="shared" si="86"/>
        <v>17.272266666666667</v>
      </c>
      <c r="P519" s="786" t="s">
        <v>2549</v>
      </c>
      <c r="Q519" s="786" t="s">
        <v>2549</v>
      </c>
      <c r="R519" s="807" t="s">
        <v>16712</v>
      </c>
      <c r="S519" s="807" t="s">
        <v>8952</v>
      </c>
      <c r="T519" s="807" t="s">
        <v>9083</v>
      </c>
      <c r="U519" s="807"/>
      <c r="V519" s="1002">
        <v>2</v>
      </c>
      <c r="W519" s="807" t="s">
        <v>10537</v>
      </c>
      <c r="X519" s="807">
        <v>1</v>
      </c>
      <c r="Y519" s="807"/>
      <c r="Z519" s="807" t="s">
        <v>1570</v>
      </c>
      <c r="AA519" s="807"/>
      <c r="AB519" s="807"/>
      <c r="AC519" s="807"/>
      <c r="AD519" s="807"/>
      <c r="AE519" s="807"/>
      <c r="AF519" s="807"/>
      <c r="AG519" s="807"/>
      <c r="AH519" s="807"/>
      <c r="AI519" s="807"/>
      <c r="AJ519" s="807"/>
      <c r="AK519" s="761"/>
    </row>
    <row r="520" spans="1:37" s="577" customFormat="1" ht="48" customHeight="1" x14ac:dyDescent="0.25">
      <c r="A520" s="767"/>
      <c r="B520" s="784">
        <v>512</v>
      </c>
      <c r="C520" s="785" t="s">
        <v>2759</v>
      </c>
      <c r="D520" s="785" t="s">
        <v>9084</v>
      </c>
      <c r="E520" s="807" t="s">
        <v>9085</v>
      </c>
      <c r="F520" s="785" t="s">
        <v>12780</v>
      </c>
      <c r="G520" s="807" t="s">
        <v>9071</v>
      </c>
      <c r="H520" s="807"/>
      <c r="I520" s="807"/>
      <c r="J520" s="807"/>
      <c r="K520" s="807">
        <v>10945.5</v>
      </c>
      <c r="L520" s="807">
        <f t="shared" si="85"/>
        <v>941.31299999999987</v>
      </c>
      <c r="M520" s="807">
        <f t="shared" si="85"/>
        <v>306.47399999999999</v>
      </c>
      <c r="N520" s="786">
        <f t="shared" si="88"/>
        <v>78.44274999999999</v>
      </c>
      <c r="O520" s="786">
        <f t="shared" si="86"/>
        <v>25.5395</v>
      </c>
      <c r="P520" s="786" t="s">
        <v>17283</v>
      </c>
      <c r="Q520" s="786" t="s">
        <v>17283</v>
      </c>
      <c r="R520" s="807" t="s">
        <v>16712</v>
      </c>
      <c r="S520" s="807" t="s">
        <v>8952</v>
      </c>
      <c r="T520" s="807" t="s">
        <v>9086</v>
      </c>
      <c r="U520" s="807">
        <v>12</v>
      </c>
      <c r="V520" s="1002">
        <v>6</v>
      </c>
      <c r="W520" s="807" t="s">
        <v>10537</v>
      </c>
      <c r="X520" s="807"/>
      <c r="Y520" s="807"/>
      <c r="Z520" s="807"/>
      <c r="AA520" s="807"/>
      <c r="AB520" s="807"/>
      <c r="AC520" s="807"/>
      <c r="AD520" s="807"/>
      <c r="AE520" s="807"/>
      <c r="AF520" s="807"/>
      <c r="AG520" s="807"/>
      <c r="AH520" s="807"/>
      <c r="AI520" s="807"/>
      <c r="AJ520" s="807"/>
      <c r="AK520" s="761"/>
    </row>
    <row r="521" spans="1:37" s="577" customFormat="1" ht="32.25" customHeight="1" x14ac:dyDescent="0.25">
      <c r="A521" s="767"/>
      <c r="B521" s="784">
        <v>513</v>
      </c>
      <c r="C521" s="785" t="s">
        <v>2759</v>
      </c>
      <c r="D521" s="785" t="s">
        <v>11477</v>
      </c>
      <c r="E521" s="807" t="s">
        <v>9127</v>
      </c>
      <c r="F521" s="785" t="s">
        <v>9128</v>
      </c>
      <c r="G521" s="807" t="s">
        <v>10200</v>
      </c>
      <c r="H521" s="807"/>
      <c r="I521" s="807"/>
      <c r="J521" s="807"/>
      <c r="K521" s="807"/>
      <c r="L521" s="807">
        <f t="shared" si="85"/>
        <v>171.60000000000002</v>
      </c>
      <c r="M521" s="807"/>
      <c r="N521" s="788">
        <v>14.3</v>
      </c>
      <c r="O521" s="788"/>
      <c r="P521" s="788"/>
      <c r="Q521" s="807" t="s">
        <v>9128</v>
      </c>
      <c r="R521" s="807" t="s">
        <v>16715</v>
      </c>
      <c r="S521" s="807" t="s">
        <v>8952</v>
      </c>
      <c r="T521" s="800" t="s">
        <v>11476</v>
      </c>
      <c r="U521" s="807">
        <v>5.4</v>
      </c>
      <c r="V521" s="1002">
        <v>1</v>
      </c>
      <c r="W521" s="807" t="s">
        <v>10080</v>
      </c>
      <c r="X521" s="807"/>
      <c r="Y521" s="807"/>
      <c r="Z521" s="807"/>
      <c r="AA521" s="807"/>
      <c r="AB521" s="807"/>
      <c r="AC521" s="807" t="s">
        <v>10027</v>
      </c>
      <c r="AD521" s="807" t="s">
        <v>10027</v>
      </c>
      <c r="AE521" s="807" t="s">
        <v>10027</v>
      </c>
      <c r="AF521" s="807" t="s">
        <v>10027</v>
      </c>
      <c r="AG521" s="807"/>
      <c r="AH521" s="807"/>
      <c r="AI521" s="807"/>
      <c r="AJ521" s="807"/>
      <c r="AK521" s="761"/>
    </row>
    <row r="522" spans="1:37" ht="330" customHeight="1" x14ac:dyDescent="0.25">
      <c r="A522" s="767"/>
      <c r="B522" s="784">
        <v>514</v>
      </c>
      <c r="C522" s="785" t="s">
        <v>2790</v>
      </c>
      <c r="D522" s="785" t="s">
        <v>17053</v>
      </c>
      <c r="E522" s="807" t="s">
        <v>13099</v>
      </c>
      <c r="F522" s="785" t="s">
        <v>9138</v>
      </c>
      <c r="G522" s="807" t="s">
        <v>1105</v>
      </c>
      <c r="H522" s="807"/>
      <c r="I522" s="807"/>
      <c r="J522" s="807"/>
      <c r="K522" s="807">
        <v>10938.94</v>
      </c>
      <c r="L522" s="807">
        <f t="shared" si="85"/>
        <v>951.72</v>
      </c>
      <c r="M522" s="807">
        <f t="shared" si="85"/>
        <v>295.32</v>
      </c>
      <c r="N522" s="788">
        <v>79.31</v>
      </c>
      <c r="O522" s="788">
        <v>24.61</v>
      </c>
      <c r="P522" s="788" t="s">
        <v>1527</v>
      </c>
      <c r="Q522" s="807" t="s">
        <v>813</v>
      </c>
      <c r="R522" s="807" t="s">
        <v>17287</v>
      </c>
      <c r="S522" s="807" t="s">
        <v>8952</v>
      </c>
      <c r="T522" s="807" t="s">
        <v>14574</v>
      </c>
      <c r="U522" s="807">
        <v>14.2</v>
      </c>
      <c r="V522" s="963">
        <v>2</v>
      </c>
      <c r="W522" s="807" t="s">
        <v>1564</v>
      </c>
      <c r="X522" s="807">
        <v>1</v>
      </c>
      <c r="Y522" s="807" t="s">
        <v>10611</v>
      </c>
      <c r="Z522" s="807"/>
      <c r="AA522" s="807"/>
      <c r="AB522" s="807" t="s">
        <v>10518</v>
      </c>
      <c r="AC522" s="807" t="s">
        <v>10027</v>
      </c>
      <c r="AD522" s="807" t="s">
        <v>10027</v>
      </c>
      <c r="AE522" s="807" t="s">
        <v>10027</v>
      </c>
      <c r="AF522" s="807" t="s">
        <v>10027</v>
      </c>
      <c r="AG522" s="807"/>
      <c r="AH522" s="807"/>
      <c r="AI522" s="807" t="s">
        <v>1720</v>
      </c>
      <c r="AJ522" s="807"/>
      <c r="AK522" s="559"/>
    </row>
    <row r="523" spans="1:37" ht="45" customHeight="1" x14ac:dyDescent="0.25">
      <c r="A523" s="767"/>
      <c r="B523" s="784">
        <v>515</v>
      </c>
      <c r="C523" s="785" t="s">
        <v>2768</v>
      </c>
      <c r="D523" s="785" t="s">
        <v>9109</v>
      </c>
      <c r="E523" s="807" t="s">
        <v>9110</v>
      </c>
      <c r="F523" s="813" t="s">
        <v>9111</v>
      </c>
      <c r="G523" s="807" t="s">
        <v>1104</v>
      </c>
      <c r="H523" s="807"/>
      <c r="I523" s="807"/>
      <c r="J523" s="807"/>
      <c r="K523" s="807"/>
      <c r="L523" s="807">
        <f t="shared" si="85"/>
        <v>199.20000000000002</v>
      </c>
      <c r="M523" s="807"/>
      <c r="N523" s="786">
        <v>16.600000000000001</v>
      </c>
      <c r="O523" s="786"/>
      <c r="P523" s="807" t="s">
        <v>815</v>
      </c>
      <c r="Q523" s="807"/>
      <c r="R523" s="807" t="s">
        <v>17287</v>
      </c>
      <c r="S523" s="838" t="s">
        <v>8952</v>
      </c>
      <c r="T523" s="807" t="s">
        <v>9112</v>
      </c>
      <c r="U523" s="807">
        <v>6</v>
      </c>
      <c r="V523" s="963">
        <v>1</v>
      </c>
      <c r="W523" s="768" t="s">
        <v>10220</v>
      </c>
      <c r="X523" s="807">
        <v>1</v>
      </c>
      <c r="Y523" s="807" t="s">
        <v>13840</v>
      </c>
      <c r="Z523" s="807"/>
      <c r="AA523" s="807"/>
      <c r="AB523" s="807"/>
      <c r="AC523" s="807" t="s">
        <v>10027</v>
      </c>
      <c r="AD523" s="807" t="s">
        <v>10027</v>
      </c>
      <c r="AE523" s="807" t="s">
        <v>10027</v>
      </c>
      <c r="AF523" s="807" t="s">
        <v>10027</v>
      </c>
      <c r="AG523" s="807"/>
      <c r="AH523" s="807" t="s">
        <v>977</v>
      </c>
      <c r="AI523" s="807" t="s">
        <v>13302</v>
      </c>
      <c r="AJ523" s="807"/>
      <c r="AK523" s="559"/>
    </row>
    <row r="524" spans="1:37" ht="60" customHeight="1" x14ac:dyDescent="0.25">
      <c r="A524" s="767"/>
      <c r="B524" s="784">
        <v>516</v>
      </c>
      <c r="C524" s="785" t="s">
        <v>2759</v>
      </c>
      <c r="D524" s="785" t="s">
        <v>12297</v>
      </c>
      <c r="E524" s="807" t="s">
        <v>9626</v>
      </c>
      <c r="F524" s="785" t="s">
        <v>17346</v>
      </c>
      <c r="G524" s="807" t="s">
        <v>1105</v>
      </c>
      <c r="H524" s="807"/>
      <c r="I524" s="807"/>
      <c r="J524" s="807"/>
      <c r="K524" s="807">
        <v>5057.3999999999996</v>
      </c>
      <c r="L524" s="807">
        <f t="shared" si="85"/>
        <v>439.91999999999996</v>
      </c>
      <c r="M524" s="807">
        <f t="shared" si="85"/>
        <v>136.56</v>
      </c>
      <c r="N524" s="788">
        <v>36.659999999999997</v>
      </c>
      <c r="O524" s="788">
        <v>11.38</v>
      </c>
      <c r="P524" s="788" t="s">
        <v>1527</v>
      </c>
      <c r="Q524" s="788" t="s">
        <v>813</v>
      </c>
      <c r="R524" s="807" t="s">
        <v>17287</v>
      </c>
      <c r="S524" s="807" t="s">
        <v>8952</v>
      </c>
      <c r="T524" s="807" t="s">
        <v>14528</v>
      </c>
      <c r="U524" s="807">
        <v>14.2</v>
      </c>
      <c r="V524" s="963">
        <v>4</v>
      </c>
      <c r="W524" s="807" t="s">
        <v>14529</v>
      </c>
      <c r="X524" s="807">
        <v>1</v>
      </c>
      <c r="Y524" s="807" t="s">
        <v>10261</v>
      </c>
      <c r="Z524" s="807"/>
      <c r="AA524" s="807">
        <v>1</v>
      </c>
      <c r="AB524" s="807" t="s">
        <v>14530</v>
      </c>
      <c r="AC524" s="807" t="s">
        <v>10027</v>
      </c>
      <c r="AD524" s="807" t="s">
        <v>10027</v>
      </c>
      <c r="AE524" s="807" t="s">
        <v>10027</v>
      </c>
      <c r="AF524" s="807" t="s">
        <v>10027</v>
      </c>
      <c r="AG524" s="807"/>
      <c r="AH524" s="807" t="s">
        <v>663</v>
      </c>
      <c r="AI524" s="807" t="s">
        <v>12772</v>
      </c>
      <c r="AJ524" s="807"/>
      <c r="AK524" s="559"/>
    </row>
    <row r="525" spans="1:37" ht="150" customHeight="1" x14ac:dyDescent="0.25">
      <c r="A525" s="767"/>
      <c r="B525" s="784">
        <v>517</v>
      </c>
      <c r="C525" s="785" t="s">
        <v>9386</v>
      </c>
      <c r="D525" s="785" t="s">
        <v>17072</v>
      </c>
      <c r="E525" s="826" t="s">
        <v>9181</v>
      </c>
      <c r="F525" s="785" t="s">
        <v>9182</v>
      </c>
      <c r="G525" s="807" t="s">
        <v>1105</v>
      </c>
      <c r="H525" s="807"/>
      <c r="I525" s="807"/>
      <c r="J525" s="807" t="s">
        <v>4288</v>
      </c>
      <c r="K525" s="807"/>
      <c r="L525" s="807">
        <f t="shared" si="85"/>
        <v>373.20000000000005</v>
      </c>
      <c r="M525" s="807">
        <f t="shared" si="85"/>
        <v>71.64</v>
      </c>
      <c r="N525" s="788">
        <v>31.1</v>
      </c>
      <c r="O525" s="788">
        <v>5.97</v>
      </c>
      <c r="P525" s="788" t="s">
        <v>1527</v>
      </c>
      <c r="Q525" s="807" t="s">
        <v>813</v>
      </c>
      <c r="R525" s="807" t="s">
        <v>17287</v>
      </c>
      <c r="S525" s="807" t="s">
        <v>8952</v>
      </c>
      <c r="T525" s="807" t="s">
        <v>14531</v>
      </c>
      <c r="U525" s="807">
        <v>14.2</v>
      </c>
      <c r="V525" s="963">
        <v>2</v>
      </c>
      <c r="W525" s="807" t="s">
        <v>11376</v>
      </c>
      <c r="X525" s="807">
        <v>1</v>
      </c>
      <c r="Y525" s="807" t="s">
        <v>10706</v>
      </c>
      <c r="Z525" s="807"/>
      <c r="AA525" s="807"/>
      <c r="AB525" s="807" t="s">
        <v>14530</v>
      </c>
      <c r="AC525" s="807" t="s">
        <v>10027</v>
      </c>
      <c r="AD525" s="807" t="s">
        <v>10027</v>
      </c>
      <c r="AE525" s="807" t="s">
        <v>10027</v>
      </c>
      <c r="AF525" s="807" t="s">
        <v>2239</v>
      </c>
      <c r="AG525" s="807"/>
      <c r="AH525" s="807"/>
      <c r="AI525" s="807" t="s">
        <v>10648</v>
      </c>
      <c r="AJ525" s="807"/>
      <c r="AK525" s="559"/>
    </row>
    <row r="526" spans="1:37" s="577" customFormat="1" ht="150" customHeight="1" x14ac:dyDescent="0.25">
      <c r="A526" s="767"/>
      <c r="B526" s="784">
        <v>518</v>
      </c>
      <c r="C526" s="785" t="s">
        <v>9386</v>
      </c>
      <c r="D526" s="785" t="s">
        <v>9139</v>
      </c>
      <c r="E526" s="826" t="s">
        <v>9165</v>
      </c>
      <c r="F526" s="785" t="s">
        <v>9164</v>
      </c>
      <c r="G526" s="807" t="s">
        <v>1105</v>
      </c>
      <c r="H526" s="807"/>
      <c r="I526" s="807"/>
      <c r="J526" s="807"/>
      <c r="K526" s="807"/>
      <c r="L526" s="807">
        <f t="shared" si="85"/>
        <v>193.44</v>
      </c>
      <c r="M526" s="807">
        <f t="shared" si="85"/>
        <v>60</v>
      </c>
      <c r="N526" s="788">
        <v>16.12</v>
      </c>
      <c r="O526" s="788">
        <v>5</v>
      </c>
      <c r="P526" s="788" t="s">
        <v>1527</v>
      </c>
      <c r="Q526" s="807" t="s">
        <v>813</v>
      </c>
      <c r="R526" s="807" t="s">
        <v>17287</v>
      </c>
      <c r="S526" s="807" t="s">
        <v>8952</v>
      </c>
      <c r="T526" s="807" t="s">
        <v>10651</v>
      </c>
      <c r="U526" s="807">
        <v>11</v>
      </c>
      <c r="V526" s="963">
        <v>1</v>
      </c>
      <c r="W526" s="807" t="s">
        <v>10649</v>
      </c>
      <c r="X526" s="807">
        <v>1</v>
      </c>
      <c r="Y526" s="807" t="s">
        <v>10268</v>
      </c>
      <c r="Z526" s="807"/>
      <c r="AA526" s="807"/>
      <c r="AB526" s="807" t="s">
        <v>10724</v>
      </c>
      <c r="AC526" s="807" t="s">
        <v>10027</v>
      </c>
      <c r="AD526" s="807" t="s">
        <v>10027</v>
      </c>
      <c r="AE526" s="807" t="s">
        <v>10027</v>
      </c>
      <c r="AF526" s="807" t="s">
        <v>10027</v>
      </c>
      <c r="AG526" s="807"/>
      <c r="AH526" s="807"/>
      <c r="AI526" s="807" t="s">
        <v>10650</v>
      </c>
      <c r="AJ526" s="807"/>
      <c r="AK526" s="761"/>
    </row>
    <row r="527" spans="1:37" ht="105" customHeight="1" x14ac:dyDescent="0.25">
      <c r="A527" s="767"/>
      <c r="B527" s="784">
        <v>519</v>
      </c>
      <c r="C527" s="785" t="s">
        <v>3034</v>
      </c>
      <c r="D527" s="785" t="s">
        <v>17065</v>
      </c>
      <c r="E527" s="807" t="s">
        <v>13241</v>
      </c>
      <c r="F527" s="785" t="s">
        <v>15958</v>
      </c>
      <c r="G527" s="807" t="s">
        <v>1105</v>
      </c>
      <c r="H527" s="807"/>
      <c r="I527" s="807"/>
      <c r="J527" s="807"/>
      <c r="K527" s="807">
        <v>1474.7</v>
      </c>
      <c r="L527" s="807">
        <f t="shared" si="85"/>
        <v>289.68</v>
      </c>
      <c r="M527" s="807">
        <f t="shared" si="85"/>
        <v>39.839999999999996</v>
      </c>
      <c r="N527" s="788">
        <v>24.14</v>
      </c>
      <c r="O527" s="788">
        <v>3.32</v>
      </c>
      <c r="P527" s="788" t="s">
        <v>1527</v>
      </c>
      <c r="Q527" s="807" t="s">
        <v>813</v>
      </c>
      <c r="R527" s="807" t="s">
        <v>17287</v>
      </c>
      <c r="S527" s="807" t="s">
        <v>8952</v>
      </c>
      <c r="T527" s="807" t="s">
        <v>17192</v>
      </c>
      <c r="U527" s="807">
        <v>11</v>
      </c>
      <c r="V527" s="963">
        <v>1</v>
      </c>
      <c r="W527" s="807" t="s">
        <v>16673</v>
      </c>
      <c r="X527" s="807">
        <v>1</v>
      </c>
      <c r="Y527" s="807" t="s">
        <v>14449</v>
      </c>
      <c r="Z527" s="807"/>
      <c r="AA527" s="807"/>
      <c r="AB527" s="807"/>
      <c r="AC527" s="807" t="s">
        <v>10027</v>
      </c>
      <c r="AD527" s="807" t="s">
        <v>10027</v>
      </c>
      <c r="AE527" s="807" t="s">
        <v>10027</v>
      </c>
      <c r="AF527" s="807" t="s">
        <v>2239</v>
      </c>
      <c r="AG527" s="807"/>
      <c r="AH527" s="807" t="s">
        <v>663</v>
      </c>
      <c r="AI527" s="807" t="s">
        <v>16395</v>
      </c>
      <c r="AJ527" s="807"/>
      <c r="AK527" s="559"/>
    </row>
    <row r="528" spans="1:37" s="577" customFormat="1" ht="150" customHeight="1" x14ac:dyDescent="0.25">
      <c r="A528" s="767"/>
      <c r="B528" s="784">
        <v>520</v>
      </c>
      <c r="C528" s="785" t="s">
        <v>9510</v>
      </c>
      <c r="D528" s="785" t="s">
        <v>17091</v>
      </c>
      <c r="E528" s="807" t="s">
        <v>10783</v>
      </c>
      <c r="F528" s="785" t="s">
        <v>9717</v>
      </c>
      <c r="G528" s="807" t="s">
        <v>1105</v>
      </c>
      <c r="H528" s="807"/>
      <c r="I528" s="807"/>
      <c r="J528" s="807"/>
      <c r="K528" s="807">
        <v>2922.3</v>
      </c>
      <c r="L528" s="807">
        <f t="shared" si="85"/>
        <v>252.36</v>
      </c>
      <c r="M528" s="807">
        <f t="shared" si="85"/>
        <v>78.36</v>
      </c>
      <c r="N528" s="788">
        <v>21.03</v>
      </c>
      <c r="O528" s="788">
        <v>6.53</v>
      </c>
      <c r="P528" s="788" t="s">
        <v>1527</v>
      </c>
      <c r="Q528" s="807" t="s">
        <v>813</v>
      </c>
      <c r="R528" s="807"/>
      <c r="S528" s="807" t="s">
        <v>8952</v>
      </c>
      <c r="T528" s="807" t="s">
        <v>17502</v>
      </c>
      <c r="U528" s="807">
        <v>14.2</v>
      </c>
      <c r="V528" s="1017">
        <v>1</v>
      </c>
      <c r="W528" s="807" t="s">
        <v>1564</v>
      </c>
      <c r="X528" s="807">
        <v>1</v>
      </c>
      <c r="Y528" s="807" t="s">
        <v>12820</v>
      </c>
      <c r="Z528" s="807"/>
      <c r="AA528" s="807"/>
      <c r="AB528" s="807"/>
      <c r="AC528" s="807" t="s">
        <v>10027</v>
      </c>
      <c r="AD528" s="807" t="s">
        <v>10027</v>
      </c>
      <c r="AE528" s="807" t="s">
        <v>10027</v>
      </c>
      <c r="AF528" s="807" t="s">
        <v>2239</v>
      </c>
      <c r="AG528" s="807"/>
      <c r="AH528" s="807"/>
      <c r="AI528" s="807"/>
      <c r="AJ528" s="807"/>
      <c r="AK528" s="761"/>
    </row>
    <row r="529" spans="1:37" ht="135" customHeight="1" x14ac:dyDescent="0.25">
      <c r="A529" s="767"/>
      <c r="B529" s="784">
        <v>521</v>
      </c>
      <c r="C529" s="785" t="s">
        <v>3162</v>
      </c>
      <c r="D529" s="785" t="s">
        <v>16980</v>
      </c>
      <c r="E529" s="807" t="s">
        <v>16981</v>
      </c>
      <c r="F529" s="785" t="s">
        <v>9561</v>
      </c>
      <c r="G529" s="807" t="s">
        <v>1105</v>
      </c>
      <c r="H529" s="807"/>
      <c r="I529" s="807"/>
      <c r="J529" s="807"/>
      <c r="K529" s="788">
        <v>531.1</v>
      </c>
      <c r="L529" s="807">
        <f t="shared" si="85"/>
        <v>46.2</v>
      </c>
      <c r="M529" s="807">
        <f t="shared" si="85"/>
        <v>14.28</v>
      </c>
      <c r="N529" s="788">
        <v>3.85</v>
      </c>
      <c r="O529" s="788">
        <v>1.19</v>
      </c>
      <c r="P529" s="788" t="s">
        <v>1527</v>
      </c>
      <c r="Q529" s="807" t="s">
        <v>813</v>
      </c>
      <c r="R529" s="807" t="s">
        <v>17287</v>
      </c>
      <c r="S529" s="807" t="s">
        <v>8952</v>
      </c>
      <c r="T529" s="807" t="s">
        <v>14532</v>
      </c>
      <c r="U529" s="807">
        <v>11</v>
      </c>
      <c r="V529" s="963"/>
      <c r="W529" s="807"/>
      <c r="X529" s="807"/>
      <c r="Y529" s="807"/>
      <c r="Z529" s="807" t="s">
        <v>14623</v>
      </c>
      <c r="AA529" s="807"/>
      <c r="AB529" s="807"/>
      <c r="AC529" s="807" t="s">
        <v>10027</v>
      </c>
      <c r="AD529" s="807" t="s">
        <v>2239</v>
      </c>
      <c r="AE529" s="807" t="s">
        <v>2239</v>
      </c>
      <c r="AF529" s="807" t="s">
        <v>2239</v>
      </c>
      <c r="AG529" s="807"/>
      <c r="AH529" s="807"/>
      <c r="AI529" s="807" t="s">
        <v>16381</v>
      </c>
      <c r="AJ529" s="807"/>
      <c r="AK529" s="559"/>
    </row>
    <row r="530" spans="1:37" ht="135" customHeight="1" x14ac:dyDescent="0.25">
      <c r="A530" s="767"/>
      <c r="B530" s="784">
        <v>522</v>
      </c>
      <c r="C530" s="785" t="s">
        <v>3162</v>
      </c>
      <c r="D530" s="785" t="s">
        <v>16982</v>
      </c>
      <c r="E530" s="807" t="s">
        <v>13094</v>
      </c>
      <c r="F530" s="785" t="s">
        <v>9562</v>
      </c>
      <c r="G530" s="807" t="s">
        <v>1105</v>
      </c>
      <c r="H530" s="807"/>
      <c r="I530" s="807"/>
      <c r="J530" s="807"/>
      <c r="K530" s="788">
        <v>699.7</v>
      </c>
      <c r="L530" s="807">
        <f t="shared" si="85"/>
        <v>60.84</v>
      </c>
      <c r="M530" s="807">
        <f t="shared" si="85"/>
        <v>18.84</v>
      </c>
      <c r="N530" s="788">
        <v>5.07</v>
      </c>
      <c r="O530" s="788">
        <v>1.57</v>
      </c>
      <c r="P530" s="788" t="s">
        <v>1527</v>
      </c>
      <c r="Q530" s="807" t="s">
        <v>813</v>
      </c>
      <c r="R530" s="807" t="s">
        <v>17287</v>
      </c>
      <c r="S530" s="807" t="s">
        <v>8952</v>
      </c>
      <c r="T530" s="807" t="s">
        <v>14533</v>
      </c>
      <c r="U530" s="807">
        <v>11</v>
      </c>
      <c r="V530" s="963">
        <v>1</v>
      </c>
      <c r="W530" s="807" t="s">
        <v>10866</v>
      </c>
      <c r="X530" s="807">
        <v>1</v>
      </c>
      <c r="Y530" s="807" t="s">
        <v>14534</v>
      </c>
      <c r="Z530" s="807"/>
      <c r="AA530" s="807"/>
      <c r="AB530" s="807"/>
      <c r="AC530" s="807" t="s">
        <v>10027</v>
      </c>
      <c r="AD530" s="807" t="s">
        <v>10027</v>
      </c>
      <c r="AE530" s="807" t="s">
        <v>10027</v>
      </c>
      <c r="AF530" s="807" t="s">
        <v>2239</v>
      </c>
      <c r="AG530" s="807"/>
      <c r="AH530" s="807" t="s">
        <v>663</v>
      </c>
      <c r="AI530" s="807" t="s">
        <v>11742</v>
      </c>
      <c r="AJ530" s="807"/>
      <c r="AK530" s="559"/>
    </row>
    <row r="531" spans="1:37" ht="135" customHeight="1" x14ac:dyDescent="0.25">
      <c r="A531" s="767"/>
      <c r="B531" s="784">
        <v>523</v>
      </c>
      <c r="C531" s="785" t="s">
        <v>3162</v>
      </c>
      <c r="D531" s="785" t="s">
        <v>16983</v>
      </c>
      <c r="E531" s="807" t="s">
        <v>16984</v>
      </c>
      <c r="F531" s="785" t="s">
        <v>9563</v>
      </c>
      <c r="G531" s="807" t="s">
        <v>1105</v>
      </c>
      <c r="H531" s="807"/>
      <c r="I531" s="807"/>
      <c r="J531" s="807"/>
      <c r="K531" s="788">
        <v>968.5</v>
      </c>
      <c r="L531" s="807">
        <f t="shared" si="85"/>
        <v>84.24</v>
      </c>
      <c r="M531" s="807">
        <f t="shared" si="85"/>
        <v>26.160000000000004</v>
      </c>
      <c r="N531" s="788">
        <v>7.02</v>
      </c>
      <c r="O531" s="788">
        <v>2.1800000000000002</v>
      </c>
      <c r="P531" s="788" t="s">
        <v>1527</v>
      </c>
      <c r="Q531" s="807" t="s">
        <v>813</v>
      </c>
      <c r="R531" s="807" t="s">
        <v>17287</v>
      </c>
      <c r="S531" s="807" t="s">
        <v>8952</v>
      </c>
      <c r="T531" s="807" t="s">
        <v>14535</v>
      </c>
      <c r="U531" s="807">
        <v>14.2</v>
      </c>
      <c r="V531" s="963">
        <v>1</v>
      </c>
      <c r="W531" s="807" t="s">
        <v>14536</v>
      </c>
      <c r="X531" s="807">
        <v>1</v>
      </c>
      <c r="Y531" s="807" t="s">
        <v>14537</v>
      </c>
      <c r="Z531" s="807"/>
      <c r="AA531" s="807"/>
      <c r="AB531" s="807"/>
      <c r="AC531" s="807" t="s">
        <v>10027</v>
      </c>
      <c r="AD531" s="807" t="s">
        <v>10027</v>
      </c>
      <c r="AE531" s="807" t="s">
        <v>10027</v>
      </c>
      <c r="AF531" s="807" t="s">
        <v>10027</v>
      </c>
      <c r="AG531" s="807"/>
      <c r="AH531" s="807" t="s">
        <v>663</v>
      </c>
      <c r="AI531" s="807" t="s">
        <v>11741</v>
      </c>
      <c r="AJ531" s="807"/>
      <c r="AK531" s="559"/>
    </row>
    <row r="532" spans="1:37" ht="195" customHeight="1" x14ac:dyDescent="0.25">
      <c r="A532" s="767"/>
      <c r="B532" s="784">
        <v>524</v>
      </c>
      <c r="C532" s="785" t="s">
        <v>3162</v>
      </c>
      <c r="D532" s="785" t="s">
        <v>16989</v>
      </c>
      <c r="E532" s="807" t="s">
        <v>13095</v>
      </c>
      <c r="F532" s="785" t="s">
        <v>9564</v>
      </c>
      <c r="G532" s="807" t="s">
        <v>1105</v>
      </c>
      <c r="H532" s="807" t="s">
        <v>14539</v>
      </c>
      <c r="I532" s="807"/>
      <c r="J532" s="807" t="s">
        <v>14540</v>
      </c>
      <c r="K532" s="807">
        <v>4102.5</v>
      </c>
      <c r="L532" s="807">
        <f t="shared" si="85"/>
        <v>360</v>
      </c>
      <c r="M532" s="807">
        <f t="shared" si="85"/>
        <v>110.76</v>
      </c>
      <c r="N532" s="788">
        <v>30</v>
      </c>
      <c r="O532" s="788">
        <v>9.23</v>
      </c>
      <c r="P532" s="788" t="s">
        <v>1527</v>
      </c>
      <c r="Q532" s="807" t="s">
        <v>813</v>
      </c>
      <c r="R532" s="807" t="s">
        <v>17287</v>
      </c>
      <c r="S532" s="807" t="s">
        <v>8952</v>
      </c>
      <c r="T532" s="807" t="s">
        <v>14538</v>
      </c>
      <c r="U532" s="807">
        <v>14.2</v>
      </c>
      <c r="V532" s="963">
        <v>1</v>
      </c>
      <c r="W532" s="807" t="s">
        <v>14508</v>
      </c>
      <c r="X532" s="807">
        <v>1</v>
      </c>
      <c r="Y532" s="807" t="s">
        <v>14449</v>
      </c>
      <c r="Z532" s="807"/>
      <c r="AA532" s="807"/>
      <c r="AB532" s="807"/>
      <c r="AC532" s="807" t="s">
        <v>10027</v>
      </c>
      <c r="AD532" s="807" t="s">
        <v>10027</v>
      </c>
      <c r="AE532" s="807" t="s">
        <v>10027</v>
      </c>
      <c r="AF532" s="807" t="s">
        <v>10027</v>
      </c>
      <c r="AG532" s="807"/>
      <c r="AH532" s="807" t="s">
        <v>663</v>
      </c>
      <c r="AI532" s="807"/>
      <c r="AJ532" s="807"/>
      <c r="AK532" s="559"/>
    </row>
    <row r="533" spans="1:37" ht="165" customHeight="1" x14ac:dyDescent="0.25">
      <c r="A533" s="767"/>
      <c r="B533" s="784">
        <v>525</v>
      </c>
      <c r="C533" s="785" t="s">
        <v>3162</v>
      </c>
      <c r="D533" s="785" t="s">
        <v>17101</v>
      </c>
      <c r="E533" s="807" t="s">
        <v>10179</v>
      </c>
      <c r="F533" s="785" t="s">
        <v>11743</v>
      </c>
      <c r="G533" s="807" t="s">
        <v>1105</v>
      </c>
      <c r="H533" s="807"/>
      <c r="I533" s="807"/>
      <c r="J533" s="807"/>
      <c r="K533" s="807">
        <v>1940.2</v>
      </c>
      <c r="L533" s="807">
        <f t="shared" si="85"/>
        <v>168.84</v>
      </c>
      <c r="M533" s="807">
        <f t="shared" si="85"/>
        <v>5.5200000000000005</v>
      </c>
      <c r="N533" s="788">
        <v>14.07</v>
      </c>
      <c r="O533" s="788">
        <v>0.46</v>
      </c>
      <c r="P533" s="788" t="s">
        <v>1527</v>
      </c>
      <c r="Q533" s="807" t="s">
        <v>813</v>
      </c>
      <c r="R533" s="807" t="s">
        <v>17287</v>
      </c>
      <c r="S533" s="807" t="s">
        <v>8952</v>
      </c>
      <c r="T533" s="807" t="s">
        <v>14550</v>
      </c>
      <c r="U533" s="807">
        <v>14.2</v>
      </c>
      <c r="V533" s="963">
        <v>1</v>
      </c>
      <c r="W533" s="807" t="s">
        <v>11495</v>
      </c>
      <c r="X533" s="807">
        <v>1</v>
      </c>
      <c r="Y533" s="807" t="s">
        <v>14551</v>
      </c>
      <c r="Z533" s="807"/>
      <c r="AA533" s="807"/>
      <c r="AB533" s="807"/>
      <c r="AC533" s="807" t="s">
        <v>10027</v>
      </c>
      <c r="AD533" s="807" t="s">
        <v>10027</v>
      </c>
      <c r="AE533" s="807" t="s">
        <v>10027</v>
      </c>
      <c r="AF533" s="807" t="s">
        <v>2239</v>
      </c>
      <c r="AG533" s="807"/>
      <c r="AH533" s="807" t="s">
        <v>663</v>
      </c>
      <c r="AI533" s="807" t="s">
        <v>11744</v>
      </c>
      <c r="AJ533" s="807"/>
      <c r="AK533" s="559"/>
    </row>
    <row r="534" spans="1:37" ht="150" customHeight="1" x14ac:dyDescent="0.25">
      <c r="A534" s="767"/>
      <c r="B534" s="784">
        <v>526</v>
      </c>
      <c r="C534" s="785" t="s">
        <v>3162</v>
      </c>
      <c r="D534" s="785" t="s">
        <v>16990</v>
      </c>
      <c r="E534" s="807" t="s">
        <v>13083</v>
      </c>
      <c r="F534" s="785" t="s">
        <v>9565</v>
      </c>
      <c r="G534" s="807" t="s">
        <v>1105</v>
      </c>
      <c r="H534" s="807"/>
      <c r="I534" s="807"/>
      <c r="J534" s="807"/>
      <c r="K534" s="807"/>
      <c r="L534" s="807">
        <f t="shared" si="85"/>
        <v>227.16</v>
      </c>
      <c r="M534" s="807">
        <f t="shared" si="85"/>
        <v>70.56</v>
      </c>
      <c r="N534" s="788">
        <v>18.93</v>
      </c>
      <c r="O534" s="788">
        <v>5.88</v>
      </c>
      <c r="P534" s="788" t="s">
        <v>1527</v>
      </c>
      <c r="Q534" s="807" t="s">
        <v>813</v>
      </c>
      <c r="R534" s="807" t="s">
        <v>17287</v>
      </c>
      <c r="S534" s="807" t="s">
        <v>8952</v>
      </c>
      <c r="T534" s="807" t="s">
        <v>14554</v>
      </c>
      <c r="U534" s="807">
        <v>11</v>
      </c>
      <c r="V534" s="963">
        <v>2</v>
      </c>
      <c r="W534" s="807" t="s">
        <v>11495</v>
      </c>
      <c r="X534" s="807">
        <v>1</v>
      </c>
      <c r="Y534" s="807" t="s">
        <v>14555</v>
      </c>
      <c r="Z534" s="807"/>
      <c r="AA534" s="807"/>
      <c r="AB534" s="807"/>
      <c r="AC534" s="807" t="s">
        <v>10027</v>
      </c>
      <c r="AD534" s="807" t="s">
        <v>10027</v>
      </c>
      <c r="AE534" s="807" t="s">
        <v>10027</v>
      </c>
      <c r="AF534" s="807" t="s">
        <v>2239</v>
      </c>
      <c r="AG534" s="807"/>
      <c r="AH534" s="807" t="s">
        <v>663</v>
      </c>
      <c r="AI534" s="807" t="s">
        <v>11745</v>
      </c>
      <c r="AJ534" s="807"/>
      <c r="AK534" s="559"/>
    </row>
    <row r="535" spans="1:37" ht="75" customHeight="1" x14ac:dyDescent="0.25">
      <c r="A535" s="767"/>
      <c r="B535" s="784">
        <v>527</v>
      </c>
      <c r="C535" s="785" t="s">
        <v>3162</v>
      </c>
      <c r="D535" s="785" t="s">
        <v>16991</v>
      </c>
      <c r="E535" s="807" t="s">
        <v>16992</v>
      </c>
      <c r="F535" s="785" t="s">
        <v>9566</v>
      </c>
      <c r="G535" s="807" t="s">
        <v>1105</v>
      </c>
      <c r="H535" s="807"/>
      <c r="I535" s="807"/>
      <c r="J535" s="807"/>
      <c r="K535" s="807"/>
      <c r="L535" s="807">
        <f t="shared" si="85"/>
        <v>89.039999999999992</v>
      </c>
      <c r="M535" s="807">
        <f t="shared" si="85"/>
        <v>27.599999999999998</v>
      </c>
      <c r="N535" s="788">
        <v>7.42</v>
      </c>
      <c r="O535" s="788">
        <v>2.2999999999999998</v>
      </c>
      <c r="P535" s="788" t="s">
        <v>1527</v>
      </c>
      <c r="Q535" s="807" t="s">
        <v>813</v>
      </c>
      <c r="R535" s="807" t="s">
        <v>17287</v>
      </c>
      <c r="S535" s="807" t="s">
        <v>8952</v>
      </c>
      <c r="T535" s="800" t="s">
        <v>14575</v>
      </c>
      <c r="U535" s="807">
        <v>14.2</v>
      </c>
      <c r="V535" s="963">
        <v>2</v>
      </c>
      <c r="W535" s="807" t="s">
        <v>10866</v>
      </c>
      <c r="X535" s="807"/>
      <c r="Y535" s="807"/>
      <c r="Z535" s="807"/>
      <c r="AA535" s="807"/>
      <c r="AB535" s="807"/>
      <c r="AC535" s="807" t="s">
        <v>10027</v>
      </c>
      <c r="AD535" s="807" t="s">
        <v>10027</v>
      </c>
      <c r="AE535" s="807" t="s">
        <v>10027</v>
      </c>
      <c r="AF535" s="807" t="s">
        <v>2239</v>
      </c>
      <c r="AG535" s="807"/>
      <c r="AH535" s="807" t="s">
        <v>663</v>
      </c>
      <c r="AI535" s="807" t="s">
        <v>11745</v>
      </c>
      <c r="AJ535" s="807"/>
      <c r="AK535" s="559"/>
    </row>
    <row r="536" spans="1:37" ht="120" customHeight="1" x14ac:dyDescent="0.25">
      <c r="A536" s="767"/>
      <c r="B536" s="784">
        <v>528</v>
      </c>
      <c r="C536" s="785" t="s">
        <v>3162</v>
      </c>
      <c r="D536" s="785" t="s">
        <v>16998</v>
      </c>
      <c r="E536" s="807" t="s">
        <v>16999</v>
      </c>
      <c r="F536" s="785" t="s">
        <v>9569</v>
      </c>
      <c r="G536" s="807" t="s">
        <v>1105</v>
      </c>
      <c r="H536" s="807"/>
      <c r="I536" s="807"/>
      <c r="J536" s="807"/>
      <c r="K536" s="807">
        <v>1135.17</v>
      </c>
      <c r="L536" s="807">
        <f t="shared" si="85"/>
        <v>98.76</v>
      </c>
      <c r="M536" s="807">
        <f t="shared" si="85"/>
        <v>30.599999999999998</v>
      </c>
      <c r="N536" s="788">
        <v>8.23</v>
      </c>
      <c r="O536" s="788">
        <v>2.5499999999999998</v>
      </c>
      <c r="P536" s="788" t="s">
        <v>1527</v>
      </c>
      <c r="Q536" s="807" t="s">
        <v>813</v>
      </c>
      <c r="R536" s="807" t="s">
        <v>17287</v>
      </c>
      <c r="S536" s="807" t="s">
        <v>8952</v>
      </c>
      <c r="T536" s="807" t="s">
        <v>14556</v>
      </c>
      <c r="U536" s="807">
        <v>11</v>
      </c>
      <c r="V536" s="963">
        <v>1</v>
      </c>
      <c r="W536" s="807" t="s">
        <v>14557</v>
      </c>
      <c r="X536" s="807"/>
      <c r="Y536" s="807"/>
      <c r="Z536" s="807"/>
      <c r="AA536" s="807"/>
      <c r="AB536" s="807"/>
      <c r="AC536" s="807" t="s">
        <v>10027</v>
      </c>
      <c r="AD536" s="807" t="s">
        <v>10027</v>
      </c>
      <c r="AE536" s="807" t="s">
        <v>10027</v>
      </c>
      <c r="AF536" s="807" t="s">
        <v>2239</v>
      </c>
      <c r="AG536" s="807"/>
      <c r="AH536" s="807" t="s">
        <v>663</v>
      </c>
      <c r="AI536" s="807" t="s">
        <v>11746</v>
      </c>
      <c r="AJ536" s="807"/>
      <c r="AK536" s="559"/>
    </row>
    <row r="537" spans="1:37" ht="94.5" customHeight="1" x14ac:dyDescent="0.25">
      <c r="A537" s="767"/>
      <c r="B537" s="784">
        <v>529</v>
      </c>
      <c r="C537" s="785" t="s">
        <v>2759</v>
      </c>
      <c r="D537" s="792" t="s">
        <v>2403</v>
      </c>
      <c r="E537" s="793" t="s">
        <v>14199</v>
      </c>
      <c r="F537" s="792" t="s">
        <v>3398</v>
      </c>
      <c r="G537" s="794" t="s">
        <v>3400</v>
      </c>
      <c r="H537" s="796"/>
      <c r="I537" s="796"/>
      <c r="J537" s="796"/>
      <c r="K537" s="796"/>
      <c r="L537" s="807">
        <f t="shared" si="85"/>
        <v>275.64</v>
      </c>
      <c r="M537" s="796"/>
      <c r="N537" s="795">
        <v>22.97</v>
      </c>
      <c r="O537" s="795"/>
      <c r="P537" s="795"/>
      <c r="Q537" s="796"/>
      <c r="R537" s="807" t="s">
        <v>16715</v>
      </c>
      <c r="S537" s="807" t="s">
        <v>8952</v>
      </c>
      <c r="T537" s="796" t="s">
        <v>3402</v>
      </c>
      <c r="U537" s="807"/>
      <c r="V537" s="963">
        <v>6</v>
      </c>
      <c r="W537" s="807" t="s">
        <v>13519</v>
      </c>
      <c r="X537" s="807"/>
      <c r="Y537" s="807"/>
      <c r="Z537" s="807"/>
      <c r="AA537" s="807"/>
      <c r="AB537" s="807"/>
      <c r="AC537" s="807" t="s">
        <v>10027</v>
      </c>
      <c r="AD537" s="807" t="s">
        <v>10027</v>
      </c>
      <c r="AE537" s="807" t="s">
        <v>10027</v>
      </c>
      <c r="AF537" s="807"/>
      <c r="AG537" s="807"/>
      <c r="AH537" s="807"/>
      <c r="AI537" s="807"/>
      <c r="AJ537" s="807"/>
      <c r="AK537" s="559"/>
    </row>
    <row r="538" spans="1:37" ht="47.25" customHeight="1" x14ac:dyDescent="0.25">
      <c r="A538" s="767"/>
      <c r="B538" s="784">
        <v>530</v>
      </c>
      <c r="C538" s="785" t="s">
        <v>2844</v>
      </c>
      <c r="D538" s="792" t="s">
        <v>8786</v>
      </c>
      <c r="E538" s="793" t="s">
        <v>6603</v>
      </c>
      <c r="F538" s="792" t="s">
        <v>3407</v>
      </c>
      <c r="G538" s="794" t="s">
        <v>3400</v>
      </c>
      <c r="H538" s="796"/>
      <c r="I538" s="796"/>
      <c r="J538" s="796"/>
      <c r="K538" s="796"/>
      <c r="L538" s="807">
        <f t="shared" si="85"/>
        <v>59.400000000000006</v>
      </c>
      <c r="M538" s="796"/>
      <c r="N538" s="797">
        <v>4.95</v>
      </c>
      <c r="O538" s="795"/>
      <c r="P538" s="795"/>
      <c r="Q538" s="796"/>
      <c r="R538" s="807" t="s">
        <v>16715</v>
      </c>
      <c r="S538" s="807" t="s">
        <v>8952</v>
      </c>
      <c r="T538" s="796" t="s">
        <v>3410</v>
      </c>
      <c r="U538" s="807"/>
      <c r="V538" s="963">
        <v>1</v>
      </c>
      <c r="W538" s="807" t="s">
        <v>10462</v>
      </c>
      <c r="X538" s="807"/>
      <c r="Y538" s="807"/>
      <c r="Z538" s="807"/>
      <c r="AA538" s="807"/>
      <c r="AB538" s="807"/>
      <c r="AC538" s="807"/>
      <c r="AD538" s="807"/>
      <c r="AE538" s="807"/>
      <c r="AF538" s="807"/>
      <c r="AG538" s="807"/>
      <c r="AH538" s="807"/>
      <c r="AI538" s="807"/>
      <c r="AJ538" s="807"/>
      <c r="AK538" s="559"/>
    </row>
    <row r="539" spans="1:37" ht="31.5" customHeight="1" x14ac:dyDescent="0.25">
      <c r="A539" s="767"/>
      <c r="B539" s="784">
        <v>531</v>
      </c>
      <c r="C539" s="785" t="s">
        <v>3034</v>
      </c>
      <c r="D539" s="792" t="s">
        <v>8787</v>
      </c>
      <c r="E539" s="793" t="s">
        <v>6604</v>
      </c>
      <c r="F539" s="792" t="s">
        <v>3413</v>
      </c>
      <c r="G539" s="794" t="s">
        <v>3400</v>
      </c>
      <c r="H539" s="796"/>
      <c r="I539" s="796"/>
      <c r="J539" s="796"/>
      <c r="K539" s="796"/>
      <c r="L539" s="807">
        <f t="shared" si="85"/>
        <v>73.92</v>
      </c>
      <c r="M539" s="796"/>
      <c r="N539" s="797">
        <v>6.16</v>
      </c>
      <c r="O539" s="795"/>
      <c r="P539" s="795"/>
      <c r="Q539" s="796"/>
      <c r="R539" s="807" t="s">
        <v>16715</v>
      </c>
      <c r="S539" s="807" t="s">
        <v>8952</v>
      </c>
      <c r="T539" s="796" t="s">
        <v>3416</v>
      </c>
      <c r="U539" s="807"/>
      <c r="V539" s="963">
        <v>3</v>
      </c>
      <c r="W539" s="807" t="s">
        <v>13485</v>
      </c>
      <c r="X539" s="807"/>
      <c r="Y539" s="807"/>
      <c r="Z539" s="807"/>
      <c r="AA539" s="807"/>
      <c r="AB539" s="807"/>
      <c r="AC539" s="807" t="s">
        <v>10027</v>
      </c>
      <c r="AD539" s="807" t="s">
        <v>10027</v>
      </c>
      <c r="AE539" s="807" t="s">
        <v>10027</v>
      </c>
      <c r="AF539" s="807"/>
      <c r="AG539" s="807"/>
      <c r="AH539" s="807"/>
      <c r="AI539" s="807"/>
      <c r="AJ539" s="807"/>
      <c r="AK539" s="559"/>
    </row>
    <row r="540" spans="1:37" ht="78.75" customHeight="1" x14ac:dyDescent="0.25">
      <c r="A540" s="767"/>
      <c r="B540" s="784">
        <v>532</v>
      </c>
      <c r="C540" s="785" t="s">
        <v>3034</v>
      </c>
      <c r="D540" s="792" t="s">
        <v>8788</v>
      </c>
      <c r="E540" s="793" t="s">
        <v>13648</v>
      </c>
      <c r="F540" s="792" t="s">
        <v>3420</v>
      </c>
      <c r="G540" s="794" t="s">
        <v>3400</v>
      </c>
      <c r="H540" s="796"/>
      <c r="I540" s="796"/>
      <c r="J540" s="796"/>
      <c r="K540" s="796"/>
      <c r="L540" s="807">
        <f t="shared" si="85"/>
        <v>96</v>
      </c>
      <c r="M540" s="796"/>
      <c r="N540" s="797">
        <v>8</v>
      </c>
      <c r="O540" s="795"/>
      <c r="P540" s="795"/>
      <c r="Q540" s="796"/>
      <c r="R540" s="807" t="s">
        <v>16715</v>
      </c>
      <c r="S540" s="807" t="s">
        <v>8952</v>
      </c>
      <c r="T540" s="796" t="s">
        <v>3423</v>
      </c>
      <c r="U540" s="807"/>
      <c r="V540" s="963">
        <v>1</v>
      </c>
      <c r="W540" s="807" t="s">
        <v>13485</v>
      </c>
      <c r="X540" s="807"/>
      <c r="Y540" s="807"/>
      <c r="Z540" s="807"/>
      <c r="AA540" s="807"/>
      <c r="AB540" s="807"/>
      <c r="AC540" s="807"/>
      <c r="AD540" s="807"/>
      <c r="AE540" s="807" t="s">
        <v>10027</v>
      </c>
      <c r="AF540" s="807"/>
      <c r="AG540" s="807"/>
      <c r="AH540" s="807"/>
      <c r="AI540" s="807"/>
      <c r="AJ540" s="807"/>
      <c r="AK540" s="559"/>
    </row>
    <row r="541" spans="1:37" ht="31.5" customHeight="1" x14ac:dyDescent="0.25">
      <c r="A541" s="767"/>
      <c r="B541" s="784">
        <v>533</v>
      </c>
      <c r="C541" s="785" t="s">
        <v>1191</v>
      </c>
      <c r="D541" s="792" t="s">
        <v>8789</v>
      </c>
      <c r="E541" s="839" t="s">
        <v>13486</v>
      </c>
      <c r="F541" s="792" t="s">
        <v>3426</v>
      </c>
      <c r="G541" s="794" t="s">
        <v>3400</v>
      </c>
      <c r="H541" s="796"/>
      <c r="I541" s="796"/>
      <c r="J541" s="796"/>
      <c r="K541" s="796"/>
      <c r="L541" s="807">
        <f t="shared" si="85"/>
        <v>26.400000000000002</v>
      </c>
      <c r="M541" s="796"/>
      <c r="N541" s="797">
        <v>2.2000000000000002</v>
      </c>
      <c r="O541" s="795"/>
      <c r="P541" s="795"/>
      <c r="Q541" s="796"/>
      <c r="R541" s="807" t="s">
        <v>16715</v>
      </c>
      <c r="S541" s="807" t="s">
        <v>8952</v>
      </c>
      <c r="T541" s="796" t="s">
        <v>3429</v>
      </c>
      <c r="U541" s="807"/>
      <c r="V541" s="963">
        <v>1</v>
      </c>
      <c r="W541" s="807" t="s">
        <v>13487</v>
      </c>
      <c r="X541" s="807"/>
      <c r="Y541" s="807"/>
      <c r="Z541" s="807"/>
      <c r="AA541" s="807"/>
      <c r="AB541" s="807"/>
      <c r="AC541" s="807" t="s">
        <v>10027</v>
      </c>
      <c r="AD541" s="807"/>
      <c r="AE541" s="807"/>
      <c r="AF541" s="807"/>
      <c r="AG541" s="807"/>
      <c r="AH541" s="807"/>
      <c r="AI541" s="807"/>
      <c r="AJ541" s="807"/>
      <c r="AK541" s="559"/>
    </row>
    <row r="542" spans="1:37" ht="31.5" customHeight="1" x14ac:dyDescent="0.25">
      <c r="A542" s="767"/>
      <c r="B542" s="784">
        <v>534</v>
      </c>
      <c r="C542" s="785" t="s">
        <v>2844</v>
      </c>
      <c r="D542" s="792" t="s">
        <v>8815</v>
      </c>
      <c r="E542" s="793" t="s">
        <v>13649</v>
      </c>
      <c r="F542" s="792" t="s">
        <v>3432</v>
      </c>
      <c r="G542" s="794" t="s">
        <v>3400</v>
      </c>
      <c r="H542" s="796"/>
      <c r="I542" s="796"/>
      <c r="J542" s="796"/>
      <c r="K542" s="796"/>
      <c r="L542" s="807">
        <f t="shared" si="85"/>
        <v>171.60000000000002</v>
      </c>
      <c r="M542" s="796"/>
      <c r="N542" s="797">
        <v>14.3</v>
      </c>
      <c r="O542" s="795"/>
      <c r="P542" s="795"/>
      <c r="Q542" s="796"/>
      <c r="R542" s="807" t="s">
        <v>16715</v>
      </c>
      <c r="S542" s="807" t="s">
        <v>8952</v>
      </c>
      <c r="T542" s="796" t="s">
        <v>3435</v>
      </c>
      <c r="U542" s="807"/>
      <c r="V542" s="963">
        <v>3</v>
      </c>
      <c r="W542" s="807" t="s">
        <v>13485</v>
      </c>
      <c r="X542" s="807"/>
      <c r="Y542" s="807"/>
      <c r="Z542" s="807"/>
      <c r="AA542" s="807"/>
      <c r="AB542" s="807"/>
      <c r="AC542" s="807" t="s">
        <v>10027</v>
      </c>
      <c r="AD542" s="807" t="s">
        <v>10027</v>
      </c>
      <c r="AE542" s="807" t="s">
        <v>10027</v>
      </c>
      <c r="AF542" s="807"/>
      <c r="AG542" s="807"/>
      <c r="AH542" s="807"/>
      <c r="AI542" s="807"/>
      <c r="AJ542" s="807"/>
      <c r="AK542" s="559"/>
    </row>
    <row r="543" spans="1:37" ht="31.5" customHeight="1" x14ac:dyDescent="0.25">
      <c r="A543" s="767"/>
      <c r="B543" s="784">
        <v>535</v>
      </c>
      <c r="C543" s="785" t="s">
        <v>2817</v>
      </c>
      <c r="D543" s="792" t="s">
        <v>8790</v>
      </c>
      <c r="E543" s="793" t="s">
        <v>14200</v>
      </c>
      <c r="F543" s="792" t="s">
        <v>3438</v>
      </c>
      <c r="G543" s="794" t="s">
        <v>3400</v>
      </c>
      <c r="H543" s="796"/>
      <c r="I543" s="796"/>
      <c r="J543" s="796"/>
      <c r="K543" s="796"/>
      <c r="L543" s="807">
        <f t="shared" si="85"/>
        <v>96</v>
      </c>
      <c r="M543" s="796"/>
      <c r="N543" s="797">
        <v>8</v>
      </c>
      <c r="O543" s="795"/>
      <c r="P543" s="795"/>
      <c r="Q543" s="796"/>
      <c r="R543" s="807" t="s">
        <v>16715</v>
      </c>
      <c r="S543" s="807" t="s">
        <v>8952</v>
      </c>
      <c r="T543" s="796" t="s">
        <v>3441</v>
      </c>
      <c r="U543" s="807"/>
      <c r="V543" s="963"/>
      <c r="W543" s="807"/>
      <c r="X543" s="807"/>
      <c r="Y543" s="807"/>
      <c r="Z543" s="807"/>
      <c r="AA543" s="807">
        <v>1</v>
      </c>
      <c r="AB543" s="807" t="s">
        <v>10525</v>
      </c>
      <c r="AC543" s="807" t="s">
        <v>10027</v>
      </c>
      <c r="AD543" s="807"/>
      <c r="AE543" s="807" t="s">
        <v>10027</v>
      </c>
      <c r="AF543" s="807"/>
      <c r="AG543" s="807"/>
      <c r="AH543" s="807"/>
      <c r="AI543" s="807"/>
      <c r="AJ543" s="807"/>
      <c r="AK543" s="559"/>
    </row>
    <row r="544" spans="1:37" ht="31.5" customHeight="1" x14ac:dyDescent="0.25">
      <c r="A544" s="767"/>
      <c r="B544" s="784">
        <v>536</v>
      </c>
      <c r="C544" s="785" t="s">
        <v>2844</v>
      </c>
      <c r="D544" s="792" t="s">
        <v>8909</v>
      </c>
      <c r="E544" s="793" t="s">
        <v>6609</v>
      </c>
      <c r="F544" s="792" t="s">
        <v>3444</v>
      </c>
      <c r="G544" s="794" t="s">
        <v>3400</v>
      </c>
      <c r="H544" s="796"/>
      <c r="I544" s="796"/>
      <c r="J544" s="796"/>
      <c r="K544" s="796"/>
      <c r="L544" s="807">
        <f t="shared" si="85"/>
        <v>167.52</v>
      </c>
      <c r="M544" s="796"/>
      <c r="N544" s="797">
        <v>13.96</v>
      </c>
      <c r="O544" s="795"/>
      <c r="P544" s="795"/>
      <c r="Q544" s="796"/>
      <c r="R544" s="807" t="s">
        <v>16715</v>
      </c>
      <c r="S544" s="807" t="s">
        <v>8952</v>
      </c>
      <c r="T544" s="796" t="s">
        <v>3447</v>
      </c>
      <c r="U544" s="807"/>
      <c r="V544" s="963">
        <v>3</v>
      </c>
      <c r="W544" s="807" t="s">
        <v>13488</v>
      </c>
      <c r="X544" s="807"/>
      <c r="Y544" s="807"/>
      <c r="Z544" s="807"/>
      <c r="AA544" s="807"/>
      <c r="AB544" s="807"/>
      <c r="AC544" s="807" t="s">
        <v>10027</v>
      </c>
      <c r="AD544" s="807" t="s">
        <v>10027</v>
      </c>
      <c r="AE544" s="807" t="s">
        <v>10027</v>
      </c>
      <c r="AF544" s="807"/>
      <c r="AG544" s="807"/>
      <c r="AH544" s="807"/>
      <c r="AI544" s="807"/>
      <c r="AJ544" s="807"/>
      <c r="AK544" s="559"/>
    </row>
    <row r="545" spans="1:37" ht="31.5" customHeight="1" x14ac:dyDescent="0.25">
      <c r="A545" s="767"/>
      <c r="B545" s="784">
        <v>537</v>
      </c>
      <c r="C545" s="785" t="s">
        <v>3162</v>
      </c>
      <c r="D545" s="792" t="s">
        <v>8791</v>
      </c>
      <c r="E545" s="793" t="s">
        <v>13650</v>
      </c>
      <c r="F545" s="792" t="s">
        <v>3450</v>
      </c>
      <c r="G545" s="794" t="s">
        <v>3400</v>
      </c>
      <c r="H545" s="796"/>
      <c r="I545" s="796"/>
      <c r="J545" s="796"/>
      <c r="K545" s="796"/>
      <c r="L545" s="807">
        <f t="shared" si="85"/>
        <v>237.60000000000002</v>
      </c>
      <c r="M545" s="796"/>
      <c r="N545" s="797">
        <v>19.8</v>
      </c>
      <c r="O545" s="795"/>
      <c r="P545" s="795"/>
      <c r="Q545" s="796"/>
      <c r="R545" s="807" t="s">
        <v>16715</v>
      </c>
      <c r="S545" s="807" t="s">
        <v>8952</v>
      </c>
      <c r="T545" s="796" t="s">
        <v>3453</v>
      </c>
      <c r="U545" s="807"/>
      <c r="V545" s="963">
        <v>1</v>
      </c>
      <c r="W545" s="807" t="s">
        <v>13651</v>
      </c>
      <c r="X545" s="807"/>
      <c r="Y545" s="807"/>
      <c r="Z545" s="807"/>
      <c r="AA545" s="807"/>
      <c r="AB545" s="807"/>
      <c r="AC545" s="807"/>
      <c r="AD545" s="807" t="s">
        <v>10027</v>
      </c>
      <c r="AE545" s="807" t="s">
        <v>10027</v>
      </c>
      <c r="AF545" s="807"/>
      <c r="AG545" s="807"/>
      <c r="AH545" s="807"/>
      <c r="AI545" s="807"/>
      <c r="AJ545" s="807"/>
      <c r="AK545" s="559"/>
    </row>
    <row r="546" spans="1:37" ht="31.5" customHeight="1" x14ac:dyDescent="0.25">
      <c r="A546" s="767"/>
      <c r="B546" s="784">
        <v>538</v>
      </c>
      <c r="C546" s="785" t="s">
        <v>2844</v>
      </c>
      <c r="D546" s="792" t="s">
        <v>8763</v>
      </c>
      <c r="E546" s="793" t="s">
        <v>13652</v>
      </c>
      <c r="F546" s="792" t="s">
        <v>3457</v>
      </c>
      <c r="G546" s="794" t="s">
        <v>3400</v>
      </c>
      <c r="H546" s="796"/>
      <c r="I546" s="796"/>
      <c r="J546" s="796"/>
      <c r="K546" s="796"/>
      <c r="L546" s="807">
        <f t="shared" si="85"/>
        <v>121.44</v>
      </c>
      <c r="M546" s="796"/>
      <c r="N546" s="797">
        <v>10.119999999999999</v>
      </c>
      <c r="O546" s="795"/>
      <c r="P546" s="795"/>
      <c r="Q546" s="796"/>
      <c r="R546" s="807" t="s">
        <v>16715</v>
      </c>
      <c r="S546" s="807" t="s">
        <v>8952</v>
      </c>
      <c r="T546" s="796" t="s">
        <v>3460</v>
      </c>
      <c r="U546" s="807"/>
      <c r="V546" s="963">
        <v>3</v>
      </c>
      <c r="W546" s="807" t="s">
        <v>13485</v>
      </c>
      <c r="X546" s="807"/>
      <c r="Y546" s="807"/>
      <c r="Z546" s="807"/>
      <c r="AA546" s="807"/>
      <c r="AB546" s="807"/>
      <c r="AC546" s="807"/>
      <c r="AD546" s="807"/>
      <c r="AE546" s="807"/>
      <c r="AF546" s="807"/>
      <c r="AG546" s="807"/>
      <c r="AH546" s="807"/>
      <c r="AI546" s="807"/>
      <c r="AJ546" s="807"/>
      <c r="AK546" s="559"/>
    </row>
    <row r="547" spans="1:37" ht="31.5" customHeight="1" x14ac:dyDescent="0.25">
      <c r="A547" s="767"/>
      <c r="B547" s="784">
        <v>539</v>
      </c>
      <c r="C547" s="785" t="s">
        <v>3034</v>
      </c>
      <c r="D547" s="792" t="s">
        <v>8792</v>
      </c>
      <c r="E547" s="793" t="s">
        <v>6612</v>
      </c>
      <c r="F547" s="792" t="s">
        <v>3463</v>
      </c>
      <c r="G547" s="794" t="s">
        <v>3400</v>
      </c>
      <c r="H547" s="796"/>
      <c r="I547" s="796"/>
      <c r="J547" s="796"/>
      <c r="K547" s="796"/>
      <c r="L547" s="807">
        <f t="shared" si="85"/>
        <v>86.4</v>
      </c>
      <c r="M547" s="796"/>
      <c r="N547" s="797">
        <v>7.2</v>
      </c>
      <c r="O547" s="795"/>
      <c r="P547" s="795"/>
      <c r="Q547" s="796"/>
      <c r="R547" s="807" t="s">
        <v>16715</v>
      </c>
      <c r="S547" s="807" t="s">
        <v>8952</v>
      </c>
      <c r="T547" s="796" t="s">
        <v>3466</v>
      </c>
      <c r="U547" s="807"/>
      <c r="V547" s="963"/>
      <c r="W547" s="807"/>
      <c r="X547" s="807"/>
      <c r="Y547" s="807"/>
      <c r="Z547" s="807" t="s">
        <v>16522</v>
      </c>
      <c r="AA547" s="807"/>
      <c r="AB547" s="807"/>
      <c r="AC547" s="807"/>
      <c r="AD547" s="807"/>
      <c r="AE547" s="807"/>
      <c r="AF547" s="807"/>
      <c r="AG547" s="807"/>
      <c r="AH547" s="807"/>
      <c r="AI547" s="807"/>
      <c r="AJ547" s="807"/>
      <c r="AK547" s="559"/>
    </row>
    <row r="548" spans="1:37" ht="31.5" customHeight="1" x14ac:dyDescent="0.25">
      <c r="A548" s="767"/>
      <c r="B548" s="784">
        <v>540</v>
      </c>
      <c r="C548" s="785" t="s">
        <v>3034</v>
      </c>
      <c r="D548" s="792" t="s">
        <v>8506</v>
      </c>
      <c r="E548" s="793" t="s">
        <v>6613</v>
      </c>
      <c r="F548" s="792" t="s">
        <v>3469</v>
      </c>
      <c r="G548" s="794" t="s">
        <v>3400</v>
      </c>
      <c r="H548" s="796"/>
      <c r="I548" s="796"/>
      <c r="J548" s="796"/>
      <c r="K548" s="796"/>
      <c r="L548" s="807">
        <f t="shared" si="85"/>
        <v>608.04</v>
      </c>
      <c r="M548" s="796"/>
      <c r="N548" s="797">
        <v>50.67</v>
      </c>
      <c r="O548" s="795"/>
      <c r="P548" s="795"/>
      <c r="Q548" s="796"/>
      <c r="R548" s="807" t="s">
        <v>16715</v>
      </c>
      <c r="S548" s="807" t="s">
        <v>8952</v>
      </c>
      <c r="T548" s="796" t="s">
        <v>3472</v>
      </c>
      <c r="U548" s="807"/>
      <c r="V548" s="963"/>
      <c r="W548" s="807"/>
      <c r="X548" s="807"/>
      <c r="Y548" s="807"/>
      <c r="Z548" s="807"/>
      <c r="AA548" s="807"/>
      <c r="AB548" s="807"/>
      <c r="AC548" s="807"/>
      <c r="AD548" s="807"/>
      <c r="AE548" s="807"/>
      <c r="AF548" s="807"/>
      <c r="AG548" s="807"/>
      <c r="AH548" s="807"/>
      <c r="AI548" s="807"/>
      <c r="AJ548" s="807"/>
      <c r="AK548" s="559"/>
    </row>
    <row r="549" spans="1:37" ht="63" customHeight="1" x14ac:dyDescent="0.25">
      <c r="A549" s="767"/>
      <c r="B549" s="784">
        <v>541</v>
      </c>
      <c r="C549" s="785" t="s">
        <v>3034</v>
      </c>
      <c r="D549" s="792" t="s">
        <v>8793</v>
      </c>
      <c r="E549" s="793" t="s">
        <v>6615</v>
      </c>
      <c r="F549" s="792" t="s">
        <v>3478</v>
      </c>
      <c r="G549" s="794" t="s">
        <v>3400</v>
      </c>
      <c r="H549" s="796"/>
      <c r="I549" s="796"/>
      <c r="J549" s="796"/>
      <c r="K549" s="796"/>
      <c r="L549" s="807">
        <f t="shared" si="85"/>
        <v>384</v>
      </c>
      <c r="M549" s="796"/>
      <c r="N549" s="797">
        <v>32</v>
      </c>
      <c r="O549" s="795"/>
      <c r="P549" s="795"/>
      <c r="Q549" s="796"/>
      <c r="R549" s="807" t="s">
        <v>16715</v>
      </c>
      <c r="S549" s="807" t="s">
        <v>8952</v>
      </c>
      <c r="T549" s="796" t="s">
        <v>3481</v>
      </c>
      <c r="U549" s="807"/>
      <c r="V549" s="963"/>
      <c r="W549" s="807"/>
      <c r="X549" s="807"/>
      <c r="Y549" s="807"/>
      <c r="Z549" s="807"/>
      <c r="AA549" s="807"/>
      <c r="AB549" s="807"/>
      <c r="AC549" s="807"/>
      <c r="AD549" s="807"/>
      <c r="AE549" s="807"/>
      <c r="AF549" s="807"/>
      <c r="AG549" s="807"/>
      <c r="AH549" s="807"/>
      <c r="AI549" s="807"/>
      <c r="AJ549" s="807"/>
      <c r="AK549" s="559"/>
    </row>
    <row r="550" spans="1:37" ht="31.5" customHeight="1" x14ac:dyDescent="0.25">
      <c r="A550" s="767"/>
      <c r="B550" s="784">
        <v>542</v>
      </c>
      <c r="C550" s="785" t="s">
        <v>3034</v>
      </c>
      <c r="D550" s="792" t="s">
        <v>8487</v>
      </c>
      <c r="E550" s="793" t="s">
        <v>14201</v>
      </c>
      <c r="F550" s="792" t="s">
        <v>3484</v>
      </c>
      <c r="G550" s="794" t="s">
        <v>3400</v>
      </c>
      <c r="H550" s="796"/>
      <c r="I550" s="796"/>
      <c r="J550" s="796"/>
      <c r="K550" s="796"/>
      <c r="L550" s="807">
        <f t="shared" si="85"/>
        <v>28.799999999999997</v>
      </c>
      <c r="M550" s="796"/>
      <c r="N550" s="797">
        <v>2.4</v>
      </c>
      <c r="O550" s="795"/>
      <c r="P550" s="795"/>
      <c r="Q550" s="796"/>
      <c r="R550" s="807" t="s">
        <v>16715</v>
      </c>
      <c r="S550" s="807" t="s">
        <v>8952</v>
      </c>
      <c r="T550" s="796" t="s">
        <v>3487</v>
      </c>
      <c r="U550" s="807"/>
      <c r="V550" s="963">
        <v>3</v>
      </c>
      <c r="W550" s="807" t="s">
        <v>14202</v>
      </c>
      <c r="X550" s="807"/>
      <c r="Y550" s="807"/>
      <c r="Z550" s="807"/>
      <c r="AA550" s="807"/>
      <c r="AB550" s="807"/>
      <c r="AC550" s="807" t="s">
        <v>10027</v>
      </c>
      <c r="AD550" s="807" t="s">
        <v>10027</v>
      </c>
      <c r="AE550" s="807" t="s">
        <v>10027</v>
      </c>
      <c r="AF550" s="807"/>
      <c r="AG550" s="807"/>
      <c r="AH550" s="807"/>
      <c r="AI550" s="807"/>
      <c r="AJ550" s="807"/>
      <c r="AK550" s="559"/>
    </row>
    <row r="551" spans="1:37" ht="47.25" customHeight="1" x14ac:dyDescent="0.25">
      <c r="A551" s="767"/>
      <c r="B551" s="784">
        <v>543</v>
      </c>
      <c r="C551" s="785" t="s">
        <v>2809</v>
      </c>
      <c r="D551" s="792" t="s">
        <v>8572</v>
      </c>
      <c r="E551" s="793" t="s">
        <v>13489</v>
      </c>
      <c r="F551" s="792" t="s">
        <v>3491</v>
      </c>
      <c r="G551" s="794" t="s">
        <v>3400</v>
      </c>
      <c r="H551" s="796"/>
      <c r="I551" s="796"/>
      <c r="J551" s="796"/>
      <c r="K551" s="796"/>
      <c r="L551" s="807">
        <f t="shared" si="85"/>
        <v>156</v>
      </c>
      <c r="M551" s="796"/>
      <c r="N551" s="797">
        <v>13</v>
      </c>
      <c r="O551" s="795"/>
      <c r="P551" s="795"/>
      <c r="Q551" s="796"/>
      <c r="R551" s="807" t="s">
        <v>16715</v>
      </c>
      <c r="S551" s="807" t="s">
        <v>8952</v>
      </c>
      <c r="T551" s="796" t="s">
        <v>3494</v>
      </c>
      <c r="U551" s="807"/>
      <c r="V551" s="963">
        <v>3</v>
      </c>
      <c r="W551" s="807" t="s">
        <v>13490</v>
      </c>
      <c r="X551" s="807"/>
      <c r="Y551" s="807"/>
      <c r="Z551" s="807"/>
      <c r="AA551" s="807"/>
      <c r="AB551" s="807"/>
      <c r="AC551" s="807" t="s">
        <v>10027</v>
      </c>
      <c r="AD551" s="807"/>
      <c r="AE551" s="807" t="s">
        <v>10027</v>
      </c>
      <c r="AF551" s="807"/>
      <c r="AG551" s="807"/>
      <c r="AH551" s="807"/>
      <c r="AI551" s="807"/>
      <c r="AJ551" s="807"/>
      <c r="AK551" s="559"/>
    </row>
    <row r="552" spans="1:37" ht="31.5" customHeight="1" x14ac:dyDescent="0.25">
      <c r="A552" s="767"/>
      <c r="B552" s="784">
        <v>544</v>
      </c>
      <c r="C552" s="785" t="s">
        <v>2759</v>
      </c>
      <c r="D552" s="792" t="s">
        <v>8794</v>
      </c>
      <c r="E552" s="793" t="s">
        <v>6618</v>
      </c>
      <c r="F552" s="792" t="s">
        <v>3497</v>
      </c>
      <c r="G552" s="794" t="s">
        <v>3400</v>
      </c>
      <c r="H552" s="796"/>
      <c r="I552" s="796"/>
      <c r="J552" s="796"/>
      <c r="K552" s="796"/>
      <c r="L552" s="807">
        <f t="shared" si="85"/>
        <v>154.92000000000002</v>
      </c>
      <c r="M552" s="796"/>
      <c r="N552" s="795">
        <v>12.91</v>
      </c>
      <c r="O552" s="795"/>
      <c r="P552" s="795"/>
      <c r="Q552" s="796"/>
      <c r="R552" s="807" t="s">
        <v>16715</v>
      </c>
      <c r="S552" s="807" t="s">
        <v>8952</v>
      </c>
      <c r="T552" s="796" t="s">
        <v>3500</v>
      </c>
      <c r="U552" s="807"/>
      <c r="V552" s="963">
        <v>5</v>
      </c>
      <c r="W552" s="807" t="s">
        <v>13497</v>
      </c>
      <c r="X552" s="807"/>
      <c r="Y552" s="807"/>
      <c r="Z552" s="807"/>
      <c r="AA552" s="807"/>
      <c r="AB552" s="807"/>
      <c r="AC552" s="807" t="s">
        <v>10027</v>
      </c>
      <c r="AD552" s="807"/>
      <c r="AE552" s="807" t="s">
        <v>10027</v>
      </c>
      <c r="AF552" s="807"/>
      <c r="AG552" s="807"/>
      <c r="AH552" s="807"/>
      <c r="AI552" s="807"/>
      <c r="AJ552" s="807"/>
      <c r="AK552" s="559"/>
    </row>
    <row r="553" spans="1:37" ht="47.25" customHeight="1" x14ac:dyDescent="0.25">
      <c r="A553" s="767"/>
      <c r="B553" s="784">
        <v>545</v>
      </c>
      <c r="C553" s="785" t="s">
        <v>2809</v>
      </c>
      <c r="D553" s="792" t="s">
        <v>8795</v>
      </c>
      <c r="E553" s="793" t="s">
        <v>13653</v>
      </c>
      <c r="F553" s="792" t="s">
        <v>3504</v>
      </c>
      <c r="G553" s="794" t="s">
        <v>3400</v>
      </c>
      <c r="H553" s="796"/>
      <c r="I553" s="796"/>
      <c r="J553" s="796"/>
      <c r="K553" s="796"/>
      <c r="L553" s="807">
        <f t="shared" si="85"/>
        <v>78.72</v>
      </c>
      <c r="M553" s="796"/>
      <c r="N553" s="797">
        <v>6.56</v>
      </c>
      <c r="O553" s="795"/>
      <c r="P553" s="795"/>
      <c r="Q553" s="796"/>
      <c r="R553" s="807" t="s">
        <v>16715</v>
      </c>
      <c r="S553" s="807" t="s">
        <v>8952</v>
      </c>
      <c r="T553" s="796" t="s">
        <v>3507</v>
      </c>
      <c r="U553" s="807"/>
      <c r="V553" s="963">
        <v>3</v>
      </c>
      <c r="W553" s="807" t="s">
        <v>13485</v>
      </c>
      <c r="X553" s="807"/>
      <c r="Y553" s="807"/>
      <c r="Z553" s="807"/>
      <c r="AA553" s="807"/>
      <c r="AB553" s="807"/>
      <c r="AC553" s="807" t="s">
        <v>10027</v>
      </c>
      <c r="AD553" s="807"/>
      <c r="AE553" s="807" t="s">
        <v>10027</v>
      </c>
      <c r="AF553" s="807"/>
      <c r="AG553" s="807"/>
      <c r="AH553" s="807"/>
      <c r="AI553" s="807"/>
      <c r="AJ553" s="807"/>
      <c r="AK553" s="559"/>
    </row>
    <row r="554" spans="1:37" ht="47.25" customHeight="1" x14ac:dyDescent="0.25">
      <c r="A554" s="767"/>
      <c r="B554" s="784">
        <v>546</v>
      </c>
      <c r="C554" s="785" t="s">
        <v>2809</v>
      </c>
      <c r="D554" s="792" t="s">
        <v>8573</v>
      </c>
      <c r="E554" s="793" t="s">
        <v>13491</v>
      </c>
      <c r="F554" s="792" t="s">
        <v>3510</v>
      </c>
      <c r="G554" s="794" t="s">
        <v>3400</v>
      </c>
      <c r="H554" s="796"/>
      <c r="I554" s="796"/>
      <c r="J554" s="796"/>
      <c r="K554" s="796"/>
      <c r="L554" s="807">
        <f t="shared" si="85"/>
        <v>154.32</v>
      </c>
      <c r="M554" s="796"/>
      <c r="N554" s="797">
        <v>12.86</v>
      </c>
      <c r="O554" s="795"/>
      <c r="P554" s="795"/>
      <c r="Q554" s="796"/>
      <c r="R554" s="807" t="s">
        <v>16715</v>
      </c>
      <c r="S554" s="807" t="s">
        <v>8952</v>
      </c>
      <c r="T554" s="796" t="s">
        <v>3513</v>
      </c>
      <c r="U554" s="807"/>
      <c r="V554" s="963">
        <v>3</v>
      </c>
      <c r="W554" s="807" t="s">
        <v>13488</v>
      </c>
      <c r="X554" s="807"/>
      <c r="Y554" s="807"/>
      <c r="Z554" s="807"/>
      <c r="AA554" s="807"/>
      <c r="AB554" s="807"/>
      <c r="AC554" s="807" t="s">
        <v>10027</v>
      </c>
      <c r="AD554" s="807"/>
      <c r="AE554" s="807"/>
      <c r="AF554" s="807"/>
      <c r="AG554" s="807"/>
      <c r="AH554" s="807"/>
      <c r="AI554" s="807"/>
      <c r="AJ554" s="807"/>
      <c r="AK554" s="559"/>
    </row>
    <row r="555" spans="1:37" ht="47.25" customHeight="1" x14ac:dyDescent="0.25">
      <c r="A555" s="767"/>
      <c r="B555" s="784">
        <v>547</v>
      </c>
      <c r="C555" s="785" t="s">
        <v>2809</v>
      </c>
      <c r="D555" s="792" t="s">
        <v>8795</v>
      </c>
      <c r="E555" s="793" t="s">
        <v>13492</v>
      </c>
      <c r="F555" s="792" t="s">
        <v>3517</v>
      </c>
      <c r="G555" s="794" t="s">
        <v>3400</v>
      </c>
      <c r="H555" s="796"/>
      <c r="I555" s="796"/>
      <c r="J555" s="796"/>
      <c r="K555" s="796"/>
      <c r="L555" s="807">
        <f t="shared" si="85"/>
        <v>79.199999999999989</v>
      </c>
      <c r="M555" s="796"/>
      <c r="N555" s="797">
        <v>6.6</v>
      </c>
      <c r="O555" s="795"/>
      <c r="P555" s="795"/>
      <c r="Q555" s="796"/>
      <c r="R555" s="807" t="s">
        <v>16715</v>
      </c>
      <c r="S555" s="807" t="s">
        <v>8952</v>
      </c>
      <c r="T555" s="796" t="s">
        <v>3520</v>
      </c>
      <c r="U555" s="807"/>
      <c r="V555" s="963">
        <v>2</v>
      </c>
      <c r="W555" s="807" t="s">
        <v>13485</v>
      </c>
      <c r="X555" s="807"/>
      <c r="Y555" s="807"/>
      <c r="Z555" s="807"/>
      <c r="AA555" s="807"/>
      <c r="AB555" s="807"/>
      <c r="AC555" s="807" t="s">
        <v>10027</v>
      </c>
      <c r="AD555" s="807"/>
      <c r="AE555" s="807" t="s">
        <v>10027</v>
      </c>
      <c r="AF555" s="807"/>
      <c r="AG555" s="807"/>
      <c r="AH555" s="807"/>
      <c r="AI555" s="807"/>
      <c r="AJ555" s="807"/>
      <c r="AK555" s="559"/>
    </row>
    <row r="556" spans="1:37" ht="47.25" customHeight="1" x14ac:dyDescent="0.25">
      <c r="A556" s="767"/>
      <c r="B556" s="784">
        <v>548</v>
      </c>
      <c r="C556" s="785" t="s">
        <v>3162</v>
      </c>
      <c r="D556" s="792" t="s">
        <v>8796</v>
      </c>
      <c r="E556" s="793" t="s">
        <v>14203</v>
      </c>
      <c r="F556" s="792" t="s">
        <v>3523</v>
      </c>
      <c r="G556" s="794" t="s">
        <v>3400</v>
      </c>
      <c r="H556" s="796"/>
      <c r="I556" s="796"/>
      <c r="J556" s="796"/>
      <c r="K556" s="796"/>
      <c r="L556" s="807">
        <f t="shared" si="85"/>
        <v>38.400000000000006</v>
      </c>
      <c r="M556" s="796"/>
      <c r="N556" s="797">
        <v>3.2</v>
      </c>
      <c r="O556" s="795"/>
      <c r="P556" s="795"/>
      <c r="Q556" s="796"/>
      <c r="R556" s="807" t="s">
        <v>16715</v>
      </c>
      <c r="S556" s="807" t="s">
        <v>8952</v>
      </c>
      <c r="T556" s="796" t="s">
        <v>3526</v>
      </c>
      <c r="U556" s="807"/>
      <c r="V556" s="963">
        <v>2</v>
      </c>
      <c r="W556" s="807" t="s">
        <v>13487</v>
      </c>
      <c r="X556" s="807"/>
      <c r="Y556" s="807"/>
      <c r="Z556" s="807"/>
      <c r="AA556" s="807"/>
      <c r="AB556" s="807"/>
      <c r="AC556" s="807" t="s">
        <v>10027</v>
      </c>
      <c r="AD556" s="807"/>
      <c r="AE556" s="807" t="s">
        <v>10027</v>
      </c>
      <c r="AF556" s="807"/>
      <c r="AG556" s="807"/>
      <c r="AH556" s="807"/>
      <c r="AI556" s="807"/>
      <c r="AJ556" s="807"/>
      <c r="AK556" s="559"/>
    </row>
    <row r="557" spans="1:37" ht="47.25" customHeight="1" x14ac:dyDescent="0.25">
      <c r="A557" s="767"/>
      <c r="B557" s="784">
        <v>549</v>
      </c>
      <c r="C557" s="785" t="s">
        <v>2809</v>
      </c>
      <c r="D557" s="792" t="s">
        <v>8539</v>
      </c>
      <c r="E557" s="793" t="s">
        <v>13654</v>
      </c>
      <c r="F557" s="792" t="s">
        <v>3529</v>
      </c>
      <c r="G557" s="794" t="s">
        <v>3400</v>
      </c>
      <c r="H557" s="796"/>
      <c r="I557" s="796"/>
      <c r="J557" s="796"/>
      <c r="K557" s="796"/>
      <c r="L557" s="807">
        <f t="shared" si="85"/>
        <v>78</v>
      </c>
      <c r="M557" s="796"/>
      <c r="N557" s="797">
        <v>6.5</v>
      </c>
      <c r="O557" s="795"/>
      <c r="P557" s="795"/>
      <c r="Q557" s="796"/>
      <c r="R557" s="807" t="s">
        <v>16715</v>
      </c>
      <c r="S557" s="807" t="s">
        <v>8952</v>
      </c>
      <c r="T557" s="796" t="s">
        <v>3532</v>
      </c>
      <c r="U557" s="807"/>
      <c r="V557" s="963">
        <v>2</v>
      </c>
      <c r="W557" s="807" t="s">
        <v>13525</v>
      </c>
      <c r="X557" s="807"/>
      <c r="Y557" s="807"/>
      <c r="Z557" s="807"/>
      <c r="AA557" s="807"/>
      <c r="AB557" s="807"/>
      <c r="AC557" s="807" t="s">
        <v>10027</v>
      </c>
      <c r="AD557" s="807"/>
      <c r="AE557" s="807" t="s">
        <v>10027</v>
      </c>
      <c r="AF557" s="807"/>
      <c r="AG557" s="807"/>
      <c r="AH557" s="807"/>
      <c r="AI557" s="807"/>
      <c r="AJ557" s="807"/>
      <c r="AK557" s="559"/>
    </row>
    <row r="558" spans="1:37" ht="47.25" customHeight="1" x14ac:dyDescent="0.25">
      <c r="A558" s="767"/>
      <c r="B558" s="784">
        <v>550</v>
      </c>
      <c r="C558" s="785" t="s">
        <v>1191</v>
      </c>
      <c r="D558" s="872" t="s">
        <v>1957</v>
      </c>
      <c r="E558" s="862" t="s">
        <v>16181</v>
      </c>
      <c r="F558" s="872" t="s">
        <v>16182</v>
      </c>
      <c r="G558" s="807" t="s">
        <v>3400</v>
      </c>
      <c r="H558" s="781"/>
      <c r="I558" s="781"/>
      <c r="J558" s="781"/>
      <c r="K558" s="782"/>
      <c r="L558" s="807">
        <f t="shared" si="85"/>
        <v>72</v>
      </c>
      <c r="M558" s="782"/>
      <c r="N558" s="803">
        <v>6</v>
      </c>
      <c r="O558" s="800"/>
      <c r="P558" s="786"/>
      <c r="Q558" s="945"/>
      <c r="R558" s="807" t="s">
        <v>16715</v>
      </c>
      <c r="S558" s="800" t="s">
        <v>8952</v>
      </c>
      <c r="T558" s="800" t="s">
        <v>16183</v>
      </c>
      <c r="U558" s="876"/>
      <c r="V558" s="957">
        <v>4</v>
      </c>
      <c r="W558" s="877" t="s">
        <v>10525</v>
      </c>
      <c r="X558" s="876"/>
      <c r="Y558" s="876"/>
      <c r="Z558" s="876"/>
      <c r="AA558" s="876"/>
      <c r="AB558" s="877"/>
      <c r="AC558" s="876" t="s">
        <v>10027</v>
      </c>
      <c r="AD558" s="876"/>
      <c r="AE558" s="876" t="s">
        <v>10027</v>
      </c>
      <c r="AF558" s="807"/>
      <c r="AG558" s="807"/>
      <c r="AH558" s="807"/>
      <c r="AI558" s="807"/>
      <c r="AJ558" s="807"/>
      <c r="AK558" s="559"/>
    </row>
    <row r="559" spans="1:37" ht="31.5" customHeight="1" x14ac:dyDescent="0.25">
      <c r="A559" s="767"/>
      <c r="B559" s="784">
        <v>551</v>
      </c>
      <c r="C559" s="785" t="s">
        <v>2759</v>
      </c>
      <c r="D559" s="792" t="s">
        <v>2403</v>
      </c>
      <c r="E559" s="793" t="s">
        <v>14204</v>
      </c>
      <c r="F559" s="792" t="s">
        <v>3553</v>
      </c>
      <c r="G559" s="794" t="s">
        <v>3400</v>
      </c>
      <c r="H559" s="796"/>
      <c r="I559" s="796"/>
      <c r="J559" s="796"/>
      <c r="K559" s="796"/>
      <c r="L559" s="807">
        <f t="shared" si="85"/>
        <v>132</v>
      </c>
      <c r="M559" s="796"/>
      <c r="N559" s="795">
        <v>11</v>
      </c>
      <c r="O559" s="795"/>
      <c r="P559" s="795"/>
      <c r="Q559" s="796"/>
      <c r="R559" s="807" t="s">
        <v>16715</v>
      </c>
      <c r="S559" s="807" t="s">
        <v>8952</v>
      </c>
      <c r="T559" s="796" t="s">
        <v>3556</v>
      </c>
      <c r="U559" s="807"/>
      <c r="V559" s="963"/>
      <c r="W559" s="807"/>
      <c r="X559" s="807"/>
      <c r="Y559" s="807"/>
      <c r="Z559" s="807"/>
      <c r="AA559" s="807">
        <v>1</v>
      </c>
      <c r="AB559" s="807" t="s">
        <v>10525</v>
      </c>
      <c r="AC559" s="807"/>
      <c r="AD559" s="807"/>
      <c r="AE559" s="807"/>
      <c r="AF559" s="807"/>
      <c r="AG559" s="807"/>
      <c r="AH559" s="807"/>
      <c r="AI559" s="807"/>
      <c r="AJ559" s="807"/>
      <c r="AK559" s="559"/>
    </row>
    <row r="560" spans="1:37" ht="141.75" customHeight="1" x14ac:dyDescent="0.25">
      <c r="A560" s="767"/>
      <c r="B560" s="784">
        <v>552</v>
      </c>
      <c r="C560" s="785" t="s">
        <v>1191</v>
      </c>
      <c r="D560" s="872" t="s">
        <v>1957</v>
      </c>
      <c r="E560" s="862" t="s">
        <v>16178</v>
      </c>
      <c r="F560" s="872" t="s">
        <v>16179</v>
      </c>
      <c r="G560" s="807" t="s">
        <v>3400</v>
      </c>
      <c r="H560" s="781"/>
      <c r="I560" s="781"/>
      <c r="J560" s="781"/>
      <c r="K560" s="782"/>
      <c r="L560" s="807">
        <f t="shared" si="85"/>
        <v>114.35999999999999</v>
      </c>
      <c r="M560" s="782"/>
      <c r="N560" s="803">
        <v>9.5299999999999994</v>
      </c>
      <c r="O560" s="800"/>
      <c r="P560" s="786"/>
      <c r="Q560" s="945"/>
      <c r="R560" s="807" t="s">
        <v>16715</v>
      </c>
      <c r="S560" s="800" t="s">
        <v>8952</v>
      </c>
      <c r="T560" s="800" t="s">
        <v>16180</v>
      </c>
      <c r="U560" s="876"/>
      <c r="V560" s="957">
        <v>2</v>
      </c>
      <c r="W560" s="877" t="s">
        <v>13490</v>
      </c>
      <c r="X560" s="876"/>
      <c r="Y560" s="876"/>
      <c r="Z560" s="876"/>
      <c r="AA560" s="876"/>
      <c r="AB560" s="877"/>
      <c r="AC560" s="876" t="s">
        <v>10027</v>
      </c>
      <c r="AD560" s="876"/>
      <c r="AE560" s="876"/>
      <c r="AF560" s="807"/>
      <c r="AG560" s="807"/>
      <c r="AH560" s="807"/>
      <c r="AI560" s="807"/>
      <c r="AJ560" s="807"/>
      <c r="AK560" s="559"/>
    </row>
    <row r="561" spans="1:37" ht="31.5" customHeight="1" x14ac:dyDescent="0.25">
      <c r="A561" s="767"/>
      <c r="B561" s="784">
        <v>553</v>
      </c>
      <c r="C561" s="785" t="s">
        <v>1191</v>
      </c>
      <c r="D561" s="792" t="s">
        <v>8800</v>
      </c>
      <c r="E561" s="793" t="s">
        <v>6629</v>
      </c>
      <c r="F561" s="792" t="s">
        <v>3566</v>
      </c>
      <c r="G561" s="794" t="s">
        <v>3400</v>
      </c>
      <c r="H561" s="796"/>
      <c r="I561" s="796"/>
      <c r="J561" s="796"/>
      <c r="K561" s="796"/>
      <c r="L561" s="807">
        <f t="shared" si="85"/>
        <v>96</v>
      </c>
      <c r="M561" s="796"/>
      <c r="N561" s="797">
        <v>8</v>
      </c>
      <c r="O561" s="795"/>
      <c r="P561" s="795"/>
      <c r="Q561" s="796"/>
      <c r="R561" s="807" t="s">
        <v>16715</v>
      </c>
      <c r="S561" s="807" t="s">
        <v>8952</v>
      </c>
      <c r="T561" s="796" t="s">
        <v>3569</v>
      </c>
      <c r="U561" s="807"/>
      <c r="V561" s="963"/>
      <c r="W561" s="807"/>
      <c r="X561" s="807"/>
      <c r="Y561" s="807"/>
      <c r="Z561" s="807"/>
      <c r="AA561" s="807"/>
      <c r="AB561" s="807"/>
      <c r="AC561" s="807"/>
      <c r="AD561" s="807"/>
      <c r="AE561" s="807"/>
      <c r="AF561" s="807"/>
      <c r="AG561" s="807"/>
      <c r="AH561" s="807"/>
      <c r="AI561" s="807"/>
      <c r="AJ561" s="807"/>
      <c r="AK561" s="559"/>
    </row>
    <row r="562" spans="1:37" ht="31.5" customHeight="1" x14ac:dyDescent="0.25">
      <c r="A562" s="767"/>
      <c r="B562" s="784">
        <v>554</v>
      </c>
      <c r="C562" s="785" t="s">
        <v>2759</v>
      </c>
      <c r="D562" s="792" t="s">
        <v>6560</v>
      </c>
      <c r="E562" s="793" t="s">
        <v>14205</v>
      </c>
      <c r="F562" s="792" t="s">
        <v>3572</v>
      </c>
      <c r="G562" s="794" t="s">
        <v>3400</v>
      </c>
      <c r="H562" s="796"/>
      <c r="I562" s="796"/>
      <c r="J562" s="796"/>
      <c r="K562" s="796"/>
      <c r="L562" s="807">
        <f t="shared" si="85"/>
        <v>316.79999999999995</v>
      </c>
      <c r="M562" s="796"/>
      <c r="N562" s="795">
        <v>26.4</v>
      </c>
      <c r="O562" s="795"/>
      <c r="P562" s="795"/>
      <c r="Q562" s="796"/>
      <c r="R562" s="807" t="s">
        <v>16715</v>
      </c>
      <c r="S562" s="807" t="s">
        <v>8952</v>
      </c>
      <c r="T562" s="796" t="s">
        <v>3575</v>
      </c>
      <c r="U562" s="807"/>
      <c r="V562" s="963">
        <v>4</v>
      </c>
      <c r="W562" s="807"/>
      <c r="X562" s="807"/>
      <c r="Y562" s="807"/>
      <c r="Z562" s="807"/>
      <c r="AA562" s="807"/>
      <c r="AB562" s="807"/>
      <c r="AC562" s="807"/>
      <c r="AD562" s="807"/>
      <c r="AE562" s="807"/>
      <c r="AF562" s="807"/>
      <c r="AG562" s="807"/>
      <c r="AH562" s="807"/>
      <c r="AI562" s="807" t="s">
        <v>15898</v>
      </c>
      <c r="AJ562" s="807"/>
      <c r="AK562" s="559"/>
    </row>
    <row r="563" spans="1:37" ht="31.5" customHeight="1" x14ac:dyDescent="0.25">
      <c r="A563" s="767"/>
      <c r="B563" s="784">
        <v>555</v>
      </c>
      <c r="C563" s="785" t="s">
        <v>2809</v>
      </c>
      <c r="D563" s="792" t="s">
        <v>8574</v>
      </c>
      <c r="E563" s="793" t="s">
        <v>6631</v>
      </c>
      <c r="F563" s="792" t="s">
        <v>3578</v>
      </c>
      <c r="G563" s="794" t="s">
        <v>3400</v>
      </c>
      <c r="H563" s="796"/>
      <c r="I563" s="796"/>
      <c r="J563" s="796"/>
      <c r="K563" s="796"/>
      <c r="L563" s="807">
        <f t="shared" si="85"/>
        <v>268.79999999999995</v>
      </c>
      <c r="M563" s="796"/>
      <c r="N563" s="797">
        <v>22.4</v>
      </c>
      <c r="O563" s="795"/>
      <c r="P563" s="795"/>
      <c r="Q563" s="796"/>
      <c r="R563" s="807" t="s">
        <v>16715</v>
      </c>
      <c r="S563" s="807" t="s">
        <v>8952</v>
      </c>
      <c r="T563" s="796" t="s">
        <v>3581</v>
      </c>
      <c r="U563" s="807"/>
      <c r="V563" s="963"/>
      <c r="W563" s="807"/>
      <c r="X563" s="807"/>
      <c r="Y563" s="807"/>
      <c r="Z563" s="807"/>
      <c r="AA563" s="807"/>
      <c r="AB563" s="807"/>
      <c r="AC563" s="807"/>
      <c r="AD563" s="807"/>
      <c r="AE563" s="807"/>
      <c r="AF563" s="807"/>
      <c r="AG563" s="807"/>
      <c r="AH563" s="807"/>
      <c r="AI563" s="807"/>
      <c r="AJ563" s="807"/>
      <c r="AK563" s="559"/>
    </row>
    <row r="564" spans="1:37" ht="47.25" customHeight="1" x14ac:dyDescent="0.25">
      <c r="A564" s="767"/>
      <c r="B564" s="784">
        <v>556</v>
      </c>
      <c r="C564" s="785" t="s">
        <v>2817</v>
      </c>
      <c r="D564" s="792" t="s">
        <v>8799</v>
      </c>
      <c r="E564" s="793" t="s">
        <v>6626</v>
      </c>
      <c r="F564" s="792" t="s">
        <v>3585</v>
      </c>
      <c r="G564" s="794" t="s">
        <v>3400</v>
      </c>
      <c r="H564" s="796"/>
      <c r="I564" s="796"/>
      <c r="J564" s="796"/>
      <c r="K564" s="796"/>
      <c r="L564" s="807">
        <f t="shared" si="85"/>
        <v>9</v>
      </c>
      <c r="M564" s="796"/>
      <c r="N564" s="797">
        <v>0.75</v>
      </c>
      <c r="O564" s="795"/>
      <c r="P564" s="795"/>
      <c r="Q564" s="796"/>
      <c r="R564" s="807" t="s">
        <v>16715</v>
      </c>
      <c r="S564" s="807" t="s">
        <v>8952</v>
      </c>
      <c r="T564" s="796" t="s">
        <v>3550</v>
      </c>
      <c r="U564" s="807"/>
      <c r="V564" s="963"/>
      <c r="W564" s="807"/>
      <c r="X564" s="807"/>
      <c r="Y564" s="807"/>
      <c r="Z564" s="807"/>
      <c r="AA564" s="807"/>
      <c r="AB564" s="807"/>
      <c r="AC564" s="807"/>
      <c r="AD564" s="807"/>
      <c r="AE564" s="807"/>
      <c r="AF564" s="807"/>
      <c r="AG564" s="807"/>
      <c r="AH564" s="807"/>
      <c r="AI564" s="807"/>
      <c r="AJ564" s="807"/>
      <c r="AK564" s="559"/>
    </row>
    <row r="565" spans="1:37" ht="31.5" customHeight="1" x14ac:dyDescent="0.25">
      <c r="A565" s="767"/>
      <c r="B565" s="784">
        <v>557</v>
      </c>
      <c r="C565" s="785" t="s">
        <v>2817</v>
      </c>
      <c r="D565" s="792" t="s">
        <v>8757</v>
      </c>
      <c r="E565" s="793" t="s">
        <v>16288</v>
      </c>
      <c r="F565" s="792" t="s">
        <v>3587</v>
      </c>
      <c r="G565" s="794" t="s">
        <v>3400</v>
      </c>
      <c r="H565" s="796"/>
      <c r="I565" s="796"/>
      <c r="J565" s="796"/>
      <c r="K565" s="796"/>
      <c r="L565" s="807">
        <f t="shared" si="85"/>
        <v>132</v>
      </c>
      <c r="M565" s="796"/>
      <c r="N565" s="797">
        <v>11</v>
      </c>
      <c r="O565" s="795"/>
      <c r="P565" s="795"/>
      <c r="Q565" s="796"/>
      <c r="R565" s="807" t="s">
        <v>16715</v>
      </c>
      <c r="S565" s="807" t="s">
        <v>8952</v>
      </c>
      <c r="T565" s="796" t="s">
        <v>3590</v>
      </c>
      <c r="U565" s="807"/>
      <c r="V565" s="963">
        <v>2</v>
      </c>
      <c r="W565" s="807" t="s">
        <v>13519</v>
      </c>
      <c r="X565" s="807"/>
      <c r="Y565" s="807"/>
      <c r="Z565" s="807"/>
      <c r="AA565" s="807"/>
      <c r="AB565" s="807"/>
      <c r="AC565" s="807" t="s">
        <v>10027</v>
      </c>
      <c r="AD565" s="807" t="s">
        <v>10027</v>
      </c>
      <c r="AE565" s="807" t="s">
        <v>10027</v>
      </c>
      <c r="AF565" s="807"/>
      <c r="AG565" s="807"/>
      <c r="AH565" s="807"/>
      <c r="AI565" s="807"/>
      <c r="AJ565" s="807"/>
      <c r="AK565" s="559"/>
    </row>
    <row r="566" spans="1:37" ht="31.5" customHeight="1" x14ac:dyDescent="0.25">
      <c r="A566" s="767"/>
      <c r="B566" s="784">
        <v>558</v>
      </c>
      <c r="C566" s="785" t="s">
        <v>2817</v>
      </c>
      <c r="D566" s="792" t="s">
        <v>16289</v>
      </c>
      <c r="E566" s="793" t="s">
        <v>13655</v>
      </c>
      <c r="F566" s="792" t="s">
        <v>3587</v>
      </c>
      <c r="G566" s="794" t="s">
        <v>3400</v>
      </c>
      <c r="H566" s="796"/>
      <c r="I566" s="796"/>
      <c r="J566" s="796"/>
      <c r="K566" s="796"/>
      <c r="L566" s="807">
        <f t="shared" si="85"/>
        <v>66</v>
      </c>
      <c r="M566" s="796"/>
      <c r="N566" s="797">
        <v>5.5</v>
      </c>
      <c r="O566" s="795"/>
      <c r="P566" s="795"/>
      <c r="Q566" s="796"/>
      <c r="R566" s="807" t="s">
        <v>16715</v>
      </c>
      <c r="S566" s="807" t="s">
        <v>8952</v>
      </c>
      <c r="T566" s="796" t="s">
        <v>3594</v>
      </c>
      <c r="U566" s="807"/>
      <c r="V566" s="963">
        <v>2</v>
      </c>
      <c r="W566" s="807" t="s">
        <v>13519</v>
      </c>
      <c r="X566" s="807"/>
      <c r="Y566" s="807"/>
      <c r="Z566" s="807"/>
      <c r="AA566" s="807"/>
      <c r="AB566" s="807"/>
      <c r="AC566" s="807" t="s">
        <v>10027</v>
      </c>
      <c r="AD566" s="807" t="s">
        <v>10027</v>
      </c>
      <c r="AE566" s="807" t="s">
        <v>10027</v>
      </c>
      <c r="AF566" s="807"/>
      <c r="AG566" s="807"/>
      <c r="AH566" s="807"/>
      <c r="AI566" s="807"/>
      <c r="AJ566" s="807"/>
      <c r="AK566" s="559"/>
    </row>
    <row r="567" spans="1:37" ht="47.25" customHeight="1" x14ac:dyDescent="0.25">
      <c r="A567" s="767"/>
      <c r="B567" s="784">
        <v>559</v>
      </c>
      <c r="C567" s="785" t="s">
        <v>9386</v>
      </c>
      <c r="D567" s="792" t="s">
        <v>8457</v>
      </c>
      <c r="E567" s="793" t="s">
        <v>14206</v>
      </c>
      <c r="F567" s="792" t="s">
        <v>3597</v>
      </c>
      <c r="G567" s="794" t="s">
        <v>3400</v>
      </c>
      <c r="H567" s="796"/>
      <c r="I567" s="796"/>
      <c r="J567" s="796"/>
      <c r="K567" s="796"/>
      <c r="L567" s="807">
        <f t="shared" si="85"/>
        <v>144</v>
      </c>
      <c r="M567" s="796"/>
      <c r="N567" s="797">
        <v>12</v>
      </c>
      <c r="O567" s="795"/>
      <c r="P567" s="795"/>
      <c r="Q567" s="796"/>
      <c r="R567" s="807" t="s">
        <v>16715</v>
      </c>
      <c r="S567" s="807" t="s">
        <v>8952</v>
      </c>
      <c r="T567" s="796" t="s">
        <v>3600</v>
      </c>
      <c r="U567" s="807"/>
      <c r="V567" s="963">
        <v>2</v>
      </c>
      <c r="W567" s="807" t="s">
        <v>13487</v>
      </c>
      <c r="X567" s="807"/>
      <c r="Y567" s="807"/>
      <c r="Z567" s="807"/>
      <c r="AA567" s="807"/>
      <c r="AB567" s="807"/>
      <c r="AC567" s="807" t="s">
        <v>10027</v>
      </c>
      <c r="AD567" s="807" t="s">
        <v>10027</v>
      </c>
      <c r="AE567" s="807" t="s">
        <v>10027</v>
      </c>
      <c r="AF567" s="807"/>
      <c r="AG567" s="807"/>
      <c r="AH567" s="807"/>
      <c r="AI567" s="807"/>
      <c r="AJ567" s="807"/>
      <c r="AK567" s="559"/>
    </row>
    <row r="568" spans="1:37" ht="31.5" customHeight="1" x14ac:dyDescent="0.25">
      <c r="A568" s="767"/>
      <c r="B568" s="784">
        <v>560</v>
      </c>
      <c r="C568" s="785" t="s">
        <v>3034</v>
      </c>
      <c r="D568" s="792" t="s">
        <v>8801</v>
      </c>
      <c r="E568" s="793" t="s">
        <v>13656</v>
      </c>
      <c r="F568" s="792" t="s">
        <v>3603</v>
      </c>
      <c r="G568" s="794" t="s">
        <v>3400</v>
      </c>
      <c r="H568" s="796"/>
      <c r="I568" s="796"/>
      <c r="J568" s="796"/>
      <c r="K568" s="796"/>
      <c r="L568" s="807">
        <f t="shared" si="85"/>
        <v>126</v>
      </c>
      <c r="M568" s="796"/>
      <c r="N568" s="797">
        <v>10.5</v>
      </c>
      <c r="O568" s="795"/>
      <c r="P568" s="795"/>
      <c r="Q568" s="796"/>
      <c r="R568" s="807" t="s">
        <v>16715</v>
      </c>
      <c r="S568" s="807" t="s">
        <v>8952</v>
      </c>
      <c r="T568" s="796" t="s">
        <v>3606</v>
      </c>
      <c r="U568" s="807"/>
      <c r="V568" s="963">
        <v>3</v>
      </c>
      <c r="W568" s="807" t="s">
        <v>13487</v>
      </c>
      <c r="X568" s="807"/>
      <c r="Y568" s="807"/>
      <c r="Z568" s="807"/>
      <c r="AA568" s="807"/>
      <c r="AB568" s="807"/>
      <c r="AC568" s="807" t="s">
        <v>10027</v>
      </c>
      <c r="AD568" s="807"/>
      <c r="AE568" s="807" t="s">
        <v>10027</v>
      </c>
      <c r="AF568" s="807"/>
      <c r="AG568" s="807"/>
      <c r="AH568" s="807"/>
      <c r="AI568" s="807"/>
      <c r="AJ568" s="807"/>
      <c r="AK568" s="559"/>
    </row>
    <row r="569" spans="1:37" ht="141.75" customHeight="1" x14ac:dyDescent="0.25">
      <c r="A569" s="767"/>
      <c r="B569" s="784">
        <v>561</v>
      </c>
      <c r="C569" s="785" t="s">
        <v>1191</v>
      </c>
      <c r="D569" s="872" t="s">
        <v>1957</v>
      </c>
      <c r="E569" s="862" t="s">
        <v>16173</v>
      </c>
      <c r="F569" s="872" t="s">
        <v>16174</v>
      </c>
      <c r="G569" s="807" t="s">
        <v>3400</v>
      </c>
      <c r="H569" s="781"/>
      <c r="I569" s="781"/>
      <c r="J569" s="781"/>
      <c r="K569" s="782"/>
      <c r="L569" s="807">
        <f t="shared" si="85"/>
        <v>121.19999999999999</v>
      </c>
      <c r="M569" s="782"/>
      <c r="N569" s="803">
        <v>10.1</v>
      </c>
      <c r="O569" s="800"/>
      <c r="P569" s="786"/>
      <c r="Q569" s="945"/>
      <c r="R569" s="807" t="s">
        <v>16715</v>
      </c>
      <c r="S569" s="800" t="s">
        <v>8952</v>
      </c>
      <c r="T569" s="800" t="s">
        <v>16175</v>
      </c>
      <c r="U569" s="876"/>
      <c r="V569" s="957">
        <v>3</v>
      </c>
      <c r="W569" s="877" t="s">
        <v>16176</v>
      </c>
      <c r="X569" s="876"/>
      <c r="Y569" s="876"/>
      <c r="Z569" s="876"/>
      <c r="AA569" s="876"/>
      <c r="AB569" s="877"/>
      <c r="AC569" s="876" t="s">
        <v>10027</v>
      </c>
      <c r="AD569" s="876"/>
      <c r="AE569" s="876" t="s">
        <v>10027</v>
      </c>
      <c r="AF569" s="876"/>
      <c r="AG569" s="876"/>
      <c r="AH569" s="876"/>
      <c r="AI569" s="807"/>
      <c r="AJ569" s="807"/>
      <c r="AK569" s="559"/>
    </row>
    <row r="570" spans="1:37" ht="31.5" customHeight="1" x14ac:dyDescent="0.25">
      <c r="A570" s="767"/>
      <c r="B570" s="784">
        <v>562</v>
      </c>
      <c r="C570" s="785" t="s">
        <v>2844</v>
      </c>
      <c r="D570" s="792" t="s">
        <v>8803</v>
      </c>
      <c r="E570" s="793" t="s">
        <v>13493</v>
      </c>
      <c r="F570" s="792" t="s">
        <v>3617</v>
      </c>
      <c r="G570" s="794" t="s">
        <v>3400</v>
      </c>
      <c r="H570" s="796"/>
      <c r="I570" s="796"/>
      <c r="J570" s="796"/>
      <c r="K570" s="796"/>
      <c r="L570" s="807">
        <f t="shared" si="85"/>
        <v>96</v>
      </c>
      <c r="M570" s="796"/>
      <c r="N570" s="797">
        <v>8</v>
      </c>
      <c r="O570" s="795"/>
      <c r="P570" s="795"/>
      <c r="Q570" s="796"/>
      <c r="R570" s="807" t="s">
        <v>16715</v>
      </c>
      <c r="S570" s="807" t="s">
        <v>8952</v>
      </c>
      <c r="T570" s="796" t="s">
        <v>3620</v>
      </c>
      <c r="U570" s="807"/>
      <c r="V570" s="963"/>
      <c r="W570" s="807"/>
      <c r="X570" s="807"/>
      <c r="Y570" s="807"/>
      <c r="Z570" s="807"/>
      <c r="AA570" s="807">
        <v>1</v>
      </c>
      <c r="AB570" s="807" t="s">
        <v>13494</v>
      </c>
      <c r="AC570" s="807"/>
      <c r="AD570" s="807"/>
      <c r="AE570" s="807"/>
      <c r="AF570" s="807"/>
      <c r="AG570" s="807"/>
      <c r="AH570" s="807"/>
      <c r="AI570" s="807"/>
      <c r="AJ570" s="807"/>
      <c r="AK570" s="559"/>
    </row>
    <row r="571" spans="1:37" ht="31.5" customHeight="1" x14ac:dyDescent="0.25">
      <c r="A571" s="767"/>
      <c r="B571" s="784">
        <v>563</v>
      </c>
      <c r="C571" s="785" t="s">
        <v>2817</v>
      </c>
      <c r="D571" s="792" t="s">
        <v>8804</v>
      </c>
      <c r="E571" s="793" t="s">
        <v>6638</v>
      </c>
      <c r="F571" s="792" t="s">
        <v>3623</v>
      </c>
      <c r="G571" s="794" t="s">
        <v>3400</v>
      </c>
      <c r="H571" s="796"/>
      <c r="I571" s="796"/>
      <c r="J571" s="796"/>
      <c r="K571" s="796"/>
      <c r="L571" s="807">
        <f t="shared" si="85"/>
        <v>15.96</v>
      </c>
      <c r="M571" s="796"/>
      <c r="N571" s="797">
        <v>1.33</v>
      </c>
      <c r="O571" s="795"/>
      <c r="P571" s="795"/>
      <c r="Q571" s="796"/>
      <c r="R571" s="807" t="s">
        <v>16715</v>
      </c>
      <c r="S571" s="807" t="s">
        <v>8952</v>
      </c>
      <c r="T571" s="796" t="s">
        <v>3626</v>
      </c>
      <c r="U571" s="807"/>
      <c r="V571" s="963">
        <v>1</v>
      </c>
      <c r="W571" s="807" t="s">
        <v>13657</v>
      </c>
      <c r="X571" s="807"/>
      <c r="Y571" s="807"/>
      <c r="Z571" s="807"/>
      <c r="AA571" s="807"/>
      <c r="AB571" s="807"/>
      <c r="AC571" s="807"/>
      <c r="AD571" s="807"/>
      <c r="AE571" s="807"/>
      <c r="AF571" s="807"/>
      <c r="AG571" s="807"/>
      <c r="AH571" s="807"/>
      <c r="AI571" s="807"/>
      <c r="AJ571" s="807"/>
      <c r="AK571" s="559"/>
    </row>
    <row r="572" spans="1:37" ht="47.25" customHeight="1" x14ac:dyDescent="0.25">
      <c r="A572" s="767"/>
      <c r="B572" s="784">
        <v>564</v>
      </c>
      <c r="C572" s="785" t="s">
        <v>2817</v>
      </c>
      <c r="D572" s="792" t="s">
        <v>8805</v>
      </c>
      <c r="E572" s="793" t="s">
        <v>6639</v>
      </c>
      <c r="F572" s="792" t="s">
        <v>3629</v>
      </c>
      <c r="G572" s="794" t="s">
        <v>3400</v>
      </c>
      <c r="H572" s="796"/>
      <c r="I572" s="796"/>
      <c r="J572" s="796"/>
      <c r="K572" s="796"/>
      <c r="L572" s="807">
        <f t="shared" si="85"/>
        <v>26.400000000000002</v>
      </c>
      <c r="M572" s="796"/>
      <c r="N572" s="797">
        <v>2.2000000000000002</v>
      </c>
      <c r="O572" s="795"/>
      <c r="P572" s="795"/>
      <c r="Q572" s="796"/>
      <c r="R572" s="807" t="s">
        <v>16715</v>
      </c>
      <c r="S572" s="807" t="s">
        <v>8952</v>
      </c>
      <c r="T572" s="796" t="s">
        <v>3632</v>
      </c>
      <c r="U572" s="807"/>
      <c r="V572" s="963"/>
      <c r="W572" s="807"/>
      <c r="X572" s="807"/>
      <c r="Y572" s="807"/>
      <c r="Z572" s="807"/>
      <c r="AA572" s="807"/>
      <c r="AB572" s="807"/>
      <c r="AC572" s="807"/>
      <c r="AD572" s="807"/>
      <c r="AE572" s="807"/>
      <c r="AF572" s="807"/>
      <c r="AG572" s="807"/>
      <c r="AH572" s="807"/>
      <c r="AI572" s="807"/>
      <c r="AJ572" s="807"/>
      <c r="AK572" s="559"/>
    </row>
    <row r="573" spans="1:37" ht="31.5" customHeight="1" x14ac:dyDescent="0.25">
      <c r="A573" s="767"/>
      <c r="B573" s="784">
        <v>565</v>
      </c>
      <c r="C573" s="785" t="s">
        <v>3034</v>
      </c>
      <c r="D573" s="792" t="s">
        <v>8806</v>
      </c>
      <c r="E573" s="793" t="s">
        <v>6640</v>
      </c>
      <c r="F573" s="792" t="s">
        <v>3635</v>
      </c>
      <c r="G573" s="794" t="s">
        <v>3400</v>
      </c>
      <c r="H573" s="796"/>
      <c r="I573" s="796"/>
      <c r="J573" s="796"/>
      <c r="K573" s="796"/>
      <c r="L573" s="807">
        <f t="shared" si="85"/>
        <v>192</v>
      </c>
      <c r="M573" s="796"/>
      <c r="N573" s="797">
        <v>16</v>
      </c>
      <c r="O573" s="795"/>
      <c r="P573" s="795"/>
      <c r="Q573" s="796"/>
      <c r="R573" s="807" t="s">
        <v>16715</v>
      </c>
      <c r="S573" s="807" t="s">
        <v>8952</v>
      </c>
      <c r="T573" s="796" t="s">
        <v>3638</v>
      </c>
      <c r="U573" s="807"/>
      <c r="V573" s="963">
        <v>2</v>
      </c>
      <c r="W573" s="807" t="s">
        <v>13658</v>
      </c>
      <c r="X573" s="807"/>
      <c r="Y573" s="807"/>
      <c r="Z573" s="807"/>
      <c r="AA573" s="807"/>
      <c r="AB573" s="807"/>
      <c r="AC573" s="807" t="s">
        <v>10027</v>
      </c>
      <c r="AD573" s="807"/>
      <c r="AE573" s="807" t="s">
        <v>10027</v>
      </c>
      <c r="AF573" s="807"/>
      <c r="AG573" s="807"/>
      <c r="AH573" s="807"/>
      <c r="AI573" s="807" t="s">
        <v>15899</v>
      </c>
      <c r="AJ573" s="807"/>
      <c r="AK573" s="559"/>
    </row>
    <row r="574" spans="1:37" ht="31.5" customHeight="1" x14ac:dyDescent="0.25">
      <c r="A574" s="767"/>
      <c r="B574" s="784">
        <v>566</v>
      </c>
      <c r="C574" s="785" t="s">
        <v>3034</v>
      </c>
      <c r="D574" s="792" t="s">
        <v>8807</v>
      </c>
      <c r="E574" s="793" t="s">
        <v>13495</v>
      </c>
      <c r="F574" s="792" t="s">
        <v>3641</v>
      </c>
      <c r="G574" s="794" t="s">
        <v>3400</v>
      </c>
      <c r="H574" s="796"/>
      <c r="I574" s="796"/>
      <c r="J574" s="796"/>
      <c r="K574" s="796"/>
      <c r="L574" s="807">
        <f t="shared" si="85"/>
        <v>34.56</v>
      </c>
      <c r="M574" s="796"/>
      <c r="N574" s="797">
        <v>2.88</v>
      </c>
      <c r="O574" s="795"/>
      <c r="P574" s="795"/>
      <c r="Q574" s="796"/>
      <c r="R574" s="807" t="s">
        <v>16715</v>
      </c>
      <c r="S574" s="807" t="s">
        <v>8952</v>
      </c>
      <c r="T574" s="796" t="s">
        <v>3644</v>
      </c>
      <c r="U574" s="807"/>
      <c r="V574" s="963">
        <v>1</v>
      </c>
      <c r="W574" s="807" t="s">
        <v>13496</v>
      </c>
      <c r="X574" s="807"/>
      <c r="Y574" s="807"/>
      <c r="Z574" s="807"/>
      <c r="AA574" s="807"/>
      <c r="AB574" s="807"/>
      <c r="AC574" s="807" t="s">
        <v>10027</v>
      </c>
      <c r="AD574" s="807" t="s">
        <v>10027</v>
      </c>
      <c r="AE574" s="807" t="s">
        <v>10027</v>
      </c>
      <c r="AF574" s="807"/>
      <c r="AG574" s="807"/>
      <c r="AH574" s="807"/>
      <c r="AI574" s="807"/>
      <c r="AJ574" s="807"/>
      <c r="AK574" s="559"/>
    </row>
    <row r="575" spans="1:37" ht="63" customHeight="1" x14ac:dyDescent="0.25">
      <c r="A575" s="767"/>
      <c r="B575" s="784">
        <v>567</v>
      </c>
      <c r="C575" s="785" t="s">
        <v>1191</v>
      </c>
      <c r="D575" s="872" t="s">
        <v>1957</v>
      </c>
      <c r="E575" s="862" t="s">
        <v>16170</v>
      </c>
      <c r="F575" s="872" t="s">
        <v>16171</v>
      </c>
      <c r="G575" s="807" t="s">
        <v>3400</v>
      </c>
      <c r="H575" s="781"/>
      <c r="I575" s="781"/>
      <c r="J575" s="781"/>
      <c r="K575" s="782"/>
      <c r="L575" s="807">
        <f t="shared" si="85"/>
        <v>96</v>
      </c>
      <c r="M575" s="782"/>
      <c r="N575" s="803">
        <v>8</v>
      </c>
      <c r="O575" s="800"/>
      <c r="P575" s="786"/>
      <c r="Q575" s="945"/>
      <c r="R575" s="807" t="s">
        <v>16715</v>
      </c>
      <c r="S575" s="800" t="s">
        <v>8952</v>
      </c>
      <c r="T575" s="800" t="s">
        <v>16172</v>
      </c>
      <c r="U575" s="876"/>
      <c r="V575" s="957"/>
      <c r="W575" s="877"/>
      <c r="X575" s="876"/>
      <c r="Y575" s="876"/>
      <c r="Z575" s="876"/>
      <c r="AA575" s="876">
        <v>1</v>
      </c>
      <c r="AB575" s="877" t="s">
        <v>10595</v>
      </c>
      <c r="AC575" s="876" t="s">
        <v>10027</v>
      </c>
      <c r="AD575" s="876"/>
      <c r="AE575" s="876"/>
      <c r="AF575" s="876"/>
      <c r="AG575" s="876"/>
      <c r="AH575" s="876"/>
      <c r="AI575" s="807"/>
      <c r="AJ575" s="807"/>
      <c r="AK575" s="559"/>
    </row>
    <row r="576" spans="1:37" ht="31.5" customHeight="1" x14ac:dyDescent="0.25">
      <c r="A576" s="767"/>
      <c r="B576" s="784">
        <v>568</v>
      </c>
      <c r="C576" s="785" t="s">
        <v>2759</v>
      </c>
      <c r="D576" s="792" t="s">
        <v>8826</v>
      </c>
      <c r="E576" s="793" t="s">
        <v>13659</v>
      </c>
      <c r="F576" s="792" t="s">
        <v>3654</v>
      </c>
      <c r="G576" s="794" t="s">
        <v>3400</v>
      </c>
      <c r="H576" s="796"/>
      <c r="I576" s="796"/>
      <c r="J576" s="796"/>
      <c r="K576" s="796"/>
      <c r="L576" s="807">
        <f t="shared" si="85"/>
        <v>178.2</v>
      </c>
      <c r="M576" s="796"/>
      <c r="N576" s="795">
        <v>14.85</v>
      </c>
      <c r="O576" s="795"/>
      <c r="P576" s="795"/>
      <c r="Q576" s="796"/>
      <c r="R576" s="807" t="s">
        <v>16715</v>
      </c>
      <c r="S576" s="807" t="s">
        <v>8952</v>
      </c>
      <c r="T576" s="796" t="s">
        <v>3657</v>
      </c>
      <c r="U576" s="807"/>
      <c r="V576" s="963">
        <v>3</v>
      </c>
      <c r="W576" s="807" t="s">
        <v>13487</v>
      </c>
      <c r="X576" s="807"/>
      <c r="Y576" s="807"/>
      <c r="Z576" s="807"/>
      <c r="AA576" s="807"/>
      <c r="AB576" s="807"/>
      <c r="AC576" s="807" t="s">
        <v>10027</v>
      </c>
      <c r="AD576" s="807"/>
      <c r="AE576" s="807" t="s">
        <v>10027</v>
      </c>
      <c r="AF576" s="807"/>
      <c r="AG576" s="807"/>
      <c r="AH576" s="807"/>
      <c r="AI576" s="807" t="s">
        <v>15900</v>
      </c>
      <c r="AJ576" s="807"/>
      <c r="AK576" s="559"/>
    </row>
    <row r="577" spans="1:37" ht="31.5" customHeight="1" x14ac:dyDescent="0.25">
      <c r="A577" s="767"/>
      <c r="B577" s="784">
        <v>569</v>
      </c>
      <c r="C577" s="785" t="s">
        <v>2759</v>
      </c>
      <c r="D577" s="792" t="s">
        <v>8808</v>
      </c>
      <c r="E577" s="793" t="s">
        <v>13660</v>
      </c>
      <c r="F577" s="792" t="s">
        <v>3660</v>
      </c>
      <c r="G577" s="794" t="s">
        <v>3400</v>
      </c>
      <c r="H577" s="796"/>
      <c r="I577" s="796"/>
      <c r="J577" s="796"/>
      <c r="K577" s="796"/>
      <c r="L577" s="807">
        <f t="shared" si="85"/>
        <v>96</v>
      </c>
      <c r="M577" s="796"/>
      <c r="N577" s="795">
        <v>8</v>
      </c>
      <c r="O577" s="795"/>
      <c r="P577" s="795"/>
      <c r="Q577" s="796"/>
      <c r="R577" s="807" t="s">
        <v>16715</v>
      </c>
      <c r="S577" s="807" t="s">
        <v>8952</v>
      </c>
      <c r="T577" s="796" t="s">
        <v>3663</v>
      </c>
      <c r="U577" s="807"/>
      <c r="V577" s="963"/>
      <c r="W577" s="807"/>
      <c r="X577" s="807"/>
      <c r="Y577" s="807"/>
      <c r="Z577" s="807"/>
      <c r="AA577" s="807">
        <v>1</v>
      </c>
      <c r="AB577" s="807" t="s">
        <v>13490</v>
      </c>
      <c r="AC577" s="807" t="s">
        <v>10027</v>
      </c>
      <c r="AD577" s="807"/>
      <c r="AE577" s="807" t="s">
        <v>10027</v>
      </c>
      <c r="AF577" s="807"/>
      <c r="AG577" s="807"/>
      <c r="AH577" s="807"/>
      <c r="AI577" s="807"/>
      <c r="AJ577" s="807"/>
      <c r="AK577" s="559"/>
    </row>
    <row r="578" spans="1:37" ht="47.25" customHeight="1" x14ac:dyDescent="0.25">
      <c r="A578" s="767"/>
      <c r="B578" s="784">
        <v>570</v>
      </c>
      <c r="C578" s="785" t="s">
        <v>2817</v>
      </c>
      <c r="D578" s="792" t="s">
        <v>8672</v>
      </c>
      <c r="E578" s="793" t="s">
        <v>13661</v>
      </c>
      <c r="F578" s="792" t="s">
        <v>3666</v>
      </c>
      <c r="G578" s="794" t="s">
        <v>3400</v>
      </c>
      <c r="H578" s="796"/>
      <c r="I578" s="796"/>
      <c r="J578" s="796"/>
      <c r="K578" s="796"/>
      <c r="L578" s="807">
        <f t="shared" ref="L578:L641" si="89">N578*12</f>
        <v>125.39999999999999</v>
      </c>
      <c r="M578" s="796"/>
      <c r="N578" s="797">
        <v>10.45</v>
      </c>
      <c r="O578" s="795"/>
      <c r="P578" s="795"/>
      <c r="Q578" s="796"/>
      <c r="R578" s="807" t="s">
        <v>16715</v>
      </c>
      <c r="S578" s="807" t="s">
        <v>8952</v>
      </c>
      <c r="T578" s="796" t="s">
        <v>3669</v>
      </c>
      <c r="U578" s="807"/>
      <c r="V578" s="963">
        <v>3</v>
      </c>
      <c r="W578" s="807" t="s">
        <v>13485</v>
      </c>
      <c r="X578" s="807"/>
      <c r="Y578" s="807"/>
      <c r="Z578" s="807"/>
      <c r="AA578" s="807"/>
      <c r="AB578" s="807"/>
      <c r="AC578" s="807" t="s">
        <v>10027</v>
      </c>
      <c r="AD578" s="807"/>
      <c r="AE578" s="807"/>
      <c r="AF578" s="807"/>
      <c r="AG578" s="807"/>
      <c r="AH578" s="807"/>
      <c r="AI578" s="807" t="s">
        <v>15901</v>
      </c>
      <c r="AJ578" s="807"/>
      <c r="AK578" s="559"/>
    </row>
    <row r="579" spans="1:37" ht="31.5" customHeight="1" x14ac:dyDescent="0.25">
      <c r="A579" s="767"/>
      <c r="B579" s="784">
        <v>571</v>
      </c>
      <c r="C579" s="785" t="s">
        <v>1191</v>
      </c>
      <c r="D579" s="792" t="s">
        <v>8771</v>
      </c>
      <c r="E579" s="793" t="s">
        <v>6646</v>
      </c>
      <c r="F579" s="792" t="s">
        <v>3672</v>
      </c>
      <c r="G579" s="794" t="s">
        <v>3400</v>
      </c>
      <c r="H579" s="796"/>
      <c r="I579" s="796"/>
      <c r="J579" s="796"/>
      <c r="K579" s="796"/>
      <c r="L579" s="807">
        <f t="shared" si="89"/>
        <v>96</v>
      </c>
      <c r="M579" s="796"/>
      <c r="N579" s="797">
        <v>8</v>
      </c>
      <c r="O579" s="795"/>
      <c r="P579" s="795"/>
      <c r="Q579" s="796"/>
      <c r="R579" s="807" t="s">
        <v>16715</v>
      </c>
      <c r="S579" s="807" t="s">
        <v>8952</v>
      </c>
      <c r="T579" s="796" t="s">
        <v>3675</v>
      </c>
      <c r="U579" s="807"/>
      <c r="V579" s="963"/>
      <c r="W579" s="807"/>
      <c r="X579" s="807"/>
      <c r="Y579" s="807"/>
      <c r="Z579" s="807"/>
      <c r="AA579" s="807"/>
      <c r="AB579" s="807"/>
      <c r="AC579" s="807"/>
      <c r="AD579" s="807"/>
      <c r="AE579" s="807"/>
      <c r="AF579" s="807"/>
      <c r="AG579" s="807"/>
      <c r="AH579" s="807"/>
      <c r="AI579" s="807"/>
      <c r="AJ579" s="807"/>
      <c r="AK579" s="559"/>
    </row>
    <row r="580" spans="1:37" ht="31.5" customHeight="1" x14ac:dyDescent="0.25">
      <c r="A580" s="767"/>
      <c r="B580" s="784">
        <v>572</v>
      </c>
      <c r="C580" s="874" t="s">
        <v>2759</v>
      </c>
      <c r="D580" s="872" t="s">
        <v>1918</v>
      </c>
      <c r="E580" s="862" t="s">
        <v>16078</v>
      </c>
      <c r="F580" s="872" t="s">
        <v>16079</v>
      </c>
      <c r="G580" s="807" t="s">
        <v>3400</v>
      </c>
      <c r="H580" s="781"/>
      <c r="I580" s="781"/>
      <c r="J580" s="781"/>
      <c r="K580" s="782"/>
      <c r="L580" s="807">
        <f t="shared" si="89"/>
        <v>198</v>
      </c>
      <c r="M580" s="782"/>
      <c r="N580" s="800">
        <v>16.5</v>
      </c>
      <c r="O580" s="800"/>
      <c r="P580" s="786"/>
      <c r="Q580" s="945"/>
      <c r="R580" s="807" t="s">
        <v>16715</v>
      </c>
      <c r="S580" s="800" t="s">
        <v>8952</v>
      </c>
      <c r="T580" s="800" t="s">
        <v>16080</v>
      </c>
      <c r="U580" s="876"/>
      <c r="V580" s="957">
        <v>3</v>
      </c>
      <c r="W580" s="877" t="s">
        <v>13519</v>
      </c>
      <c r="X580" s="876"/>
      <c r="Y580" s="876"/>
      <c r="Z580" s="876"/>
      <c r="AA580" s="876"/>
      <c r="AB580" s="877"/>
      <c r="AC580" s="876"/>
      <c r="AD580" s="876"/>
      <c r="AE580" s="876" t="s">
        <v>10027</v>
      </c>
      <c r="AF580" s="807"/>
      <c r="AG580" s="807"/>
      <c r="AH580" s="807"/>
      <c r="AI580" s="807"/>
      <c r="AJ580" s="807"/>
      <c r="AK580" s="559"/>
    </row>
    <row r="581" spans="1:37" ht="31.5" customHeight="1" x14ac:dyDescent="0.25">
      <c r="A581" s="767"/>
      <c r="B581" s="784">
        <v>573</v>
      </c>
      <c r="C581" s="785" t="s">
        <v>3034</v>
      </c>
      <c r="D581" s="792" t="s">
        <v>8488</v>
      </c>
      <c r="E581" s="793" t="s">
        <v>14207</v>
      </c>
      <c r="F581" s="792" t="s">
        <v>3684</v>
      </c>
      <c r="G581" s="794" t="s">
        <v>3400</v>
      </c>
      <c r="H581" s="796"/>
      <c r="I581" s="796"/>
      <c r="J581" s="796"/>
      <c r="K581" s="796"/>
      <c r="L581" s="807">
        <f t="shared" si="89"/>
        <v>232.32</v>
      </c>
      <c r="M581" s="796"/>
      <c r="N581" s="797">
        <v>19.36</v>
      </c>
      <c r="O581" s="795"/>
      <c r="P581" s="795"/>
      <c r="Q581" s="796"/>
      <c r="R581" s="807" t="s">
        <v>16715</v>
      </c>
      <c r="S581" s="807" t="s">
        <v>8952</v>
      </c>
      <c r="T581" s="796" t="s">
        <v>3687</v>
      </c>
      <c r="U581" s="807"/>
      <c r="V581" s="963">
        <v>2</v>
      </c>
      <c r="W581" s="807" t="s">
        <v>14208</v>
      </c>
      <c r="X581" s="807"/>
      <c r="Y581" s="807"/>
      <c r="Z581" s="807"/>
      <c r="AA581" s="807"/>
      <c r="AB581" s="807"/>
      <c r="AC581" s="807"/>
      <c r="AD581" s="807"/>
      <c r="AE581" s="807"/>
      <c r="AF581" s="807"/>
      <c r="AG581" s="807"/>
      <c r="AH581" s="807"/>
      <c r="AI581" s="807"/>
      <c r="AJ581" s="807"/>
      <c r="AK581" s="559"/>
    </row>
    <row r="582" spans="1:37" ht="47.25" customHeight="1" x14ac:dyDescent="0.25">
      <c r="A582" s="767"/>
      <c r="B582" s="784">
        <v>574</v>
      </c>
      <c r="C582" s="785" t="s">
        <v>1191</v>
      </c>
      <c r="D582" s="792" t="s">
        <v>8816</v>
      </c>
      <c r="E582" s="793" t="s">
        <v>13662</v>
      </c>
      <c r="F582" s="792" t="s">
        <v>3690</v>
      </c>
      <c r="G582" s="794" t="s">
        <v>3400</v>
      </c>
      <c r="H582" s="796"/>
      <c r="I582" s="796"/>
      <c r="J582" s="796"/>
      <c r="K582" s="796"/>
      <c r="L582" s="807">
        <f t="shared" si="89"/>
        <v>331.20000000000005</v>
      </c>
      <c r="M582" s="796"/>
      <c r="N582" s="797">
        <v>27.6</v>
      </c>
      <c r="O582" s="795"/>
      <c r="P582" s="795"/>
      <c r="Q582" s="796"/>
      <c r="R582" s="807" t="s">
        <v>16715</v>
      </c>
      <c r="S582" s="807" t="s">
        <v>8952</v>
      </c>
      <c r="T582" s="796" t="s">
        <v>3693</v>
      </c>
      <c r="U582" s="807"/>
      <c r="V582" s="963">
        <v>3</v>
      </c>
      <c r="W582" s="807" t="s">
        <v>13497</v>
      </c>
      <c r="X582" s="807"/>
      <c r="Y582" s="807"/>
      <c r="Z582" s="807"/>
      <c r="AA582" s="807"/>
      <c r="AB582" s="807"/>
      <c r="AC582" s="807" t="s">
        <v>10027</v>
      </c>
      <c r="AD582" s="807"/>
      <c r="AE582" s="807"/>
      <c r="AF582" s="807"/>
      <c r="AG582" s="807"/>
      <c r="AH582" s="807"/>
      <c r="AI582" s="807"/>
      <c r="AJ582" s="807"/>
      <c r="AK582" s="559"/>
    </row>
    <row r="583" spans="1:37" ht="47.25" customHeight="1" x14ac:dyDescent="0.25">
      <c r="A583" s="767"/>
      <c r="B583" s="784">
        <v>575</v>
      </c>
      <c r="C583" s="785" t="s">
        <v>1191</v>
      </c>
      <c r="D583" s="792" t="s">
        <v>8812</v>
      </c>
      <c r="E583" s="793" t="s">
        <v>6650</v>
      </c>
      <c r="F583" s="792" t="s">
        <v>3696</v>
      </c>
      <c r="G583" s="794" t="s">
        <v>3400</v>
      </c>
      <c r="H583" s="796"/>
      <c r="I583" s="796"/>
      <c r="J583" s="796"/>
      <c r="K583" s="796"/>
      <c r="L583" s="807">
        <f t="shared" si="89"/>
        <v>396</v>
      </c>
      <c r="M583" s="796"/>
      <c r="N583" s="797">
        <v>33</v>
      </c>
      <c r="O583" s="795"/>
      <c r="P583" s="795"/>
      <c r="Q583" s="796"/>
      <c r="R583" s="807" t="s">
        <v>16715</v>
      </c>
      <c r="S583" s="807" t="s">
        <v>8952</v>
      </c>
      <c r="T583" s="796" t="s">
        <v>3699</v>
      </c>
      <c r="U583" s="807"/>
      <c r="V583" s="963">
        <v>3</v>
      </c>
      <c r="W583" s="807" t="s">
        <v>13497</v>
      </c>
      <c r="X583" s="807"/>
      <c r="Y583" s="807"/>
      <c r="Z583" s="807"/>
      <c r="AA583" s="807"/>
      <c r="AB583" s="807"/>
      <c r="AC583" s="807" t="s">
        <v>10027</v>
      </c>
      <c r="AD583" s="807" t="s">
        <v>10027</v>
      </c>
      <c r="AE583" s="807" t="s">
        <v>10027</v>
      </c>
      <c r="AF583" s="807"/>
      <c r="AG583" s="807"/>
      <c r="AH583" s="807"/>
      <c r="AI583" s="807"/>
      <c r="AJ583" s="807"/>
      <c r="AK583" s="559"/>
    </row>
    <row r="584" spans="1:37" ht="31.5" customHeight="1" x14ac:dyDescent="0.25">
      <c r="A584" s="767"/>
      <c r="B584" s="784">
        <v>576</v>
      </c>
      <c r="C584" s="785" t="s">
        <v>2759</v>
      </c>
      <c r="D584" s="792" t="s">
        <v>8808</v>
      </c>
      <c r="E584" s="793" t="s">
        <v>13663</v>
      </c>
      <c r="F584" s="792" t="s">
        <v>3708</v>
      </c>
      <c r="G584" s="794" t="s">
        <v>3400</v>
      </c>
      <c r="H584" s="796"/>
      <c r="I584" s="796"/>
      <c r="J584" s="796"/>
      <c r="K584" s="796"/>
      <c r="L584" s="807">
        <f t="shared" si="89"/>
        <v>641.52</v>
      </c>
      <c r="M584" s="796"/>
      <c r="N584" s="795">
        <v>53.46</v>
      </c>
      <c r="O584" s="795"/>
      <c r="P584" s="795"/>
      <c r="Q584" s="796"/>
      <c r="R584" s="807" t="s">
        <v>16715</v>
      </c>
      <c r="S584" s="807" t="s">
        <v>8952</v>
      </c>
      <c r="T584" s="796" t="s">
        <v>3711</v>
      </c>
      <c r="U584" s="807"/>
      <c r="V584" s="963">
        <v>9</v>
      </c>
      <c r="W584" s="807" t="s">
        <v>10523</v>
      </c>
      <c r="X584" s="807"/>
      <c r="Y584" s="807"/>
      <c r="Z584" s="807"/>
      <c r="AA584" s="807"/>
      <c r="AB584" s="807"/>
      <c r="AC584" s="807" t="s">
        <v>10027</v>
      </c>
      <c r="AD584" s="807" t="s">
        <v>10027</v>
      </c>
      <c r="AE584" s="807" t="s">
        <v>10027</v>
      </c>
      <c r="AF584" s="807"/>
      <c r="AG584" s="807"/>
      <c r="AH584" s="807"/>
      <c r="AI584" s="807"/>
      <c r="AJ584" s="807"/>
      <c r="AK584" s="559"/>
    </row>
    <row r="585" spans="1:37" ht="31.5" customHeight="1" x14ac:dyDescent="0.25">
      <c r="A585" s="767"/>
      <c r="B585" s="784">
        <v>577</v>
      </c>
      <c r="C585" s="785" t="s">
        <v>3034</v>
      </c>
      <c r="D585" s="792" t="s">
        <v>17509</v>
      </c>
      <c r="E585" s="793" t="s">
        <v>10177</v>
      </c>
      <c r="F585" s="792" t="s">
        <v>17510</v>
      </c>
      <c r="G585" s="794" t="s">
        <v>3400</v>
      </c>
      <c r="H585" s="796"/>
      <c r="I585" s="796"/>
      <c r="J585" s="796"/>
      <c r="K585" s="796"/>
      <c r="L585" s="807">
        <f t="shared" si="89"/>
        <v>522</v>
      </c>
      <c r="M585" s="796"/>
      <c r="N585" s="797">
        <v>43.5</v>
      </c>
      <c r="O585" s="795"/>
      <c r="P585" s="795"/>
      <c r="Q585" s="796"/>
      <c r="R585" s="807" t="s">
        <v>16715</v>
      </c>
      <c r="S585" s="807" t="s">
        <v>8952</v>
      </c>
      <c r="T585" s="796" t="s">
        <v>14625</v>
      </c>
      <c r="U585" s="807"/>
      <c r="V585" s="963">
        <v>2</v>
      </c>
      <c r="W585" s="807" t="s">
        <v>14209</v>
      </c>
      <c r="X585" s="807">
        <v>1</v>
      </c>
      <c r="Y585" s="807"/>
      <c r="Z585" s="807"/>
      <c r="AA585" s="807"/>
      <c r="AB585" s="807"/>
      <c r="AC585" s="807"/>
      <c r="AD585" s="807"/>
      <c r="AE585" s="807"/>
      <c r="AF585" s="807"/>
      <c r="AG585" s="807"/>
      <c r="AH585" s="807"/>
      <c r="AI585" s="807"/>
      <c r="AJ585" s="807"/>
      <c r="AK585" s="559"/>
    </row>
    <row r="586" spans="1:37" ht="47.25" customHeight="1" x14ac:dyDescent="0.25">
      <c r="A586" s="767"/>
      <c r="B586" s="784">
        <v>578</v>
      </c>
      <c r="C586" s="785" t="s">
        <v>2809</v>
      </c>
      <c r="D586" s="792" t="s">
        <v>8583</v>
      </c>
      <c r="E586" s="793" t="s">
        <v>13664</v>
      </c>
      <c r="F586" s="792" t="s">
        <v>3721</v>
      </c>
      <c r="G586" s="794" t="s">
        <v>3400</v>
      </c>
      <c r="H586" s="796"/>
      <c r="I586" s="796"/>
      <c r="J586" s="796"/>
      <c r="K586" s="796"/>
      <c r="L586" s="807">
        <f t="shared" si="89"/>
        <v>162</v>
      </c>
      <c r="M586" s="796"/>
      <c r="N586" s="797">
        <v>13.5</v>
      </c>
      <c r="O586" s="795"/>
      <c r="P586" s="795"/>
      <c r="Q586" s="796"/>
      <c r="R586" s="807" t="s">
        <v>16715</v>
      </c>
      <c r="S586" s="807" t="s">
        <v>8952</v>
      </c>
      <c r="T586" s="796" t="s">
        <v>3724</v>
      </c>
      <c r="U586" s="807"/>
      <c r="V586" s="963">
        <v>3</v>
      </c>
      <c r="W586" s="807" t="s">
        <v>13487</v>
      </c>
      <c r="X586" s="807"/>
      <c r="Y586" s="807"/>
      <c r="Z586" s="807"/>
      <c r="AA586" s="807"/>
      <c r="AB586" s="807"/>
      <c r="AC586" s="807" t="s">
        <v>10027</v>
      </c>
      <c r="AD586" s="807"/>
      <c r="AE586" s="807" t="s">
        <v>10027</v>
      </c>
      <c r="AF586" s="807"/>
      <c r="AG586" s="807"/>
      <c r="AH586" s="807"/>
      <c r="AI586" s="807"/>
      <c r="AJ586" s="807"/>
      <c r="AK586" s="559"/>
    </row>
    <row r="587" spans="1:37" ht="78.75" customHeight="1" x14ac:dyDescent="0.25">
      <c r="A587" s="767"/>
      <c r="B587" s="784">
        <v>579</v>
      </c>
      <c r="C587" s="785" t="s">
        <v>3034</v>
      </c>
      <c r="D587" s="872" t="s">
        <v>16130</v>
      </c>
      <c r="E587" s="862" t="s">
        <v>16140</v>
      </c>
      <c r="F587" s="872" t="s">
        <v>16141</v>
      </c>
      <c r="G587" s="807" t="s">
        <v>3400</v>
      </c>
      <c r="H587" s="781"/>
      <c r="I587" s="781"/>
      <c r="J587" s="781"/>
      <c r="K587" s="782"/>
      <c r="L587" s="807">
        <f t="shared" si="89"/>
        <v>162.72</v>
      </c>
      <c r="M587" s="782"/>
      <c r="N587" s="803">
        <v>13.56</v>
      </c>
      <c r="O587" s="800"/>
      <c r="P587" s="786"/>
      <c r="Q587" s="945"/>
      <c r="R587" s="807" t="s">
        <v>16715</v>
      </c>
      <c r="S587" s="800" t="s">
        <v>8952</v>
      </c>
      <c r="T587" s="800" t="s">
        <v>17194</v>
      </c>
      <c r="U587" s="876"/>
      <c r="V587" s="957">
        <v>2</v>
      </c>
      <c r="W587" s="877"/>
      <c r="X587" s="876"/>
      <c r="Y587" s="876"/>
      <c r="Z587" s="876"/>
      <c r="AA587" s="876"/>
      <c r="AB587" s="877"/>
      <c r="AC587" s="876"/>
      <c r="AD587" s="876"/>
      <c r="AE587" s="876"/>
      <c r="AF587" s="876"/>
      <c r="AG587" s="876"/>
      <c r="AH587" s="807"/>
      <c r="AI587" s="807"/>
      <c r="AJ587" s="807"/>
      <c r="AK587" s="559"/>
    </row>
    <row r="588" spans="1:37" ht="31.5" customHeight="1" x14ac:dyDescent="0.25">
      <c r="A588" s="767"/>
      <c r="B588" s="784">
        <v>580</v>
      </c>
      <c r="C588" s="785" t="s">
        <v>2809</v>
      </c>
      <c r="D588" s="872" t="s">
        <v>13158</v>
      </c>
      <c r="E588" s="862" t="s">
        <v>16001</v>
      </c>
      <c r="F588" s="872" t="s">
        <v>16002</v>
      </c>
      <c r="G588" s="807" t="s">
        <v>3400</v>
      </c>
      <c r="H588" s="781"/>
      <c r="I588" s="781"/>
      <c r="J588" s="781"/>
      <c r="K588" s="782"/>
      <c r="L588" s="807">
        <f t="shared" si="89"/>
        <v>9.120000000000001</v>
      </c>
      <c r="M588" s="782"/>
      <c r="N588" s="800">
        <v>0.76</v>
      </c>
      <c r="O588" s="800"/>
      <c r="P588" s="786"/>
      <c r="Q588" s="945"/>
      <c r="R588" s="807" t="s">
        <v>16715</v>
      </c>
      <c r="S588" s="800" t="s">
        <v>8952</v>
      </c>
      <c r="T588" s="800" t="s">
        <v>16003</v>
      </c>
      <c r="U588" s="782"/>
      <c r="V588" s="956">
        <v>1</v>
      </c>
      <c r="W588" s="800" t="s">
        <v>13500</v>
      </c>
      <c r="X588" s="782"/>
      <c r="Y588" s="782"/>
      <c r="Z588" s="782"/>
      <c r="AA588" s="782"/>
      <c r="AB588" s="782"/>
      <c r="AC588" s="782" t="s">
        <v>10027</v>
      </c>
      <c r="AD588" s="782" t="s">
        <v>10027</v>
      </c>
      <c r="AE588" s="782" t="s">
        <v>10027</v>
      </c>
      <c r="AF588" s="807"/>
      <c r="AG588" s="807"/>
      <c r="AH588" s="807"/>
      <c r="AI588" s="807"/>
      <c r="AJ588" s="807"/>
      <c r="AK588" s="559"/>
    </row>
    <row r="589" spans="1:37" ht="63" customHeight="1" x14ac:dyDescent="0.25">
      <c r="A589" s="767"/>
      <c r="B589" s="784">
        <v>581</v>
      </c>
      <c r="C589" s="785" t="s">
        <v>2809</v>
      </c>
      <c r="D589" s="792" t="s">
        <v>8580</v>
      </c>
      <c r="E589" s="793" t="s">
        <v>13665</v>
      </c>
      <c r="F589" s="792" t="s">
        <v>3741</v>
      </c>
      <c r="G589" s="794" t="s">
        <v>3400</v>
      </c>
      <c r="H589" s="796"/>
      <c r="I589" s="796"/>
      <c r="J589" s="796"/>
      <c r="K589" s="796"/>
      <c r="L589" s="807">
        <f t="shared" si="89"/>
        <v>79.199999999999989</v>
      </c>
      <c r="M589" s="796"/>
      <c r="N589" s="797">
        <v>6.6</v>
      </c>
      <c r="O589" s="795"/>
      <c r="P589" s="795"/>
      <c r="Q589" s="796"/>
      <c r="R589" s="807" t="s">
        <v>16715</v>
      </c>
      <c r="S589" s="807" t="s">
        <v>8952</v>
      </c>
      <c r="T589" s="796" t="s">
        <v>3744</v>
      </c>
      <c r="U589" s="807"/>
      <c r="V589" s="963">
        <v>2</v>
      </c>
      <c r="W589" s="807" t="s">
        <v>13666</v>
      </c>
      <c r="X589" s="807"/>
      <c r="Y589" s="807"/>
      <c r="Z589" s="807"/>
      <c r="AA589" s="807">
        <v>1</v>
      </c>
      <c r="AB589" s="807" t="s">
        <v>13667</v>
      </c>
      <c r="AC589" s="807" t="s">
        <v>10027</v>
      </c>
      <c r="AD589" s="807"/>
      <c r="AE589" s="807"/>
      <c r="AF589" s="807"/>
      <c r="AG589" s="807"/>
      <c r="AH589" s="807"/>
      <c r="AI589" s="807"/>
      <c r="AJ589" s="807"/>
      <c r="AK589" s="559"/>
    </row>
    <row r="590" spans="1:37" ht="31.5" customHeight="1" x14ac:dyDescent="0.25">
      <c r="A590" s="767"/>
      <c r="B590" s="784">
        <v>582</v>
      </c>
      <c r="C590" s="785" t="s">
        <v>1191</v>
      </c>
      <c r="D590" s="792" t="s">
        <v>13668</v>
      </c>
      <c r="E590" s="793" t="s">
        <v>13669</v>
      </c>
      <c r="F590" s="792" t="s">
        <v>3748</v>
      </c>
      <c r="G590" s="794" t="s">
        <v>3400</v>
      </c>
      <c r="H590" s="796"/>
      <c r="I590" s="796"/>
      <c r="J590" s="796"/>
      <c r="K590" s="796"/>
      <c r="L590" s="807">
        <f t="shared" si="89"/>
        <v>129.60000000000002</v>
      </c>
      <c r="M590" s="796"/>
      <c r="N590" s="797">
        <v>10.8</v>
      </c>
      <c r="O590" s="795"/>
      <c r="P590" s="795"/>
      <c r="Q590" s="796"/>
      <c r="R590" s="807" t="s">
        <v>16715</v>
      </c>
      <c r="S590" s="807" t="s">
        <v>8952</v>
      </c>
      <c r="T590" s="796" t="s">
        <v>3751</v>
      </c>
      <c r="U590" s="807"/>
      <c r="V590" s="963">
        <v>2</v>
      </c>
      <c r="W590" s="807" t="s">
        <v>13670</v>
      </c>
      <c r="X590" s="807"/>
      <c r="Y590" s="807"/>
      <c r="Z590" s="807"/>
      <c r="AA590" s="807"/>
      <c r="AB590" s="807"/>
      <c r="AC590" s="807"/>
      <c r="AD590" s="807"/>
      <c r="AE590" s="807" t="s">
        <v>10027</v>
      </c>
      <c r="AF590" s="807"/>
      <c r="AG590" s="807"/>
      <c r="AH590" s="807"/>
      <c r="AI590" s="807"/>
      <c r="AJ590" s="807"/>
      <c r="AK590" s="559"/>
    </row>
    <row r="591" spans="1:37" ht="31.5" customHeight="1" x14ac:dyDescent="0.25">
      <c r="A591" s="767"/>
      <c r="B591" s="784">
        <v>583</v>
      </c>
      <c r="C591" s="785" t="s">
        <v>1191</v>
      </c>
      <c r="D591" s="792" t="s">
        <v>13671</v>
      </c>
      <c r="E591" s="793" t="s">
        <v>13672</v>
      </c>
      <c r="F591" s="792" t="s">
        <v>3748</v>
      </c>
      <c r="G591" s="794" t="s">
        <v>3400</v>
      </c>
      <c r="H591" s="796"/>
      <c r="I591" s="796"/>
      <c r="J591" s="796"/>
      <c r="K591" s="796"/>
      <c r="L591" s="807">
        <f t="shared" si="89"/>
        <v>158.39999999999998</v>
      </c>
      <c r="M591" s="796"/>
      <c r="N591" s="797">
        <v>13.2</v>
      </c>
      <c r="O591" s="795"/>
      <c r="P591" s="795"/>
      <c r="Q591" s="796"/>
      <c r="R591" s="807" t="s">
        <v>16715</v>
      </c>
      <c r="S591" s="807" t="s">
        <v>8952</v>
      </c>
      <c r="T591" s="796" t="s">
        <v>3754</v>
      </c>
      <c r="U591" s="807"/>
      <c r="V591" s="963">
        <v>2</v>
      </c>
      <c r="W591" s="807" t="s">
        <v>13670</v>
      </c>
      <c r="X591" s="807"/>
      <c r="Y591" s="807"/>
      <c r="Z591" s="807"/>
      <c r="AA591" s="807"/>
      <c r="AB591" s="807"/>
      <c r="AC591" s="807" t="s">
        <v>10027</v>
      </c>
      <c r="AD591" s="807" t="s">
        <v>10027</v>
      </c>
      <c r="AE591" s="807" t="s">
        <v>10027</v>
      </c>
      <c r="AF591" s="807"/>
      <c r="AG591" s="807"/>
      <c r="AH591" s="807"/>
      <c r="AI591" s="807"/>
      <c r="AJ591" s="807"/>
      <c r="AK591" s="559"/>
    </row>
    <row r="592" spans="1:37" ht="31.5" customHeight="1" x14ac:dyDescent="0.25">
      <c r="A592" s="767"/>
      <c r="B592" s="784">
        <v>584</v>
      </c>
      <c r="C592" s="785" t="s">
        <v>2844</v>
      </c>
      <c r="D592" s="792" t="s">
        <v>8754</v>
      </c>
      <c r="E592" s="793" t="s">
        <v>14210</v>
      </c>
      <c r="F592" s="792" t="s">
        <v>3757</v>
      </c>
      <c r="G592" s="794" t="s">
        <v>3400</v>
      </c>
      <c r="H592" s="796"/>
      <c r="I592" s="796"/>
      <c r="J592" s="796"/>
      <c r="K592" s="796"/>
      <c r="L592" s="807">
        <f t="shared" si="89"/>
        <v>288</v>
      </c>
      <c r="M592" s="796"/>
      <c r="N592" s="797">
        <v>24</v>
      </c>
      <c r="O592" s="795"/>
      <c r="P592" s="795"/>
      <c r="Q592" s="796"/>
      <c r="R592" s="807" t="s">
        <v>16715</v>
      </c>
      <c r="S592" s="807" t="s">
        <v>8952</v>
      </c>
      <c r="T592" s="796" t="s">
        <v>3760</v>
      </c>
      <c r="U592" s="807"/>
      <c r="V592" s="963">
        <v>4</v>
      </c>
      <c r="W592" s="807" t="s">
        <v>13558</v>
      </c>
      <c r="X592" s="807"/>
      <c r="Y592" s="807"/>
      <c r="Z592" s="807"/>
      <c r="AA592" s="807">
        <v>1</v>
      </c>
      <c r="AB592" s="807" t="s">
        <v>10525</v>
      </c>
      <c r="AC592" s="807" t="s">
        <v>10027</v>
      </c>
      <c r="AD592" s="807" t="s">
        <v>10027</v>
      </c>
      <c r="AE592" s="807" t="s">
        <v>10027</v>
      </c>
      <c r="AF592" s="807"/>
      <c r="AG592" s="807"/>
      <c r="AH592" s="807"/>
      <c r="AI592" s="807"/>
      <c r="AJ592" s="807"/>
      <c r="AK592" s="559"/>
    </row>
    <row r="593" spans="1:37" ht="31.5" customHeight="1" x14ac:dyDescent="0.25">
      <c r="A593" s="767"/>
      <c r="B593" s="784">
        <v>585</v>
      </c>
      <c r="C593" s="785" t="s">
        <v>2759</v>
      </c>
      <c r="D593" s="792" t="s">
        <v>8820</v>
      </c>
      <c r="E593" s="793" t="s">
        <v>13673</v>
      </c>
      <c r="F593" s="792" t="s">
        <v>3763</v>
      </c>
      <c r="G593" s="794" t="s">
        <v>3400</v>
      </c>
      <c r="H593" s="796"/>
      <c r="I593" s="796"/>
      <c r="J593" s="796"/>
      <c r="K593" s="796"/>
      <c r="L593" s="807">
        <f t="shared" si="89"/>
        <v>171.60000000000002</v>
      </c>
      <c r="M593" s="796"/>
      <c r="N593" s="795">
        <v>14.3</v>
      </c>
      <c r="O593" s="795"/>
      <c r="P593" s="795"/>
      <c r="Q593" s="796"/>
      <c r="R593" s="807" t="s">
        <v>16715</v>
      </c>
      <c r="S593" s="807" t="s">
        <v>8952</v>
      </c>
      <c r="T593" s="796" t="s">
        <v>3766</v>
      </c>
      <c r="U593" s="807"/>
      <c r="V593" s="963">
        <v>3</v>
      </c>
      <c r="W593" s="807" t="s">
        <v>13485</v>
      </c>
      <c r="X593" s="807"/>
      <c r="Y593" s="807"/>
      <c r="Z593" s="807"/>
      <c r="AA593" s="807"/>
      <c r="AB593" s="807"/>
      <c r="AC593" s="807" t="s">
        <v>10027</v>
      </c>
      <c r="AD593" s="807"/>
      <c r="AE593" s="807" t="s">
        <v>10027</v>
      </c>
      <c r="AF593" s="807"/>
      <c r="AG593" s="807"/>
      <c r="AH593" s="807"/>
      <c r="AI593" s="807"/>
      <c r="AJ593" s="807"/>
      <c r="AK593" s="559"/>
    </row>
    <row r="594" spans="1:37" ht="126" customHeight="1" x14ac:dyDescent="0.25">
      <c r="A594" s="767"/>
      <c r="B594" s="784">
        <v>586</v>
      </c>
      <c r="C594" s="785" t="s">
        <v>3034</v>
      </c>
      <c r="D594" s="872" t="s">
        <v>16115</v>
      </c>
      <c r="E594" s="862" t="s">
        <v>16168</v>
      </c>
      <c r="F594" s="872" t="s">
        <v>16169</v>
      </c>
      <c r="G594" s="807" t="s">
        <v>3400</v>
      </c>
      <c r="H594" s="781"/>
      <c r="I594" s="781"/>
      <c r="J594" s="781"/>
      <c r="K594" s="782"/>
      <c r="L594" s="807">
        <f t="shared" si="89"/>
        <v>52.800000000000004</v>
      </c>
      <c r="M594" s="782"/>
      <c r="N594" s="803">
        <v>4.4000000000000004</v>
      </c>
      <c r="O594" s="800"/>
      <c r="P594" s="786"/>
      <c r="Q594" s="945"/>
      <c r="R594" s="807" t="s">
        <v>16715</v>
      </c>
      <c r="S594" s="800" t="s">
        <v>8952</v>
      </c>
      <c r="T594" s="800" t="s">
        <v>17250</v>
      </c>
      <c r="U594" s="876"/>
      <c r="V594" s="957"/>
      <c r="W594" s="877"/>
      <c r="X594" s="876"/>
      <c r="Y594" s="876"/>
      <c r="Z594" s="876"/>
      <c r="AA594" s="876">
        <v>1</v>
      </c>
      <c r="AB594" s="877" t="s">
        <v>10525</v>
      </c>
      <c r="AC594" s="876"/>
      <c r="AD594" s="876"/>
      <c r="AE594" s="876"/>
      <c r="AF594" s="876"/>
      <c r="AG594" s="807"/>
      <c r="AH594" s="807"/>
      <c r="AI594" s="807"/>
      <c r="AJ594" s="807"/>
      <c r="AK594" s="559"/>
    </row>
    <row r="595" spans="1:37" ht="47.25" customHeight="1" x14ac:dyDescent="0.25">
      <c r="A595" s="767"/>
      <c r="B595" s="784">
        <v>587</v>
      </c>
      <c r="C595" s="785" t="s">
        <v>2817</v>
      </c>
      <c r="D595" s="792" t="s">
        <v>8821</v>
      </c>
      <c r="E595" s="793" t="s">
        <v>13674</v>
      </c>
      <c r="F595" s="792" t="s">
        <v>3777</v>
      </c>
      <c r="G595" s="794" t="s">
        <v>3400</v>
      </c>
      <c r="H595" s="796"/>
      <c r="I595" s="796"/>
      <c r="J595" s="796"/>
      <c r="K595" s="796"/>
      <c r="L595" s="807">
        <f t="shared" si="89"/>
        <v>96</v>
      </c>
      <c r="M595" s="796"/>
      <c r="N595" s="797">
        <v>8</v>
      </c>
      <c r="O595" s="795"/>
      <c r="P595" s="795"/>
      <c r="Q595" s="796"/>
      <c r="R595" s="807" t="s">
        <v>16715</v>
      </c>
      <c r="S595" s="807" t="s">
        <v>8952</v>
      </c>
      <c r="T595" s="796" t="s">
        <v>3780</v>
      </c>
      <c r="U595" s="807"/>
      <c r="V595" s="963">
        <v>5</v>
      </c>
      <c r="W595" s="807" t="s">
        <v>13670</v>
      </c>
      <c r="X595" s="807"/>
      <c r="Y595" s="807"/>
      <c r="Z595" s="807"/>
      <c r="AA595" s="807"/>
      <c r="AB595" s="807"/>
      <c r="AC595" s="807" t="s">
        <v>10027</v>
      </c>
      <c r="AD595" s="807" t="s">
        <v>10027</v>
      </c>
      <c r="AE595" s="807" t="s">
        <v>10027</v>
      </c>
      <c r="AF595" s="807"/>
      <c r="AG595" s="807"/>
      <c r="AH595" s="807"/>
      <c r="AI595" s="807"/>
      <c r="AJ595" s="807"/>
      <c r="AK595" s="559"/>
    </row>
    <row r="596" spans="1:37" ht="78.75" customHeight="1" x14ac:dyDescent="0.25">
      <c r="A596" s="767"/>
      <c r="B596" s="784">
        <v>588</v>
      </c>
      <c r="C596" s="785" t="s">
        <v>3034</v>
      </c>
      <c r="D596" s="872" t="s">
        <v>16115</v>
      </c>
      <c r="E596" s="862" t="s">
        <v>16162</v>
      </c>
      <c r="F596" s="872" t="s">
        <v>16163</v>
      </c>
      <c r="G596" s="807" t="s">
        <v>3400</v>
      </c>
      <c r="H596" s="781"/>
      <c r="I596" s="781"/>
      <c r="J596" s="781"/>
      <c r="K596" s="782"/>
      <c r="L596" s="807">
        <f t="shared" si="89"/>
        <v>158.39999999999998</v>
      </c>
      <c r="M596" s="782"/>
      <c r="N596" s="803">
        <v>13.2</v>
      </c>
      <c r="O596" s="800"/>
      <c r="P596" s="786"/>
      <c r="Q596" s="945"/>
      <c r="R596" s="807" t="s">
        <v>16715</v>
      </c>
      <c r="S596" s="800" t="s">
        <v>8952</v>
      </c>
      <c r="T596" s="800" t="s">
        <v>16165</v>
      </c>
      <c r="U596" s="876"/>
      <c r="V596" s="957"/>
      <c r="W596" s="877"/>
      <c r="X596" s="876"/>
      <c r="Y596" s="876"/>
      <c r="Z596" s="876"/>
      <c r="AA596" s="876">
        <v>1</v>
      </c>
      <c r="AB596" s="877" t="s">
        <v>16164</v>
      </c>
      <c r="AC596" s="876" t="s">
        <v>10027</v>
      </c>
      <c r="AD596" s="876"/>
      <c r="AE596" s="876"/>
      <c r="AF596" s="876"/>
      <c r="AG596" s="876"/>
      <c r="AH596" s="876"/>
      <c r="AI596" s="807"/>
      <c r="AJ596" s="807"/>
      <c r="AK596" s="559"/>
    </row>
    <row r="597" spans="1:37" ht="31.5" customHeight="1" x14ac:dyDescent="0.25">
      <c r="A597" s="767"/>
      <c r="B597" s="784">
        <v>589</v>
      </c>
      <c r="C597" s="785" t="s">
        <v>3034</v>
      </c>
      <c r="D597" s="792" t="s">
        <v>8489</v>
      </c>
      <c r="E597" s="793" t="s">
        <v>6665</v>
      </c>
      <c r="F597" s="792" t="s">
        <v>3790</v>
      </c>
      <c r="G597" s="794" t="s">
        <v>3400</v>
      </c>
      <c r="H597" s="796"/>
      <c r="I597" s="796"/>
      <c r="J597" s="796"/>
      <c r="K597" s="796"/>
      <c r="L597" s="807">
        <f t="shared" si="89"/>
        <v>96</v>
      </c>
      <c r="M597" s="796"/>
      <c r="N597" s="797">
        <v>8</v>
      </c>
      <c r="O597" s="795"/>
      <c r="P597" s="795"/>
      <c r="Q597" s="796"/>
      <c r="R597" s="807" t="s">
        <v>16715</v>
      </c>
      <c r="S597" s="807" t="s">
        <v>8952</v>
      </c>
      <c r="T597" s="796" t="s">
        <v>3793</v>
      </c>
      <c r="U597" s="807"/>
      <c r="V597" s="963"/>
      <c r="W597" s="807"/>
      <c r="X597" s="807"/>
      <c r="Y597" s="807"/>
      <c r="Z597" s="807"/>
      <c r="AA597" s="807"/>
      <c r="AB597" s="807"/>
      <c r="AC597" s="807"/>
      <c r="AD597" s="807"/>
      <c r="AE597" s="807"/>
      <c r="AF597" s="807"/>
      <c r="AG597" s="807"/>
      <c r="AH597" s="807"/>
      <c r="AI597" s="807"/>
      <c r="AJ597" s="807"/>
      <c r="AK597" s="559"/>
    </row>
    <row r="598" spans="1:37" ht="47.25" customHeight="1" x14ac:dyDescent="0.25">
      <c r="A598" s="767"/>
      <c r="B598" s="784">
        <v>590</v>
      </c>
      <c r="C598" s="785" t="s">
        <v>2759</v>
      </c>
      <c r="D598" s="792" t="s">
        <v>8822</v>
      </c>
      <c r="E598" s="793" t="s">
        <v>13675</v>
      </c>
      <c r="F598" s="792" t="s">
        <v>3796</v>
      </c>
      <c r="G598" s="794" t="s">
        <v>3400</v>
      </c>
      <c r="H598" s="796"/>
      <c r="I598" s="796"/>
      <c r="J598" s="796"/>
      <c r="K598" s="796"/>
      <c r="L598" s="807">
        <f t="shared" si="89"/>
        <v>118.80000000000001</v>
      </c>
      <c r="M598" s="796"/>
      <c r="N598" s="795">
        <v>9.9</v>
      </c>
      <c r="O598" s="795"/>
      <c r="P598" s="795"/>
      <c r="Q598" s="796"/>
      <c r="R598" s="807" t="s">
        <v>16715</v>
      </c>
      <c r="S598" s="807" t="s">
        <v>8952</v>
      </c>
      <c r="T598" s="796" t="s">
        <v>3799</v>
      </c>
      <c r="U598" s="807"/>
      <c r="V598" s="963">
        <v>3</v>
      </c>
      <c r="W598" s="807" t="s">
        <v>13485</v>
      </c>
      <c r="X598" s="807"/>
      <c r="Y598" s="807"/>
      <c r="Z598" s="807"/>
      <c r="AA598" s="807"/>
      <c r="AB598" s="807"/>
      <c r="AC598" s="807"/>
      <c r="AD598" s="807"/>
      <c r="AE598" s="807"/>
      <c r="AF598" s="807"/>
      <c r="AG598" s="807"/>
      <c r="AH598" s="807"/>
      <c r="AI598" s="807"/>
      <c r="AJ598" s="807"/>
      <c r="AK598" s="559"/>
    </row>
    <row r="599" spans="1:37" ht="31.5" customHeight="1" x14ac:dyDescent="0.25">
      <c r="A599" s="767"/>
      <c r="B599" s="784">
        <v>591</v>
      </c>
      <c r="C599" s="785" t="s">
        <v>2844</v>
      </c>
      <c r="D599" s="792" t="s">
        <v>8754</v>
      </c>
      <c r="E599" s="793" t="s">
        <v>13676</v>
      </c>
      <c r="F599" s="792" t="s">
        <v>3802</v>
      </c>
      <c r="G599" s="794" t="s">
        <v>3400</v>
      </c>
      <c r="H599" s="796"/>
      <c r="I599" s="796"/>
      <c r="J599" s="796"/>
      <c r="K599" s="796"/>
      <c r="L599" s="807">
        <f t="shared" si="89"/>
        <v>96</v>
      </c>
      <c r="M599" s="796"/>
      <c r="N599" s="797">
        <v>8</v>
      </c>
      <c r="O599" s="795"/>
      <c r="P599" s="795"/>
      <c r="Q599" s="796"/>
      <c r="R599" s="807" t="s">
        <v>16715</v>
      </c>
      <c r="S599" s="807" t="s">
        <v>8952</v>
      </c>
      <c r="T599" s="796" t="s">
        <v>3805</v>
      </c>
      <c r="U599" s="807"/>
      <c r="V599" s="963"/>
      <c r="W599" s="807"/>
      <c r="X599" s="807"/>
      <c r="Y599" s="807"/>
      <c r="Z599" s="807"/>
      <c r="AA599" s="807">
        <v>1</v>
      </c>
      <c r="AB599" s="807" t="s">
        <v>10525</v>
      </c>
      <c r="AC599" s="807" t="s">
        <v>10027</v>
      </c>
      <c r="AD599" s="807"/>
      <c r="AE599" s="807"/>
      <c r="AF599" s="807"/>
      <c r="AG599" s="807"/>
      <c r="AH599" s="807"/>
      <c r="AI599" s="807" t="s">
        <v>15902</v>
      </c>
      <c r="AJ599" s="807"/>
      <c r="AK599" s="559"/>
    </row>
    <row r="600" spans="1:37" ht="31.5" customHeight="1" x14ac:dyDescent="0.25">
      <c r="A600" s="767"/>
      <c r="B600" s="784">
        <v>592</v>
      </c>
      <c r="C600" s="785" t="s">
        <v>2844</v>
      </c>
      <c r="D600" s="792" t="s">
        <v>8755</v>
      </c>
      <c r="E600" s="793" t="s">
        <v>13677</v>
      </c>
      <c r="F600" s="792" t="s">
        <v>3808</v>
      </c>
      <c r="G600" s="794" t="s">
        <v>3400</v>
      </c>
      <c r="H600" s="796"/>
      <c r="I600" s="796"/>
      <c r="J600" s="796"/>
      <c r="K600" s="796"/>
      <c r="L600" s="807">
        <f t="shared" si="89"/>
        <v>192</v>
      </c>
      <c r="M600" s="796"/>
      <c r="N600" s="797">
        <v>16</v>
      </c>
      <c r="O600" s="795"/>
      <c r="P600" s="795"/>
      <c r="Q600" s="796"/>
      <c r="R600" s="807" t="s">
        <v>16715</v>
      </c>
      <c r="S600" s="807" t="s">
        <v>8952</v>
      </c>
      <c r="T600" s="796" t="s">
        <v>3811</v>
      </c>
      <c r="U600" s="807"/>
      <c r="V600" s="963">
        <v>3</v>
      </c>
      <c r="W600" s="807" t="s">
        <v>13517</v>
      </c>
      <c r="X600" s="807"/>
      <c r="Y600" s="807"/>
      <c r="Z600" s="807"/>
      <c r="AA600" s="807"/>
      <c r="AB600" s="807"/>
      <c r="AC600" s="807" t="s">
        <v>10027</v>
      </c>
      <c r="AD600" s="807" t="s">
        <v>10027</v>
      </c>
      <c r="AE600" s="807" t="s">
        <v>10027</v>
      </c>
      <c r="AF600" s="807"/>
      <c r="AG600" s="807"/>
      <c r="AH600" s="807"/>
      <c r="AI600" s="807"/>
      <c r="AJ600" s="807"/>
      <c r="AK600" s="559"/>
    </row>
    <row r="601" spans="1:37" ht="31.5" customHeight="1" x14ac:dyDescent="0.25">
      <c r="A601" s="767"/>
      <c r="B601" s="784">
        <v>593</v>
      </c>
      <c r="C601" s="785" t="s">
        <v>2844</v>
      </c>
      <c r="D601" s="792" t="s">
        <v>8754</v>
      </c>
      <c r="E601" s="793" t="s">
        <v>6669</v>
      </c>
      <c r="F601" s="792" t="s">
        <v>3814</v>
      </c>
      <c r="G601" s="794" t="s">
        <v>3400</v>
      </c>
      <c r="H601" s="796"/>
      <c r="I601" s="796"/>
      <c r="J601" s="796"/>
      <c r="K601" s="796"/>
      <c r="L601" s="807">
        <f t="shared" si="89"/>
        <v>192</v>
      </c>
      <c r="M601" s="796"/>
      <c r="N601" s="797">
        <v>16</v>
      </c>
      <c r="O601" s="795"/>
      <c r="P601" s="795"/>
      <c r="Q601" s="796"/>
      <c r="R601" s="807" t="s">
        <v>16715</v>
      </c>
      <c r="S601" s="807" t="s">
        <v>8952</v>
      </c>
      <c r="T601" s="796" t="s">
        <v>3817</v>
      </c>
      <c r="U601" s="807"/>
      <c r="V601" s="963"/>
      <c r="W601" s="807"/>
      <c r="X601" s="807"/>
      <c r="Y601" s="807"/>
      <c r="Z601" s="807"/>
      <c r="AA601" s="807"/>
      <c r="AB601" s="807"/>
      <c r="AC601" s="807"/>
      <c r="AD601" s="807"/>
      <c r="AE601" s="807"/>
      <c r="AF601" s="807"/>
      <c r="AG601" s="807"/>
      <c r="AH601" s="807"/>
      <c r="AI601" s="807"/>
      <c r="AJ601" s="807"/>
      <c r="AK601" s="559"/>
    </row>
    <row r="602" spans="1:37" ht="31.5" customHeight="1" x14ac:dyDescent="0.25">
      <c r="A602" s="767"/>
      <c r="B602" s="784">
        <v>594</v>
      </c>
      <c r="C602" s="785" t="s">
        <v>2844</v>
      </c>
      <c r="D602" s="792" t="s">
        <v>8754</v>
      </c>
      <c r="E602" s="793" t="s">
        <v>13678</v>
      </c>
      <c r="F602" s="792" t="s">
        <v>3820</v>
      </c>
      <c r="G602" s="794" t="s">
        <v>3400</v>
      </c>
      <c r="H602" s="796"/>
      <c r="I602" s="796"/>
      <c r="J602" s="796"/>
      <c r="K602" s="796"/>
      <c r="L602" s="807">
        <f t="shared" si="89"/>
        <v>96</v>
      </c>
      <c r="M602" s="796"/>
      <c r="N602" s="797">
        <v>8</v>
      </c>
      <c r="O602" s="795"/>
      <c r="P602" s="795"/>
      <c r="Q602" s="796"/>
      <c r="R602" s="807" t="s">
        <v>16715</v>
      </c>
      <c r="S602" s="807" t="s">
        <v>8952</v>
      </c>
      <c r="T602" s="796" t="s">
        <v>3823</v>
      </c>
      <c r="U602" s="807"/>
      <c r="V602" s="963"/>
      <c r="W602" s="807"/>
      <c r="X602" s="807"/>
      <c r="Y602" s="807"/>
      <c r="Z602" s="807"/>
      <c r="AA602" s="807">
        <v>1</v>
      </c>
      <c r="AB602" s="807" t="s">
        <v>10525</v>
      </c>
      <c r="AC602" s="807" t="s">
        <v>10027</v>
      </c>
      <c r="AD602" s="807"/>
      <c r="AE602" s="807"/>
      <c r="AF602" s="807"/>
      <c r="AG602" s="807"/>
      <c r="AH602" s="807"/>
      <c r="AI602" s="807"/>
      <c r="AJ602" s="807"/>
      <c r="AK602" s="559"/>
    </row>
    <row r="603" spans="1:37" ht="31.5" customHeight="1" x14ac:dyDescent="0.25">
      <c r="A603" s="767"/>
      <c r="B603" s="784">
        <v>595</v>
      </c>
      <c r="C603" s="785" t="s">
        <v>2844</v>
      </c>
      <c r="D603" s="792" t="s">
        <v>8754</v>
      </c>
      <c r="E603" s="793" t="s">
        <v>13679</v>
      </c>
      <c r="F603" s="792" t="s">
        <v>3825</v>
      </c>
      <c r="G603" s="794" t="s">
        <v>3400</v>
      </c>
      <c r="H603" s="796"/>
      <c r="I603" s="796"/>
      <c r="J603" s="796"/>
      <c r="K603" s="796"/>
      <c r="L603" s="807">
        <f t="shared" si="89"/>
        <v>48</v>
      </c>
      <c r="M603" s="796"/>
      <c r="N603" s="797">
        <v>4</v>
      </c>
      <c r="O603" s="795"/>
      <c r="P603" s="795"/>
      <c r="Q603" s="796"/>
      <c r="R603" s="807" t="s">
        <v>16715</v>
      </c>
      <c r="S603" s="807" t="s">
        <v>8952</v>
      </c>
      <c r="T603" s="796" t="s">
        <v>3828</v>
      </c>
      <c r="U603" s="807"/>
      <c r="V603" s="963"/>
      <c r="W603" s="807" t="s">
        <v>13519</v>
      </c>
      <c r="X603" s="807"/>
      <c r="Y603" s="807"/>
      <c r="Z603" s="807"/>
      <c r="AA603" s="807">
        <v>1</v>
      </c>
      <c r="AB603" s="807" t="s">
        <v>10525</v>
      </c>
      <c r="AC603" s="807"/>
      <c r="AD603" s="807"/>
      <c r="AE603" s="807"/>
      <c r="AF603" s="807"/>
      <c r="AG603" s="807"/>
      <c r="AH603" s="807"/>
      <c r="AI603" s="807"/>
      <c r="AJ603" s="807"/>
      <c r="AK603" s="559"/>
    </row>
    <row r="604" spans="1:37" ht="31.5" customHeight="1" x14ac:dyDescent="0.25">
      <c r="A604" s="767"/>
      <c r="B604" s="784">
        <v>596</v>
      </c>
      <c r="C604" s="785" t="s">
        <v>2817</v>
      </c>
      <c r="D604" s="792" t="s">
        <v>8823</v>
      </c>
      <c r="E604" s="793" t="s">
        <v>13680</v>
      </c>
      <c r="F604" s="792" t="s">
        <v>3831</v>
      </c>
      <c r="G604" s="794" t="s">
        <v>3400</v>
      </c>
      <c r="H604" s="796"/>
      <c r="I604" s="796"/>
      <c r="J604" s="796"/>
      <c r="K604" s="796"/>
      <c r="L604" s="807">
        <f t="shared" si="89"/>
        <v>96</v>
      </c>
      <c r="M604" s="796"/>
      <c r="N604" s="797">
        <v>8</v>
      </c>
      <c r="O604" s="795"/>
      <c r="P604" s="795"/>
      <c r="Q604" s="796"/>
      <c r="R604" s="807" t="s">
        <v>16715</v>
      </c>
      <c r="S604" s="807" t="s">
        <v>8952</v>
      </c>
      <c r="T604" s="796" t="s">
        <v>3834</v>
      </c>
      <c r="U604" s="807"/>
      <c r="V604" s="963"/>
      <c r="W604" s="807"/>
      <c r="X604" s="807"/>
      <c r="Y604" s="807"/>
      <c r="Z604" s="807"/>
      <c r="AA604" s="807">
        <v>1</v>
      </c>
      <c r="AB604" s="807" t="s">
        <v>10525</v>
      </c>
      <c r="AC604" s="807"/>
      <c r="AD604" s="807"/>
      <c r="AE604" s="807"/>
      <c r="AF604" s="807"/>
      <c r="AG604" s="807"/>
      <c r="AH604" s="807"/>
      <c r="AI604" s="807"/>
      <c r="AJ604" s="807"/>
      <c r="AK604" s="559"/>
    </row>
    <row r="605" spans="1:37" ht="31.5" customHeight="1" x14ac:dyDescent="0.25">
      <c r="A605" s="767"/>
      <c r="B605" s="784">
        <v>597</v>
      </c>
      <c r="C605" s="785" t="s">
        <v>9386</v>
      </c>
      <c r="D605" s="792" t="s">
        <v>8453</v>
      </c>
      <c r="E605" s="793" t="s">
        <v>14211</v>
      </c>
      <c r="F605" s="792" t="s">
        <v>3831</v>
      </c>
      <c r="G605" s="794" t="s">
        <v>3400</v>
      </c>
      <c r="H605" s="796"/>
      <c r="I605" s="796"/>
      <c r="J605" s="796"/>
      <c r="K605" s="796"/>
      <c r="L605" s="807">
        <f t="shared" si="89"/>
        <v>144</v>
      </c>
      <c r="M605" s="796"/>
      <c r="N605" s="797">
        <v>12</v>
      </c>
      <c r="O605" s="795"/>
      <c r="P605" s="795"/>
      <c r="Q605" s="796"/>
      <c r="R605" s="807" t="s">
        <v>16715</v>
      </c>
      <c r="S605" s="807" t="s">
        <v>8952</v>
      </c>
      <c r="T605" s="796" t="s">
        <v>3839</v>
      </c>
      <c r="U605" s="807"/>
      <c r="V605" s="963"/>
      <c r="W605" s="807"/>
      <c r="X605" s="807"/>
      <c r="Y605" s="807"/>
      <c r="Z605" s="807"/>
      <c r="AA605" s="807">
        <v>1</v>
      </c>
      <c r="AB605" s="807" t="s">
        <v>10525</v>
      </c>
      <c r="AC605" s="807" t="s">
        <v>10027</v>
      </c>
      <c r="AD605" s="807"/>
      <c r="AE605" s="807" t="s">
        <v>10027</v>
      </c>
      <c r="AF605" s="807"/>
      <c r="AG605" s="807"/>
      <c r="AH605" s="807"/>
      <c r="AI605" s="1046" t="s">
        <v>15903</v>
      </c>
      <c r="AJ605" s="807"/>
      <c r="AK605" s="559"/>
    </row>
    <row r="606" spans="1:37" ht="31.5" customHeight="1" x14ac:dyDescent="0.25">
      <c r="A606" s="767"/>
      <c r="B606" s="784">
        <v>598</v>
      </c>
      <c r="C606" s="785" t="s">
        <v>9386</v>
      </c>
      <c r="D606" s="792" t="s">
        <v>8454</v>
      </c>
      <c r="E606" s="793" t="s">
        <v>14212</v>
      </c>
      <c r="F606" s="792" t="s">
        <v>3831</v>
      </c>
      <c r="G606" s="794" t="s">
        <v>3400</v>
      </c>
      <c r="H606" s="796"/>
      <c r="I606" s="796"/>
      <c r="J606" s="796"/>
      <c r="K606" s="796"/>
      <c r="L606" s="807">
        <f t="shared" si="89"/>
        <v>144</v>
      </c>
      <c r="M606" s="796"/>
      <c r="N606" s="797">
        <v>12</v>
      </c>
      <c r="O606" s="795"/>
      <c r="P606" s="795"/>
      <c r="Q606" s="796"/>
      <c r="R606" s="807" t="s">
        <v>16715</v>
      </c>
      <c r="S606" s="807" t="s">
        <v>8952</v>
      </c>
      <c r="T606" s="796" t="s">
        <v>3843</v>
      </c>
      <c r="U606" s="807"/>
      <c r="V606" s="963"/>
      <c r="W606" s="807"/>
      <c r="X606" s="807"/>
      <c r="Y606" s="807"/>
      <c r="Z606" s="807"/>
      <c r="AA606" s="807">
        <v>1</v>
      </c>
      <c r="AB606" s="807" t="s">
        <v>10525</v>
      </c>
      <c r="AC606" s="807" t="s">
        <v>10027</v>
      </c>
      <c r="AD606" s="807"/>
      <c r="AE606" s="807" t="s">
        <v>10027</v>
      </c>
      <c r="AF606" s="807"/>
      <c r="AG606" s="807"/>
      <c r="AH606" s="807"/>
      <c r="AI606" s="1048"/>
      <c r="AJ606" s="807"/>
      <c r="AK606" s="559"/>
    </row>
    <row r="607" spans="1:37" ht="47.25" customHeight="1" x14ac:dyDescent="0.25">
      <c r="A607" s="767"/>
      <c r="B607" s="784">
        <v>599</v>
      </c>
      <c r="C607" s="785" t="s">
        <v>2844</v>
      </c>
      <c r="D607" s="792" t="s">
        <v>8755</v>
      </c>
      <c r="E607" s="793" t="s">
        <v>13681</v>
      </c>
      <c r="F607" s="792" t="s">
        <v>3846</v>
      </c>
      <c r="G607" s="794" t="s">
        <v>3400</v>
      </c>
      <c r="H607" s="796"/>
      <c r="I607" s="796"/>
      <c r="J607" s="796"/>
      <c r="K607" s="796"/>
      <c r="L607" s="807">
        <f t="shared" si="89"/>
        <v>74.52</v>
      </c>
      <c r="M607" s="796"/>
      <c r="N607" s="797">
        <v>6.21</v>
      </c>
      <c r="O607" s="795"/>
      <c r="P607" s="795"/>
      <c r="Q607" s="796"/>
      <c r="R607" s="807" t="s">
        <v>16715</v>
      </c>
      <c r="S607" s="807" t="s">
        <v>8952</v>
      </c>
      <c r="T607" s="796" t="s">
        <v>3849</v>
      </c>
      <c r="U607" s="807"/>
      <c r="V607" s="963">
        <v>3</v>
      </c>
      <c r="W607" s="807" t="s">
        <v>13487</v>
      </c>
      <c r="X607" s="807"/>
      <c r="Y607" s="807"/>
      <c r="Z607" s="807"/>
      <c r="AA607" s="807"/>
      <c r="AB607" s="807"/>
      <c r="AC607" s="807" t="s">
        <v>10027</v>
      </c>
      <c r="AD607" s="807" t="s">
        <v>10027</v>
      </c>
      <c r="AE607" s="807" t="s">
        <v>10027</v>
      </c>
      <c r="AF607" s="807"/>
      <c r="AG607" s="807"/>
      <c r="AH607" s="807"/>
      <c r="AI607" s="807"/>
      <c r="AJ607" s="807"/>
      <c r="AK607" s="559"/>
    </row>
    <row r="608" spans="1:37" ht="47.25" customHeight="1" x14ac:dyDescent="0.25">
      <c r="A608" s="767"/>
      <c r="B608" s="784">
        <v>600</v>
      </c>
      <c r="C608" s="785" t="s">
        <v>2844</v>
      </c>
      <c r="D608" s="792" t="s">
        <v>8824</v>
      </c>
      <c r="E608" s="793" t="s">
        <v>14213</v>
      </c>
      <c r="F608" s="792" t="s">
        <v>3852</v>
      </c>
      <c r="G608" s="794" t="s">
        <v>3400</v>
      </c>
      <c r="H608" s="796"/>
      <c r="I608" s="796"/>
      <c r="J608" s="796"/>
      <c r="K608" s="796"/>
      <c r="L608" s="807">
        <f t="shared" si="89"/>
        <v>116.16</v>
      </c>
      <c r="M608" s="796"/>
      <c r="N608" s="797">
        <v>9.68</v>
      </c>
      <c r="O608" s="795"/>
      <c r="P608" s="795"/>
      <c r="Q608" s="796"/>
      <c r="R608" s="807" t="s">
        <v>16715</v>
      </c>
      <c r="S608" s="807" t="s">
        <v>8952</v>
      </c>
      <c r="T608" s="796" t="s">
        <v>3855</v>
      </c>
      <c r="U608" s="807"/>
      <c r="V608" s="963">
        <v>2</v>
      </c>
      <c r="W608" s="807" t="s">
        <v>13487</v>
      </c>
      <c r="X608" s="807"/>
      <c r="Y608" s="807"/>
      <c r="Z608" s="807"/>
      <c r="AA608" s="807"/>
      <c r="AB608" s="807"/>
      <c r="AC608" s="807" t="s">
        <v>10027</v>
      </c>
      <c r="AD608" s="807"/>
      <c r="AE608" s="807" t="s">
        <v>10027</v>
      </c>
      <c r="AF608" s="807"/>
      <c r="AG608" s="807"/>
      <c r="AH608" s="807"/>
      <c r="AI608" s="807" t="s">
        <v>15904</v>
      </c>
      <c r="AJ608" s="807"/>
      <c r="AK608" s="559"/>
    </row>
    <row r="609" spans="1:37" ht="31.5" customHeight="1" x14ac:dyDescent="0.25">
      <c r="A609" s="767"/>
      <c r="B609" s="784">
        <v>601</v>
      </c>
      <c r="C609" s="785" t="s">
        <v>2844</v>
      </c>
      <c r="D609" s="792" t="s">
        <v>8824</v>
      </c>
      <c r="E609" s="793" t="s">
        <v>14214</v>
      </c>
      <c r="F609" s="792" t="s">
        <v>3858</v>
      </c>
      <c r="G609" s="794" t="s">
        <v>3400</v>
      </c>
      <c r="H609" s="796"/>
      <c r="I609" s="796"/>
      <c r="J609" s="796"/>
      <c r="K609" s="796"/>
      <c r="L609" s="807">
        <f t="shared" si="89"/>
        <v>288</v>
      </c>
      <c r="M609" s="796"/>
      <c r="N609" s="797">
        <v>24</v>
      </c>
      <c r="O609" s="795"/>
      <c r="P609" s="795"/>
      <c r="Q609" s="796"/>
      <c r="R609" s="807" t="s">
        <v>16715</v>
      </c>
      <c r="S609" s="807" t="s">
        <v>8952</v>
      </c>
      <c r="T609" s="796" t="s">
        <v>3861</v>
      </c>
      <c r="U609" s="807"/>
      <c r="V609" s="963">
        <v>2</v>
      </c>
      <c r="W609" s="807" t="s">
        <v>13540</v>
      </c>
      <c r="X609" s="807"/>
      <c r="Y609" s="807"/>
      <c r="Z609" s="807"/>
      <c r="AA609" s="807"/>
      <c r="AB609" s="807"/>
      <c r="AC609" s="807"/>
      <c r="AD609" s="807"/>
      <c r="AE609" s="807" t="s">
        <v>10027</v>
      </c>
      <c r="AF609" s="807"/>
      <c r="AG609" s="807"/>
      <c r="AH609" s="807"/>
      <c r="AI609" s="807"/>
      <c r="AJ609" s="807"/>
      <c r="AK609" s="559"/>
    </row>
    <row r="610" spans="1:37" ht="31.5" customHeight="1" x14ac:dyDescent="0.25">
      <c r="A610" s="767"/>
      <c r="B610" s="784">
        <v>602</v>
      </c>
      <c r="C610" s="785" t="s">
        <v>1191</v>
      </c>
      <c r="D610" s="792" t="s">
        <v>8825</v>
      </c>
      <c r="E610" s="793" t="s">
        <v>14215</v>
      </c>
      <c r="F610" s="792" t="s">
        <v>3864</v>
      </c>
      <c r="G610" s="794" t="s">
        <v>3400</v>
      </c>
      <c r="H610" s="796"/>
      <c r="I610" s="796"/>
      <c r="J610" s="796"/>
      <c r="K610" s="796"/>
      <c r="L610" s="807">
        <f t="shared" si="89"/>
        <v>237.60000000000002</v>
      </c>
      <c r="M610" s="796"/>
      <c r="N610" s="797">
        <v>19.8</v>
      </c>
      <c r="O610" s="795"/>
      <c r="P610" s="795"/>
      <c r="Q610" s="796"/>
      <c r="R610" s="807" t="s">
        <v>16715</v>
      </c>
      <c r="S610" s="807" t="s">
        <v>8952</v>
      </c>
      <c r="T610" s="796" t="s">
        <v>3871</v>
      </c>
      <c r="U610" s="807"/>
      <c r="V610" s="963">
        <v>2</v>
      </c>
      <c r="W610" s="807" t="s">
        <v>13497</v>
      </c>
      <c r="X610" s="807"/>
      <c r="Y610" s="807"/>
      <c r="Z610" s="807"/>
      <c r="AA610" s="807">
        <v>1</v>
      </c>
      <c r="AB610" s="807"/>
      <c r="AC610" s="807" t="s">
        <v>10027</v>
      </c>
      <c r="AD610" s="807" t="s">
        <v>10027</v>
      </c>
      <c r="AE610" s="807" t="s">
        <v>10027</v>
      </c>
      <c r="AF610" s="807"/>
      <c r="AG610" s="807"/>
      <c r="AH610" s="807"/>
      <c r="AI610" s="807"/>
      <c r="AJ610" s="807"/>
      <c r="AK610" s="559"/>
    </row>
    <row r="611" spans="1:37" ht="31.5" customHeight="1" x14ac:dyDescent="0.25">
      <c r="A611" s="767"/>
      <c r="B611" s="784">
        <v>603</v>
      </c>
      <c r="C611" s="785" t="s">
        <v>2817</v>
      </c>
      <c r="D611" s="792" t="s">
        <v>8823</v>
      </c>
      <c r="E611" s="793" t="s">
        <v>14216</v>
      </c>
      <c r="F611" s="792" t="s">
        <v>3874</v>
      </c>
      <c r="G611" s="794" t="s">
        <v>3400</v>
      </c>
      <c r="H611" s="796"/>
      <c r="I611" s="796"/>
      <c r="J611" s="796"/>
      <c r="K611" s="796"/>
      <c r="L611" s="807">
        <f t="shared" si="89"/>
        <v>49.44</v>
      </c>
      <c r="M611" s="796"/>
      <c r="N611" s="797">
        <v>4.12</v>
      </c>
      <c r="O611" s="795"/>
      <c r="P611" s="795"/>
      <c r="Q611" s="796"/>
      <c r="R611" s="807" t="s">
        <v>16715</v>
      </c>
      <c r="S611" s="807" t="s">
        <v>8952</v>
      </c>
      <c r="T611" s="796" t="s">
        <v>3877</v>
      </c>
      <c r="U611" s="807"/>
      <c r="V611" s="963"/>
      <c r="W611" s="807"/>
      <c r="X611" s="807"/>
      <c r="Y611" s="807"/>
      <c r="Z611" s="807"/>
      <c r="AA611" s="807">
        <v>1</v>
      </c>
      <c r="AB611" s="807" t="s">
        <v>10525</v>
      </c>
      <c r="AC611" s="807" t="s">
        <v>10027</v>
      </c>
      <c r="AD611" s="807"/>
      <c r="AE611" s="807"/>
      <c r="AF611" s="807"/>
      <c r="AG611" s="807"/>
      <c r="AH611" s="807"/>
      <c r="AI611" s="807" t="s">
        <v>15905</v>
      </c>
      <c r="AJ611" s="807"/>
      <c r="AK611" s="559"/>
    </row>
    <row r="612" spans="1:37" ht="47.25" customHeight="1" x14ac:dyDescent="0.25">
      <c r="A612" s="767"/>
      <c r="B612" s="784">
        <v>604</v>
      </c>
      <c r="C612" s="785" t="s">
        <v>3034</v>
      </c>
      <c r="D612" s="792" t="s">
        <v>8490</v>
      </c>
      <c r="E612" s="793" t="s">
        <v>14217</v>
      </c>
      <c r="F612" s="792" t="s">
        <v>3880</v>
      </c>
      <c r="G612" s="794" t="s">
        <v>3400</v>
      </c>
      <c r="H612" s="796"/>
      <c r="I612" s="796"/>
      <c r="J612" s="796"/>
      <c r="K612" s="796"/>
      <c r="L612" s="807">
        <f t="shared" si="89"/>
        <v>356.4</v>
      </c>
      <c r="M612" s="796"/>
      <c r="N612" s="797">
        <v>29.7</v>
      </c>
      <c r="O612" s="795"/>
      <c r="P612" s="795"/>
      <c r="Q612" s="796"/>
      <c r="R612" s="807" t="s">
        <v>16715</v>
      </c>
      <c r="S612" s="807" t="s">
        <v>8952</v>
      </c>
      <c r="T612" s="796" t="s">
        <v>3883</v>
      </c>
      <c r="U612" s="807"/>
      <c r="V612" s="963">
        <v>2</v>
      </c>
      <c r="W612" s="807" t="s">
        <v>13487</v>
      </c>
      <c r="X612" s="807"/>
      <c r="Y612" s="807"/>
      <c r="Z612" s="807"/>
      <c r="AA612" s="807"/>
      <c r="AB612" s="807"/>
      <c r="AC612" s="807" t="s">
        <v>10027</v>
      </c>
      <c r="AD612" s="807"/>
      <c r="AE612" s="807"/>
      <c r="AF612" s="807"/>
      <c r="AG612" s="807"/>
      <c r="AH612" s="807"/>
      <c r="AI612" s="807"/>
      <c r="AJ612" s="807"/>
      <c r="AK612" s="559"/>
    </row>
    <row r="613" spans="1:37" ht="31.5" customHeight="1" x14ac:dyDescent="0.25">
      <c r="A613" s="767"/>
      <c r="B613" s="784">
        <v>605</v>
      </c>
      <c r="C613" s="785" t="s">
        <v>2759</v>
      </c>
      <c r="D613" s="792" t="s">
        <v>8826</v>
      </c>
      <c r="E613" s="793" t="s">
        <v>13682</v>
      </c>
      <c r="F613" s="792" t="s">
        <v>3886</v>
      </c>
      <c r="G613" s="794" t="s">
        <v>3400</v>
      </c>
      <c r="H613" s="796"/>
      <c r="I613" s="796"/>
      <c r="J613" s="796"/>
      <c r="K613" s="796"/>
      <c r="L613" s="807">
        <f t="shared" si="89"/>
        <v>205.74</v>
      </c>
      <c r="M613" s="796"/>
      <c r="N613" s="795">
        <v>17.145</v>
      </c>
      <c r="O613" s="795"/>
      <c r="P613" s="795"/>
      <c r="Q613" s="796"/>
      <c r="R613" s="807" t="s">
        <v>16715</v>
      </c>
      <c r="S613" s="807" t="s">
        <v>8952</v>
      </c>
      <c r="T613" s="796" t="s">
        <v>3889</v>
      </c>
      <c r="U613" s="807"/>
      <c r="V613" s="963"/>
      <c r="W613" s="807"/>
      <c r="X613" s="807"/>
      <c r="Y613" s="807"/>
      <c r="Z613" s="807"/>
      <c r="AA613" s="807">
        <v>1</v>
      </c>
      <c r="AB613" s="807" t="s">
        <v>13683</v>
      </c>
      <c r="AC613" s="807" t="s">
        <v>10027</v>
      </c>
      <c r="AD613" s="807"/>
      <c r="AE613" s="807" t="s">
        <v>10027</v>
      </c>
      <c r="AF613" s="807"/>
      <c r="AG613" s="807"/>
      <c r="AH613" s="807"/>
      <c r="AI613" s="807"/>
      <c r="AJ613" s="807"/>
      <c r="AK613" s="559"/>
    </row>
    <row r="614" spans="1:37" ht="47.25" customHeight="1" x14ac:dyDescent="0.25">
      <c r="A614" s="767"/>
      <c r="B614" s="784">
        <v>606</v>
      </c>
      <c r="C614" s="785" t="s">
        <v>3034</v>
      </c>
      <c r="D614" s="792" t="s">
        <v>8502</v>
      </c>
      <c r="E614" s="793" t="s">
        <v>6683</v>
      </c>
      <c r="F614" s="792" t="s">
        <v>3892</v>
      </c>
      <c r="G614" s="794" t="s">
        <v>3400</v>
      </c>
      <c r="H614" s="796"/>
      <c r="I614" s="796"/>
      <c r="J614" s="796"/>
      <c r="K614" s="796"/>
      <c r="L614" s="807">
        <f t="shared" si="89"/>
        <v>144</v>
      </c>
      <c r="M614" s="796"/>
      <c r="N614" s="797">
        <v>12</v>
      </c>
      <c r="O614" s="795"/>
      <c r="P614" s="795"/>
      <c r="Q614" s="796"/>
      <c r="R614" s="807" t="s">
        <v>16715</v>
      </c>
      <c r="S614" s="807" t="s">
        <v>8952</v>
      </c>
      <c r="T614" s="796" t="s">
        <v>3895</v>
      </c>
      <c r="U614" s="807"/>
      <c r="V614" s="963"/>
      <c r="W614" s="807"/>
      <c r="X614" s="807"/>
      <c r="Y614" s="807"/>
      <c r="Z614" s="807"/>
      <c r="AA614" s="807"/>
      <c r="AB614" s="807"/>
      <c r="AC614" s="807"/>
      <c r="AD614" s="807"/>
      <c r="AE614" s="807"/>
      <c r="AF614" s="807"/>
      <c r="AG614" s="807"/>
      <c r="AH614" s="807"/>
      <c r="AI614" s="807"/>
      <c r="AJ614" s="807"/>
      <c r="AK614" s="559"/>
    </row>
    <row r="615" spans="1:37" ht="31.5" customHeight="1" x14ac:dyDescent="0.25">
      <c r="A615" s="767"/>
      <c r="B615" s="784">
        <v>607</v>
      </c>
      <c r="C615" s="785" t="s">
        <v>2759</v>
      </c>
      <c r="D615" s="792" t="s">
        <v>8827</v>
      </c>
      <c r="E615" s="793" t="s">
        <v>14218</v>
      </c>
      <c r="F615" s="792" t="s">
        <v>3898</v>
      </c>
      <c r="G615" s="794" t="s">
        <v>3400</v>
      </c>
      <c r="H615" s="796"/>
      <c r="I615" s="796"/>
      <c r="J615" s="796"/>
      <c r="K615" s="796"/>
      <c r="L615" s="807">
        <f t="shared" si="89"/>
        <v>1152</v>
      </c>
      <c r="M615" s="796"/>
      <c r="N615" s="795">
        <v>96</v>
      </c>
      <c r="O615" s="795"/>
      <c r="P615" s="795"/>
      <c r="Q615" s="796"/>
      <c r="R615" s="807" t="s">
        <v>16715</v>
      </c>
      <c r="S615" s="807" t="s">
        <v>8952</v>
      </c>
      <c r="T615" s="796" t="s">
        <v>3901</v>
      </c>
      <c r="U615" s="807"/>
      <c r="V615" s="963"/>
      <c r="W615" s="807"/>
      <c r="X615" s="807"/>
      <c r="Y615" s="807"/>
      <c r="Z615" s="807"/>
      <c r="AA615" s="807">
        <v>1</v>
      </c>
      <c r="AB615" s="807" t="s">
        <v>10525</v>
      </c>
      <c r="AC615" s="807" t="s">
        <v>10027</v>
      </c>
      <c r="AD615" s="807"/>
      <c r="AE615" s="807" t="s">
        <v>10027</v>
      </c>
      <c r="AF615" s="807"/>
      <c r="AG615" s="807"/>
      <c r="AH615" s="807"/>
      <c r="AI615" s="807" t="s">
        <v>15906</v>
      </c>
      <c r="AJ615" s="807"/>
      <c r="AK615" s="559"/>
    </row>
    <row r="616" spans="1:37" ht="31.5" customHeight="1" x14ac:dyDescent="0.25">
      <c r="A616" s="767"/>
      <c r="B616" s="784">
        <v>608</v>
      </c>
      <c r="C616" s="785" t="s">
        <v>2759</v>
      </c>
      <c r="D616" s="792" t="s">
        <v>16122</v>
      </c>
      <c r="E616" s="793" t="s">
        <v>10120</v>
      </c>
      <c r="F616" s="792" t="s">
        <v>3996</v>
      </c>
      <c r="G616" s="794" t="s">
        <v>3400</v>
      </c>
      <c r="H616" s="796"/>
      <c r="I616" s="796"/>
      <c r="J616" s="796" t="s">
        <v>16123</v>
      </c>
      <c r="K616" s="796"/>
      <c r="L616" s="807">
        <f t="shared" si="89"/>
        <v>3519.12</v>
      </c>
      <c r="M616" s="796"/>
      <c r="N616" s="795">
        <v>293.26</v>
      </c>
      <c r="O616" s="795"/>
      <c r="P616" s="795"/>
      <c r="Q616" s="796"/>
      <c r="R616" s="807" t="s">
        <v>16715</v>
      </c>
      <c r="S616" s="807" t="s">
        <v>8952</v>
      </c>
      <c r="T616" s="796" t="s">
        <v>3907</v>
      </c>
      <c r="U616" s="807"/>
      <c r="V616" s="963"/>
      <c r="W616" s="807"/>
      <c r="X616" s="807"/>
      <c r="Y616" s="807"/>
      <c r="Z616" s="807"/>
      <c r="AA616" s="807">
        <v>2</v>
      </c>
      <c r="AB616" s="807"/>
      <c r="AC616" s="807"/>
      <c r="AD616" s="807"/>
      <c r="AE616" s="807"/>
      <c r="AF616" s="807"/>
      <c r="AG616" s="807"/>
      <c r="AH616" s="807"/>
      <c r="AI616" s="807"/>
      <c r="AJ616" s="807"/>
      <c r="AK616" s="559"/>
    </row>
    <row r="617" spans="1:37" ht="78.75" customHeight="1" x14ac:dyDescent="0.25">
      <c r="A617" s="767"/>
      <c r="B617" s="784">
        <v>609</v>
      </c>
      <c r="C617" s="785" t="s">
        <v>3034</v>
      </c>
      <c r="D617" s="872" t="s">
        <v>16115</v>
      </c>
      <c r="E617" s="862" t="s">
        <v>16160</v>
      </c>
      <c r="F617" s="872" t="s">
        <v>16161</v>
      </c>
      <c r="G617" s="807" t="s">
        <v>3400</v>
      </c>
      <c r="H617" s="781"/>
      <c r="I617" s="781"/>
      <c r="J617" s="781"/>
      <c r="K617" s="782"/>
      <c r="L617" s="807">
        <f t="shared" si="89"/>
        <v>232.32</v>
      </c>
      <c r="M617" s="782"/>
      <c r="N617" s="803">
        <v>19.36</v>
      </c>
      <c r="O617" s="800"/>
      <c r="P617" s="786"/>
      <c r="Q617" s="945"/>
      <c r="R617" s="807" t="s">
        <v>16715</v>
      </c>
      <c r="S617" s="800" t="s">
        <v>8952</v>
      </c>
      <c r="T617" s="800" t="s">
        <v>17195</v>
      </c>
      <c r="U617" s="876"/>
      <c r="V617" s="957">
        <v>4</v>
      </c>
      <c r="W617" s="877" t="s">
        <v>13519</v>
      </c>
      <c r="X617" s="876"/>
      <c r="Y617" s="876"/>
      <c r="Z617" s="876"/>
      <c r="AA617" s="876"/>
      <c r="AB617" s="877"/>
      <c r="AC617" s="876"/>
      <c r="AD617" s="876"/>
      <c r="AE617" s="876"/>
      <c r="AF617" s="876"/>
      <c r="AG617" s="876"/>
      <c r="AH617" s="807"/>
      <c r="AI617" s="807"/>
      <c r="AJ617" s="807"/>
      <c r="AK617" s="559"/>
    </row>
    <row r="618" spans="1:37" ht="47.25" customHeight="1" x14ac:dyDescent="0.25">
      <c r="A618" s="767"/>
      <c r="B618" s="784">
        <v>610</v>
      </c>
      <c r="C618" s="785" t="s">
        <v>3034</v>
      </c>
      <c r="D618" s="792" t="s">
        <v>8886</v>
      </c>
      <c r="E618" s="793" t="s">
        <v>14219</v>
      </c>
      <c r="F618" s="792" t="s">
        <v>3918</v>
      </c>
      <c r="G618" s="794" t="s">
        <v>3400</v>
      </c>
      <c r="H618" s="796"/>
      <c r="I618" s="796"/>
      <c r="J618" s="796"/>
      <c r="K618" s="796"/>
      <c r="L618" s="807">
        <f t="shared" si="89"/>
        <v>171.60000000000002</v>
      </c>
      <c r="M618" s="796"/>
      <c r="N618" s="797">
        <v>14.3</v>
      </c>
      <c r="O618" s="795"/>
      <c r="P618" s="795"/>
      <c r="Q618" s="796"/>
      <c r="R618" s="807" t="s">
        <v>16715</v>
      </c>
      <c r="S618" s="807" t="s">
        <v>8952</v>
      </c>
      <c r="T618" s="796" t="s">
        <v>3921</v>
      </c>
      <c r="U618" s="807"/>
      <c r="V618" s="963">
        <v>2</v>
      </c>
      <c r="W618" s="807" t="s">
        <v>15907</v>
      </c>
      <c r="X618" s="807"/>
      <c r="Y618" s="807"/>
      <c r="Z618" s="807"/>
      <c r="AA618" s="807"/>
      <c r="AB618" s="807"/>
      <c r="AC618" s="807"/>
      <c r="AD618" s="807"/>
      <c r="AE618" s="807"/>
      <c r="AF618" s="807"/>
      <c r="AG618" s="807"/>
      <c r="AH618" s="807"/>
      <c r="AI618" s="807" t="s">
        <v>15908</v>
      </c>
      <c r="AJ618" s="807"/>
      <c r="AK618" s="559"/>
    </row>
    <row r="619" spans="1:37" ht="31.5" customHeight="1" x14ac:dyDescent="0.25">
      <c r="A619" s="767"/>
      <c r="B619" s="784">
        <v>611</v>
      </c>
      <c r="C619" s="785" t="s">
        <v>3034</v>
      </c>
      <c r="D619" s="792" t="s">
        <v>8490</v>
      </c>
      <c r="E619" s="793" t="s">
        <v>14220</v>
      </c>
      <c r="F619" s="792" t="s">
        <v>3924</v>
      </c>
      <c r="G619" s="794" t="s">
        <v>3400</v>
      </c>
      <c r="H619" s="796"/>
      <c r="I619" s="796"/>
      <c r="J619" s="796"/>
      <c r="K619" s="796"/>
      <c r="L619" s="807">
        <f t="shared" si="89"/>
        <v>151.80000000000001</v>
      </c>
      <c r="M619" s="796"/>
      <c r="N619" s="797">
        <v>12.65</v>
      </c>
      <c r="O619" s="795"/>
      <c r="P619" s="795"/>
      <c r="Q619" s="796"/>
      <c r="R619" s="807" t="s">
        <v>16715</v>
      </c>
      <c r="S619" s="807" t="s">
        <v>8952</v>
      </c>
      <c r="T619" s="796" t="s">
        <v>3927</v>
      </c>
      <c r="U619" s="807"/>
      <c r="V619" s="963">
        <v>3</v>
      </c>
      <c r="W619" s="807" t="s">
        <v>13485</v>
      </c>
      <c r="X619" s="807"/>
      <c r="Y619" s="807"/>
      <c r="Z619" s="807"/>
      <c r="AA619" s="807"/>
      <c r="AB619" s="807"/>
      <c r="AC619" s="807" t="s">
        <v>10027</v>
      </c>
      <c r="AD619" s="807" t="s">
        <v>10027</v>
      </c>
      <c r="AE619" s="807" t="s">
        <v>10027</v>
      </c>
      <c r="AF619" s="807"/>
      <c r="AG619" s="807"/>
      <c r="AH619" s="807"/>
      <c r="AI619" s="807"/>
      <c r="AJ619" s="807"/>
      <c r="AK619" s="559"/>
    </row>
    <row r="620" spans="1:37" ht="47.25" customHeight="1" x14ac:dyDescent="0.25">
      <c r="A620" s="767"/>
      <c r="B620" s="784">
        <v>612</v>
      </c>
      <c r="C620" s="785" t="s">
        <v>2809</v>
      </c>
      <c r="D620" s="792" t="s">
        <v>8829</v>
      </c>
      <c r="E620" s="793" t="s">
        <v>14221</v>
      </c>
      <c r="F620" s="792" t="s">
        <v>3930</v>
      </c>
      <c r="G620" s="794" t="s">
        <v>3400</v>
      </c>
      <c r="H620" s="796"/>
      <c r="I620" s="796"/>
      <c r="J620" s="796"/>
      <c r="K620" s="796"/>
      <c r="L620" s="807">
        <f t="shared" si="89"/>
        <v>54</v>
      </c>
      <c r="M620" s="796"/>
      <c r="N620" s="797">
        <v>4.5</v>
      </c>
      <c r="O620" s="795"/>
      <c r="P620" s="795"/>
      <c r="Q620" s="796"/>
      <c r="R620" s="807" t="s">
        <v>16715</v>
      </c>
      <c r="S620" s="807" t="s">
        <v>8952</v>
      </c>
      <c r="T620" s="796" t="s">
        <v>3933</v>
      </c>
      <c r="U620" s="807"/>
      <c r="V620" s="963">
        <v>6</v>
      </c>
      <c r="W620" s="807" t="s">
        <v>14222</v>
      </c>
      <c r="X620" s="807"/>
      <c r="Y620" s="807"/>
      <c r="Z620" s="807"/>
      <c r="AA620" s="807"/>
      <c r="AB620" s="807"/>
      <c r="AC620" s="807" t="s">
        <v>14223</v>
      </c>
      <c r="AD620" s="807"/>
      <c r="AE620" s="807" t="s">
        <v>10027</v>
      </c>
      <c r="AF620" s="807"/>
      <c r="AG620" s="807"/>
      <c r="AH620" s="807"/>
      <c r="AI620" s="807"/>
      <c r="AJ620" s="807"/>
      <c r="AK620" s="559"/>
    </row>
    <row r="621" spans="1:37" ht="31.5" customHeight="1" x14ac:dyDescent="0.25">
      <c r="A621" s="767"/>
      <c r="B621" s="784">
        <v>613</v>
      </c>
      <c r="C621" s="874" t="s">
        <v>2759</v>
      </c>
      <c r="D621" s="872" t="s">
        <v>16113</v>
      </c>
      <c r="E621" s="862" t="s">
        <v>17657</v>
      </c>
      <c r="F621" s="872" t="s">
        <v>16114</v>
      </c>
      <c r="G621" s="807" t="s">
        <v>3400</v>
      </c>
      <c r="H621" s="781"/>
      <c r="I621" s="781"/>
      <c r="J621" s="781"/>
      <c r="K621" s="782"/>
      <c r="L621" s="807">
        <f t="shared" si="89"/>
        <v>52.800000000000004</v>
      </c>
      <c r="M621" s="782"/>
      <c r="N621" s="800">
        <v>4.4000000000000004</v>
      </c>
      <c r="O621" s="800"/>
      <c r="P621" s="786"/>
      <c r="Q621" s="945"/>
      <c r="R621" s="807" t="s">
        <v>16715</v>
      </c>
      <c r="S621" s="800" t="s">
        <v>8952</v>
      </c>
      <c r="T621" s="800"/>
      <c r="U621" s="876"/>
      <c r="V621" s="957">
        <v>2</v>
      </c>
      <c r="W621" s="877" t="s">
        <v>13485</v>
      </c>
      <c r="X621" s="876"/>
      <c r="Y621" s="876"/>
      <c r="Z621" s="876"/>
      <c r="AA621" s="876"/>
      <c r="AB621" s="877"/>
      <c r="AC621" s="876" t="s">
        <v>10027</v>
      </c>
      <c r="AD621" s="876" t="s">
        <v>10027</v>
      </c>
      <c r="AE621" s="876" t="s">
        <v>10027</v>
      </c>
      <c r="AF621" s="876"/>
      <c r="AG621" s="876"/>
      <c r="AH621" s="807"/>
      <c r="AI621" s="807"/>
      <c r="AJ621" s="807"/>
      <c r="AK621" s="559"/>
    </row>
    <row r="622" spans="1:37" ht="31.5" customHeight="1" x14ac:dyDescent="0.25">
      <c r="A622" s="767"/>
      <c r="B622" s="784">
        <v>614</v>
      </c>
      <c r="C622" s="785" t="s">
        <v>2759</v>
      </c>
      <c r="D622" s="792" t="s">
        <v>8831</v>
      </c>
      <c r="E622" s="793" t="s">
        <v>6691</v>
      </c>
      <c r="F622" s="792" t="s">
        <v>3942</v>
      </c>
      <c r="G622" s="794" t="s">
        <v>3400</v>
      </c>
      <c r="H622" s="796"/>
      <c r="I622" s="796"/>
      <c r="J622" s="796"/>
      <c r="K622" s="796"/>
      <c r="L622" s="807">
        <f t="shared" si="89"/>
        <v>79.199999999999989</v>
      </c>
      <c r="M622" s="796"/>
      <c r="N622" s="795">
        <v>6.6</v>
      </c>
      <c r="O622" s="795"/>
      <c r="P622" s="795"/>
      <c r="Q622" s="796"/>
      <c r="R622" s="807" t="s">
        <v>16715</v>
      </c>
      <c r="S622" s="807" t="s">
        <v>8952</v>
      </c>
      <c r="T622" s="796" t="s">
        <v>3945</v>
      </c>
      <c r="U622" s="807"/>
      <c r="V622" s="963"/>
      <c r="W622" s="807"/>
      <c r="X622" s="807"/>
      <c r="Y622" s="807"/>
      <c r="Z622" s="807"/>
      <c r="AA622" s="807"/>
      <c r="AB622" s="807"/>
      <c r="AC622" s="807"/>
      <c r="AD622" s="807"/>
      <c r="AE622" s="807"/>
      <c r="AF622" s="807"/>
      <c r="AG622" s="807"/>
      <c r="AH622" s="807"/>
      <c r="AI622" s="807"/>
      <c r="AJ622" s="807"/>
      <c r="AK622" s="559"/>
    </row>
    <row r="623" spans="1:37" ht="47.25" customHeight="1" x14ac:dyDescent="0.25">
      <c r="A623" s="767"/>
      <c r="B623" s="784">
        <v>615</v>
      </c>
      <c r="C623" s="785" t="s">
        <v>2759</v>
      </c>
      <c r="D623" s="792" t="s">
        <v>8832</v>
      </c>
      <c r="E623" s="793" t="s">
        <v>13498</v>
      </c>
      <c r="F623" s="792" t="s">
        <v>3948</v>
      </c>
      <c r="G623" s="794" t="s">
        <v>3400</v>
      </c>
      <c r="H623" s="796"/>
      <c r="I623" s="796"/>
      <c r="J623" s="796"/>
      <c r="K623" s="796"/>
      <c r="L623" s="807">
        <f t="shared" si="89"/>
        <v>18</v>
      </c>
      <c r="M623" s="796"/>
      <c r="N623" s="795">
        <v>1.5</v>
      </c>
      <c r="O623" s="795"/>
      <c r="P623" s="795"/>
      <c r="Q623" s="796"/>
      <c r="R623" s="807" t="s">
        <v>16715</v>
      </c>
      <c r="S623" s="807" t="s">
        <v>8952</v>
      </c>
      <c r="T623" s="796" t="s">
        <v>3951</v>
      </c>
      <c r="U623" s="807"/>
      <c r="V623" s="963">
        <v>1</v>
      </c>
      <c r="W623" s="807" t="s">
        <v>13500</v>
      </c>
      <c r="X623" s="807"/>
      <c r="Y623" s="807"/>
      <c r="Z623" s="807"/>
      <c r="AA623" s="807"/>
      <c r="AB623" s="807"/>
      <c r="AC623" s="807"/>
      <c r="AD623" s="807"/>
      <c r="AE623" s="807"/>
      <c r="AF623" s="807"/>
      <c r="AG623" s="807"/>
      <c r="AH623" s="807"/>
      <c r="AI623" s="807"/>
      <c r="AJ623" s="807"/>
      <c r="AK623" s="559"/>
    </row>
    <row r="624" spans="1:37" ht="31.5" customHeight="1" x14ac:dyDescent="0.25">
      <c r="A624" s="767"/>
      <c r="B624" s="784">
        <v>616</v>
      </c>
      <c r="C624" s="785" t="s">
        <v>2768</v>
      </c>
      <c r="D624" s="792" t="s">
        <v>8833</v>
      </c>
      <c r="E624" s="793" t="s">
        <v>16667</v>
      </c>
      <c r="F624" s="792" t="s">
        <v>3954</v>
      </c>
      <c r="G624" s="794" t="s">
        <v>3400</v>
      </c>
      <c r="H624" s="796"/>
      <c r="I624" s="796"/>
      <c r="J624" s="796"/>
      <c r="K624" s="796"/>
      <c r="L624" s="807">
        <f t="shared" si="89"/>
        <v>384</v>
      </c>
      <c r="M624" s="796"/>
      <c r="N624" s="797">
        <v>32</v>
      </c>
      <c r="O624" s="795"/>
      <c r="P624" s="795"/>
      <c r="Q624" s="796"/>
      <c r="R624" s="807" t="s">
        <v>16715</v>
      </c>
      <c r="S624" s="807" t="s">
        <v>8952</v>
      </c>
      <c r="T624" s="796" t="s">
        <v>3957</v>
      </c>
      <c r="U624" s="807"/>
      <c r="V624" s="963"/>
      <c r="W624" s="807"/>
      <c r="X624" s="807"/>
      <c r="Y624" s="807"/>
      <c r="Z624" s="807"/>
      <c r="AA624" s="807">
        <v>1</v>
      </c>
      <c r="AB624" s="807" t="s">
        <v>13501</v>
      </c>
      <c r="AC624" s="807"/>
      <c r="AD624" s="807"/>
      <c r="AE624" s="807"/>
      <c r="AF624" s="807"/>
      <c r="AG624" s="807"/>
      <c r="AH624" s="807"/>
      <c r="AI624" s="807"/>
      <c r="AJ624" s="807"/>
      <c r="AK624" s="559"/>
    </row>
    <row r="625" spans="1:37" ht="31.5" customHeight="1" x14ac:dyDescent="0.25">
      <c r="A625" s="767"/>
      <c r="B625" s="784">
        <v>617</v>
      </c>
      <c r="C625" s="785" t="s">
        <v>2768</v>
      </c>
      <c r="D625" s="792" t="s">
        <v>8833</v>
      </c>
      <c r="E625" s="793" t="s">
        <v>14224</v>
      </c>
      <c r="F625" s="792" t="s">
        <v>3960</v>
      </c>
      <c r="G625" s="794" t="s">
        <v>3400</v>
      </c>
      <c r="H625" s="796"/>
      <c r="I625" s="796"/>
      <c r="J625" s="796"/>
      <c r="K625" s="796"/>
      <c r="L625" s="807">
        <f t="shared" si="89"/>
        <v>288</v>
      </c>
      <c r="M625" s="796"/>
      <c r="N625" s="797">
        <v>24</v>
      </c>
      <c r="O625" s="795"/>
      <c r="P625" s="795"/>
      <c r="Q625" s="796"/>
      <c r="R625" s="807" t="s">
        <v>16715</v>
      </c>
      <c r="S625" s="807" t="s">
        <v>8952</v>
      </c>
      <c r="T625" s="796" t="s">
        <v>3963</v>
      </c>
      <c r="U625" s="807"/>
      <c r="V625" s="963"/>
      <c r="W625" s="807"/>
      <c r="X625" s="807"/>
      <c r="Y625" s="807"/>
      <c r="Z625" s="807"/>
      <c r="AA625" s="807">
        <v>1</v>
      </c>
      <c r="AB625" s="807" t="s">
        <v>14225</v>
      </c>
      <c r="AC625" s="807" t="s">
        <v>10027</v>
      </c>
      <c r="AD625" s="807"/>
      <c r="AE625" s="807" t="s">
        <v>10027</v>
      </c>
      <c r="AF625" s="807"/>
      <c r="AG625" s="807"/>
      <c r="AH625" s="807"/>
      <c r="AI625" s="807"/>
      <c r="AJ625" s="807"/>
      <c r="AK625" s="559"/>
    </row>
    <row r="626" spans="1:37" ht="31.5" customHeight="1" x14ac:dyDescent="0.25">
      <c r="A626" s="767"/>
      <c r="B626" s="784">
        <v>618</v>
      </c>
      <c r="C626" s="785" t="s">
        <v>3034</v>
      </c>
      <c r="D626" s="792" t="s">
        <v>8491</v>
      </c>
      <c r="E626" s="793" t="s">
        <v>6695</v>
      </c>
      <c r="F626" s="792" t="s">
        <v>3966</v>
      </c>
      <c r="G626" s="794" t="s">
        <v>3400</v>
      </c>
      <c r="H626" s="796"/>
      <c r="I626" s="796"/>
      <c r="J626" s="796"/>
      <c r="K626" s="796"/>
      <c r="L626" s="807">
        <f t="shared" si="89"/>
        <v>81</v>
      </c>
      <c r="M626" s="796"/>
      <c r="N626" s="797">
        <v>6.75</v>
      </c>
      <c r="O626" s="795"/>
      <c r="P626" s="795"/>
      <c r="Q626" s="796"/>
      <c r="R626" s="807" t="s">
        <v>16715</v>
      </c>
      <c r="S626" s="807" t="s">
        <v>8952</v>
      </c>
      <c r="T626" s="796" t="s">
        <v>3969</v>
      </c>
      <c r="U626" s="807"/>
      <c r="V626" s="963"/>
      <c r="W626" s="807"/>
      <c r="X626" s="807"/>
      <c r="Y626" s="807"/>
      <c r="Z626" s="807"/>
      <c r="AA626" s="807">
        <v>1</v>
      </c>
      <c r="AB626" s="807" t="s">
        <v>15909</v>
      </c>
      <c r="AC626" s="807"/>
      <c r="AD626" s="807"/>
      <c r="AE626" s="807"/>
      <c r="AF626" s="807"/>
      <c r="AG626" s="807"/>
      <c r="AH626" s="807"/>
      <c r="AI626" s="807" t="s">
        <v>15910</v>
      </c>
      <c r="AJ626" s="807"/>
      <c r="AK626" s="559"/>
    </row>
    <row r="627" spans="1:37" ht="47.25" customHeight="1" x14ac:dyDescent="0.25">
      <c r="A627" s="767"/>
      <c r="B627" s="784">
        <v>619</v>
      </c>
      <c r="C627" s="785" t="s">
        <v>2809</v>
      </c>
      <c r="D627" s="792" t="s">
        <v>8834</v>
      </c>
      <c r="E627" s="793" t="s">
        <v>14226</v>
      </c>
      <c r="F627" s="792" t="s">
        <v>3972</v>
      </c>
      <c r="G627" s="794" t="s">
        <v>3400</v>
      </c>
      <c r="H627" s="796"/>
      <c r="I627" s="796"/>
      <c r="J627" s="796"/>
      <c r="K627" s="796"/>
      <c r="L627" s="807">
        <f t="shared" si="89"/>
        <v>54</v>
      </c>
      <c r="M627" s="796"/>
      <c r="N627" s="797">
        <v>4.5</v>
      </c>
      <c r="O627" s="795"/>
      <c r="P627" s="795"/>
      <c r="Q627" s="796"/>
      <c r="R627" s="807" t="s">
        <v>16715</v>
      </c>
      <c r="S627" s="807" t="s">
        <v>8952</v>
      </c>
      <c r="T627" s="796" t="s">
        <v>3975</v>
      </c>
      <c r="U627" s="807"/>
      <c r="V627" s="963">
        <v>2</v>
      </c>
      <c r="W627" s="807" t="s">
        <v>13752</v>
      </c>
      <c r="X627" s="807"/>
      <c r="Y627" s="807"/>
      <c r="Z627" s="807"/>
      <c r="AA627" s="807"/>
      <c r="AB627" s="807"/>
      <c r="AC627" s="807"/>
      <c r="AD627" s="807"/>
      <c r="AE627" s="807"/>
      <c r="AF627" s="807"/>
      <c r="AG627" s="807"/>
      <c r="AH627" s="807"/>
      <c r="AI627" s="807"/>
      <c r="AJ627" s="807"/>
      <c r="AK627" s="559"/>
    </row>
    <row r="628" spans="1:37" ht="47.25" customHeight="1" x14ac:dyDescent="0.25">
      <c r="A628" s="767"/>
      <c r="B628" s="784">
        <v>620</v>
      </c>
      <c r="C628" s="785" t="s">
        <v>2809</v>
      </c>
      <c r="D628" s="792" t="s">
        <v>8576</v>
      </c>
      <c r="E628" s="793" t="s">
        <v>13502</v>
      </c>
      <c r="F628" s="792" t="s">
        <v>3978</v>
      </c>
      <c r="G628" s="794" t="s">
        <v>3400</v>
      </c>
      <c r="H628" s="796"/>
      <c r="I628" s="796"/>
      <c r="J628" s="796"/>
      <c r="K628" s="796"/>
      <c r="L628" s="807">
        <f t="shared" si="89"/>
        <v>104.03999999999999</v>
      </c>
      <c r="M628" s="796"/>
      <c r="N628" s="797">
        <v>8.67</v>
      </c>
      <c r="O628" s="795"/>
      <c r="P628" s="795"/>
      <c r="Q628" s="796"/>
      <c r="R628" s="807" t="s">
        <v>16715</v>
      </c>
      <c r="S628" s="807" t="s">
        <v>8952</v>
      </c>
      <c r="T628" s="796" t="s">
        <v>3981</v>
      </c>
      <c r="U628" s="807"/>
      <c r="V628" s="963">
        <v>2</v>
      </c>
      <c r="W628" s="807" t="s">
        <v>13500</v>
      </c>
      <c r="X628" s="807"/>
      <c r="Y628" s="807"/>
      <c r="Z628" s="807"/>
      <c r="AA628" s="807"/>
      <c r="AB628" s="807"/>
      <c r="AC628" s="807" t="s">
        <v>10027</v>
      </c>
      <c r="AD628" s="807" t="s">
        <v>10027</v>
      </c>
      <c r="AE628" s="807" t="s">
        <v>10027</v>
      </c>
      <c r="AF628" s="807"/>
      <c r="AG628" s="807"/>
      <c r="AH628" s="807"/>
      <c r="AI628" s="807"/>
      <c r="AJ628" s="807"/>
      <c r="AK628" s="559"/>
    </row>
    <row r="629" spans="1:37" ht="47.25" customHeight="1" x14ac:dyDescent="0.25">
      <c r="A629" s="767"/>
      <c r="B629" s="784">
        <v>621</v>
      </c>
      <c r="C629" s="785" t="s">
        <v>2759</v>
      </c>
      <c r="D629" s="792" t="s">
        <v>8835</v>
      </c>
      <c r="E629" s="793" t="s">
        <v>14227</v>
      </c>
      <c r="F629" s="792" t="s">
        <v>3984</v>
      </c>
      <c r="G629" s="794" t="s">
        <v>3400</v>
      </c>
      <c r="H629" s="796"/>
      <c r="I629" s="796"/>
      <c r="J629" s="796"/>
      <c r="K629" s="796"/>
      <c r="L629" s="807">
        <f t="shared" si="89"/>
        <v>58.08</v>
      </c>
      <c r="M629" s="796"/>
      <c r="N629" s="795">
        <v>4.84</v>
      </c>
      <c r="O629" s="795"/>
      <c r="P629" s="795"/>
      <c r="Q629" s="796"/>
      <c r="R629" s="807" t="s">
        <v>16715</v>
      </c>
      <c r="S629" s="807" t="s">
        <v>8952</v>
      </c>
      <c r="T629" s="796" t="s">
        <v>3987</v>
      </c>
      <c r="U629" s="807"/>
      <c r="V629" s="963">
        <v>1</v>
      </c>
      <c r="W629" s="807" t="s">
        <v>13500</v>
      </c>
      <c r="X629" s="807"/>
      <c r="Y629" s="807"/>
      <c r="Z629" s="807"/>
      <c r="AA629" s="807"/>
      <c r="AB629" s="807"/>
      <c r="AC629" s="807" t="s">
        <v>10027</v>
      </c>
      <c r="AD629" s="807"/>
      <c r="AE629" s="807" t="s">
        <v>10027</v>
      </c>
      <c r="AF629" s="807"/>
      <c r="AG629" s="807"/>
      <c r="AH629" s="807"/>
      <c r="AI629" s="807"/>
      <c r="AJ629" s="807"/>
      <c r="AK629" s="559"/>
    </row>
    <row r="630" spans="1:37" ht="31.5" customHeight="1" x14ac:dyDescent="0.25">
      <c r="A630" s="767"/>
      <c r="B630" s="784">
        <v>622</v>
      </c>
      <c r="C630" s="785" t="s">
        <v>3034</v>
      </c>
      <c r="D630" s="792" t="s">
        <v>8836</v>
      </c>
      <c r="E630" s="793" t="s">
        <v>14228</v>
      </c>
      <c r="F630" s="792" t="s">
        <v>3990</v>
      </c>
      <c r="G630" s="794" t="s">
        <v>3400</v>
      </c>
      <c r="H630" s="796"/>
      <c r="I630" s="796"/>
      <c r="J630" s="796"/>
      <c r="K630" s="796"/>
      <c r="L630" s="807">
        <f t="shared" si="89"/>
        <v>79.199999999999989</v>
      </c>
      <c r="M630" s="796"/>
      <c r="N630" s="797">
        <v>6.6</v>
      </c>
      <c r="O630" s="795"/>
      <c r="P630" s="795"/>
      <c r="Q630" s="796"/>
      <c r="R630" s="807" t="s">
        <v>16715</v>
      </c>
      <c r="S630" s="807" t="s">
        <v>8952</v>
      </c>
      <c r="T630" s="796" t="s">
        <v>3993</v>
      </c>
      <c r="U630" s="807"/>
      <c r="V630" s="963">
        <v>2</v>
      </c>
      <c r="W630" s="807" t="s">
        <v>14229</v>
      </c>
      <c r="X630" s="807"/>
      <c r="Y630" s="807"/>
      <c r="Z630" s="807"/>
      <c r="AA630" s="807"/>
      <c r="AB630" s="807"/>
      <c r="AC630" s="807" t="s">
        <v>10027</v>
      </c>
      <c r="AD630" s="807" t="s">
        <v>10027</v>
      </c>
      <c r="AE630" s="807" t="s">
        <v>10027</v>
      </c>
      <c r="AF630" s="807"/>
      <c r="AG630" s="807"/>
      <c r="AH630" s="807"/>
      <c r="AI630" s="807" t="s">
        <v>15911</v>
      </c>
      <c r="AJ630" s="807"/>
      <c r="AK630" s="559"/>
    </row>
    <row r="631" spans="1:37" ht="31.5" customHeight="1" x14ac:dyDescent="0.25">
      <c r="A631" s="767"/>
      <c r="B631" s="784">
        <v>623</v>
      </c>
      <c r="C631" s="785" t="s">
        <v>3034</v>
      </c>
      <c r="D631" s="872" t="s">
        <v>16026</v>
      </c>
      <c r="E631" s="862" t="s">
        <v>16023</v>
      </c>
      <c r="F631" s="872" t="s">
        <v>6343</v>
      </c>
      <c r="G631" s="807" t="s">
        <v>3400</v>
      </c>
      <c r="H631" s="781"/>
      <c r="I631" s="781"/>
      <c r="J631" s="781"/>
      <c r="K631" s="782"/>
      <c r="L631" s="807">
        <f t="shared" si="89"/>
        <v>1544.3999999999999</v>
      </c>
      <c r="M631" s="782"/>
      <c r="N631" s="800">
        <v>128.69999999999999</v>
      </c>
      <c r="O631" s="800"/>
      <c r="P631" s="786"/>
      <c r="Q631" s="945"/>
      <c r="R631" s="807" t="s">
        <v>16715</v>
      </c>
      <c r="S631" s="800" t="s">
        <v>8952</v>
      </c>
      <c r="T631" s="800" t="s">
        <v>16027</v>
      </c>
      <c r="U631" s="782"/>
      <c r="V631" s="956">
        <v>7</v>
      </c>
      <c r="W631" s="800" t="s">
        <v>16024</v>
      </c>
      <c r="X631" s="782"/>
      <c r="Y631" s="782"/>
      <c r="Z631" s="782"/>
      <c r="AA631" s="782">
        <v>1</v>
      </c>
      <c r="AB631" s="800" t="s">
        <v>16025</v>
      </c>
      <c r="AC631" s="782" t="s">
        <v>10027</v>
      </c>
      <c r="AD631" s="782" t="s">
        <v>10027</v>
      </c>
      <c r="AE631" s="782" t="s">
        <v>10027</v>
      </c>
      <c r="AF631" s="807"/>
      <c r="AG631" s="807"/>
      <c r="AH631" s="807"/>
      <c r="AI631" s="807"/>
      <c r="AJ631" s="807"/>
      <c r="AK631" s="559"/>
    </row>
    <row r="632" spans="1:37" ht="31.5" customHeight="1" x14ac:dyDescent="0.25">
      <c r="A632" s="767"/>
      <c r="B632" s="784">
        <v>624</v>
      </c>
      <c r="C632" s="785" t="s">
        <v>2809</v>
      </c>
      <c r="D632" s="792" t="s">
        <v>8837</v>
      </c>
      <c r="E632" s="793" t="s">
        <v>13684</v>
      </c>
      <c r="F632" s="792" t="s">
        <v>3998</v>
      </c>
      <c r="G632" s="794" t="s">
        <v>3400</v>
      </c>
      <c r="H632" s="796"/>
      <c r="I632" s="796"/>
      <c r="J632" s="796"/>
      <c r="K632" s="796"/>
      <c r="L632" s="807">
        <f t="shared" si="89"/>
        <v>39.599999999999994</v>
      </c>
      <c r="M632" s="796"/>
      <c r="N632" s="797">
        <v>3.3</v>
      </c>
      <c r="O632" s="795"/>
      <c r="P632" s="795"/>
      <c r="Q632" s="796"/>
      <c r="R632" s="807" t="s">
        <v>16715</v>
      </c>
      <c r="S632" s="807" t="s">
        <v>8952</v>
      </c>
      <c r="T632" s="796" t="s">
        <v>4001</v>
      </c>
      <c r="U632" s="807"/>
      <c r="V632" s="963">
        <v>2</v>
      </c>
      <c r="W632" s="807" t="s">
        <v>13519</v>
      </c>
      <c r="X632" s="807"/>
      <c r="Y632" s="807"/>
      <c r="Z632" s="807"/>
      <c r="AA632" s="807"/>
      <c r="AB632" s="807"/>
      <c r="AC632" s="807" t="s">
        <v>10027</v>
      </c>
      <c r="AD632" s="807" t="s">
        <v>10027</v>
      </c>
      <c r="AE632" s="807" t="s">
        <v>10027</v>
      </c>
      <c r="AF632" s="807"/>
      <c r="AG632" s="807"/>
      <c r="AH632" s="807"/>
      <c r="AI632" s="807"/>
      <c r="AJ632" s="807"/>
      <c r="AK632" s="559"/>
    </row>
    <row r="633" spans="1:37" ht="47.25" customHeight="1" x14ac:dyDescent="0.25">
      <c r="A633" s="767"/>
      <c r="B633" s="784">
        <v>625</v>
      </c>
      <c r="C633" s="785" t="s">
        <v>2759</v>
      </c>
      <c r="D633" s="792" t="s">
        <v>8838</v>
      </c>
      <c r="E633" s="793" t="s">
        <v>13685</v>
      </c>
      <c r="F633" s="792" t="s">
        <v>4004</v>
      </c>
      <c r="G633" s="794" t="s">
        <v>3400</v>
      </c>
      <c r="H633" s="796"/>
      <c r="I633" s="796"/>
      <c r="J633" s="796"/>
      <c r="K633" s="796"/>
      <c r="L633" s="807">
        <f t="shared" si="89"/>
        <v>78</v>
      </c>
      <c r="M633" s="796"/>
      <c r="N633" s="795">
        <v>6.5</v>
      </c>
      <c r="O633" s="795"/>
      <c r="P633" s="795"/>
      <c r="Q633" s="796"/>
      <c r="R633" s="807" t="s">
        <v>16715</v>
      </c>
      <c r="S633" s="807" t="s">
        <v>8952</v>
      </c>
      <c r="T633" s="796" t="s">
        <v>4007</v>
      </c>
      <c r="U633" s="807"/>
      <c r="V633" s="963">
        <v>2</v>
      </c>
      <c r="W633" s="807" t="s">
        <v>13523</v>
      </c>
      <c r="X633" s="807"/>
      <c r="Y633" s="807"/>
      <c r="Z633" s="807"/>
      <c r="AA633" s="807"/>
      <c r="AB633" s="807"/>
      <c r="AC633" s="807" t="s">
        <v>10027</v>
      </c>
      <c r="AD633" s="807"/>
      <c r="AE633" s="807" t="s">
        <v>10027</v>
      </c>
      <c r="AF633" s="807"/>
      <c r="AG633" s="807"/>
      <c r="AH633" s="807"/>
      <c r="AI633" s="807"/>
      <c r="AJ633" s="807"/>
      <c r="AK633" s="559"/>
    </row>
    <row r="634" spans="1:37" ht="31.5" customHeight="1" x14ac:dyDescent="0.25">
      <c r="A634" s="767"/>
      <c r="B634" s="784">
        <v>626</v>
      </c>
      <c r="C634" s="785" t="s">
        <v>2759</v>
      </c>
      <c r="D634" s="792" t="s">
        <v>8839</v>
      </c>
      <c r="E634" s="793" t="s">
        <v>14230</v>
      </c>
      <c r="F634" s="792" t="s">
        <v>4004</v>
      </c>
      <c r="G634" s="794" t="s">
        <v>3400</v>
      </c>
      <c r="H634" s="796"/>
      <c r="I634" s="796"/>
      <c r="J634" s="796"/>
      <c r="K634" s="796"/>
      <c r="L634" s="807">
        <f t="shared" si="89"/>
        <v>96</v>
      </c>
      <c r="M634" s="796"/>
      <c r="N634" s="795">
        <v>8</v>
      </c>
      <c r="O634" s="795"/>
      <c r="P634" s="795"/>
      <c r="Q634" s="796"/>
      <c r="R634" s="807" t="s">
        <v>16715</v>
      </c>
      <c r="S634" s="807" t="s">
        <v>8952</v>
      </c>
      <c r="T634" s="796" t="s">
        <v>4012</v>
      </c>
      <c r="U634" s="807"/>
      <c r="V634" s="963"/>
      <c r="W634" s="807"/>
      <c r="X634" s="807"/>
      <c r="Y634" s="807"/>
      <c r="Z634" s="807"/>
      <c r="AA634" s="807">
        <v>1</v>
      </c>
      <c r="AB634" s="807" t="s">
        <v>10525</v>
      </c>
      <c r="AC634" s="807"/>
      <c r="AD634" s="807"/>
      <c r="AE634" s="807"/>
      <c r="AF634" s="807"/>
      <c r="AG634" s="807"/>
      <c r="AH634" s="807"/>
      <c r="AI634" s="807"/>
      <c r="AJ634" s="807"/>
      <c r="AK634" s="559"/>
    </row>
    <row r="635" spans="1:37" ht="31.5" customHeight="1" x14ac:dyDescent="0.25">
      <c r="A635" s="767"/>
      <c r="B635" s="784">
        <v>627</v>
      </c>
      <c r="C635" s="785" t="s">
        <v>2759</v>
      </c>
      <c r="D635" s="792" t="s">
        <v>17512</v>
      </c>
      <c r="E635" s="793" t="s">
        <v>14231</v>
      </c>
      <c r="F635" s="792" t="s">
        <v>4015</v>
      </c>
      <c r="G635" s="794" t="s">
        <v>3400</v>
      </c>
      <c r="H635" s="796"/>
      <c r="I635" s="796"/>
      <c r="J635" s="796"/>
      <c r="K635" s="796"/>
      <c r="L635" s="807">
        <f t="shared" si="89"/>
        <v>192</v>
      </c>
      <c r="M635" s="796"/>
      <c r="N635" s="795">
        <v>16</v>
      </c>
      <c r="O635" s="795"/>
      <c r="P635" s="795"/>
      <c r="Q635" s="796"/>
      <c r="R635" s="807" t="s">
        <v>16715</v>
      </c>
      <c r="S635" s="807" t="s">
        <v>8952</v>
      </c>
      <c r="T635" s="796" t="s">
        <v>17414</v>
      </c>
      <c r="U635" s="807"/>
      <c r="V635" s="963"/>
      <c r="W635" s="807"/>
      <c r="X635" s="807"/>
      <c r="Y635" s="807"/>
      <c r="Z635" s="807"/>
      <c r="AA635" s="807">
        <v>1</v>
      </c>
      <c r="AB635" s="807" t="s">
        <v>13740</v>
      </c>
      <c r="AC635" s="807"/>
      <c r="AD635" s="807"/>
      <c r="AE635" s="807"/>
      <c r="AF635" s="807"/>
      <c r="AG635" s="807"/>
      <c r="AH635" s="807"/>
      <c r="AI635" s="807" t="s">
        <v>15910</v>
      </c>
      <c r="AJ635" s="807"/>
      <c r="AK635" s="559"/>
    </row>
    <row r="636" spans="1:37" ht="47.25" customHeight="1" x14ac:dyDescent="0.25">
      <c r="A636" s="767"/>
      <c r="B636" s="784">
        <v>628</v>
      </c>
      <c r="C636" s="785" t="s">
        <v>2759</v>
      </c>
      <c r="D636" s="792" t="s">
        <v>8840</v>
      </c>
      <c r="E636" s="793" t="s">
        <v>6704</v>
      </c>
      <c r="F636" s="792" t="s">
        <v>4021</v>
      </c>
      <c r="G636" s="794" t="s">
        <v>3400</v>
      </c>
      <c r="H636" s="796"/>
      <c r="I636" s="796"/>
      <c r="J636" s="796"/>
      <c r="K636" s="796"/>
      <c r="L636" s="807">
        <f t="shared" si="89"/>
        <v>132</v>
      </c>
      <c r="M636" s="796"/>
      <c r="N636" s="795">
        <v>11</v>
      </c>
      <c r="O636" s="795"/>
      <c r="P636" s="795"/>
      <c r="Q636" s="796"/>
      <c r="R636" s="807" t="s">
        <v>16715</v>
      </c>
      <c r="S636" s="807" t="s">
        <v>8952</v>
      </c>
      <c r="T636" s="796" t="s">
        <v>4024</v>
      </c>
      <c r="U636" s="807"/>
      <c r="V636" s="963">
        <v>2</v>
      </c>
      <c r="W636" s="807" t="s">
        <v>13523</v>
      </c>
      <c r="X636" s="807"/>
      <c r="Y636" s="807"/>
      <c r="Z636" s="807"/>
      <c r="AA636" s="807"/>
      <c r="AB636" s="807"/>
      <c r="AC636" s="807"/>
      <c r="AD636" s="807"/>
      <c r="AE636" s="807"/>
      <c r="AF636" s="807"/>
      <c r="AG636" s="807"/>
      <c r="AH636" s="807"/>
      <c r="AI636" s="807"/>
      <c r="AJ636" s="807"/>
      <c r="AK636" s="559"/>
    </row>
    <row r="637" spans="1:37" ht="47.25" customHeight="1" x14ac:dyDescent="0.25">
      <c r="A637" s="767"/>
      <c r="B637" s="784">
        <v>629</v>
      </c>
      <c r="C637" s="785" t="s">
        <v>1191</v>
      </c>
      <c r="D637" s="872" t="s">
        <v>16155</v>
      </c>
      <c r="E637" s="862" t="s">
        <v>16156</v>
      </c>
      <c r="F637" s="872" t="s">
        <v>16157</v>
      </c>
      <c r="G637" s="807" t="s">
        <v>3400</v>
      </c>
      <c r="H637" s="781"/>
      <c r="I637" s="781"/>
      <c r="J637" s="781"/>
      <c r="K637" s="782"/>
      <c r="L637" s="807">
        <f t="shared" si="89"/>
        <v>242.88</v>
      </c>
      <c r="M637" s="782"/>
      <c r="N637" s="803">
        <v>20.239999999999998</v>
      </c>
      <c r="O637" s="800"/>
      <c r="P637" s="786"/>
      <c r="Q637" s="945"/>
      <c r="R637" s="807" t="s">
        <v>16715</v>
      </c>
      <c r="S637" s="800" t="s">
        <v>8952</v>
      </c>
      <c r="T637" s="800" t="s">
        <v>16158</v>
      </c>
      <c r="U637" s="876"/>
      <c r="V637" s="957"/>
      <c r="W637" s="877"/>
      <c r="X637" s="876"/>
      <c r="Y637" s="876"/>
      <c r="Z637" s="876"/>
      <c r="AA637" s="876">
        <v>1</v>
      </c>
      <c r="AB637" s="877" t="s">
        <v>10525</v>
      </c>
      <c r="AC637" s="876"/>
      <c r="AD637" s="876"/>
      <c r="AE637" s="876"/>
      <c r="AF637" s="876"/>
      <c r="AG637" s="876"/>
      <c r="AH637" s="876"/>
      <c r="AI637" s="807"/>
      <c r="AJ637" s="807"/>
      <c r="AK637" s="559"/>
    </row>
    <row r="638" spans="1:37" ht="31.5" customHeight="1" x14ac:dyDescent="0.25">
      <c r="A638" s="767"/>
      <c r="B638" s="784">
        <v>630</v>
      </c>
      <c r="C638" s="785" t="s">
        <v>2844</v>
      </c>
      <c r="D638" s="792" t="s">
        <v>8763</v>
      </c>
      <c r="E638" s="793" t="s">
        <v>6706</v>
      </c>
      <c r="F638" s="792" t="s">
        <v>4034</v>
      </c>
      <c r="G638" s="794" t="s">
        <v>3400</v>
      </c>
      <c r="H638" s="796"/>
      <c r="I638" s="796"/>
      <c r="J638" s="796"/>
      <c r="K638" s="796"/>
      <c r="L638" s="807">
        <f t="shared" si="89"/>
        <v>192</v>
      </c>
      <c r="M638" s="796"/>
      <c r="N638" s="797">
        <v>16</v>
      </c>
      <c r="O638" s="795"/>
      <c r="P638" s="795"/>
      <c r="Q638" s="796"/>
      <c r="R638" s="807" t="s">
        <v>16715</v>
      </c>
      <c r="S638" s="807" t="s">
        <v>8952</v>
      </c>
      <c r="T638" s="796" t="s">
        <v>4037</v>
      </c>
      <c r="U638" s="807"/>
      <c r="V638" s="963"/>
      <c r="W638" s="807"/>
      <c r="X638" s="807"/>
      <c r="Y638" s="807"/>
      <c r="Z638" s="807"/>
      <c r="AA638" s="807"/>
      <c r="AB638" s="807"/>
      <c r="AC638" s="807"/>
      <c r="AD638" s="807"/>
      <c r="AE638" s="807"/>
      <c r="AF638" s="807"/>
      <c r="AG638" s="807"/>
      <c r="AH638" s="807"/>
      <c r="AI638" s="807"/>
      <c r="AJ638" s="807"/>
      <c r="AK638" s="559"/>
    </row>
    <row r="639" spans="1:37" ht="47.25" customHeight="1" x14ac:dyDescent="0.25">
      <c r="A639" s="767"/>
      <c r="B639" s="784">
        <v>631</v>
      </c>
      <c r="C639" s="785" t="s">
        <v>2809</v>
      </c>
      <c r="D639" s="792" t="s">
        <v>8829</v>
      </c>
      <c r="E639" s="793" t="s">
        <v>14232</v>
      </c>
      <c r="F639" s="792" t="s">
        <v>4034</v>
      </c>
      <c r="G639" s="794" t="s">
        <v>3400</v>
      </c>
      <c r="H639" s="796"/>
      <c r="I639" s="796"/>
      <c r="J639" s="796"/>
      <c r="K639" s="796"/>
      <c r="L639" s="807">
        <f t="shared" si="89"/>
        <v>239.16</v>
      </c>
      <c r="M639" s="796"/>
      <c r="N639" s="797">
        <v>19.93</v>
      </c>
      <c r="O639" s="795"/>
      <c r="P639" s="795"/>
      <c r="Q639" s="796"/>
      <c r="R639" s="807" t="s">
        <v>16715</v>
      </c>
      <c r="S639" s="807" t="s">
        <v>8952</v>
      </c>
      <c r="T639" s="796" t="s">
        <v>4042</v>
      </c>
      <c r="U639" s="807"/>
      <c r="V639" s="963">
        <v>3</v>
      </c>
      <c r="W639" s="807" t="s">
        <v>13497</v>
      </c>
      <c r="X639" s="807"/>
      <c r="Y639" s="807"/>
      <c r="Z639" s="807"/>
      <c r="AA639" s="807"/>
      <c r="AB639" s="807"/>
      <c r="AC639" s="807" t="s">
        <v>10027</v>
      </c>
      <c r="AD639" s="807"/>
      <c r="AE639" s="807"/>
      <c r="AF639" s="807"/>
      <c r="AG639" s="807"/>
      <c r="AH639" s="807"/>
      <c r="AI639" s="807"/>
      <c r="AJ639" s="807"/>
      <c r="AK639" s="559"/>
    </row>
    <row r="640" spans="1:37" ht="31.5" customHeight="1" x14ac:dyDescent="0.25">
      <c r="A640" s="767"/>
      <c r="B640" s="784">
        <v>632</v>
      </c>
      <c r="C640" s="785" t="s">
        <v>3034</v>
      </c>
      <c r="D640" s="792" t="s">
        <v>8492</v>
      </c>
      <c r="E640" s="793" t="s">
        <v>6708</v>
      </c>
      <c r="F640" s="792" t="s">
        <v>4045</v>
      </c>
      <c r="G640" s="794" t="s">
        <v>3400</v>
      </c>
      <c r="H640" s="796"/>
      <c r="I640" s="796"/>
      <c r="J640" s="796"/>
      <c r="K640" s="796"/>
      <c r="L640" s="807">
        <f t="shared" si="89"/>
        <v>178.2</v>
      </c>
      <c r="M640" s="796"/>
      <c r="N640" s="797">
        <v>14.85</v>
      </c>
      <c r="O640" s="795"/>
      <c r="P640" s="795"/>
      <c r="Q640" s="796"/>
      <c r="R640" s="807" t="s">
        <v>16715</v>
      </c>
      <c r="S640" s="807" t="s">
        <v>8952</v>
      </c>
      <c r="T640" s="796" t="s">
        <v>4048</v>
      </c>
      <c r="U640" s="807"/>
      <c r="V640" s="963"/>
      <c r="W640" s="807"/>
      <c r="X640" s="807"/>
      <c r="Y640" s="807"/>
      <c r="Z640" s="807"/>
      <c r="AA640" s="807"/>
      <c r="AB640" s="807"/>
      <c r="AC640" s="807"/>
      <c r="AD640" s="807"/>
      <c r="AE640" s="807"/>
      <c r="AF640" s="807"/>
      <c r="AG640" s="807"/>
      <c r="AH640" s="807"/>
      <c r="AI640" s="807"/>
      <c r="AJ640" s="807"/>
      <c r="AK640" s="559"/>
    </row>
    <row r="641" spans="1:37" ht="31.5" customHeight="1" x14ac:dyDescent="0.25">
      <c r="A641" s="767"/>
      <c r="B641" s="784">
        <v>633</v>
      </c>
      <c r="C641" s="785" t="s">
        <v>3162</v>
      </c>
      <c r="D641" s="792" t="s">
        <v>8843</v>
      </c>
      <c r="E641" s="793" t="s">
        <v>13686</v>
      </c>
      <c r="F641" s="792" t="s">
        <v>4051</v>
      </c>
      <c r="G641" s="794" t="s">
        <v>3400</v>
      </c>
      <c r="H641" s="796"/>
      <c r="I641" s="796"/>
      <c r="J641" s="796"/>
      <c r="K641" s="796"/>
      <c r="L641" s="807">
        <f t="shared" si="89"/>
        <v>432</v>
      </c>
      <c r="M641" s="796"/>
      <c r="N641" s="797">
        <v>36</v>
      </c>
      <c r="O641" s="795"/>
      <c r="P641" s="795"/>
      <c r="Q641" s="796"/>
      <c r="R641" s="807" t="s">
        <v>16715</v>
      </c>
      <c r="S641" s="807" t="s">
        <v>8952</v>
      </c>
      <c r="T641" s="796" t="s">
        <v>4054</v>
      </c>
      <c r="U641" s="807"/>
      <c r="V641" s="963"/>
      <c r="W641" s="807"/>
      <c r="X641" s="807"/>
      <c r="Y641" s="807"/>
      <c r="Z641" s="807"/>
      <c r="AA641" s="807">
        <v>1</v>
      </c>
      <c r="AB641" s="807" t="s">
        <v>13487</v>
      </c>
      <c r="AC641" s="807"/>
      <c r="AD641" s="807"/>
      <c r="AE641" s="807"/>
      <c r="AF641" s="807"/>
      <c r="AG641" s="807"/>
      <c r="AH641" s="807"/>
      <c r="AI641" s="807"/>
      <c r="AJ641" s="807"/>
      <c r="AK641" s="559"/>
    </row>
    <row r="642" spans="1:37" ht="31.5" customHeight="1" x14ac:dyDescent="0.25">
      <c r="A642" s="767"/>
      <c r="B642" s="784">
        <v>634</v>
      </c>
      <c r="C642" s="785" t="s">
        <v>1191</v>
      </c>
      <c r="D642" s="792" t="s">
        <v>8844</v>
      </c>
      <c r="E642" s="793" t="s">
        <v>6710</v>
      </c>
      <c r="F642" s="792" t="s">
        <v>4057</v>
      </c>
      <c r="G642" s="794" t="s">
        <v>3400</v>
      </c>
      <c r="H642" s="796"/>
      <c r="I642" s="796"/>
      <c r="J642" s="796"/>
      <c r="K642" s="796"/>
      <c r="L642" s="807">
        <f t="shared" ref="L642:L705" si="90">N642*12</f>
        <v>178.2</v>
      </c>
      <c r="M642" s="796"/>
      <c r="N642" s="797">
        <v>14.85</v>
      </c>
      <c r="O642" s="795"/>
      <c r="P642" s="795"/>
      <c r="Q642" s="796"/>
      <c r="R642" s="807" t="s">
        <v>16715</v>
      </c>
      <c r="S642" s="807" t="s">
        <v>8952</v>
      </c>
      <c r="T642" s="796" t="s">
        <v>4060</v>
      </c>
      <c r="U642" s="807"/>
      <c r="V642" s="963"/>
      <c r="W642" s="807"/>
      <c r="X642" s="807"/>
      <c r="Y642" s="807"/>
      <c r="Z642" s="807"/>
      <c r="AA642" s="807"/>
      <c r="AB642" s="807"/>
      <c r="AC642" s="807"/>
      <c r="AD642" s="807"/>
      <c r="AE642" s="807"/>
      <c r="AF642" s="807"/>
      <c r="AG642" s="807"/>
      <c r="AH642" s="807"/>
      <c r="AI642" s="807"/>
      <c r="AJ642" s="807"/>
      <c r="AK642" s="559"/>
    </row>
    <row r="643" spans="1:37" ht="47.25" customHeight="1" x14ac:dyDescent="0.25">
      <c r="A643" s="767"/>
      <c r="B643" s="784">
        <v>635</v>
      </c>
      <c r="C643" s="785" t="s">
        <v>2759</v>
      </c>
      <c r="D643" s="792" t="s">
        <v>8835</v>
      </c>
      <c r="E643" s="793" t="s">
        <v>14233</v>
      </c>
      <c r="F643" s="792" t="s">
        <v>4063</v>
      </c>
      <c r="G643" s="794" t="s">
        <v>3400</v>
      </c>
      <c r="H643" s="796"/>
      <c r="I643" s="796"/>
      <c r="J643" s="796"/>
      <c r="K643" s="796"/>
      <c r="L643" s="807">
        <f t="shared" si="90"/>
        <v>180</v>
      </c>
      <c r="M643" s="796"/>
      <c r="N643" s="795">
        <v>15</v>
      </c>
      <c r="O643" s="795"/>
      <c r="P643" s="795"/>
      <c r="Q643" s="796"/>
      <c r="R643" s="807" t="s">
        <v>16715</v>
      </c>
      <c r="S643" s="807" t="s">
        <v>8952</v>
      </c>
      <c r="T643" s="796" t="s">
        <v>4066</v>
      </c>
      <c r="U643" s="807"/>
      <c r="V643" s="963"/>
      <c r="W643" s="807"/>
      <c r="X643" s="807"/>
      <c r="Y643" s="807"/>
      <c r="Z643" s="807"/>
      <c r="AA643" s="807">
        <v>1</v>
      </c>
      <c r="AB643" s="807" t="s">
        <v>14234</v>
      </c>
      <c r="AC643" s="807" t="s">
        <v>10027</v>
      </c>
      <c r="AD643" s="807"/>
      <c r="AE643" s="807" t="s">
        <v>10027</v>
      </c>
      <c r="AF643" s="807"/>
      <c r="AG643" s="807"/>
      <c r="AH643" s="807"/>
      <c r="AI643" s="807"/>
      <c r="AJ643" s="807"/>
      <c r="AK643" s="559"/>
    </row>
    <row r="644" spans="1:37" ht="47.25" customHeight="1" x14ac:dyDescent="0.25">
      <c r="A644" s="767"/>
      <c r="B644" s="784">
        <v>636</v>
      </c>
      <c r="C644" s="785" t="s">
        <v>2817</v>
      </c>
      <c r="D644" s="792" t="s">
        <v>8757</v>
      </c>
      <c r="E644" s="793" t="s">
        <v>6712</v>
      </c>
      <c r="F644" s="792" t="s">
        <v>4070</v>
      </c>
      <c r="G644" s="794" t="s">
        <v>3400</v>
      </c>
      <c r="H644" s="796"/>
      <c r="I644" s="796"/>
      <c r="J644" s="796"/>
      <c r="K644" s="796"/>
      <c r="L644" s="807">
        <f t="shared" si="90"/>
        <v>36</v>
      </c>
      <c r="M644" s="796"/>
      <c r="N644" s="797">
        <v>3</v>
      </c>
      <c r="O644" s="795"/>
      <c r="P644" s="795"/>
      <c r="Q644" s="796"/>
      <c r="R644" s="807" t="s">
        <v>16715</v>
      </c>
      <c r="S644" s="807" t="s">
        <v>8952</v>
      </c>
      <c r="T644" s="796" t="s">
        <v>4073</v>
      </c>
      <c r="U644" s="807"/>
      <c r="V644" s="963"/>
      <c r="W644" s="807"/>
      <c r="X644" s="807"/>
      <c r="Y644" s="807"/>
      <c r="Z644" s="807"/>
      <c r="AA644" s="807"/>
      <c r="AB644" s="807"/>
      <c r="AC644" s="807"/>
      <c r="AD644" s="807"/>
      <c r="AE644" s="807"/>
      <c r="AF644" s="807"/>
      <c r="AG644" s="807"/>
      <c r="AH644" s="807"/>
      <c r="AI644" s="807"/>
      <c r="AJ644" s="807"/>
      <c r="AK644" s="559"/>
    </row>
    <row r="645" spans="1:37" ht="47.25" customHeight="1" x14ac:dyDescent="0.25">
      <c r="A645" s="767"/>
      <c r="B645" s="784">
        <v>637</v>
      </c>
      <c r="C645" s="785" t="s">
        <v>2844</v>
      </c>
      <c r="D645" s="792" t="s">
        <v>8845</v>
      </c>
      <c r="E645" s="793" t="s">
        <v>15995</v>
      </c>
      <c r="F645" s="792" t="s">
        <v>4076</v>
      </c>
      <c r="G645" s="794" t="s">
        <v>3400</v>
      </c>
      <c r="H645" s="796"/>
      <c r="I645" s="796"/>
      <c r="J645" s="796"/>
      <c r="K645" s="796"/>
      <c r="L645" s="807">
        <f t="shared" si="90"/>
        <v>348.48</v>
      </c>
      <c r="M645" s="796"/>
      <c r="N645" s="797">
        <v>29.04</v>
      </c>
      <c r="O645" s="795"/>
      <c r="P645" s="795"/>
      <c r="Q645" s="796"/>
      <c r="R645" s="807" t="s">
        <v>16715</v>
      </c>
      <c r="S645" s="807" t="s">
        <v>8952</v>
      </c>
      <c r="T645" s="796" t="s">
        <v>4079</v>
      </c>
      <c r="U645" s="807"/>
      <c r="V645" s="963">
        <v>6</v>
      </c>
      <c r="W645" s="807" t="s">
        <v>13501</v>
      </c>
      <c r="X645" s="807"/>
      <c r="Y645" s="807"/>
      <c r="Z645" s="807"/>
      <c r="AA645" s="807"/>
      <c r="AB645" s="807"/>
      <c r="AC645" s="807" t="s">
        <v>10027</v>
      </c>
      <c r="AD645" s="807"/>
      <c r="AE645" s="807" t="s">
        <v>10027</v>
      </c>
      <c r="AF645" s="807"/>
      <c r="AG645" s="807"/>
      <c r="AH645" s="807"/>
      <c r="AI645" s="807"/>
      <c r="AJ645" s="807"/>
      <c r="AK645" s="559"/>
    </row>
    <row r="646" spans="1:37" ht="47.25" customHeight="1" x14ac:dyDescent="0.25">
      <c r="A646" s="767"/>
      <c r="B646" s="784">
        <v>638</v>
      </c>
      <c r="C646" s="785" t="s">
        <v>2844</v>
      </c>
      <c r="D646" s="792" t="s">
        <v>8846</v>
      </c>
      <c r="E646" s="793" t="s">
        <v>13687</v>
      </c>
      <c r="F646" s="792" t="s">
        <v>4083</v>
      </c>
      <c r="G646" s="794" t="s">
        <v>3400</v>
      </c>
      <c r="H646" s="796"/>
      <c r="I646" s="796"/>
      <c r="J646" s="796"/>
      <c r="K646" s="796"/>
      <c r="L646" s="807">
        <f t="shared" si="90"/>
        <v>223.20000000000002</v>
      </c>
      <c r="M646" s="796"/>
      <c r="N646" s="797">
        <v>18.600000000000001</v>
      </c>
      <c r="O646" s="795"/>
      <c r="P646" s="795"/>
      <c r="Q646" s="796"/>
      <c r="R646" s="807" t="s">
        <v>16715</v>
      </c>
      <c r="S646" s="807" t="s">
        <v>8952</v>
      </c>
      <c r="T646" s="796" t="s">
        <v>4086</v>
      </c>
      <c r="U646" s="807"/>
      <c r="V646" s="963">
        <v>3</v>
      </c>
      <c r="W646" s="807" t="s">
        <v>13688</v>
      </c>
      <c r="X646" s="807"/>
      <c r="Y646" s="807"/>
      <c r="Z646" s="807"/>
      <c r="AA646" s="807"/>
      <c r="AB646" s="807"/>
      <c r="AC646" s="807" t="s">
        <v>10027</v>
      </c>
      <c r="AD646" s="807" t="s">
        <v>10027</v>
      </c>
      <c r="AE646" s="807" t="s">
        <v>10027</v>
      </c>
      <c r="AF646" s="807"/>
      <c r="AG646" s="807"/>
      <c r="AH646" s="807"/>
      <c r="AI646" s="807"/>
      <c r="AJ646" s="807"/>
      <c r="AK646" s="559"/>
    </row>
    <row r="647" spans="1:37" ht="47.25" customHeight="1" x14ac:dyDescent="0.25">
      <c r="A647" s="767"/>
      <c r="B647" s="784">
        <v>639</v>
      </c>
      <c r="C647" s="785" t="s">
        <v>2809</v>
      </c>
      <c r="D647" s="792" t="s">
        <v>8577</v>
      </c>
      <c r="E647" s="793" t="s">
        <v>13503</v>
      </c>
      <c r="F647" s="792" t="s">
        <v>4089</v>
      </c>
      <c r="G647" s="794" t="s">
        <v>3400</v>
      </c>
      <c r="H647" s="796"/>
      <c r="I647" s="796"/>
      <c r="J647" s="796"/>
      <c r="K647" s="796"/>
      <c r="L647" s="807">
        <f t="shared" si="90"/>
        <v>118.80000000000001</v>
      </c>
      <c r="M647" s="796"/>
      <c r="N647" s="797">
        <v>9.9</v>
      </c>
      <c r="O647" s="795"/>
      <c r="P647" s="795"/>
      <c r="Q647" s="796"/>
      <c r="R647" s="807" t="s">
        <v>16715</v>
      </c>
      <c r="S647" s="807" t="s">
        <v>8952</v>
      </c>
      <c r="T647" s="796" t="s">
        <v>4092</v>
      </c>
      <c r="U647" s="807"/>
      <c r="V647" s="963">
        <v>3</v>
      </c>
      <c r="W647" s="807" t="s">
        <v>13487</v>
      </c>
      <c r="X647" s="807"/>
      <c r="Y647" s="807"/>
      <c r="Z647" s="807"/>
      <c r="AA647" s="807"/>
      <c r="AB647" s="807"/>
      <c r="AC647" s="807" t="s">
        <v>10027</v>
      </c>
      <c r="AD647" s="807"/>
      <c r="AE647" s="807" t="s">
        <v>10027</v>
      </c>
      <c r="AF647" s="807"/>
      <c r="AG647" s="807"/>
      <c r="AH647" s="807"/>
      <c r="AI647" s="807"/>
      <c r="AJ647" s="807"/>
      <c r="AK647" s="559"/>
    </row>
    <row r="648" spans="1:37" ht="31.5" customHeight="1" x14ac:dyDescent="0.25">
      <c r="A648" s="767"/>
      <c r="B648" s="784">
        <v>640</v>
      </c>
      <c r="C648" s="785" t="s">
        <v>1191</v>
      </c>
      <c r="D648" s="785" t="s">
        <v>8727</v>
      </c>
      <c r="E648" s="793" t="s">
        <v>6716</v>
      </c>
      <c r="F648" s="792" t="s">
        <v>4095</v>
      </c>
      <c r="G648" s="794" t="s">
        <v>3400</v>
      </c>
      <c r="H648" s="796"/>
      <c r="I648" s="796"/>
      <c r="J648" s="796"/>
      <c r="K648" s="796"/>
      <c r="L648" s="807">
        <f t="shared" si="90"/>
        <v>58.08</v>
      </c>
      <c r="M648" s="796"/>
      <c r="N648" s="797">
        <v>4.84</v>
      </c>
      <c r="O648" s="795"/>
      <c r="P648" s="795"/>
      <c r="Q648" s="796"/>
      <c r="R648" s="807" t="s">
        <v>16715</v>
      </c>
      <c r="S648" s="807" t="s">
        <v>8952</v>
      </c>
      <c r="T648" s="796" t="s">
        <v>4098</v>
      </c>
      <c r="U648" s="807"/>
      <c r="V648" s="963"/>
      <c r="W648" s="807"/>
      <c r="X648" s="807"/>
      <c r="Y648" s="807"/>
      <c r="Z648" s="807"/>
      <c r="AA648" s="807"/>
      <c r="AB648" s="807"/>
      <c r="AC648" s="807"/>
      <c r="AD648" s="807"/>
      <c r="AE648" s="807"/>
      <c r="AF648" s="807"/>
      <c r="AG648" s="807"/>
      <c r="AH648" s="807"/>
      <c r="AI648" s="807"/>
      <c r="AJ648" s="807"/>
      <c r="AK648" s="559"/>
    </row>
    <row r="649" spans="1:37" ht="47.25" customHeight="1" x14ac:dyDescent="0.25">
      <c r="A649" s="767"/>
      <c r="B649" s="784">
        <v>641</v>
      </c>
      <c r="C649" s="785" t="s">
        <v>2759</v>
      </c>
      <c r="D649" s="792" t="s">
        <v>2403</v>
      </c>
      <c r="E649" s="793" t="s">
        <v>14235</v>
      </c>
      <c r="F649" s="792" t="s">
        <v>4101</v>
      </c>
      <c r="G649" s="794" t="s">
        <v>3400</v>
      </c>
      <c r="H649" s="796"/>
      <c r="I649" s="796"/>
      <c r="J649" s="796"/>
      <c r="K649" s="796"/>
      <c r="L649" s="807">
        <f t="shared" si="90"/>
        <v>140.39999999999998</v>
      </c>
      <c r="M649" s="796"/>
      <c r="N649" s="795">
        <v>11.7</v>
      </c>
      <c r="O649" s="795"/>
      <c r="P649" s="795"/>
      <c r="Q649" s="796"/>
      <c r="R649" s="807" t="s">
        <v>16715</v>
      </c>
      <c r="S649" s="807" t="s">
        <v>8952</v>
      </c>
      <c r="T649" s="796" t="s">
        <v>4104</v>
      </c>
      <c r="U649" s="807"/>
      <c r="V649" s="963">
        <v>3</v>
      </c>
      <c r="W649" s="807" t="s">
        <v>13487</v>
      </c>
      <c r="X649" s="807"/>
      <c r="Y649" s="807"/>
      <c r="Z649" s="807"/>
      <c r="AA649" s="807"/>
      <c r="AB649" s="807"/>
      <c r="AC649" s="807" t="s">
        <v>10027</v>
      </c>
      <c r="AD649" s="807"/>
      <c r="AE649" s="807"/>
      <c r="AF649" s="807"/>
      <c r="AG649" s="807"/>
      <c r="AH649" s="807"/>
      <c r="AI649" s="807"/>
      <c r="AJ649" s="807"/>
      <c r="AK649" s="559"/>
    </row>
    <row r="650" spans="1:37" ht="31.5" customHeight="1" x14ac:dyDescent="0.25">
      <c r="A650" s="767"/>
      <c r="B650" s="784">
        <v>642</v>
      </c>
      <c r="C650" s="785" t="s">
        <v>2759</v>
      </c>
      <c r="D650" s="792" t="s">
        <v>8303</v>
      </c>
      <c r="E650" s="793" t="s">
        <v>14236</v>
      </c>
      <c r="F650" s="792" t="s">
        <v>4107</v>
      </c>
      <c r="G650" s="794" t="s">
        <v>3400</v>
      </c>
      <c r="H650" s="796"/>
      <c r="I650" s="796"/>
      <c r="J650" s="796"/>
      <c r="K650" s="796"/>
      <c r="L650" s="807">
        <f t="shared" si="90"/>
        <v>288</v>
      </c>
      <c r="M650" s="796"/>
      <c r="N650" s="795">
        <v>24</v>
      </c>
      <c r="O650" s="795"/>
      <c r="P650" s="795"/>
      <c r="Q650" s="796"/>
      <c r="R650" s="807" t="s">
        <v>16715</v>
      </c>
      <c r="S650" s="807" t="s">
        <v>8952</v>
      </c>
      <c r="T650" s="796" t="s">
        <v>4110</v>
      </c>
      <c r="U650" s="807"/>
      <c r="V650" s="963"/>
      <c r="W650" s="807"/>
      <c r="X650" s="807"/>
      <c r="Y650" s="807"/>
      <c r="Z650" s="807"/>
      <c r="AA650" s="807">
        <v>1</v>
      </c>
      <c r="AB650" s="807" t="s">
        <v>10525</v>
      </c>
      <c r="AC650" s="807" t="s">
        <v>10027</v>
      </c>
      <c r="AD650" s="807"/>
      <c r="AE650" s="807" t="s">
        <v>10027</v>
      </c>
      <c r="AF650" s="807"/>
      <c r="AG650" s="807"/>
      <c r="AH650" s="807"/>
      <c r="AI650" s="807"/>
      <c r="AJ650" s="807"/>
      <c r="AK650" s="559"/>
    </row>
    <row r="651" spans="1:37" ht="31.5" customHeight="1" x14ac:dyDescent="0.25">
      <c r="A651" s="767"/>
      <c r="B651" s="784">
        <v>643</v>
      </c>
      <c r="C651" s="785" t="s">
        <v>3034</v>
      </c>
      <c r="D651" s="792" t="s">
        <v>8852</v>
      </c>
      <c r="E651" s="793" t="s">
        <v>14237</v>
      </c>
      <c r="F651" s="792" t="s">
        <v>4113</v>
      </c>
      <c r="G651" s="794" t="s">
        <v>3400</v>
      </c>
      <c r="H651" s="796"/>
      <c r="I651" s="796"/>
      <c r="J651" s="796"/>
      <c r="K651" s="796"/>
      <c r="L651" s="807">
        <f t="shared" si="90"/>
        <v>96</v>
      </c>
      <c r="M651" s="796"/>
      <c r="N651" s="797">
        <v>8</v>
      </c>
      <c r="O651" s="795"/>
      <c r="P651" s="795"/>
      <c r="Q651" s="796"/>
      <c r="R651" s="807" t="s">
        <v>16715</v>
      </c>
      <c r="S651" s="807" t="s">
        <v>8952</v>
      </c>
      <c r="T651" s="796" t="s">
        <v>4116</v>
      </c>
      <c r="U651" s="807"/>
      <c r="V651" s="963"/>
      <c r="W651" s="807"/>
      <c r="X651" s="807"/>
      <c r="Y651" s="807"/>
      <c r="Z651" s="807"/>
      <c r="AA651" s="807">
        <v>1</v>
      </c>
      <c r="AB651" s="807" t="s">
        <v>10525</v>
      </c>
      <c r="AC651" s="807" t="s">
        <v>10027</v>
      </c>
      <c r="AD651" s="807"/>
      <c r="AE651" s="807" t="s">
        <v>10027</v>
      </c>
      <c r="AF651" s="807"/>
      <c r="AG651" s="807"/>
      <c r="AH651" s="807"/>
      <c r="AI651" s="807"/>
      <c r="AJ651" s="807"/>
      <c r="AK651" s="559"/>
    </row>
    <row r="652" spans="1:37" ht="47.25" customHeight="1" x14ac:dyDescent="0.25">
      <c r="A652" s="767"/>
      <c r="B652" s="784">
        <v>644</v>
      </c>
      <c r="C652" s="785" t="s">
        <v>2844</v>
      </c>
      <c r="D652" s="785" t="s">
        <v>8855</v>
      </c>
      <c r="E652" s="793" t="s">
        <v>13504</v>
      </c>
      <c r="F652" s="792" t="s">
        <v>4113</v>
      </c>
      <c r="G652" s="794" t="s">
        <v>3400</v>
      </c>
      <c r="H652" s="796"/>
      <c r="I652" s="796"/>
      <c r="J652" s="796"/>
      <c r="K652" s="796"/>
      <c r="L652" s="807">
        <f t="shared" si="90"/>
        <v>202.5</v>
      </c>
      <c r="M652" s="796"/>
      <c r="N652" s="797">
        <v>16.875</v>
      </c>
      <c r="O652" s="795"/>
      <c r="P652" s="795"/>
      <c r="Q652" s="796"/>
      <c r="R652" s="807" t="s">
        <v>16715</v>
      </c>
      <c r="S652" s="807" t="s">
        <v>8952</v>
      </c>
      <c r="T652" s="796" t="s">
        <v>4121</v>
      </c>
      <c r="U652" s="807"/>
      <c r="V652" s="963">
        <v>2</v>
      </c>
      <c r="W652" s="807" t="s">
        <v>13505</v>
      </c>
      <c r="X652" s="807"/>
      <c r="Y652" s="807"/>
      <c r="Z652" s="807"/>
      <c r="AA652" s="807"/>
      <c r="AB652" s="807"/>
      <c r="AC652" s="807" t="s">
        <v>10027</v>
      </c>
      <c r="AD652" s="807" t="s">
        <v>10027</v>
      </c>
      <c r="AE652" s="807" t="s">
        <v>10027</v>
      </c>
      <c r="AF652" s="807" t="s">
        <v>10027</v>
      </c>
      <c r="AG652" s="807"/>
      <c r="AH652" s="807"/>
      <c r="AI652" s="807"/>
      <c r="AJ652" s="807"/>
      <c r="AK652" s="559"/>
    </row>
    <row r="653" spans="1:37" ht="31.5" customHeight="1" x14ac:dyDescent="0.25">
      <c r="A653" s="767"/>
      <c r="B653" s="784">
        <v>645</v>
      </c>
      <c r="C653" s="785" t="s">
        <v>2759</v>
      </c>
      <c r="D653" s="792" t="s">
        <v>8827</v>
      </c>
      <c r="E653" s="793" t="s">
        <v>13689</v>
      </c>
      <c r="F653" s="792" t="s">
        <v>4113</v>
      </c>
      <c r="G653" s="794" t="s">
        <v>3400</v>
      </c>
      <c r="H653" s="796"/>
      <c r="I653" s="796"/>
      <c r="J653" s="796"/>
      <c r="K653" s="796"/>
      <c r="L653" s="807">
        <f t="shared" si="90"/>
        <v>52.800000000000004</v>
      </c>
      <c r="M653" s="796"/>
      <c r="N653" s="795">
        <v>4.4000000000000004</v>
      </c>
      <c r="O653" s="795"/>
      <c r="P653" s="795"/>
      <c r="Q653" s="796"/>
      <c r="R653" s="807" t="s">
        <v>16715</v>
      </c>
      <c r="S653" s="807" t="s">
        <v>8952</v>
      </c>
      <c r="T653" s="796" t="s">
        <v>4126</v>
      </c>
      <c r="U653" s="807"/>
      <c r="V653" s="963">
        <v>4</v>
      </c>
      <c r="W653" s="807" t="s">
        <v>13523</v>
      </c>
      <c r="X653" s="807"/>
      <c r="Y653" s="807"/>
      <c r="Z653" s="807"/>
      <c r="AA653" s="807"/>
      <c r="AB653" s="807"/>
      <c r="AC653" s="807" t="s">
        <v>10027</v>
      </c>
      <c r="AD653" s="807"/>
      <c r="AE653" s="807" t="s">
        <v>10027</v>
      </c>
      <c r="AF653" s="807"/>
      <c r="AG653" s="807"/>
      <c r="AH653" s="807"/>
      <c r="AI653" s="807"/>
      <c r="AJ653" s="807"/>
      <c r="AK653" s="559"/>
    </row>
    <row r="654" spans="1:37" ht="78.75" customHeight="1" x14ac:dyDescent="0.25">
      <c r="A654" s="767"/>
      <c r="B654" s="784">
        <v>646</v>
      </c>
      <c r="C654" s="785" t="s">
        <v>3034</v>
      </c>
      <c r="D654" s="785" t="s">
        <v>8731</v>
      </c>
      <c r="E654" s="793" t="s">
        <v>13690</v>
      </c>
      <c r="F654" s="792" t="s">
        <v>4129</v>
      </c>
      <c r="G654" s="794" t="s">
        <v>3400</v>
      </c>
      <c r="H654" s="796"/>
      <c r="I654" s="796"/>
      <c r="J654" s="796"/>
      <c r="K654" s="796"/>
      <c r="L654" s="807">
        <f t="shared" si="90"/>
        <v>864</v>
      </c>
      <c r="M654" s="796"/>
      <c r="N654" s="797">
        <v>72</v>
      </c>
      <c r="O654" s="795"/>
      <c r="P654" s="795"/>
      <c r="Q654" s="796"/>
      <c r="R654" s="807" t="s">
        <v>16715</v>
      </c>
      <c r="S654" s="807" t="s">
        <v>8952</v>
      </c>
      <c r="T654" s="796" t="s">
        <v>4132</v>
      </c>
      <c r="U654" s="807"/>
      <c r="V654" s="963"/>
      <c r="W654" s="807"/>
      <c r="X654" s="807"/>
      <c r="Y654" s="807"/>
      <c r="Z654" s="807"/>
      <c r="AA654" s="807">
        <v>1</v>
      </c>
      <c r="AB654" s="807" t="s">
        <v>13691</v>
      </c>
      <c r="AC654" s="807"/>
      <c r="AD654" s="807"/>
      <c r="AE654" s="807"/>
      <c r="AF654" s="807"/>
      <c r="AG654" s="807"/>
      <c r="AH654" s="807"/>
      <c r="AI654" s="807"/>
      <c r="AJ654" s="807"/>
      <c r="AK654" s="559"/>
    </row>
    <row r="655" spans="1:37" ht="47.25" customHeight="1" x14ac:dyDescent="0.25">
      <c r="A655" s="767"/>
      <c r="B655" s="784">
        <v>647</v>
      </c>
      <c r="C655" s="785" t="s">
        <v>3162</v>
      </c>
      <c r="D655" s="792" t="s">
        <v>8856</v>
      </c>
      <c r="E655" s="793" t="s">
        <v>13692</v>
      </c>
      <c r="F655" s="792" t="s">
        <v>4141</v>
      </c>
      <c r="G655" s="794" t="s">
        <v>3400</v>
      </c>
      <c r="H655" s="796"/>
      <c r="I655" s="796"/>
      <c r="J655" s="796"/>
      <c r="K655" s="796"/>
      <c r="L655" s="807">
        <f t="shared" si="90"/>
        <v>54</v>
      </c>
      <c r="M655" s="796"/>
      <c r="N655" s="797">
        <v>4.5</v>
      </c>
      <c r="O655" s="795"/>
      <c r="P655" s="795"/>
      <c r="Q655" s="796"/>
      <c r="R655" s="807" t="s">
        <v>16715</v>
      </c>
      <c r="S655" s="807" t="s">
        <v>8952</v>
      </c>
      <c r="T655" s="796" t="s">
        <v>4144</v>
      </c>
      <c r="U655" s="807"/>
      <c r="V655" s="963">
        <v>3</v>
      </c>
      <c r="W655" s="807" t="s">
        <v>13523</v>
      </c>
      <c r="X655" s="807"/>
      <c r="Y655" s="807"/>
      <c r="Z655" s="807"/>
      <c r="AA655" s="807"/>
      <c r="AB655" s="807"/>
      <c r="AC655" s="807" t="s">
        <v>10027</v>
      </c>
      <c r="AD655" s="807"/>
      <c r="AE655" s="807"/>
      <c r="AF655" s="807"/>
      <c r="AG655" s="807"/>
      <c r="AH655" s="807"/>
      <c r="AI655" s="807"/>
      <c r="AJ655" s="807"/>
      <c r="AK655" s="559"/>
    </row>
    <row r="656" spans="1:37" ht="31.5" customHeight="1" x14ac:dyDescent="0.25">
      <c r="A656" s="767"/>
      <c r="B656" s="784">
        <v>648</v>
      </c>
      <c r="C656" s="785" t="s">
        <v>2844</v>
      </c>
      <c r="D656" s="792" t="s">
        <v>8858</v>
      </c>
      <c r="E656" s="793" t="s">
        <v>13693</v>
      </c>
      <c r="F656" s="792" t="s">
        <v>4147</v>
      </c>
      <c r="G656" s="794" t="s">
        <v>3400</v>
      </c>
      <c r="H656" s="796"/>
      <c r="I656" s="796"/>
      <c r="J656" s="796"/>
      <c r="K656" s="796"/>
      <c r="L656" s="807">
        <f t="shared" si="90"/>
        <v>365.52</v>
      </c>
      <c r="M656" s="796"/>
      <c r="N656" s="797">
        <v>30.46</v>
      </c>
      <c r="O656" s="795"/>
      <c r="P656" s="795"/>
      <c r="Q656" s="796"/>
      <c r="R656" s="807" t="s">
        <v>16715</v>
      </c>
      <c r="S656" s="807" t="s">
        <v>8952</v>
      </c>
      <c r="T656" s="796" t="s">
        <v>4150</v>
      </c>
      <c r="U656" s="807"/>
      <c r="V656" s="963">
        <v>2</v>
      </c>
      <c r="W656" s="807" t="s">
        <v>10080</v>
      </c>
      <c r="X656" s="807"/>
      <c r="Y656" s="807"/>
      <c r="Z656" s="807"/>
      <c r="AA656" s="807"/>
      <c r="AB656" s="807"/>
      <c r="AC656" s="807" t="s">
        <v>10027</v>
      </c>
      <c r="AD656" s="807"/>
      <c r="AE656" s="807"/>
      <c r="AF656" s="807"/>
      <c r="AG656" s="807"/>
      <c r="AH656" s="807"/>
      <c r="AI656" s="807"/>
      <c r="AJ656" s="807"/>
      <c r="AK656" s="559"/>
    </row>
    <row r="657" spans="1:37" ht="31.5" customHeight="1" x14ac:dyDescent="0.25">
      <c r="A657" s="767"/>
      <c r="B657" s="784">
        <v>649</v>
      </c>
      <c r="C657" s="785" t="s">
        <v>2809</v>
      </c>
      <c r="D657" s="792" t="s">
        <v>8573</v>
      </c>
      <c r="E657" s="793" t="s">
        <v>13694</v>
      </c>
      <c r="F657" s="792" t="s">
        <v>4153</v>
      </c>
      <c r="G657" s="794" t="s">
        <v>3400</v>
      </c>
      <c r="H657" s="796"/>
      <c r="I657" s="796"/>
      <c r="J657" s="796"/>
      <c r="K657" s="796"/>
      <c r="L657" s="807">
        <f t="shared" si="90"/>
        <v>113.16</v>
      </c>
      <c r="M657" s="796"/>
      <c r="N657" s="797">
        <v>9.43</v>
      </c>
      <c r="O657" s="795"/>
      <c r="P657" s="795"/>
      <c r="Q657" s="796"/>
      <c r="R657" s="807" t="s">
        <v>16715</v>
      </c>
      <c r="S657" s="807" t="s">
        <v>8952</v>
      </c>
      <c r="T657" s="796" t="s">
        <v>4156</v>
      </c>
      <c r="U657" s="807"/>
      <c r="V657" s="963">
        <v>1</v>
      </c>
      <c r="W657" s="807" t="s">
        <v>13501</v>
      </c>
      <c r="X657" s="807"/>
      <c r="Y657" s="807"/>
      <c r="Z657" s="807"/>
      <c r="AA657" s="807"/>
      <c r="AB657" s="807"/>
      <c r="AC657" s="807" t="s">
        <v>10027</v>
      </c>
      <c r="AD657" s="807"/>
      <c r="AE657" s="807" t="s">
        <v>10027</v>
      </c>
      <c r="AF657" s="807"/>
      <c r="AG657" s="807"/>
      <c r="AH657" s="807"/>
      <c r="AI657" s="807"/>
      <c r="AJ657" s="807"/>
      <c r="AK657" s="559"/>
    </row>
    <row r="658" spans="1:37" ht="31.5" customHeight="1" x14ac:dyDescent="0.25">
      <c r="A658" s="767"/>
      <c r="B658" s="784">
        <v>650</v>
      </c>
      <c r="C658" s="785" t="s">
        <v>2759</v>
      </c>
      <c r="D658" s="792" t="s">
        <v>8857</v>
      </c>
      <c r="E658" s="793" t="s">
        <v>17513</v>
      </c>
      <c r="F658" s="792" t="s">
        <v>4159</v>
      </c>
      <c r="G658" s="794" t="s">
        <v>3400</v>
      </c>
      <c r="H658" s="796"/>
      <c r="I658" s="796"/>
      <c r="J658" s="796"/>
      <c r="K658" s="796"/>
      <c r="L658" s="807">
        <f t="shared" si="90"/>
        <v>96</v>
      </c>
      <c r="M658" s="796"/>
      <c r="N658" s="795">
        <v>8</v>
      </c>
      <c r="O658" s="795"/>
      <c r="P658" s="795"/>
      <c r="Q658" s="796"/>
      <c r="R658" s="807" t="s">
        <v>16715</v>
      </c>
      <c r="S658" s="807" t="s">
        <v>8952</v>
      </c>
      <c r="T658" s="796" t="s">
        <v>4166</v>
      </c>
      <c r="U658" s="807"/>
      <c r="V658" s="963"/>
      <c r="W658" s="807"/>
      <c r="X658" s="807"/>
      <c r="Y658" s="807"/>
      <c r="Z658" s="807"/>
      <c r="AA658" s="807">
        <v>1</v>
      </c>
      <c r="AB658" s="807" t="s">
        <v>11376</v>
      </c>
      <c r="AC658" s="807"/>
      <c r="AD658" s="807"/>
      <c r="AE658" s="807"/>
      <c r="AF658" s="807"/>
      <c r="AG658" s="807"/>
      <c r="AH658" s="807"/>
      <c r="AI658" s="807"/>
      <c r="AJ658" s="807"/>
      <c r="AK658" s="559"/>
    </row>
    <row r="659" spans="1:37" ht="31.5" customHeight="1" x14ac:dyDescent="0.25">
      <c r="A659" s="767"/>
      <c r="B659" s="784">
        <v>651</v>
      </c>
      <c r="C659" s="785" t="s">
        <v>1191</v>
      </c>
      <c r="D659" s="872" t="s">
        <v>16009</v>
      </c>
      <c r="E659" s="862" t="s">
        <v>16622</v>
      </c>
      <c r="F659" s="872" t="s">
        <v>4572</v>
      </c>
      <c r="G659" s="807" t="s">
        <v>3400</v>
      </c>
      <c r="H659" s="781"/>
      <c r="I659" s="781"/>
      <c r="J659" s="781"/>
      <c r="K659" s="782"/>
      <c r="L659" s="807">
        <f t="shared" si="90"/>
        <v>192</v>
      </c>
      <c r="M659" s="782"/>
      <c r="N659" s="800">
        <v>16</v>
      </c>
      <c r="O659" s="800"/>
      <c r="P659" s="786"/>
      <c r="Q659" s="945"/>
      <c r="R659" s="807" t="s">
        <v>16715</v>
      </c>
      <c r="S659" s="800" t="s">
        <v>8952</v>
      </c>
      <c r="T659" s="800" t="s">
        <v>16010</v>
      </c>
      <c r="U659" s="782"/>
      <c r="V659" s="956"/>
      <c r="W659" s="800"/>
      <c r="X659" s="782"/>
      <c r="Y659" s="782"/>
      <c r="Z659" s="782"/>
      <c r="AA659" s="782">
        <v>1</v>
      </c>
      <c r="AB659" s="800" t="s">
        <v>16011</v>
      </c>
      <c r="AC659" s="782"/>
      <c r="AD659" s="782"/>
      <c r="AE659" s="782"/>
      <c r="AF659" s="807"/>
      <c r="AG659" s="807"/>
      <c r="AH659" s="807"/>
      <c r="AI659" s="807"/>
      <c r="AJ659" s="807"/>
      <c r="AK659" s="559"/>
    </row>
    <row r="660" spans="1:37" ht="31.5" customHeight="1" x14ac:dyDescent="0.25">
      <c r="A660" s="767"/>
      <c r="B660" s="784">
        <v>652</v>
      </c>
      <c r="C660" s="785" t="s">
        <v>3034</v>
      </c>
      <c r="D660" s="792" t="s">
        <v>8865</v>
      </c>
      <c r="E660" s="793" t="s">
        <v>13506</v>
      </c>
      <c r="F660" s="792" t="s">
        <v>4169</v>
      </c>
      <c r="G660" s="794" t="s">
        <v>3400</v>
      </c>
      <c r="H660" s="796"/>
      <c r="I660" s="796"/>
      <c r="J660" s="796"/>
      <c r="K660" s="796"/>
      <c r="L660" s="807">
        <f t="shared" si="90"/>
        <v>80.039999999999992</v>
      </c>
      <c r="M660" s="796"/>
      <c r="N660" s="797">
        <v>6.67</v>
      </c>
      <c r="O660" s="795"/>
      <c r="P660" s="795"/>
      <c r="Q660" s="796"/>
      <c r="R660" s="807" t="s">
        <v>16715</v>
      </c>
      <c r="S660" s="807" t="s">
        <v>8952</v>
      </c>
      <c r="T660" s="796" t="s">
        <v>4172</v>
      </c>
      <c r="U660" s="807"/>
      <c r="V660" s="963">
        <v>2</v>
      </c>
      <c r="W660" s="807" t="s">
        <v>13507</v>
      </c>
      <c r="X660" s="807"/>
      <c r="Y660" s="807"/>
      <c r="Z660" s="807"/>
      <c r="AA660" s="807"/>
      <c r="AB660" s="807"/>
      <c r="AC660" s="807" t="s">
        <v>10027</v>
      </c>
      <c r="AD660" s="807" t="s">
        <v>10027</v>
      </c>
      <c r="AE660" s="807" t="s">
        <v>10027</v>
      </c>
      <c r="AF660" s="807"/>
      <c r="AG660" s="807"/>
      <c r="AH660" s="807"/>
      <c r="AI660" s="807"/>
      <c r="AJ660" s="807"/>
      <c r="AK660" s="559"/>
    </row>
    <row r="661" spans="1:37" ht="31.5" customHeight="1" x14ac:dyDescent="0.25">
      <c r="A661" s="767"/>
      <c r="B661" s="784">
        <v>653</v>
      </c>
      <c r="C661" s="785" t="s">
        <v>1191</v>
      </c>
      <c r="D661" s="792" t="s">
        <v>8845</v>
      </c>
      <c r="E661" s="793" t="s">
        <v>6730</v>
      </c>
      <c r="F661" s="792" t="s">
        <v>4175</v>
      </c>
      <c r="G661" s="794" t="s">
        <v>3400</v>
      </c>
      <c r="H661" s="796"/>
      <c r="I661" s="796"/>
      <c r="J661" s="796"/>
      <c r="K661" s="796"/>
      <c r="L661" s="807">
        <f t="shared" si="90"/>
        <v>96</v>
      </c>
      <c r="M661" s="796"/>
      <c r="N661" s="797">
        <v>8</v>
      </c>
      <c r="O661" s="795"/>
      <c r="P661" s="795"/>
      <c r="Q661" s="796"/>
      <c r="R661" s="807" t="s">
        <v>16715</v>
      </c>
      <c r="S661" s="807" t="s">
        <v>8952</v>
      </c>
      <c r="T661" s="796" t="s">
        <v>4178</v>
      </c>
      <c r="U661" s="807"/>
      <c r="V661" s="963"/>
      <c r="W661" s="807"/>
      <c r="X661" s="807"/>
      <c r="Y661" s="807"/>
      <c r="Z661" s="807"/>
      <c r="AA661" s="807"/>
      <c r="AB661" s="807"/>
      <c r="AC661" s="807"/>
      <c r="AD661" s="807"/>
      <c r="AE661" s="807"/>
      <c r="AF661" s="807"/>
      <c r="AG661" s="807"/>
      <c r="AH661" s="807"/>
      <c r="AI661" s="807"/>
      <c r="AJ661" s="807"/>
      <c r="AK661" s="559"/>
    </row>
    <row r="662" spans="1:37" ht="31.5" customHeight="1" x14ac:dyDescent="0.25">
      <c r="A662" s="767"/>
      <c r="B662" s="784">
        <v>654</v>
      </c>
      <c r="C662" s="785" t="s">
        <v>2759</v>
      </c>
      <c r="D662" s="792" t="s">
        <v>2403</v>
      </c>
      <c r="E662" s="793" t="s">
        <v>14238</v>
      </c>
      <c r="F662" s="792" t="s">
        <v>4175</v>
      </c>
      <c r="G662" s="794" t="s">
        <v>3400</v>
      </c>
      <c r="H662" s="796"/>
      <c r="I662" s="796"/>
      <c r="J662" s="796"/>
      <c r="K662" s="796"/>
      <c r="L662" s="807">
        <f t="shared" si="90"/>
        <v>192</v>
      </c>
      <c r="M662" s="796"/>
      <c r="N662" s="795">
        <v>16</v>
      </c>
      <c r="O662" s="795"/>
      <c r="P662" s="795"/>
      <c r="Q662" s="796"/>
      <c r="R662" s="807" t="s">
        <v>16715</v>
      </c>
      <c r="S662" s="807" t="s">
        <v>8952</v>
      </c>
      <c r="T662" s="796" t="s">
        <v>3556</v>
      </c>
      <c r="U662" s="807"/>
      <c r="V662" s="963"/>
      <c r="W662" s="807"/>
      <c r="X662" s="807"/>
      <c r="Y662" s="807"/>
      <c r="Z662" s="807"/>
      <c r="AA662" s="807">
        <v>1</v>
      </c>
      <c r="AB662" s="807" t="s">
        <v>13683</v>
      </c>
      <c r="AC662" s="807" t="s">
        <v>10027</v>
      </c>
      <c r="AD662" s="807"/>
      <c r="AE662" s="807" t="s">
        <v>10027</v>
      </c>
      <c r="AF662" s="807"/>
      <c r="AG662" s="807"/>
      <c r="AH662" s="807"/>
      <c r="AI662" s="807"/>
      <c r="AJ662" s="807"/>
      <c r="AK662" s="559"/>
    </row>
    <row r="663" spans="1:37" ht="31.5" customHeight="1" x14ac:dyDescent="0.25">
      <c r="A663" s="767"/>
      <c r="B663" s="784">
        <v>655</v>
      </c>
      <c r="C663" s="785" t="s">
        <v>2759</v>
      </c>
      <c r="D663" s="792" t="s">
        <v>8832</v>
      </c>
      <c r="E663" s="793" t="s">
        <v>14239</v>
      </c>
      <c r="F663" s="792" t="s">
        <v>4182</v>
      </c>
      <c r="G663" s="794" t="s">
        <v>3400</v>
      </c>
      <c r="H663" s="796"/>
      <c r="I663" s="796"/>
      <c r="J663" s="796"/>
      <c r="K663" s="796"/>
      <c r="L663" s="807">
        <f t="shared" si="90"/>
        <v>192</v>
      </c>
      <c r="M663" s="796"/>
      <c r="N663" s="795">
        <v>16</v>
      </c>
      <c r="O663" s="795"/>
      <c r="P663" s="795"/>
      <c r="Q663" s="796"/>
      <c r="R663" s="807" t="s">
        <v>16715</v>
      </c>
      <c r="S663" s="807" t="s">
        <v>8952</v>
      </c>
      <c r="T663" s="796" t="s">
        <v>4185</v>
      </c>
      <c r="U663" s="807"/>
      <c r="V663" s="963"/>
      <c r="W663" s="807"/>
      <c r="X663" s="807"/>
      <c r="Y663" s="807"/>
      <c r="Z663" s="807"/>
      <c r="AA663" s="807">
        <v>1</v>
      </c>
      <c r="AB663" s="807" t="s">
        <v>10525</v>
      </c>
      <c r="AC663" s="807" t="s">
        <v>10027</v>
      </c>
      <c r="AD663" s="807"/>
      <c r="AE663" s="807" t="s">
        <v>10027</v>
      </c>
      <c r="AF663" s="807"/>
      <c r="AG663" s="807"/>
      <c r="AH663" s="807"/>
      <c r="AI663" s="807"/>
      <c r="AJ663" s="807"/>
      <c r="AK663" s="559"/>
    </row>
    <row r="664" spans="1:37" ht="63" customHeight="1" x14ac:dyDescent="0.25">
      <c r="A664" s="767"/>
      <c r="B664" s="784">
        <v>656</v>
      </c>
      <c r="C664" s="785" t="s">
        <v>2809</v>
      </c>
      <c r="D664" s="792" t="s">
        <v>8795</v>
      </c>
      <c r="E664" s="793" t="s">
        <v>6732</v>
      </c>
      <c r="F664" s="792" t="s">
        <v>4188</v>
      </c>
      <c r="G664" s="794" t="s">
        <v>3400</v>
      </c>
      <c r="H664" s="796"/>
      <c r="I664" s="796"/>
      <c r="J664" s="796"/>
      <c r="K664" s="796"/>
      <c r="L664" s="807">
        <f t="shared" si="90"/>
        <v>36</v>
      </c>
      <c r="M664" s="796"/>
      <c r="N664" s="797">
        <v>3</v>
      </c>
      <c r="O664" s="795"/>
      <c r="P664" s="795"/>
      <c r="Q664" s="796"/>
      <c r="R664" s="807" t="s">
        <v>16715</v>
      </c>
      <c r="S664" s="807" t="s">
        <v>8952</v>
      </c>
      <c r="T664" s="796" t="s">
        <v>4191</v>
      </c>
      <c r="U664" s="807"/>
      <c r="V664" s="963"/>
      <c r="W664" s="807"/>
      <c r="X664" s="807"/>
      <c r="Y664" s="807"/>
      <c r="Z664" s="807"/>
      <c r="AA664" s="807"/>
      <c r="AB664" s="807"/>
      <c r="AC664" s="807"/>
      <c r="AD664" s="807"/>
      <c r="AE664" s="807"/>
      <c r="AF664" s="807"/>
      <c r="AG664" s="807"/>
      <c r="AH664" s="807"/>
      <c r="AI664" s="807"/>
      <c r="AJ664" s="807"/>
      <c r="AK664" s="559"/>
    </row>
    <row r="665" spans="1:37" ht="31.5" customHeight="1" x14ac:dyDescent="0.25">
      <c r="A665" s="767"/>
      <c r="B665" s="784">
        <v>657</v>
      </c>
      <c r="C665" s="874" t="s">
        <v>2759</v>
      </c>
      <c r="D665" s="872" t="s">
        <v>13245</v>
      </c>
      <c r="E665" s="862" t="s">
        <v>16154</v>
      </c>
      <c r="F665" s="872" t="s">
        <v>6339</v>
      </c>
      <c r="G665" s="807" t="s">
        <v>3400</v>
      </c>
      <c r="H665" s="781"/>
      <c r="I665" s="781"/>
      <c r="J665" s="781"/>
      <c r="K665" s="782"/>
      <c r="L665" s="807">
        <f t="shared" si="90"/>
        <v>58.56</v>
      </c>
      <c r="M665" s="782"/>
      <c r="N665" s="803">
        <v>4.88</v>
      </c>
      <c r="O665" s="800"/>
      <c r="P665" s="786"/>
      <c r="Q665" s="945"/>
      <c r="R665" s="807" t="s">
        <v>16715</v>
      </c>
      <c r="S665" s="800" t="s">
        <v>8952</v>
      </c>
      <c r="T665" s="800" t="s">
        <v>17196</v>
      </c>
      <c r="U665" s="876"/>
      <c r="V665" s="957">
        <v>2</v>
      </c>
      <c r="W665" s="877" t="s">
        <v>14247</v>
      </c>
      <c r="X665" s="876"/>
      <c r="Y665" s="876"/>
      <c r="Z665" s="876"/>
      <c r="AA665" s="876"/>
      <c r="AB665" s="877"/>
      <c r="AC665" s="876" t="s">
        <v>10027</v>
      </c>
      <c r="AD665" s="876"/>
      <c r="AE665" s="876" t="s">
        <v>10027</v>
      </c>
      <c r="AF665" s="876"/>
      <c r="AG665" s="876"/>
      <c r="AH665" s="807"/>
      <c r="AI665" s="807"/>
      <c r="AJ665" s="807"/>
      <c r="AK665" s="559"/>
    </row>
    <row r="666" spans="1:37" ht="110.25" customHeight="1" x14ac:dyDescent="0.25">
      <c r="A666" s="767"/>
      <c r="B666" s="784">
        <v>658</v>
      </c>
      <c r="C666" s="874" t="s">
        <v>2759</v>
      </c>
      <c r="D666" s="872" t="s">
        <v>16150</v>
      </c>
      <c r="E666" s="862" t="s">
        <v>16151</v>
      </c>
      <c r="F666" s="872" t="s">
        <v>16152</v>
      </c>
      <c r="G666" s="807" t="s">
        <v>3400</v>
      </c>
      <c r="H666" s="781"/>
      <c r="I666" s="781"/>
      <c r="J666" s="781"/>
      <c r="K666" s="782"/>
      <c r="L666" s="807">
        <f t="shared" si="90"/>
        <v>205.74</v>
      </c>
      <c r="M666" s="782"/>
      <c r="N666" s="803">
        <v>17.145</v>
      </c>
      <c r="O666" s="800"/>
      <c r="P666" s="786"/>
      <c r="Q666" s="945"/>
      <c r="R666" s="807" t="s">
        <v>16715</v>
      </c>
      <c r="S666" s="800" t="s">
        <v>8952</v>
      </c>
      <c r="T666" s="800" t="s">
        <v>3889</v>
      </c>
      <c r="U666" s="876"/>
      <c r="V666" s="957"/>
      <c r="W666" s="877"/>
      <c r="X666" s="876"/>
      <c r="Y666" s="876"/>
      <c r="Z666" s="876"/>
      <c r="AA666" s="876">
        <v>1</v>
      </c>
      <c r="AB666" s="877" t="s">
        <v>13485</v>
      </c>
      <c r="AC666" s="876" t="s">
        <v>10027</v>
      </c>
      <c r="AD666" s="876"/>
      <c r="AE666" s="876" t="s">
        <v>10027</v>
      </c>
      <c r="AF666" s="876"/>
      <c r="AG666" s="807"/>
      <c r="AH666" s="807"/>
      <c r="AI666" s="807"/>
      <c r="AJ666" s="807"/>
      <c r="AK666" s="559"/>
    </row>
    <row r="667" spans="1:37" ht="47.25" customHeight="1" x14ac:dyDescent="0.25">
      <c r="A667" s="767"/>
      <c r="B667" s="784">
        <v>659</v>
      </c>
      <c r="C667" s="785" t="s">
        <v>2844</v>
      </c>
      <c r="D667" s="792" t="s">
        <v>8867</v>
      </c>
      <c r="E667" s="793" t="s">
        <v>6735</v>
      </c>
      <c r="F667" s="792" t="s">
        <v>4207</v>
      </c>
      <c r="G667" s="794" t="s">
        <v>3400</v>
      </c>
      <c r="H667" s="796"/>
      <c r="I667" s="796"/>
      <c r="J667" s="796"/>
      <c r="K667" s="796"/>
      <c r="L667" s="807">
        <f t="shared" si="90"/>
        <v>81</v>
      </c>
      <c r="M667" s="796"/>
      <c r="N667" s="797">
        <v>6.75</v>
      </c>
      <c r="O667" s="795"/>
      <c r="P667" s="795"/>
      <c r="Q667" s="796"/>
      <c r="R667" s="807" t="s">
        <v>16715</v>
      </c>
      <c r="S667" s="807" t="s">
        <v>8952</v>
      </c>
      <c r="T667" s="796" t="s">
        <v>4210</v>
      </c>
      <c r="U667" s="807"/>
      <c r="V667" s="963"/>
      <c r="W667" s="807"/>
      <c r="X667" s="807"/>
      <c r="Y667" s="807"/>
      <c r="Z667" s="807"/>
      <c r="AA667" s="807"/>
      <c r="AB667" s="807"/>
      <c r="AC667" s="807"/>
      <c r="AD667" s="807"/>
      <c r="AE667" s="807"/>
      <c r="AF667" s="807"/>
      <c r="AG667" s="807"/>
      <c r="AH667" s="807"/>
      <c r="AI667" s="807"/>
      <c r="AJ667" s="807"/>
      <c r="AK667" s="559"/>
    </row>
    <row r="668" spans="1:37" ht="31.5" customHeight="1" x14ac:dyDescent="0.25">
      <c r="A668" s="767"/>
      <c r="B668" s="784">
        <v>660</v>
      </c>
      <c r="C668" s="785" t="s">
        <v>3034</v>
      </c>
      <c r="D668" s="792" t="s">
        <v>8879</v>
      </c>
      <c r="E668" s="793" t="s">
        <v>13695</v>
      </c>
      <c r="F668" s="792" t="s">
        <v>4213</v>
      </c>
      <c r="G668" s="794" t="s">
        <v>3400</v>
      </c>
      <c r="H668" s="796"/>
      <c r="I668" s="796"/>
      <c r="J668" s="796"/>
      <c r="K668" s="796"/>
      <c r="L668" s="807">
        <f t="shared" si="90"/>
        <v>152.04</v>
      </c>
      <c r="M668" s="796"/>
      <c r="N668" s="797">
        <v>12.67</v>
      </c>
      <c r="O668" s="795"/>
      <c r="P668" s="795"/>
      <c r="Q668" s="796"/>
      <c r="R668" s="807" t="s">
        <v>16715</v>
      </c>
      <c r="S668" s="807" t="s">
        <v>8952</v>
      </c>
      <c r="T668" s="796" t="s">
        <v>4216</v>
      </c>
      <c r="U668" s="807"/>
      <c r="V668" s="963">
        <v>5</v>
      </c>
      <c r="W668" s="807" t="s">
        <v>13544</v>
      </c>
      <c r="X668" s="807"/>
      <c r="Y668" s="807"/>
      <c r="Z668" s="807"/>
      <c r="AA668" s="807"/>
      <c r="AB668" s="807"/>
      <c r="AC668" s="807" t="s">
        <v>10027</v>
      </c>
      <c r="AD668" s="807" t="s">
        <v>10027</v>
      </c>
      <c r="AE668" s="807" t="s">
        <v>10027</v>
      </c>
      <c r="AF668" s="807"/>
      <c r="AG668" s="807"/>
      <c r="AH668" s="807"/>
      <c r="AI668" s="807"/>
      <c r="AJ668" s="807"/>
      <c r="AK668" s="559"/>
    </row>
    <row r="669" spans="1:37" ht="31.5" customHeight="1" x14ac:dyDescent="0.25">
      <c r="A669" s="767"/>
      <c r="B669" s="784">
        <v>661</v>
      </c>
      <c r="C669" s="785" t="s">
        <v>2817</v>
      </c>
      <c r="D669" s="887" t="s">
        <v>8683</v>
      </c>
      <c r="E669" s="793" t="s">
        <v>14240</v>
      </c>
      <c r="F669" s="792" t="s">
        <v>4220</v>
      </c>
      <c r="G669" s="794" t="s">
        <v>3400</v>
      </c>
      <c r="H669" s="796"/>
      <c r="I669" s="796"/>
      <c r="J669" s="796"/>
      <c r="K669" s="796"/>
      <c r="L669" s="807">
        <f t="shared" si="90"/>
        <v>26.400000000000002</v>
      </c>
      <c r="M669" s="796"/>
      <c r="N669" s="797">
        <v>2.2000000000000002</v>
      </c>
      <c r="O669" s="795"/>
      <c r="P669" s="795"/>
      <c r="Q669" s="796"/>
      <c r="R669" s="807" t="s">
        <v>16715</v>
      </c>
      <c r="S669" s="807" t="s">
        <v>8952</v>
      </c>
      <c r="T669" s="796" t="s">
        <v>4223</v>
      </c>
      <c r="U669" s="807"/>
      <c r="V669" s="963">
        <v>1</v>
      </c>
      <c r="W669" s="807" t="s">
        <v>14241</v>
      </c>
      <c r="X669" s="807"/>
      <c r="Y669" s="807"/>
      <c r="Z669" s="807"/>
      <c r="AA669" s="807"/>
      <c r="AB669" s="807"/>
      <c r="AC669" s="807" t="s">
        <v>10027</v>
      </c>
      <c r="AD669" s="807" t="s">
        <v>10027</v>
      </c>
      <c r="AE669" s="807" t="s">
        <v>10027</v>
      </c>
      <c r="AF669" s="807"/>
      <c r="AG669" s="807"/>
      <c r="AH669" s="807"/>
      <c r="AI669" s="807"/>
      <c r="AJ669" s="807"/>
      <c r="AK669" s="559"/>
    </row>
    <row r="670" spans="1:37" ht="31.5" customHeight="1" x14ac:dyDescent="0.25">
      <c r="A670" s="767"/>
      <c r="B670" s="784">
        <v>662</v>
      </c>
      <c r="C670" s="785" t="s">
        <v>2790</v>
      </c>
      <c r="D670" s="792" t="s">
        <v>8333</v>
      </c>
      <c r="E670" s="793" t="s">
        <v>13508</v>
      </c>
      <c r="F670" s="792" t="s">
        <v>4226</v>
      </c>
      <c r="G670" s="794" t="s">
        <v>3400</v>
      </c>
      <c r="H670" s="796"/>
      <c r="I670" s="796"/>
      <c r="J670" s="796"/>
      <c r="K670" s="796"/>
      <c r="L670" s="807">
        <f t="shared" si="90"/>
        <v>432</v>
      </c>
      <c r="M670" s="796"/>
      <c r="N670" s="797">
        <v>36</v>
      </c>
      <c r="O670" s="795"/>
      <c r="P670" s="795"/>
      <c r="Q670" s="796"/>
      <c r="R670" s="807" t="s">
        <v>16715</v>
      </c>
      <c r="S670" s="807" t="s">
        <v>8952</v>
      </c>
      <c r="T670" s="796" t="s">
        <v>4229</v>
      </c>
      <c r="U670" s="807"/>
      <c r="V670" s="963"/>
      <c r="W670" s="807"/>
      <c r="X670" s="807"/>
      <c r="Y670" s="807"/>
      <c r="Z670" s="807"/>
      <c r="AA670" s="807">
        <v>1</v>
      </c>
      <c r="AB670" s="807" t="s">
        <v>13509</v>
      </c>
      <c r="AC670" s="807" t="s">
        <v>10027</v>
      </c>
      <c r="AD670" s="807"/>
      <c r="AE670" s="807" t="s">
        <v>10027</v>
      </c>
      <c r="AF670" s="807"/>
      <c r="AG670" s="807"/>
      <c r="AH670" s="807"/>
      <c r="AI670" s="807"/>
      <c r="AJ670" s="807"/>
      <c r="AK670" s="559"/>
    </row>
    <row r="671" spans="1:37" ht="47.25" customHeight="1" x14ac:dyDescent="0.25">
      <c r="A671" s="767"/>
      <c r="B671" s="784">
        <v>663</v>
      </c>
      <c r="C671" s="785" t="s">
        <v>2759</v>
      </c>
      <c r="D671" s="792" t="s">
        <v>2403</v>
      </c>
      <c r="E671" s="793" t="s">
        <v>14242</v>
      </c>
      <c r="F671" s="792" t="s">
        <v>4232</v>
      </c>
      <c r="G671" s="794" t="s">
        <v>3400</v>
      </c>
      <c r="H671" s="796"/>
      <c r="I671" s="796"/>
      <c r="J671" s="796"/>
      <c r="K671" s="796"/>
      <c r="L671" s="807">
        <f t="shared" si="90"/>
        <v>44.88</v>
      </c>
      <c r="M671" s="796"/>
      <c r="N671" s="795">
        <v>3.74</v>
      </c>
      <c r="O671" s="795"/>
      <c r="P671" s="795"/>
      <c r="Q671" s="796"/>
      <c r="R671" s="807" t="s">
        <v>16715</v>
      </c>
      <c r="S671" s="807" t="s">
        <v>8952</v>
      </c>
      <c r="T671" s="796" t="s">
        <v>4235</v>
      </c>
      <c r="U671" s="807"/>
      <c r="V671" s="963">
        <v>3</v>
      </c>
      <c r="W671" s="807" t="s">
        <v>13540</v>
      </c>
      <c r="X671" s="807"/>
      <c r="Y671" s="807"/>
      <c r="Z671" s="807"/>
      <c r="AA671" s="807"/>
      <c r="AB671" s="807"/>
      <c r="AC671" s="807" t="s">
        <v>10027</v>
      </c>
      <c r="AD671" s="807" t="s">
        <v>10027</v>
      </c>
      <c r="AE671" s="807" t="s">
        <v>10027</v>
      </c>
      <c r="AF671" s="807"/>
      <c r="AG671" s="807"/>
      <c r="AH671" s="807"/>
      <c r="AI671" s="807"/>
      <c r="AJ671" s="807"/>
      <c r="AK671" s="559"/>
    </row>
    <row r="672" spans="1:37" ht="31.5" customHeight="1" x14ac:dyDescent="0.25">
      <c r="A672" s="767"/>
      <c r="B672" s="784">
        <v>664</v>
      </c>
      <c r="C672" s="785" t="s">
        <v>2759</v>
      </c>
      <c r="D672" s="792" t="s">
        <v>8868</v>
      </c>
      <c r="E672" s="793" t="s">
        <v>6740</v>
      </c>
      <c r="F672" s="792" t="s">
        <v>4238</v>
      </c>
      <c r="G672" s="794" t="s">
        <v>3400</v>
      </c>
      <c r="H672" s="796"/>
      <c r="I672" s="796"/>
      <c r="J672" s="796"/>
      <c r="K672" s="796"/>
      <c r="L672" s="807">
        <f t="shared" si="90"/>
        <v>192</v>
      </c>
      <c r="M672" s="796"/>
      <c r="N672" s="795">
        <v>16</v>
      </c>
      <c r="O672" s="795"/>
      <c r="P672" s="795"/>
      <c r="Q672" s="796"/>
      <c r="R672" s="807" t="s">
        <v>16715</v>
      </c>
      <c r="S672" s="807" t="s">
        <v>8952</v>
      </c>
      <c r="T672" s="796" t="s">
        <v>4241</v>
      </c>
      <c r="U672" s="807"/>
      <c r="V672" s="963"/>
      <c r="W672" s="807"/>
      <c r="X672" s="807"/>
      <c r="Y672" s="807"/>
      <c r="Z672" s="807"/>
      <c r="AA672" s="807"/>
      <c r="AB672" s="807"/>
      <c r="AC672" s="807"/>
      <c r="AD672" s="807"/>
      <c r="AE672" s="807"/>
      <c r="AF672" s="807"/>
      <c r="AG672" s="807"/>
      <c r="AH672" s="807"/>
      <c r="AI672" s="807"/>
      <c r="AJ672" s="807"/>
      <c r="AK672" s="559"/>
    </row>
    <row r="673" spans="1:37" ht="31.5" customHeight="1" x14ac:dyDescent="0.25">
      <c r="A673" s="767"/>
      <c r="B673" s="784">
        <v>665</v>
      </c>
      <c r="C673" s="785" t="s">
        <v>2809</v>
      </c>
      <c r="D673" s="792" t="s">
        <v>8837</v>
      </c>
      <c r="E673" s="793" t="s">
        <v>13696</v>
      </c>
      <c r="F673" s="792" t="s">
        <v>4244</v>
      </c>
      <c r="G673" s="794" t="s">
        <v>3400</v>
      </c>
      <c r="H673" s="796"/>
      <c r="I673" s="796"/>
      <c r="J673" s="796"/>
      <c r="K673" s="796"/>
      <c r="L673" s="807">
        <f t="shared" si="90"/>
        <v>129.60000000000002</v>
      </c>
      <c r="M673" s="796"/>
      <c r="N673" s="797">
        <v>10.8</v>
      </c>
      <c r="O673" s="795"/>
      <c r="P673" s="795"/>
      <c r="Q673" s="796"/>
      <c r="R673" s="807" t="s">
        <v>16715</v>
      </c>
      <c r="S673" s="807" t="s">
        <v>8952</v>
      </c>
      <c r="T673" s="796" t="s">
        <v>4247</v>
      </c>
      <c r="U673" s="807"/>
      <c r="V673" s="963">
        <v>3</v>
      </c>
      <c r="W673" s="807" t="s">
        <v>13497</v>
      </c>
      <c r="X673" s="807"/>
      <c r="Y673" s="807"/>
      <c r="Z673" s="807"/>
      <c r="AA673" s="807"/>
      <c r="AB673" s="807"/>
      <c r="AC673" s="807" t="s">
        <v>10027</v>
      </c>
      <c r="AD673" s="807"/>
      <c r="AE673" s="807" t="s">
        <v>10027</v>
      </c>
      <c r="AF673" s="807"/>
      <c r="AG673" s="807"/>
      <c r="AH673" s="807"/>
      <c r="AI673" s="807"/>
      <c r="AJ673" s="807"/>
      <c r="AK673" s="559"/>
    </row>
    <row r="674" spans="1:37" ht="47.25" customHeight="1" x14ac:dyDescent="0.25">
      <c r="A674" s="767"/>
      <c r="B674" s="784">
        <v>666</v>
      </c>
      <c r="C674" s="785" t="s">
        <v>2759</v>
      </c>
      <c r="D674" s="792" t="s">
        <v>8868</v>
      </c>
      <c r="E674" s="793" t="s">
        <v>13697</v>
      </c>
      <c r="F674" s="792" t="s">
        <v>4250</v>
      </c>
      <c r="G674" s="794" t="s">
        <v>3400</v>
      </c>
      <c r="H674" s="796"/>
      <c r="I674" s="796"/>
      <c r="J674" s="796"/>
      <c r="K674" s="796"/>
      <c r="L674" s="807">
        <f t="shared" si="90"/>
        <v>79.199999999999989</v>
      </c>
      <c r="M674" s="796"/>
      <c r="N674" s="795">
        <v>6.6</v>
      </c>
      <c r="O674" s="795"/>
      <c r="P674" s="795"/>
      <c r="Q674" s="796"/>
      <c r="R674" s="807" t="s">
        <v>16715</v>
      </c>
      <c r="S674" s="807" t="s">
        <v>8952</v>
      </c>
      <c r="T674" s="796" t="s">
        <v>4253</v>
      </c>
      <c r="U674" s="807"/>
      <c r="V674" s="963">
        <v>1</v>
      </c>
      <c r="W674" s="807" t="s">
        <v>13501</v>
      </c>
      <c r="X674" s="807"/>
      <c r="Y674" s="807"/>
      <c r="Z674" s="807"/>
      <c r="AA674" s="807"/>
      <c r="AB674" s="807"/>
      <c r="AC674" s="807"/>
      <c r="AD674" s="807"/>
      <c r="AE674" s="807" t="s">
        <v>10027</v>
      </c>
      <c r="AF674" s="807"/>
      <c r="AG674" s="807"/>
      <c r="AH674" s="807"/>
      <c r="AI674" s="807"/>
      <c r="AJ674" s="807"/>
      <c r="AK674" s="559"/>
    </row>
    <row r="675" spans="1:37" ht="31.5" customHeight="1" x14ac:dyDescent="0.25">
      <c r="A675" s="767"/>
      <c r="B675" s="784">
        <v>667</v>
      </c>
      <c r="C675" s="785" t="s">
        <v>2759</v>
      </c>
      <c r="D675" s="792" t="s">
        <v>8868</v>
      </c>
      <c r="E675" s="793" t="s">
        <v>13698</v>
      </c>
      <c r="F675" s="792" t="s">
        <v>4256</v>
      </c>
      <c r="G675" s="794" t="s">
        <v>3400</v>
      </c>
      <c r="H675" s="796"/>
      <c r="I675" s="796"/>
      <c r="J675" s="796"/>
      <c r="K675" s="796"/>
      <c r="L675" s="807">
        <f t="shared" si="90"/>
        <v>184.8</v>
      </c>
      <c r="M675" s="796"/>
      <c r="N675" s="795">
        <v>15.4</v>
      </c>
      <c r="O675" s="795"/>
      <c r="P675" s="795"/>
      <c r="Q675" s="796"/>
      <c r="R675" s="807" t="s">
        <v>16715</v>
      </c>
      <c r="S675" s="807" t="s">
        <v>8952</v>
      </c>
      <c r="T675" s="796" t="s">
        <v>4259</v>
      </c>
      <c r="U675" s="807"/>
      <c r="V675" s="963"/>
      <c r="W675" s="807"/>
      <c r="X675" s="807"/>
      <c r="Y675" s="807"/>
      <c r="Z675" s="807"/>
      <c r="AA675" s="807">
        <v>1</v>
      </c>
      <c r="AB675" s="807" t="s">
        <v>13500</v>
      </c>
      <c r="AC675" s="807" t="s">
        <v>10027</v>
      </c>
      <c r="AD675" s="807"/>
      <c r="AE675" s="807" t="s">
        <v>10027</v>
      </c>
      <c r="AF675" s="807"/>
      <c r="AG675" s="807"/>
      <c r="AH675" s="807"/>
      <c r="AI675" s="807"/>
      <c r="AJ675" s="807"/>
      <c r="AK675" s="559"/>
    </row>
    <row r="676" spans="1:37" ht="31.5" customHeight="1" x14ac:dyDescent="0.25">
      <c r="A676" s="767"/>
      <c r="B676" s="784">
        <v>668</v>
      </c>
      <c r="C676" s="785" t="s">
        <v>2759</v>
      </c>
      <c r="D676" s="792" t="s">
        <v>8868</v>
      </c>
      <c r="E676" s="793" t="s">
        <v>13699</v>
      </c>
      <c r="F676" s="792" t="s">
        <v>4262</v>
      </c>
      <c r="G676" s="794" t="s">
        <v>3400</v>
      </c>
      <c r="H676" s="796"/>
      <c r="I676" s="796"/>
      <c r="J676" s="796"/>
      <c r="K676" s="796"/>
      <c r="L676" s="807">
        <f t="shared" si="90"/>
        <v>39.599999999999994</v>
      </c>
      <c r="M676" s="796"/>
      <c r="N676" s="795">
        <v>3.3</v>
      </c>
      <c r="O676" s="795"/>
      <c r="P676" s="795"/>
      <c r="Q676" s="796"/>
      <c r="R676" s="807" t="s">
        <v>16715</v>
      </c>
      <c r="S676" s="807" t="s">
        <v>8952</v>
      </c>
      <c r="T676" s="796" t="s">
        <v>4265</v>
      </c>
      <c r="U676" s="807"/>
      <c r="V676" s="963">
        <v>3</v>
      </c>
      <c r="W676" s="807" t="s">
        <v>13490</v>
      </c>
      <c r="X676" s="807"/>
      <c r="Y676" s="807"/>
      <c r="Z676" s="807"/>
      <c r="AA676" s="807"/>
      <c r="AB676" s="807"/>
      <c r="AC676" s="807" t="s">
        <v>10027</v>
      </c>
      <c r="AD676" s="807"/>
      <c r="AE676" s="807" t="s">
        <v>10027</v>
      </c>
      <c r="AF676" s="807"/>
      <c r="AG676" s="807"/>
      <c r="AH676" s="807"/>
      <c r="AI676" s="807"/>
      <c r="AJ676" s="807"/>
      <c r="AK676" s="559"/>
    </row>
    <row r="677" spans="1:37" ht="31.5" customHeight="1" x14ac:dyDescent="0.25">
      <c r="A677" s="767"/>
      <c r="B677" s="784">
        <v>669</v>
      </c>
      <c r="C677" s="785" t="s">
        <v>2768</v>
      </c>
      <c r="D677" s="792" t="s">
        <v>8870</v>
      </c>
      <c r="E677" s="793" t="s">
        <v>13700</v>
      </c>
      <c r="F677" s="792" t="s">
        <v>4268</v>
      </c>
      <c r="G677" s="794" t="s">
        <v>3400</v>
      </c>
      <c r="H677" s="796"/>
      <c r="I677" s="796"/>
      <c r="J677" s="796"/>
      <c r="K677" s="796"/>
      <c r="L677" s="807">
        <f t="shared" si="90"/>
        <v>13.200000000000001</v>
      </c>
      <c r="M677" s="796"/>
      <c r="N677" s="797">
        <v>1.1000000000000001</v>
      </c>
      <c r="O677" s="795"/>
      <c r="P677" s="795"/>
      <c r="Q677" s="796"/>
      <c r="R677" s="807" t="s">
        <v>16715</v>
      </c>
      <c r="S677" s="807" t="s">
        <v>8952</v>
      </c>
      <c r="T677" s="796" t="s">
        <v>4271</v>
      </c>
      <c r="U677" s="807"/>
      <c r="V677" s="963">
        <v>1</v>
      </c>
      <c r="W677" s="807" t="s">
        <v>13701</v>
      </c>
      <c r="X677" s="807"/>
      <c r="Y677" s="807"/>
      <c r="Z677" s="807"/>
      <c r="AA677" s="807"/>
      <c r="AB677" s="807"/>
      <c r="AC677" s="807" t="s">
        <v>10027</v>
      </c>
      <c r="AD677" s="807" t="s">
        <v>10027</v>
      </c>
      <c r="AE677" s="807" t="s">
        <v>10027</v>
      </c>
      <c r="AF677" s="807"/>
      <c r="AG677" s="807"/>
      <c r="AH677" s="807"/>
      <c r="AI677" s="807"/>
      <c r="AJ677" s="807"/>
      <c r="AK677" s="559"/>
    </row>
    <row r="678" spans="1:37" ht="31.5" customHeight="1" x14ac:dyDescent="0.25">
      <c r="A678" s="767"/>
      <c r="B678" s="784">
        <v>670</v>
      </c>
      <c r="C678" s="785" t="s">
        <v>2768</v>
      </c>
      <c r="D678" s="792" t="s">
        <v>8418</v>
      </c>
      <c r="E678" s="793" t="s">
        <v>13510</v>
      </c>
      <c r="F678" s="792" t="s">
        <v>4274</v>
      </c>
      <c r="G678" s="794" t="s">
        <v>3400</v>
      </c>
      <c r="H678" s="796"/>
      <c r="I678" s="796"/>
      <c r="J678" s="796"/>
      <c r="K678" s="796"/>
      <c r="L678" s="807">
        <f t="shared" si="90"/>
        <v>416.04</v>
      </c>
      <c r="M678" s="796"/>
      <c r="N678" s="797">
        <v>34.67</v>
      </c>
      <c r="O678" s="795"/>
      <c r="P678" s="795"/>
      <c r="Q678" s="796"/>
      <c r="R678" s="807" t="s">
        <v>16715</v>
      </c>
      <c r="S678" s="807" t="s">
        <v>8952</v>
      </c>
      <c r="T678" s="796" t="s">
        <v>4277</v>
      </c>
      <c r="U678" s="807"/>
      <c r="V678" s="963"/>
      <c r="W678" s="807"/>
      <c r="X678" s="807"/>
      <c r="Y678" s="807"/>
      <c r="Z678" s="807"/>
      <c r="AA678" s="807">
        <v>1</v>
      </c>
      <c r="AB678" s="807" t="s">
        <v>13487</v>
      </c>
      <c r="AC678" s="807" t="s">
        <v>10027</v>
      </c>
      <c r="AD678" s="807"/>
      <c r="AE678" s="807"/>
      <c r="AF678" s="807"/>
      <c r="AG678" s="807"/>
      <c r="AH678" s="807"/>
      <c r="AI678" s="807"/>
      <c r="AJ678" s="807"/>
      <c r="AK678" s="559"/>
    </row>
    <row r="679" spans="1:37" ht="31.5" customHeight="1" x14ac:dyDescent="0.25">
      <c r="A679" s="767"/>
      <c r="B679" s="784">
        <v>671</v>
      </c>
      <c r="C679" s="785" t="s">
        <v>2768</v>
      </c>
      <c r="D679" s="792" t="s">
        <v>8418</v>
      </c>
      <c r="E679" s="793" t="s">
        <v>13511</v>
      </c>
      <c r="F679" s="792" t="s">
        <v>4280</v>
      </c>
      <c r="G679" s="794" t="s">
        <v>3400</v>
      </c>
      <c r="H679" s="796"/>
      <c r="I679" s="796"/>
      <c r="J679" s="796"/>
      <c r="K679" s="796"/>
      <c r="L679" s="807">
        <f t="shared" si="90"/>
        <v>96</v>
      </c>
      <c r="M679" s="796"/>
      <c r="N679" s="797">
        <v>8</v>
      </c>
      <c r="O679" s="795"/>
      <c r="P679" s="795"/>
      <c r="Q679" s="796"/>
      <c r="R679" s="807" t="s">
        <v>16715</v>
      </c>
      <c r="S679" s="807" t="s">
        <v>8952</v>
      </c>
      <c r="T679" s="796" t="s">
        <v>4283</v>
      </c>
      <c r="U679" s="807"/>
      <c r="V679" s="963"/>
      <c r="W679" s="807"/>
      <c r="X679" s="807"/>
      <c r="Y679" s="807"/>
      <c r="Z679" s="807"/>
      <c r="AA679" s="807">
        <v>1</v>
      </c>
      <c r="AB679" s="807" t="s">
        <v>13512</v>
      </c>
      <c r="AC679" s="807"/>
      <c r="AD679" s="807"/>
      <c r="AE679" s="807"/>
      <c r="AF679" s="807"/>
      <c r="AG679" s="807"/>
      <c r="AH679" s="807"/>
      <c r="AI679" s="807"/>
      <c r="AJ679" s="807"/>
      <c r="AK679" s="559"/>
    </row>
    <row r="680" spans="1:37" ht="78.75" customHeight="1" x14ac:dyDescent="0.25">
      <c r="A680" s="767"/>
      <c r="B680" s="784">
        <v>672</v>
      </c>
      <c r="C680" s="785" t="s">
        <v>3034</v>
      </c>
      <c r="D680" s="872" t="s">
        <v>16057</v>
      </c>
      <c r="E680" s="862" t="s">
        <v>16147</v>
      </c>
      <c r="F680" s="872" t="s">
        <v>16148</v>
      </c>
      <c r="G680" s="807" t="s">
        <v>3400</v>
      </c>
      <c r="H680" s="781"/>
      <c r="I680" s="781"/>
      <c r="J680" s="781"/>
      <c r="K680" s="782"/>
      <c r="L680" s="807">
        <f t="shared" si="90"/>
        <v>52.800000000000004</v>
      </c>
      <c r="M680" s="782"/>
      <c r="N680" s="803">
        <v>4.4000000000000004</v>
      </c>
      <c r="O680" s="800"/>
      <c r="P680" s="786"/>
      <c r="Q680" s="945"/>
      <c r="R680" s="807" t="s">
        <v>16715</v>
      </c>
      <c r="S680" s="800" t="s">
        <v>8952</v>
      </c>
      <c r="T680" s="800" t="s">
        <v>16149</v>
      </c>
      <c r="U680" s="876"/>
      <c r="V680" s="957">
        <v>2</v>
      </c>
      <c r="W680" s="877" t="s">
        <v>13549</v>
      </c>
      <c r="X680" s="876"/>
      <c r="Y680" s="876"/>
      <c r="Z680" s="876"/>
      <c r="AA680" s="876"/>
      <c r="AB680" s="877"/>
      <c r="AC680" s="876"/>
      <c r="AD680" s="876"/>
      <c r="AE680" s="876"/>
      <c r="AF680" s="876"/>
      <c r="AG680" s="807"/>
      <c r="AH680" s="807"/>
      <c r="AI680" s="807"/>
      <c r="AJ680" s="807"/>
      <c r="AK680" s="559"/>
    </row>
    <row r="681" spans="1:37" ht="31.5" customHeight="1" x14ac:dyDescent="0.25">
      <c r="A681" s="767"/>
      <c r="B681" s="784">
        <v>673</v>
      </c>
      <c r="C681" s="785" t="s">
        <v>9386</v>
      </c>
      <c r="D681" s="792" t="s">
        <v>8869</v>
      </c>
      <c r="E681" s="793" t="s">
        <v>6748</v>
      </c>
      <c r="F681" s="792" t="s">
        <v>4288</v>
      </c>
      <c r="G681" s="794" t="s">
        <v>3400</v>
      </c>
      <c r="H681" s="796"/>
      <c r="I681" s="796"/>
      <c r="J681" s="796"/>
      <c r="K681" s="796"/>
      <c r="L681" s="807">
        <f t="shared" si="90"/>
        <v>9.6000000000000014</v>
      </c>
      <c r="M681" s="796"/>
      <c r="N681" s="797">
        <v>0.8</v>
      </c>
      <c r="O681" s="795"/>
      <c r="P681" s="795"/>
      <c r="Q681" s="796"/>
      <c r="R681" s="807" t="s">
        <v>16715</v>
      </c>
      <c r="S681" s="807" t="s">
        <v>8952</v>
      </c>
      <c r="T681" s="796" t="s">
        <v>4291</v>
      </c>
      <c r="U681" s="807"/>
      <c r="V681" s="963">
        <v>1</v>
      </c>
      <c r="W681" s="807" t="s">
        <v>13702</v>
      </c>
      <c r="X681" s="807"/>
      <c r="Y681" s="807"/>
      <c r="Z681" s="807"/>
      <c r="AA681" s="807"/>
      <c r="AB681" s="807"/>
      <c r="AC681" s="807"/>
      <c r="AD681" s="807"/>
      <c r="AE681" s="807"/>
      <c r="AF681" s="807"/>
      <c r="AG681" s="807"/>
      <c r="AH681" s="807"/>
      <c r="AI681" s="807" t="s">
        <v>9271</v>
      </c>
      <c r="AJ681" s="807"/>
      <c r="AK681" s="559"/>
    </row>
    <row r="682" spans="1:37" ht="31.5" customHeight="1" x14ac:dyDescent="0.25">
      <c r="A682" s="767"/>
      <c r="B682" s="784">
        <v>674</v>
      </c>
      <c r="C682" s="785" t="s">
        <v>2844</v>
      </c>
      <c r="D682" s="792" t="s">
        <v>8871</v>
      </c>
      <c r="E682" s="793" t="s">
        <v>13703</v>
      </c>
      <c r="F682" s="792" t="s">
        <v>4294</v>
      </c>
      <c r="G682" s="794" t="s">
        <v>3400</v>
      </c>
      <c r="H682" s="796"/>
      <c r="I682" s="796"/>
      <c r="J682" s="796"/>
      <c r="K682" s="796"/>
      <c r="L682" s="807">
        <f t="shared" si="90"/>
        <v>52.800000000000004</v>
      </c>
      <c r="M682" s="796"/>
      <c r="N682" s="797">
        <v>4.4000000000000004</v>
      </c>
      <c r="O682" s="795"/>
      <c r="P682" s="795"/>
      <c r="Q682" s="796"/>
      <c r="R682" s="807" t="s">
        <v>16715</v>
      </c>
      <c r="S682" s="807" t="s">
        <v>8952</v>
      </c>
      <c r="T682" s="796" t="s">
        <v>4297</v>
      </c>
      <c r="U682" s="807"/>
      <c r="V682" s="963">
        <v>2</v>
      </c>
      <c r="W682" s="807" t="s">
        <v>13517</v>
      </c>
      <c r="X682" s="807"/>
      <c r="Y682" s="807"/>
      <c r="Z682" s="807"/>
      <c r="AA682" s="807"/>
      <c r="AB682" s="807"/>
      <c r="AC682" s="807"/>
      <c r="AD682" s="807"/>
      <c r="AE682" s="807" t="s">
        <v>10027</v>
      </c>
      <c r="AF682" s="807"/>
      <c r="AG682" s="807"/>
      <c r="AH682" s="807"/>
      <c r="AI682" s="807"/>
      <c r="AJ682" s="807"/>
      <c r="AK682" s="559"/>
    </row>
    <row r="683" spans="1:37" ht="63" customHeight="1" x14ac:dyDescent="0.25">
      <c r="A683" s="767"/>
      <c r="B683" s="784">
        <v>675</v>
      </c>
      <c r="C683" s="785" t="s">
        <v>2844</v>
      </c>
      <c r="D683" s="792" t="s">
        <v>8871</v>
      </c>
      <c r="E683" s="793" t="s">
        <v>6750</v>
      </c>
      <c r="F683" s="792" t="s">
        <v>4300</v>
      </c>
      <c r="G683" s="794" t="s">
        <v>3400</v>
      </c>
      <c r="H683" s="796"/>
      <c r="I683" s="796"/>
      <c r="J683" s="796"/>
      <c r="K683" s="796"/>
      <c r="L683" s="807">
        <f t="shared" si="90"/>
        <v>213.24</v>
      </c>
      <c r="M683" s="796"/>
      <c r="N683" s="797">
        <v>17.77</v>
      </c>
      <c r="O683" s="795"/>
      <c r="P683" s="795"/>
      <c r="Q683" s="796"/>
      <c r="R683" s="807" t="s">
        <v>16715</v>
      </c>
      <c r="S683" s="807" t="s">
        <v>8952</v>
      </c>
      <c r="T683" s="796" t="s">
        <v>4303</v>
      </c>
      <c r="U683" s="807"/>
      <c r="V683" s="963"/>
      <c r="W683" s="807"/>
      <c r="X683" s="807"/>
      <c r="Y683" s="807"/>
      <c r="Z683" s="807"/>
      <c r="AA683" s="807"/>
      <c r="AB683" s="807"/>
      <c r="AC683" s="807"/>
      <c r="AD683" s="807"/>
      <c r="AE683" s="807"/>
      <c r="AF683" s="807"/>
      <c r="AG683" s="807"/>
      <c r="AH683" s="807"/>
      <c r="AI683" s="807"/>
      <c r="AJ683" s="807"/>
      <c r="AK683" s="559"/>
    </row>
    <row r="684" spans="1:37" ht="31.5" customHeight="1" x14ac:dyDescent="0.25">
      <c r="A684" s="767"/>
      <c r="B684" s="784">
        <v>676</v>
      </c>
      <c r="C684" s="785" t="s">
        <v>2844</v>
      </c>
      <c r="D684" s="792" t="s">
        <v>8871</v>
      </c>
      <c r="E684" s="793" t="s">
        <v>13704</v>
      </c>
      <c r="F684" s="792" t="s">
        <v>4307</v>
      </c>
      <c r="G684" s="794" t="s">
        <v>3400</v>
      </c>
      <c r="H684" s="796"/>
      <c r="I684" s="796"/>
      <c r="J684" s="796"/>
      <c r="K684" s="796"/>
      <c r="L684" s="807">
        <f t="shared" si="90"/>
        <v>116.16</v>
      </c>
      <c r="M684" s="796"/>
      <c r="N684" s="797">
        <v>9.68</v>
      </c>
      <c r="O684" s="795"/>
      <c r="P684" s="795"/>
      <c r="Q684" s="796"/>
      <c r="R684" s="807" t="s">
        <v>16715</v>
      </c>
      <c r="S684" s="807" t="s">
        <v>8952</v>
      </c>
      <c r="T684" s="796" t="s">
        <v>4310</v>
      </c>
      <c r="U684" s="807"/>
      <c r="V684" s="963">
        <v>2</v>
      </c>
      <c r="W684" s="807" t="s">
        <v>13485</v>
      </c>
      <c r="X684" s="807"/>
      <c r="Y684" s="807"/>
      <c r="Z684" s="807"/>
      <c r="AA684" s="807"/>
      <c r="AB684" s="807"/>
      <c r="AC684" s="807" t="s">
        <v>10027</v>
      </c>
      <c r="AD684" s="807" t="s">
        <v>10027</v>
      </c>
      <c r="AE684" s="807" t="s">
        <v>10027</v>
      </c>
      <c r="AF684" s="807"/>
      <c r="AG684" s="807"/>
      <c r="AH684" s="807"/>
      <c r="AI684" s="807"/>
      <c r="AJ684" s="807"/>
      <c r="AK684" s="559"/>
    </row>
    <row r="685" spans="1:37" ht="47.25" customHeight="1" x14ac:dyDescent="0.25">
      <c r="A685" s="767"/>
      <c r="B685" s="784">
        <v>677</v>
      </c>
      <c r="C685" s="785" t="s">
        <v>2817</v>
      </c>
      <c r="D685" s="887" t="s">
        <v>8683</v>
      </c>
      <c r="E685" s="793" t="s">
        <v>14243</v>
      </c>
      <c r="F685" s="792" t="s">
        <v>4313</v>
      </c>
      <c r="G685" s="794" t="s">
        <v>3400</v>
      </c>
      <c r="H685" s="796"/>
      <c r="I685" s="796"/>
      <c r="J685" s="796"/>
      <c r="K685" s="796"/>
      <c r="L685" s="807">
        <f t="shared" si="90"/>
        <v>83.16</v>
      </c>
      <c r="M685" s="796"/>
      <c r="N685" s="797">
        <v>6.93</v>
      </c>
      <c r="O685" s="795"/>
      <c r="P685" s="795"/>
      <c r="Q685" s="796"/>
      <c r="R685" s="807" t="s">
        <v>16715</v>
      </c>
      <c r="S685" s="807" t="s">
        <v>8952</v>
      </c>
      <c r="T685" s="796" t="s">
        <v>4316</v>
      </c>
      <c r="U685" s="807"/>
      <c r="V685" s="963">
        <v>1</v>
      </c>
      <c r="W685" s="807" t="s">
        <v>13487</v>
      </c>
      <c r="X685" s="807"/>
      <c r="Y685" s="807"/>
      <c r="Z685" s="807"/>
      <c r="AA685" s="807"/>
      <c r="AB685" s="807"/>
      <c r="AC685" s="807" t="s">
        <v>10027</v>
      </c>
      <c r="AD685" s="807" t="s">
        <v>10027</v>
      </c>
      <c r="AE685" s="807" t="s">
        <v>10027</v>
      </c>
      <c r="AF685" s="807"/>
      <c r="AG685" s="807"/>
      <c r="AH685" s="807"/>
      <c r="AI685" s="807"/>
      <c r="AJ685" s="807"/>
      <c r="AK685" s="559"/>
    </row>
    <row r="686" spans="1:37" ht="47.25" customHeight="1" x14ac:dyDescent="0.25">
      <c r="A686" s="767"/>
      <c r="B686" s="784">
        <v>678</v>
      </c>
      <c r="C686" s="785" t="s">
        <v>2844</v>
      </c>
      <c r="D686" s="792" t="s">
        <v>8815</v>
      </c>
      <c r="E686" s="793" t="s">
        <v>6753</v>
      </c>
      <c r="F686" s="792" t="s">
        <v>4319</v>
      </c>
      <c r="G686" s="794" t="s">
        <v>3400</v>
      </c>
      <c r="H686" s="796"/>
      <c r="I686" s="796"/>
      <c r="J686" s="796"/>
      <c r="K686" s="796"/>
      <c r="L686" s="807">
        <f t="shared" si="90"/>
        <v>216</v>
      </c>
      <c r="M686" s="796"/>
      <c r="N686" s="797">
        <v>18</v>
      </c>
      <c r="O686" s="795"/>
      <c r="P686" s="795"/>
      <c r="Q686" s="796"/>
      <c r="R686" s="807" t="s">
        <v>16715</v>
      </c>
      <c r="S686" s="807" t="s">
        <v>8952</v>
      </c>
      <c r="T686" s="796" t="s">
        <v>4322</v>
      </c>
      <c r="U686" s="807"/>
      <c r="V686" s="963"/>
      <c r="W686" s="807"/>
      <c r="X686" s="807"/>
      <c r="Y686" s="807"/>
      <c r="Z686" s="807"/>
      <c r="AA686" s="807"/>
      <c r="AB686" s="807"/>
      <c r="AC686" s="807"/>
      <c r="AD686" s="807"/>
      <c r="AE686" s="807"/>
      <c r="AF686" s="807"/>
      <c r="AG686" s="807"/>
      <c r="AH686" s="807"/>
      <c r="AI686" s="807"/>
      <c r="AJ686" s="807"/>
      <c r="AK686" s="559"/>
    </row>
    <row r="687" spans="1:37" ht="31.5" customHeight="1" x14ac:dyDescent="0.25">
      <c r="A687" s="767"/>
      <c r="B687" s="784">
        <v>679</v>
      </c>
      <c r="C687" s="785" t="s">
        <v>2759</v>
      </c>
      <c r="D687" s="792" t="s">
        <v>4327</v>
      </c>
      <c r="E687" s="793" t="s">
        <v>13705</v>
      </c>
      <c r="F687" s="792" t="s">
        <v>4325</v>
      </c>
      <c r="G687" s="794" t="s">
        <v>3400</v>
      </c>
      <c r="H687" s="796"/>
      <c r="I687" s="796"/>
      <c r="J687" s="796"/>
      <c r="K687" s="796"/>
      <c r="L687" s="807">
        <f t="shared" si="90"/>
        <v>47.519999999999996</v>
      </c>
      <c r="M687" s="796"/>
      <c r="N687" s="795">
        <v>3.96</v>
      </c>
      <c r="O687" s="795"/>
      <c r="P687" s="795"/>
      <c r="Q687" s="796"/>
      <c r="R687" s="807" t="s">
        <v>16715</v>
      </c>
      <c r="S687" s="807" t="s">
        <v>8952</v>
      </c>
      <c r="T687" s="796" t="s">
        <v>4328</v>
      </c>
      <c r="U687" s="807"/>
      <c r="V687" s="963">
        <v>1</v>
      </c>
      <c r="W687" s="807" t="s">
        <v>16669</v>
      </c>
      <c r="X687" s="807"/>
      <c r="Y687" s="807"/>
      <c r="Z687" s="807"/>
      <c r="AA687" s="807"/>
      <c r="AB687" s="807"/>
      <c r="AC687" s="807" t="s">
        <v>10027</v>
      </c>
      <c r="AD687" s="807"/>
      <c r="AE687" s="807" t="s">
        <v>10027</v>
      </c>
      <c r="AF687" s="807"/>
      <c r="AG687" s="807"/>
      <c r="AH687" s="807"/>
      <c r="AI687" s="807"/>
      <c r="AJ687" s="807"/>
      <c r="AK687" s="559"/>
    </row>
    <row r="688" spans="1:37" ht="141.75" customHeight="1" x14ac:dyDescent="0.25">
      <c r="A688" s="767"/>
      <c r="B688" s="784">
        <v>680</v>
      </c>
      <c r="C688" s="785" t="s">
        <v>3034</v>
      </c>
      <c r="D688" s="872" t="s">
        <v>16057</v>
      </c>
      <c r="E688" s="862" t="s">
        <v>16146</v>
      </c>
      <c r="F688" s="872" t="s">
        <v>6362</v>
      </c>
      <c r="G688" s="807" t="s">
        <v>3400</v>
      </c>
      <c r="H688" s="781"/>
      <c r="I688" s="781"/>
      <c r="J688" s="781"/>
      <c r="K688" s="782"/>
      <c r="L688" s="807">
        <f t="shared" si="90"/>
        <v>96</v>
      </c>
      <c r="M688" s="782"/>
      <c r="N688" s="803">
        <v>8</v>
      </c>
      <c r="O688" s="800"/>
      <c r="P688" s="786"/>
      <c r="Q688" s="945"/>
      <c r="R688" s="807" t="s">
        <v>16715</v>
      </c>
      <c r="S688" s="800" t="s">
        <v>8952</v>
      </c>
      <c r="T688" s="800" t="s">
        <v>17197</v>
      </c>
      <c r="U688" s="876"/>
      <c r="V688" s="957">
        <v>2</v>
      </c>
      <c r="W688" s="877" t="s">
        <v>13485</v>
      </c>
      <c r="X688" s="876"/>
      <c r="Y688" s="876"/>
      <c r="Z688" s="876"/>
      <c r="AA688" s="876"/>
      <c r="AB688" s="877"/>
      <c r="AC688" s="876"/>
      <c r="AD688" s="876"/>
      <c r="AE688" s="876"/>
      <c r="AF688" s="876"/>
      <c r="AG688" s="807"/>
      <c r="AH688" s="807"/>
      <c r="AI688" s="807"/>
      <c r="AJ688" s="807"/>
      <c r="AK688" s="559"/>
    </row>
    <row r="689" spans="1:37" ht="31.5" customHeight="1" x14ac:dyDescent="0.25">
      <c r="A689" s="767"/>
      <c r="B689" s="784">
        <v>681</v>
      </c>
      <c r="C689" s="785" t="s">
        <v>3034</v>
      </c>
      <c r="D689" s="792" t="s">
        <v>8853</v>
      </c>
      <c r="E689" s="793" t="s">
        <v>14244</v>
      </c>
      <c r="F689" s="792" t="s">
        <v>4338</v>
      </c>
      <c r="G689" s="794" t="s">
        <v>3400</v>
      </c>
      <c r="H689" s="796"/>
      <c r="I689" s="796"/>
      <c r="J689" s="796"/>
      <c r="K689" s="796"/>
      <c r="L689" s="807">
        <f t="shared" si="90"/>
        <v>192</v>
      </c>
      <c r="M689" s="796"/>
      <c r="N689" s="797">
        <v>16</v>
      </c>
      <c r="O689" s="795"/>
      <c r="P689" s="795"/>
      <c r="Q689" s="796"/>
      <c r="R689" s="807" t="s">
        <v>16715</v>
      </c>
      <c r="S689" s="807" t="s">
        <v>8952</v>
      </c>
      <c r="T689" s="796" t="s">
        <v>4341</v>
      </c>
      <c r="U689" s="807"/>
      <c r="V689" s="963">
        <v>3</v>
      </c>
      <c r="W689" s="807" t="s">
        <v>10264</v>
      </c>
      <c r="X689" s="807"/>
      <c r="Y689" s="807"/>
      <c r="Z689" s="807"/>
      <c r="AA689" s="807">
        <v>1</v>
      </c>
      <c r="AB689" s="807" t="s">
        <v>10525</v>
      </c>
      <c r="AC689" s="807" t="s">
        <v>10027</v>
      </c>
      <c r="AD689" s="807"/>
      <c r="AE689" s="807" t="s">
        <v>10027</v>
      </c>
      <c r="AF689" s="807"/>
      <c r="AG689" s="807"/>
      <c r="AH689" s="807"/>
      <c r="AI689" s="807"/>
      <c r="AJ689" s="807"/>
      <c r="AK689" s="559"/>
    </row>
    <row r="690" spans="1:37" ht="47.25" customHeight="1" x14ac:dyDescent="0.25">
      <c r="A690" s="767"/>
      <c r="B690" s="784">
        <v>682</v>
      </c>
      <c r="C690" s="785" t="s">
        <v>2809</v>
      </c>
      <c r="D690" s="792" t="s">
        <v>8872</v>
      </c>
      <c r="E690" s="793" t="s">
        <v>13706</v>
      </c>
      <c r="F690" s="792" t="s">
        <v>4344</v>
      </c>
      <c r="G690" s="794" t="s">
        <v>3400</v>
      </c>
      <c r="H690" s="796"/>
      <c r="I690" s="796"/>
      <c r="J690" s="796"/>
      <c r="K690" s="796"/>
      <c r="L690" s="807">
        <f t="shared" si="90"/>
        <v>36</v>
      </c>
      <c r="M690" s="796"/>
      <c r="N690" s="797">
        <v>3</v>
      </c>
      <c r="O690" s="795"/>
      <c r="P690" s="795"/>
      <c r="Q690" s="796"/>
      <c r="R690" s="807" t="s">
        <v>16715</v>
      </c>
      <c r="S690" s="807" t="s">
        <v>8952</v>
      </c>
      <c r="T690" s="796" t="s">
        <v>4347</v>
      </c>
      <c r="U690" s="807"/>
      <c r="V690" s="963">
        <v>3</v>
      </c>
      <c r="W690" s="807" t="s">
        <v>13517</v>
      </c>
      <c r="X690" s="807"/>
      <c r="Y690" s="807"/>
      <c r="Z690" s="807"/>
      <c r="AA690" s="807"/>
      <c r="AB690" s="807"/>
      <c r="AC690" s="807" t="s">
        <v>10027</v>
      </c>
      <c r="AD690" s="807"/>
      <c r="AE690" s="807" t="s">
        <v>10027</v>
      </c>
      <c r="AF690" s="807"/>
      <c r="AG690" s="807"/>
      <c r="AH690" s="807"/>
      <c r="AI690" s="807"/>
      <c r="AJ690" s="807"/>
      <c r="AK690" s="559"/>
    </row>
    <row r="691" spans="1:37" ht="47.25" customHeight="1" x14ac:dyDescent="0.25">
      <c r="A691" s="767"/>
      <c r="B691" s="784">
        <v>683</v>
      </c>
      <c r="C691" s="785" t="s">
        <v>1191</v>
      </c>
      <c r="D691" s="785" t="s">
        <v>8724</v>
      </c>
      <c r="E691" s="793" t="s">
        <v>14245</v>
      </c>
      <c r="F691" s="792" t="s">
        <v>4350</v>
      </c>
      <c r="G691" s="794" t="s">
        <v>3400</v>
      </c>
      <c r="H691" s="796"/>
      <c r="I691" s="796"/>
      <c r="J691" s="796"/>
      <c r="K691" s="796"/>
      <c r="L691" s="807">
        <f t="shared" si="90"/>
        <v>121.5</v>
      </c>
      <c r="M691" s="796"/>
      <c r="N691" s="797">
        <v>10.125</v>
      </c>
      <c r="O691" s="795"/>
      <c r="P691" s="795"/>
      <c r="Q691" s="796"/>
      <c r="R691" s="807" t="s">
        <v>16715</v>
      </c>
      <c r="S691" s="807" t="s">
        <v>8952</v>
      </c>
      <c r="T691" s="796" t="s">
        <v>4353</v>
      </c>
      <c r="U691" s="807"/>
      <c r="V691" s="963">
        <v>3</v>
      </c>
      <c r="W691" s="807"/>
      <c r="X691" s="807"/>
      <c r="Y691" s="807"/>
      <c r="Z691" s="807"/>
      <c r="AA691" s="807"/>
      <c r="AB691" s="807"/>
      <c r="AC691" s="807" t="s">
        <v>10027</v>
      </c>
      <c r="AD691" s="807" t="s">
        <v>10027</v>
      </c>
      <c r="AE691" s="807" t="s">
        <v>10027</v>
      </c>
      <c r="AF691" s="807"/>
      <c r="AG691" s="807"/>
      <c r="AH691" s="807"/>
      <c r="AI691" s="807"/>
      <c r="AJ691" s="807"/>
      <c r="AK691" s="559"/>
    </row>
    <row r="692" spans="1:37" ht="31.5" customHeight="1" x14ac:dyDescent="0.25">
      <c r="A692" s="767"/>
      <c r="B692" s="784">
        <v>684</v>
      </c>
      <c r="C692" s="785" t="s">
        <v>2759</v>
      </c>
      <c r="D692" s="792" t="s">
        <v>8838</v>
      </c>
      <c r="E692" s="793" t="s">
        <v>13707</v>
      </c>
      <c r="F692" s="792" t="s">
        <v>4356</v>
      </c>
      <c r="G692" s="794" t="s">
        <v>3400</v>
      </c>
      <c r="H692" s="796"/>
      <c r="I692" s="796"/>
      <c r="J692" s="796"/>
      <c r="K692" s="796"/>
      <c r="L692" s="807">
        <f t="shared" si="90"/>
        <v>240</v>
      </c>
      <c r="M692" s="796"/>
      <c r="N692" s="795">
        <v>20</v>
      </c>
      <c r="O692" s="795"/>
      <c r="P692" s="795"/>
      <c r="Q692" s="796"/>
      <c r="R692" s="807" t="s">
        <v>16715</v>
      </c>
      <c r="S692" s="807" t="s">
        <v>8952</v>
      </c>
      <c r="T692" s="796" t="s">
        <v>4359</v>
      </c>
      <c r="U692" s="807"/>
      <c r="V692" s="963"/>
      <c r="W692" s="807"/>
      <c r="X692" s="807"/>
      <c r="Y692" s="807"/>
      <c r="Z692" s="807"/>
      <c r="AA692" s="807">
        <v>1</v>
      </c>
      <c r="AB692" s="807" t="s">
        <v>16670</v>
      </c>
      <c r="AC692" s="807"/>
      <c r="AD692" s="807"/>
      <c r="AE692" s="807"/>
      <c r="AF692" s="807"/>
      <c r="AG692" s="807"/>
      <c r="AH692" s="807"/>
      <c r="AI692" s="807"/>
      <c r="AJ692" s="807"/>
      <c r="AK692" s="559"/>
    </row>
    <row r="693" spans="1:37" ht="47.25" customHeight="1" x14ac:dyDescent="0.25">
      <c r="A693" s="767"/>
      <c r="B693" s="784">
        <v>685</v>
      </c>
      <c r="C693" s="785" t="s">
        <v>2817</v>
      </c>
      <c r="D693" s="792" t="s">
        <v>8873</v>
      </c>
      <c r="E693" s="793" t="s">
        <v>13513</v>
      </c>
      <c r="F693" s="792" t="s">
        <v>4362</v>
      </c>
      <c r="G693" s="794" t="s">
        <v>3400</v>
      </c>
      <c r="H693" s="796"/>
      <c r="I693" s="796"/>
      <c r="J693" s="796"/>
      <c r="K693" s="796"/>
      <c r="L693" s="807">
        <f t="shared" si="90"/>
        <v>90</v>
      </c>
      <c r="M693" s="796"/>
      <c r="N693" s="797">
        <v>7.5</v>
      </c>
      <c r="O693" s="795"/>
      <c r="P693" s="795"/>
      <c r="Q693" s="796"/>
      <c r="R693" s="807" t="s">
        <v>16715</v>
      </c>
      <c r="S693" s="807" t="s">
        <v>8952</v>
      </c>
      <c r="T693" s="796" t="s">
        <v>4365</v>
      </c>
      <c r="U693" s="807"/>
      <c r="V693" s="963">
        <v>5</v>
      </c>
      <c r="W693" s="807" t="s">
        <v>13485</v>
      </c>
      <c r="X693" s="807"/>
      <c r="Y693" s="807"/>
      <c r="Z693" s="807"/>
      <c r="AA693" s="807">
        <v>1</v>
      </c>
      <c r="AB693" s="807" t="s">
        <v>10595</v>
      </c>
      <c r="AC693" s="807" t="s">
        <v>10027</v>
      </c>
      <c r="AD693" s="807" t="s">
        <v>10027</v>
      </c>
      <c r="AE693" s="807" t="s">
        <v>10027</v>
      </c>
      <c r="AF693" s="807"/>
      <c r="AG693" s="807"/>
      <c r="AH693" s="807"/>
      <c r="AI693" s="807"/>
      <c r="AJ693" s="807"/>
      <c r="AK693" s="559"/>
    </row>
    <row r="694" spans="1:37" ht="31.5" customHeight="1" x14ac:dyDescent="0.25">
      <c r="A694" s="767"/>
      <c r="B694" s="784">
        <v>686</v>
      </c>
      <c r="C694" s="785" t="s">
        <v>2759</v>
      </c>
      <c r="D694" s="792" t="s">
        <v>2403</v>
      </c>
      <c r="E694" s="793" t="s">
        <v>16671</v>
      </c>
      <c r="F694" s="792" t="s">
        <v>4368</v>
      </c>
      <c r="G694" s="794" t="s">
        <v>3400</v>
      </c>
      <c r="H694" s="796"/>
      <c r="I694" s="796"/>
      <c r="J694" s="796"/>
      <c r="K694" s="796"/>
      <c r="L694" s="807">
        <f t="shared" si="90"/>
        <v>192</v>
      </c>
      <c r="M694" s="796"/>
      <c r="N694" s="795">
        <v>16</v>
      </c>
      <c r="O694" s="795"/>
      <c r="P694" s="795"/>
      <c r="Q694" s="796"/>
      <c r="R694" s="807" t="s">
        <v>16715</v>
      </c>
      <c r="S694" s="807" t="s">
        <v>8952</v>
      </c>
      <c r="T694" s="796" t="s">
        <v>3556</v>
      </c>
      <c r="U694" s="807"/>
      <c r="V694" s="963"/>
      <c r="W694" s="807"/>
      <c r="X694" s="807"/>
      <c r="Y694" s="807"/>
      <c r="Z694" s="807"/>
      <c r="AA694" s="807">
        <v>1</v>
      </c>
      <c r="AB694" s="807" t="s">
        <v>10525</v>
      </c>
      <c r="AC694" s="807"/>
      <c r="AD694" s="807"/>
      <c r="AE694" s="807"/>
      <c r="AF694" s="807"/>
      <c r="AG694" s="807"/>
      <c r="AH694" s="807"/>
      <c r="AI694" s="807"/>
      <c r="AJ694" s="807"/>
      <c r="AK694" s="559"/>
    </row>
    <row r="695" spans="1:37" ht="47.25" customHeight="1" x14ac:dyDescent="0.25">
      <c r="A695" s="767"/>
      <c r="B695" s="784">
        <v>687</v>
      </c>
      <c r="C695" s="785" t="s">
        <v>1191</v>
      </c>
      <c r="D695" s="785" t="s">
        <v>8724</v>
      </c>
      <c r="E695" s="793" t="s">
        <v>6761</v>
      </c>
      <c r="F695" s="792" t="s">
        <v>4370</v>
      </c>
      <c r="G695" s="794" t="s">
        <v>3400</v>
      </c>
      <c r="H695" s="796"/>
      <c r="I695" s="796"/>
      <c r="J695" s="796"/>
      <c r="K695" s="796"/>
      <c r="L695" s="807">
        <f t="shared" si="90"/>
        <v>126</v>
      </c>
      <c r="M695" s="796"/>
      <c r="N695" s="797">
        <v>10.5</v>
      </c>
      <c r="O695" s="795"/>
      <c r="P695" s="795"/>
      <c r="Q695" s="796"/>
      <c r="R695" s="807" t="s">
        <v>16715</v>
      </c>
      <c r="S695" s="807" t="s">
        <v>8952</v>
      </c>
      <c r="T695" s="796" t="s">
        <v>4373</v>
      </c>
      <c r="U695" s="807"/>
      <c r="V695" s="963"/>
      <c r="W695" s="807"/>
      <c r="X695" s="807"/>
      <c r="Y695" s="807"/>
      <c r="Z695" s="807"/>
      <c r="AA695" s="807"/>
      <c r="AB695" s="807"/>
      <c r="AC695" s="807"/>
      <c r="AD695" s="807"/>
      <c r="AE695" s="807"/>
      <c r="AF695" s="807"/>
      <c r="AG695" s="807"/>
      <c r="AH695" s="807"/>
      <c r="AI695" s="807"/>
      <c r="AJ695" s="807"/>
      <c r="AK695" s="559"/>
    </row>
    <row r="696" spans="1:37" ht="141.75" customHeight="1" x14ac:dyDescent="0.25">
      <c r="A696" s="767"/>
      <c r="B696" s="784">
        <v>688</v>
      </c>
      <c r="C696" s="785" t="s">
        <v>3034</v>
      </c>
      <c r="D696" s="872" t="s">
        <v>16142</v>
      </c>
      <c r="E696" s="862" t="s">
        <v>16143</v>
      </c>
      <c r="F696" s="872" t="s">
        <v>16144</v>
      </c>
      <c r="G696" s="807" t="s">
        <v>3400</v>
      </c>
      <c r="H696" s="781"/>
      <c r="I696" s="781"/>
      <c r="J696" s="781"/>
      <c r="K696" s="782"/>
      <c r="L696" s="807">
        <f t="shared" si="90"/>
        <v>79.199999999999989</v>
      </c>
      <c r="M696" s="782"/>
      <c r="N696" s="803">
        <v>6.6</v>
      </c>
      <c r="O696" s="800"/>
      <c r="P696" s="786"/>
      <c r="Q696" s="945"/>
      <c r="R696" s="807" t="s">
        <v>16715</v>
      </c>
      <c r="S696" s="800" t="s">
        <v>8952</v>
      </c>
      <c r="T696" s="800" t="s">
        <v>16145</v>
      </c>
      <c r="U696" s="876"/>
      <c r="V696" s="963">
        <v>3</v>
      </c>
      <c r="W696" s="877" t="s">
        <v>13487</v>
      </c>
      <c r="X696" s="876"/>
      <c r="Y696" s="876"/>
      <c r="Z696" s="876"/>
      <c r="AA696" s="876"/>
      <c r="AB696" s="877"/>
      <c r="AC696" s="876" t="s">
        <v>10027</v>
      </c>
      <c r="AD696" s="876"/>
      <c r="AE696" s="876" t="s">
        <v>10027</v>
      </c>
      <c r="AF696" s="876"/>
      <c r="AG696" s="876"/>
      <c r="AH696" s="807"/>
      <c r="AI696" s="807"/>
      <c r="AJ696" s="807"/>
      <c r="AK696" s="559"/>
    </row>
    <row r="697" spans="1:37" ht="31.5" customHeight="1" x14ac:dyDescent="0.25">
      <c r="A697" s="767"/>
      <c r="B697" s="784">
        <v>689</v>
      </c>
      <c r="C697" s="785" t="s">
        <v>2768</v>
      </c>
      <c r="D697" s="792" t="s">
        <v>1434</v>
      </c>
      <c r="E697" s="793" t="s">
        <v>16666</v>
      </c>
      <c r="F697" s="792" t="s">
        <v>4382</v>
      </c>
      <c r="G697" s="794" t="s">
        <v>3400</v>
      </c>
      <c r="H697" s="796"/>
      <c r="I697" s="796"/>
      <c r="J697" s="796"/>
      <c r="K697" s="796"/>
      <c r="L697" s="807">
        <f t="shared" si="90"/>
        <v>192</v>
      </c>
      <c r="M697" s="796"/>
      <c r="N697" s="797">
        <v>16</v>
      </c>
      <c r="O697" s="795"/>
      <c r="P697" s="795"/>
      <c r="Q697" s="796"/>
      <c r="R697" s="807" t="s">
        <v>16715</v>
      </c>
      <c r="S697" s="807" t="s">
        <v>8952</v>
      </c>
      <c r="T697" s="796" t="s">
        <v>4385</v>
      </c>
      <c r="U697" s="807"/>
      <c r="V697" s="963"/>
      <c r="W697" s="807"/>
      <c r="X697" s="807"/>
      <c r="Y697" s="807"/>
      <c r="Z697" s="807"/>
      <c r="AA697" s="807">
        <v>1</v>
      </c>
      <c r="AB697" s="807" t="s">
        <v>16665</v>
      </c>
      <c r="AC697" s="807" t="s">
        <v>10027</v>
      </c>
      <c r="AD697" s="807" t="s">
        <v>2239</v>
      </c>
      <c r="AE697" s="807" t="s">
        <v>10027</v>
      </c>
      <c r="AF697" s="807"/>
      <c r="AG697" s="807"/>
      <c r="AH697" s="807"/>
      <c r="AI697" s="807"/>
      <c r="AJ697" s="807"/>
      <c r="AK697" s="559"/>
    </row>
    <row r="698" spans="1:37" ht="63" customHeight="1" x14ac:dyDescent="0.25">
      <c r="A698" s="767"/>
      <c r="B698" s="784">
        <v>690</v>
      </c>
      <c r="C698" s="785" t="s">
        <v>2759</v>
      </c>
      <c r="D698" s="792" t="s">
        <v>8874</v>
      </c>
      <c r="E698" s="793" t="s">
        <v>16672</v>
      </c>
      <c r="F698" s="792" t="s">
        <v>4388</v>
      </c>
      <c r="G698" s="794" t="s">
        <v>3400</v>
      </c>
      <c r="H698" s="796"/>
      <c r="I698" s="796"/>
      <c r="J698" s="796"/>
      <c r="K698" s="796"/>
      <c r="L698" s="807">
        <f t="shared" si="90"/>
        <v>334.49988000000002</v>
      </c>
      <c r="M698" s="796"/>
      <c r="N698" s="795">
        <v>27.87499</v>
      </c>
      <c r="O698" s="795"/>
      <c r="P698" s="795"/>
      <c r="Q698" s="796"/>
      <c r="R698" s="807" t="s">
        <v>16715</v>
      </c>
      <c r="S698" s="807" t="s">
        <v>8952</v>
      </c>
      <c r="T698" s="796" t="s">
        <v>4391</v>
      </c>
      <c r="U698" s="807"/>
      <c r="V698" s="963">
        <v>3</v>
      </c>
      <c r="W698" s="807" t="s">
        <v>10530</v>
      </c>
      <c r="X698" s="807"/>
      <c r="Y698" s="807"/>
      <c r="Z698" s="807"/>
      <c r="AA698" s="807"/>
      <c r="AB698" s="807"/>
      <c r="AC698" s="807"/>
      <c r="AD698" s="807"/>
      <c r="AE698" s="807"/>
      <c r="AF698" s="807"/>
      <c r="AG698" s="807"/>
      <c r="AH698" s="807"/>
      <c r="AI698" s="807"/>
      <c r="AJ698" s="807"/>
      <c r="AK698" s="559"/>
    </row>
    <row r="699" spans="1:37" ht="31.5" customHeight="1" x14ac:dyDescent="0.25">
      <c r="A699" s="767"/>
      <c r="B699" s="784">
        <v>691</v>
      </c>
      <c r="C699" s="785" t="s">
        <v>3034</v>
      </c>
      <c r="D699" s="792" t="s">
        <v>8493</v>
      </c>
      <c r="E699" s="793" t="s">
        <v>6765</v>
      </c>
      <c r="F699" s="792" t="s">
        <v>4395</v>
      </c>
      <c r="G699" s="794" t="s">
        <v>3400</v>
      </c>
      <c r="H699" s="796"/>
      <c r="I699" s="796"/>
      <c r="J699" s="796"/>
      <c r="K699" s="796"/>
      <c r="L699" s="807">
        <f t="shared" si="90"/>
        <v>115.19999999999999</v>
      </c>
      <c r="M699" s="796"/>
      <c r="N699" s="797">
        <v>9.6</v>
      </c>
      <c r="O699" s="795"/>
      <c r="P699" s="795"/>
      <c r="Q699" s="796"/>
      <c r="R699" s="807" t="s">
        <v>16715</v>
      </c>
      <c r="S699" s="807" t="s">
        <v>8952</v>
      </c>
      <c r="T699" s="796" t="s">
        <v>4398</v>
      </c>
      <c r="U699" s="807"/>
      <c r="V699" s="963"/>
      <c r="W699" s="807"/>
      <c r="X699" s="807"/>
      <c r="Y699" s="807"/>
      <c r="Z699" s="807"/>
      <c r="AA699" s="807"/>
      <c r="AB699" s="807"/>
      <c r="AC699" s="807"/>
      <c r="AD699" s="807"/>
      <c r="AE699" s="807"/>
      <c r="AF699" s="807"/>
      <c r="AG699" s="807"/>
      <c r="AH699" s="807"/>
      <c r="AI699" s="807"/>
      <c r="AJ699" s="807"/>
      <c r="AK699" s="559"/>
    </row>
    <row r="700" spans="1:37" ht="31.5" customHeight="1" x14ac:dyDescent="0.25">
      <c r="A700" s="767"/>
      <c r="B700" s="784">
        <v>692</v>
      </c>
      <c r="C700" s="785" t="s">
        <v>3034</v>
      </c>
      <c r="D700" s="792" t="s">
        <v>8859</v>
      </c>
      <c r="E700" s="793" t="s">
        <v>6766</v>
      </c>
      <c r="F700" s="792" t="s">
        <v>4395</v>
      </c>
      <c r="G700" s="794" t="s">
        <v>3400</v>
      </c>
      <c r="H700" s="796"/>
      <c r="I700" s="796"/>
      <c r="J700" s="796"/>
      <c r="K700" s="796"/>
      <c r="L700" s="807">
        <f t="shared" si="90"/>
        <v>115.19999999999999</v>
      </c>
      <c r="M700" s="796"/>
      <c r="N700" s="797">
        <v>9.6</v>
      </c>
      <c r="O700" s="795"/>
      <c r="P700" s="795"/>
      <c r="Q700" s="796"/>
      <c r="R700" s="807" t="s">
        <v>16715</v>
      </c>
      <c r="S700" s="807" t="s">
        <v>8952</v>
      </c>
      <c r="T700" s="796" t="s">
        <v>4402</v>
      </c>
      <c r="U700" s="807"/>
      <c r="V700" s="963"/>
      <c r="W700" s="807"/>
      <c r="X700" s="807"/>
      <c r="Y700" s="807"/>
      <c r="Z700" s="807"/>
      <c r="AA700" s="807"/>
      <c r="AB700" s="807"/>
      <c r="AC700" s="807"/>
      <c r="AD700" s="807"/>
      <c r="AE700" s="807"/>
      <c r="AF700" s="807"/>
      <c r="AG700" s="807"/>
      <c r="AH700" s="807"/>
      <c r="AI700" s="807"/>
      <c r="AJ700" s="807"/>
      <c r="AK700" s="559"/>
    </row>
    <row r="701" spans="1:37" ht="31.5" customHeight="1" x14ac:dyDescent="0.25">
      <c r="A701" s="767"/>
      <c r="B701" s="784">
        <v>693</v>
      </c>
      <c r="C701" s="785" t="s">
        <v>3034</v>
      </c>
      <c r="D701" s="792" t="s">
        <v>8506</v>
      </c>
      <c r="E701" s="793" t="s">
        <v>6767</v>
      </c>
      <c r="F701" s="792" t="s">
        <v>4405</v>
      </c>
      <c r="G701" s="794" t="s">
        <v>3400</v>
      </c>
      <c r="H701" s="796"/>
      <c r="I701" s="796"/>
      <c r="J701" s="796"/>
      <c r="K701" s="796"/>
      <c r="L701" s="807">
        <f t="shared" si="90"/>
        <v>399.96</v>
      </c>
      <c r="M701" s="796"/>
      <c r="N701" s="797">
        <v>33.33</v>
      </c>
      <c r="O701" s="795"/>
      <c r="P701" s="795"/>
      <c r="Q701" s="796"/>
      <c r="R701" s="807" t="s">
        <v>16715</v>
      </c>
      <c r="S701" s="807" t="s">
        <v>8952</v>
      </c>
      <c r="T701" s="796" t="s">
        <v>4408</v>
      </c>
      <c r="U701" s="807"/>
      <c r="V701" s="963"/>
      <c r="W701" s="807"/>
      <c r="X701" s="807"/>
      <c r="Y701" s="807"/>
      <c r="Z701" s="807"/>
      <c r="AA701" s="807"/>
      <c r="AB701" s="807"/>
      <c r="AC701" s="807"/>
      <c r="AD701" s="807"/>
      <c r="AE701" s="807"/>
      <c r="AF701" s="807"/>
      <c r="AG701" s="807"/>
      <c r="AH701" s="807"/>
      <c r="AI701" s="807"/>
      <c r="AJ701" s="807"/>
      <c r="AK701" s="559"/>
    </row>
    <row r="702" spans="1:37" ht="31.5" customHeight="1" x14ac:dyDescent="0.25">
      <c r="A702" s="767"/>
      <c r="B702" s="784">
        <v>694</v>
      </c>
      <c r="C702" s="785" t="s">
        <v>2759</v>
      </c>
      <c r="D702" s="872" t="s">
        <v>2403</v>
      </c>
      <c r="E702" s="862" t="s">
        <v>16055</v>
      </c>
      <c r="F702" s="872" t="s">
        <v>6356</v>
      </c>
      <c r="G702" s="807" t="s">
        <v>3400</v>
      </c>
      <c r="H702" s="781"/>
      <c r="I702" s="781"/>
      <c r="J702" s="781"/>
      <c r="K702" s="782"/>
      <c r="L702" s="807">
        <f t="shared" si="90"/>
        <v>52.800000000000004</v>
      </c>
      <c r="M702" s="782"/>
      <c r="N702" s="800">
        <v>4.4000000000000004</v>
      </c>
      <c r="O702" s="800"/>
      <c r="P702" s="786"/>
      <c r="Q702" s="945"/>
      <c r="R702" s="807" t="s">
        <v>16715</v>
      </c>
      <c r="S702" s="800" t="s">
        <v>8952</v>
      </c>
      <c r="T702" s="800" t="s">
        <v>16054</v>
      </c>
      <c r="U702" s="782" t="s">
        <v>1145</v>
      </c>
      <c r="V702" s="945">
        <v>1</v>
      </c>
      <c r="W702" s="800" t="s">
        <v>13501</v>
      </c>
      <c r="X702" s="782"/>
      <c r="Y702" s="782"/>
      <c r="Z702" s="782"/>
      <c r="AA702" s="782"/>
      <c r="AB702" s="800"/>
      <c r="AC702" s="782" t="s">
        <v>10027</v>
      </c>
      <c r="AD702" s="782" t="s">
        <v>10027</v>
      </c>
      <c r="AE702" s="782" t="s">
        <v>10027</v>
      </c>
      <c r="AF702" s="807"/>
      <c r="AG702" s="807"/>
      <c r="AH702" s="807"/>
      <c r="AI702" s="807"/>
      <c r="AJ702" s="807"/>
      <c r="AK702" s="559"/>
    </row>
    <row r="703" spans="1:37" ht="31.5" customHeight="1" x14ac:dyDescent="0.25">
      <c r="A703" s="767"/>
      <c r="B703" s="784">
        <v>695</v>
      </c>
      <c r="C703" s="785" t="s">
        <v>3034</v>
      </c>
      <c r="D703" s="792" t="s">
        <v>8860</v>
      </c>
      <c r="E703" s="793" t="s">
        <v>13708</v>
      </c>
      <c r="F703" s="792" t="s">
        <v>4417</v>
      </c>
      <c r="G703" s="794" t="s">
        <v>3400</v>
      </c>
      <c r="H703" s="796"/>
      <c r="I703" s="796"/>
      <c r="J703" s="796"/>
      <c r="K703" s="796"/>
      <c r="L703" s="807">
        <f t="shared" si="90"/>
        <v>96</v>
      </c>
      <c r="M703" s="796"/>
      <c r="N703" s="797">
        <v>8</v>
      </c>
      <c r="O703" s="795"/>
      <c r="P703" s="795"/>
      <c r="Q703" s="796"/>
      <c r="R703" s="807" t="s">
        <v>16715</v>
      </c>
      <c r="S703" s="807" t="s">
        <v>8952</v>
      </c>
      <c r="T703" s="796" t="s">
        <v>4420</v>
      </c>
      <c r="U703" s="807"/>
      <c r="V703" s="963"/>
      <c r="W703" s="807"/>
      <c r="X703" s="807"/>
      <c r="Y703" s="807"/>
      <c r="Z703" s="807"/>
      <c r="AA703" s="807">
        <v>1</v>
      </c>
      <c r="AB703" s="807" t="s">
        <v>13517</v>
      </c>
      <c r="AC703" s="807" t="s">
        <v>10027</v>
      </c>
      <c r="AD703" s="807"/>
      <c r="AE703" s="807" t="s">
        <v>10027</v>
      </c>
      <c r="AF703" s="807"/>
      <c r="AG703" s="807"/>
      <c r="AH703" s="807"/>
      <c r="AI703" s="807"/>
      <c r="AJ703" s="807"/>
      <c r="AK703" s="559"/>
    </row>
    <row r="704" spans="1:37" ht="31.5" customHeight="1" x14ac:dyDescent="0.25">
      <c r="A704" s="767"/>
      <c r="B704" s="784">
        <v>696</v>
      </c>
      <c r="C704" s="785" t="s">
        <v>2759</v>
      </c>
      <c r="D704" s="785" t="s">
        <v>8700</v>
      </c>
      <c r="E704" s="793" t="s">
        <v>13709</v>
      </c>
      <c r="F704" s="792" t="s">
        <v>4417</v>
      </c>
      <c r="G704" s="794" t="s">
        <v>3400</v>
      </c>
      <c r="H704" s="796"/>
      <c r="I704" s="796"/>
      <c r="J704" s="796"/>
      <c r="K704" s="796"/>
      <c r="L704" s="807">
        <f t="shared" si="90"/>
        <v>96</v>
      </c>
      <c r="M704" s="796"/>
      <c r="N704" s="795">
        <v>8</v>
      </c>
      <c r="O704" s="795"/>
      <c r="P704" s="795"/>
      <c r="Q704" s="796"/>
      <c r="R704" s="807" t="s">
        <v>16715</v>
      </c>
      <c r="S704" s="807" t="s">
        <v>8952</v>
      </c>
      <c r="T704" s="796" t="s">
        <v>4425</v>
      </c>
      <c r="U704" s="807"/>
      <c r="V704" s="963">
        <v>2</v>
      </c>
      <c r="W704" s="807" t="s">
        <v>13500</v>
      </c>
      <c r="X704" s="807"/>
      <c r="Y704" s="807"/>
      <c r="Z704" s="807"/>
      <c r="AA704" s="807"/>
      <c r="AB704" s="807"/>
      <c r="AC704" s="807" t="s">
        <v>10027</v>
      </c>
      <c r="AD704" s="807" t="s">
        <v>10027</v>
      </c>
      <c r="AE704" s="807" t="s">
        <v>10027</v>
      </c>
      <c r="AF704" s="807"/>
      <c r="AG704" s="807"/>
      <c r="AH704" s="807"/>
      <c r="AI704" s="807"/>
      <c r="AJ704" s="807"/>
      <c r="AK704" s="559"/>
    </row>
    <row r="705" spans="1:37" ht="47.25" customHeight="1" x14ac:dyDescent="0.25">
      <c r="A705" s="767"/>
      <c r="B705" s="784">
        <v>697</v>
      </c>
      <c r="C705" s="785" t="s">
        <v>2759</v>
      </c>
      <c r="D705" s="792" t="s">
        <v>8808</v>
      </c>
      <c r="E705" s="793" t="s">
        <v>13710</v>
      </c>
      <c r="F705" s="792" t="s">
        <v>4428</v>
      </c>
      <c r="G705" s="794" t="s">
        <v>3400</v>
      </c>
      <c r="H705" s="796"/>
      <c r="I705" s="796"/>
      <c r="J705" s="796"/>
      <c r="K705" s="796"/>
      <c r="L705" s="807">
        <f t="shared" si="90"/>
        <v>464.64</v>
      </c>
      <c r="M705" s="796"/>
      <c r="N705" s="795">
        <v>38.72</v>
      </c>
      <c r="O705" s="795"/>
      <c r="P705" s="795"/>
      <c r="Q705" s="796"/>
      <c r="R705" s="807" t="s">
        <v>16715</v>
      </c>
      <c r="S705" s="807" t="s">
        <v>8952</v>
      </c>
      <c r="T705" s="796" t="s">
        <v>4431</v>
      </c>
      <c r="U705" s="807"/>
      <c r="V705" s="963">
        <v>4</v>
      </c>
      <c r="W705" s="807" t="s">
        <v>16673</v>
      </c>
      <c r="X705" s="807"/>
      <c r="Y705" s="807"/>
      <c r="Z705" s="807"/>
      <c r="AA705" s="807"/>
      <c r="AB705" s="807"/>
      <c r="AC705" s="807" t="s">
        <v>10027</v>
      </c>
      <c r="AD705" s="807"/>
      <c r="AE705" s="807" t="s">
        <v>10027</v>
      </c>
      <c r="AF705" s="807"/>
      <c r="AG705" s="807"/>
      <c r="AH705" s="807"/>
      <c r="AI705" s="807"/>
      <c r="AJ705" s="807"/>
      <c r="AK705" s="559"/>
    </row>
    <row r="706" spans="1:37" ht="47.25" customHeight="1" x14ac:dyDescent="0.25">
      <c r="A706" s="767"/>
      <c r="B706" s="784">
        <v>698</v>
      </c>
      <c r="C706" s="785" t="s">
        <v>3034</v>
      </c>
      <c r="D706" s="792" t="s">
        <v>8506</v>
      </c>
      <c r="E706" s="793" t="s">
        <v>13711</v>
      </c>
      <c r="F706" s="792" t="s">
        <v>4434</v>
      </c>
      <c r="G706" s="794" t="s">
        <v>3400</v>
      </c>
      <c r="H706" s="796"/>
      <c r="I706" s="796"/>
      <c r="J706" s="796"/>
      <c r="K706" s="796"/>
      <c r="L706" s="807">
        <f t="shared" ref="L706:L769" si="91">N706*12</f>
        <v>78</v>
      </c>
      <c r="M706" s="796"/>
      <c r="N706" s="797">
        <v>6.5</v>
      </c>
      <c r="O706" s="795"/>
      <c r="P706" s="795"/>
      <c r="Q706" s="796"/>
      <c r="R706" s="807" t="s">
        <v>16715</v>
      </c>
      <c r="S706" s="807" t="s">
        <v>8952</v>
      </c>
      <c r="T706" s="796" t="s">
        <v>4437</v>
      </c>
      <c r="U706" s="807"/>
      <c r="V706" s="963">
        <v>2</v>
      </c>
      <c r="W706" s="807" t="s">
        <v>13519</v>
      </c>
      <c r="X706" s="807"/>
      <c r="Y706" s="807"/>
      <c r="Z706" s="807"/>
      <c r="AA706" s="807"/>
      <c r="AB706" s="807"/>
      <c r="AC706" s="807" t="s">
        <v>10027</v>
      </c>
      <c r="AD706" s="807"/>
      <c r="AE706" s="807" t="s">
        <v>10027</v>
      </c>
      <c r="AF706" s="807"/>
      <c r="AG706" s="807"/>
      <c r="AH706" s="807"/>
      <c r="AI706" s="807"/>
      <c r="AJ706" s="807"/>
      <c r="AK706" s="559"/>
    </row>
    <row r="707" spans="1:37" ht="78.75" customHeight="1" x14ac:dyDescent="0.25">
      <c r="A707" s="767"/>
      <c r="B707" s="784">
        <v>699</v>
      </c>
      <c r="C707" s="785" t="s">
        <v>1191</v>
      </c>
      <c r="D707" s="872" t="s">
        <v>16137</v>
      </c>
      <c r="E707" s="862" t="s">
        <v>16138</v>
      </c>
      <c r="F707" s="872" t="s">
        <v>16136</v>
      </c>
      <c r="G707" s="807" t="s">
        <v>3400</v>
      </c>
      <c r="H707" s="781"/>
      <c r="I707" s="781"/>
      <c r="J707" s="781"/>
      <c r="K707" s="782"/>
      <c r="L707" s="807">
        <f t="shared" si="91"/>
        <v>42</v>
      </c>
      <c r="M707" s="782"/>
      <c r="N707" s="803">
        <v>3.5</v>
      </c>
      <c r="O707" s="800"/>
      <c r="P707" s="786"/>
      <c r="Q707" s="945"/>
      <c r="R707" s="807" t="s">
        <v>16715</v>
      </c>
      <c r="S707" s="800" t="s">
        <v>8952</v>
      </c>
      <c r="T707" s="800" t="s">
        <v>16139</v>
      </c>
      <c r="U707" s="876"/>
      <c r="V707" s="957">
        <v>1</v>
      </c>
      <c r="W707" s="877" t="s">
        <v>13523</v>
      </c>
      <c r="X707" s="876"/>
      <c r="Y707" s="876"/>
      <c r="Z707" s="876"/>
      <c r="AA707" s="876"/>
      <c r="AB707" s="877"/>
      <c r="AC707" s="876" t="s">
        <v>10027</v>
      </c>
      <c r="AD707" s="876" t="s">
        <v>10027</v>
      </c>
      <c r="AE707" s="876" t="s">
        <v>10027</v>
      </c>
      <c r="AF707" s="876"/>
      <c r="AG707" s="807"/>
      <c r="AH707" s="807"/>
      <c r="AI707" s="807"/>
      <c r="AJ707" s="807"/>
      <c r="AK707" s="559"/>
    </row>
    <row r="708" spans="1:37" ht="47.25" customHeight="1" x14ac:dyDescent="0.25">
      <c r="A708" s="767"/>
      <c r="B708" s="784">
        <v>700</v>
      </c>
      <c r="C708" s="785" t="s">
        <v>2817</v>
      </c>
      <c r="D708" s="792" t="s">
        <v>4444</v>
      </c>
      <c r="E708" s="793" t="s">
        <v>6773</v>
      </c>
      <c r="F708" s="792" t="s">
        <v>4442</v>
      </c>
      <c r="G708" s="794" t="s">
        <v>3400</v>
      </c>
      <c r="H708" s="796"/>
      <c r="I708" s="796"/>
      <c r="J708" s="796"/>
      <c r="K708" s="796"/>
      <c r="L708" s="807">
        <f t="shared" si="91"/>
        <v>81</v>
      </c>
      <c r="M708" s="796"/>
      <c r="N708" s="797">
        <v>6.75</v>
      </c>
      <c r="O708" s="795"/>
      <c r="P708" s="795"/>
      <c r="Q708" s="796"/>
      <c r="R708" s="807" t="s">
        <v>16715</v>
      </c>
      <c r="S708" s="807" t="s">
        <v>8952</v>
      </c>
      <c r="T708" s="796" t="s">
        <v>4445</v>
      </c>
      <c r="U708" s="807"/>
      <c r="V708" s="963"/>
      <c r="W708" s="807"/>
      <c r="X708" s="807"/>
      <c r="Y708" s="807"/>
      <c r="Z708" s="807"/>
      <c r="AA708" s="807"/>
      <c r="AB708" s="807"/>
      <c r="AC708" s="807"/>
      <c r="AD708" s="807"/>
      <c r="AE708" s="807"/>
      <c r="AF708" s="807"/>
      <c r="AG708" s="807"/>
      <c r="AH708" s="807"/>
      <c r="AI708" s="807"/>
      <c r="AJ708" s="807"/>
      <c r="AK708" s="559"/>
    </row>
    <row r="709" spans="1:37" ht="31.5" customHeight="1" x14ac:dyDescent="0.25">
      <c r="A709" s="767"/>
      <c r="B709" s="784">
        <v>701</v>
      </c>
      <c r="C709" s="785" t="s">
        <v>2759</v>
      </c>
      <c r="D709" s="792" t="s">
        <v>8868</v>
      </c>
      <c r="E709" s="793" t="s">
        <v>6774</v>
      </c>
      <c r="F709" s="792" t="s">
        <v>4448</v>
      </c>
      <c r="G709" s="794" t="s">
        <v>3400</v>
      </c>
      <c r="H709" s="796"/>
      <c r="I709" s="796"/>
      <c r="J709" s="796"/>
      <c r="K709" s="796"/>
      <c r="L709" s="807">
        <f t="shared" si="91"/>
        <v>38.400000000000006</v>
      </c>
      <c r="M709" s="796"/>
      <c r="N709" s="795">
        <v>3.2</v>
      </c>
      <c r="O709" s="795"/>
      <c r="P709" s="795"/>
      <c r="Q709" s="796"/>
      <c r="R709" s="807" t="s">
        <v>16715</v>
      </c>
      <c r="S709" s="807" t="s">
        <v>8952</v>
      </c>
      <c r="T709" s="796" t="s">
        <v>4451</v>
      </c>
      <c r="U709" s="807"/>
      <c r="V709" s="963"/>
      <c r="W709" s="807"/>
      <c r="X709" s="807"/>
      <c r="Y709" s="807"/>
      <c r="Z709" s="807" t="s">
        <v>16674</v>
      </c>
      <c r="AA709" s="807"/>
      <c r="AB709" s="807"/>
      <c r="AC709" s="807" t="s">
        <v>10027</v>
      </c>
      <c r="AD709" s="807"/>
      <c r="AE709" s="807" t="s">
        <v>10027</v>
      </c>
      <c r="AF709" s="807"/>
      <c r="AG709" s="807"/>
      <c r="AH709" s="807"/>
      <c r="AI709" s="807"/>
      <c r="AJ709" s="807"/>
      <c r="AK709" s="559"/>
    </row>
    <row r="710" spans="1:37" ht="47.25" customHeight="1" x14ac:dyDescent="0.25">
      <c r="A710" s="767"/>
      <c r="B710" s="784">
        <v>702</v>
      </c>
      <c r="C710" s="785" t="s">
        <v>2759</v>
      </c>
      <c r="D710" s="792" t="s">
        <v>8876</v>
      </c>
      <c r="E710" s="793" t="s">
        <v>13712</v>
      </c>
      <c r="F710" s="792" t="s">
        <v>4454</v>
      </c>
      <c r="G710" s="794" t="s">
        <v>3400</v>
      </c>
      <c r="H710" s="796"/>
      <c r="I710" s="796"/>
      <c r="J710" s="796"/>
      <c r="K710" s="796"/>
      <c r="L710" s="807">
        <f t="shared" si="91"/>
        <v>40.32</v>
      </c>
      <c r="M710" s="796"/>
      <c r="N710" s="795">
        <v>3.36</v>
      </c>
      <c r="O710" s="795"/>
      <c r="P710" s="795"/>
      <c r="Q710" s="796"/>
      <c r="R710" s="807" t="s">
        <v>16715</v>
      </c>
      <c r="S710" s="807" t="s">
        <v>8952</v>
      </c>
      <c r="T710" s="796" t="s">
        <v>4457</v>
      </c>
      <c r="U710" s="807"/>
      <c r="V710" s="963">
        <v>2</v>
      </c>
      <c r="W710" s="807" t="s">
        <v>16669</v>
      </c>
      <c r="X710" s="807"/>
      <c r="Y710" s="807"/>
      <c r="Z710" s="807"/>
      <c r="AA710" s="807"/>
      <c r="AB710" s="807"/>
      <c r="AC710" s="807" t="s">
        <v>10027</v>
      </c>
      <c r="AD710" s="807"/>
      <c r="AE710" s="807" t="s">
        <v>10027</v>
      </c>
      <c r="AF710" s="807"/>
      <c r="AG710" s="807"/>
      <c r="AH710" s="807"/>
      <c r="AI710" s="807"/>
      <c r="AJ710" s="807"/>
      <c r="AK710" s="559"/>
    </row>
    <row r="711" spans="1:37" ht="31.5" customHeight="1" x14ac:dyDescent="0.25">
      <c r="A711" s="767"/>
      <c r="B711" s="784">
        <v>703</v>
      </c>
      <c r="C711" s="785" t="s">
        <v>9386</v>
      </c>
      <c r="D711" s="792" t="s">
        <v>8877</v>
      </c>
      <c r="E711" s="793" t="s">
        <v>13713</v>
      </c>
      <c r="F711" s="792" t="s">
        <v>4460</v>
      </c>
      <c r="G711" s="794" t="s">
        <v>3400</v>
      </c>
      <c r="H711" s="796"/>
      <c r="I711" s="796"/>
      <c r="J711" s="796"/>
      <c r="K711" s="796"/>
      <c r="L711" s="807">
        <f t="shared" si="91"/>
        <v>457.56000000000006</v>
      </c>
      <c r="M711" s="796"/>
      <c r="N711" s="797">
        <v>38.130000000000003</v>
      </c>
      <c r="O711" s="795"/>
      <c r="P711" s="795"/>
      <c r="Q711" s="796"/>
      <c r="R711" s="807" t="s">
        <v>16715</v>
      </c>
      <c r="S711" s="807" t="s">
        <v>8952</v>
      </c>
      <c r="T711" s="796" t="s">
        <v>4463</v>
      </c>
      <c r="U711" s="807"/>
      <c r="V711" s="963"/>
      <c r="W711" s="807"/>
      <c r="X711" s="807"/>
      <c r="Y711" s="807"/>
      <c r="Z711" s="807"/>
      <c r="AA711" s="807">
        <v>1</v>
      </c>
      <c r="AB711" s="807" t="s">
        <v>13485</v>
      </c>
      <c r="AC711" s="807" t="s">
        <v>10027</v>
      </c>
      <c r="AD711" s="807"/>
      <c r="AE711" s="807" t="s">
        <v>10027</v>
      </c>
      <c r="AF711" s="807"/>
      <c r="AG711" s="807"/>
      <c r="AH711" s="807"/>
      <c r="AI711" s="807"/>
      <c r="AJ711" s="807"/>
      <c r="AK711" s="559"/>
    </row>
    <row r="712" spans="1:37" ht="110.25" customHeight="1" x14ac:dyDescent="0.25">
      <c r="A712" s="767"/>
      <c r="B712" s="784">
        <v>704</v>
      </c>
      <c r="C712" s="785" t="s">
        <v>1191</v>
      </c>
      <c r="D712" s="872" t="s">
        <v>16134</v>
      </c>
      <c r="E712" s="862" t="s">
        <v>16135</v>
      </c>
      <c r="F712" s="872" t="s">
        <v>16136</v>
      </c>
      <c r="G712" s="807" t="s">
        <v>3400</v>
      </c>
      <c r="H712" s="781"/>
      <c r="I712" s="781"/>
      <c r="J712" s="781"/>
      <c r="K712" s="782"/>
      <c r="L712" s="807">
        <f t="shared" si="91"/>
        <v>84</v>
      </c>
      <c r="M712" s="782"/>
      <c r="N712" s="803">
        <v>7</v>
      </c>
      <c r="O712" s="800"/>
      <c r="P712" s="786"/>
      <c r="Q712" s="945"/>
      <c r="R712" s="807" t="s">
        <v>16715</v>
      </c>
      <c r="S712" s="800" t="s">
        <v>8952</v>
      </c>
      <c r="T712" s="800" t="s">
        <v>5949</v>
      </c>
      <c r="U712" s="876"/>
      <c r="V712" s="957">
        <v>2</v>
      </c>
      <c r="W712" s="877" t="s">
        <v>13523</v>
      </c>
      <c r="X712" s="876"/>
      <c r="Y712" s="876"/>
      <c r="Z712" s="876"/>
      <c r="AA712" s="876"/>
      <c r="AB712" s="877"/>
      <c r="AC712" s="876" t="s">
        <v>10027</v>
      </c>
      <c r="AD712" s="876" t="s">
        <v>10027</v>
      </c>
      <c r="AE712" s="876" t="s">
        <v>10027</v>
      </c>
      <c r="AF712" s="876"/>
      <c r="AG712" s="876"/>
      <c r="AH712" s="807"/>
      <c r="AI712" s="807"/>
      <c r="AJ712" s="807"/>
      <c r="AK712" s="559"/>
    </row>
    <row r="713" spans="1:37" ht="31.5" customHeight="1" x14ac:dyDescent="0.25">
      <c r="A713" s="767"/>
      <c r="B713" s="784">
        <v>705</v>
      </c>
      <c r="C713" s="785" t="s">
        <v>2817</v>
      </c>
      <c r="D713" s="792" t="s">
        <v>8799</v>
      </c>
      <c r="E713" s="793" t="s">
        <v>13714</v>
      </c>
      <c r="F713" s="792" t="s">
        <v>4468</v>
      </c>
      <c r="G713" s="794" t="s">
        <v>3400</v>
      </c>
      <c r="H713" s="796"/>
      <c r="I713" s="796"/>
      <c r="J713" s="796"/>
      <c r="K713" s="796"/>
      <c r="L713" s="807">
        <f t="shared" si="91"/>
        <v>384</v>
      </c>
      <c r="M713" s="796"/>
      <c r="N713" s="797">
        <v>32</v>
      </c>
      <c r="O713" s="795"/>
      <c r="P713" s="795"/>
      <c r="Q713" s="796"/>
      <c r="R713" s="807" t="s">
        <v>16715</v>
      </c>
      <c r="S713" s="807" t="s">
        <v>8952</v>
      </c>
      <c r="T713" s="796" t="s">
        <v>4471</v>
      </c>
      <c r="U713" s="807"/>
      <c r="V713" s="963"/>
      <c r="W713" s="807"/>
      <c r="X713" s="807"/>
      <c r="Y713" s="807"/>
      <c r="Z713" s="807"/>
      <c r="AA713" s="807">
        <v>2</v>
      </c>
      <c r="AB713" s="807" t="s">
        <v>13487</v>
      </c>
      <c r="AC713" s="807"/>
      <c r="AD713" s="807"/>
      <c r="AE713" s="807" t="s">
        <v>10027</v>
      </c>
      <c r="AF713" s="807"/>
      <c r="AG713" s="807"/>
      <c r="AH713" s="807"/>
      <c r="AI713" s="807"/>
      <c r="AJ713" s="807"/>
      <c r="AK713" s="559"/>
    </row>
    <row r="714" spans="1:37" ht="31.5" customHeight="1" x14ac:dyDescent="0.25">
      <c r="A714" s="767"/>
      <c r="B714" s="784">
        <v>706</v>
      </c>
      <c r="C714" s="785" t="s">
        <v>2809</v>
      </c>
      <c r="D714" s="792" t="s">
        <v>8573</v>
      </c>
      <c r="E714" s="793" t="s">
        <v>6779</v>
      </c>
      <c r="F714" s="792" t="s">
        <v>4474</v>
      </c>
      <c r="G714" s="794" t="s">
        <v>3400</v>
      </c>
      <c r="H714" s="796"/>
      <c r="I714" s="796"/>
      <c r="J714" s="796"/>
      <c r="K714" s="796"/>
      <c r="L714" s="807">
        <f t="shared" si="91"/>
        <v>57.599999999999994</v>
      </c>
      <c r="M714" s="796"/>
      <c r="N714" s="797">
        <v>4.8</v>
      </c>
      <c r="O714" s="795"/>
      <c r="P714" s="795"/>
      <c r="Q714" s="796"/>
      <c r="R714" s="807" t="s">
        <v>16715</v>
      </c>
      <c r="S714" s="807" t="s">
        <v>8952</v>
      </c>
      <c r="T714" s="796" t="s">
        <v>4477</v>
      </c>
      <c r="U714" s="807"/>
      <c r="V714" s="963">
        <v>2</v>
      </c>
      <c r="W714" s="807" t="s">
        <v>16669</v>
      </c>
      <c r="X714" s="807"/>
      <c r="Y714" s="807"/>
      <c r="Z714" s="807"/>
      <c r="AA714" s="807"/>
      <c r="AB714" s="807"/>
      <c r="AC714" s="807"/>
      <c r="AD714" s="807"/>
      <c r="AE714" s="807"/>
      <c r="AF714" s="807"/>
      <c r="AG714" s="807"/>
      <c r="AH714" s="807"/>
      <c r="AI714" s="807"/>
      <c r="AJ714" s="807"/>
      <c r="AK714" s="559"/>
    </row>
    <row r="715" spans="1:37" ht="31.5" customHeight="1" x14ac:dyDescent="0.25">
      <c r="A715" s="767"/>
      <c r="B715" s="784">
        <v>707</v>
      </c>
      <c r="C715" s="785" t="s">
        <v>2817</v>
      </c>
      <c r="D715" s="792" t="s">
        <v>8878</v>
      </c>
      <c r="E715" s="793" t="s">
        <v>6780</v>
      </c>
      <c r="F715" s="792" t="s">
        <v>4480</v>
      </c>
      <c r="G715" s="794" t="s">
        <v>3400</v>
      </c>
      <c r="H715" s="796"/>
      <c r="I715" s="796"/>
      <c r="J715" s="796"/>
      <c r="K715" s="796"/>
      <c r="L715" s="807">
        <f t="shared" si="91"/>
        <v>96</v>
      </c>
      <c r="M715" s="796"/>
      <c r="N715" s="797">
        <v>8</v>
      </c>
      <c r="O715" s="795"/>
      <c r="P715" s="795"/>
      <c r="Q715" s="796"/>
      <c r="R715" s="807" t="s">
        <v>16715</v>
      </c>
      <c r="S715" s="807" t="s">
        <v>8952</v>
      </c>
      <c r="T715" s="796" t="s">
        <v>4483</v>
      </c>
      <c r="U715" s="807"/>
      <c r="V715" s="963"/>
      <c r="W715" s="807"/>
      <c r="X715" s="807"/>
      <c r="Y715" s="807"/>
      <c r="Z715" s="807"/>
      <c r="AA715" s="807"/>
      <c r="AB715" s="807"/>
      <c r="AC715" s="807"/>
      <c r="AD715" s="807"/>
      <c r="AE715" s="807"/>
      <c r="AF715" s="807"/>
      <c r="AG715" s="807"/>
      <c r="AH715" s="807"/>
      <c r="AI715" s="807"/>
      <c r="AJ715" s="807"/>
      <c r="AK715" s="559"/>
    </row>
    <row r="716" spans="1:37" ht="31.5" customHeight="1" x14ac:dyDescent="0.25">
      <c r="A716" s="767"/>
      <c r="B716" s="784">
        <v>708</v>
      </c>
      <c r="C716" s="785" t="s">
        <v>3034</v>
      </c>
      <c r="D716" s="792" t="s">
        <v>8859</v>
      </c>
      <c r="E716" s="793" t="s">
        <v>6781</v>
      </c>
      <c r="F716" s="792" t="s">
        <v>4486</v>
      </c>
      <c r="G716" s="794" t="s">
        <v>3400</v>
      </c>
      <c r="H716" s="796"/>
      <c r="I716" s="796"/>
      <c r="J716" s="796"/>
      <c r="K716" s="796"/>
      <c r="L716" s="807">
        <f t="shared" si="91"/>
        <v>384</v>
      </c>
      <c r="M716" s="796"/>
      <c r="N716" s="797">
        <v>32</v>
      </c>
      <c r="O716" s="795"/>
      <c r="P716" s="795"/>
      <c r="Q716" s="796"/>
      <c r="R716" s="807" t="s">
        <v>16715</v>
      </c>
      <c r="S716" s="807" t="s">
        <v>8952</v>
      </c>
      <c r="T716" s="796" t="s">
        <v>4489</v>
      </c>
      <c r="U716" s="807"/>
      <c r="V716" s="963"/>
      <c r="W716" s="807"/>
      <c r="X716" s="807"/>
      <c r="Y716" s="807"/>
      <c r="Z716" s="807"/>
      <c r="AA716" s="807"/>
      <c r="AB716" s="807"/>
      <c r="AC716" s="807"/>
      <c r="AD716" s="807"/>
      <c r="AE716" s="807"/>
      <c r="AF716" s="807"/>
      <c r="AG716" s="807"/>
      <c r="AH716" s="807"/>
      <c r="AI716" s="807"/>
      <c r="AJ716" s="807"/>
      <c r="AK716" s="559"/>
    </row>
    <row r="717" spans="1:37" ht="47.25" customHeight="1" x14ac:dyDescent="0.25">
      <c r="A717" s="767"/>
      <c r="B717" s="784">
        <v>709</v>
      </c>
      <c r="C717" s="785" t="s">
        <v>2817</v>
      </c>
      <c r="D717" s="792" t="s">
        <v>8878</v>
      </c>
      <c r="E717" s="793" t="s">
        <v>13715</v>
      </c>
      <c r="F717" s="792" t="s">
        <v>4486</v>
      </c>
      <c r="G717" s="794" t="s">
        <v>3400</v>
      </c>
      <c r="H717" s="796"/>
      <c r="I717" s="796"/>
      <c r="J717" s="796"/>
      <c r="K717" s="796"/>
      <c r="L717" s="807">
        <f t="shared" si="91"/>
        <v>58.44</v>
      </c>
      <c r="M717" s="796"/>
      <c r="N717" s="797">
        <v>4.87</v>
      </c>
      <c r="O717" s="795"/>
      <c r="P717" s="795"/>
      <c r="Q717" s="796"/>
      <c r="R717" s="807" t="s">
        <v>16715</v>
      </c>
      <c r="S717" s="807" t="s">
        <v>8952</v>
      </c>
      <c r="T717" s="796" t="s">
        <v>4494</v>
      </c>
      <c r="U717" s="807"/>
      <c r="V717" s="963">
        <v>1</v>
      </c>
      <c r="W717" s="807" t="s">
        <v>13487</v>
      </c>
      <c r="X717" s="807"/>
      <c r="Y717" s="807"/>
      <c r="Z717" s="807"/>
      <c r="AA717" s="807"/>
      <c r="AB717" s="807"/>
      <c r="AC717" s="807" t="s">
        <v>10027</v>
      </c>
      <c r="AD717" s="807" t="s">
        <v>10027</v>
      </c>
      <c r="AE717" s="807" t="s">
        <v>10027</v>
      </c>
      <c r="AF717" s="807"/>
      <c r="AG717" s="807"/>
      <c r="AH717" s="807"/>
      <c r="AI717" s="807"/>
      <c r="AJ717" s="807"/>
      <c r="AK717" s="559"/>
    </row>
    <row r="718" spans="1:37" ht="47.25" customHeight="1" x14ac:dyDescent="0.25">
      <c r="A718" s="767"/>
      <c r="B718" s="784">
        <v>710</v>
      </c>
      <c r="C718" s="785" t="s">
        <v>2759</v>
      </c>
      <c r="D718" s="785" t="s">
        <v>8700</v>
      </c>
      <c r="E718" s="793" t="s">
        <v>13716</v>
      </c>
      <c r="F718" s="792" t="s">
        <v>4497</v>
      </c>
      <c r="G718" s="794" t="s">
        <v>3400</v>
      </c>
      <c r="H718" s="796"/>
      <c r="I718" s="796"/>
      <c r="J718" s="796"/>
      <c r="K718" s="796"/>
      <c r="L718" s="807">
        <f t="shared" si="91"/>
        <v>81</v>
      </c>
      <c r="M718" s="796"/>
      <c r="N718" s="795">
        <v>6.75</v>
      </c>
      <c r="O718" s="795"/>
      <c r="P718" s="795"/>
      <c r="Q718" s="796"/>
      <c r="R718" s="807" t="s">
        <v>16715</v>
      </c>
      <c r="S718" s="807" t="s">
        <v>8952</v>
      </c>
      <c r="T718" s="796" t="s">
        <v>4500</v>
      </c>
      <c r="U718" s="807"/>
      <c r="V718" s="963">
        <v>2</v>
      </c>
      <c r="W718" s="807" t="s">
        <v>13717</v>
      </c>
      <c r="X718" s="807"/>
      <c r="Y718" s="807"/>
      <c r="Z718" s="807"/>
      <c r="AA718" s="807"/>
      <c r="AB718" s="807"/>
      <c r="AC718" s="807" t="s">
        <v>10027</v>
      </c>
      <c r="AD718" s="807"/>
      <c r="AE718" s="807" t="s">
        <v>10027</v>
      </c>
      <c r="AF718" s="807"/>
      <c r="AG718" s="807"/>
      <c r="AH718" s="807"/>
      <c r="AI718" s="807"/>
      <c r="AJ718" s="807"/>
      <c r="AK718" s="559"/>
    </row>
    <row r="719" spans="1:37" ht="47.25" customHeight="1" x14ac:dyDescent="0.25">
      <c r="A719" s="767"/>
      <c r="B719" s="784">
        <v>711</v>
      </c>
      <c r="C719" s="785" t="s">
        <v>2844</v>
      </c>
      <c r="D719" s="785" t="s">
        <v>8855</v>
      </c>
      <c r="E719" s="793" t="s">
        <v>6785</v>
      </c>
      <c r="F719" s="792" t="s">
        <v>4510</v>
      </c>
      <c r="G719" s="794" t="s">
        <v>3400</v>
      </c>
      <c r="H719" s="796"/>
      <c r="I719" s="796"/>
      <c r="J719" s="796"/>
      <c r="K719" s="796"/>
      <c r="L719" s="807">
        <f t="shared" si="91"/>
        <v>108</v>
      </c>
      <c r="M719" s="796"/>
      <c r="N719" s="797">
        <v>9</v>
      </c>
      <c r="O719" s="795"/>
      <c r="P719" s="795"/>
      <c r="Q719" s="796"/>
      <c r="R719" s="807" t="s">
        <v>16715</v>
      </c>
      <c r="S719" s="807" t="s">
        <v>8952</v>
      </c>
      <c r="T719" s="796" t="s">
        <v>4513</v>
      </c>
      <c r="U719" s="807"/>
      <c r="V719" s="963"/>
      <c r="W719" s="807"/>
      <c r="X719" s="807"/>
      <c r="Y719" s="807"/>
      <c r="Z719" s="807"/>
      <c r="AA719" s="807"/>
      <c r="AB719" s="807"/>
      <c r="AC719" s="807"/>
      <c r="AD719" s="807"/>
      <c r="AE719" s="807"/>
      <c r="AF719" s="807"/>
      <c r="AG719" s="807"/>
      <c r="AH719" s="807"/>
      <c r="AI719" s="807"/>
      <c r="AJ719" s="807"/>
      <c r="AK719" s="559"/>
    </row>
    <row r="720" spans="1:37" ht="47.25" customHeight="1" x14ac:dyDescent="0.25">
      <c r="A720" s="767"/>
      <c r="B720" s="784">
        <v>712</v>
      </c>
      <c r="C720" s="785" t="s">
        <v>2844</v>
      </c>
      <c r="D720" s="792" t="s">
        <v>8763</v>
      </c>
      <c r="E720" s="793" t="s">
        <v>13718</v>
      </c>
      <c r="F720" s="792" t="s">
        <v>4516</v>
      </c>
      <c r="G720" s="794" t="s">
        <v>3400</v>
      </c>
      <c r="H720" s="796"/>
      <c r="I720" s="796"/>
      <c r="J720" s="796"/>
      <c r="K720" s="796"/>
      <c r="L720" s="807">
        <f t="shared" si="91"/>
        <v>162</v>
      </c>
      <c r="M720" s="796"/>
      <c r="N720" s="797">
        <v>13.5</v>
      </c>
      <c r="O720" s="795"/>
      <c r="P720" s="795"/>
      <c r="Q720" s="796"/>
      <c r="R720" s="807" t="s">
        <v>16715</v>
      </c>
      <c r="S720" s="807" t="s">
        <v>8952</v>
      </c>
      <c r="T720" s="796" t="s">
        <v>4519</v>
      </c>
      <c r="U720" s="807"/>
      <c r="V720" s="963">
        <v>2</v>
      </c>
      <c r="W720" s="807" t="s">
        <v>13523</v>
      </c>
      <c r="X720" s="807"/>
      <c r="Y720" s="807"/>
      <c r="Z720" s="807"/>
      <c r="AA720" s="807"/>
      <c r="AB720" s="807"/>
      <c r="AC720" s="807" t="s">
        <v>10027</v>
      </c>
      <c r="AD720" s="807"/>
      <c r="AE720" s="807" t="s">
        <v>10027</v>
      </c>
      <c r="AF720" s="807"/>
      <c r="AG720" s="807"/>
      <c r="AH720" s="807"/>
      <c r="AI720" s="807"/>
      <c r="AJ720" s="807"/>
      <c r="AK720" s="559"/>
    </row>
    <row r="721" spans="1:37" ht="47.25" customHeight="1" x14ac:dyDescent="0.25">
      <c r="A721" s="767"/>
      <c r="B721" s="784">
        <v>713</v>
      </c>
      <c r="C721" s="785" t="s">
        <v>2844</v>
      </c>
      <c r="D721" s="785" t="s">
        <v>8855</v>
      </c>
      <c r="E721" s="793" t="s">
        <v>13514</v>
      </c>
      <c r="F721" s="792" t="s">
        <v>4522</v>
      </c>
      <c r="G721" s="794" t="s">
        <v>3400</v>
      </c>
      <c r="H721" s="796"/>
      <c r="I721" s="796"/>
      <c r="J721" s="796"/>
      <c r="K721" s="796"/>
      <c r="L721" s="807">
        <f t="shared" si="91"/>
        <v>59.400000000000006</v>
      </c>
      <c r="M721" s="796"/>
      <c r="N721" s="797">
        <v>4.95</v>
      </c>
      <c r="O721" s="795"/>
      <c r="P721" s="795"/>
      <c r="Q721" s="796"/>
      <c r="R721" s="807" t="s">
        <v>16715</v>
      </c>
      <c r="S721" s="807" t="s">
        <v>8952</v>
      </c>
      <c r="T721" s="796" t="s">
        <v>4525</v>
      </c>
      <c r="U721" s="807"/>
      <c r="V721" s="963">
        <v>1</v>
      </c>
      <c r="W721" s="807" t="s">
        <v>13487</v>
      </c>
      <c r="X721" s="807"/>
      <c r="Y721" s="807"/>
      <c r="Z721" s="807"/>
      <c r="AA721" s="807"/>
      <c r="AB721" s="807"/>
      <c r="AC721" s="807" t="s">
        <v>10027</v>
      </c>
      <c r="AD721" s="807"/>
      <c r="AE721" s="807"/>
      <c r="AF721" s="807"/>
      <c r="AG721" s="807"/>
      <c r="AH721" s="807"/>
      <c r="AI721" s="807"/>
      <c r="AJ721" s="807"/>
      <c r="AK721" s="559"/>
    </row>
    <row r="722" spans="1:37" ht="47.25" customHeight="1" x14ac:dyDescent="0.25">
      <c r="A722" s="767"/>
      <c r="B722" s="784">
        <v>714</v>
      </c>
      <c r="C722" s="785" t="s">
        <v>2809</v>
      </c>
      <c r="D722" s="792" t="s">
        <v>8581</v>
      </c>
      <c r="E722" s="793" t="s">
        <v>6788</v>
      </c>
      <c r="F722" s="792" t="s">
        <v>4528</v>
      </c>
      <c r="G722" s="794" t="s">
        <v>3400</v>
      </c>
      <c r="H722" s="796"/>
      <c r="I722" s="796"/>
      <c r="J722" s="796"/>
      <c r="K722" s="796"/>
      <c r="L722" s="807">
        <f t="shared" si="91"/>
        <v>189</v>
      </c>
      <c r="M722" s="796"/>
      <c r="N722" s="797">
        <v>15.75</v>
      </c>
      <c r="O722" s="795"/>
      <c r="P722" s="795"/>
      <c r="Q722" s="796"/>
      <c r="R722" s="807" t="s">
        <v>16715</v>
      </c>
      <c r="S722" s="807" t="s">
        <v>8952</v>
      </c>
      <c r="T722" s="796" t="s">
        <v>4531</v>
      </c>
      <c r="U722" s="807"/>
      <c r="V722" s="963">
        <v>2</v>
      </c>
      <c r="W722" s="807" t="s">
        <v>16673</v>
      </c>
      <c r="X722" s="807"/>
      <c r="Y722" s="807"/>
      <c r="Z722" s="807"/>
      <c r="AA722" s="807"/>
      <c r="AB722" s="807"/>
      <c r="AC722" s="807"/>
      <c r="AD722" s="807"/>
      <c r="AE722" s="807"/>
      <c r="AF722" s="807"/>
      <c r="AG722" s="807"/>
      <c r="AH722" s="807"/>
      <c r="AI722" s="807"/>
      <c r="AJ722" s="807"/>
      <c r="AK722" s="559"/>
    </row>
    <row r="723" spans="1:37" ht="47.25" customHeight="1" x14ac:dyDescent="0.25">
      <c r="A723" s="767"/>
      <c r="B723" s="784">
        <v>715</v>
      </c>
      <c r="C723" s="785" t="s">
        <v>2809</v>
      </c>
      <c r="D723" s="792" t="s">
        <v>8880</v>
      </c>
      <c r="E723" s="793" t="s">
        <v>13719</v>
      </c>
      <c r="F723" s="792" t="s">
        <v>4534</v>
      </c>
      <c r="G723" s="794" t="s">
        <v>3400</v>
      </c>
      <c r="H723" s="796"/>
      <c r="I723" s="796"/>
      <c r="J723" s="796"/>
      <c r="K723" s="796"/>
      <c r="L723" s="807">
        <f t="shared" si="91"/>
        <v>54</v>
      </c>
      <c r="M723" s="796"/>
      <c r="N723" s="797">
        <v>4.5</v>
      </c>
      <c r="O723" s="795"/>
      <c r="P723" s="795"/>
      <c r="Q723" s="796"/>
      <c r="R723" s="807" t="s">
        <v>16715</v>
      </c>
      <c r="S723" s="807" t="s">
        <v>8952</v>
      </c>
      <c r="T723" s="796" t="s">
        <v>4537</v>
      </c>
      <c r="U723" s="807"/>
      <c r="V723" s="963">
        <v>1</v>
      </c>
      <c r="W723" s="807" t="s">
        <v>13717</v>
      </c>
      <c r="X723" s="807"/>
      <c r="Y723" s="807"/>
      <c r="Z723" s="807"/>
      <c r="AA723" s="807"/>
      <c r="AB723" s="807"/>
      <c r="AC723" s="807" t="s">
        <v>10027</v>
      </c>
      <c r="AD723" s="807" t="s">
        <v>10027</v>
      </c>
      <c r="AE723" s="807" t="s">
        <v>10027</v>
      </c>
      <c r="AF723" s="807"/>
      <c r="AG723" s="807"/>
      <c r="AH723" s="807"/>
      <c r="AI723" s="807"/>
      <c r="AJ723" s="807"/>
      <c r="AK723" s="559"/>
    </row>
    <row r="724" spans="1:37" ht="31.5" customHeight="1" x14ac:dyDescent="0.25">
      <c r="A724" s="767"/>
      <c r="B724" s="784">
        <v>716</v>
      </c>
      <c r="C724" s="785" t="s">
        <v>3034</v>
      </c>
      <c r="D724" s="785" t="s">
        <v>8504</v>
      </c>
      <c r="E724" s="793" t="s">
        <v>6790</v>
      </c>
      <c r="F724" s="792" t="s">
        <v>4540</v>
      </c>
      <c r="G724" s="794" t="s">
        <v>3400</v>
      </c>
      <c r="H724" s="796"/>
      <c r="I724" s="796"/>
      <c r="J724" s="796"/>
      <c r="K724" s="796"/>
      <c r="L724" s="807">
        <f t="shared" si="91"/>
        <v>384</v>
      </c>
      <c r="M724" s="796"/>
      <c r="N724" s="797">
        <v>32</v>
      </c>
      <c r="O724" s="795"/>
      <c r="P724" s="795"/>
      <c r="Q724" s="796"/>
      <c r="R724" s="807" t="s">
        <v>16715</v>
      </c>
      <c r="S724" s="807" t="s">
        <v>8952</v>
      </c>
      <c r="T724" s="796" t="s">
        <v>4543</v>
      </c>
      <c r="U724" s="807"/>
      <c r="V724" s="963"/>
      <c r="W724" s="807"/>
      <c r="X724" s="807"/>
      <c r="Y724" s="807"/>
      <c r="Z724" s="807"/>
      <c r="AA724" s="807"/>
      <c r="AB724" s="807"/>
      <c r="AC724" s="807"/>
      <c r="AD724" s="807"/>
      <c r="AE724" s="807"/>
      <c r="AF724" s="807"/>
      <c r="AG724" s="807"/>
      <c r="AH724" s="807"/>
      <c r="AI724" s="807"/>
      <c r="AJ724" s="807"/>
      <c r="AK724" s="559"/>
    </row>
    <row r="725" spans="1:37" ht="47.25" customHeight="1" x14ac:dyDescent="0.25">
      <c r="A725" s="767"/>
      <c r="B725" s="784">
        <v>717</v>
      </c>
      <c r="C725" s="785" t="s">
        <v>2817</v>
      </c>
      <c r="D725" s="792" t="s">
        <v>8672</v>
      </c>
      <c r="E725" s="793" t="s">
        <v>13720</v>
      </c>
      <c r="F725" s="792" t="s">
        <v>4546</v>
      </c>
      <c r="G725" s="794" t="s">
        <v>3400</v>
      </c>
      <c r="H725" s="796"/>
      <c r="I725" s="796"/>
      <c r="J725" s="796"/>
      <c r="K725" s="796"/>
      <c r="L725" s="807">
        <f t="shared" si="91"/>
        <v>63.96</v>
      </c>
      <c r="M725" s="796"/>
      <c r="N725" s="797">
        <v>5.33</v>
      </c>
      <c r="O725" s="795"/>
      <c r="P725" s="795"/>
      <c r="Q725" s="796"/>
      <c r="R725" s="807" t="s">
        <v>16715</v>
      </c>
      <c r="S725" s="807" t="s">
        <v>8952</v>
      </c>
      <c r="T725" s="796" t="s">
        <v>4549</v>
      </c>
      <c r="U725" s="807"/>
      <c r="V725" s="963">
        <v>2</v>
      </c>
      <c r="W725" s="807" t="s">
        <v>13717</v>
      </c>
      <c r="X725" s="807"/>
      <c r="Y725" s="807"/>
      <c r="Z725" s="807"/>
      <c r="AA725" s="807"/>
      <c r="AB725" s="807"/>
      <c r="AC725" s="807" t="s">
        <v>10027</v>
      </c>
      <c r="AD725" s="807" t="s">
        <v>10027</v>
      </c>
      <c r="AE725" s="807" t="s">
        <v>10027</v>
      </c>
      <c r="AF725" s="807"/>
      <c r="AG725" s="807"/>
      <c r="AH725" s="807"/>
      <c r="AI725" s="807"/>
      <c r="AJ725" s="807"/>
      <c r="AK725" s="559"/>
    </row>
    <row r="726" spans="1:37" ht="47.25" customHeight="1" x14ac:dyDescent="0.25">
      <c r="A726" s="767"/>
      <c r="B726" s="784">
        <v>718</v>
      </c>
      <c r="C726" s="785" t="s">
        <v>2817</v>
      </c>
      <c r="D726" s="792" t="s">
        <v>8823</v>
      </c>
      <c r="E726" s="793" t="s">
        <v>16595</v>
      </c>
      <c r="F726" s="792" t="s">
        <v>4552</v>
      </c>
      <c r="G726" s="794" t="s">
        <v>3400</v>
      </c>
      <c r="H726" s="796"/>
      <c r="I726" s="796"/>
      <c r="J726" s="796"/>
      <c r="K726" s="796"/>
      <c r="L726" s="807">
        <f t="shared" si="91"/>
        <v>290.39999999999998</v>
      </c>
      <c r="M726" s="796"/>
      <c r="N726" s="797">
        <v>24.2</v>
      </c>
      <c r="O726" s="795"/>
      <c r="P726" s="795"/>
      <c r="Q726" s="796"/>
      <c r="R726" s="807" t="s">
        <v>16715</v>
      </c>
      <c r="S726" s="807" t="s">
        <v>8952</v>
      </c>
      <c r="T726" s="796" t="s">
        <v>4555</v>
      </c>
      <c r="U726" s="807"/>
      <c r="V726" s="963">
        <v>2</v>
      </c>
      <c r="W726" s="807" t="s">
        <v>16673</v>
      </c>
      <c r="X726" s="807"/>
      <c r="Y726" s="807"/>
      <c r="Z726" s="807"/>
      <c r="AA726" s="807"/>
      <c r="AB726" s="807"/>
      <c r="AC726" s="807" t="s">
        <v>10027</v>
      </c>
      <c r="AD726" s="807" t="s">
        <v>10027</v>
      </c>
      <c r="AE726" s="807" t="s">
        <v>10027</v>
      </c>
      <c r="AF726" s="807" t="s">
        <v>10027</v>
      </c>
      <c r="AG726" s="807"/>
      <c r="AH726" s="807"/>
      <c r="AI726" s="807"/>
      <c r="AJ726" s="807"/>
      <c r="AK726" s="559"/>
    </row>
    <row r="727" spans="1:37" ht="31.5" customHeight="1" x14ac:dyDescent="0.25">
      <c r="A727" s="767"/>
      <c r="B727" s="784">
        <v>719</v>
      </c>
      <c r="C727" s="785" t="s">
        <v>3034</v>
      </c>
      <c r="D727" s="872" t="s">
        <v>16029</v>
      </c>
      <c r="E727" s="862" t="s">
        <v>16028</v>
      </c>
      <c r="F727" s="872" t="s">
        <v>6343</v>
      </c>
      <c r="G727" s="807" t="s">
        <v>3400</v>
      </c>
      <c r="H727" s="781"/>
      <c r="I727" s="781"/>
      <c r="J727" s="781"/>
      <c r="K727" s="782"/>
      <c r="L727" s="807">
        <f t="shared" si="91"/>
        <v>39.599999999999994</v>
      </c>
      <c r="M727" s="782"/>
      <c r="N727" s="800">
        <v>3.3</v>
      </c>
      <c r="O727" s="800"/>
      <c r="P727" s="786"/>
      <c r="Q727" s="945"/>
      <c r="R727" s="807" t="s">
        <v>16715</v>
      </c>
      <c r="S727" s="800" t="s">
        <v>8952</v>
      </c>
      <c r="T727" s="800" t="s">
        <v>16030</v>
      </c>
      <c r="U727" s="782"/>
      <c r="V727" s="956">
        <v>3</v>
      </c>
      <c r="W727" s="800" t="s">
        <v>16024</v>
      </c>
      <c r="X727" s="782"/>
      <c r="Y727" s="782"/>
      <c r="Z727" s="782"/>
      <c r="AA727" s="782">
        <v>1</v>
      </c>
      <c r="AB727" s="800" t="s">
        <v>16025</v>
      </c>
      <c r="AC727" s="782" t="s">
        <v>10027</v>
      </c>
      <c r="AD727" s="782" t="s">
        <v>10027</v>
      </c>
      <c r="AE727" s="782" t="s">
        <v>10027</v>
      </c>
      <c r="AF727" s="807"/>
      <c r="AG727" s="807"/>
      <c r="AH727" s="807"/>
      <c r="AI727" s="807"/>
      <c r="AJ727" s="807"/>
      <c r="AK727" s="559"/>
    </row>
    <row r="728" spans="1:37" ht="31.5" customHeight="1" x14ac:dyDescent="0.25">
      <c r="A728" s="767"/>
      <c r="B728" s="784">
        <v>720</v>
      </c>
      <c r="C728" s="785" t="s">
        <v>3034</v>
      </c>
      <c r="D728" s="792" t="s">
        <v>8841</v>
      </c>
      <c r="E728" s="793" t="s">
        <v>6793</v>
      </c>
      <c r="F728" s="792" t="s">
        <v>4560</v>
      </c>
      <c r="G728" s="794" t="s">
        <v>3400</v>
      </c>
      <c r="H728" s="796"/>
      <c r="I728" s="796"/>
      <c r="J728" s="796"/>
      <c r="K728" s="796"/>
      <c r="L728" s="807">
        <f t="shared" si="91"/>
        <v>192</v>
      </c>
      <c r="M728" s="796"/>
      <c r="N728" s="797">
        <v>16</v>
      </c>
      <c r="O728" s="795"/>
      <c r="P728" s="795"/>
      <c r="Q728" s="796"/>
      <c r="R728" s="807" t="s">
        <v>16715</v>
      </c>
      <c r="S728" s="807" t="s">
        <v>8952</v>
      </c>
      <c r="T728" s="796" t="s">
        <v>4563</v>
      </c>
      <c r="U728" s="807"/>
      <c r="V728" s="963"/>
      <c r="W728" s="807"/>
      <c r="X728" s="807"/>
      <c r="Y728" s="807"/>
      <c r="Z728" s="807"/>
      <c r="AA728" s="807"/>
      <c r="AB728" s="807"/>
      <c r="AC728" s="807"/>
      <c r="AD728" s="807"/>
      <c r="AE728" s="807"/>
      <c r="AF728" s="807"/>
      <c r="AG728" s="807"/>
      <c r="AH728" s="807"/>
      <c r="AI728" s="807"/>
      <c r="AJ728" s="807"/>
      <c r="AK728" s="559"/>
    </row>
    <row r="729" spans="1:37" ht="47.25" customHeight="1" x14ac:dyDescent="0.25">
      <c r="A729" s="767"/>
      <c r="B729" s="784">
        <v>721</v>
      </c>
      <c r="C729" s="785" t="s">
        <v>2844</v>
      </c>
      <c r="D729" s="792" t="s">
        <v>8901</v>
      </c>
      <c r="E729" s="793" t="s">
        <v>14246</v>
      </c>
      <c r="F729" s="792" t="s">
        <v>4566</v>
      </c>
      <c r="G729" s="794" t="s">
        <v>3400</v>
      </c>
      <c r="H729" s="796"/>
      <c r="I729" s="796"/>
      <c r="J729" s="796"/>
      <c r="K729" s="796"/>
      <c r="L729" s="807">
        <f t="shared" si="91"/>
        <v>12</v>
      </c>
      <c r="M729" s="796"/>
      <c r="N729" s="797">
        <v>1</v>
      </c>
      <c r="O729" s="795"/>
      <c r="P729" s="795"/>
      <c r="Q729" s="796"/>
      <c r="R729" s="807" t="s">
        <v>16715</v>
      </c>
      <c r="S729" s="807" t="s">
        <v>8952</v>
      </c>
      <c r="T729" s="796" t="s">
        <v>4569</v>
      </c>
      <c r="U729" s="807"/>
      <c r="V729" s="963">
        <v>1</v>
      </c>
      <c r="W729" s="807" t="s">
        <v>14247</v>
      </c>
      <c r="X729" s="807"/>
      <c r="Y729" s="807"/>
      <c r="Z729" s="807"/>
      <c r="AA729" s="807"/>
      <c r="AB729" s="807"/>
      <c r="AC729" s="807" t="s">
        <v>10027</v>
      </c>
      <c r="AD729" s="807"/>
      <c r="AE729" s="807" t="s">
        <v>10027</v>
      </c>
      <c r="AF729" s="807"/>
      <c r="AG729" s="807"/>
      <c r="AH729" s="807"/>
      <c r="AI729" s="807"/>
      <c r="AJ729" s="807"/>
      <c r="AK729" s="559"/>
    </row>
    <row r="730" spans="1:37" ht="31.5" customHeight="1" x14ac:dyDescent="0.25">
      <c r="A730" s="767"/>
      <c r="B730" s="784">
        <v>722</v>
      </c>
      <c r="C730" s="785" t="s">
        <v>2759</v>
      </c>
      <c r="D730" s="792" t="s">
        <v>8835</v>
      </c>
      <c r="E730" s="793" t="s">
        <v>13721</v>
      </c>
      <c r="F730" s="792" t="s">
        <v>4572</v>
      </c>
      <c r="G730" s="794" t="s">
        <v>3400</v>
      </c>
      <c r="H730" s="796"/>
      <c r="I730" s="796"/>
      <c r="J730" s="796"/>
      <c r="K730" s="796"/>
      <c r="L730" s="807">
        <f t="shared" si="91"/>
        <v>96</v>
      </c>
      <c r="M730" s="796"/>
      <c r="N730" s="795">
        <v>8</v>
      </c>
      <c r="O730" s="795"/>
      <c r="P730" s="795"/>
      <c r="Q730" s="796"/>
      <c r="R730" s="807" t="s">
        <v>16715</v>
      </c>
      <c r="S730" s="807" t="s">
        <v>8952</v>
      </c>
      <c r="T730" s="796" t="s">
        <v>4575</v>
      </c>
      <c r="U730" s="807"/>
      <c r="V730" s="963"/>
      <c r="W730" s="807"/>
      <c r="X730" s="807"/>
      <c r="Y730" s="807"/>
      <c r="Z730" s="807"/>
      <c r="AA730" s="807">
        <v>1</v>
      </c>
      <c r="AB730" s="807" t="s">
        <v>13670</v>
      </c>
      <c r="AC730" s="807" t="s">
        <v>10027</v>
      </c>
      <c r="AD730" s="807"/>
      <c r="AE730" s="807" t="s">
        <v>10027</v>
      </c>
      <c r="AF730" s="807"/>
      <c r="AG730" s="807"/>
      <c r="AH730" s="807"/>
      <c r="AI730" s="807"/>
      <c r="AJ730" s="807"/>
      <c r="AK730" s="559"/>
    </row>
    <row r="731" spans="1:37" ht="31.5" customHeight="1" x14ac:dyDescent="0.25">
      <c r="A731" s="767"/>
      <c r="B731" s="784">
        <v>723</v>
      </c>
      <c r="C731" s="785" t="s">
        <v>3034</v>
      </c>
      <c r="D731" s="792" t="s">
        <v>8801</v>
      </c>
      <c r="E731" s="793" t="s">
        <v>13722</v>
      </c>
      <c r="F731" s="792" t="s">
        <v>4572</v>
      </c>
      <c r="G731" s="794" t="s">
        <v>3400</v>
      </c>
      <c r="H731" s="796"/>
      <c r="I731" s="796"/>
      <c r="J731" s="796"/>
      <c r="K731" s="796"/>
      <c r="L731" s="807">
        <f t="shared" si="91"/>
        <v>110.88</v>
      </c>
      <c r="M731" s="796"/>
      <c r="N731" s="797">
        <v>9.24</v>
      </c>
      <c r="O731" s="795"/>
      <c r="P731" s="795"/>
      <c r="Q731" s="796"/>
      <c r="R731" s="807" t="s">
        <v>16715</v>
      </c>
      <c r="S731" s="807" t="s">
        <v>8952</v>
      </c>
      <c r="T731" s="796" t="s">
        <v>4580</v>
      </c>
      <c r="U731" s="807"/>
      <c r="V731" s="963">
        <v>2</v>
      </c>
      <c r="W731" s="807" t="s">
        <v>13490</v>
      </c>
      <c r="X731" s="807"/>
      <c r="Y731" s="807"/>
      <c r="Z731" s="807"/>
      <c r="AA731" s="807"/>
      <c r="AB731" s="807"/>
      <c r="AC731" s="807"/>
      <c r="AD731" s="807"/>
      <c r="AE731" s="807"/>
      <c r="AF731" s="807"/>
      <c r="AG731" s="807"/>
      <c r="AH731" s="807"/>
      <c r="AI731" s="807"/>
      <c r="AJ731" s="807"/>
      <c r="AK731" s="559"/>
    </row>
    <row r="732" spans="1:37" ht="31.5" customHeight="1" x14ac:dyDescent="0.25">
      <c r="A732" s="767"/>
      <c r="B732" s="784">
        <v>724</v>
      </c>
      <c r="C732" s="785" t="s">
        <v>2817</v>
      </c>
      <c r="D732" s="887" t="s">
        <v>8695</v>
      </c>
      <c r="E732" s="793" t="s">
        <v>14248</v>
      </c>
      <c r="F732" s="792" t="s">
        <v>4572</v>
      </c>
      <c r="G732" s="794" t="s">
        <v>3400</v>
      </c>
      <c r="H732" s="796"/>
      <c r="I732" s="796"/>
      <c r="J732" s="796"/>
      <c r="K732" s="796"/>
      <c r="L732" s="807">
        <f t="shared" si="91"/>
        <v>96</v>
      </c>
      <c r="M732" s="796"/>
      <c r="N732" s="797">
        <v>8</v>
      </c>
      <c r="O732" s="795"/>
      <c r="P732" s="795"/>
      <c r="Q732" s="796"/>
      <c r="R732" s="807" t="s">
        <v>16715</v>
      </c>
      <c r="S732" s="807" t="s">
        <v>8952</v>
      </c>
      <c r="T732" s="796" t="s">
        <v>4585</v>
      </c>
      <c r="U732" s="807"/>
      <c r="V732" s="963"/>
      <c r="W732" s="807"/>
      <c r="X732" s="807"/>
      <c r="Y732" s="807"/>
      <c r="Z732" s="807"/>
      <c r="AA732" s="807">
        <v>1</v>
      </c>
      <c r="AB732" s="807" t="s">
        <v>13544</v>
      </c>
      <c r="AC732" s="807"/>
      <c r="AD732" s="807"/>
      <c r="AE732" s="807"/>
      <c r="AF732" s="807"/>
      <c r="AG732" s="807"/>
      <c r="AH732" s="807"/>
      <c r="AI732" s="807"/>
      <c r="AJ732" s="807"/>
      <c r="AK732" s="559"/>
    </row>
    <row r="733" spans="1:37" ht="31.5" customHeight="1" x14ac:dyDescent="0.25">
      <c r="A733" s="767"/>
      <c r="B733" s="784">
        <v>725</v>
      </c>
      <c r="C733" s="785" t="s">
        <v>1191</v>
      </c>
      <c r="D733" s="792" t="s">
        <v>8881</v>
      </c>
      <c r="E733" s="793" t="s">
        <v>6798</v>
      </c>
      <c r="F733" s="792" t="s">
        <v>4588</v>
      </c>
      <c r="G733" s="794" t="s">
        <v>3400</v>
      </c>
      <c r="H733" s="796"/>
      <c r="I733" s="796"/>
      <c r="J733" s="796"/>
      <c r="K733" s="796"/>
      <c r="L733" s="807">
        <f t="shared" si="91"/>
        <v>268.79999999999995</v>
      </c>
      <c r="M733" s="796"/>
      <c r="N733" s="797">
        <v>22.4</v>
      </c>
      <c r="O733" s="795"/>
      <c r="P733" s="795"/>
      <c r="Q733" s="796"/>
      <c r="R733" s="807" t="s">
        <v>16715</v>
      </c>
      <c r="S733" s="807" t="s">
        <v>8952</v>
      </c>
      <c r="T733" s="796" t="s">
        <v>4591</v>
      </c>
      <c r="U733" s="807"/>
      <c r="V733" s="963">
        <v>6</v>
      </c>
      <c r="W733" s="807" t="s">
        <v>13485</v>
      </c>
      <c r="X733" s="807"/>
      <c r="Y733" s="807"/>
      <c r="Z733" s="807"/>
      <c r="AA733" s="807"/>
      <c r="AB733" s="807"/>
      <c r="AC733" s="807" t="s">
        <v>10027</v>
      </c>
      <c r="AD733" s="807"/>
      <c r="AE733" s="807"/>
      <c r="AF733" s="807"/>
      <c r="AG733" s="807"/>
      <c r="AH733" s="807"/>
      <c r="AI733" s="807"/>
      <c r="AJ733" s="807"/>
      <c r="AK733" s="559"/>
    </row>
    <row r="734" spans="1:37" ht="31.5" customHeight="1" x14ac:dyDescent="0.25">
      <c r="A734" s="767"/>
      <c r="B734" s="784">
        <v>726</v>
      </c>
      <c r="C734" s="785" t="s">
        <v>2759</v>
      </c>
      <c r="D734" s="792" t="s">
        <v>8888</v>
      </c>
      <c r="E734" s="793" t="s">
        <v>13723</v>
      </c>
      <c r="F734" s="792" t="s">
        <v>4595</v>
      </c>
      <c r="G734" s="794" t="s">
        <v>3400</v>
      </c>
      <c r="H734" s="796"/>
      <c r="I734" s="796"/>
      <c r="J734" s="796"/>
      <c r="K734" s="796"/>
      <c r="L734" s="807">
        <f t="shared" si="91"/>
        <v>245.52</v>
      </c>
      <c r="M734" s="796"/>
      <c r="N734" s="795">
        <v>20.46</v>
      </c>
      <c r="O734" s="795"/>
      <c r="P734" s="795"/>
      <c r="Q734" s="796"/>
      <c r="R734" s="807" t="s">
        <v>16715</v>
      </c>
      <c r="S734" s="807" t="s">
        <v>8952</v>
      </c>
      <c r="T734" s="796" t="s">
        <v>4575</v>
      </c>
      <c r="U734" s="807"/>
      <c r="V734" s="963"/>
      <c r="W734" s="807"/>
      <c r="X734" s="807"/>
      <c r="Y734" s="807"/>
      <c r="Z734" s="807"/>
      <c r="AA734" s="807">
        <v>1</v>
      </c>
      <c r="AB734" s="807" t="s">
        <v>13724</v>
      </c>
      <c r="AC734" s="807" t="s">
        <v>10027</v>
      </c>
      <c r="AD734" s="807"/>
      <c r="AE734" s="807" t="s">
        <v>10027</v>
      </c>
      <c r="AF734" s="807"/>
      <c r="AG734" s="807"/>
      <c r="AH734" s="807"/>
      <c r="AI734" s="807"/>
      <c r="AJ734" s="807"/>
      <c r="AK734" s="559"/>
    </row>
    <row r="735" spans="1:37" ht="47.25" customHeight="1" x14ac:dyDescent="0.25">
      <c r="A735" s="767"/>
      <c r="B735" s="784">
        <v>727</v>
      </c>
      <c r="C735" s="785" t="s">
        <v>3034</v>
      </c>
      <c r="D735" s="792" t="s">
        <v>8494</v>
      </c>
      <c r="E735" s="793" t="s">
        <v>6799</v>
      </c>
      <c r="F735" s="792" t="s">
        <v>4597</v>
      </c>
      <c r="G735" s="794" t="s">
        <v>3400</v>
      </c>
      <c r="H735" s="796"/>
      <c r="I735" s="796"/>
      <c r="J735" s="796"/>
      <c r="K735" s="796"/>
      <c r="L735" s="807">
        <f t="shared" si="91"/>
        <v>116.16</v>
      </c>
      <c r="M735" s="796"/>
      <c r="N735" s="797">
        <v>9.68</v>
      </c>
      <c r="O735" s="795"/>
      <c r="P735" s="795"/>
      <c r="Q735" s="796"/>
      <c r="R735" s="807" t="s">
        <v>16715</v>
      </c>
      <c r="S735" s="807" t="s">
        <v>8952</v>
      </c>
      <c r="T735" s="796" t="s">
        <v>4600</v>
      </c>
      <c r="U735" s="807"/>
      <c r="V735" s="963"/>
      <c r="W735" s="807"/>
      <c r="X735" s="807"/>
      <c r="Y735" s="807"/>
      <c r="Z735" s="807"/>
      <c r="AA735" s="807"/>
      <c r="AB735" s="807"/>
      <c r="AC735" s="807"/>
      <c r="AD735" s="807"/>
      <c r="AE735" s="807"/>
      <c r="AF735" s="807"/>
      <c r="AG735" s="807"/>
      <c r="AH735" s="807"/>
      <c r="AI735" s="807"/>
      <c r="AJ735" s="807"/>
      <c r="AK735" s="559"/>
    </row>
    <row r="736" spans="1:37" ht="31.5" customHeight="1" x14ac:dyDescent="0.25">
      <c r="A736" s="767"/>
      <c r="B736" s="784">
        <v>728</v>
      </c>
      <c r="C736" s="785" t="s">
        <v>2844</v>
      </c>
      <c r="D736" s="792" t="s">
        <v>8882</v>
      </c>
      <c r="E736" s="793" t="s">
        <v>6800</v>
      </c>
      <c r="F736" s="792" t="s">
        <v>4603</v>
      </c>
      <c r="G736" s="794" t="s">
        <v>3400</v>
      </c>
      <c r="H736" s="796"/>
      <c r="I736" s="796"/>
      <c r="J736" s="796"/>
      <c r="K736" s="796"/>
      <c r="L736" s="807">
        <f t="shared" si="91"/>
        <v>120</v>
      </c>
      <c r="M736" s="796"/>
      <c r="N736" s="797">
        <v>10</v>
      </c>
      <c r="O736" s="795"/>
      <c r="P736" s="795"/>
      <c r="Q736" s="796"/>
      <c r="R736" s="807" t="s">
        <v>16715</v>
      </c>
      <c r="S736" s="807" t="s">
        <v>8952</v>
      </c>
      <c r="T736" s="796" t="s">
        <v>4606</v>
      </c>
      <c r="U736" s="807"/>
      <c r="V736" s="963">
        <v>3</v>
      </c>
      <c r="W736" s="807" t="s">
        <v>13487</v>
      </c>
      <c r="X736" s="807"/>
      <c r="Y736" s="807"/>
      <c r="Z736" s="807"/>
      <c r="AA736" s="807"/>
      <c r="AB736" s="807"/>
      <c r="AC736" s="807" t="s">
        <v>10027</v>
      </c>
      <c r="AD736" s="807"/>
      <c r="AE736" s="807" t="s">
        <v>10027</v>
      </c>
      <c r="AF736" s="807"/>
      <c r="AG736" s="807"/>
      <c r="AH736" s="807"/>
      <c r="AI736" s="807"/>
      <c r="AJ736" s="807"/>
      <c r="AK736" s="559"/>
    </row>
    <row r="737" spans="1:37" ht="47.25" customHeight="1" x14ac:dyDescent="0.25">
      <c r="A737" s="767"/>
      <c r="B737" s="784">
        <v>729</v>
      </c>
      <c r="C737" s="785" t="s">
        <v>3034</v>
      </c>
      <c r="D737" s="792" t="s">
        <v>8861</v>
      </c>
      <c r="E737" s="793" t="s">
        <v>14249</v>
      </c>
      <c r="F737" s="792" t="s">
        <v>4609</v>
      </c>
      <c r="G737" s="794" t="s">
        <v>3400</v>
      </c>
      <c r="H737" s="796"/>
      <c r="I737" s="796"/>
      <c r="J737" s="796"/>
      <c r="K737" s="796"/>
      <c r="L737" s="807">
        <f t="shared" si="91"/>
        <v>158.39999999999998</v>
      </c>
      <c r="M737" s="796"/>
      <c r="N737" s="797">
        <v>13.2</v>
      </c>
      <c r="O737" s="795"/>
      <c r="P737" s="795"/>
      <c r="Q737" s="796"/>
      <c r="R737" s="807" t="s">
        <v>16715</v>
      </c>
      <c r="S737" s="807" t="s">
        <v>8952</v>
      </c>
      <c r="T737" s="796" t="s">
        <v>4612</v>
      </c>
      <c r="U737" s="807"/>
      <c r="V737" s="963">
        <v>3</v>
      </c>
      <c r="W737" s="807" t="s">
        <v>13519</v>
      </c>
      <c r="X737" s="807"/>
      <c r="Y737" s="807"/>
      <c r="Z737" s="807"/>
      <c r="AA737" s="807"/>
      <c r="AB737" s="807"/>
      <c r="AC737" s="807" t="s">
        <v>10027</v>
      </c>
      <c r="AD737" s="807"/>
      <c r="AE737" s="807" t="s">
        <v>10027</v>
      </c>
      <c r="AF737" s="807"/>
      <c r="AG737" s="807"/>
      <c r="AH737" s="807"/>
      <c r="AI737" s="807"/>
      <c r="AJ737" s="807"/>
      <c r="AK737" s="559"/>
    </row>
    <row r="738" spans="1:37" ht="47.25" customHeight="1" x14ac:dyDescent="0.25">
      <c r="A738" s="767"/>
      <c r="B738" s="784">
        <v>730</v>
      </c>
      <c r="C738" s="785" t="s">
        <v>2759</v>
      </c>
      <c r="D738" s="792" t="s">
        <v>8888</v>
      </c>
      <c r="E738" s="793" t="s">
        <v>13725</v>
      </c>
      <c r="F738" s="792" t="s">
        <v>4615</v>
      </c>
      <c r="G738" s="794" t="s">
        <v>3400</v>
      </c>
      <c r="H738" s="796"/>
      <c r="I738" s="796"/>
      <c r="J738" s="796"/>
      <c r="K738" s="796"/>
      <c r="L738" s="807">
        <f t="shared" si="91"/>
        <v>34.92</v>
      </c>
      <c r="M738" s="796"/>
      <c r="N738" s="795">
        <v>2.91</v>
      </c>
      <c r="O738" s="795"/>
      <c r="P738" s="795"/>
      <c r="Q738" s="796"/>
      <c r="R738" s="807" t="s">
        <v>16715</v>
      </c>
      <c r="S738" s="807" t="s">
        <v>8952</v>
      </c>
      <c r="T738" s="796" t="s">
        <v>4618</v>
      </c>
      <c r="U738" s="807"/>
      <c r="V738" s="963">
        <v>2</v>
      </c>
      <c r="W738" s="807" t="s">
        <v>13517</v>
      </c>
      <c r="X738" s="807"/>
      <c r="Y738" s="807"/>
      <c r="Z738" s="807"/>
      <c r="AA738" s="807"/>
      <c r="AB738" s="807"/>
      <c r="AC738" s="807" t="s">
        <v>10027</v>
      </c>
      <c r="AD738" s="807" t="s">
        <v>10027</v>
      </c>
      <c r="AE738" s="807" t="s">
        <v>10027</v>
      </c>
      <c r="AF738" s="807"/>
      <c r="AG738" s="807"/>
      <c r="AH738" s="807"/>
      <c r="AI738" s="807"/>
      <c r="AJ738" s="807"/>
      <c r="AK738" s="559"/>
    </row>
    <row r="739" spans="1:37" ht="47.25" customHeight="1" x14ac:dyDescent="0.25">
      <c r="A739" s="767"/>
      <c r="B739" s="784">
        <v>731</v>
      </c>
      <c r="C739" s="785" t="s">
        <v>2809</v>
      </c>
      <c r="D739" s="792" t="s">
        <v>8582</v>
      </c>
      <c r="E739" s="793" t="s">
        <v>6803</v>
      </c>
      <c r="F739" s="792" t="s">
        <v>4621</v>
      </c>
      <c r="G739" s="794" t="s">
        <v>3400</v>
      </c>
      <c r="H739" s="796"/>
      <c r="I739" s="796"/>
      <c r="J739" s="796"/>
      <c r="K739" s="796"/>
      <c r="L739" s="807">
        <f t="shared" si="91"/>
        <v>36</v>
      </c>
      <c r="M739" s="796"/>
      <c r="N739" s="797">
        <v>3</v>
      </c>
      <c r="O739" s="795"/>
      <c r="P739" s="795"/>
      <c r="Q739" s="796"/>
      <c r="R739" s="807" t="s">
        <v>16715</v>
      </c>
      <c r="S739" s="807" t="s">
        <v>8952</v>
      </c>
      <c r="T739" s="796" t="s">
        <v>4624</v>
      </c>
      <c r="U739" s="807"/>
      <c r="V739" s="963">
        <v>5</v>
      </c>
      <c r="W739" s="807" t="s">
        <v>13519</v>
      </c>
      <c r="X739" s="807"/>
      <c r="Y739" s="807"/>
      <c r="Z739" s="807"/>
      <c r="AA739" s="807">
        <v>1</v>
      </c>
      <c r="AB739" s="807" t="s">
        <v>10525</v>
      </c>
      <c r="AC739" s="807" t="s">
        <v>10027</v>
      </c>
      <c r="AD739" s="807"/>
      <c r="AE739" s="807" t="s">
        <v>10027</v>
      </c>
      <c r="AF739" s="807"/>
      <c r="AG739" s="807"/>
      <c r="AH739" s="807"/>
      <c r="AI739" s="807"/>
      <c r="AJ739" s="807"/>
      <c r="AK739" s="559"/>
    </row>
    <row r="740" spans="1:37" ht="47.25" customHeight="1" x14ac:dyDescent="0.25">
      <c r="A740" s="767"/>
      <c r="B740" s="784">
        <v>732</v>
      </c>
      <c r="C740" s="785" t="s">
        <v>3034</v>
      </c>
      <c r="D740" s="792" t="s">
        <v>8886</v>
      </c>
      <c r="E740" s="793" t="s">
        <v>6804</v>
      </c>
      <c r="F740" s="792" t="s">
        <v>4627</v>
      </c>
      <c r="G740" s="794" t="s">
        <v>3400</v>
      </c>
      <c r="H740" s="796"/>
      <c r="I740" s="796"/>
      <c r="J740" s="796"/>
      <c r="K740" s="796"/>
      <c r="L740" s="807">
        <f t="shared" si="91"/>
        <v>633.59999999999991</v>
      </c>
      <c r="M740" s="796"/>
      <c r="N740" s="797">
        <v>52.8</v>
      </c>
      <c r="O740" s="795"/>
      <c r="P740" s="795"/>
      <c r="Q740" s="796"/>
      <c r="R740" s="807" t="s">
        <v>16715</v>
      </c>
      <c r="S740" s="807" t="s">
        <v>8952</v>
      </c>
      <c r="T740" s="796" t="s">
        <v>4630</v>
      </c>
      <c r="U740" s="807"/>
      <c r="V740" s="963"/>
      <c r="W740" s="807"/>
      <c r="X740" s="807"/>
      <c r="Y740" s="807"/>
      <c r="Z740" s="807"/>
      <c r="AA740" s="807"/>
      <c r="AB740" s="807"/>
      <c r="AC740" s="807"/>
      <c r="AD740" s="807"/>
      <c r="AE740" s="807"/>
      <c r="AF740" s="807"/>
      <c r="AG740" s="807"/>
      <c r="AH740" s="807"/>
      <c r="AI740" s="807"/>
      <c r="AJ740" s="807"/>
      <c r="AK740" s="559"/>
    </row>
    <row r="741" spans="1:37" ht="31.5" customHeight="1" x14ac:dyDescent="0.25">
      <c r="A741" s="767"/>
      <c r="B741" s="784">
        <v>733</v>
      </c>
      <c r="C741" s="785" t="s">
        <v>2844</v>
      </c>
      <c r="D741" s="792" t="s">
        <v>8763</v>
      </c>
      <c r="E741" s="793" t="s">
        <v>6805</v>
      </c>
      <c r="F741" s="792" t="s">
        <v>4633</v>
      </c>
      <c r="G741" s="794" t="s">
        <v>3400</v>
      </c>
      <c r="H741" s="796"/>
      <c r="I741" s="796"/>
      <c r="J741" s="796"/>
      <c r="K741" s="796"/>
      <c r="L741" s="807">
        <f t="shared" si="91"/>
        <v>96</v>
      </c>
      <c r="M741" s="796"/>
      <c r="N741" s="797">
        <v>8</v>
      </c>
      <c r="O741" s="795"/>
      <c r="P741" s="795"/>
      <c r="Q741" s="796"/>
      <c r="R741" s="807" t="s">
        <v>16715</v>
      </c>
      <c r="S741" s="807" t="s">
        <v>8952</v>
      </c>
      <c r="T741" s="796" t="s">
        <v>4636</v>
      </c>
      <c r="U741" s="807"/>
      <c r="V741" s="963"/>
      <c r="W741" s="807"/>
      <c r="X741" s="807"/>
      <c r="Y741" s="807"/>
      <c r="Z741" s="807"/>
      <c r="AA741" s="807"/>
      <c r="AB741" s="807"/>
      <c r="AC741" s="807"/>
      <c r="AD741" s="807"/>
      <c r="AE741" s="807"/>
      <c r="AF741" s="807"/>
      <c r="AG741" s="807"/>
      <c r="AH741" s="807"/>
      <c r="AI741" s="807"/>
      <c r="AJ741" s="807"/>
      <c r="AK741" s="559"/>
    </row>
    <row r="742" spans="1:37" ht="31.5" customHeight="1" x14ac:dyDescent="0.25">
      <c r="A742" s="767"/>
      <c r="B742" s="784">
        <v>734</v>
      </c>
      <c r="C742" s="785" t="s">
        <v>2809</v>
      </c>
      <c r="D742" s="792" t="s">
        <v>8837</v>
      </c>
      <c r="E742" s="793" t="s">
        <v>6806</v>
      </c>
      <c r="F742" s="792" t="s">
        <v>4639</v>
      </c>
      <c r="G742" s="794" t="s">
        <v>3400</v>
      </c>
      <c r="H742" s="796"/>
      <c r="I742" s="796"/>
      <c r="J742" s="796"/>
      <c r="K742" s="796"/>
      <c r="L742" s="807">
        <f t="shared" si="91"/>
        <v>96</v>
      </c>
      <c r="M742" s="796"/>
      <c r="N742" s="797">
        <v>8</v>
      </c>
      <c r="O742" s="795"/>
      <c r="P742" s="795"/>
      <c r="Q742" s="796"/>
      <c r="R742" s="807" t="s">
        <v>16715</v>
      </c>
      <c r="S742" s="807" t="s">
        <v>8952</v>
      </c>
      <c r="T742" s="796" t="s">
        <v>4642</v>
      </c>
      <c r="U742" s="807"/>
      <c r="V742" s="963"/>
      <c r="W742" s="807"/>
      <c r="X742" s="807"/>
      <c r="Y742" s="807"/>
      <c r="Z742" s="807"/>
      <c r="AA742" s="807"/>
      <c r="AB742" s="807"/>
      <c r="AC742" s="807"/>
      <c r="AD742" s="807"/>
      <c r="AE742" s="807"/>
      <c r="AF742" s="807"/>
      <c r="AG742" s="807"/>
      <c r="AH742" s="807"/>
      <c r="AI742" s="807"/>
      <c r="AJ742" s="807"/>
      <c r="AK742" s="559"/>
    </row>
    <row r="743" spans="1:37" ht="31.5" customHeight="1" x14ac:dyDescent="0.25">
      <c r="A743" s="767"/>
      <c r="B743" s="784">
        <v>735</v>
      </c>
      <c r="C743" s="785" t="s">
        <v>3034</v>
      </c>
      <c r="D743" s="792" t="s">
        <v>8862</v>
      </c>
      <c r="E743" s="793" t="s">
        <v>14250</v>
      </c>
      <c r="F743" s="792" t="s">
        <v>4645</v>
      </c>
      <c r="G743" s="794" t="s">
        <v>3400</v>
      </c>
      <c r="H743" s="796"/>
      <c r="I743" s="796"/>
      <c r="J743" s="796"/>
      <c r="K743" s="796"/>
      <c r="L743" s="807">
        <f t="shared" si="91"/>
        <v>57.599999999999994</v>
      </c>
      <c r="M743" s="796"/>
      <c r="N743" s="797">
        <v>4.8</v>
      </c>
      <c r="O743" s="795"/>
      <c r="P743" s="795"/>
      <c r="Q743" s="796"/>
      <c r="R743" s="807" t="s">
        <v>16715</v>
      </c>
      <c r="S743" s="807" t="s">
        <v>8952</v>
      </c>
      <c r="T743" s="796" t="s">
        <v>4648</v>
      </c>
      <c r="U743" s="807"/>
      <c r="V743" s="963">
        <v>2</v>
      </c>
      <c r="W743" s="807" t="s">
        <v>14251</v>
      </c>
      <c r="X743" s="807"/>
      <c r="Y743" s="807"/>
      <c r="Z743" s="807"/>
      <c r="AA743" s="807"/>
      <c r="AB743" s="807"/>
      <c r="AC743" s="807" t="s">
        <v>10027</v>
      </c>
      <c r="AD743" s="807" t="s">
        <v>10027</v>
      </c>
      <c r="AE743" s="807" t="s">
        <v>10027</v>
      </c>
      <c r="AF743" s="807"/>
      <c r="AG743" s="807"/>
      <c r="AH743" s="807"/>
      <c r="AI743" s="807"/>
      <c r="AJ743" s="807"/>
      <c r="AK743" s="559"/>
    </row>
    <row r="744" spans="1:37" ht="31.5" customHeight="1" x14ac:dyDescent="0.25">
      <c r="A744" s="767"/>
      <c r="B744" s="784">
        <v>736</v>
      </c>
      <c r="C744" s="785" t="s">
        <v>2809</v>
      </c>
      <c r="D744" s="792" t="s">
        <v>8837</v>
      </c>
      <c r="E744" s="793" t="s">
        <v>13726</v>
      </c>
      <c r="F744" s="792" t="s">
        <v>4651</v>
      </c>
      <c r="G744" s="794" t="s">
        <v>3400</v>
      </c>
      <c r="H744" s="796"/>
      <c r="I744" s="796"/>
      <c r="J744" s="796"/>
      <c r="K744" s="796"/>
      <c r="L744" s="807">
        <f t="shared" si="91"/>
        <v>192</v>
      </c>
      <c r="M744" s="796"/>
      <c r="N744" s="797">
        <v>16</v>
      </c>
      <c r="O744" s="795"/>
      <c r="P744" s="795"/>
      <c r="Q744" s="796"/>
      <c r="R744" s="807" t="s">
        <v>16715</v>
      </c>
      <c r="S744" s="807" t="s">
        <v>8952</v>
      </c>
      <c r="T744" s="796" t="s">
        <v>4654</v>
      </c>
      <c r="U744" s="807"/>
      <c r="V744" s="963"/>
      <c r="W744" s="807"/>
      <c r="X744" s="807"/>
      <c r="Y744" s="807"/>
      <c r="Z744" s="807"/>
      <c r="AA744" s="807">
        <v>1</v>
      </c>
      <c r="AB744" s="807" t="s">
        <v>13546</v>
      </c>
      <c r="AC744" s="807" t="s">
        <v>10027</v>
      </c>
      <c r="AD744" s="807" t="s">
        <v>10027</v>
      </c>
      <c r="AE744" s="807" t="s">
        <v>10027</v>
      </c>
      <c r="AF744" s="807"/>
      <c r="AG744" s="807"/>
      <c r="AH744" s="807"/>
      <c r="AI744" s="807"/>
      <c r="AJ744" s="807"/>
      <c r="AK744" s="559"/>
    </row>
    <row r="745" spans="1:37" ht="47.25" customHeight="1" x14ac:dyDescent="0.25">
      <c r="A745" s="767"/>
      <c r="B745" s="784">
        <v>737</v>
      </c>
      <c r="C745" s="785" t="s">
        <v>2817</v>
      </c>
      <c r="D745" s="792" t="s">
        <v>8889</v>
      </c>
      <c r="E745" s="793" t="s">
        <v>6809</v>
      </c>
      <c r="F745" s="792" t="s">
        <v>4657</v>
      </c>
      <c r="G745" s="794" t="s">
        <v>3400</v>
      </c>
      <c r="H745" s="796"/>
      <c r="I745" s="796"/>
      <c r="J745" s="796"/>
      <c r="K745" s="796"/>
      <c r="L745" s="807">
        <f t="shared" si="91"/>
        <v>162</v>
      </c>
      <c r="M745" s="796"/>
      <c r="N745" s="797">
        <v>13.5</v>
      </c>
      <c r="O745" s="795"/>
      <c r="P745" s="795"/>
      <c r="Q745" s="796"/>
      <c r="R745" s="807" t="s">
        <v>16715</v>
      </c>
      <c r="S745" s="807" t="s">
        <v>8952</v>
      </c>
      <c r="T745" s="796" t="s">
        <v>4660</v>
      </c>
      <c r="U745" s="807"/>
      <c r="V745" s="963"/>
      <c r="W745" s="807"/>
      <c r="X745" s="807"/>
      <c r="Y745" s="807"/>
      <c r="Z745" s="807"/>
      <c r="AA745" s="807"/>
      <c r="AB745" s="807"/>
      <c r="AC745" s="807"/>
      <c r="AD745" s="807"/>
      <c r="AE745" s="807"/>
      <c r="AF745" s="807"/>
      <c r="AG745" s="807"/>
      <c r="AH745" s="807"/>
      <c r="AI745" s="807"/>
      <c r="AJ745" s="807"/>
      <c r="AK745" s="559"/>
    </row>
    <row r="746" spans="1:37" ht="31.5" customHeight="1" x14ac:dyDescent="0.25">
      <c r="A746" s="767"/>
      <c r="B746" s="784">
        <v>738</v>
      </c>
      <c r="C746" s="785" t="s">
        <v>2817</v>
      </c>
      <c r="D746" s="887" t="s">
        <v>8673</v>
      </c>
      <c r="E746" s="793" t="s">
        <v>13727</v>
      </c>
      <c r="F746" s="792" t="s">
        <v>4663</v>
      </c>
      <c r="G746" s="794" t="s">
        <v>3400</v>
      </c>
      <c r="H746" s="796"/>
      <c r="I746" s="796"/>
      <c r="J746" s="796"/>
      <c r="K746" s="796"/>
      <c r="L746" s="807">
        <f t="shared" si="91"/>
        <v>166.44</v>
      </c>
      <c r="M746" s="796"/>
      <c r="N746" s="797">
        <v>13.87</v>
      </c>
      <c r="O746" s="795"/>
      <c r="P746" s="795"/>
      <c r="Q746" s="796"/>
      <c r="R746" s="807" t="s">
        <v>16715</v>
      </c>
      <c r="S746" s="807" t="s">
        <v>8952</v>
      </c>
      <c r="T746" s="796" t="s">
        <v>4666</v>
      </c>
      <c r="U746" s="807"/>
      <c r="V746" s="963">
        <v>3</v>
      </c>
      <c r="W746" s="807" t="s">
        <v>13487</v>
      </c>
      <c r="X746" s="807"/>
      <c r="Y746" s="807"/>
      <c r="Z746" s="807"/>
      <c r="AA746" s="807"/>
      <c r="AB746" s="807"/>
      <c r="AC746" s="807" t="s">
        <v>10027</v>
      </c>
      <c r="AD746" s="807"/>
      <c r="AE746" s="807" t="s">
        <v>10027</v>
      </c>
      <c r="AF746" s="807"/>
      <c r="AG746" s="807"/>
      <c r="AH746" s="807"/>
      <c r="AI746" s="807"/>
      <c r="AJ746" s="807"/>
      <c r="AK746" s="559"/>
    </row>
    <row r="747" spans="1:37" ht="63" customHeight="1" x14ac:dyDescent="0.25">
      <c r="A747" s="767"/>
      <c r="B747" s="784">
        <v>739</v>
      </c>
      <c r="C747" s="785" t="s">
        <v>2759</v>
      </c>
      <c r="D747" s="872" t="s">
        <v>2392</v>
      </c>
      <c r="E747" s="862" t="s">
        <v>16042</v>
      </c>
      <c r="F747" s="872" t="s">
        <v>16043</v>
      </c>
      <c r="G747" s="807" t="s">
        <v>3400</v>
      </c>
      <c r="H747" s="781"/>
      <c r="I747" s="781"/>
      <c r="J747" s="781"/>
      <c r="K747" s="782"/>
      <c r="L747" s="807">
        <f t="shared" si="91"/>
        <v>79.199999999999989</v>
      </c>
      <c r="M747" s="782"/>
      <c r="N747" s="800">
        <v>6.6</v>
      </c>
      <c r="O747" s="800"/>
      <c r="P747" s="786"/>
      <c r="Q747" s="945"/>
      <c r="R747" s="807" t="s">
        <v>16715</v>
      </c>
      <c r="S747" s="800" t="s">
        <v>8952</v>
      </c>
      <c r="T747" s="857" t="s">
        <v>5316</v>
      </c>
      <c r="U747" s="782"/>
      <c r="V747" s="945">
        <v>4</v>
      </c>
      <c r="W747" s="800" t="s">
        <v>10523</v>
      </c>
      <c r="X747" s="782"/>
      <c r="Y747" s="782"/>
      <c r="Z747" s="782"/>
      <c r="AA747" s="782"/>
      <c r="AB747" s="800"/>
      <c r="AC747" s="782" t="s">
        <v>10027</v>
      </c>
      <c r="AD747" s="782" t="s">
        <v>10027</v>
      </c>
      <c r="AE747" s="782" t="s">
        <v>10027</v>
      </c>
      <c r="AF747" s="807"/>
      <c r="AG747" s="807"/>
      <c r="AH747" s="807"/>
      <c r="AI747" s="807"/>
      <c r="AJ747" s="807"/>
      <c r="AK747" s="559"/>
    </row>
    <row r="748" spans="1:37" ht="63" customHeight="1" x14ac:dyDescent="0.25">
      <c r="A748" s="767"/>
      <c r="B748" s="784">
        <v>740</v>
      </c>
      <c r="C748" s="785" t="s">
        <v>3162</v>
      </c>
      <c r="D748" s="792" t="s">
        <v>16036</v>
      </c>
      <c r="E748" s="793" t="s">
        <v>16035</v>
      </c>
      <c r="F748" s="792" t="s">
        <v>4677</v>
      </c>
      <c r="G748" s="794" t="s">
        <v>3400</v>
      </c>
      <c r="H748" s="796"/>
      <c r="I748" s="796"/>
      <c r="J748" s="796" t="s">
        <v>16037</v>
      </c>
      <c r="K748" s="796"/>
      <c r="L748" s="807">
        <f t="shared" si="91"/>
        <v>415.08000000000004</v>
      </c>
      <c r="M748" s="796"/>
      <c r="N748" s="797">
        <v>34.590000000000003</v>
      </c>
      <c r="O748" s="795"/>
      <c r="P748" s="795"/>
      <c r="Q748" s="796"/>
      <c r="R748" s="807" t="s">
        <v>16715</v>
      </c>
      <c r="S748" s="807" t="s">
        <v>8952</v>
      </c>
      <c r="T748" s="796" t="s">
        <v>4673</v>
      </c>
      <c r="U748" s="807"/>
      <c r="V748" s="963"/>
      <c r="W748" s="807"/>
      <c r="X748" s="807"/>
      <c r="Y748" s="807"/>
      <c r="Z748" s="807"/>
      <c r="AA748" s="807">
        <v>2</v>
      </c>
      <c r="AB748" s="807" t="s">
        <v>16038</v>
      </c>
      <c r="AC748" s="807" t="s">
        <v>10027</v>
      </c>
      <c r="AD748" s="807" t="s">
        <v>10027</v>
      </c>
      <c r="AE748" s="807" t="s">
        <v>2239</v>
      </c>
      <c r="AF748" s="807"/>
      <c r="AG748" s="807"/>
      <c r="AH748" s="807"/>
      <c r="AI748" s="807"/>
      <c r="AJ748" s="807"/>
      <c r="AK748" s="559"/>
    </row>
    <row r="749" spans="1:37" ht="31.5" customHeight="1" x14ac:dyDescent="0.25">
      <c r="A749" s="767"/>
      <c r="B749" s="784">
        <v>741</v>
      </c>
      <c r="C749" s="785" t="s">
        <v>2844</v>
      </c>
      <c r="D749" s="792" t="s">
        <v>8754</v>
      </c>
      <c r="E749" s="793" t="s">
        <v>14252</v>
      </c>
      <c r="F749" s="792" t="s">
        <v>4679</v>
      </c>
      <c r="G749" s="794" t="s">
        <v>3400</v>
      </c>
      <c r="H749" s="796"/>
      <c r="I749" s="796"/>
      <c r="J749" s="796"/>
      <c r="K749" s="796"/>
      <c r="L749" s="807">
        <f t="shared" si="91"/>
        <v>118.80000000000001</v>
      </c>
      <c r="M749" s="796"/>
      <c r="N749" s="797">
        <v>9.9</v>
      </c>
      <c r="O749" s="795"/>
      <c r="P749" s="795"/>
      <c r="Q749" s="796"/>
      <c r="R749" s="807" t="s">
        <v>16715</v>
      </c>
      <c r="S749" s="807" t="s">
        <v>8952</v>
      </c>
      <c r="T749" s="796" t="s">
        <v>17434</v>
      </c>
      <c r="U749" s="807"/>
      <c r="V749" s="963">
        <v>1</v>
      </c>
      <c r="W749" s="807" t="s">
        <v>13487</v>
      </c>
      <c r="X749" s="807"/>
      <c r="Y749" s="807"/>
      <c r="Z749" s="807"/>
      <c r="AA749" s="807"/>
      <c r="AB749" s="807"/>
      <c r="AC749" s="807"/>
      <c r="AD749" s="807" t="s">
        <v>10027</v>
      </c>
      <c r="AE749" s="807" t="s">
        <v>10027</v>
      </c>
      <c r="AF749" s="807"/>
      <c r="AG749" s="807"/>
      <c r="AH749" s="807"/>
      <c r="AI749" s="807"/>
      <c r="AJ749" s="807"/>
      <c r="AK749" s="559"/>
    </row>
    <row r="750" spans="1:37" ht="47.25" customHeight="1" x14ac:dyDescent="0.25">
      <c r="A750" s="767"/>
      <c r="B750" s="784">
        <v>742</v>
      </c>
      <c r="C750" s="785" t="s">
        <v>2768</v>
      </c>
      <c r="D750" s="792" t="s">
        <v>8833</v>
      </c>
      <c r="E750" s="793" t="s">
        <v>13728</v>
      </c>
      <c r="F750" s="792" t="s">
        <v>4685</v>
      </c>
      <c r="G750" s="794" t="s">
        <v>3400</v>
      </c>
      <c r="H750" s="796"/>
      <c r="I750" s="796"/>
      <c r="J750" s="796"/>
      <c r="K750" s="796"/>
      <c r="L750" s="807">
        <f t="shared" si="91"/>
        <v>168</v>
      </c>
      <c r="M750" s="796"/>
      <c r="N750" s="797">
        <v>14</v>
      </c>
      <c r="O750" s="795"/>
      <c r="P750" s="795"/>
      <c r="Q750" s="796"/>
      <c r="R750" s="807" t="s">
        <v>16715</v>
      </c>
      <c r="S750" s="807" t="s">
        <v>8952</v>
      </c>
      <c r="T750" s="796" t="s">
        <v>4688</v>
      </c>
      <c r="U750" s="807"/>
      <c r="V750" s="963">
        <v>6</v>
      </c>
      <c r="W750" s="807" t="s">
        <v>13501</v>
      </c>
      <c r="X750" s="807"/>
      <c r="Y750" s="807"/>
      <c r="Z750" s="807"/>
      <c r="AA750" s="807"/>
      <c r="AB750" s="807"/>
      <c r="AC750" s="807" t="s">
        <v>10027</v>
      </c>
      <c r="AD750" s="807"/>
      <c r="AE750" s="807" t="s">
        <v>10027</v>
      </c>
      <c r="AF750" s="807"/>
      <c r="AG750" s="807"/>
      <c r="AH750" s="807"/>
      <c r="AI750" s="807"/>
      <c r="AJ750" s="807"/>
      <c r="AK750" s="559"/>
    </row>
    <row r="751" spans="1:37" ht="47.25" customHeight="1" x14ac:dyDescent="0.25">
      <c r="A751" s="767"/>
      <c r="B751" s="784">
        <v>743</v>
      </c>
      <c r="C751" s="785" t="s">
        <v>2809</v>
      </c>
      <c r="D751" s="792" t="s">
        <v>16290</v>
      </c>
      <c r="E751" s="793" t="s">
        <v>13729</v>
      </c>
      <c r="F751" s="792" t="s">
        <v>4691</v>
      </c>
      <c r="G751" s="794" t="s">
        <v>3400</v>
      </c>
      <c r="H751" s="796"/>
      <c r="I751" s="796"/>
      <c r="J751" s="796"/>
      <c r="K751" s="796"/>
      <c r="L751" s="807">
        <f t="shared" si="91"/>
        <v>92.4</v>
      </c>
      <c r="M751" s="796"/>
      <c r="N751" s="797">
        <v>7.7</v>
      </c>
      <c r="O751" s="795"/>
      <c r="P751" s="795"/>
      <c r="Q751" s="796"/>
      <c r="R751" s="807" t="s">
        <v>16715</v>
      </c>
      <c r="S751" s="807" t="s">
        <v>8952</v>
      </c>
      <c r="T751" s="796" t="s">
        <v>4694</v>
      </c>
      <c r="U751" s="807"/>
      <c r="V751" s="963">
        <v>2</v>
      </c>
      <c r="W751" s="807" t="s">
        <v>13487</v>
      </c>
      <c r="X751" s="807"/>
      <c r="Y751" s="807"/>
      <c r="Z751" s="807"/>
      <c r="AA751" s="807"/>
      <c r="AB751" s="807"/>
      <c r="AC751" s="807" t="s">
        <v>10027</v>
      </c>
      <c r="AD751" s="807"/>
      <c r="AE751" s="807" t="s">
        <v>10027</v>
      </c>
      <c r="AF751" s="807"/>
      <c r="AG751" s="807"/>
      <c r="AH751" s="807"/>
      <c r="AI751" s="807"/>
      <c r="AJ751" s="807"/>
      <c r="AK751" s="559"/>
    </row>
    <row r="752" spans="1:37" ht="63" customHeight="1" x14ac:dyDescent="0.25">
      <c r="A752" s="767"/>
      <c r="B752" s="784">
        <v>744</v>
      </c>
      <c r="C752" s="785" t="s">
        <v>2809</v>
      </c>
      <c r="D752" s="792" t="s">
        <v>16291</v>
      </c>
      <c r="E752" s="793" t="s">
        <v>16292</v>
      </c>
      <c r="F752" s="792" t="s">
        <v>4691</v>
      </c>
      <c r="G752" s="794" t="s">
        <v>3400</v>
      </c>
      <c r="H752" s="796"/>
      <c r="I752" s="796"/>
      <c r="J752" s="796"/>
      <c r="K752" s="796"/>
      <c r="L752" s="807">
        <f t="shared" si="91"/>
        <v>105.60000000000001</v>
      </c>
      <c r="M752" s="796"/>
      <c r="N752" s="797">
        <v>8.8000000000000007</v>
      </c>
      <c r="O752" s="795"/>
      <c r="P752" s="795"/>
      <c r="Q752" s="796"/>
      <c r="R752" s="807" t="s">
        <v>16715</v>
      </c>
      <c r="S752" s="807" t="s">
        <v>8952</v>
      </c>
      <c r="T752" s="796" t="s">
        <v>4697</v>
      </c>
      <c r="U752" s="807"/>
      <c r="V752" s="963">
        <v>2</v>
      </c>
      <c r="W752" s="807" t="s">
        <v>13487</v>
      </c>
      <c r="X752" s="807"/>
      <c r="Y752" s="807"/>
      <c r="Z752" s="807"/>
      <c r="AA752" s="807"/>
      <c r="AB752" s="807"/>
      <c r="AC752" s="807" t="s">
        <v>10027</v>
      </c>
      <c r="AD752" s="807" t="s">
        <v>10027</v>
      </c>
      <c r="AE752" s="807" t="s">
        <v>10027</v>
      </c>
      <c r="AF752" s="807"/>
      <c r="AG752" s="807"/>
      <c r="AH752" s="807"/>
      <c r="AI752" s="807"/>
      <c r="AJ752" s="807"/>
      <c r="AK752" s="559"/>
    </row>
    <row r="753" spans="1:37" ht="47.25" customHeight="1" x14ac:dyDescent="0.25">
      <c r="A753" s="767"/>
      <c r="B753" s="784">
        <v>745</v>
      </c>
      <c r="C753" s="785" t="s">
        <v>2759</v>
      </c>
      <c r="D753" s="792" t="s">
        <v>8808</v>
      </c>
      <c r="E753" s="793" t="s">
        <v>13730</v>
      </c>
      <c r="F753" s="792" t="s">
        <v>4700</v>
      </c>
      <c r="G753" s="794" t="s">
        <v>3400</v>
      </c>
      <c r="H753" s="796"/>
      <c r="I753" s="796"/>
      <c r="J753" s="796"/>
      <c r="K753" s="796"/>
      <c r="L753" s="807">
        <f t="shared" si="91"/>
        <v>81</v>
      </c>
      <c r="M753" s="796"/>
      <c r="N753" s="795">
        <v>6.75</v>
      </c>
      <c r="O753" s="795"/>
      <c r="P753" s="795"/>
      <c r="Q753" s="796"/>
      <c r="R753" s="807" t="s">
        <v>16715</v>
      </c>
      <c r="S753" s="807" t="s">
        <v>8952</v>
      </c>
      <c r="T753" s="796" t="s">
        <v>4703</v>
      </c>
      <c r="U753" s="807"/>
      <c r="V753" s="963">
        <v>2</v>
      </c>
      <c r="W753" s="807" t="s">
        <v>13485</v>
      </c>
      <c r="X753" s="807"/>
      <c r="Y753" s="807"/>
      <c r="Z753" s="807"/>
      <c r="AA753" s="807"/>
      <c r="AB753" s="807"/>
      <c r="AC753" s="807" t="s">
        <v>10027</v>
      </c>
      <c r="AD753" s="807"/>
      <c r="AE753" s="807" t="s">
        <v>10027</v>
      </c>
      <c r="AF753" s="807"/>
      <c r="AG753" s="807"/>
      <c r="AH753" s="807"/>
      <c r="AI753" s="807"/>
      <c r="AJ753" s="807"/>
      <c r="AK753" s="559"/>
    </row>
    <row r="754" spans="1:37" ht="47.25" customHeight="1" x14ac:dyDescent="0.25">
      <c r="A754" s="767"/>
      <c r="B754" s="784">
        <v>746</v>
      </c>
      <c r="C754" s="785" t="s">
        <v>3034</v>
      </c>
      <c r="D754" s="792" t="s">
        <v>8890</v>
      </c>
      <c r="E754" s="793" t="s">
        <v>13731</v>
      </c>
      <c r="F754" s="792" t="s">
        <v>4706</v>
      </c>
      <c r="G754" s="794" t="s">
        <v>3400</v>
      </c>
      <c r="H754" s="796"/>
      <c r="I754" s="796"/>
      <c r="J754" s="796"/>
      <c r="K754" s="796"/>
      <c r="L754" s="807">
        <f t="shared" si="91"/>
        <v>232.32</v>
      </c>
      <c r="M754" s="796"/>
      <c r="N754" s="797">
        <v>19.36</v>
      </c>
      <c r="O754" s="795"/>
      <c r="P754" s="795"/>
      <c r="Q754" s="796"/>
      <c r="R754" s="807" t="s">
        <v>16715</v>
      </c>
      <c r="S754" s="807" t="s">
        <v>8952</v>
      </c>
      <c r="T754" s="796" t="s">
        <v>4709</v>
      </c>
      <c r="U754" s="807"/>
      <c r="V754" s="963">
        <v>2</v>
      </c>
      <c r="W754" s="807" t="s">
        <v>13732</v>
      </c>
      <c r="X754" s="807"/>
      <c r="Y754" s="807"/>
      <c r="Z754" s="807"/>
      <c r="AA754" s="807"/>
      <c r="AB754" s="807"/>
      <c r="AC754" s="807" t="s">
        <v>10027</v>
      </c>
      <c r="AD754" s="807"/>
      <c r="AE754" s="807" t="s">
        <v>10027</v>
      </c>
      <c r="AF754" s="807"/>
      <c r="AG754" s="807"/>
      <c r="AH754" s="807"/>
      <c r="AI754" s="807"/>
      <c r="AJ754" s="807"/>
      <c r="AK754" s="559"/>
    </row>
    <row r="755" spans="1:37" ht="47.25" customHeight="1" x14ac:dyDescent="0.25">
      <c r="A755" s="767"/>
      <c r="B755" s="784">
        <v>747</v>
      </c>
      <c r="C755" s="785" t="s">
        <v>3034</v>
      </c>
      <c r="D755" s="785" t="s">
        <v>8504</v>
      </c>
      <c r="E755" s="793" t="s">
        <v>13733</v>
      </c>
      <c r="F755" s="792" t="s">
        <v>4712</v>
      </c>
      <c r="G755" s="794" t="s">
        <v>3400</v>
      </c>
      <c r="H755" s="796"/>
      <c r="I755" s="796"/>
      <c r="J755" s="796"/>
      <c r="K755" s="796"/>
      <c r="L755" s="807">
        <f t="shared" si="91"/>
        <v>81</v>
      </c>
      <c r="M755" s="796"/>
      <c r="N755" s="797">
        <v>6.75</v>
      </c>
      <c r="O755" s="795"/>
      <c r="P755" s="795"/>
      <c r="Q755" s="796"/>
      <c r="R755" s="807" t="s">
        <v>16715</v>
      </c>
      <c r="S755" s="807" t="s">
        <v>8952</v>
      </c>
      <c r="T755" s="796" t="s">
        <v>4715</v>
      </c>
      <c r="U755" s="807"/>
      <c r="V755" s="963">
        <v>2</v>
      </c>
      <c r="W755" s="807" t="s">
        <v>13485</v>
      </c>
      <c r="X755" s="807"/>
      <c r="Y755" s="807"/>
      <c r="Z755" s="807"/>
      <c r="AA755" s="807"/>
      <c r="AB755" s="807"/>
      <c r="AC755" s="807" t="s">
        <v>10027</v>
      </c>
      <c r="AD755" s="807" t="s">
        <v>10027</v>
      </c>
      <c r="AE755" s="807" t="s">
        <v>10027</v>
      </c>
      <c r="AF755" s="807"/>
      <c r="AG755" s="807"/>
      <c r="AH755" s="807"/>
      <c r="AI755" s="807"/>
      <c r="AJ755" s="807"/>
      <c r="AK755" s="559"/>
    </row>
    <row r="756" spans="1:37" ht="47.25" customHeight="1" x14ac:dyDescent="0.25">
      <c r="A756" s="767"/>
      <c r="B756" s="784">
        <v>748</v>
      </c>
      <c r="C756" s="785" t="s">
        <v>2759</v>
      </c>
      <c r="D756" s="792" t="s">
        <v>8808</v>
      </c>
      <c r="E756" s="793" t="s">
        <v>13734</v>
      </c>
      <c r="F756" s="792" t="s">
        <v>4718</v>
      </c>
      <c r="G756" s="794" t="s">
        <v>3400</v>
      </c>
      <c r="H756" s="796"/>
      <c r="I756" s="796"/>
      <c r="J756" s="796"/>
      <c r="K756" s="796"/>
      <c r="L756" s="807">
        <f t="shared" si="91"/>
        <v>464.64</v>
      </c>
      <c r="M756" s="796"/>
      <c r="N756" s="795">
        <v>38.72</v>
      </c>
      <c r="O756" s="795"/>
      <c r="P756" s="795"/>
      <c r="Q756" s="796"/>
      <c r="R756" s="807" t="s">
        <v>16715</v>
      </c>
      <c r="S756" s="807" t="s">
        <v>8952</v>
      </c>
      <c r="T756" s="796" t="s">
        <v>4721</v>
      </c>
      <c r="U756" s="807"/>
      <c r="V756" s="963">
        <v>2</v>
      </c>
      <c r="W756" s="807" t="s">
        <v>13735</v>
      </c>
      <c r="X756" s="807"/>
      <c r="Y756" s="807"/>
      <c r="Z756" s="807"/>
      <c r="AA756" s="807"/>
      <c r="AB756" s="807"/>
      <c r="AC756" s="807" t="s">
        <v>10027</v>
      </c>
      <c r="AD756" s="807" t="s">
        <v>10027</v>
      </c>
      <c r="AE756" s="807" t="s">
        <v>10027</v>
      </c>
      <c r="AF756" s="807"/>
      <c r="AG756" s="807"/>
      <c r="AH756" s="807"/>
      <c r="AI756" s="807"/>
      <c r="AJ756" s="807"/>
      <c r="AK756" s="559"/>
    </row>
    <row r="757" spans="1:37" ht="47.25" customHeight="1" x14ac:dyDescent="0.25">
      <c r="A757" s="767"/>
      <c r="B757" s="784">
        <v>749</v>
      </c>
      <c r="C757" s="785" t="s">
        <v>2759</v>
      </c>
      <c r="D757" s="785" t="s">
        <v>8783</v>
      </c>
      <c r="E757" s="793" t="s">
        <v>13736</v>
      </c>
      <c r="F757" s="792" t="s">
        <v>4724</v>
      </c>
      <c r="G757" s="794" t="s">
        <v>3400</v>
      </c>
      <c r="H757" s="796"/>
      <c r="I757" s="796"/>
      <c r="J757" s="796"/>
      <c r="K757" s="796"/>
      <c r="L757" s="807">
        <f t="shared" si="91"/>
        <v>324</v>
      </c>
      <c r="M757" s="796"/>
      <c r="N757" s="795">
        <v>27</v>
      </c>
      <c r="O757" s="795"/>
      <c r="P757" s="795"/>
      <c r="Q757" s="796"/>
      <c r="R757" s="807" t="s">
        <v>16715</v>
      </c>
      <c r="S757" s="807" t="s">
        <v>8952</v>
      </c>
      <c r="T757" s="796" t="s">
        <v>4727</v>
      </c>
      <c r="U757" s="807"/>
      <c r="V757" s="963">
        <v>4</v>
      </c>
      <c r="W757" s="807" t="s">
        <v>16673</v>
      </c>
      <c r="X757" s="807"/>
      <c r="Y757" s="807"/>
      <c r="Z757" s="807"/>
      <c r="AA757" s="807"/>
      <c r="AB757" s="807"/>
      <c r="AC757" s="807" t="s">
        <v>10027</v>
      </c>
      <c r="AD757" s="807"/>
      <c r="AE757" s="807"/>
      <c r="AF757" s="807"/>
      <c r="AG757" s="807"/>
      <c r="AH757" s="807"/>
      <c r="AI757" s="807"/>
      <c r="AJ757" s="807"/>
      <c r="AK757" s="559"/>
    </row>
    <row r="758" spans="1:37" ht="31.5" customHeight="1" x14ac:dyDescent="0.25">
      <c r="A758" s="767"/>
      <c r="B758" s="784">
        <v>750</v>
      </c>
      <c r="C758" s="785" t="s">
        <v>2817</v>
      </c>
      <c r="D758" s="792" t="s">
        <v>8350</v>
      </c>
      <c r="E758" s="793" t="s">
        <v>6821</v>
      </c>
      <c r="F758" s="792" t="s">
        <v>4730</v>
      </c>
      <c r="G758" s="794" t="s">
        <v>3400</v>
      </c>
      <c r="H758" s="796"/>
      <c r="I758" s="796"/>
      <c r="J758" s="796"/>
      <c r="K758" s="796"/>
      <c r="L758" s="807">
        <f t="shared" si="91"/>
        <v>192</v>
      </c>
      <c r="M758" s="796"/>
      <c r="N758" s="797">
        <v>16</v>
      </c>
      <c r="O758" s="795"/>
      <c r="P758" s="795"/>
      <c r="Q758" s="796"/>
      <c r="R758" s="807" t="s">
        <v>16715</v>
      </c>
      <c r="S758" s="807" t="s">
        <v>8952</v>
      </c>
      <c r="T758" s="796" t="s">
        <v>4733</v>
      </c>
      <c r="U758" s="807"/>
      <c r="V758" s="963"/>
      <c r="W758" s="807"/>
      <c r="X758" s="807"/>
      <c r="Y758" s="807"/>
      <c r="Z758" s="807"/>
      <c r="AA758" s="807"/>
      <c r="AB758" s="807"/>
      <c r="AC758" s="807"/>
      <c r="AD758" s="807"/>
      <c r="AE758" s="807"/>
      <c r="AF758" s="807"/>
      <c r="AG758" s="807"/>
      <c r="AH758" s="807"/>
      <c r="AI758" s="807"/>
      <c r="AJ758" s="807"/>
      <c r="AK758" s="559"/>
    </row>
    <row r="759" spans="1:37" ht="47.25" customHeight="1" x14ac:dyDescent="0.25">
      <c r="A759" s="767"/>
      <c r="B759" s="784">
        <v>751</v>
      </c>
      <c r="C759" s="785" t="s">
        <v>2817</v>
      </c>
      <c r="D759" s="887" t="s">
        <v>2453</v>
      </c>
      <c r="E759" s="793" t="s">
        <v>6822</v>
      </c>
      <c r="F759" s="792" t="s">
        <v>4736</v>
      </c>
      <c r="G759" s="794" t="s">
        <v>3400</v>
      </c>
      <c r="H759" s="796"/>
      <c r="I759" s="796"/>
      <c r="J759" s="796"/>
      <c r="K759" s="796"/>
      <c r="L759" s="807">
        <f t="shared" si="91"/>
        <v>36</v>
      </c>
      <c r="M759" s="796"/>
      <c r="N759" s="797">
        <v>3</v>
      </c>
      <c r="O759" s="795"/>
      <c r="P759" s="795"/>
      <c r="Q759" s="796"/>
      <c r="R759" s="807" t="s">
        <v>16715</v>
      </c>
      <c r="S759" s="807" t="s">
        <v>8952</v>
      </c>
      <c r="T759" s="796" t="s">
        <v>4739</v>
      </c>
      <c r="U759" s="807"/>
      <c r="V759" s="963"/>
      <c r="W759" s="807"/>
      <c r="X759" s="807"/>
      <c r="Y759" s="807"/>
      <c r="Z759" s="807"/>
      <c r="AA759" s="807"/>
      <c r="AB759" s="807"/>
      <c r="AC759" s="807"/>
      <c r="AD759" s="807"/>
      <c r="AE759" s="807"/>
      <c r="AF759" s="807"/>
      <c r="AG759" s="807"/>
      <c r="AH759" s="807"/>
      <c r="AI759" s="807"/>
      <c r="AJ759" s="807"/>
      <c r="AK759" s="559"/>
    </row>
    <row r="760" spans="1:37" ht="47.25" customHeight="1" x14ac:dyDescent="0.25">
      <c r="A760" s="767"/>
      <c r="B760" s="784">
        <v>752</v>
      </c>
      <c r="C760" s="785" t="s">
        <v>2809</v>
      </c>
      <c r="D760" s="792" t="s">
        <v>8576</v>
      </c>
      <c r="E760" s="793" t="s">
        <v>13515</v>
      </c>
      <c r="F760" s="792" t="s">
        <v>4742</v>
      </c>
      <c r="G760" s="794" t="s">
        <v>3400</v>
      </c>
      <c r="H760" s="796"/>
      <c r="I760" s="796"/>
      <c r="J760" s="796"/>
      <c r="K760" s="796"/>
      <c r="L760" s="807">
        <f t="shared" si="91"/>
        <v>33</v>
      </c>
      <c r="M760" s="796"/>
      <c r="N760" s="797">
        <v>2.75</v>
      </c>
      <c r="O760" s="795"/>
      <c r="P760" s="795"/>
      <c r="Q760" s="796"/>
      <c r="R760" s="807" t="s">
        <v>16715</v>
      </c>
      <c r="S760" s="807" t="s">
        <v>8952</v>
      </c>
      <c r="T760" s="796" t="s">
        <v>4745</v>
      </c>
      <c r="U760" s="807"/>
      <c r="V760" s="963">
        <v>1</v>
      </c>
      <c r="W760" s="807" t="s">
        <v>13487</v>
      </c>
      <c r="X760" s="807"/>
      <c r="Y760" s="807"/>
      <c r="Z760" s="807"/>
      <c r="AA760" s="807"/>
      <c r="AB760" s="807"/>
      <c r="AC760" s="807" t="s">
        <v>10027</v>
      </c>
      <c r="AD760" s="807"/>
      <c r="AE760" s="807"/>
      <c r="AF760" s="807"/>
      <c r="AG760" s="807"/>
      <c r="AH760" s="807"/>
      <c r="AI760" s="807"/>
      <c r="AJ760" s="807"/>
      <c r="AK760" s="559"/>
    </row>
    <row r="761" spans="1:37" ht="47.25" customHeight="1" x14ac:dyDescent="0.25">
      <c r="A761" s="767"/>
      <c r="B761" s="784">
        <v>753</v>
      </c>
      <c r="C761" s="785" t="s">
        <v>2759</v>
      </c>
      <c r="D761" s="792" t="s">
        <v>8876</v>
      </c>
      <c r="E761" s="793" t="s">
        <v>13737</v>
      </c>
      <c r="F761" s="792" t="s">
        <v>4748</v>
      </c>
      <c r="G761" s="794" t="s">
        <v>3400</v>
      </c>
      <c r="H761" s="796"/>
      <c r="I761" s="796"/>
      <c r="J761" s="796"/>
      <c r="K761" s="796"/>
      <c r="L761" s="807">
        <f t="shared" si="91"/>
        <v>39</v>
      </c>
      <c r="M761" s="796"/>
      <c r="N761" s="795">
        <v>3.25</v>
      </c>
      <c r="O761" s="795"/>
      <c r="P761" s="795"/>
      <c r="Q761" s="796"/>
      <c r="R761" s="807" t="s">
        <v>16715</v>
      </c>
      <c r="S761" s="807" t="s">
        <v>8952</v>
      </c>
      <c r="T761" s="796" t="s">
        <v>4751</v>
      </c>
      <c r="U761" s="807"/>
      <c r="V761" s="963">
        <v>2</v>
      </c>
      <c r="W761" s="807" t="s">
        <v>16670</v>
      </c>
      <c r="X761" s="807"/>
      <c r="Y761" s="807"/>
      <c r="Z761" s="807"/>
      <c r="AA761" s="807"/>
      <c r="AB761" s="807"/>
      <c r="AC761" s="807" t="s">
        <v>10027</v>
      </c>
      <c r="AD761" s="807"/>
      <c r="AE761" s="807"/>
      <c r="AF761" s="807"/>
      <c r="AG761" s="807"/>
      <c r="AH761" s="807"/>
      <c r="AI761" s="807"/>
      <c r="AJ761" s="807"/>
      <c r="AK761" s="559"/>
    </row>
    <row r="762" spans="1:37" ht="47.25" customHeight="1" x14ac:dyDescent="0.25">
      <c r="A762" s="767"/>
      <c r="B762" s="784">
        <v>754</v>
      </c>
      <c r="C762" s="785" t="s">
        <v>9386</v>
      </c>
      <c r="D762" s="792" t="s">
        <v>8457</v>
      </c>
      <c r="E762" s="793" t="s">
        <v>14253</v>
      </c>
      <c r="F762" s="792" t="s">
        <v>4754</v>
      </c>
      <c r="G762" s="794" t="s">
        <v>3400</v>
      </c>
      <c r="H762" s="796"/>
      <c r="I762" s="796"/>
      <c r="J762" s="796"/>
      <c r="K762" s="796"/>
      <c r="L762" s="807">
        <f t="shared" si="91"/>
        <v>158.39999999999998</v>
      </c>
      <c r="M762" s="796"/>
      <c r="N762" s="797">
        <v>13.2</v>
      </c>
      <c r="O762" s="795"/>
      <c r="P762" s="795"/>
      <c r="Q762" s="796"/>
      <c r="R762" s="807" t="s">
        <v>16715</v>
      </c>
      <c r="S762" s="807" t="s">
        <v>8952</v>
      </c>
      <c r="T762" s="796" t="s">
        <v>4757</v>
      </c>
      <c r="U762" s="807"/>
      <c r="V762" s="963">
        <v>4</v>
      </c>
      <c r="W762" s="807" t="s">
        <v>13519</v>
      </c>
      <c r="X762" s="807"/>
      <c r="Y762" s="807"/>
      <c r="Z762" s="807"/>
      <c r="AA762" s="807"/>
      <c r="AB762" s="807"/>
      <c r="AC762" s="807"/>
      <c r="AD762" s="807"/>
      <c r="AE762" s="807" t="s">
        <v>10027</v>
      </c>
      <c r="AF762" s="807"/>
      <c r="AG762" s="807"/>
      <c r="AH762" s="807"/>
      <c r="AI762" s="807"/>
      <c r="AJ762" s="807"/>
      <c r="AK762" s="559"/>
    </row>
    <row r="763" spans="1:37" ht="47.25" customHeight="1" x14ac:dyDescent="0.25">
      <c r="A763" s="767"/>
      <c r="B763" s="784">
        <v>755</v>
      </c>
      <c r="C763" s="785" t="s">
        <v>2844</v>
      </c>
      <c r="D763" s="792" t="s">
        <v>8815</v>
      </c>
      <c r="E763" s="793" t="s">
        <v>13738</v>
      </c>
      <c r="F763" s="792" t="s">
        <v>4760</v>
      </c>
      <c r="G763" s="794" t="s">
        <v>3400</v>
      </c>
      <c r="H763" s="796"/>
      <c r="I763" s="796"/>
      <c r="J763" s="796"/>
      <c r="K763" s="796"/>
      <c r="L763" s="807">
        <f t="shared" si="91"/>
        <v>360</v>
      </c>
      <c r="M763" s="796"/>
      <c r="N763" s="797">
        <v>30</v>
      </c>
      <c r="O763" s="795"/>
      <c r="P763" s="795"/>
      <c r="Q763" s="796"/>
      <c r="R763" s="807" t="s">
        <v>16715</v>
      </c>
      <c r="S763" s="807" t="s">
        <v>8952</v>
      </c>
      <c r="T763" s="796" t="s">
        <v>4763</v>
      </c>
      <c r="U763" s="807"/>
      <c r="V763" s="963">
        <v>3</v>
      </c>
      <c r="W763" s="807" t="s">
        <v>13485</v>
      </c>
      <c r="X763" s="807"/>
      <c r="Y763" s="807"/>
      <c r="Z763" s="807"/>
      <c r="AA763" s="807"/>
      <c r="AB763" s="807"/>
      <c r="AC763" s="807" t="s">
        <v>10027</v>
      </c>
      <c r="AD763" s="807" t="s">
        <v>10027</v>
      </c>
      <c r="AE763" s="807" t="s">
        <v>10027</v>
      </c>
      <c r="AF763" s="807"/>
      <c r="AG763" s="807"/>
      <c r="AH763" s="807"/>
      <c r="AI763" s="807"/>
      <c r="AJ763" s="807"/>
      <c r="AK763" s="559"/>
    </row>
    <row r="764" spans="1:37" ht="31.5" customHeight="1" x14ac:dyDescent="0.25">
      <c r="A764" s="767"/>
      <c r="B764" s="784">
        <v>756</v>
      </c>
      <c r="C764" s="785" t="s">
        <v>2759</v>
      </c>
      <c r="D764" s="792" t="s">
        <v>8892</v>
      </c>
      <c r="E764" s="793" t="s">
        <v>13739</v>
      </c>
      <c r="F764" s="792" t="s">
        <v>4766</v>
      </c>
      <c r="G764" s="794" t="s">
        <v>3400</v>
      </c>
      <c r="H764" s="796"/>
      <c r="I764" s="796"/>
      <c r="J764" s="796"/>
      <c r="K764" s="796"/>
      <c r="L764" s="807">
        <f t="shared" si="91"/>
        <v>96</v>
      </c>
      <c r="M764" s="796"/>
      <c r="N764" s="795">
        <v>8</v>
      </c>
      <c r="O764" s="795"/>
      <c r="P764" s="795"/>
      <c r="Q764" s="796"/>
      <c r="R764" s="807" t="s">
        <v>16715</v>
      </c>
      <c r="S764" s="807" t="s">
        <v>8952</v>
      </c>
      <c r="T764" s="796" t="s">
        <v>4769</v>
      </c>
      <c r="U764" s="807"/>
      <c r="V764" s="963"/>
      <c r="W764" s="807"/>
      <c r="X764" s="807"/>
      <c r="Y764" s="807"/>
      <c r="Z764" s="807"/>
      <c r="AA764" s="807">
        <v>1</v>
      </c>
      <c r="AB764" s="807" t="s">
        <v>16670</v>
      </c>
      <c r="AC764" s="807"/>
      <c r="AD764" s="807"/>
      <c r="AE764" s="807" t="s">
        <v>10027</v>
      </c>
      <c r="AF764" s="807"/>
      <c r="AG764" s="807"/>
      <c r="AH764" s="807"/>
      <c r="AI764" s="807"/>
      <c r="AJ764" s="807"/>
      <c r="AK764" s="559"/>
    </row>
    <row r="765" spans="1:37" ht="141.75" customHeight="1" x14ac:dyDescent="0.25">
      <c r="A765" s="767"/>
      <c r="B765" s="784">
        <v>757</v>
      </c>
      <c r="C765" s="874" t="s">
        <v>2809</v>
      </c>
      <c r="D765" s="872" t="s">
        <v>2481</v>
      </c>
      <c r="E765" s="862" t="s">
        <v>16081</v>
      </c>
      <c r="F765" s="872" t="s">
        <v>16062</v>
      </c>
      <c r="G765" s="807" t="s">
        <v>3400</v>
      </c>
      <c r="H765" s="781"/>
      <c r="I765" s="781"/>
      <c r="J765" s="781"/>
      <c r="K765" s="782"/>
      <c r="L765" s="807">
        <f t="shared" si="91"/>
        <v>324</v>
      </c>
      <c r="M765" s="782"/>
      <c r="N765" s="800">
        <v>27</v>
      </c>
      <c r="O765" s="800"/>
      <c r="P765" s="786"/>
      <c r="Q765" s="945"/>
      <c r="R765" s="807" t="s">
        <v>16715</v>
      </c>
      <c r="S765" s="800" t="s">
        <v>8952</v>
      </c>
      <c r="T765" s="800" t="s">
        <v>16082</v>
      </c>
      <c r="U765" s="876"/>
      <c r="V765" s="957">
        <v>2</v>
      </c>
      <c r="W765" s="877" t="s">
        <v>16024</v>
      </c>
      <c r="X765" s="876"/>
      <c r="Y765" s="876"/>
      <c r="Z765" s="876"/>
      <c r="AA765" s="876"/>
      <c r="AB765" s="877"/>
      <c r="AC765" s="876"/>
      <c r="AD765" s="876" t="s">
        <v>10027</v>
      </c>
      <c r="AE765" s="876" t="s">
        <v>10027</v>
      </c>
      <c r="AF765" s="807"/>
      <c r="AG765" s="807"/>
      <c r="AH765" s="807"/>
      <c r="AI765" s="807"/>
      <c r="AJ765" s="807"/>
      <c r="AK765" s="559"/>
    </row>
    <row r="766" spans="1:37" ht="31.5" customHeight="1" x14ac:dyDescent="0.25">
      <c r="A766" s="767"/>
      <c r="B766" s="784">
        <v>758</v>
      </c>
      <c r="C766" s="785" t="s">
        <v>2844</v>
      </c>
      <c r="D766" s="792" t="s">
        <v>8893</v>
      </c>
      <c r="E766" s="793" t="s">
        <v>14254</v>
      </c>
      <c r="F766" s="792" t="s">
        <v>4779</v>
      </c>
      <c r="G766" s="794" t="s">
        <v>3400</v>
      </c>
      <c r="H766" s="796"/>
      <c r="I766" s="796"/>
      <c r="J766" s="796"/>
      <c r="K766" s="796"/>
      <c r="L766" s="807">
        <f t="shared" si="91"/>
        <v>92.4</v>
      </c>
      <c r="M766" s="796"/>
      <c r="N766" s="797">
        <v>7.7</v>
      </c>
      <c r="O766" s="795"/>
      <c r="P766" s="795"/>
      <c r="Q766" s="796"/>
      <c r="R766" s="807" t="s">
        <v>16715</v>
      </c>
      <c r="S766" s="807" t="s">
        <v>8952</v>
      </c>
      <c r="T766" s="796" t="s">
        <v>4782</v>
      </c>
      <c r="U766" s="807"/>
      <c r="V766" s="963">
        <v>7</v>
      </c>
      <c r="W766" s="807" t="s">
        <v>13683</v>
      </c>
      <c r="X766" s="807"/>
      <c r="Y766" s="807"/>
      <c r="Z766" s="807"/>
      <c r="AA766" s="807"/>
      <c r="AB766" s="807"/>
      <c r="AC766" s="807" t="s">
        <v>10027</v>
      </c>
      <c r="AD766" s="807" t="s">
        <v>10027</v>
      </c>
      <c r="AE766" s="807" t="s">
        <v>10027</v>
      </c>
      <c r="AF766" s="807"/>
      <c r="AG766" s="807"/>
      <c r="AH766" s="807"/>
      <c r="AI766" s="807"/>
      <c r="AJ766" s="807"/>
      <c r="AK766" s="559"/>
    </row>
    <row r="767" spans="1:37" ht="31.5" customHeight="1" x14ac:dyDescent="0.25">
      <c r="A767" s="767"/>
      <c r="B767" s="784">
        <v>759</v>
      </c>
      <c r="C767" s="785" t="s">
        <v>2759</v>
      </c>
      <c r="D767" s="792" t="s">
        <v>2403</v>
      </c>
      <c r="E767" s="793" t="s">
        <v>6830</v>
      </c>
      <c r="F767" s="792" t="s">
        <v>4785</v>
      </c>
      <c r="G767" s="794" t="s">
        <v>3400</v>
      </c>
      <c r="H767" s="796"/>
      <c r="I767" s="796"/>
      <c r="J767" s="796"/>
      <c r="K767" s="796"/>
      <c r="L767" s="807">
        <f t="shared" si="91"/>
        <v>96</v>
      </c>
      <c r="M767" s="796"/>
      <c r="N767" s="795">
        <v>8</v>
      </c>
      <c r="O767" s="795"/>
      <c r="P767" s="795"/>
      <c r="Q767" s="796"/>
      <c r="R767" s="807" t="s">
        <v>16715</v>
      </c>
      <c r="S767" s="807" t="s">
        <v>8952</v>
      </c>
      <c r="T767" s="796" t="s">
        <v>4788</v>
      </c>
      <c r="U767" s="807"/>
      <c r="V767" s="963"/>
      <c r="W767" s="807"/>
      <c r="X767" s="807"/>
      <c r="Y767" s="807"/>
      <c r="Z767" s="807"/>
      <c r="AA767" s="807">
        <v>1</v>
      </c>
      <c r="AB767" s="807" t="s">
        <v>13490</v>
      </c>
      <c r="AC767" s="807"/>
      <c r="AD767" s="807"/>
      <c r="AE767" s="807"/>
      <c r="AF767" s="807"/>
      <c r="AG767" s="807"/>
      <c r="AH767" s="807"/>
      <c r="AI767" s="807"/>
      <c r="AJ767" s="807"/>
      <c r="AK767" s="559"/>
    </row>
    <row r="768" spans="1:37" ht="31.5" customHeight="1" x14ac:dyDescent="0.25">
      <c r="A768" s="767"/>
      <c r="B768" s="784">
        <v>760</v>
      </c>
      <c r="C768" s="785" t="s">
        <v>2759</v>
      </c>
      <c r="D768" s="792" t="s">
        <v>17515</v>
      </c>
      <c r="E768" s="793" t="s">
        <v>17514</v>
      </c>
      <c r="F768" s="792" t="s">
        <v>4791</v>
      </c>
      <c r="G768" s="794" t="s">
        <v>3400</v>
      </c>
      <c r="H768" s="796"/>
      <c r="I768" s="796"/>
      <c r="J768" s="796"/>
      <c r="K768" s="796"/>
      <c r="L768" s="807">
        <f t="shared" si="91"/>
        <v>26.400000000000002</v>
      </c>
      <c r="M768" s="796"/>
      <c r="N768" s="795">
        <v>2.2000000000000002</v>
      </c>
      <c r="O768" s="795"/>
      <c r="P768" s="795"/>
      <c r="Q768" s="796"/>
      <c r="R768" s="807" t="s">
        <v>16715</v>
      </c>
      <c r="S768" s="807" t="s">
        <v>8952</v>
      </c>
      <c r="T768" s="796" t="s">
        <v>17457</v>
      </c>
      <c r="U768" s="807"/>
      <c r="V768" s="963">
        <v>1</v>
      </c>
      <c r="W768" s="807" t="s">
        <v>13485</v>
      </c>
      <c r="X768" s="807"/>
      <c r="Y768" s="807"/>
      <c r="Z768" s="807"/>
      <c r="AA768" s="807"/>
      <c r="AB768" s="807"/>
      <c r="AC768" s="807" t="s">
        <v>10027</v>
      </c>
      <c r="AD768" s="807"/>
      <c r="AE768" s="807"/>
      <c r="AF768" s="807"/>
      <c r="AG768" s="807"/>
      <c r="AH768" s="807"/>
      <c r="AI768" s="807"/>
      <c r="AJ768" s="807"/>
      <c r="AK768" s="559"/>
    </row>
    <row r="769" spans="1:37" ht="31.5" customHeight="1" x14ac:dyDescent="0.25">
      <c r="A769" s="767"/>
      <c r="B769" s="784">
        <v>761</v>
      </c>
      <c r="C769" s="785" t="s">
        <v>2817</v>
      </c>
      <c r="D769" s="792" t="s">
        <v>16293</v>
      </c>
      <c r="E769" s="793" t="s">
        <v>16295</v>
      </c>
      <c r="F769" s="792" t="s">
        <v>4797</v>
      </c>
      <c r="G769" s="794" t="s">
        <v>3400</v>
      </c>
      <c r="H769" s="796"/>
      <c r="I769" s="796"/>
      <c r="J769" s="796"/>
      <c r="K769" s="796"/>
      <c r="L769" s="807">
        <f t="shared" si="91"/>
        <v>192</v>
      </c>
      <c r="M769" s="796"/>
      <c r="N769" s="797">
        <v>16</v>
      </c>
      <c r="O769" s="795"/>
      <c r="P769" s="795"/>
      <c r="Q769" s="796"/>
      <c r="R769" s="807" t="s">
        <v>16715</v>
      </c>
      <c r="S769" s="807" t="s">
        <v>8952</v>
      </c>
      <c r="T769" s="796" t="s">
        <v>17446</v>
      </c>
      <c r="U769" s="807"/>
      <c r="V769" s="963"/>
      <c r="W769" s="807"/>
      <c r="X769" s="807"/>
      <c r="Y769" s="807"/>
      <c r="Z769" s="807"/>
      <c r="AA769" s="807">
        <v>1</v>
      </c>
      <c r="AB769" s="807" t="s">
        <v>16299</v>
      </c>
      <c r="AC769" s="807" t="s">
        <v>10027</v>
      </c>
      <c r="AD769" s="807"/>
      <c r="AE769" s="807"/>
      <c r="AF769" s="807"/>
      <c r="AG769" s="807"/>
      <c r="AH769" s="807"/>
      <c r="AI769" s="807"/>
      <c r="AJ769" s="807"/>
      <c r="AK769" s="559"/>
    </row>
    <row r="770" spans="1:37" ht="47.25" customHeight="1" x14ac:dyDescent="0.25">
      <c r="A770" s="767"/>
      <c r="B770" s="784">
        <v>762</v>
      </c>
      <c r="C770" s="785" t="s">
        <v>2759</v>
      </c>
      <c r="D770" s="792" t="s">
        <v>8884</v>
      </c>
      <c r="E770" s="793" t="s">
        <v>14255</v>
      </c>
      <c r="F770" s="792" t="s">
        <v>4808</v>
      </c>
      <c r="G770" s="794" t="s">
        <v>3400</v>
      </c>
      <c r="H770" s="796"/>
      <c r="I770" s="796"/>
      <c r="J770" s="796"/>
      <c r="K770" s="796"/>
      <c r="L770" s="807">
        <f t="shared" ref="L770:L832" si="92">N770*12</f>
        <v>36</v>
      </c>
      <c r="M770" s="796"/>
      <c r="N770" s="795">
        <v>3</v>
      </c>
      <c r="O770" s="795"/>
      <c r="P770" s="795"/>
      <c r="Q770" s="796"/>
      <c r="R770" s="807" t="s">
        <v>16715</v>
      </c>
      <c r="S770" s="807" t="s">
        <v>8952</v>
      </c>
      <c r="T770" s="796" t="s">
        <v>4811</v>
      </c>
      <c r="U770" s="807"/>
      <c r="V770" s="963">
        <v>2</v>
      </c>
      <c r="W770" s="807" t="s">
        <v>13523</v>
      </c>
      <c r="X770" s="807"/>
      <c r="Y770" s="807"/>
      <c r="Z770" s="807"/>
      <c r="AA770" s="807"/>
      <c r="AB770" s="807"/>
      <c r="AC770" s="807" t="s">
        <v>10027</v>
      </c>
      <c r="AD770" s="807"/>
      <c r="AE770" s="807" t="s">
        <v>10027</v>
      </c>
      <c r="AF770" s="807"/>
      <c r="AG770" s="807"/>
      <c r="AH770" s="807"/>
      <c r="AI770" s="807"/>
      <c r="AJ770" s="807"/>
      <c r="AK770" s="559"/>
    </row>
    <row r="771" spans="1:37" ht="47.25" customHeight="1" x14ac:dyDescent="0.25">
      <c r="A771" s="767"/>
      <c r="B771" s="784">
        <v>763</v>
      </c>
      <c r="C771" s="785" t="s">
        <v>2817</v>
      </c>
      <c r="D771" s="887" t="s">
        <v>2453</v>
      </c>
      <c r="E771" s="793" t="s">
        <v>6835</v>
      </c>
      <c r="F771" s="792" t="s">
        <v>4814</v>
      </c>
      <c r="G771" s="794" t="s">
        <v>3400</v>
      </c>
      <c r="H771" s="796"/>
      <c r="I771" s="796"/>
      <c r="J771" s="796"/>
      <c r="K771" s="796"/>
      <c r="L771" s="807">
        <f t="shared" si="92"/>
        <v>237.60000000000002</v>
      </c>
      <c r="M771" s="796"/>
      <c r="N771" s="797">
        <v>19.8</v>
      </c>
      <c r="O771" s="795"/>
      <c r="P771" s="795"/>
      <c r="Q771" s="796"/>
      <c r="R771" s="807" t="s">
        <v>16715</v>
      </c>
      <c r="S771" s="807" t="s">
        <v>8952</v>
      </c>
      <c r="T771" s="796" t="s">
        <v>4817</v>
      </c>
      <c r="U771" s="807"/>
      <c r="V771" s="963"/>
      <c r="W771" s="807"/>
      <c r="X771" s="807"/>
      <c r="Y771" s="807"/>
      <c r="Z771" s="807"/>
      <c r="AA771" s="807"/>
      <c r="AB771" s="807"/>
      <c r="AC771" s="807"/>
      <c r="AD771" s="807"/>
      <c r="AE771" s="807"/>
      <c r="AF771" s="807"/>
      <c r="AG771" s="807"/>
      <c r="AH771" s="807"/>
      <c r="AI771" s="807"/>
      <c r="AJ771" s="807"/>
      <c r="AK771" s="559"/>
    </row>
    <row r="772" spans="1:37" ht="47.25" customHeight="1" x14ac:dyDescent="0.25">
      <c r="A772" s="767"/>
      <c r="B772" s="784">
        <v>764</v>
      </c>
      <c r="C772" s="785" t="s">
        <v>2809</v>
      </c>
      <c r="D772" s="792" t="s">
        <v>8581</v>
      </c>
      <c r="E772" s="793" t="s">
        <v>13516</v>
      </c>
      <c r="F772" s="792" t="s">
        <v>4820</v>
      </c>
      <c r="G772" s="794" t="s">
        <v>3400</v>
      </c>
      <c r="H772" s="796"/>
      <c r="I772" s="796"/>
      <c r="J772" s="796"/>
      <c r="K772" s="796"/>
      <c r="L772" s="807">
        <f t="shared" si="92"/>
        <v>9</v>
      </c>
      <c r="M772" s="796"/>
      <c r="N772" s="797">
        <v>0.75</v>
      </c>
      <c r="O772" s="795"/>
      <c r="P772" s="795"/>
      <c r="Q772" s="796"/>
      <c r="R772" s="807" t="s">
        <v>16715</v>
      </c>
      <c r="S772" s="807" t="s">
        <v>8952</v>
      </c>
      <c r="T772" s="796" t="s">
        <v>4823</v>
      </c>
      <c r="U772" s="807"/>
      <c r="V772" s="963">
        <v>1</v>
      </c>
      <c r="W772" s="807" t="s">
        <v>13517</v>
      </c>
      <c r="X772" s="807"/>
      <c r="Y772" s="807"/>
      <c r="Z772" s="807"/>
      <c r="AA772" s="807"/>
      <c r="AB772" s="807"/>
      <c r="AC772" s="807"/>
      <c r="AD772" s="807"/>
      <c r="AE772" s="807"/>
      <c r="AF772" s="807"/>
      <c r="AG772" s="807"/>
      <c r="AH772" s="807"/>
      <c r="AI772" s="807"/>
      <c r="AJ772" s="807"/>
      <c r="AK772" s="559"/>
    </row>
    <row r="773" spans="1:37" ht="31.5" customHeight="1" x14ac:dyDescent="0.25">
      <c r="A773" s="767"/>
      <c r="B773" s="784">
        <v>765</v>
      </c>
      <c r="C773" s="785" t="s">
        <v>2844</v>
      </c>
      <c r="D773" s="792" t="s">
        <v>8882</v>
      </c>
      <c r="E773" s="793" t="s">
        <v>13741</v>
      </c>
      <c r="F773" s="792" t="s">
        <v>4826</v>
      </c>
      <c r="G773" s="794" t="s">
        <v>3400</v>
      </c>
      <c r="H773" s="796"/>
      <c r="I773" s="796"/>
      <c r="J773" s="796"/>
      <c r="K773" s="796"/>
      <c r="L773" s="807">
        <f t="shared" si="92"/>
        <v>26.400000000000002</v>
      </c>
      <c r="M773" s="796"/>
      <c r="N773" s="797">
        <v>2.2000000000000002</v>
      </c>
      <c r="O773" s="795"/>
      <c r="P773" s="795"/>
      <c r="Q773" s="796"/>
      <c r="R773" s="807" t="s">
        <v>16715</v>
      </c>
      <c r="S773" s="807" t="s">
        <v>8952</v>
      </c>
      <c r="T773" s="796" t="s">
        <v>4829</v>
      </c>
      <c r="U773" s="807"/>
      <c r="V773" s="963">
        <v>1</v>
      </c>
      <c r="W773" s="807" t="s">
        <v>13742</v>
      </c>
      <c r="X773" s="807"/>
      <c r="Y773" s="807"/>
      <c r="Z773" s="807"/>
      <c r="AA773" s="807"/>
      <c r="AB773" s="807"/>
      <c r="AC773" s="807" t="s">
        <v>10027</v>
      </c>
      <c r="AD773" s="807" t="s">
        <v>10027</v>
      </c>
      <c r="AE773" s="807" t="s">
        <v>10027</v>
      </c>
      <c r="AF773" s="807"/>
      <c r="AG773" s="807"/>
      <c r="AH773" s="807"/>
      <c r="AI773" s="807"/>
      <c r="AJ773" s="807"/>
      <c r="AK773" s="559"/>
    </row>
    <row r="774" spans="1:37" ht="31.5" customHeight="1" x14ac:dyDescent="0.25">
      <c r="A774" s="767"/>
      <c r="B774" s="784">
        <v>766</v>
      </c>
      <c r="C774" s="785" t="s">
        <v>2809</v>
      </c>
      <c r="D774" s="792" t="s">
        <v>6542</v>
      </c>
      <c r="E774" s="793" t="s">
        <v>13743</v>
      </c>
      <c r="F774" s="792" t="s">
        <v>4826</v>
      </c>
      <c r="G774" s="794" t="s">
        <v>3400</v>
      </c>
      <c r="H774" s="796"/>
      <c r="I774" s="796"/>
      <c r="J774" s="796"/>
      <c r="K774" s="796"/>
      <c r="L774" s="807">
        <f t="shared" si="92"/>
        <v>96</v>
      </c>
      <c r="M774" s="796"/>
      <c r="N774" s="797">
        <v>8</v>
      </c>
      <c r="O774" s="795"/>
      <c r="P774" s="795"/>
      <c r="Q774" s="796"/>
      <c r="R774" s="807" t="s">
        <v>16715</v>
      </c>
      <c r="S774" s="807" t="s">
        <v>8952</v>
      </c>
      <c r="T774" s="796" t="s">
        <v>4834</v>
      </c>
      <c r="U774" s="807"/>
      <c r="V774" s="963"/>
      <c r="W774" s="807"/>
      <c r="X774" s="807"/>
      <c r="Y774" s="807"/>
      <c r="Z774" s="807"/>
      <c r="AA774" s="807">
        <v>1</v>
      </c>
      <c r="AB774" s="807" t="s">
        <v>10525</v>
      </c>
      <c r="AC774" s="807"/>
      <c r="AD774" s="807"/>
      <c r="AE774" s="807"/>
      <c r="AF774" s="807"/>
      <c r="AG774" s="807"/>
      <c r="AH774" s="807"/>
      <c r="AI774" s="807"/>
      <c r="AJ774" s="807"/>
      <c r="AK774" s="559"/>
    </row>
    <row r="775" spans="1:37" ht="47.25" customHeight="1" x14ac:dyDescent="0.25">
      <c r="A775" s="767"/>
      <c r="B775" s="784">
        <v>767</v>
      </c>
      <c r="C775" s="785" t="s">
        <v>2809</v>
      </c>
      <c r="D775" s="792" t="s">
        <v>8580</v>
      </c>
      <c r="E775" s="793" t="s">
        <v>13744</v>
      </c>
      <c r="F775" s="792" t="s">
        <v>4837</v>
      </c>
      <c r="G775" s="794" t="s">
        <v>3400</v>
      </c>
      <c r="H775" s="796"/>
      <c r="I775" s="796"/>
      <c r="J775" s="796"/>
      <c r="K775" s="796"/>
      <c r="L775" s="807">
        <f t="shared" si="92"/>
        <v>54</v>
      </c>
      <c r="M775" s="796"/>
      <c r="N775" s="797">
        <v>4.5</v>
      </c>
      <c r="O775" s="795"/>
      <c r="P775" s="795"/>
      <c r="Q775" s="796"/>
      <c r="R775" s="807" t="s">
        <v>16715</v>
      </c>
      <c r="S775" s="807" t="s">
        <v>8952</v>
      </c>
      <c r="T775" s="796" t="s">
        <v>4840</v>
      </c>
      <c r="U775" s="807"/>
      <c r="V775" s="963">
        <v>3</v>
      </c>
      <c r="W775" s="807" t="s">
        <v>13487</v>
      </c>
      <c r="X775" s="807"/>
      <c r="Y775" s="807"/>
      <c r="Z775" s="807"/>
      <c r="AA775" s="807"/>
      <c r="AB775" s="807"/>
      <c r="AC775" s="807" t="s">
        <v>10027</v>
      </c>
      <c r="AD775" s="807"/>
      <c r="AE775" s="807"/>
      <c r="AF775" s="807"/>
      <c r="AG775" s="807"/>
      <c r="AH775" s="807"/>
      <c r="AI775" s="807"/>
      <c r="AJ775" s="807"/>
      <c r="AK775" s="559"/>
    </row>
    <row r="776" spans="1:37" ht="126" customHeight="1" x14ac:dyDescent="0.25">
      <c r="A776" s="767"/>
      <c r="B776" s="784">
        <v>768</v>
      </c>
      <c r="C776" s="785" t="s">
        <v>2809</v>
      </c>
      <c r="D776" s="872" t="s">
        <v>8578</v>
      </c>
      <c r="E776" s="862" t="s">
        <v>16004</v>
      </c>
      <c r="F776" s="872" t="s">
        <v>16005</v>
      </c>
      <c r="G776" s="807" t="s">
        <v>3400</v>
      </c>
      <c r="H776" s="781"/>
      <c r="I776" s="781"/>
      <c r="J776" s="781"/>
      <c r="K776" s="782"/>
      <c r="L776" s="807">
        <f t="shared" si="92"/>
        <v>39.599999999999994</v>
      </c>
      <c r="M776" s="782"/>
      <c r="N776" s="800">
        <v>3.3</v>
      </c>
      <c r="O776" s="800"/>
      <c r="P776" s="786"/>
      <c r="Q776" s="945"/>
      <c r="R776" s="807" t="s">
        <v>16715</v>
      </c>
      <c r="S776" s="800" t="s">
        <v>8952</v>
      </c>
      <c r="T776" s="800" t="s">
        <v>16007</v>
      </c>
      <c r="U776" s="782"/>
      <c r="V776" s="956">
        <v>1</v>
      </c>
      <c r="W776" s="800" t="s">
        <v>16006</v>
      </c>
      <c r="X776" s="782"/>
      <c r="Y776" s="782"/>
      <c r="Z776" s="782"/>
      <c r="AA776" s="782"/>
      <c r="AB776" s="782"/>
      <c r="AC776" s="782"/>
      <c r="AD776" s="782"/>
      <c r="AE776" s="782"/>
      <c r="AF776" s="807"/>
      <c r="AG776" s="807"/>
      <c r="AH776" s="807"/>
      <c r="AI776" s="807"/>
      <c r="AJ776" s="807"/>
      <c r="AK776" s="559"/>
    </row>
    <row r="777" spans="1:37" ht="47.25" customHeight="1" x14ac:dyDescent="0.25">
      <c r="A777" s="767"/>
      <c r="B777" s="784">
        <v>769</v>
      </c>
      <c r="C777" s="785" t="s">
        <v>2844</v>
      </c>
      <c r="D777" s="792" t="s">
        <v>2357</v>
      </c>
      <c r="E777" s="793" t="s">
        <v>14256</v>
      </c>
      <c r="F777" s="792" t="s">
        <v>4843</v>
      </c>
      <c r="G777" s="794" t="s">
        <v>3400</v>
      </c>
      <c r="H777" s="796"/>
      <c r="I777" s="796"/>
      <c r="J777" s="796"/>
      <c r="K777" s="796"/>
      <c r="L777" s="807">
        <f t="shared" si="92"/>
        <v>118.80000000000001</v>
      </c>
      <c r="M777" s="796"/>
      <c r="N777" s="797">
        <v>9.9</v>
      </c>
      <c r="O777" s="795"/>
      <c r="P777" s="795"/>
      <c r="Q777" s="796"/>
      <c r="R777" s="807" t="s">
        <v>16715</v>
      </c>
      <c r="S777" s="807" t="s">
        <v>8952</v>
      </c>
      <c r="T777" s="882" t="s">
        <v>4852</v>
      </c>
      <c r="U777" s="807"/>
      <c r="V777" s="963">
        <v>2</v>
      </c>
      <c r="W777" s="807" t="s">
        <v>13544</v>
      </c>
      <c r="X777" s="807"/>
      <c r="Y777" s="807"/>
      <c r="Z777" s="807"/>
      <c r="AA777" s="807"/>
      <c r="AB777" s="807"/>
      <c r="AC777" s="807"/>
      <c r="AD777" s="807"/>
      <c r="AE777" s="807"/>
      <c r="AF777" s="807"/>
      <c r="AG777" s="807"/>
      <c r="AH777" s="807"/>
      <c r="AI777" s="807"/>
      <c r="AJ777" s="807"/>
      <c r="AK777" s="559"/>
    </row>
    <row r="778" spans="1:37" ht="31.5" customHeight="1" x14ac:dyDescent="0.25">
      <c r="A778" s="767"/>
      <c r="B778" s="784">
        <v>770</v>
      </c>
      <c r="C778" s="785" t="s">
        <v>2817</v>
      </c>
      <c r="D778" s="792" t="s">
        <v>8878</v>
      </c>
      <c r="E778" s="793" t="s">
        <v>6842</v>
      </c>
      <c r="F778" s="792" t="s">
        <v>4855</v>
      </c>
      <c r="G778" s="794" t="s">
        <v>3400</v>
      </c>
      <c r="H778" s="796"/>
      <c r="I778" s="796"/>
      <c r="J778" s="796"/>
      <c r="K778" s="796"/>
      <c r="L778" s="807">
        <f t="shared" si="92"/>
        <v>96</v>
      </c>
      <c r="M778" s="796"/>
      <c r="N778" s="797">
        <v>8</v>
      </c>
      <c r="O778" s="795"/>
      <c r="P778" s="795"/>
      <c r="Q778" s="796"/>
      <c r="R778" s="807" t="s">
        <v>16715</v>
      </c>
      <c r="S778" s="807" t="s">
        <v>8952</v>
      </c>
      <c r="T778" s="796" t="s">
        <v>4858</v>
      </c>
      <c r="U778" s="807"/>
      <c r="V778" s="963"/>
      <c r="W778" s="807"/>
      <c r="X778" s="807"/>
      <c r="Y778" s="807"/>
      <c r="Z778" s="807"/>
      <c r="AA778" s="807">
        <v>1</v>
      </c>
      <c r="AB778" s="807" t="s">
        <v>10525</v>
      </c>
      <c r="AC778" s="807"/>
      <c r="AD778" s="807"/>
      <c r="AE778" s="807"/>
      <c r="AF778" s="807"/>
      <c r="AG778" s="807"/>
      <c r="AH778" s="807"/>
      <c r="AI778" s="807"/>
      <c r="AJ778" s="807"/>
      <c r="AK778" s="559"/>
    </row>
    <row r="779" spans="1:37" ht="31.5" customHeight="1" x14ac:dyDescent="0.25">
      <c r="A779" s="767"/>
      <c r="B779" s="784">
        <v>771</v>
      </c>
      <c r="C779" s="785" t="s">
        <v>3034</v>
      </c>
      <c r="D779" s="792" t="s">
        <v>8495</v>
      </c>
      <c r="E779" s="793" t="s">
        <v>6843</v>
      </c>
      <c r="F779" s="792" t="s">
        <v>4861</v>
      </c>
      <c r="G779" s="794" t="s">
        <v>3400</v>
      </c>
      <c r="H779" s="796"/>
      <c r="I779" s="796"/>
      <c r="J779" s="796"/>
      <c r="K779" s="796"/>
      <c r="L779" s="807">
        <f t="shared" si="92"/>
        <v>172.8</v>
      </c>
      <c r="M779" s="796"/>
      <c r="N779" s="797">
        <v>14.4</v>
      </c>
      <c r="O779" s="795"/>
      <c r="P779" s="795"/>
      <c r="Q779" s="796"/>
      <c r="R779" s="807" t="s">
        <v>16715</v>
      </c>
      <c r="S779" s="807" t="s">
        <v>8952</v>
      </c>
      <c r="T779" s="796" t="s">
        <v>4864</v>
      </c>
      <c r="U779" s="807"/>
      <c r="V779" s="963">
        <v>3</v>
      </c>
      <c r="W779" s="807" t="s">
        <v>16670</v>
      </c>
      <c r="X779" s="807"/>
      <c r="Y779" s="807"/>
      <c r="Z779" s="807"/>
      <c r="AA779" s="807"/>
      <c r="AB779" s="807"/>
      <c r="AC779" s="807"/>
      <c r="AD779" s="807"/>
      <c r="AE779" s="807"/>
      <c r="AF779" s="807"/>
      <c r="AG779" s="807"/>
      <c r="AH779" s="807"/>
      <c r="AI779" s="807"/>
      <c r="AJ779" s="807"/>
      <c r="AK779" s="559"/>
    </row>
    <row r="780" spans="1:37" ht="126" customHeight="1" x14ac:dyDescent="0.25">
      <c r="A780" s="767"/>
      <c r="B780" s="784">
        <v>772</v>
      </c>
      <c r="C780" s="785" t="s">
        <v>3034</v>
      </c>
      <c r="D780" s="872" t="s">
        <v>1937</v>
      </c>
      <c r="E780" s="862" t="s">
        <v>15998</v>
      </c>
      <c r="F780" s="872" t="s">
        <v>15999</v>
      </c>
      <c r="G780" s="807" t="s">
        <v>3400</v>
      </c>
      <c r="H780" s="781"/>
      <c r="I780" s="781"/>
      <c r="J780" s="781"/>
      <c r="K780" s="782"/>
      <c r="L780" s="807">
        <f t="shared" si="92"/>
        <v>52.800000000000004</v>
      </c>
      <c r="M780" s="782"/>
      <c r="N780" s="800">
        <v>4.4000000000000004</v>
      </c>
      <c r="O780" s="800"/>
      <c r="P780" s="786"/>
      <c r="Q780" s="945"/>
      <c r="R780" s="807" t="s">
        <v>16715</v>
      </c>
      <c r="S780" s="800" t="s">
        <v>8952</v>
      </c>
      <c r="T780" s="800" t="s">
        <v>16000</v>
      </c>
      <c r="U780" s="782"/>
      <c r="V780" s="956">
        <v>1</v>
      </c>
      <c r="W780" s="800" t="s">
        <v>13523</v>
      </c>
      <c r="X780" s="782"/>
      <c r="Y780" s="782"/>
      <c r="Z780" s="782"/>
      <c r="AA780" s="782"/>
      <c r="AB780" s="782"/>
      <c r="AC780" s="782"/>
      <c r="AD780" s="782"/>
      <c r="AE780" s="782"/>
      <c r="AF780" s="782"/>
      <c r="AG780" s="782"/>
      <c r="AH780" s="782"/>
      <c r="AI780" s="782"/>
      <c r="AJ780" s="807"/>
      <c r="AK780" s="559"/>
    </row>
    <row r="781" spans="1:37" ht="110.25" customHeight="1" x14ac:dyDescent="0.25">
      <c r="A781" s="767"/>
      <c r="B781" s="784">
        <v>773</v>
      </c>
      <c r="C781" s="785" t="s">
        <v>2844</v>
      </c>
      <c r="D781" s="872" t="s">
        <v>16091</v>
      </c>
      <c r="E781" s="862" t="s">
        <v>16093</v>
      </c>
      <c r="F781" s="872" t="s">
        <v>8214</v>
      </c>
      <c r="G781" s="807" t="s">
        <v>3400</v>
      </c>
      <c r="H781" s="781"/>
      <c r="I781" s="781"/>
      <c r="J781" s="781"/>
      <c r="K781" s="782"/>
      <c r="L781" s="807">
        <f t="shared" si="92"/>
        <v>52.800000000000004</v>
      </c>
      <c r="M781" s="782"/>
      <c r="N781" s="800">
        <v>4.4000000000000004</v>
      </c>
      <c r="O781" s="800"/>
      <c r="P781" s="786"/>
      <c r="Q781" s="945"/>
      <c r="R781" s="807" t="s">
        <v>16715</v>
      </c>
      <c r="S781" s="800" t="s">
        <v>8952</v>
      </c>
      <c r="T781" s="800" t="s">
        <v>16094</v>
      </c>
      <c r="U781" s="876"/>
      <c r="V781" s="957">
        <v>2</v>
      </c>
      <c r="W781" s="877" t="s">
        <v>13501</v>
      </c>
      <c r="X781" s="876"/>
      <c r="Y781" s="876"/>
      <c r="Z781" s="876"/>
      <c r="AA781" s="876"/>
      <c r="AB781" s="877"/>
      <c r="AC781" s="876" t="s">
        <v>10027</v>
      </c>
      <c r="AD781" s="876" t="s">
        <v>10027</v>
      </c>
      <c r="AE781" s="876" t="s">
        <v>10027</v>
      </c>
      <c r="AF781" s="876"/>
      <c r="AG781" s="807"/>
      <c r="AH781" s="807"/>
      <c r="AI781" s="807"/>
      <c r="AJ781" s="807"/>
      <c r="AK781" s="559"/>
    </row>
    <row r="782" spans="1:37" ht="47.25" customHeight="1" x14ac:dyDescent="0.25">
      <c r="A782" s="767"/>
      <c r="B782" s="784">
        <v>774</v>
      </c>
      <c r="C782" s="785" t="s">
        <v>2844</v>
      </c>
      <c r="D782" s="792" t="s">
        <v>8815</v>
      </c>
      <c r="E782" s="793" t="s">
        <v>6845</v>
      </c>
      <c r="F782" s="792" t="s">
        <v>4869</v>
      </c>
      <c r="G782" s="794" t="s">
        <v>3400</v>
      </c>
      <c r="H782" s="796"/>
      <c r="I782" s="796"/>
      <c r="J782" s="796"/>
      <c r="K782" s="796"/>
      <c r="L782" s="807">
        <f t="shared" si="92"/>
        <v>72</v>
      </c>
      <c r="M782" s="796"/>
      <c r="N782" s="797">
        <v>6</v>
      </c>
      <c r="O782" s="795"/>
      <c r="P782" s="795"/>
      <c r="Q782" s="796"/>
      <c r="R782" s="807" t="s">
        <v>16715</v>
      </c>
      <c r="S782" s="807" t="s">
        <v>8952</v>
      </c>
      <c r="T782" s="796" t="s">
        <v>4878</v>
      </c>
      <c r="U782" s="807"/>
      <c r="V782" s="963"/>
      <c r="W782" s="807"/>
      <c r="X782" s="807"/>
      <c r="Y782" s="807"/>
      <c r="Z782" s="807"/>
      <c r="AA782" s="807"/>
      <c r="AB782" s="807"/>
      <c r="AC782" s="807"/>
      <c r="AD782" s="807"/>
      <c r="AE782" s="807"/>
      <c r="AF782" s="807"/>
      <c r="AG782" s="807"/>
      <c r="AH782" s="807"/>
      <c r="AI782" s="807"/>
      <c r="AJ782" s="807"/>
      <c r="AK782" s="559"/>
    </row>
    <row r="783" spans="1:37" ht="47.25" customHeight="1" x14ac:dyDescent="0.25">
      <c r="A783" s="767"/>
      <c r="B783" s="784">
        <v>775</v>
      </c>
      <c r="C783" s="785" t="s">
        <v>3034</v>
      </c>
      <c r="D783" s="792" t="s">
        <v>8496</v>
      </c>
      <c r="E783" s="793" t="s">
        <v>6846</v>
      </c>
      <c r="F783" s="792" t="s">
        <v>4881</v>
      </c>
      <c r="G783" s="794" t="s">
        <v>3400</v>
      </c>
      <c r="H783" s="796"/>
      <c r="I783" s="796"/>
      <c r="J783" s="796"/>
      <c r="K783" s="796"/>
      <c r="L783" s="807">
        <f t="shared" si="92"/>
        <v>81</v>
      </c>
      <c r="M783" s="796"/>
      <c r="N783" s="797">
        <v>6.75</v>
      </c>
      <c r="O783" s="795"/>
      <c r="P783" s="795"/>
      <c r="Q783" s="796"/>
      <c r="R783" s="807" t="s">
        <v>16715</v>
      </c>
      <c r="S783" s="807" t="s">
        <v>8952</v>
      </c>
      <c r="T783" s="796" t="s">
        <v>4884</v>
      </c>
      <c r="U783" s="807"/>
      <c r="V783" s="963"/>
      <c r="W783" s="807"/>
      <c r="X783" s="807"/>
      <c r="Y783" s="807"/>
      <c r="Z783" s="807"/>
      <c r="AA783" s="807"/>
      <c r="AB783" s="807"/>
      <c r="AC783" s="807"/>
      <c r="AD783" s="807"/>
      <c r="AE783" s="807"/>
      <c r="AF783" s="807"/>
      <c r="AG783" s="807"/>
      <c r="AH783" s="807"/>
      <c r="AI783" s="807"/>
      <c r="AJ783" s="807"/>
      <c r="AK783" s="559"/>
    </row>
    <row r="784" spans="1:37" ht="31.5" customHeight="1" x14ac:dyDescent="0.25">
      <c r="A784" s="767"/>
      <c r="B784" s="784">
        <v>776</v>
      </c>
      <c r="C784" s="785" t="s">
        <v>2844</v>
      </c>
      <c r="D784" s="792" t="s">
        <v>8815</v>
      </c>
      <c r="E784" s="793" t="s">
        <v>6847</v>
      </c>
      <c r="F784" s="792" t="s">
        <v>4888</v>
      </c>
      <c r="G784" s="794" t="s">
        <v>3400</v>
      </c>
      <c r="H784" s="796"/>
      <c r="I784" s="796"/>
      <c r="J784" s="796"/>
      <c r="K784" s="796"/>
      <c r="L784" s="807">
        <f t="shared" si="92"/>
        <v>13.200000000000001</v>
      </c>
      <c r="M784" s="796"/>
      <c r="N784" s="797">
        <v>1.1000000000000001</v>
      </c>
      <c r="O784" s="795"/>
      <c r="P784" s="795"/>
      <c r="Q784" s="796"/>
      <c r="R784" s="807" t="s">
        <v>16715</v>
      </c>
      <c r="S784" s="807" t="s">
        <v>8952</v>
      </c>
      <c r="T784" s="796" t="s">
        <v>4891</v>
      </c>
      <c r="U784" s="807"/>
      <c r="V784" s="963"/>
      <c r="W784" s="807"/>
      <c r="X784" s="807"/>
      <c r="Y784" s="807"/>
      <c r="Z784" s="807"/>
      <c r="AA784" s="807"/>
      <c r="AB784" s="807"/>
      <c r="AC784" s="807"/>
      <c r="AD784" s="807"/>
      <c r="AE784" s="807"/>
      <c r="AF784" s="807"/>
      <c r="AG784" s="807"/>
      <c r="AH784" s="807"/>
      <c r="AI784" s="807"/>
      <c r="AJ784" s="807"/>
      <c r="AK784" s="559"/>
    </row>
    <row r="785" spans="1:37" ht="47.25" customHeight="1" x14ac:dyDescent="0.25">
      <c r="A785" s="767"/>
      <c r="B785" s="784">
        <v>777</v>
      </c>
      <c r="C785" s="840" t="s">
        <v>2768</v>
      </c>
      <c r="D785" s="792" t="s">
        <v>1428</v>
      </c>
      <c r="E785" s="793" t="s">
        <v>16668</v>
      </c>
      <c r="F785" s="792" t="s">
        <v>4894</v>
      </c>
      <c r="G785" s="794" t="s">
        <v>3400</v>
      </c>
      <c r="H785" s="796"/>
      <c r="I785" s="796"/>
      <c r="J785" s="796"/>
      <c r="K785" s="796"/>
      <c r="L785" s="807">
        <f t="shared" si="92"/>
        <v>36.36</v>
      </c>
      <c r="M785" s="796"/>
      <c r="N785" s="797">
        <v>3.03</v>
      </c>
      <c r="O785" s="795"/>
      <c r="P785" s="795"/>
      <c r="Q785" s="796"/>
      <c r="R785" s="807" t="s">
        <v>16715</v>
      </c>
      <c r="S785" s="807" t="s">
        <v>8952</v>
      </c>
      <c r="T785" s="796" t="s">
        <v>4897</v>
      </c>
      <c r="U785" s="807"/>
      <c r="V785" s="963"/>
      <c r="W785" s="807"/>
      <c r="X785" s="807"/>
      <c r="Y785" s="807"/>
      <c r="Z785" s="807" t="s">
        <v>9475</v>
      </c>
      <c r="AA785" s="807"/>
      <c r="AB785" s="807"/>
      <c r="AC785" s="807"/>
      <c r="AD785" s="807"/>
      <c r="AE785" s="807"/>
      <c r="AF785" s="807"/>
      <c r="AG785" s="807"/>
      <c r="AH785" s="807"/>
      <c r="AI785" s="807"/>
      <c r="AJ785" s="807"/>
      <c r="AK785" s="559"/>
    </row>
    <row r="786" spans="1:37" ht="31.5" customHeight="1" x14ac:dyDescent="0.25">
      <c r="A786" s="767"/>
      <c r="B786" s="784">
        <v>778</v>
      </c>
      <c r="C786" s="785" t="s">
        <v>2844</v>
      </c>
      <c r="D786" s="872" t="s">
        <v>2005</v>
      </c>
      <c r="E786" s="862" t="s">
        <v>16088</v>
      </c>
      <c r="F786" s="872" t="s">
        <v>16089</v>
      </c>
      <c r="G786" s="807" t="s">
        <v>3400</v>
      </c>
      <c r="H786" s="781"/>
      <c r="I786" s="781"/>
      <c r="J786" s="781"/>
      <c r="K786" s="782"/>
      <c r="L786" s="807">
        <f t="shared" si="92"/>
        <v>96</v>
      </c>
      <c r="M786" s="782"/>
      <c r="N786" s="800">
        <v>8</v>
      </c>
      <c r="O786" s="800"/>
      <c r="P786" s="786"/>
      <c r="Q786" s="945"/>
      <c r="R786" s="807" t="s">
        <v>16715</v>
      </c>
      <c r="S786" s="800" t="s">
        <v>8952</v>
      </c>
      <c r="T786" s="800" t="s">
        <v>17250</v>
      </c>
      <c r="U786" s="876"/>
      <c r="V786" s="957"/>
      <c r="W786" s="877"/>
      <c r="X786" s="876"/>
      <c r="Y786" s="876"/>
      <c r="Z786" s="876"/>
      <c r="AA786" s="876">
        <v>1</v>
      </c>
      <c r="AB786" s="877" t="s">
        <v>10525</v>
      </c>
      <c r="AC786" s="876" t="s">
        <v>10027</v>
      </c>
      <c r="AD786" s="876"/>
      <c r="AE786" s="876"/>
      <c r="AF786" s="807"/>
      <c r="AG786" s="807"/>
      <c r="AH786" s="807"/>
      <c r="AI786" s="807"/>
      <c r="AJ786" s="807"/>
      <c r="AK786" s="559"/>
    </row>
    <row r="787" spans="1:37" ht="31.5" customHeight="1" x14ac:dyDescent="0.25">
      <c r="A787" s="767"/>
      <c r="B787" s="784">
        <v>779</v>
      </c>
      <c r="C787" s="874" t="s">
        <v>2768</v>
      </c>
      <c r="D787" s="872" t="s">
        <v>1436</v>
      </c>
      <c r="E787" s="862" t="s">
        <v>16185</v>
      </c>
      <c r="F787" s="872" t="s">
        <v>16090</v>
      </c>
      <c r="G787" s="807" t="s">
        <v>3400</v>
      </c>
      <c r="H787" s="781"/>
      <c r="I787" s="781"/>
      <c r="J787" s="781"/>
      <c r="K787" s="782"/>
      <c r="L787" s="807">
        <f t="shared" si="92"/>
        <v>192</v>
      </c>
      <c r="M787" s="782"/>
      <c r="N787" s="800">
        <v>16</v>
      </c>
      <c r="O787" s="800"/>
      <c r="P787" s="786"/>
      <c r="Q787" s="945"/>
      <c r="R787" s="807" t="s">
        <v>16715</v>
      </c>
      <c r="S787" s="800" t="s">
        <v>8952</v>
      </c>
      <c r="T787" s="800" t="s">
        <v>4271</v>
      </c>
      <c r="U787" s="876"/>
      <c r="V787" s="957"/>
      <c r="W787" s="877"/>
      <c r="X787" s="876"/>
      <c r="Y787" s="876"/>
      <c r="Z787" s="876"/>
      <c r="AA787" s="876">
        <v>1</v>
      </c>
      <c r="AB787" s="877"/>
      <c r="AC787" s="876"/>
      <c r="AD787" s="876"/>
      <c r="AE787" s="807"/>
      <c r="AF787" s="807"/>
      <c r="AG787" s="807"/>
      <c r="AH787" s="807"/>
      <c r="AI787" s="807"/>
      <c r="AJ787" s="807"/>
      <c r="AK787" s="559"/>
    </row>
    <row r="788" spans="1:37" ht="78.75" customHeight="1" x14ac:dyDescent="0.25">
      <c r="A788" s="767"/>
      <c r="B788" s="784">
        <v>780</v>
      </c>
      <c r="C788" s="785" t="s">
        <v>2844</v>
      </c>
      <c r="D788" s="872" t="s">
        <v>16091</v>
      </c>
      <c r="E788" s="862" t="s">
        <v>16092</v>
      </c>
      <c r="F788" s="872" t="s">
        <v>13769</v>
      </c>
      <c r="G788" s="807" t="s">
        <v>3400</v>
      </c>
      <c r="H788" s="781"/>
      <c r="I788" s="781"/>
      <c r="J788" s="781"/>
      <c r="K788" s="782"/>
      <c r="L788" s="807">
        <f t="shared" si="92"/>
        <v>174.24</v>
      </c>
      <c r="M788" s="782"/>
      <c r="N788" s="800">
        <v>14.52</v>
      </c>
      <c r="O788" s="800"/>
      <c r="P788" s="786"/>
      <c r="Q788" s="945"/>
      <c r="R788" s="807" t="s">
        <v>16715</v>
      </c>
      <c r="S788" s="800" t="s">
        <v>8952</v>
      </c>
      <c r="T788" s="800" t="s">
        <v>17198</v>
      </c>
      <c r="U788" s="876"/>
      <c r="V788" s="957">
        <v>3</v>
      </c>
      <c r="W788" s="877"/>
      <c r="X788" s="876"/>
      <c r="Y788" s="876"/>
      <c r="Z788" s="876"/>
      <c r="AA788" s="876"/>
      <c r="AB788" s="877"/>
      <c r="AC788" s="876"/>
      <c r="AD788" s="876"/>
      <c r="AE788" s="807"/>
      <c r="AF788" s="807"/>
      <c r="AG788" s="807"/>
      <c r="AH788" s="807"/>
      <c r="AI788" s="807"/>
      <c r="AJ788" s="807"/>
      <c r="AK788" s="559"/>
    </row>
    <row r="789" spans="1:37" ht="31.5" customHeight="1" x14ac:dyDescent="0.25">
      <c r="A789" s="767"/>
      <c r="B789" s="784">
        <v>781</v>
      </c>
      <c r="C789" s="785" t="s">
        <v>2809</v>
      </c>
      <c r="D789" s="792" t="s">
        <v>8580</v>
      </c>
      <c r="E789" s="793" t="s">
        <v>13745</v>
      </c>
      <c r="F789" s="792" t="s">
        <v>4915</v>
      </c>
      <c r="G789" s="794" t="s">
        <v>3400</v>
      </c>
      <c r="H789" s="796"/>
      <c r="I789" s="796"/>
      <c r="J789" s="796"/>
      <c r="K789" s="796"/>
      <c r="L789" s="807">
        <f t="shared" si="92"/>
        <v>192</v>
      </c>
      <c r="M789" s="796"/>
      <c r="N789" s="797">
        <v>16</v>
      </c>
      <c r="O789" s="795"/>
      <c r="P789" s="795"/>
      <c r="Q789" s="796"/>
      <c r="R789" s="807" t="s">
        <v>16715</v>
      </c>
      <c r="S789" s="807" t="s">
        <v>8952</v>
      </c>
      <c r="T789" s="796" t="s">
        <v>4918</v>
      </c>
      <c r="U789" s="807"/>
      <c r="V789" s="963"/>
      <c r="W789" s="807"/>
      <c r="X789" s="807"/>
      <c r="Y789" s="807"/>
      <c r="Z789" s="807"/>
      <c r="AA789" s="807">
        <v>1</v>
      </c>
      <c r="AB789" s="807" t="s">
        <v>13500</v>
      </c>
      <c r="AC789" s="807"/>
      <c r="AD789" s="807"/>
      <c r="AE789" s="807"/>
      <c r="AF789" s="807"/>
      <c r="AG789" s="807"/>
      <c r="AH789" s="807"/>
      <c r="AI789" s="807"/>
      <c r="AJ789" s="807"/>
      <c r="AK789" s="559"/>
    </row>
    <row r="790" spans="1:37" ht="31.5" customHeight="1" x14ac:dyDescent="0.25">
      <c r="A790" s="767"/>
      <c r="B790" s="784">
        <v>782</v>
      </c>
      <c r="C790" s="785" t="s">
        <v>2759</v>
      </c>
      <c r="D790" s="792" t="s">
        <v>8818</v>
      </c>
      <c r="E790" s="793" t="s">
        <v>14257</v>
      </c>
      <c r="F790" s="792" t="s">
        <v>4921</v>
      </c>
      <c r="G790" s="794" t="s">
        <v>3400</v>
      </c>
      <c r="H790" s="796"/>
      <c r="I790" s="796"/>
      <c r="J790" s="796" t="s">
        <v>16008</v>
      </c>
      <c r="K790" s="796"/>
      <c r="L790" s="807">
        <f t="shared" si="92"/>
        <v>288</v>
      </c>
      <c r="M790" s="796"/>
      <c r="N790" s="795">
        <v>24</v>
      </c>
      <c r="O790" s="795"/>
      <c r="P790" s="795"/>
      <c r="Q790" s="796"/>
      <c r="R790" s="807" t="s">
        <v>16715</v>
      </c>
      <c r="S790" s="807" t="s">
        <v>8952</v>
      </c>
      <c r="T790" s="796" t="s">
        <v>3738</v>
      </c>
      <c r="U790" s="807"/>
      <c r="V790" s="963"/>
      <c r="W790" s="807"/>
      <c r="X790" s="807"/>
      <c r="Y790" s="807"/>
      <c r="Z790" s="807"/>
      <c r="AA790" s="807">
        <v>1</v>
      </c>
      <c r="AB790" s="807" t="s">
        <v>13485</v>
      </c>
      <c r="AC790" s="807"/>
      <c r="AD790" s="807"/>
      <c r="AE790" s="807"/>
      <c r="AF790" s="807"/>
      <c r="AG790" s="807"/>
      <c r="AH790" s="807"/>
      <c r="AI790" s="807"/>
      <c r="AJ790" s="807"/>
      <c r="AK790" s="559"/>
    </row>
    <row r="791" spans="1:37" ht="110.25" customHeight="1" x14ac:dyDescent="0.25">
      <c r="A791" s="767"/>
      <c r="B791" s="784">
        <v>783</v>
      </c>
      <c r="C791" s="874" t="s">
        <v>2809</v>
      </c>
      <c r="D791" s="872" t="s">
        <v>16095</v>
      </c>
      <c r="E791" s="862" t="s">
        <v>16096</v>
      </c>
      <c r="F791" s="872" t="s">
        <v>16097</v>
      </c>
      <c r="G791" s="807" t="s">
        <v>3400</v>
      </c>
      <c r="H791" s="781"/>
      <c r="I791" s="781"/>
      <c r="J791" s="781"/>
      <c r="K791" s="782"/>
      <c r="L791" s="807">
        <f t="shared" si="92"/>
        <v>192</v>
      </c>
      <c r="M791" s="782"/>
      <c r="N791" s="800">
        <v>16</v>
      </c>
      <c r="O791" s="800"/>
      <c r="P791" s="786"/>
      <c r="Q791" s="945"/>
      <c r="R791" s="807" t="s">
        <v>16715</v>
      </c>
      <c r="S791" s="800" t="s">
        <v>8952</v>
      </c>
      <c r="T791" s="800" t="s">
        <v>16098</v>
      </c>
      <c r="U791" s="876"/>
      <c r="V791" s="957"/>
      <c r="W791" s="877"/>
      <c r="X791" s="876"/>
      <c r="Y791" s="876"/>
      <c r="Z791" s="876"/>
      <c r="AA791" s="876">
        <v>1</v>
      </c>
      <c r="AB791" s="877" t="s">
        <v>13818</v>
      </c>
      <c r="AC791" s="876" t="s">
        <v>10027</v>
      </c>
      <c r="AD791" s="876"/>
      <c r="AE791" s="876" t="s">
        <v>10027</v>
      </c>
      <c r="AF791" s="807"/>
      <c r="AG791" s="807"/>
      <c r="AH791" s="807"/>
      <c r="AI791" s="807"/>
      <c r="AJ791" s="807"/>
      <c r="AK791" s="559"/>
    </row>
    <row r="792" spans="1:37" ht="47.25" customHeight="1" x14ac:dyDescent="0.25">
      <c r="A792" s="767"/>
      <c r="B792" s="784">
        <v>784</v>
      </c>
      <c r="C792" s="785" t="s">
        <v>2817</v>
      </c>
      <c r="D792" s="887" t="s">
        <v>8683</v>
      </c>
      <c r="E792" s="793" t="s">
        <v>14258</v>
      </c>
      <c r="F792" s="792" t="s">
        <v>4930</v>
      </c>
      <c r="G792" s="794" t="s">
        <v>3400</v>
      </c>
      <c r="H792" s="796"/>
      <c r="I792" s="796"/>
      <c r="J792" s="796"/>
      <c r="K792" s="796"/>
      <c r="L792" s="807">
        <f t="shared" si="92"/>
        <v>27</v>
      </c>
      <c r="M792" s="796"/>
      <c r="N792" s="797">
        <v>2.25</v>
      </c>
      <c r="O792" s="795"/>
      <c r="P792" s="795"/>
      <c r="Q792" s="796"/>
      <c r="R792" s="807" t="s">
        <v>16715</v>
      </c>
      <c r="S792" s="807" t="s">
        <v>8952</v>
      </c>
      <c r="T792" s="796" t="s">
        <v>4933</v>
      </c>
      <c r="U792" s="807"/>
      <c r="V792" s="963">
        <v>1</v>
      </c>
      <c r="W792" s="807" t="s">
        <v>13488</v>
      </c>
      <c r="X792" s="807"/>
      <c r="Y792" s="807"/>
      <c r="Z792" s="807"/>
      <c r="AA792" s="807"/>
      <c r="AB792" s="807"/>
      <c r="AC792" s="807"/>
      <c r="AD792" s="807"/>
      <c r="AE792" s="807"/>
      <c r="AF792" s="807"/>
      <c r="AG792" s="807"/>
      <c r="AH792" s="807"/>
      <c r="AI792" s="807"/>
      <c r="AJ792" s="807"/>
      <c r="AK792" s="559"/>
    </row>
    <row r="793" spans="1:37" ht="63" customHeight="1" x14ac:dyDescent="0.25">
      <c r="A793" s="767"/>
      <c r="B793" s="784">
        <v>785</v>
      </c>
      <c r="C793" s="785" t="s">
        <v>3162</v>
      </c>
      <c r="D793" s="792" t="s">
        <v>8796</v>
      </c>
      <c r="E793" s="793" t="s">
        <v>13746</v>
      </c>
      <c r="F793" s="792" t="s">
        <v>4936</v>
      </c>
      <c r="G793" s="794" t="s">
        <v>3400</v>
      </c>
      <c r="H793" s="796"/>
      <c r="I793" s="796"/>
      <c r="J793" s="796"/>
      <c r="K793" s="796"/>
      <c r="L793" s="807">
        <f t="shared" si="92"/>
        <v>186</v>
      </c>
      <c r="M793" s="796"/>
      <c r="N793" s="797">
        <v>15.5</v>
      </c>
      <c r="O793" s="795"/>
      <c r="P793" s="795"/>
      <c r="Q793" s="796"/>
      <c r="R793" s="807" t="s">
        <v>16715</v>
      </c>
      <c r="S793" s="807" t="s">
        <v>8952</v>
      </c>
      <c r="T793" s="796" t="s">
        <v>4939</v>
      </c>
      <c r="U793" s="807"/>
      <c r="V793" s="963"/>
      <c r="W793" s="807"/>
      <c r="X793" s="807"/>
      <c r="Y793" s="807"/>
      <c r="Z793" s="807"/>
      <c r="AA793" s="807">
        <v>1</v>
      </c>
      <c r="AB793" s="807" t="s">
        <v>10525</v>
      </c>
      <c r="AC793" s="807"/>
      <c r="AD793" s="807"/>
      <c r="AE793" s="807" t="s">
        <v>10027</v>
      </c>
      <c r="AF793" s="807"/>
      <c r="AG793" s="807"/>
      <c r="AH793" s="807"/>
      <c r="AI793" s="807"/>
      <c r="AJ793" s="807"/>
      <c r="AK793" s="559"/>
    </row>
    <row r="794" spans="1:37" ht="47.25" customHeight="1" x14ac:dyDescent="0.25">
      <c r="A794" s="767"/>
      <c r="B794" s="784">
        <v>786</v>
      </c>
      <c r="C794" s="785" t="s">
        <v>2809</v>
      </c>
      <c r="D794" s="792" t="s">
        <v>8539</v>
      </c>
      <c r="E794" s="793" t="s">
        <v>13747</v>
      </c>
      <c r="F794" s="792" t="s">
        <v>4943</v>
      </c>
      <c r="G794" s="794" t="s">
        <v>3400</v>
      </c>
      <c r="H794" s="796"/>
      <c r="I794" s="796"/>
      <c r="J794" s="796"/>
      <c r="K794" s="796"/>
      <c r="L794" s="807">
        <f t="shared" si="92"/>
        <v>22.799999999999997</v>
      </c>
      <c r="M794" s="796"/>
      <c r="N794" s="797">
        <v>1.9</v>
      </c>
      <c r="O794" s="795"/>
      <c r="P794" s="795"/>
      <c r="Q794" s="796"/>
      <c r="R794" s="807" t="s">
        <v>16715</v>
      </c>
      <c r="S794" s="807" t="s">
        <v>8952</v>
      </c>
      <c r="T794" s="796" t="s">
        <v>4946</v>
      </c>
      <c r="U794" s="807"/>
      <c r="V794" s="963">
        <v>1</v>
      </c>
      <c r="W794" s="807" t="s">
        <v>13487</v>
      </c>
      <c r="X794" s="807"/>
      <c r="Y794" s="807"/>
      <c r="Z794" s="807"/>
      <c r="AA794" s="807"/>
      <c r="AB794" s="807"/>
      <c r="AC794" s="807"/>
      <c r="AD794" s="807"/>
      <c r="AE794" s="807"/>
      <c r="AF794" s="807"/>
      <c r="AG794" s="807"/>
      <c r="AH794" s="807"/>
      <c r="AI794" s="807"/>
      <c r="AJ794" s="807"/>
      <c r="AK794" s="559"/>
    </row>
    <row r="795" spans="1:37" ht="31.5" customHeight="1" x14ac:dyDescent="0.25">
      <c r="A795" s="767"/>
      <c r="B795" s="784">
        <v>787</v>
      </c>
      <c r="C795" s="785" t="s">
        <v>1191</v>
      </c>
      <c r="D795" s="792" t="s">
        <v>8845</v>
      </c>
      <c r="E795" s="793" t="s">
        <v>6856</v>
      </c>
      <c r="F795" s="792" t="s">
        <v>4949</v>
      </c>
      <c r="G795" s="794" t="s">
        <v>3400</v>
      </c>
      <c r="H795" s="796"/>
      <c r="I795" s="796"/>
      <c r="J795" s="796"/>
      <c r="K795" s="796"/>
      <c r="L795" s="807">
        <f t="shared" si="92"/>
        <v>288</v>
      </c>
      <c r="M795" s="796"/>
      <c r="N795" s="797">
        <v>24</v>
      </c>
      <c r="O795" s="795"/>
      <c r="P795" s="795"/>
      <c r="Q795" s="796"/>
      <c r="R795" s="807" t="s">
        <v>16715</v>
      </c>
      <c r="S795" s="807" t="s">
        <v>8952</v>
      </c>
      <c r="T795" s="796" t="s">
        <v>4952</v>
      </c>
      <c r="U795" s="807"/>
      <c r="V795" s="963"/>
      <c r="W795" s="807"/>
      <c r="X795" s="807"/>
      <c r="Y795" s="807"/>
      <c r="Z795" s="807"/>
      <c r="AA795" s="807"/>
      <c r="AB795" s="807"/>
      <c r="AC795" s="807"/>
      <c r="AD795" s="807"/>
      <c r="AE795" s="807"/>
      <c r="AF795" s="807"/>
      <c r="AG795" s="807"/>
      <c r="AH795" s="807"/>
      <c r="AI795" s="807"/>
      <c r="AJ795" s="807"/>
      <c r="AK795" s="559"/>
    </row>
    <row r="796" spans="1:37" ht="63" customHeight="1" x14ac:dyDescent="0.25">
      <c r="A796" s="767"/>
      <c r="B796" s="784">
        <v>788</v>
      </c>
      <c r="C796" s="785" t="s">
        <v>2817</v>
      </c>
      <c r="D796" s="792" t="s">
        <v>8351</v>
      </c>
      <c r="E796" s="793" t="s">
        <v>6857</v>
      </c>
      <c r="F796" s="792" t="s">
        <v>4949</v>
      </c>
      <c r="G796" s="794" t="s">
        <v>3400</v>
      </c>
      <c r="H796" s="796"/>
      <c r="I796" s="796"/>
      <c r="J796" s="796"/>
      <c r="K796" s="796"/>
      <c r="L796" s="807">
        <f t="shared" si="92"/>
        <v>60.84</v>
      </c>
      <c r="M796" s="796"/>
      <c r="N796" s="797">
        <v>5.07</v>
      </c>
      <c r="O796" s="795"/>
      <c r="P796" s="795"/>
      <c r="Q796" s="796"/>
      <c r="R796" s="807" t="s">
        <v>16715</v>
      </c>
      <c r="S796" s="807" t="s">
        <v>8952</v>
      </c>
      <c r="T796" s="796" t="s">
        <v>4957</v>
      </c>
      <c r="U796" s="807"/>
      <c r="V796" s="963"/>
      <c r="W796" s="807"/>
      <c r="X796" s="807"/>
      <c r="Y796" s="807"/>
      <c r="Z796" s="807"/>
      <c r="AA796" s="807"/>
      <c r="AB796" s="807"/>
      <c r="AC796" s="807"/>
      <c r="AD796" s="807"/>
      <c r="AE796" s="807"/>
      <c r="AF796" s="807"/>
      <c r="AG796" s="807"/>
      <c r="AH796" s="807"/>
      <c r="AI796" s="807"/>
      <c r="AJ796" s="807"/>
      <c r="AK796" s="559"/>
    </row>
    <row r="797" spans="1:37" ht="31.5" customHeight="1" x14ac:dyDescent="0.25">
      <c r="A797" s="767"/>
      <c r="B797" s="784">
        <v>789</v>
      </c>
      <c r="C797" s="785" t="s">
        <v>1191</v>
      </c>
      <c r="D797" s="792" t="s">
        <v>8845</v>
      </c>
      <c r="E797" s="793" t="s">
        <v>6858</v>
      </c>
      <c r="F797" s="792" t="s">
        <v>4960</v>
      </c>
      <c r="G797" s="794" t="s">
        <v>3400</v>
      </c>
      <c r="H797" s="796"/>
      <c r="I797" s="796"/>
      <c r="J797" s="796"/>
      <c r="K797" s="796"/>
      <c r="L797" s="807">
        <f t="shared" si="92"/>
        <v>303.95999999999998</v>
      </c>
      <c r="M797" s="796"/>
      <c r="N797" s="797">
        <v>25.33</v>
      </c>
      <c r="O797" s="795"/>
      <c r="P797" s="795"/>
      <c r="Q797" s="796"/>
      <c r="R797" s="807" t="s">
        <v>16715</v>
      </c>
      <c r="S797" s="807" t="s">
        <v>8952</v>
      </c>
      <c r="T797" s="796" t="s">
        <v>4963</v>
      </c>
      <c r="U797" s="807"/>
      <c r="V797" s="963"/>
      <c r="W797" s="807"/>
      <c r="X797" s="807"/>
      <c r="Y797" s="807"/>
      <c r="Z797" s="807"/>
      <c r="AA797" s="807"/>
      <c r="AB797" s="807"/>
      <c r="AC797" s="807"/>
      <c r="AD797" s="807"/>
      <c r="AE797" s="807"/>
      <c r="AF797" s="807"/>
      <c r="AG797" s="807"/>
      <c r="AH797" s="807"/>
      <c r="AI797" s="807"/>
      <c r="AJ797" s="807"/>
      <c r="AK797" s="559"/>
    </row>
    <row r="798" spans="1:37" ht="31.5" customHeight="1" x14ac:dyDescent="0.25">
      <c r="A798" s="767"/>
      <c r="B798" s="784">
        <v>790</v>
      </c>
      <c r="C798" s="785" t="s">
        <v>3034</v>
      </c>
      <c r="D798" s="785" t="s">
        <v>8504</v>
      </c>
      <c r="E798" s="793" t="s">
        <v>13748</v>
      </c>
      <c r="F798" s="792" t="s">
        <v>4966</v>
      </c>
      <c r="G798" s="794" t="s">
        <v>3400</v>
      </c>
      <c r="H798" s="796"/>
      <c r="I798" s="796"/>
      <c r="J798" s="796"/>
      <c r="K798" s="796"/>
      <c r="L798" s="807">
        <f t="shared" si="92"/>
        <v>432</v>
      </c>
      <c r="M798" s="796"/>
      <c r="N798" s="797">
        <v>36</v>
      </c>
      <c r="O798" s="795"/>
      <c r="P798" s="795"/>
      <c r="Q798" s="796"/>
      <c r="R798" s="807" t="s">
        <v>16715</v>
      </c>
      <c r="S798" s="807" t="s">
        <v>8952</v>
      </c>
      <c r="T798" s="796" t="s">
        <v>4969</v>
      </c>
      <c r="U798" s="807"/>
      <c r="V798" s="963"/>
      <c r="W798" s="807"/>
      <c r="X798" s="807"/>
      <c r="Y798" s="807"/>
      <c r="Z798" s="807"/>
      <c r="AA798" s="807">
        <v>1</v>
      </c>
      <c r="AB798" s="807" t="s">
        <v>13523</v>
      </c>
      <c r="AC798" s="807" t="s">
        <v>10027</v>
      </c>
      <c r="AD798" s="807" t="s">
        <v>10027</v>
      </c>
      <c r="AE798" s="807" t="s">
        <v>10027</v>
      </c>
      <c r="AF798" s="807"/>
      <c r="AG798" s="807"/>
      <c r="AH798" s="807"/>
      <c r="AI798" s="807"/>
      <c r="AJ798" s="807"/>
      <c r="AK798" s="559"/>
    </row>
    <row r="799" spans="1:37" ht="31.5" customHeight="1" x14ac:dyDescent="0.25">
      <c r="A799" s="767"/>
      <c r="B799" s="784">
        <v>791</v>
      </c>
      <c r="C799" s="785" t="s">
        <v>2817</v>
      </c>
      <c r="D799" s="792" t="s">
        <v>8823</v>
      </c>
      <c r="E799" s="793" t="s">
        <v>17516</v>
      </c>
      <c r="F799" s="792" t="s">
        <v>4972</v>
      </c>
      <c r="G799" s="794" t="s">
        <v>3400</v>
      </c>
      <c r="H799" s="796"/>
      <c r="I799" s="796"/>
      <c r="J799" s="796"/>
      <c r="K799" s="796"/>
      <c r="L799" s="807">
        <f t="shared" si="92"/>
        <v>96</v>
      </c>
      <c r="M799" s="796"/>
      <c r="N799" s="797">
        <v>8</v>
      </c>
      <c r="O799" s="795"/>
      <c r="P799" s="795"/>
      <c r="Q799" s="796"/>
      <c r="R799" s="807" t="s">
        <v>16715</v>
      </c>
      <c r="S799" s="807" t="s">
        <v>8952</v>
      </c>
      <c r="T799" s="882" t="s">
        <v>17428</v>
      </c>
      <c r="U799" s="807"/>
      <c r="V799" s="963"/>
      <c r="W799" s="807"/>
      <c r="X799" s="807"/>
      <c r="Y799" s="807"/>
      <c r="Z799" s="807"/>
      <c r="AA799" s="807">
        <v>1</v>
      </c>
      <c r="AB799" s="807" t="s">
        <v>10525</v>
      </c>
      <c r="AC799" s="807"/>
      <c r="AD799" s="807"/>
      <c r="AE799" s="807"/>
      <c r="AF799" s="807"/>
      <c r="AG799" s="807"/>
      <c r="AH799" s="807"/>
      <c r="AI799" s="807"/>
      <c r="AJ799" s="807"/>
      <c r="AK799" s="559"/>
    </row>
    <row r="800" spans="1:37" ht="31.5" customHeight="1" x14ac:dyDescent="0.25">
      <c r="A800" s="767"/>
      <c r="B800" s="784">
        <v>792</v>
      </c>
      <c r="C800" s="785" t="s">
        <v>2809</v>
      </c>
      <c r="D800" s="792" t="s">
        <v>8579</v>
      </c>
      <c r="E800" s="793" t="s">
        <v>13518</v>
      </c>
      <c r="F800" s="792" t="s">
        <v>4978</v>
      </c>
      <c r="G800" s="794" t="s">
        <v>3400</v>
      </c>
      <c r="H800" s="796"/>
      <c r="I800" s="796"/>
      <c r="J800" s="796"/>
      <c r="K800" s="796"/>
      <c r="L800" s="807">
        <f t="shared" si="92"/>
        <v>116.16</v>
      </c>
      <c r="M800" s="796"/>
      <c r="N800" s="797">
        <v>9.68</v>
      </c>
      <c r="O800" s="795"/>
      <c r="P800" s="795"/>
      <c r="Q800" s="796"/>
      <c r="R800" s="807" t="s">
        <v>16715</v>
      </c>
      <c r="S800" s="807" t="s">
        <v>8952</v>
      </c>
      <c r="T800" s="796" t="s">
        <v>4981</v>
      </c>
      <c r="U800" s="807"/>
      <c r="V800" s="963">
        <v>2</v>
      </c>
      <c r="W800" s="807" t="s">
        <v>13519</v>
      </c>
      <c r="X800" s="807"/>
      <c r="Y800" s="807"/>
      <c r="Z800" s="807"/>
      <c r="AA800" s="807"/>
      <c r="AB800" s="807"/>
      <c r="AC800" s="807"/>
      <c r="AD800" s="807"/>
      <c r="AE800" s="807"/>
      <c r="AF800" s="807"/>
      <c r="AG800" s="807"/>
      <c r="AH800" s="807"/>
      <c r="AI800" s="807"/>
      <c r="AJ800" s="807"/>
      <c r="AK800" s="559"/>
    </row>
    <row r="801" spans="1:37" ht="31.5" customHeight="1" x14ac:dyDescent="0.25">
      <c r="A801" s="767"/>
      <c r="B801" s="784">
        <v>793</v>
      </c>
      <c r="C801" s="785" t="s">
        <v>3034</v>
      </c>
      <c r="D801" s="792" t="s">
        <v>8497</v>
      </c>
      <c r="E801" s="793" t="s">
        <v>6862</v>
      </c>
      <c r="F801" s="792" t="s">
        <v>4984</v>
      </c>
      <c r="G801" s="794" t="s">
        <v>3400</v>
      </c>
      <c r="H801" s="796"/>
      <c r="I801" s="796"/>
      <c r="J801" s="796"/>
      <c r="K801" s="796"/>
      <c r="L801" s="807">
        <f t="shared" si="92"/>
        <v>480</v>
      </c>
      <c r="M801" s="796"/>
      <c r="N801" s="797">
        <v>40</v>
      </c>
      <c r="O801" s="795"/>
      <c r="P801" s="795"/>
      <c r="Q801" s="796"/>
      <c r="R801" s="807" t="s">
        <v>16715</v>
      </c>
      <c r="S801" s="807" t="s">
        <v>8952</v>
      </c>
      <c r="T801" s="796" t="s">
        <v>4987</v>
      </c>
      <c r="U801" s="807"/>
      <c r="V801" s="963"/>
      <c r="W801" s="807"/>
      <c r="X801" s="807"/>
      <c r="Y801" s="807"/>
      <c r="Z801" s="807"/>
      <c r="AA801" s="807">
        <v>1</v>
      </c>
      <c r="AB801" s="807" t="s">
        <v>13485</v>
      </c>
      <c r="AC801" s="807"/>
      <c r="AD801" s="807"/>
      <c r="AE801" s="807"/>
      <c r="AF801" s="807"/>
      <c r="AG801" s="807"/>
      <c r="AH801" s="807"/>
      <c r="AI801" s="807"/>
      <c r="AJ801" s="807"/>
      <c r="AK801" s="559"/>
    </row>
    <row r="802" spans="1:37" ht="31.5" customHeight="1" x14ac:dyDescent="0.25">
      <c r="A802" s="767"/>
      <c r="B802" s="784">
        <v>794</v>
      </c>
      <c r="C802" s="785" t="s">
        <v>3034</v>
      </c>
      <c r="D802" s="792" t="s">
        <v>8499</v>
      </c>
      <c r="E802" s="793" t="s">
        <v>10121</v>
      </c>
      <c r="F802" s="792" t="s">
        <v>4984</v>
      </c>
      <c r="G802" s="794" t="s">
        <v>3400</v>
      </c>
      <c r="H802" s="796"/>
      <c r="I802" s="796"/>
      <c r="J802" s="796"/>
      <c r="K802" s="796"/>
      <c r="L802" s="807">
        <f t="shared" si="92"/>
        <v>169.44</v>
      </c>
      <c r="M802" s="796"/>
      <c r="N802" s="797">
        <v>14.12</v>
      </c>
      <c r="O802" s="795"/>
      <c r="P802" s="795"/>
      <c r="Q802" s="796"/>
      <c r="R802" s="807" t="s">
        <v>16715</v>
      </c>
      <c r="S802" s="807" t="s">
        <v>8952</v>
      </c>
      <c r="T802" s="796" t="s">
        <v>4398</v>
      </c>
      <c r="U802" s="807"/>
      <c r="V802" s="963"/>
      <c r="W802" s="807"/>
      <c r="X802" s="807"/>
      <c r="Y802" s="807"/>
      <c r="Z802" s="807"/>
      <c r="AA802" s="807"/>
      <c r="AB802" s="807"/>
      <c r="AC802" s="807"/>
      <c r="AD802" s="807"/>
      <c r="AE802" s="807"/>
      <c r="AF802" s="807"/>
      <c r="AG802" s="807"/>
      <c r="AH802" s="807"/>
      <c r="AI802" s="807"/>
      <c r="AJ802" s="807"/>
      <c r="AK802" s="559"/>
    </row>
    <row r="803" spans="1:37" ht="31.5" customHeight="1" x14ac:dyDescent="0.25">
      <c r="A803" s="767"/>
      <c r="B803" s="784">
        <v>795</v>
      </c>
      <c r="C803" s="785" t="s">
        <v>3034</v>
      </c>
      <c r="D803" s="792" t="s">
        <v>8861</v>
      </c>
      <c r="E803" s="793" t="s">
        <v>14259</v>
      </c>
      <c r="F803" s="792" t="s">
        <v>4990</v>
      </c>
      <c r="G803" s="794" t="s">
        <v>3400</v>
      </c>
      <c r="H803" s="796"/>
      <c r="I803" s="796"/>
      <c r="J803" s="796"/>
      <c r="K803" s="796"/>
      <c r="L803" s="807">
        <f t="shared" si="92"/>
        <v>403.20000000000005</v>
      </c>
      <c r="M803" s="796"/>
      <c r="N803" s="797">
        <v>33.6</v>
      </c>
      <c r="O803" s="795"/>
      <c r="P803" s="795"/>
      <c r="Q803" s="796"/>
      <c r="R803" s="807" t="s">
        <v>16715</v>
      </c>
      <c r="S803" s="807" t="s">
        <v>8952</v>
      </c>
      <c r="T803" s="796" t="s">
        <v>4993</v>
      </c>
      <c r="U803" s="807"/>
      <c r="V803" s="963"/>
      <c r="W803" s="807"/>
      <c r="X803" s="807"/>
      <c r="Y803" s="807"/>
      <c r="Z803" s="807"/>
      <c r="AA803" s="807">
        <v>1</v>
      </c>
      <c r="AB803" s="807" t="s">
        <v>10525</v>
      </c>
      <c r="AC803" s="807"/>
      <c r="AD803" s="807"/>
      <c r="AE803" s="807" t="s">
        <v>10027</v>
      </c>
      <c r="AF803" s="807"/>
      <c r="AG803" s="807"/>
      <c r="AH803" s="807"/>
      <c r="AI803" s="807"/>
      <c r="AJ803" s="807"/>
      <c r="AK803" s="559"/>
    </row>
    <row r="804" spans="1:37" ht="31.5" customHeight="1" x14ac:dyDescent="0.25">
      <c r="A804" s="767"/>
      <c r="B804" s="784">
        <v>796</v>
      </c>
      <c r="C804" s="785" t="s">
        <v>2759</v>
      </c>
      <c r="D804" s="785" t="s">
        <v>8783</v>
      </c>
      <c r="E804" s="793" t="s">
        <v>16676</v>
      </c>
      <c r="F804" s="792" t="s">
        <v>4996</v>
      </c>
      <c r="G804" s="794" t="s">
        <v>3400</v>
      </c>
      <c r="H804" s="796"/>
      <c r="I804" s="796"/>
      <c r="J804" s="796"/>
      <c r="K804" s="796"/>
      <c r="L804" s="807">
        <f t="shared" si="92"/>
        <v>55.44</v>
      </c>
      <c r="M804" s="796"/>
      <c r="N804" s="795">
        <v>4.62</v>
      </c>
      <c r="O804" s="795"/>
      <c r="P804" s="795"/>
      <c r="Q804" s="796"/>
      <c r="R804" s="807" t="s">
        <v>16715</v>
      </c>
      <c r="S804" s="807" t="s">
        <v>8952</v>
      </c>
      <c r="T804" s="796" t="s">
        <v>4999</v>
      </c>
      <c r="U804" s="807"/>
      <c r="V804" s="963"/>
      <c r="W804" s="807"/>
      <c r="X804" s="807"/>
      <c r="Y804" s="807"/>
      <c r="Z804" s="807" t="s">
        <v>16675</v>
      </c>
      <c r="AA804" s="807"/>
      <c r="AB804" s="807"/>
      <c r="AC804" s="807"/>
      <c r="AD804" s="807"/>
      <c r="AE804" s="807"/>
      <c r="AF804" s="807"/>
      <c r="AG804" s="807"/>
      <c r="AH804" s="807"/>
      <c r="AI804" s="807"/>
      <c r="AJ804" s="807"/>
      <c r="AK804" s="559"/>
    </row>
    <row r="805" spans="1:37" ht="110.25" customHeight="1" x14ac:dyDescent="0.25">
      <c r="A805" s="767"/>
      <c r="B805" s="784">
        <v>797</v>
      </c>
      <c r="C805" s="874" t="s">
        <v>2809</v>
      </c>
      <c r="D805" s="872" t="s">
        <v>16099</v>
      </c>
      <c r="E805" s="862" t="s">
        <v>16100</v>
      </c>
      <c r="F805" s="872" t="s">
        <v>16101</v>
      </c>
      <c r="G805" s="807" t="s">
        <v>3400</v>
      </c>
      <c r="H805" s="781"/>
      <c r="I805" s="781"/>
      <c r="J805" s="781"/>
      <c r="K805" s="782"/>
      <c r="L805" s="807">
        <f t="shared" si="92"/>
        <v>79.199999999999989</v>
      </c>
      <c r="M805" s="782"/>
      <c r="N805" s="800">
        <v>6.6</v>
      </c>
      <c r="O805" s="800"/>
      <c r="P805" s="786"/>
      <c r="Q805" s="945"/>
      <c r="R805" s="807" t="s">
        <v>16715</v>
      </c>
      <c r="S805" s="800" t="s">
        <v>8952</v>
      </c>
      <c r="T805" s="800" t="s">
        <v>16512</v>
      </c>
      <c r="U805" s="876"/>
      <c r="V805" s="963">
        <v>1</v>
      </c>
      <c r="W805" s="877" t="s">
        <v>16102</v>
      </c>
      <c r="X805" s="876"/>
      <c r="Y805" s="876"/>
      <c r="Z805" s="876"/>
      <c r="AA805" s="876"/>
      <c r="AB805" s="877"/>
      <c r="AC805" s="876"/>
      <c r="AD805" s="876"/>
      <c r="AE805" s="876" t="s">
        <v>10027</v>
      </c>
      <c r="AF805" s="876"/>
      <c r="AG805" s="876"/>
      <c r="AH805" s="807"/>
      <c r="AI805" s="807"/>
      <c r="AJ805" s="807"/>
      <c r="AK805" s="559"/>
    </row>
    <row r="806" spans="1:37" ht="31.5" customHeight="1" x14ac:dyDescent="0.25">
      <c r="A806" s="767"/>
      <c r="B806" s="784">
        <v>798</v>
      </c>
      <c r="C806" s="785" t="s">
        <v>3034</v>
      </c>
      <c r="D806" s="792" t="s">
        <v>8886</v>
      </c>
      <c r="E806" s="793" t="s">
        <v>14260</v>
      </c>
      <c r="F806" s="792" t="s">
        <v>5010</v>
      </c>
      <c r="G806" s="794" t="s">
        <v>3400</v>
      </c>
      <c r="H806" s="796"/>
      <c r="I806" s="796"/>
      <c r="J806" s="796"/>
      <c r="K806" s="796"/>
      <c r="L806" s="807">
        <f t="shared" si="92"/>
        <v>264</v>
      </c>
      <c r="M806" s="796"/>
      <c r="N806" s="797">
        <v>22</v>
      </c>
      <c r="O806" s="795"/>
      <c r="P806" s="795"/>
      <c r="Q806" s="796"/>
      <c r="R806" s="807" t="s">
        <v>16715</v>
      </c>
      <c r="S806" s="807" t="s">
        <v>8952</v>
      </c>
      <c r="T806" s="796" t="s">
        <v>5013</v>
      </c>
      <c r="U806" s="807"/>
      <c r="V806" s="963"/>
      <c r="W806" s="807"/>
      <c r="X806" s="807"/>
      <c r="Y806" s="807"/>
      <c r="Z806" s="807"/>
      <c r="AA806" s="807">
        <v>1</v>
      </c>
      <c r="AB806" s="807" t="s">
        <v>10525</v>
      </c>
      <c r="AC806" s="807" t="s">
        <v>10027</v>
      </c>
      <c r="AD806" s="807"/>
      <c r="AE806" s="807" t="s">
        <v>10027</v>
      </c>
      <c r="AF806" s="807"/>
      <c r="AG806" s="807"/>
      <c r="AH806" s="807"/>
      <c r="AI806" s="807"/>
      <c r="AJ806" s="807"/>
      <c r="AK806" s="559"/>
    </row>
    <row r="807" spans="1:37" ht="31.5" customHeight="1" x14ac:dyDescent="0.25">
      <c r="A807" s="767"/>
      <c r="B807" s="784">
        <v>799</v>
      </c>
      <c r="C807" s="785" t="s">
        <v>2844</v>
      </c>
      <c r="D807" s="792" t="s">
        <v>8375</v>
      </c>
      <c r="E807" s="793" t="s">
        <v>14261</v>
      </c>
      <c r="F807" s="792" t="s">
        <v>5016</v>
      </c>
      <c r="G807" s="794" t="s">
        <v>3400</v>
      </c>
      <c r="H807" s="796"/>
      <c r="I807" s="796"/>
      <c r="J807" s="796"/>
      <c r="K807" s="796"/>
      <c r="L807" s="807">
        <f t="shared" si="92"/>
        <v>69.72</v>
      </c>
      <c r="M807" s="796"/>
      <c r="N807" s="797">
        <v>5.81</v>
      </c>
      <c r="O807" s="795"/>
      <c r="P807" s="795"/>
      <c r="Q807" s="796"/>
      <c r="R807" s="807" t="s">
        <v>16715</v>
      </c>
      <c r="S807" s="807" t="s">
        <v>8952</v>
      </c>
      <c r="T807" s="796" t="s">
        <v>5019</v>
      </c>
      <c r="U807" s="807"/>
      <c r="V807" s="963">
        <v>1</v>
      </c>
      <c r="W807" s="807" t="s">
        <v>13717</v>
      </c>
      <c r="X807" s="807"/>
      <c r="Y807" s="807"/>
      <c r="Z807" s="807"/>
      <c r="AA807" s="807"/>
      <c r="AB807" s="807"/>
      <c r="AC807" s="807"/>
      <c r="AD807" s="807"/>
      <c r="AE807" s="807" t="s">
        <v>10027</v>
      </c>
      <c r="AF807" s="807"/>
      <c r="AG807" s="807"/>
      <c r="AH807" s="807"/>
      <c r="AI807" s="807"/>
      <c r="AJ807" s="807"/>
      <c r="AK807" s="559"/>
    </row>
    <row r="808" spans="1:37" ht="110.25" customHeight="1" x14ac:dyDescent="0.25">
      <c r="A808" s="767"/>
      <c r="B808" s="784">
        <v>800</v>
      </c>
      <c r="C808" s="785" t="s">
        <v>3034</v>
      </c>
      <c r="D808" s="792" t="s">
        <v>8501</v>
      </c>
      <c r="E808" s="793" t="s">
        <v>15996</v>
      </c>
      <c r="F808" s="792" t="s">
        <v>5023</v>
      </c>
      <c r="G808" s="794" t="s">
        <v>3400</v>
      </c>
      <c r="H808" s="796"/>
      <c r="I808" s="796"/>
      <c r="J808" s="796"/>
      <c r="K808" s="796"/>
      <c r="L808" s="807">
        <f t="shared" si="92"/>
        <v>49.44</v>
      </c>
      <c r="M808" s="796"/>
      <c r="N808" s="797">
        <v>4.12</v>
      </c>
      <c r="O808" s="795"/>
      <c r="P808" s="795"/>
      <c r="Q808" s="796"/>
      <c r="R808" s="807" t="s">
        <v>16715</v>
      </c>
      <c r="S808" s="807" t="s">
        <v>8952</v>
      </c>
      <c r="T808" s="796" t="s">
        <v>15997</v>
      </c>
      <c r="U808" s="807"/>
      <c r="V808" s="963">
        <v>3</v>
      </c>
      <c r="W808" s="807" t="s">
        <v>13540</v>
      </c>
      <c r="X808" s="807"/>
      <c r="Y808" s="807"/>
      <c r="Z808" s="807"/>
      <c r="AA808" s="807"/>
      <c r="AB808" s="807"/>
      <c r="AC808" s="807" t="s">
        <v>10027</v>
      </c>
      <c r="AD808" s="807" t="s">
        <v>10027</v>
      </c>
      <c r="AE808" s="807" t="s">
        <v>10027</v>
      </c>
      <c r="AF808" s="807"/>
      <c r="AG808" s="807"/>
      <c r="AH808" s="807"/>
      <c r="AI808" s="807"/>
      <c r="AJ808" s="807"/>
      <c r="AK808" s="559"/>
    </row>
    <row r="809" spans="1:37" ht="78.75" customHeight="1" x14ac:dyDescent="0.25">
      <c r="A809" s="767"/>
      <c r="B809" s="784">
        <v>801</v>
      </c>
      <c r="C809" s="785" t="s">
        <v>2759</v>
      </c>
      <c r="D809" s="792" t="s">
        <v>8808</v>
      </c>
      <c r="E809" s="793" t="s">
        <v>13750</v>
      </c>
      <c r="F809" s="792" t="s">
        <v>5029</v>
      </c>
      <c r="G809" s="794" t="s">
        <v>3400</v>
      </c>
      <c r="H809" s="796"/>
      <c r="I809" s="796"/>
      <c r="J809" s="796"/>
      <c r="K809" s="796"/>
      <c r="L809" s="807">
        <f t="shared" si="92"/>
        <v>118.80000000000001</v>
      </c>
      <c r="M809" s="796"/>
      <c r="N809" s="795">
        <v>9.9</v>
      </c>
      <c r="O809" s="795"/>
      <c r="P809" s="795"/>
      <c r="Q809" s="796"/>
      <c r="R809" s="807" t="s">
        <v>16715</v>
      </c>
      <c r="S809" s="807" t="s">
        <v>8952</v>
      </c>
      <c r="T809" s="796" t="s">
        <v>5032</v>
      </c>
      <c r="U809" s="807"/>
      <c r="V809" s="963">
        <v>2</v>
      </c>
      <c r="W809" s="807" t="s">
        <v>13501</v>
      </c>
      <c r="X809" s="807"/>
      <c r="Y809" s="807"/>
      <c r="Z809" s="807"/>
      <c r="AA809" s="807"/>
      <c r="AB809" s="807"/>
      <c r="AC809" s="807" t="s">
        <v>10027</v>
      </c>
      <c r="AD809" s="807"/>
      <c r="AE809" s="807" t="s">
        <v>10027</v>
      </c>
      <c r="AF809" s="807"/>
      <c r="AG809" s="807"/>
      <c r="AH809" s="807"/>
      <c r="AI809" s="807"/>
      <c r="AJ809" s="807"/>
      <c r="AK809" s="559"/>
    </row>
    <row r="810" spans="1:37" ht="47.25" customHeight="1" x14ac:dyDescent="0.25">
      <c r="A810" s="767"/>
      <c r="B810" s="784">
        <v>802</v>
      </c>
      <c r="C810" s="785" t="s">
        <v>2759</v>
      </c>
      <c r="D810" s="792" t="s">
        <v>8840</v>
      </c>
      <c r="E810" s="793" t="s">
        <v>13520</v>
      </c>
      <c r="F810" s="792" t="s">
        <v>5036</v>
      </c>
      <c r="G810" s="794" t="s">
        <v>3400</v>
      </c>
      <c r="H810" s="796"/>
      <c r="I810" s="796"/>
      <c r="J810" s="796"/>
      <c r="K810" s="796"/>
      <c r="L810" s="807">
        <f t="shared" si="92"/>
        <v>158.39999999999998</v>
      </c>
      <c r="M810" s="796"/>
      <c r="N810" s="795">
        <v>13.2</v>
      </c>
      <c r="O810" s="795"/>
      <c r="P810" s="795"/>
      <c r="Q810" s="796"/>
      <c r="R810" s="807" t="s">
        <v>16715</v>
      </c>
      <c r="S810" s="807" t="s">
        <v>8952</v>
      </c>
      <c r="T810" s="796" t="s">
        <v>5039</v>
      </c>
      <c r="U810" s="807"/>
      <c r="V810" s="963">
        <v>3</v>
      </c>
      <c r="W810" s="807" t="s">
        <v>16669</v>
      </c>
      <c r="X810" s="807"/>
      <c r="Y810" s="807"/>
      <c r="Z810" s="807"/>
      <c r="AA810" s="807"/>
      <c r="AB810" s="807"/>
      <c r="AC810" s="807" t="s">
        <v>10027</v>
      </c>
      <c r="AD810" s="807" t="s">
        <v>10027</v>
      </c>
      <c r="AE810" s="807" t="s">
        <v>10027</v>
      </c>
      <c r="AF810" s="807" t="s">
        <v>10027</v>
      </c>
      <c r="AG810" s="807"/>
      <c r="AH810" s="807"/>
      <c r="AI810" s="807"/>
      <c r="AJ810" s="807"/>
      <c r="AK810" s="559"/>
    </row>
    <row r="811" spans="1:37" ht="31.5" customHeight="1" x14ac:dyDescent="0.25">
      <c r="A811" s="767"/>
      <c r="B811" s="784">
        <v>803</v>
      </c>
      <c r="C811" s="785" t="s">
        <v>3034</v>
      </c>
      <c r="D811" s="785" t="s">
        <v>8504</v>
      </c>
      <c r="E811" s="793" t="s">
        <v>13751</v>
      </c>
      <c r="F811" s="792" t="s">
        <v>5042</v>
      </c>
      <c r="G811" s="794" t="s">
        <v>3400</v>
      </c>
      <c r="H811" s="796"/>
      <c r="I811" s="796"/>
      <c r="J811" s="796"/>
      <c r="K811" s="796"/>
      <c r="L811" s="807">
        <f t="shared" si="92"/>
        <v>422.40000000000003</v>
      </c>
      <c r="M811" s="796"/>
      <c r="N811" s="797">
        <v>35.200000000000003</v>
      </c>
      <c r="O811" s="795"/>
      <c r="P811" s="795"/>
      <c r="Q811" s="796"/>
      <c r="R811" s="807" t="s">
        <v>16715</v>
      </c>
      <c r="S811" s="807" t="s">
        <v>8952</v>
      </c>
      <c r="T811" s="796" t="s">
        <v>5045</v>
      </c>
      <c r="U811" s="807"/>
      <c r="V811" s="963"/>
      <c r="W811" s="807"/>
      <c r="X811" s="807"/>
      <c r="Y811" s="807"/>
      <c r="Z811" s="807"/>
      <c r="AA811" s="807">
        <v>1</v>
      </c>
      <c r="AB811" s="807" t="s">
        <v>13752</v>
      </c>
      <c r="AC811" s="807" t="s">
        <v>10027</v>
      </c>
      <c r="AD811" s="807"/>
      <c r="AE811" s="807" t="s">
        <v>10027</v>
      </c>
      <c r="AF811" s="807"/>
      <c r="AG811" s="807"/>
      <c r="AH811" s="807"/>
      <c r="AI811" s="807"/>
      <c r="AJ811" s="807"/>
      <c r="AK811" s="559"/>
    </row>
    <row r="812" spans="1:37" ht="47.25" customHeight="1" x14ac:dyDescent="0.25">
      <c r="A812" s="767"/>
      <c r="B812" s="784">
        <v>804</v>
      </c>
      <c r="C812" s="785" t="s">
        <v>2817</v>
      </c>
      <c r="D812" s="792" t="s">
        <v>8902</v>
      </c>
      <c r="E812" s="793" t="s">
        <v>6872</v>
      </c>
      <c r="F812" s="792" t="s">
        <v>5048</v>
      </c>
      <c r="G812" s="794" t="s">
        <v>3400</v>
      </c>
      <c r="H812" s="796"/>
      <c r="I812" s="796"/>
      <c r="J812" s="796"/>
      <c r="K812" s="796"/>
      <c r="L812" s="807">
        <f t="shared" si="92"/>
        <v>18</v>
      </c>
      <c r="M812" s="796"/>
      <c r="N812" s="797">
        <v>1.5</v>
      </c>
      <c r="O812" s="795"/>
      <c r="P812" s="795"/>
      <c r="Q812" s="796"/>
      <c r="R812" s="807" t="s">
        <v>16715</v>
      </c>
      <c r="S812" s="807" t="s">
        <v>8952</v>
      </c>
      <c r="T812" s="796" t="s">
        <v>5051</v>
      </c>
      <c r="U812" s="807"/>
      <c r="V812" s="963"/>
      <c r="W812" s="807"/>
      <c r="X812" s="807"/>
      <c r="Y812" s="807"/>
      <c r="Z812" s="807"/>
      <c r="AA812" s="807"/>
      <c r="AB812" s="807"/>
      <c r="AC812" s="807"/>
      <c r="AD812" s="807"/>
      <c r="AE812" s="807"/>
      <c r="AF812" s="807"/>
      <c r="AG812" s="807"/>
      <c r="AH812" s="807"/>
      <c r="AI812" s="807"/>
      <c r="AJ812" s="807"/>
      <c r="AK812" s="559"/>
    </row>
    <row r="813" spans="1:37" ht="47.25" customHeight="1" x14ac:dyDescent="0.25">
      <c r="A813" s="767"/>
      <c r="B813" s="784">
        <v>805</v>
      </c>
      <c r="C813" s="785" t="s">
        <v>2809</v>
      </c>
      <c r="D813" s="792" t="s">
        <v>1904</v>
      </c>
      <c r="E813" s="793" t="s">
        <v>13753</v>
      </c>
      <c r="F813" s="792" t="s">
        <v>5054</v>
      </c>
      <c r="G813" s="794" t="s">
        <v>3400</v>
      </c>
      <c r="H813" s="796"/>
      <c r="I813" s="796"/>
      <c r="J813" s="796"/>
      <c r="K813" s="796"/>
      <c r="L813" s="807">
        <f t="shared" si="92"/>
        <v>165.60000000000002</v>
      </c>
      <c r="M813" s="796"/>
      <c r="N813" s="797">
        <v>13.8</v>
      </c>
      <c r="O813" s="795"/>
      <c r="P813" s="795"/>
      <c r="Q813" s="796"/>
      <c r="R813" s="807" t="s">
        <v>16715</v>
      </c>
      <c r="S813" s="807" t="s">
        <v>8952</v>
      </c>
      <c r="T813" s="796" t="s">
        <v>5057</v>
      </c>
      <c r="U813" s="807"/>
      <c r="V813" s="963">
        <v>4</v>
      </c>
      <c r="W813" s="807" t="s">
        <v>13485</v>
      </c>
      <c r="X813" s="807"/>
      <c r="Y813" s="807"/>
      <c r="Z813" s="807"/>
      <c r="AA813" s="807"/>
      <c r="AB813" s="807"/>
      <c r="AC813" s="807" t="s">
        <v>10027</v>
      </c>
      <c r="AD813" s="807"/>
      <c r="AE813" s="807" t="s">
        <v>10027</v>
      </c>
      <c r="AF813" s="807"/>
      <c r="AG813" s="807"/>
      <c r="AH813" s="807"/>
      <c r="AI813" s="807"/>
      <c r="AJ813" s="807"/>
      <c r="AK813" s="559"/>
    </row>
    <row r="814" spans="1:37" ht="47.25" customHeight="1" x14ac:dyDescent="0.25">
      <c r="A814" s="767"/>
      <c r="B814" s="784">
        <v>806</v>
      </c>
      <c r="C814" s="785" t="s">
        <v>2759</v>
      </c>
      <c r="D814" s="792" t="s">
        <v>8808</v>
      </c>
      <c r="E814" s="793" t="s">
        <v>6874</v>
      </c>
      <c r="F814" s="792" t="s">
        <v>5060</v>
      </c>
      <c r="G814" s="794" t="s">
        <v>3400</v>
      </c>
      <c r="H814" s="796"/>
      <c r="I814" s="796"/>
      <c r="J814" s="796"/>
      <c r="K814" s="796"/>
      <c r="L814" s="807">
        <f t="shared" si="92"/>
        <v>50.16</v>
      </c>
      <c r="M814" s="796"/>
      <c r="N814" s="795">
        <v>4.18</v>
      </c>
      <c r="O814" s="795"/>
      <c r="P814" s="795"/>
      <c r="Q814" s="796"/>
      <c r="R814" s="807" t="s">
        <v>16715</v>
      </c>
      <c r="S814" s="807" t="s">
        <v>8952</v>
      </c>
      <c r="T814" s="796" t="s">
        <v>5063</v>
      </c>
      <c r="U814" s="807"/>
      <c r="V814" s="963">
        <v>1</v>
      </c>
      <c r="W814" s="807" t="s">
        <v>13523</v>
      </c>
      <c r="X814" s="807"/>
      <c r="Y814" s="807"/>
      <c r="Z814" s="807"/>
      <c r="AA814" s="807"/>
      <c r="AB814" s="807"/>
      <c r="AC814" s="807"/>
      <c r="AD814" s="807"/>
      <c r="AE814" s="807"/>
      <c r="AF814" s="807"/>
      <c r="AG814" s="807"/>
      <c r="AH814" s="807"/>
      <c r="AI814" s="807"/>
      <c r="AJ814" s="807"/>
      <c r="AK814" s="559"/>
    </row>
    <row r="815" spans="1:37" ht="31.5" customHeight="1" x14ac:dyDescent="0.25">
      <c r="A815" s="767"/>
      <c r="B815" s="784">
        <v>807</v>
      </c>
      <c r="C815" s="785" t="s">
        <v>3034</v>
      </c>
      <c r="D815" s="792" t="s">
        <v>8500</v>
      </c>
      <c r="E815" s="793" t="s">
        <v>13754</v>
      </c>
      <c r="F815" s="792" t="s">
        <v>5066</v>
      </c>
      <c r="G815" s="794" t="s">
        <v>3400</v>
      </c>
      <c r="H815" s="796"/>
      <c r="I815" s="796"/>
      <c r="J815" s="796"/>
      <c r="K815" s="796"/>
      <c r="L815" s="807">
        <f t="shared" si="92"/>
        <v>480</v>
      </c>
      <c r="M815" s="796"/>
      <c r="N815" s="797">
        <v>40</v>
      </c>
      <c r="O815" s="795"/>
      <c r="P815" s="795"/>
      <c r="Q815" s="796"/>
      <c r="R815" s="807" t="s">
        <v>16715</v>
      </c>
      <c r="S815" s="807" t="s">
        <v>8952</v>
      </c>
      <c r="T815" s="796" t="s">
        <v>5069</v>
      </c>
      <c r="U815" s="807"/>
      <c r="V815" s="963"/>
      <c r="W815" s="807"/>
      <c r="X815" s="807"/>
      <c r="Y815" s="807"/>
      <c r="Z815" s="807"/>
      <c r="AA815" s="807">
        <v>1</v>
      </c>
      <c r="AB815" s="807" t="s">
        <v>10525</v>
      </c>
      <c r="AC815" s="807" t="s">
        <v>10027</v>
      </c>
      <c r="AD815" s="807"/>
      <c r="AE815" s="807" t="s">
        <v>10027</v>
      </c>
      <c r="AF815" s="807"/>
      <c r="AG815" s="807"/>
      <c r="AH815" s="807"/>
      <c r="AI815" s="807"/>
      <c r="AJ815" s="807"/>
      <c r="AK815" s="559"/>
    </row>
    <row r="816" spans="1:37" ht="47.25" customHeight="1" x14ac:dyDescent="0.25">
      <c r="A816" s="767"/>
      <c r="B816" s="784">
        <v>808</v>
      </c>
      <c r="C816" s="785" t="s">
        <v>2844</v>
      </c>
      <c r="D816" s="792" t="s">
        <v>2357</v>
      </c>
      <c r="E816" s="793" t="s">
        <v>14262</v>
      </c>
      <c r="F816" s="792" t="s">
        <v>5072</v>
      </c>
      <c r="G816" s="794" t="s">
        <v>3400</v>
      </c>
      <c r="H816" s="796"/>
      <c r="I816" s="796"/>
      <c r="J816" s="796"/>
      <c r="K816" s="796"/>
      <c r="L816" s="807">
        <f t="shared" si="92"/>
        <v>32.64</v>
      </c>
      <c r="M816" s="796"/>
      <c r="N816" s="797">
        <v>2.72</v>
      </c>
      <c r="O816" s="795"/>
      <c r="P816" s="795"/>
      <c r="Q816" s="796"/>
      <c r="R816" s="807" t="s">
        <v>16715</v>
      </c>
      <c r="S816" s="807" t="s">
        <v>8952</v>
      </c>
      <c r="T816" s="796" t="s">
        <v>5075</v>
      </c>
      <c r="U816" s="807"/>
      <c r="V816" s="963">
        <v>6</v>
      </c>
      <c r="W816" s="807" t="s">
        <v>13717</v>
      </c>
      <c r="X816" s="807"/>
      <c r="Y816" s="807"/>
      <c r="Z816" s="807"/>
      <c r="AA816" s="807"/>
      <c r="AB816" s="807"/>
      <c r="AC816" s="807" t="s">
        <v>10027</v>
      </c>
      <c r="AD816" s="807"/>
      <c r="AE816" s="807"/>
      <c r="AF816" s="807"/>
      <c r="AG816" s="807"/>
      <c r="AH816" s="807"/>
      <c r="AI816" s="807"/>
      <c r="AJ816" s="807"/>
      <c r="AK816" s="559"/>
    </row>
    <row r="817" spans="1:37" ht="47.25" customHeight="1" x14ac:dyDescent="0.25">
      <c r="A817" s="767"/>
      <c r="B817" s="784">
        <v>809</v>
      </c>
      <c r="C817" s="785" t="s">
        <v>3034</v>
      </c>
      <c r="D817" s="792" t="s">
        <v>8900</v>
      </c>
      <c r="E817" s="793" t="s">
        <v>13755</v>
      </c>
      <c r="F817" s="792" t="s">
        <v>5079</v>
      </c>
      <c r="G817" s="794" t="s">
        <v>3400</v>
      </c>
      <c r="H817" s="796"/>
      <c r="I817" s="796"/>
      <c r="J817" s="796"/>
      <c r="K817" s="796"/>
      <c r="L817" s="807">
        <f t="shared" si="92"/>
        <v>95.039999999999992</v>
      </c>
      <c r="M817" s="796"/>
      <c r="N817" s="797">
        <v>7.92</v>
      </c>
      <c r="O817" s="795"/>
      <c r="P817" s="795"/>
      <c r="Q817" s="796"/>
      <c r="R817" s="807" t="s">
        <v>16715</v>
      </c>
      <c r="S817" s="807" t="s">
        <v>8952</v>
      </c>
      <c r="T817" s="796" t="s">
        <v>5082</v>
      </c>
      <c r="U817" s="807"/>
      <c r="V817" s="963">
        <v>4</v>
      </c>
      <c r="W817" s="807" t="s">
        <v>13549</v>
      </c>
      <c r="X817" s="807"/>
      <c r="Y817" s="807"/>
      <c r="Z817" s="807"/>
      <c r="AA817" s="807"/>
      <c r="AB817" s="807"/>
      <c r="AC817" s="807" t="s">
        <v>10027</v>
      </c>
      <c r="AD817" s="807" t="s">
        <v>10027</v>
      </c>
      <c r="AE817" s="807" t="s">
        <v>10027</v>
      </c>
      <c r="AF817" s="807"/>
      <c r="AG817" s="807"/>
      <c r="AH817" s="807"/>
      <c r="AI817" s="807"/>
      <c r="AJ817" s="807"/>
      <c r="AK817" s="559"/>
    </row>
    <row r="818" spans="1:37" ht="31.5" customHeight="1" x14ac:dyDescent="0.25">
      <c r="A818" s="767"/>
      <c r="B818" s="784">
        <v>810</v>
      </c>
      <c r="C818" s="785" t="s">
        <v>2809</v>
      </c>
      <c r="D818" s="792" t="s">
        <v>6542</v>
      </c>
      <c r="E818" s="793" t="s">
        <v>13756</v>
      </c>
      <c r="F818" s="792" t="s">
        <v>5085</v>
      </c>
      <c r="G818" s="794" t="s">
        <v>3400</v>
      </c>
      <c r="H818" s="796"/>
      <c r="I818" s="796"/>
      <c r="J818" s="796"/>
      <c r="K818" s="796"/>
      <c r="L818" s="807">
        <f t="shared" si="92"/>
        <v>96</v>
      </c>
      <c r="M818" s="796"/>
      <c r="N818" s="797">
        <v>8</v>
      </c>
      <c r="O818" s="795"/>
      <c r="P818" s="795"/>
      <c r="Q818" s="796"/>
      <c r="R818" s="807" t="s">
        <v>16715</v>
      </c>
      <c r="S818" s="807" t="s">
        <v>8952</v>
      </c>
      <c r="T818" s="796" t="s">
        <v>5088</v>
      </c>
      <c r="U818" s="807"/>
      <c r="V818" s="963"/>
      <c r="W818" s="807"/>
      <c r="X818" s="807"/>
      <c r="Y818" s="807"/>
      <c r="Z818" s="807"/>
      <c r="AA818" s="807">
        <v>1</v>
      </c>
      <c r="AB818" s="807" t="s">
        <v>10525</v>
      </c>
      <c r="AC818" s="807"/>
      <c r="AD818" s="807"/>
      <c r="AE818" s="807"/>
      <c r="AF818" s="807"/>
      <c r="AG818" s="807"/>
      <c r="AH818" s="807"/>
      <c r="AI818" s="807"/>
      <c r="AJ818" s="807"/>
      <c r="AK818" s="559"/>
    </row>
    <row r="819" spans="1:37" ht="31.5" customHeight="1" x14ac:dyDescent="0.25">
      <c r="A819" s="767"/>
      <c r="B819" s="784">
        <v>811</v>
      </c>
      <c r="C819" s="785" t="s">
        <v>2844</v>
      </c>
      <c r="D819" s="792" t="s">
        <v>8901</v>
      </c>
      <c r="E819" s="793" t="s">
        <v>13521</v>
      </c>
      <c r="F819" s="792" t="s">
        <v>5091</v>
      </c>
      <c r="G819" s="794" t="s">
        <v>3400</v>
      </c>
      <c r="H819" s="796"/>
      <c r="I819" s="796"/>
      <c r="J819" s="796"/>
      <c r="K819" s="796"/>
      <c r="L819" s="807">
        <f t="shared" si="92"/>
        <v>59.400000000000006</v>
      </c>
      <c r="M819" s="796"/>
      <c r="N819" s="797">
        <v>4.95</v>
      </c>
      <c r="O819" s="795"/>
      <c r="P819" s="795"/>
      <c r="Q819" s="796"/>
      <c r="R819" s="807" t="s">
        <v>16715</v>
      </c>
      <c r="S819" s="807" t="s">
        <v>8952</v>
      </c>
      <c r="T819" s="796" t="s">
        <v>5094</v>
      </c>
      <c r="U819" s="807"/>
      <c r="V819" s="963">
        <v>2</v>
      </c>
      <c r="W819" s="807" t="s">
        <v>13485</v>
      </c>
      <c r="X819" s="807"/>
      <c r="Y819" s="807"/>
      <c r="Z819" s="807"/>
      <c r="AA819" s="807"/>
      <c r="AB819" s="807"/>
      <c r="AC819" s="807" t="s">
        <v>10027</v>
      </c>
      <c r="AD819" s="807"/>
      <c r="AE819" s="807" t="s">
        <v>10027</v>
      </c>
      <c r="AF819" s="807"/>
      <c r="AG819" s="807"/>
      <c r="AH819" s="807"/>
      <c r="AI819" s="807"/>
      <c r="AJ819" s="807"/>
      <c r="AK819" s="559"/>
    </row>
    <row r="820" spans="1:37" ht="31.5" customHeight="1" x14ac:dyDescent="0.25">
      <c r="A820" s="767"/>
      <c r="B820" s="784">
        <v>812</v>
      </c>
      <c r="C820" s="785" t="s">
        <v>2759</v>
      </c>
      <c r="D820" s="792" t="s">
        <v>8827</v>
      </c>
      <c r="E820" s="793" t="s">
        <v>13757</v>
      </c>
      <c r="F820" s="792" t="s">
        <v>5097</v>
      </c>
      <c r="G820" s="794" t="s">
        <v>3400</v>
      </c>
      <c r="H820" s="796"/>
      <c r="I820" s="796"/>
      <c r="J820" s="796"/>
      <c r="K820" s="796"/>
      <c r="L820" s="807">
        <f t="shared" si="92"/>
        <v>96</v>
      </c>
      <c r="M820" s="796"/>
      <c r="N820" s="795">
        <v>8</v>
      </c>
      <c r="O820" s="795"/>
      <c r="P820" s="795"/>
      <c r="Q820" s="796"/>
      <c r="R820" s="807" t="s">
        <v>16715</v>
      </c>
      <c r="S820" s="807" t="s">
        <v>8952</v>
      </c>
      <c r="T820" s="796" t="s">
        <v>5100</v>
      </c>
      <c r="U820" s="807"/>
      <c r="V820" s="963"/>
      <c r="W820" s="807"/>
      <c r="X820" s="807"/>
      <c r="Y820" s="807"/>
      <c r="Z820" s="807"/>
      <c r="AA820" s="807">
        <v>1</v>
      </c>
      <c r="AB820" s="807" t="s">
        <v>13742</v>
      </c>
      <c r="AC820" s="807" t="s">
        <v>10027</v>
      </c>
      <c r="AD820" s="807"/>
      <c r="AE820" s="807" t="s">
        <v>10027</v>
      </c>
      <c r="AF820" s="807"/>
      <c r="AG820" s="807"/>
      <c r="AH820" s="807"/>
      <c r="AI820" s="807"/>
      <c r="AJ820" s="807"/>
      <c r="AK820" s="559"/>
    </row>
    <row r="821" spans="1:37" ht="47.25" customHeight="1" x14ac:dyDescent="0.25">
      <c r="A821" s="767"/>
      <c r="B821" s="784">
        <v>813</v>
      </c>
      <c r="C821" s="785" t="s">
        <v>3162</v>
      </c>
      <c r="D821" s="792" t="s">
        <v>8796</v>
      </c>
      <c r="E821" s="793" t="s">
        <v>13758</v>
      </c>
      <c r="F821" s="792" t="s">
        <v>5103</v>
      </c>
      <c r="G821" s="794" t="s">
        <v>3400</v>
      </c>
      <c r="H821" s="796"/>
      <c r="I821" s="796"/>
      <c r="J821" s="796"/>
      <c r="K821" s="796"/>
      <c r="L821" s="807">
        <f t="shared" si="92"/>
        <v>79.199999999999989</v>
      </c>
      <c r="M821" s="796"/>
      <c r="N821" s="797">
        <v>6.6</v>
      </c>
      <c r="O821" s="795"/>
      <c r="P821" s="795"/>
      <c r="Q821" s="796"/>
      <c r="R821" s="807" t="s">
        <v>16715</v>
      </c>
      <c r="S821" s="807" t="s">
        <v>8952</v>
      </c>
      <c r="T821" s="796" t="s">
        <v>5106</v>
      </c>
      <c r="U821" s="807"/>
      <c r="V821" s="963">
        <v>2</v>
      </c>
      <c r="W821" s="807" t="s">
        <v>13485</v>
      </c>
      <c r="X821" s="807"/>
      <c r="Y821" s="807"/>
      <c r="Z821" s="807"/>
      <c r="AA821" s="807"/>
      <c r="AB821" s="807"/>
      <c r="AC821" s="807" t="s">
        <v>10027</v>
      </c>
      <c r="AD821" s="807"/>
      <c r="AE821" s="807"/>
      <c r="AF821" s="807"/>
      <c r="AG821" s="807"/>
      <c r="AH821" s="807"/>
      <c r="AI821" s="807"/>
      <c r="AJ821" s="807"/>
      <c r="AK821" s="559"/>
    </row>
    <row r="822" spans="1:37" ht="31.5" customHeight="1" x14ac:dyDescent="0.25">
      <c r="A822" s="767"/>
      <c r="B822" s="784">
        <v>814</v>
      </c>
      <c r="C822" s="785" t="s">
        <v>2817</v>
      </c>
      <c r="D822" s="785" t="s">
        <v>8759</v>
      </c>
      <c r="E822" s="793" t="s">
        <v>6882</v>
      </c>
      <c r="F822" s="792" t="s">
        <v>5109</v>
      </c>
      <c r="G822" s="794" t="s">
        <v>3400</v>
      </c>
      <c r="H822" s="796"/>
      <c r="I822" s="796"/>
      <c r="J822" s="796"/>
      <c r="K822" s="796"/>
      <c r="L822" s="807">
        <f t="shared" si="92"/>
        <v>198</v>
      </c>
      <c r="M822" s="796"/>
      <c r="N822" s="797">
        <v>16.5</v>
      </c>
      <c r="O822" s="795"/>
      <c r="P822" s="795"/>
      <c r="Q822" s="796"/>
      <c r="R822" s="807" t="s">
        <v>16715</v>
      </c>
      <c r="S822" s="807" t="s">
        <v>8952</v>
      </c>
      <c r="T822" s="796" t="s">
        <v>5112</v>
      </c>
      <c r="U822" s="807"/>
      <c r="V822" s="963">
        <v>3</v>
      </c>
      <c r="W822" s="807" t="s">
        <v>13759</v>
      </c>
      <c r="X822" s="807"/>
      <c r="Y822" s="807"/>
      <c r="Z822" s="807"/>
      <c r="AA822" s="807"/>
      <c r="AB822" s="807"/>
      <c r="AC822" s="807" t="s">
        <v>10027</v>
      </c>
      <c r="AD822" s="807" t="s">
        <v>10027</v>
      </c>
      <c r="AE822" s="807" t="s">
        <v>10027</v>
      </c>
      <c r="AF822" s="807"/>
      <c r="AG822" s="807"/>
      <c r="AH822" s="807"/>
      <c r="AI822" s="807"/>
      <c r="AJ822" s="807"/>
      <c r="AK822" s="559"/>
    </row>
    <row r="823" spans="1:37" ht="47.25" customHeight="1" x14ac:dyDescent="0.25">
      <c r="A823" s="767"/>
      <c r="B823" s="784">
        <v>815</v>
      </c>
      <c r="C823" s="785" t="s">
        <v>2759</v>
      </c>
      <c r="D823" s="792" t="s">
        <v>8905</v>
      </c>
      <c r="E823" s="793" t="s">
        <v>14263</v>
      </c>
      <c r="F823" s="792" t="s">
        <v>5115</v>
      </c>
      <c r="G823" s="794" t="s">
        <v>3400</v>
      </c>
      <c r="H823" s="796"/>
      <c r="I823" s="796"/>
      <c r="J823" s="796" t="s">
        <v>16056</v>
      </c>
      <c r="K823" s="796"/>
      <c r="L823" s="807">
        <f t="shared" si="92"/>
        <v>431.64</v>
      </c>
      <c r="M823" s="796"/>
      <c r="N823" s="795">
        <v>35.97</v>
      </c>
      <c r="O823" s="795"/>
      <c r="P823" s="795"/>
      <c r="Q823" s="796"/>
      <c r="R823" s="807" t="s">
        <v>16715</v>
      </c>
      <c r="S823" s="807" t="s">
        <v>8952</v>
      </c>
      <c r="T823" s="796" t="s">
        <v>5118</v>
      </c>
      <c r="U823" s="807"/>
      <c r="V823" s="963"/>
      <c r="W823" s="807"/>
      <c r="X823" s="807"/>
      <c r="Y823" s="807"/>
      <c r="Z823" s="807"/>
      <c r="AA823" s="807">
        <v>1</v>
      </c>
      <c r="AB823" s="807" t="s">
        <v>13742</v>
      </c>
      <c r="AC823" s="807"/>
      <c r="AD823" s="807"/>
      <c r="AE823" s="807"/>
      <c r="AF823" s="807"/>
      <c r="AG823" s="807"/>
      <c r="AH823" s="807"/>
      <c r="AI823" s="807"/>
      <c r="AJ823" s="807"/>
      <c r="AK823" s="559"/>
    </row>
    <row r="824" spans="1:37" ht="31.5" customHeight="1" x14ac:dyDescent="0.25">
      <c r="A824" s="767"/>
      <c r="B824" s="784">
        <v>816</v>
      </c>
      <c r="C824" s="785" t="s">
        <v>2844</v>
      </c>
      <c r="D824" s="872" t="s">
        <v>1963</v>
      </c>
      <c r="E824" s="862" t="s">
        <v>16049</v>
      </c>
      <c r="F824" s="872" t="s">
        <v>16050</v>
      </c>
      <c r="G824" s="807" t="s">
        <v>3400</v>
      </c>
      <c r="H824" s="781"/>
      <c r="I824" s="781"/>
      <c r="J824" s="781"/>
      <c r="K824" s="782"/>
      <c r="L824" s="807">
        <f t="shared" si="92"/>
        <v>96</v>
      </c>
      <c r="M824" s="782"/>
      <c r="N824" s="800">
        <v>8</v>
      </c>
      <c r="O824" s="800"/>
      <c r="P824" s="786"/>
      <c r="Q824" s="945"/>
      <c r="R824" s="807" t="s">
        <v>16715</v>
      </c>
      <c r="S824" s="800" t="s">
        <v>8952</v>
      </c>
      <c r="T824" s="800" t="s">
        <v>17250</v>
      </c>
      <c r="U824" s="782"/>
      <c r="V824" s="945"/>
      <c r="W824" s="800"/>
      <c r="X824" s="782"/>
      <c r="Y824" s="782"/>
      <c r="Z824" s="782"/>
      <c r="AA824" s="782">
        <v>1</v>
      </c>
      <c r="AB824" s="800" t="s">
        <v>13544</v>
      </c>
      <c r="AC824" s="782"/>
      <c r="AD824" s="782"/>
      <c r="AE824" s="782"/>
      <c r="AF824" s="807"/>
      <c r="AG824" s="807"/>
      <c r="AH824" s="807"/>
      <c r="AI824" s="807"/>
      <c r="AJ824" s="807"/>
      <c r="AK824" s="559"/>
    </row>
    <row r="825" spans="1:37" ht="47.25" customHeight="1" x14ac:dyDescent="0.25">
      <c r="A825" s="767"/>
      <c r="B825" s="784">
        <v>817</v>
      </c>
      <c r="C825" s="785" t="s">
        <v>2844</v>
      </c>
      <c r="D825" s="792" t="s">
        <v>8901</v>
      </c>
      <c r="E825" s="793" t="s">
        <v>13522</v>
      </c>
      <c r="F825" s="792" t="s">
        <v>5122</v>
      </c>
      <c r="G825" s="794" t="s">
        <v>3400</v>
      </c>
      <c r="H825" s="796"/>
      <c r="I825" s="796"/>
      <c r="J825" s="796"/>
      <c r="K825" s="796"/>
      <c r="L825" s="807">
        <f t="shared" si="92"/>
        <v>52.92</v>
      </c>
      <c r="M825" s="796"/>
      <c r="N825" s="797">
        <v>4.41</v>
      </c>
      <c r="O825" s="795"/>
      <c r="P825" s="795"/>
      <c r="Q825" s="796"/>
      <c r="R825" s="807" t="s">
        <v>16715</v>
      </c>
      <c r="S825" s="807" t="s">
        <v>8952</v>
      </c>
      <c r="T825" s="796" t="s">
        <v>5125</v>
      </c>
      <c r="U825" s="807"/>
      <c r="V825" s="963">
        <v>1</v>
      </c>
      <c r="W825" s="807" t="s">
        <v>13523</v>
      </c>
      <c r="X825" s="807"/>
      <c r="Y825" s="807"/>
      <c r="Z825" s="807"/>
      <c r="AA825" s="807"/>
      <c r="AB825" s="807"/>
      <c r="AC825" s="807" t="s">
        <v>10027</v>
      </c>
      <c r="AD825" s="807"/>
      <c r="AE825" s="807"/>
      <c r="AF825" s="807"/>
      <c r="AG825" s="807"/>
      <c r="AH825" s="807"/>
      <c r="AI825" s="807"/>
      <c r="AJ825" s="807"/>
      <c r="AK825" s="559"/>
    </row>
    <row r="826" spans="1:37" ht="47.25" customHeight="1" x14ac:dyDescent="0.25">
      <c r="A826" s="767"/>
      <c r="B826" s="784">
        <v>818</v>
      </c>
      <c r="C826" s="785" t="s">
        <v>2759</v>
      </c>
      <c r="D826" s="792" t="s">
        <v>8826</v>
      </c>
      <c r="E826" s="793" t="s">
        <v>13524</v>
      </c>
      <c r="F826" s="792" t="s">
        <v>5128</v>
      </c>
      <c r="G826" s="794" t="s">
        <v>3400</v>
      </c>
      <c r="H826" s="796"/>
      <c r="I826" s="796"/>
      <c r="J826" s="796"/>
      <c r="K826" s="796"/>
      <c r="L826" s="807">
        <f t="shared" si="92"/>
        <v>63.84</v>
      </c>
      <c r="M826" s="796"/>
      <c r="N826" s="795">
        <v>5.32</v>
      </c>
      <c r="O826" s="795"/>
      <c r="P826" s="795"/>
      <c r="Q826" s="796"/>
      <c r="R826" s="807" t="s">
        <v>16715</v>
      </c>
      <c r="S826" s="807" t="s">
        <v>8952</v>
      </c>
      <c r="T826" s="796" t="s">
        <v>5131</v>
      </c>
      <c r="U826" s="807"/>
      <c r="V826" s="963">
        <v>2</v>
      </c>
      <c r="W826" s="807" t="s">
        <v>13525</v>
      </c>
      <c r="X826" s="807"/>
      <c r="Y826" s="807"/>
      <c r="Z826" s="807"/>
      <c r="AA826" s="807"/>
      <c r="AB826" s="807"/>
      <c r="AC826" s="807" t="s">
        <v>10027</v>
      </c>
      <c r="AD826" s="807"/>
      <c r="AE826" s="807"/>
      <c r="AF826" s="807"/>
      <c r="AG826" s="807"/>
      <c r="AH826" s="807"/>
      <c r="AI826" s="807"/>
      <c r="AJ826" s="807"/>
      <c r="AK826" s="559"/>
    </row>
    <row r="827" spans="1:37" ht="47.25" customHeight="1" x14ac:dyDescent="0.25">
      <c r="A827" s="767"/>
      <c r="B827" s="784">
        <v>819</v>
      </c>
      <c r="C827" s="785" t="s">
        <v>2759</v>
      </c>
      <c r="D827" s="792" t="s">
        <v>16677</v>
      </c>
      <c r="E827" s="793" t="s">
        <v>16678</v>
      </c>
      <c r="F827" s="792" t="s">
        <v>5134</v>
      </c>
      <c r="G827" s="794" t="s">
        <v>3400</v>
      </c>
      <c r="H827" s="796"/>
      <c r="I827" s="796"/>
      <c r="J827" s="796"/>
      <c r="K827" s="796"/>
      <c r="L827" s="807">
        <f t="shared" si="92"/>
        <v>972</v>
      </c>
      <c r="M827" s="796"/>
      <c r="N827" s="795">
        <v>81</v>
      </c>
      <c r="O827" s="795"/>
      <c r="P827" s="795"/>
      <c r="Q827" s="796"/>
      <c r="R827" s="807" t="s">
        <v>16715</v>
      </c>
      <c r="S827" s="807" t="s">
        <v>8952</v>
      </c>
      <c r="T827" s="796" t="s">
        <v>5137</v>
      </c>
      <c r="U827" s="807"/>
      <c r="V827" s="963">
        <v>3</v>
      </c>
      <c r="W827" s="807" t="s">
        <v>16679</v>
      </c>
      <c r="X827" s="807"/>
      <c r="Y827" s="807"/>
      <c r="Z827" s="807"/>
      <c r="AA827" s="807"/>
      <c r="AB827" s="807"/>
      <c r="AC827" s="807" t="s">
        <v>10027</v>
      </c>
      <c r="AD827" s="807" t="s">
        <v>10027</v>
      </c>
      <c r="AE827" s="807" t="s">
        <v>10027</v>
      </c>
      <c r="AF827" s="807"/>
      <c r="AG827" s="807"/>
      <c r="AH827" s="807"/>
      <c r="AI827" s="807"/>
      <c r="AJ827" s="807"/>
      <c r="AK827" s="559"/>
    </row>
    <row r="828" spans="1:37" ht="47.25" customHeight="1" x14ac:dyDescent="0.25">
      <c r="A828" s="767"/>
      <c r="B828" s="784">
        <v>820</v>
      </c>
      <c r="C828" s="785" t="s">
        <v>2768</v>
      </c>
      <c r="D828" s="792" t="s">
        <v>8418</v>
      </c>
      <c r="E828" s="793" t="s">
        <v>6887</v>
      </c>
      <c r="F828" s="792" t="s">
        <v>5134</v>
      </c>
      <c r="G828" s="794" t="s">
        <v>3400</v>
      </c>
      <c r="H828" s="796"/>
      <c r="I828" s="796"/>
      <c r="J828" s="796"/>
      <c r="K828" s="796"/>
      <c r="L828" s="807">
        <f t="shared" si="92"/>
        <v>83.16</v>
      </c>
      <c r="M828" s="796"/>
      <c r="N828" s="797">
        <v>6.93</v>
      </c>
      <c r="O828" s="795"/>
      <c r="P828" s="795"/>
      <c r="Q828" s="796"/>
      <c r="R828" s="807" t="s">
        <v>16715</v>
      </c>
      <c r="S828" s="807" t="s">
        <v>8952</v>
      </c>
      <c r="T828" s="796" t="s">
        <v>5142</v>
      </c>
      <c r="U828" s="807"/>
      <c r="V828" s="963"/>
      <c r="W828" s="807"/>
      <c r="X828" s="807"/>
      <c r="Y828" s="807"/>
      <c r="Z828" s="807"/>
      <c r="AA828" s="807"/>
      <c r="AB828" s="807"/>
      <c r="AC828" s="807"/>
      <c r="AD828" s="807"/>
      <c r="AE828" s="807"/>
      <c r="AF828" s="807"/>
      <c r="AG828" s="807"/>
      <c r="AH828" s="807"/>
      <c r="AI828" s="807"/>
      <c r="AJ828" s="807"/>
      <c r="AK828" s="559"/>
    </row>
    <row r="829" spans="1:37" ht="31.5" customHeight="1" x14ac:dyDescent="0.25">
      <c r="A829" s="767"/>
      <c r="B829" s="784">
        <v>821</v>
      </c>
      <c r="C829" s="785" t="s">
        <v>2759</v>
      </c>
      <c r="D829" s="792" t="s">
        <v>8903</v>
      </c>
      <c r="E829" s="793" t="s">
        <v>6888</v>
      </c>
      <c r="F829" s="792" t="s">
        <v>5134</v>
      </c>
      <c r="G829" s="794" t="s">
        <v>3400</v>
      </c>
      <c r="H829" s="796"/>
      <c r="I829" s="796"/>
      <c r="J829" s="796"/>
      <c r="K829" s="796"/>
      <c r="L829" s="807">
        <f t="shared" si="92"/>
        <v>38.400000000000006</v>
      </c>
      <c r="M829" s="796"/>
      <c r="N829" s="795">
        <v>3.2</v>
      </c>
      <c r="O829" s="795"/>
      <c r="P829" s="795"/>
      <c r="Q829" s="796"/>
      <c r="R829" s="807" t="s">
        <v>16715</v>
      </c>
      <c r="S829" s="807" t="s">
        <v>8952</v>
      </c>
      <c r="T829" s="796" t="s">
        <v>5147</v>
      </c>
      <c r="U829" s="807"/>
      <c r="V829" s="963"/>
      <c r="W829" s="807"/>
      <c r="X829" s="807"/>
      <c r="Y829" s="807"/>
      <c r="Z829" s="807"/>
      <c r="AA829" s="807"/>
      <c r="AB829" s="807"/>
      <c r="AC829" s="807"/>
      <c r="AD829" s="807"/>
      <c r="AE829" s="807"/>
      <c r="AF829" s="807"/>
      <c r="AG829" s="807"/>
      <c r="AH829" s="807"/>
      <c r="AI829" s="807"/>
      <c r="AJ829" s="807"/>
      <c r="AK829" s="559"/>
    </row>
    <row r="830" spans="1:37" ht="31.5" customHeight="1" x14ac:dyDescent="0.25">
      <c r="A830" s="767"/>
      <c r="B830" s="784">
        <v>822</v>
      </c>
      <c r="C830" s="785" t="s">
        <v>2759</v>
      </c>
      <c r="D830" s="792" t="s">
        <v>8818</v>
      </c>
      <c r="E830" s="793" t="s">
        <v>14264</v>
      </c>
      <c r="F830" s="792" t="s">
        <v>5150</v>
      </c>
      <c r="G830" s="794" t="s">
        <v>3400</v>
      </c>
      <c r="H830" s="796"/>
      <c r="I830" s="796"/>
      <c r="J830" s="796"/>
      <c r="K830" s="796"/>
      <c r="L830" s="807">
        <f t="shared" si="92"/>
        <v>519.96</v>
      </c>
      <c r="M830" s="796"/>
      <c r="N830" s="795">
        <v>43.33</v>
      </c>
      <c r="O830" s="795"/>
      <c r="P830" s="795"/>
      <c r="Q830" s="796"/>
      <c r="R830" s="807" t="s">
        <v>16715</v>
      </c>
      <c r="S830" s="807" t="s">
        <v>8952</v>
      </c>
      <c r="T830" s="796" t="s">
        <v>5153</v>
      </c>
      <c r="U830" s="807"/>
      <c r="V830" s="963"/>
      <c r="W830" s="807"/>
      <c r="X830" s="807"/>
      <c r="Y830" s="807"/>
      <c r="Z830" s="807"/>
      <c r="AA830" s="807">
        <v>1</v>
      </c>
      <c r="AB830" s="807" t="s">
        <v>13485</v>
      </c>
      <c r="AC830" s="807" t="s">
        <v>10027</v>
      </c>
      <c r="AD830" s="807"/>
      <c r="AE830" s="807" t="s">
        <v>10027</v>
      </c>
      <c r="AF830" s="807"/>
      <c r="AG830" s="807"/>
      <c r="AH830" s="807"/>
      <c r="AI830" s="807"/>
      <c r="AJ830" s="807"/>
      <c r="AK830" s="559"/>
    </row>
    <row r="831" spans="1:37" ht="47.25" customHeight="1" x14ac:dyDescent="0.25">
      <c r="A831" s="767"/>
      <c r="B831" s="784">
        <v>823</v>
      </c>
      <c r="C831" s="785" t="s">
        <v>3034</v>
      </c>
      <c r="D831" s="792" t="s">
        <v>8501</v>
      </c>
      <c r="E831" s="793" t="s">
        <v>14265</v>
      </c>
      <c r="F831" s="792" t="s">
        <v>5156</v>
      </c>
      <c r="G831" s="794" t="s">
        <v>3400</v>
      </c>
      <c r="H831" s="796"/>
      <c r="I831" s="796"/>
      <c r="J831" s="796"/>
      <c r="K831" s="796"/>
      <c r="L831" s="807">
        <f t="shared" si="92"/>
        <v>36</v>
      </c>
      <c r="M831" s="796"/>
      <c r="N831" s="797">
        <v>3</v>
      </c>
      <c r="O831" s="795"/>
      <c r="P831" s="795"/>
      <c r="Q831" s="796"/>
      <c r="R831" s="807" t="s">
        <v>16715</v>
      </c>
      <c r="S831" s="807" t="s">
        <v>8952</v>
      </c>
      <c r="T831" s="796" t="s">
        <v>5159</v>
      </c>
      <c r="U831" s="807"/>
      <c r="V831" s="963">
        <v>2</v>
      </c>
      <c r="W831" s="807" t="s">
        <v>14266</v>
      </c>
      <c r="X831" s="807"/>
      <c r="Y831" s="807"/>
      <c r="Z831" s="807"/>
      <c r="AA831" s="807"/>
      <c r="AB831" s="807"/>
      <c r="AC831" s="807" t="s">
        <v>10027</v>
      </c>
      <c r="AD831" s="807"/>
      <c r="AE831" s="807"/>
      <c r="AF831" s="807"/>
      <c r="AG831" s="807"/>
      <c r="AH831" s="807"/>
      <c r="AI831" s="807"/>
      <c r="AJ831" s="807"/>
      <c r="AK831" s="559"/>
    </row>
    <row r="832" spans="1:37" ht="47.25" customHeight="1" x14ac:dyDescent="0.25">
      <c r="A832" s="767"/>
      <c r="B832" s="784">
        <v>824</v>
      </c>
      <c r="C832" s="785" t="s">
        <v>2768</v>
      </c>
      <c r="D832" s="792" t="s">
        <v>8418</v>
      </c>
      <c r="E832" s="793" t="s">
        <v>13526</v>
      </c>
      <c r="F832" s="792" t="s">
        <v>5162</v>
      </c>
      <c r="G832" s="794" t="s">
        <v>3400</v>
      </c>
      <c r="H832" s="796"/>
      <c r="I832" s="796"/>
      <c r="J832" s="796"/>
      <c r="K832" s="796"/>
      <c r="L832" s="807">
        <f t="shared" si="92"/>
        <v>162</v>
      </c>
      <c r="M832" s="796"/>
      <c r="N832" s="797">
        <v>13.5</v>
      </c>
      <c r="O832" s="795"/>
      <c r="P832" s="795"/>
      <c r="Q832" s="796"/>
      <c r="R832" s="807" t="s">
        <v>16715</v>
      </c>
      <c r="S832" s="807" t="s">
        <v>8952</v>
      </c>
      <c r="T832" s="796" t="s">
        <v>5165</v>
      </c>
      <c r="U832" s="807"/>
      <c r="V832" s="963">
        <v>3</v>
      </c>
      <c r="W832" s="807" t="s">
        <v>16669</v>
      </c>
      <c r="X832" s="807"/>
      <c r="Y832" s="807"/>
      <c r="Z832" s="807"/>
      <c r="AA832" s="807"/>
      <c r="AB832" s="807"/>
      <c r="AC832" s="807" t="s">
        <v>10027</v>
      </c>
      <c r="AD832" s="807" t="s">
        <v>10027</v>
      </c>
      <c r="AE832" s="807" t="s">
        <v>10027</v>
      </c>
      <c r="AF832" s="807"/>
      <c r="AG832" s="807"/>
      <c r="AH832" s="807"/>
      <c r="AI832" s="807"/>
      <c r="AJ832" s="807"/>
      <c r="AK832" s="559"/>
    </row>
    <row r="833" spans="1:37" ht="78.75" customHeight="1" x14ac:dyDescent="0.25">
      <c r="A833" s="767"/>
      <c r="B833" s="784">
        <v>825</v>
      </c>
      <c r="C833" s="785" t="s">
        <v>2790</v>
      </c>
      <c r="D833" s="872" t="s">
        <v>16033</v>
      </c>
      <c r="E833" s="862" t="s">
        <v>16031</v>
      </c>
      <c r="F833" s="872" t="s">
        <v>16032</v>
      </c>
      <c r="G833" s="807" t="s">
        <v>3400</v>
      </c>
      <c r="H833" s="781"/>
      <c r="I833" s="781"/>
      <c r="J833" s="781"/>
      <c r="K833" s="782"/>
      <c r="L833" s="807"/>
      <c r="M833" s="782"/>
      <c r="N833" s="800">
        <v>0</v>
      </c>
      <c r="O833" s="800"/>
      <c r="P833" s="786"/>
      <c r="Q833" s="945"/>
      <c r="R833" s="807" t="s">
        <v>16715</v>
      </c>
      <c r="S833" s="800" t="s">
        <v>8952</v>
      </c>
      <c r="T833" s="800" t="s">
        <v>16034</v>
      </c>
      <c r="U833" s="782"/>
      <c r="V833" s="956">
        <v>1</v>
      </c>
      <c r="W833" s="800" t="s">
        <v>10525</v>
      </c>
      <c r="X833" s="782"/>
      <c r="Y833" s="782"/>
      <c r="Z833" s="782"/>
      <c r="AA833" s="782"/>
      <c r="AB833" s="800"/>
      <c r="AC833" s="782" t="s">
        <v>10027</v>
      </c>
      <c r="AD833" s="782" t="s">
        <v>10027</v>
      </c>
      <c r="AE833" s="782" t="s">
        <v>10027</v>
      </c>
      <c r="AF833" s="807"/>
      <c r="AG833" s="807"/>
      <c r="AH833" s="807"/>
      <c r="AI833" s="807"/>
      <c r="AJ833" s="807"/>
      <c r="AK833" s="559"/>
    </row>
    <row r="834" spans="1:37" ht="31.5" customHeight="1" x14ac:dyDescent="0.25">
      <c r="A834" s="767"/>
      <c r="B834" s="784">
        <v>826</v>
      </c>
      <c r="C834" s="785" t="s">
        <v>1191</v>
      </c>
      <c r="D834" s="792" t="s">
        <v>8816</v>
      </c>
      <c r="E834" s="793" t="s">
        <v>13760</v>
      </c>
      <c r="F834" s="792" t="s">
        <v>5168</v>
      </c>
      <c r="G834" s="794" t="s">
        <v>3400</v>
      </c>
      <c r="H834" s="796"/>
      <c r="I834" s="796"/>
      <c r="J834" s="796"/>
      <c r="K834" s="796"/>
      <c r="L834" s="807">
        <f t="shared" ref="L834:L897" si="93">N834*12</f>
        <v>165.96</v>
      </c>
      <c r="M834" s="796"/>
      <c r="N834" s="797">
        <v>13.83</v>
      </c>
      <c r="O834" s="795"/>
      <c r="P834" s="795"/>
      <c r="Q834" s="796"/>
      <c r="R834" s="807" t="s">
        <v>16715</v>
      </c>
      <c r="S834" s="807" t="s">
        <v>8952</v>
      </c>
      <c r="T834" s="796" t="s">
        <v>5176</v>
      </c>
      <c r="U834" s="807"/>
      <c r="V834" s="963">
        <v>4</v>
      </c>
      <c r="W834" s="807" t="s">
        <v>13519</v>
      </c>
      <c r="X834" s="807"/>
      <c r="Y834" s="807"/>
      <c r="Z834" s="807"/>
      <c r="AA834" s="807">
        <v>1</v>
      </c>
      <c r="AB834" s="807" t="s">
        <v>10525</v>
      </c>
      <c r="AC834" s="807" t="s">
        <v>10027</v>
      </c>
      <c r="AD834" s="807"/>
      <c r="AE834" s="807"/>
      <c r="AF834" s="807"/>
      <c r="AG834" s="807"/>
      <c r="AH834" s="807"/>
      <c r="AI834" s="807"/>
      <c r="AJ834" s="807"/>
      <c r="AK834" s="559"/>
    </row>
    <row r="835" spans="1:37" ht="47.25" customHeight="1" x14ac:dyDescent="0.25">
      <c r="A835" s="767"/>
      <c r="B835" s="784">
        <v>827</v>
      </c>
      <c r="C835" s="785" t="s">
        <v>2817</v>
      </c>
      <c r="D835" s="792" t="s">
        <v>8757</v>
      </c>
      <c r="E835" s="793" t="s">
        <v>13761</v>
      </c>
      <c r="F835" s="792" t="s">
        <v>5179</v>
      </c>
      <c r="G835" s="794" t="s">
        <v>3400</v>
      </c>
      <c r="H835" s="796"/>
      <c r="I835" s="796"/>
      <c r="J835" s="796"/>
      <c r="K835" s="796"/>
      <c r="L835" s="807">
        <f t="shared" si="93"/>
        <v>158.39999999999998</v>
      </c>
      <c r="M835" s="796"/>
      <c r="N835" s="797">
        <v>13.2</v>
      </c>
      <c r="O835" s="795"/>
      <c r="P835" s="795"/>
      <c r="Q835" s="796"/>
      <c r="R835" s="807" t="s">
        <v>16715</v>
      </c>
      <c r="S835" s="807" t="s">
        <v>8952</v>
      </c>
      <c r="T835" s="796" t="s">
        <v>5182</v>
      </c>
      <c r="U835" s="807"/>
      <c r="V835" s="963">
        <v>4</v>
      </c>
      <c r="W835" s="807" t="s">
        <v>13485</v>
      </c>
      <c r="X835" s="807"/>
      <c r="Y835" s="807"/>
      <c r="Z835" s="807"/>
      <c r="AA835" s="807"/>
      <c r="AB835" s="807"/>
      <c r="AC835" s="807" t="s">
        <v>10027</v>
      </c>
      <c r="AD835" s="807"/>
      <c r="AE835" s="807"/>
      <c r="AF835" s="807"/>
      <c r="AG835" s="807"/>
      <c r="AH835" s="807"/>
      <c r="AI835" s="807"/>
      <c r="AJ835" s="807"/>
      <c r="AK835" s="559"/>
    </row>
    <row r="836" spans="1:37" ht="47.25" customHeight="1" x14ac:dyDescent="0.25">
      <c r="A836" s="767"/>
      <c r="B836" s="784">
        <v>828</v>
      </c>
      <c r="C836" s="785" t="s">
        <v>2809</v>
      </c>
      <c r="D836" s="792" t="s">
        <v>8573</v>
      </c>
      <c r="E836" s="793" t="s">
        <v>13527</v>
      </c>
      <c r="F836" s="792" t="s">
        <v>5185</v>
      </c>
      <c r="G836" s="794" t="s">
        <v>3400</v>
      </c>
      <c r="H836" s="796"/>
      <c r="I836" s="796"/>
      <c r="J836" s="796"/>
      <c r="K836" s="796"/>
      <c r="L836" s="807">
        <f t="shared" si="93"/>
        <v>198</v>
      </c>
      <c r="M836" s="796"/>
      <c r="N836" s="797">
        <v>16.5</v>
      </c>
      <c r="O836" s="795"/>
      <c r="P836" s="795"/>
      <c r="Q836" s="796"/>
      <c r="R836" s="807" t="s">
        <v>16715</v>
      </c>
      <c r="S836" s="807" t="s">
        <v>8952</v>
      </c>
      <c r="T836" s="796" t="s">
        <v>5188</v>
      </c>
      <c r="U836" s="807"/>
      <c r="V836" s="963">
        <v>2</v>
      </c>
      <c r="W836" s="807" t="s">
        <v>13528</v>
      </c>
      <c r="X836" s="807"/>
      <c r="Y836" s="807"/>
      <c r="Z836" s="807"/>
      <c r="AA836" s="807"/>
      <c r="AB836" s="807"/>
      <c r="AC836" s="807" t="s">
        <v>10027</v>
      </c>
      <c r="AD836" s="807" t="s">
        <v>10027</v>
      </c>
      <c r="AE836" s="807" t="s">
        <v>10027</v>
      </c>
      <c r="AF836" s="807"/>
      <c r="AG836" s="807"/>
      <c r="AH836" s="807"/>
      <c r="AI836" s="807"/>
      <c r="AJ836" s="807"/>
      <c r="AK836" s="559"/>
    </row>
    <row r="837" spans="1:37" ht="47.25" customHeight="1" x14ac:dyDescent="0.25">
      <c r="A837" s="767"/>
      <c r="B837" s="784">
        <v>829</v>
      </c>
      <c r="C837" s="874" t="s">
        <v>2759</v>
      </c>
      <c r="D837" s="872" t="s">
        <v>8955</v>
      </c>
      <c r="E837" s="862" t="s">
        <v>16085</v>
      </c>
      <c r="F837" s="872" t="s">
        <v>16086</v>
      </c>
      <c r="G837" s="807" t="s">
        <v>3400</v>
      </c>
      <c r="H837" s="781"/>
      <c r="I837" s="781"/>
      <c r="J837" s="781"/>
      <c r="K837" s="782"/>
      <c r="L837" s="807">
        <f t="shared" si="93"/>
        <v>232.32</v>
      </c>
      <c r="M837" s="782"/>
      <c r="N837" s="800">
        <v>19.36</v>
      </c>
      <c r="O837" s="800"/>
      <c r="P837" s="786"/>
      <c r="Q837" s="945"/>
      <c r="R837" s="807" t="s">
        <v>16715</v>
      </c>
      <c r="S837" s="800" t="s">
        <v>8952</v>
      </c>
      <c r="T837" s="800" t="s">
        <v>16087</v>
      </c>
      <c r="U837" s="876"/>
      <c r="V837" s="957"/>
      <c r="W837" s="877"/>
      <c r="X837" s="876"/>
      <c r="Y837" s="876"/>
      <c r="Z837" s="876"/>
      <c r="AA837" s="876">
        <v>1</v>
      </c>
      <c r="AB837" s="877" t="s">
        <v>13560</v>
      </c>
      <c r="AC837" s="876" t="s">
        <v>10027</v>
      </c>
      <c r="AD837" s="876"/>
      <c r="AE837" s="876" t="s">
        <v>10027</v>
      </c>
      <c r="AF837" s="807"/>
      <c r="AG837" s="807"/>
      <c r="AH837" s="807"/>
      <c r="AI837" s="807"/>
      <c r="AJ837" s="807"/>
      <c r="AK837" s="559"/>
    </row>
    <row r="838" spans="1:37" ht="31.5" customHeight="1" x14ac:dyDescent="0.25">
      <c r="A838" s="767"/>
      <c r="B838" s="784">
        <v>830</v>
      </c>
      <c r="C838" s="785" t="s">
        <v>2809</v>
      </c>
      <c r="D838" s="792" t="s">
        <v>8538</v>
      </c>
      <c r="E838" s="793" t="s">
        <v>13529</v>
      </c>
      <c r="F838" s="792" t="s">
        <v>5197</v>
      </c>
      <c r="G838" s="794" t="s">
        <v>3400</v>
      </c>
      <c r="H838" s="796"/>
      <c r="I838" s="796"/>
      <c r="J838" s="796"/>
      <c r="K838" s="796"/>
      <c r="L838" s="807">
        <f t="shared" si="93"/>
        <v>26.400000000000002</v>
      </c>
      <c r="M838" s="796"/>
      <c r="N838" s="797">
        <v>2.2000000000000002</v>
      </c>
      <c r="O838" s="795"/>
      <c r="P838" s="795"/>
      <c r="Q838" s="796"/>
      <c r="R838" s="807" t="s">
        <v>16715</v>
      </c>
      <c r="S838" s="807" t="s">
        <v>8952</v>
      </c>
      <c r="T838" s="796" t="s">
        <v>5200</v>
      </c>
      <c r="U838" s="807"/>
      <c r="V838" s="963">
        <v>2</v>
      </c>
      <c r="W838" s="807" t="s">
        <v>13530</v>
      </c>
      <c r="X838" s="807"/>
      <c r="Y838" s="807"/>
      <c r="Z838" s="807"/>
      <c r="AA838" s="807"/>
      <c r="AB838" s="807"/>
      <c r="AC838" s="807" t="s">
        <v>10027</v>
      </c>
      <c r="AD838" s="807"/>
      <c r="AE838" s="807" t="s">
        <v>10027</v>
      </c>
      <c r="AF838" s="807"/>
      <c r="AG838" s="807"/>
      <c r="AH838" s="807"/>
      <c r="AI838" s="807"/>
      <c r="AJ838" s="807"/>
      <c r="AK838" s="559"/>
    </row>
    <row r="839" spans="1:37" ht="31.5" customHeight="1" x14ac:dyDescent="0.25">
      <c r="A839" s="767"/>
      <c r="B839" s="784">
        <v>831</v>
      </c>
      <c r="C839" s="785" t="s">
        <v>2844</v>
      </c>
      <c r="D839" s="792" t="s">
        <v>8755</v>
      </c>
      <c r="E839" s="793" t="s">
        <v>13762</v>
      </c>
      <c r="F839" s="792" t="s">
        <v>5203</v>
      </c>
      <c r="G839" s="794" t="s">
        <v>3400</v>
      </c>
      <c r="H839" s="796"/>
      <c r="I839" s="796"/>
      <c r="J839" s="796"/>
      <c r="K839" s="796"/>
      <c r="L839" s="807">
        <f t="shared" si="93"/>
        <v>232.32</v>
      </c>
      <c r="M839" s="796"/>
      <c r="N839" s="797">
        <v>19.36</v>
      </c>
      <c r="O839" s="795"/>
      <c r="P839" s="795"/>
      <c r="Q839" s="796"/>
      <c r="R839" s="807" t="s">
        <v>16715</v>
      </c>
      <c r="S839" s="807" t="s">
        <v>8952</v>
      </c>
      <c r="T839" s="796" t="s">
        <v>5206</v>
      </c>
      <c r="U839" s="807"/>
      <c r="V839" s="963">
        <v>2</v>
      </c>
      <c r="W839" s="807" t="s">
        <v>13763</v>
      </c>
      <c r="X839" s="807"/>
      <c r="Y839" s="807"/>
      <c r="Z839" s="807"/>
      <c r="AA839" s="807"/>
      <c r="AB839" s="807"/>
      <c r="AC839" s="807" t="s">
        <v>10027</v>
      </c>
      <c r="AD839" s="807" t="s">
        <v>10027</v>
      </c>
      <c r="AE839" s="807" t="s">
        <v>10027</v>
      </c>
      <c r="AF839" s="807"/>
      <c r="AG839" s="807"/>
      <c r="AH839" s="807"/>
      <c r="AI839" s="807"/>
      <c r="AJ839" s="807"/>
      <c r="AK839" s="559"/>
    </row>
    <row r="840" spans="1:37" ht="47.25" customHeight="1" x14ac:dyDescent="0.25">
      <c r="A840" s="767"/>
      <c r="B840" s="784">
        <v>832</v>
      </c>
      <c r="C840" s="785" t="s">
        <v>2817</v>
      </c>
      <c r="D840" s="792" t="s">
        <v>14267</v>
      </c>
      <c r="E840" s="793" t="s">
        <v>14268</v>
      </c>
      <c r="F840" s="792" t="s">
        <v>5209</v>
      </c>
      <c r="G840" s="794" t="s">
        <v>3400</v>
      </c>
      <c r="H840" s="796"/>
      <c r="I840" s="796"/>
      <c r="J840" s="796"/>
      <c r="K840" s="796"/>
      <c r="L840" s="807">
        <f t="shared" si="93"/>
        <v>60</v>
      </c>
      <c r="M840" s="796"/>
      <c r="N840" s="797">
        <v>5</v>
      </c>
      <c r="O840" s="795"/>
      <c r="P840" s="795"/>
      <c r="Q840" s="796"/>
      <c r="R840" s="807" t="s">
        <v>16715</v>
      </c>
      <c r="S840" s="807" t="s">
        <v>8952</v>
      </c>
      <c r="T840" s="796" t="s">
        <v>5212</v>
      </c>
      <c r="U840" s="807"/>
      <c r="V840" s="963">
        <v>2</v>
      </c>
      <c r="W840" s="807" t="s">
        <v>13683</v>
      </c>
      <c r="X840" s="807"/>
      <c r="Y840" s="807"/>
      <c r="Z840" s="807"/>
      <c r="AA840" s="807"/>
      <c r="AB840" s="807"/>
      <c r="AC840" s="807" t="s">
        <v>10027</v>
      </c>
      <c r="AD840" s="807" t="s">
        <v>10027</v>
      </c>
      <c r="AE840" s="807" t="s">
        <v>10027</v>
      </c>
      <c r="AF840" s="807"/>
      <c r="AG840" s="807"/>
      <c r="AH840" s="807"/>
      <c r="AI840" s="807"/>
      <c r="AJ840" s="807"/>
      <c r="AK840" s="559"/>
    </row>
    <row r="841" spans="1:37" ht="47.25" customHeight="1" x14ac:dyDescent="0.25">
      <c r="A841" s="767"/>
      <c r="B841" s="784">
        <v>833</v>
      </c>
      <c r="C841" s="785" t="s">
        <v>3034</v>
      </c>
      <c r="D841" s="785" t="s">
        <v>8504</v>
      </c>
      <c r="E841" s="793" t="s">
        <v>13764</v>
      </c>
      <c r="F841" s="792" t="s">
        <v>5215</v>
      </c>
      <c r="G841" s="794" t="s">
        <v>3400</v>
      </c>
      <c r="H841" s="796"/>
      <c r="I841" s="796"/>
      <c r="J841" s="796"/>
      <c r="K841" s="796"/>
      <c r="L841" s="807">
        <f t="shared" si="93"/>
        <v>121.56</v>
      </c>
      <c r="M841" s="796"/>
      <c r="N841" s="797">
        <v>10.130000000000001</v>
      </c>
      <c r="O841" s="795"/>
      <c r="P841" s="795"/>
      <c r="Q841" s="796"/>
      <c r="R841" s="807" t="s">
        <v>16715</v>
      </c>
      <c r="S841" s="807" t="s">
        <v>8952</v>
      </c>
      <c r="T841" s="796" t="s">
        <v>5218</v>
      </c>
      <c r="U841" s="807"/>
      <c r="V841" s="963">
        <v>2</v>
      </c>
      <c r="W841" s="807" t="s">
        <v>13485</v>
      </c>
      <c r="X841" s="807"/>
      <c r="Y841" s="807"/>
      <c r="Z841" s="807"/>
      <c r="AA841" s="807"/>
      <c r="AB841" s="807"/>
      <c r="AC841" s="807" t="s">
        <v>10027</v>
      </c>
      <c r="AD841" s="807"/>
      <c r="AE841" s="807" t="s">
        <v>10027</v>
      </c>
      <c r="AF841" s="807"/>
      <c r="AG841" s="807"/>
      <c r="AH841" s="807"/>
      <c r="AI841" s="807"/>
      <c r="AJ841" s="807"/>
      <c r="AK841" s="559"/>
    </row>
    <row r="842" spans="1:37" ht="47.25" customHeight="1" x14ac:dyDescent="0.25">
      <c r="A842" s="767"/>
      <c r="B842" s="784">
        <v>834</v>
      </c>
      <c r="C842" s="785" t="s">
        <v>2844</v>
      </c>
      <c r="D842" s="792" t="s">
        <v>8882</v>
      </c>
      <c r="E842" s="793" t="s">
        <v>13765</v>
      </c>
      <c r="F842" s="792" t="s">
        <v>5221</v>
      </c>
      <c r="G842" s="794" t="s">
        <v>3400</v>
      </c>
      <c r="H842" s="796"/>
      <c r="I842" s="796"/>
      <c r="J842" s="796"/>
      <c r="K842" s="796"/>
      <c r="L842" s="807">
        <f t="shared" si="93"/>
        <v>81</v>
      </c>
      <c r="M842" s="796"/>
      <c r="N842" s="797">
        <v>6.75</v>
      </c>
      <c r="O842" s="795"/>
      <c r="P842" s="795"/>
      <c r="Q842" s="796"/>
      <c r="R842" s="807" t="s">
        <v>16715</v>
      </c>
      <c r="S842" s="807" t="s">
        <v>8952</v>
      </c>
      <c r="T842" s="796" t="s">
        <v>5224</v>
      </c>
      <c r="U842" s="807"/>
      <c r="V842" s="963">
        <v>2</v>
      </c>
      <c r="W842" s="807" t="s">
        <v>13519</v>
      </c>
      <c r="X842" s="807"/>
      <c r="Y842" s="807"/>
      <c r="Z842" s="807"/>
      <c r="AA842" s="807"/>
      <c r="AB842" s="807"/>
      <c r="AC842" s="807" t="s">
        <v>10027</v>
      </c>
      <c r="AD842" s="807"/>
      <c r="AE842" s="807"/>
      <c r="AF842" s="807"/>
      <c r="AG842" s="807"/>
      <c r="AH842" s="807"/>
      <c r="AI842" s="807"/>
      <c r="AJ842" s="807"/>
      <c r="AK842" s="559"/>
    </row>
    <row r="843" spans="1:37" ht="78.75" customHeight="1" x14ac:dyDescent="0.25">
      <c r="A843" s="767"/>
      <c r="B843" s="784">
        <v>835</v>
      </c>
      <c r="C843" s="785" t="s">
        <v>9386</v>
      </c>
      <c r="D843" s="792" t="s">
        <v>8457</v>
      </c>
      <c r="E843" s="793" t="s">
        <v>13531</v>
      </c>
      <c r="F843" s="792" t="s">
        <v>5227</v>
      </c>
      <c r="G843" s="794" t="s">
        <v>3400</v>
      </c>
      <c r="H843" s="796"/>
      <c r="I843" s="796"/>
      <c r="J843" s="796"/>
      <c r="K843" s="796"/>
      <c r="L843" s="807">
        <f t="shared" si="93"/>
        <v>26.400000000000002</v>
      </c>
      <c r="M843" s="796"/>
      <c r="N843" s="797">
        <v>2.2000000000000002</v>
      </c>
      <c r="O843" s="795"/>
      <c r="P843" s="795"/>
      <c r="Q843" s="796"/>
      <c r="R843" s="807" t="s">
        <v>16715</v>
      </c>
      <c r="S843" s="807" t="s">
        <v>8952</v>
      </c>
      <c r="T843" s="796" t="s">
        <v>5230</v>
      </c>
      <c r="U843" s="807"/>
      <c r="V843" s="963">
        <v>1</v>
      </c>
      <c r="W843" s="807" t="s">
        <v>13532</v>
      </c>
      <c r="X843" s="807"/>
      <c r="Y843" s="807"/>
      <c r="Z843" s="807"/>
      <c r="AA843" s="807"/>
      <c r="AB843" s="807"/>
      <c r="AC843" s="807" t="s">
        <v>10027</v>
      </c>
      <c r="AD843" s="807" t="s">
        <v>10027</v>
      </c>
      <c r="AE843" s="807" t="s">
        <v>10027</v>
      </c>
      <c r="AF843" s="807"/>
      <c r="AG843" s="807"/>
      <c r="AH843" s="807"/>
      <c r="AI843" s="807"/>
      <c r="AJ843" s="807"/>
      <c r="AK843" s="559"/>
    </row>
    <row r="844" spans="1:37" ht="78.75" customHeight="1" x14ac:dyDescent="0.25">
      <c r="A844" s="767"/>
      <c r="B844" s="784">
        <v>836</v>
      </c>
      <c r="C844" s="785" t="s">
        <v>3034</v>
      </c>
      <c r="D844" s="872" t="s">
        <v>16104</v>
      </c>
      <c r="E844" s="862" t="s">
        <v>16105</v>
      </c>
      <c r="F844" s="872" t="s">
        <v>16106</v>
      </c>
      <c r="G844" s="807" t="s">
        <v>3400</v>
      </c>
      <c r="H844" s="781"/>
      <c r="I844" s="781"/>
      <c r="J844" s="781"/>
      <c r="K844" s="782"/>
      <c r="L844" s="807">
        <f t="shared" si="93"/>
        <v>96</v>
      </c>
      <c r="M844" s="782"/>
      <c r="N844" s="800">
        <v>8</v>
      </c>
      <c r="O844" s="800"/>
      <c r="P844" s="786"/>
      <c r="Q844" s="945"/>
      <c r="R844" s="807" t="s">
        <v>16715</v>
      </c>
      <c r="S844" s="800" t="s">
        <v>8952</v>
      </c>
      <c r="T844" s="800" t="s">
        <v>16107</v>
      </c>
      <c r="U844" s="876"/>
      <c r="V844" s="957"/>
      <c r="W844" s="877"/>
      <c r="X844" s="876"/>
      <c r="Y844" s="876"/>
      <c r="Z844" s="876"/>
      <c r="AA844" s="876">
        <v>1</v>
      </c>
      <c r="AB844" s="877" t="s">
        <v>13546</v>
      </c>
      <c r="AC844" s="876" t="s">
        <v>10027</v>
      </c>
      <c r="AD844" s="876"/>
      <c r="AE844" s="876" t="s">
        <v>10027</v>
      </c>
      <c r="AF844" s="876"/>
      <c r="AG844" s="876"/>
      <c r="AH844" s="807"/>
      <c r="AI844" s="807"/>
      <c r="AJ844" s="807"/>
      <c r="AK844" s="559"/>
    </row>
    <row r="845" spans="1:37" ht="47.25" customHeight="1" x14ac:dyDescent="0.25">
      <c r="A845" s="767"/>
      <c r="B845" s="784">
        <v>837</v>
      </c>
      <c r="C845" s="798" t="s">
        <v>2759</v>
      </c>
      <c r="D845" s="792" t="s">
        <v>9369</v>
      </c>
      <c r="E845" s="793" t="s">
        <v>13766</v>
      </c>
      <c r="F845" s="792" t="s">
        <v>5240</v>
      </c>
      <c r="G845" s="794" t="s">
        <v>3400</v>
      </c>
      <c r="H845" s="796"/>
      <c r="I845" s="796"/>
      <c r="J845" s="796"/>
      <c r="K845" s="796"/>
      <c r="L845" s="807">
        <f t="shared" si="93"/>
        <v>13.200000000000001</v>
      </c>
      <c r="M845" s="796"/>
      <c r="N845" s="795">
        <v>1.1000000000000001</v>
      </c>
      <c r="O845" s="795"/>
      <c r="P845" s="795"/>
      <c r="Q845" s="796"/>
      <c r="R845" s="807" t="s">
        <v>16715</v>
      </c>
      <c r="S845" s="807" t="s">
        <v>8952</v>
      </c>
      <c r="T845" s="796" t="s">
        <v>5243</v>
      </c>
      <c r="U845" s="807"/>
      <c r="V845" s="963">
        <v>1</v>
      </c>
      <c r="W845" s="807" t="s">
        <v>13767</v>
      </c>
      <c r="X845" s="807"/>
      <c r="Y845" s="807"/>
      <c r="Z845" s="807"/>
      <c r="AA845" s="807"/>
      <c r="AB845" s="807"/>
      <c r="AC845" s="807" t="s">
        <v>10027</v>
      </c>
      <c r="AD845" s="807"/>
      <c r="AE845" s="807"/>
      <c r="AF845" s="807"/>
      <c r="AG845" s="807"/>
      <c r="AH845" s="807"/>
      <c r="AI845" s="807"/>
      <c r="AJ845" s="807"/>
      <c r="AK845" s="559"/>
    </row>
    <row r="846" spans="1:37" ht="47.25" customHeight="1" x14ac:dyDescent="0.25">
      <c r="A846" s="767"/>
      <c r="B846" s="784">
        <v>838</v>
      </c>
      <c r="C846" s="785" t="s">
        <v>2817</v>
      </c>
      <c r="D846" s="792" t="s">
        <v>8878</v>
      </c>
      <c r="E846" s="793" t="s">
        <v>13768</v>
      </c>
      <c r="F846" s="792" t="s">
        <v>5246</v>
      </c>
      <c r="G846" s="794" t="s">
        <v>3400</v>
      </c>
      <c r="H846" s="796"/>
      <c r="I846" s="796"/>
      <c r="J846" s="796" t="s">
        <v>13769</v>
      </c>
      <c r="K846" s="796"/>
      <c r="L846" s="807">
        <f t="shared" si="93"/>
        <v>118.80000000000001</v>
      </c>
      <c r="M846" s="796"/>
      <c r="N846" s="797">
        <v>9.9</v>
      </c>
      <c r="O846" s="795"/>
      <c r="P846" s="795"/>
      <c r="Q846" s="796"/>
      <c r="R846" s="807" t="s">
        <v>16715</v>
      </c>
      <c r="S846" s="807" t="s">
        <v>8952</v>
      </c>
      <c r="T846" s="796" t="s">
        <v>5249</v>
      </c>
      <c r="U846" s="807"/>
      <c r="V846" s="963">
        <v>4</v>
      </c>
      <c r="W846" s="807" t="s">
        <v>13519</v>
      </c>
      <c r="X846" s="807"/>
      <c r="Y846" s="807"/>
      <c r="Z846" s="807"/>
      <c r="AA846" s="807"/>
      <c r="AB846" s="807"/>
      <c r="AC846" s="807" t="s">
        <v>10027</v>
      </c>
      <c r="AD846" s="807"/>
      <c r="AE846" s="807" t="s">
        <v>10027</v>
      </c>
      <c r="AF846" s="807"/>
      <c r="AG846" s="807"/>
      <c r="AH846" s="807"/>
      <c r="AI846" s="807"/>
      <c r="AJ846" s="807"/>
      <c r="AK846" s="559"/>
    </row>
    <row r="847" spans="1:37" ht="47.25" customHeight="1" x14ac:dyDescent="0.25">
      <c r="A847" s="767"/>
      <c r="B847" s="784">
        <v>839</v>
      </c>
      <c r="C847" s="785" t="s">
        <v>2759</v>
      </c>
      <c r="D847" s="792" t="s">
        <v>8840</v>
      </c>
      <c r="E847" s="793" t="s">
        <v>13533</v>
      </c>
      <c r="F847" s="792" t="s">
        <v>5246</v>
      </c>
      <c r="G847" s="794" t="s">
        <v>3400</v>
      </c>
      <c r="H847" s="796"/>
      <c r="I847" s="796"/>
      <c r="J847" s="796"/>
      <c r="K847" s="796"/>
      <c r="L847" s="807">
        <f t="shared" si="93"/>
        <v>63.84</v>
      </c>
      <c r="M847" s="796"/>
      <c r="N847" s="795">
        <v>5.32</v>
      </c>
      <c r="O847" s="795"/>
      <c r="P847" s="795"/>
      <c r="Q847" s="796"/>
      <c r="R847" s="807" t="s">
        <v>16715</v>
      </c>
      <c r="S847" s="807" t="s">
        <v>8952</v>
      </c>
      <c r="T847" s="796" t="s">
        <v>5254</v>
      </c>
      <c r="U847" s="807"/>
      <c r="V847" s="963">
        <v>2</v>
      </c>
      <c r="W847" s="807" t="s">
        <v>13496</v>
      </c>
      <c r="X847" s="807"/>
      <c r="Y847" s="807"/>
      <c r="Z847" s="807"/>
      <c r="AA847" s="807"/>
      <c r="AB847" s="807"/>
      <c r="AC847" s="807" t="s">
        <v>10027</v>
      </c>
      <c r="AD847" s="807"/>
      <c r="AE847" s="807" t="s">
        <v>10027</v>
      </c>
      <c r="AF847" s="807"/>
      <c r="AG847" s="807"/>
      <c r="AH847" s="807"/>
      <c r="AI847" s="807"/>
      <c r="AJ847" s="807"/>
      <c r="AK847" s="559"/>
    </row>
    <row r="848" spans="1:37" ht="63" customHeight="1" x14ac:dyDescent="0.25">
      <c r="A848" s="767"/>
      <c r="B848" s="784">
        <v>840</v>
      </c>
      <c r="C848" s="785" t="s">
        <v>3034</v>
      </c>
      <c r="D848" s="792" t="s">
        <v>13770</v>
      </c>
      <c r="E848" s="793" t="s">
        <v>13771</v>
      </c>
      <c r="F848" s="792" t="s">
        <v>5257</v>
      </c>
      <c r="G848" s="794" t="s">
        <v>3400</v>
      </c>
      <c r="H848" s="796"/>
      <c r="I848" s="796"/>
      <c r="J848" s="796"/>
      <c r="K848" s="796"/>
      <c r="L848" s="807">
        <f t="shared" si="93"/>
        <v>79.199999999999989</v>
      </c>
      <c r="M848" s="796"/>
      <c r="N848" s="797">
        <v>6.6</v>
      </c>
      <c r="O848" s="795"/>
      <c r="P848" s="795"/>
      <c r="Q848" s="796"/>
      <c r="R848" s="807" t="s">
        <v>16715</v>
      </c>
      <c r="S848" s="807" t="s">
        <v>8952</v>
      </c>
      <c r="T848" s="796" t="s">
        <v>5260</v>
      </c>
      <c r="U848" s="807"/>
      <c r="V848" s="963">
        <v>2</v>
      </c>
      <c r="W848" s="807" t="s">
        <v>13485</v>
      </c>
      <c r="X848" s="807"/>
      <c r="Y848" s="807"/>
      <c r="Z848" s="807"/>
      <c r="AA848" s="807"/>
      <c r="AB848" s="807"/>
      <c r="AC848" s="807" t="s">
        <v>10027</v>
      </c>
      <c r="AD848" s="807" t="s">
        <v>10027</v>
      </c>
      <c r="AE848" s="807" t="s">
        <v>10027</v>
      </c>
      <c r="AF848" s="807"/>
      <c r="AG848" s="807"/>
      <c r="AH848" s="807"/>
      <c r="AI848" s="807"/>
      <c r="AJ848" s="807"/>
      <c r="AK848" s="559"/>
    </row>
    <row r="849" spans="1:37" ht="31.5" customHeight="1" x14ac:dyDescent="0.25">
      <c r="A849" s="767"/>
      <c r="B849" s="784">
        <v>841</v>
      </c>
      <c r="C849" s="785" t="s">
        <v>2844</v>
      </c>
      <c r="D849" s="792" t="s">
        <v>8908</v>
      </c>
      <c r="E849" s="793" t="s">
        <v>13772</v>
      </c>
      <c r="F849" s="792" t="s">
        <v>5270</v>
      </c>
      <c r="G849" s="794" t="s">
        <v>3400</v>
      </c>
      <c r="H849" s="796"/>
      <c r="I849" s="796"/>
      <c r="J849" s="796"/>
      <c r="K849" s="796"/>
      <c r="L849" s="807">
        <f t="shared" si="93"/>
        <v>54</v>
      </c>
      <c r="M849" s="796"/>
      <c r="N849" s="797">
        <v>4.5</v>
      </c>
      <c r="O849" s="795"/>
      <c r="P849" s="795"/>
      <c r="Q849" s="796"/>
      <c r="R849" s="807" t="s">
        <v>16715</v>
      </c>
      <c r="S849" s="807" t="s">
        <v>8952</v>
      </c>
      <c r="T849" s="796" t="s">
        <v>5273</v>
      </c>
      <c r="U849" s="807"/>
      <c r="V849" s="963">
        <v>2</v>
      </c>
      <c r="W849" s="807" t="s">
        <v>13501</v>
      </c>
      <c r="X849" s="807"/>
      <c r="Y849" s="807"/>
      <c r="Z849" s="807"/>
      <c r="AA849" s="807"/>
      <c r="AB849" s="807"/>
      <c r="AC849" s="807" t="s">
        <v>10027</v>
      </c>
      <c r="AD849" s="807"/>
      <c r="AE849" s="807" t="s">
        <v>10027</v>
      </c>
      <c r="AF849" s="807"/>
      <c r="AG849" s="807"/>
      <c r="AH849" s="807"/>
      <c r="AI849" s="807"/>
      <c r="AJ849" s="807"/>
      <c r="AK849" s="559"/>
    </row>
    <row r="850" spans="1:37" ht="78.75" customHeight="1" x14ac:dyDescent="0.25">
      <c r="A850" s="767"/>
      <c r="B850" s="784">
        <v>842</v>
      </c>
      <c r="C850" s="785" t="s">
        <v>2809</v>
      </c>
      <c r="D850" s="792" t="s">
        <v>8580</v>
      </c>
      <c r="E850" s="793" t="s">
        <v>13773</v>
      </c>
      <c r="F850" s="792" t="s">
        <v>5276</v>
      </c>
      <c r="G850" s="794" t="s">
        <v>3400</v>
      </c>
      <c r="H850" s="796"/>
      <c r="I850" s="796"/>
      <c r="J850" s="796"/>
      <c r="K850" s="796"/>
      <c r="L850" s="807">
        <f t="shared" si="93"/>
        <v>475.20000000000005</v>
      </c>
      <c r="M850" s="796"/>
      <c r="N850" s="797">
        <v>39.6</v>
      </c>
      <c r="O850" s="795"/>
      <c r="P850" s="795"/>
      <c r="Q850" s="796"/>
      <c r="R850" s="807" t="s">
        <v>16715</v>
      </c>
      <c r="S850" s="807" t="s">
        <v>8952</v>
      </c>
      <c r="T850" s="796" t="s">
        <v>5279</v>
      </c>
      <c r="U850" s="807"/>
      <c r="V850" s="963">
        <v>5</v>
      </c>
      <c r="W850" s="807" t="s">
        <v>13497</v>
      </c>
      <c r="X850" s="807"/>
      <c r="Y850" s="807"/>
      <c r="Z850" s="807"/>
      <c r="AA850" s="807">
        <v>1</v>
      </c>
      <c r="AB850" s="807" t="s">
        <v>10525</v>
      </c>
      <c r="AC850" s="807" t="s">
        <v>10027</v>
      </c>
      <c r="AD850" s="807"/>
      <c r="AE850" s="807" t="s">
        <v>10027</v>
      </c>
      <c r="AF850" s="807"/>
      <c r="AG850" s="807"/>
      <c r="AH850" s="807"/>
      <c r="AI850" s="807"/>
      <c r="AJ850" s="807"/>
      <c r="AK850" s="559"/>
    </row>
    <row r="851" spans="1:37" ht="31.5" customHeight="1" x14ac:dyDescent="0.25">
      <c r="A851" s="767"/>
      <c r="B851" s="784">
        <v>843</v>
      </c>
      <c r="C851" s="785" t="s">
        <v>2844</v>
      </c>
      <c r="D851" s="792" t="s">
        <v>8909</v>
      </c>
      <c r="E851" s="793" t="s">
        <v>13774</v>
      </c>
      <c r="F851" s="792" t="s">
        <v>5283</v>
      </c>
      <c r="G851" s="794" t="s">
        <v>3400</v>
      </c>
      <c r="H851" s="796"/>
      <c r="I851" s="796"/>
      <c r="J851" s="796"/>
      <c r="K851" s="796"/>
      <c r="L851" s="807">
        <f t="shared" si="93"/>
        <v>105.60000000000001</v>
      </c>
      <c r="M851" s="796"/>
      <c r="N851" s="797">
        <v>8.8000000000000007</v>
      </c>
      <c r="O851" s="795"/>
      <c r="P851" s="795"/>
      <c r="Q851" s="796"/>
      <c r="R851" s="807" t="s">
        <v>16715</v>
      </c>
      <c r="S851" s="807" t="s">
        <v>8952</v>
      </c>
      <c r="T851" s="796" t="s">
        <v>5286</v>
      </c>
      <c r="U851" s="807"/>
      <c r="V851" s="963">
        <v>3</v>
      </c>
      <c r="W851" s="807" t="s">
        <v>13485</v>
      </c>
      <c r="X851" s="807"/>
      <c r="Y851" s="807"/>
      <c r="Z851" s="807"/>
      <c r="AA851" s="807"/>
      <c r="AB851" s="807"/>
      <c r="AC851" s="807" t="s">
        <v>10027</v>
      </c>
      <c r="AD851" s="807"/>
      <c r="AE851" s="807" t="s">
        <v>10027</v>
      </c>
      <c r="AF851" s="807"/>
      <c r="AG851" s="807"/>
      <c r="AH851" s="807"/>
      <c r="AI851" s="807"/>
      <c r="AJ851" s="807"/>
      <c r="AK851" s="559"/>
    </row>
    <row r="852" spans="1:37" ht="31.5" customHeight="1" x14ac:dyDescent="0.25">
      <c r="A852" s="767"/>
      <c r="B852" s="784">
        <v>844</v>
      </c>
      <c r="C852" s="785" t="s">
        <v>2817</v>
      </c>
      <c r="D852" s="887" t="s">
        <v>8695</v>
      </c>
      <c r="E852" s="793" t="s">
        <v>6912</v>
      </c>
      <c r="F852" s="792" t="s">
        <v>5289</v>
      </c>
      <c r="G852" s="794" t="s">
        <v>3400</v>
      </c>
      <c r="H852" s="796"/>
      <c r="I852" s="796"/>
      <c r="J852" s="796"/>
      <c r="K852" s="796"/>
      <c r="L852" s="807">
        <f t="shared" si="93"/>
        <v>126.72</v>
      </c>
      <c r="M852" s="796"/>
      <c r="N852" s="797">
        <v>10.56</v>
      </c>
      <c r="O852" s="795"/>
      <c r="P852" s="795"/>
      <c r="Q852" s="796"/>
      <c r="R852" s="807" t="s">
        <v>16715</v>
      </c>
      <c r="S852" s="807" t="s">
        <v>8952</v>
      </c>
      <c r="T852" s="796" t="s">
        <v>5292</v>
      </c>
      <c r="U852" s="807"/>
      <c r="V852" s="963">
        <v>2</v>
      </c>
      <c r="W852" s="807" t="s">
        <v>13775</v>
      </c>
      <c r="X852" s="807"/>
      <c r="Y852" s="807"/>
      <c r="Z852" s="807"/>
      <c r="AA852" s="807"/>
      <c r="AB852" s="807"/>
      <c r="AC852" s="807"/>
      <c r="AD852" s="807"/>
      <c r="AE852" s="807"/>
      <c r="AF852" s="807"/>
      <c r="AG852" s="807"/>
      <c r="AH852" s="807"/>
      <c r="AI852" s="807"/>
      <c r="AJ852" s="807"/>
      <c r="AK852" s="559"/>
    </row>
    <row r="853" spans="1:37" ht="31.5" customHeight="1" x14ac:dyDescent="0.25">
      <c r="A853" s="767"/>
      <c r="B853" s="784">
        <v>845</v>
      </c>
      <c r="C853" s="785" t="s">
        <v>1191</v>
      </c>
      <c r="D853" s="792" t="s">
        <v>5297</v>
      </c>
      <c r="E853" s="793" t="s">
        <v>13776</v>
      </c>
      <c r="F853" s="792" t="s">
        <v>5295</v>
      </c>
      <c r="G853" s="794" t="s">
        <v>3400</v>
      </c>
      <c r="H853" s="796"/>
      <c r="I853" s="796"/>
      <c r="J853" s="796"/>
      <c r="K853" s="796"/>
      <c r="L853" s="807">
        <f t="shared" si="93"/>
        <v>192</v>
      </c>
      <c r="M853" s="796"/>
      <c r="N853" s="797">
        <v>16</v>
      </c>
      <c r="O853" s="795"/>
      <c r="P853" s="795"/>
      <c r="Q853" s="796"/>
      <c r="R853" s="807" t="s">
        <v>16715</v>
      </c>
      <c r="S853" s="807" t="s">
        <v>8952</v>
      </c>
      <c r="T853" s="796" t="s">
        <v>5298</v>
      </c>
      <c r="U853" s="807"/>
      <c r="V853" s="963"/>
      <c r="W853" s="807"/>
      <c r="X853" s="807"/>
      <c r="Y853" s="807"/>
      <c r="Z853" s="807"/>
      <c r="AA853" s="807">
        <v>1</v>
      </c>
      <c r="AB853" s="807" t="s">
        <v>10525</v>
      </c>
      <c r="AC853" s="807"/>
      <c r="AD853" s="807"/>
      <c r="AE853" s="807" t="s">
        <v>10027</v>
      </c>
      <c r="AF853" s="807"/>
      <c r="AG853" s="807"/>
      <c r="AH853" s="807"/>
      <c r="AI853" s="807"/>
      <c r="AJ853" s="807"/>
      <c r="AK853" s="559"/>
    </row>
    <row r="854" spans="1:37" ht="31.5" customHeight="1" x14ac:dyDescent="0.25">
      <c r="A854" s="767"/>
      <c r="B854" s="784">
        <v>846</v>
      </c>
      <c r="C854" s="785" t="s">
        <v>2809</v>
      </c>
      <c r="D854" s="792" t="s">
        <v>8872</v>
      </c>
      <c r="E854" s="793" t="s">
        <v>13777</v>
      </c>
      <c r="F854" s="792" t="s">
        <v>5301</v>
      </c>
      <c r="G854" s="794" t="s">
        <v>3400</v>
      </c>
      <c r="H854" s="796"/>
      <c r="I854" s="796"/>
      <c r="J854" s="796"/>
      <c r="K854" s="796"/>
      <c r="L854" s="807">
        <f t="shared" si="93"/>
        <v>96</v>
      </c>
      <c r="M854" s="796"/>
      <c r="N854" s="797">
        <v>8</v>
      </c>
      <c r="O854" s="795"/>
      <c r="P854" s="795"/>
      <c r="Q854" s="796"/>
      <c r="R854" s="807" t="s">
        <v>16715</v>
      </c>
      <c r="S854" s="807" t="s">
        <v>8952</v>
      </c>
      <c r="T854" s="796" t="s">
        <v>5304</v>
      </c>
      <c r="U854" s="807"/>
      <c r="V854" s="963">
        <v>2</v>
      </c>
      <c r="W854" s="807" t="s">
        <v>13485</v>
      </c>
      <c r="X854" s="807"/>
      <c r="Y854" s="807"/>
      <c r="Z854" s="807"/>
      <c r="AA854" s="807"/>
      <c r="AB854" s="807"/>
      <c r="AC854" s="807" t="s">
        <v>10027</v>
      </c>
      <c r="AD854" s="807" t="s">
        <v>10027</v>
      </c>
      <c r="AE854" s="807" t="s">
        <v>10027</v>
      </c>
      <c r="AF854" s="807"/>
      <c r="AG854" s="807"/>
      <c r="AH854" s="807"/>
      <c r="AI854" s="807"/>
      <c r="AJ854" s="807"/>
      <c r="AK854" s="559"/>
    </row>
    <row r="855" spans="1:37" ht="31.5" customHeight="1" x14ac:dyDescent="0.25">
      <c r="A855" s="767"/>
      <c r="B855" s="784">
        <v>847</v>
      </c>
      <c r="C855" s="785" t="s">
        <v>2759</v>
      </c>
      <c r="D855" s="872" t="s">
        <v>16051</v>
      </c>
      <c r="E855" s="862" t="s">
        <v>16052</v>
      </c>
      <c r="F855" s="872" t="s">
        <v>16053</v>
      </c>
      <c r="G855" s="807" t="s">
        <v>3400</v>
      </c>
      <c r="H855" s="781"/>
      <c r="I855" s="781"/>
      <c r="J855" s="781"/>
      <c r="K855" s="782"/>
      <c r="L855" s="807">
        <f t="shared" si="93"/>
        <v>119.52000000000001</v>
      </c>
      <c r="M855" s="782"/>
      <c r="N855" s="800">
        <v>9.9600000000000009</v>
      </c>
      <c r="O855" s="800"/>
      <c r="P855" s="786"/>
      <c r="Q855" s="945"/>
      <c r="R855" s="807" t="s">
        <v>16715</v>
      </c>
      <c r="S855" s="800" t="s">
        <v>8952</v>
      </c>
      <c r="T855" s="800" t="s">
        <v>16054</v>
      </c>
      <c r="U855" s="782"/>
      <c r="V855" s="945">
        <v>3</v>
      </c>
      <c r="W855" s="800"/>
      <c r="X855" s="782"/>
      <c r="Y855" s="782"/>
      <c r="Z855" s="782"/>
      <c r="AA855" s="782"/>
      <c r="AB855" s="800"/>
      <c r="AC855" s="782"/>
      <c r="AD855" s="782"/>
      <c r="AE855" s="782" t="s">
        <v>10027</v>
      </c>
      <c r="AF855" s="807"/>
      <c r="AG855" s="807"/>
      <c r="AH855" s="807"/>
      <c r="AI855" s="807"/>
      <c r="AJ855" s="807"/>
      <c r="AK855" s="559"/>
    </row>
    <row r="856" spans="1:37" ht="47.25" customHeight="1" x14ac:dyDescent="0.25">
      <c r="A856" s="767"/>
      <c r="B856" s="784">
        <v>848</v>
      </c>
      <c r="C856" s="785" t="s">
        <v>2817</v>
      </c>
      <c r="D856" s="792" t="s">
        <v>8959</v>
      </c>
      <c r="E856" s="793" t="s">
        <v>14269</v>
      </c>
      <c r="F856" s="792" t="s">
        <v>5307</v>
      </c>
      <c r="G856" s="794" t="s">
        <v>3400</v>
      </c>
      <c r="H856" s="796"/>
      <c r="I856" s="796"/>
      <c r="J856" s="796"/>
      <c r="K856" s="796"/>
      <c r="L856" s="807">
        <f t="shared" si="93"/>
        <v>78</v>
      </c>
      <c r="M856" s="796"/>
      <c r="N856" s="797">
        <v>6.5</v>
      </c>
      <c r="O856" s="795"/>
      <c r="P856" s="795"/>
      <c r="Q856" s="796"/>
      <c r="R856" s="807" t="s">
        <v>16715</v>
      </c>
      <c r="S856" s="807" t="s">
        <v>8952</v>
      </c>
      <c r="T856" s="796" t="s">
        <v>5311</v>
      </c>
      <c r="U856" s="807"/>
      <c r="V856" s="963">
        <v>2</v>
      </c>
      <c r="W856" s="807" t="s">
        <v>13717</v>
      </c>
      <c r="X856" s="807"/>
      <c r="Y856" s="807"/>
      <c r="Z856" s="807"/>
      <c r="AA856" s="807">
        <v>1</v>
      </c>
      <c r="AB856" s="807" t="s">
        <v>10525</v>
      </c>
      <c r="AC856" s="807" t="s">
        <v>10027</v>
      </c>
      <c r="AD856" s="807" t="s">
        <v>10027</v>
      </c>
      <c r="AE856" s="807" t="s">
        <v>10027</v>
      </c>
      <c r="AF856" s="807"/>
      <c r="AG856" s="807"/>
      <c r="AH856" s="807"/>
      <c r="AI856" s="807"/>
      <c r="AJ856" s="807"/>
      <c r="AK856" s="559"/>
    </row>
    <row r="857" spans="1:37" ht="47.25" customHeight="1" x14ac:dyDescent="0.25">
      <c r="A857" s="767"/>
      <c r="B857" s="784">
        <v>849</v>
      </c>
      <c r="C857" s="785" t="s">
        <v>2759</v>
      </c>
      <c r="D857" s="792" t="s">
        <v>8808</v>
      </c>
      <c r="E857" s="793" t="s">
        <v>6916</v>
      </c>
      <c r="F857" s="792" t="s">
        <v>5307</v>
      </c>
      <c r="G857" s="794" t="s">
        <v>3400</v>
      </c>
      <c r="H857" s="796"/>
      <c r="I857" s="796"/>
      <c r="J857" s="796"/>
      <c r="K857" s="796"/>
      <c r="L857" s="807">
        <f t="shared" si="93"/>
        <v>145.19999999999999</v>
      </c>
      <c r="M857" s="796"/>
      <c r="N857" s="795">
        <v>12.1</v>
      </c>
      <c r="O857" s="795"/>
      <c r="P857" s="795"/>
      <c r="Q857" s="796"/>
      <c r="R857" s="807" t="s">
        <v>16715</v>
      </c>
      <c r="S857" s="807" t="s">
        <v>8952</v>
      </c>
      <c r="T857" s="796" t="s">
        <v>5316</v>
      </c>
      <c r="U857" s="807"/>
      <c r="V857" s="963">
        <v>2</v>
      </c>
      <c r="W857" s="807" t="s">
        <v>13523</v>
      </c>
      <c r="X857" s="807"/>
      <c r="Y857" s="807"/>
      <c r="Z857" s="807"/>
      <c r="AA857" s="807"/>
      <c r="AB857" s="807"/>
      <c r="AC857" s="807" t="s">
        <v>10027</v>
      </c>
      <c r="AD857" s="807"/>
      <c r="AE857" s="807" t="s">
        <v>10027</v>
      </c>
      <c r="AF857" s="807"/>
      <c r="AG857" s="807"/>
      <c r="AH857" s="807"/>
      <c r="AI857" s="807"/>
      <c r="AJ857" s="807"/>
      <c r="AK857" s="559"/>
    </row>
    <row r="858" spans="1:37" ht="47.25" customHeight="1" x14ac:dyDescent="0.25">
      <c r="A858" s="767"/>
      <c r="B858" s="784">
        <v>850</v>
      </c>
      <c r="C858" s="874" t="s">
        <v>2759</v>
      </c>
      <c r="D858" s="872" t="s">
        <v>16109</v>
      </c>
      <c r="E858" s="862" t="s">
        <v>16110</v>
      </c>
      <c r="F858" s="872" t="s">
        <v>16111</v>
      </c>
      <c r="G858" s="807" t="s">
        <v>3400</v>
      </c>
      <c r="H858" s="781"/>
      <c r="I858" s="781"/>
      <c r="J858" s="781"/>
      <c r="K858" s="782"/>
      <c r="L858" s="807">
        <f t="shared" si="93"/>
        <v>228</v>
      </c>
      <c r="M858" s="782"/>
      <c r="N858" s="800">
        <v>19</v>
      </c>
      <c r="O858" s="800"/>
      <c r="P858" s="786"/>
      <c r="Q858" s="945"/>
      <c r="R858" s="807" t="s">
        <v>16715</v>
      </c>
      <c r="S858" s="800" t="s">
        <v>8952</v>
      </c>
      <c r="T858" s="800" t="s">
        <v>16112</v>
      </c>
      <c r="U858" s="876"/>
      <c r="V858" s="957">
        <v>3</v>
      </c>
      <c r="W858" s="877" t="s">
        <v>13732</v>
      </c>
      <c r="X858" s="876"/>
      <c r="Y858" s="876"/>
      <c r="Z858" s="876"/>
      <c r="AA858" s="876"/>
      <c r="AB858" s="877"/>
      <c r="AC858" s="876" t="s">
        <v>10027</v>
      </c>
      <c r="AD858" s="876" t="s">
        <v>10027</v>
      </c>
      <c r="AE858" s="876" t="s">
        <v>10027</v>
      </c>
      <c r="AF858" s="876"/>
      <c r="AG858" s="876"/>
      <c r="AH858" s="807"/>
      <c r="AI858" s="807"/>
      <c r="AJ858" s="807"/>
      <c r="AK858" s="559"/>
    </row>
    <row r="859" spans="1:37" ht="47.25" customHeight="1" x14ac:dyDescent="0.25">
      <c r="A859" s="767"/>
      <c r="B859" s="784">
        <v>851</v>
      </c>
      <c r="C859" s="785" t="s">
        <v>2759</v>
      </c>
      <c r="D859" s="872" t="s">
        <v>2392</v>
      </c>
      <c r="E859" s="862" t="s">
        <v>16039</v>
      </c>
      <c r="F859" s="872" t="s">
        <v>16040</v>
      </c>
      <c r="G859" s="807" t="s">
        <v>3400</v>
      </c>
      <c r="H859" s="781"/>
      <c r="I859" s="781"/>
      <c r="J859" s="781"/>
      <c r="K859" s="782"/>
      <c r="L859" s="807">
        <f t="shared" si="93"/>
        <v>132</v>
      </c>
      <c r="M859" s="782"/>
      <c r="N859" s="800">
        <v>11</v>
      </c>
      <c r="O859" s="800"/>
      <c r="P859" s="786"/>
      <c r="Q859" s="945"/>
      <c r="R859" s="807" t="s">
        <v>16715</v>
      </c>
      <c r="S859" s="800" t="s">
        <v>8952</v>
      </c>
      <c r="T859" s="800" t="s">
        <v>16041</v>
      </c>
      <c r="U859" s="782"/>
      <c r="V859" s="945">
        <v>2</v>
      </c>
      <c r="W859" s="800" t="s">
        <v>13485</v>
      </c>
      <c r="X859" s="782"/>
      <c r="Y859" s="782"/>
      <c r="Z859" s="782"/>
      <c r="AA859" s="782"/>
      <c r="AB859" s="800"/>
      <c r="AC859" s="782" t="s">
        <v>10027</v>
      </c>
      <c r="AD859" s="782"/>
      <c r="AE859" s="782" t="s">
        <v>10027</v>
      </c>
      <c r="AF859" s="807"/>
      <c r="AG859" s="807"/>
      <c r="AH859" s="807"/>
      <c r="AI859" s="807"/>
      <c r="AJ859" s="807"/>
      <c r="AK859" s="559"/>
    </row>
    <row r="860" spans="1:37" ht="47.25" customHeight="1" x14ac:dyDescent="0.25">
      <c r="A860" s="767"/>
      <c r="B860" s="784">
        <v>852</v>
      </c>
      <c r="C860" s="785" t="s">
        <v>2759</v>
      </c>
      <c r="D860" s="792" t="s">
        <v>8826</v>
      </c>
      <c r="E860" s="793" t="s">
        <v>13534</v>
      </c>
      <c r="F860" s="792" t="s">
        <v>13535</v>
      </c>
      <c r="G860" s="794" t="s">
        <v>3400</v>
      </c>
      <c r="H860" s="796"/>
      <c r="I860" s="796"/>
      <c r="J860" s="796"/>
      <c r="K860" s="796"/>
      <c r="L860" s="807">
        <f t="shared" si="93"/>
        <v>95.039999999999992</v>
      </c>
      <c r="M860" s="796"/>
      <c r="N860" s="795">
        <v>7.92</v>
      </c>
      <c r="O860" s="795"/>
      <c r="P860" s="795"/>
      <c r="Q860" s="796"/>
      <c r="R860" s="807" t="s">
        <v>16715</v>
      </c>
      <c r="S860" s="807" t="s">
        <v>8952</v>
      </c>
      <c r="T860" s="796" t="s">
        <v>5329</v>
      </c>
      <c r="U860" s="807"/>
      <c r="V860" s="963">
        <v>2</v>
      </c>
      <c r="W860" s="807" t="s">
        <v>13487</v>
      </c>
      <c r="X860" s="807"/>
      <c r="Y860" s="807"/>
      <c r="Z860" s="807"/>
      <c r="AA860" s="807"/>
      <c r="AB860" s="807"/>
      <c r="AC860" s="807" t="s">
        <v>10027</v>
      </c>
      <c r="AD860" s="807"/>
      <c r="AE860" s="807"/>
      <c r="AF860" s="807"/>
      <c r="AG860" s="807"/>
      <c r="AH860" s="807"/>
      <c r="AI860" s="807"/>
      <c r="AJ860" s="807"/>
      <c r="AK860" s="559"/>
    </row>
    <row r="861" spans="1:37" ht="47.25" customHeight="1" x14ac:dyDescent="0.25">
      <c r="A861" s="767"/>
      <c r="B861" s="784">
        <v>853</v>
      </c>
      <c r="C861" s="785" t="s">
        <v>2817</v>
      </c>
      <c r="D861" s="792" t="s">
        <v>8757</v>
      </c>
      <c r="E861" s="793" t="s">
        <v>13778</v>
      </c>
      <c r="F861" s="792" t="s">
        <v>5334</v>
      </c>
      <c r="G861" s="794" t="s">
        <v>3400</v>
      </c>
      <c r="H861" s="796"/>
      <c r="I861" s="796"/>
      <c r="J861" s="796"/>
      <c r="K861" s="796"/>
      <c r="L861" s="807">
        <f t="shared" si="93"/>
        <v>18.96</v>
      </c>
      <c r="M861" s="796"/>
      <c r="N861" s="797">
        <v>1.58</v>
      </c>
      <c r="O861" s="795"/>
      <c r="P861" s="795"/>
      <c r="Q861" s="796"/>
      <c r="R861" s="807" t="s">
        <v>16715</v>
      </c>
      <c r="S861" s="807" t="s">
        <v>8952</v>
      </c>
      <c r="T861" s="796" t="s">
        <v>5337</v>
      </c>
      <c r="U861" s="807"/>
      <c r="V861" s="963">
        <v>1</v>
      </c>
      <c r="W861" s="807" t="s">
        <v>13501</v>
      </c>
      <c r="X861" s="807"/>
      <c r="Y861" s="807"/>
      <c r="Z861" s="807"/>
      <c r="AA861" s="807"/>
      <c r="AB861" s="807"/>
      <c r="AC861" s="807" t="s">
        <v>10027</v>
      </c>
      <c r="AD861" s="807"/>
      <c r="AE861" s="807" t="s">
        <v>10027</v>
      </c>
      <c r="AF861" s="807"/>
      <c r="AG861" s="807"/>
      <c r="AH861" s="807"/>
      <c r="AI861" s="807"/>
      <c r="AJ861" s="807"/>
      <c r="AK861" s="559"/>
    </row>
    <row r="862" spans="1:37" ht="47.25" customHeight="1" x14ac:dyDescent="0.25">
      <c r="A862" s="767"/>
      <c r="B862" s="784">
        <v>854</v>
      </c>
      <c r="C862" s="785" t="s">
        <v>3034</v>
      </c>
      <c r="D862" s="792" t="s">
        <v>8506</v>
      </c>
      <c r="E862" s="793" t="s">
        <v>13779</v>
      </c>
      <c r="F862" s="792" t="s">
        <v>5340</v>
      </c>
      <c r="G862" s="794" t="s">
        <v>3400</v>
      </c>
      <c r="H862" s="796"/>
      <c r="I862" s="796"/>
      <c r="J862" s="796"/>
      <c r="K862" s="796"/>
      <c r="L862" s="807">
        <f t="shared" si="93"/>
        <v>158.39999999999998</v>
      </c>
      <c r="M862" s="796"/>
      <c r="N862" s="797">
        <v>13.2</v>
      </c>
      <c r="O862" s="795"/>
      <c r="P862" s="795"/>
      <c r="Q862" s="796"/>
      <c r="R862" s="807" t="s">
        <v>16715</v>
      </c>
      <c r="S862" s="807" t="s">
        <v>8952</v>
      </c>
      <c r="T862" s="796" t="s">
        <v>5343</v>
      </c>
      <c r="U862" s="807"/>
      <c r="V862" s="963">
        <v>2</v>
      </c>
      <c r="W862" s="807" t="s">
        <v>13523</v>
      </c>
      <c r="X862" s="807"/>
      <c r="Y862" s="807"/>
      <c r="Z862" s="807"/>
      <c r="AA862" s="807"/>
      <c r="AB862" s="807"/>
      <c r="AC862" s="807" t="s">
        <v>10027</v>
      </c>
      <c r="AD862" s="807"/>
      <c r="AE862" s="807" t="s">
        <v>10027</v>
      </c>
      <c r="AF862" s="807"/>
      <c r="AG862" s="807"/>
      <c r="AH862" s="807"/>
      <c r="AI862" s="807"/>
      <c r="AJ862" s="807"/>
      <c r="AK862" s="559"/>
    </row>
    <row r="863" spans="1:37" ht="31.5" customHeight="1" x14ac:dyDescent="0.25">
      <c r="A863" s="767"/>
      <c r="B863" s="784">
        <v>855</v>
      </c>
      <c r="C863" s="785" t="s">
        <v>2817</v>
      </c>
      <c r="D863" s="792" t="s">
        <v>8353</v>
      </c>
      <c r="E863" s="793" t="s">
        <v>14270</v>
      </c>
      <c r="F863" s="792" t="s">
        <v>5346</v>
      </c>
      <c r="G863" s="794" t="s">
        <v>3400</v>
      </c>
      <c r="H863" s="796"/>
      <c r="I863" s="796"/>
      <c r="J863" s="796"/>
      <c r="K863" s="796"/>
      <c r="L863" s="807">
        <f t="shared" si="93"/>
        <v>288</v>
      </c>
      <c r="M863" s="796"/>
      <c r="N863" s="797">
        <v>24</v>
      </c>
      <c r="O863" s="795"/>
      <c r="P863" s="795"/>
      <c r="Q863" s="796"/>
      <c r="R863" s="807" t="s">
        <v>16715</v>
      </c>
      <c r="S863" s="807" t="s">
        <v>8952</v>
      </c>
      <c r="T863" s="796" t="s">
        <v>5349</v>
      </c>
      <c r="U863" s="807"/>
      <c r="V863" s="963"/>
      <c r="W863" s="807"/>
      <c r="X863" s="807"/>
      <c r="Y863" s="807"/>
      <c r="Z863" s="807"/>
      <c r="AA863" s="807">
        <v>1</v>
      </c>
      <c r="AB863" s="807" t="s">
        <v>10525</v>
      </c>
      <c r="AC863" s="807"/>
      <c r="AD863" s="807"/>
      <c r="AE863" s="807"/>
      <c r="AF863" s="807"/>
      <c r="AG863" s="807"/>
      <c r="AH863" s="807"/>
      <c r="AI863" s="807"/>
      <c r="AJ863" s="807"/>
      <c r="AK863" s="559"/>
    </row>
    <row r="864" spans="1:37" ht="31.5" customHeight="1" x14ac:dyDescent="0.25">
      <c r="A864" s="767"/>
      <c r="B864" s="784">
        <v>856</v>
      </c>
      <c r="C864" s="785" t="s">
        <v>2759</v>
      </c>
      <c r="D864" s="792" t="s">
        <v>8808</v>
      </c>
      <c r="E864" s="793" t="s">
        <v>13780</v>
      </c>
      <c r="F864" s="792" t="s">
        <v>5352</v>
      </c>
      <c r="G864" s="794" t="s">
        <v>3400</v>
      </c>
      <c r="H864" s="796"/>
      <c r="I864" s="796"/>
      <c r="J864" s="796"/>
      <c r="K864" s="796"/>
      <c r="L864" s="807">
        <f t="shared" si="93"/>
        <v>425.15999999999997</v>
      </c>
      <c r="M864" s="796"/>
      <c r="N864" s="795">
        <v>35.43</v>
      </c>
      <c r="O864" s="795"/>
      <c r="P864" s="795"/>
      <c r="Q864" s="796"/>
      <c r="R864" s="807" t="s">
        <v>16715</v>
      </c>
      <c r="S864" s="807" t="s">
        <v>8952</v>
      </c>
      <c r="T864" s="796" t="s">
        <v>5355</v>
      </c>
      <c r="U864" s="807"/>
      <c r="V864" s="963"/>
      <c r="W864" s="807"/>
      <c r="X864" s="807"/>
      <c r="Y864" s="807"/>
      <c r="Z864" s="807"/>
      <c r="AA864" s="807">
        <v>1</v>
      </c>
      <c r="AB864" s="807" t="s">
        <v>13490</v>
      </c>
      <c r="AC864" s="807" t="s">
        <v>10027</v>
      </c>
      <c r="AD864" s="807"/>
      <c r="AE864" s="807" t="s">
        <v>10027</v>
      </c>
      <c r="AF864" s="807"/>
      <c r="AG864" s="807"/>
      <c r="AH864" s="807"/>
      <c r="AI864" s="807"/>
      <c r="AJ864" s="807"/>
      <c r="AK864" s="559"/>
    </row>
    <row r="865" spans="1:37" ht="31.5" customHeight="1" x14ac:dyDescent="0.25">
      <c r="A865" s="767"/>
      <c r="B865" s="784">
        <v>857</v>
      </c>
      <c r="C865" s="785" t="s">
        <v>3034</v>
      </c>
      <c r="D865" s="792" t="s">
        <v>8861</v>
      </c>
      <c r="E865" s="793" t="s">
        <v>14271</v>
      </c>
      <c r="F865" s="792" t="s">
        <v>5352</v>
      </c>
      <c r="G865" s="794" t="s">
        <v>3400</v>
      </c>
      <c r="H865" s="796"/>
      <c r="I865" s="796"/>
      <c r="J865" s="796"/>
      <c r="K865" s="796"/>
      <c r="L865" s="807">
        <f t="shared" si="93"/>
        <v>86.4</v>
      </c>
      <c r="M865" s="796"/>
      <c r="N865" s="797">
        <v>7.2</v>
      </c>
      <c r="O865" s="795"/>
      <c r="P865" s="795"/>
      <c r="Q865" s="796"/>
      <c r="R865" s="807" t="s">
        <v>16715</v>
      </c>
      <c r="S865" s="807" t="s">
        <v>8952</v>
      </c>
      <c r="T865" s="796" t="s">
        <v>5360</v>
      </c>
      <c r="U865" s="807"/>
      <c r="V865" s="963">
        <v>3</v>
      </c>
      <c r="W865" s="807" t="s">
        <v>13523</v>
      </c>
      <c r="X865" s="807"/>
      <c r="Y865" s="807"/>
      <c r="Z865" s="807"/>
      <c r="AA865" s="807"/>
      <c r="AB865" s="807"/>
      <c r="AC865" s="807" t="s">
        <v>10027</v>
      </c>
      <c r="AD865" s="807"/>
      <c r="AE865" s="807"/>
      <c r="AF865" s="807"/>
      <c r="AG865" s="807"/>
      <c r="AH865" s="807"/>
      <c r="AI865" s="807"/>
      <c r="AJ865" s="807"/>
      <c r="AK865" s="559"/>
    </row>
    <row r="866" spans="1:37" ht="47.25" customHeight="1" x14ac:dyDescent="0.25">
      <c r="A866" s="767"/>
      <c r="B866" s="784">
        <v>858</v>
      </c>
      <c r="C866" s="785" t="s">
        <v>2809</v>
      </c>
      <c r="D866" s="792" t="s">
        <v>8837</v>
      </c>
      <c r="E866" s="793" t="s">
        <v>13781</v>
      </c>
      <c r="F866" s="792" t="s">
        <v>5364</v>
      </c>
      <c r="G866" s="794" t="s">
        <v>3400</v>
      </c>
      <c r="H866" s="796"/>
      <c r="I866" s="796"/>
      <c r="J866" s="796"/>
      <c r="K866" s="796"/>
      <c r="L866" s="807">
        <f t="shared" si="93"/>
        <v>40.56</v>
      </c>
      <c r="M866" s="796"/>
      <c r="N866" s="797">
        <v>3.38</v>
      </c>
      <c r="O866" s="795"/>
      <c r="P866" s="795"/>
      <c r="Q866" s="796"/>
      <c r="R866" s="807" t="s">
        <v>16715</v>
      </c>
      <c r="S866" s="807" t="s">
        <v>8952</v>
      </c>
      <c r="T866" s="796" t="s">
        <v>5367</v>
      </c>
      <c r="U866" s="807"/>
      <c r="V866" s="963">
        <v>1</v>
      </c>
      <c r="W866" s="807" t="s">
        <v>13544</v>
      </c>
      <c r="X866" s="807"/>
      <c r="Y866" s="807"/>
      <c r="Z866" s="807"/>
      <c r="AA866" s="807"/>
      <c r="AB866" s="807"/>
      <c r="AC866" s="807" t="s">
        <v>10027</v>
      </c>
      <c r="AD866" s="807" t="s">
        <v>10027</v>
      </c>
      <c r="AE866" s="807" t="s">
        <v>10027</v>
      </c>
      <c r="AF866" s="807"/>
      <c r="AG866" s="807"/>
      <c r="AH866" s="807"/>
      <c r="AI866" s="807"/>
      <c r="AJ866" s="807"/>
      <c r="AK866" s="559"/>
    </row>
    <row r="867" spans="1:37" ht="47.25" customHeight="1" x14ac:dyDescent="0.25">
      <c r="A867" s="767"/>
      <c r="B867" s="784">
        <v>859</v>
      </c>
      <c r="C867" s="785" t="s">
        <v>1191</v>
      </c>
      <c r="D867" s="792" t="s">
        <v>5372</v>
      </c>
      <c r="E867" s="793" t="s">
        <v>6925</v>
      </c>
      <c r="F867" s="792" t="s">
        <v>5370</v>
      </c>
      <c r="G867" s="794" t="s">
        <v>3400</v>
      </c>
      <c r="H867" s="796"/>
      <c r="I867" s="796"/>
      <c r="J867" s="796"/>
      <c r="K867" s="796"/>
      <c r="L867" s="807">
        <f t="shared" si="93"/>
        <v>83.16</v>
      </c>
      <c r="M867" s="796"/>
      <c r="N867" s="797">
        <v>6.93</v>
      </c>
      <c r="O867" s="795"/>
      <c r="P867" s="795"/>
      <c r="Q867" s="796"/>
      <c r="R867" s="807" t="s">
        <v>16715</v>
      </c>
      <c r="S867" s="807" t="s">
        <v>8952</v>
      </c>
      <c r="T867" s="796" t="s">
        <v>5373</v>
      </c>
      <c r="U867" s="807"/>
      <c r="V867" s="963"/>
      <c r="W867" s="807"/>
      <c r="X867" s="807"/>
      <c r="Y867" s="807"/>
      <c r="Z867" s="807"/>
      <c r="AA867" s="807"/>
      <c r="AB867" s="807"/>
      <c r="AC867" s="807"/>
      <c r="AD867" s="807"/>
      <c r="AE867" s="807"/>
      <c r="AF867" s="807"/>
      <c r="AG867" s="807"/>
      <c r="AH867" s="807"/>
      <c r="AI867" s="807"/>
      <c r="AJ867" s="807"/>
      <c r="AK867" s="559"/>
    </row>
    <row r="868" spans="1:37" ht="47.25" customHeight="1" x14ac:dyDescent="0.25">
      <c r="A868" s="767"/>
      <c r="B868" s="784">
        <v>860</v>
      </c>
      <c r="C868" s="785" t="s">
        <v>1191</v>
      </c>
      <c r="D868" s="792" t="s">
        <v>5376</v>
      </c>
      <c r="E868" s="793" t="s">
        <v>6926</v>
      </c>
      <c r="F868" s="792" t="s">
        <v>5370</v>
      </c>
      <c r="G868" s="794" t="s">
        <v>3400</v>
      </c>
      <c r="H868" s="796"/>
      <c r="I868" s="796"/>
      <c r="J868" s="796"/>
      <c r="K868" s="796"/>
      <c r="L868" s="807">
        <f t="shared" si="93"/>
        <v>59.400000000000006</v>
      </c>
      <c r="M868" s="796"/>
      <c r="N868" s="797">
        <v>4.95</v>
      </c>
      <c r="O868" s="795"/>
      <c r="P868" s="795"/>
      <c r="Q868" s="796"/>
      <c r="R868" s="807" t="s">
        <v>16715</v>
      </c>
      <c r="S868" s="807" t="s">
        <v>8952</v>
      </c>
      <c r="T868" s="796" t="s">
        <v>5377</v>
      </c>
      <c r="U868" s="807"/>
      <c r="V868" s="963"/>
      <c r="W868" s="807"/>
      <c r="X868" s="807"/>
      <c r="Y868" s="807"/>
      <c r="Z868" s="807"/>
      <c r="AA868" s="807"/>
      <c r="AB868" s="807"/>
      <c r="AC868" s="807"/>
      <c r="AD868" s="807"/>
      <c r="AE868" s="807"/>
      <c r="AF868" s="807"/>
      <c r="AG868" s="807"/>
      <c r="AH868" s="807"/>
      <c r="AI868" s="807"/>
      <c r="AJ868" s="807"/>
      <c r="AK868" s="559"/>
    </row>
    <row r="869" spans="1:37" ht="47.25" customHeight="1" x14ac:dyDescent="0.25">
      <c r="A869" s="767"/>
      <c r="B869" s="784">
        <v>861</v>
      </c>
      <c r="C869" s="785" t="s">
        <v>2844</v>
      </c>
      <c r="D869" s="792" t="s">
        <v>8968</v>
      </c>
      <c r="E869" s="793" t="s">
        <v>6927</v>
      </c>
      <c r="F869" s="792" t="s">
        <v>5380</v>
      </c>
      <c r="G869" s="794" t="s">
        <v>3400</v>
      </c>
      <c r="H869" s="796"/>
      <c r="I869" s="796"/>
      <c r="J869" s="796"/>
      <c r="K869" s="796"/>
      <c r="L869" s="807">
        <f t="shared" si="93"/>
        <v>248.39999999999998</v>
      </c>
      <c r="M869" s="796"/>
      <c r="N869" s="797">
        <v>20.7</v>
      </c>
      <c r="O869" s="795"/>
      <c r="P869" s="795"/>
      <c r="Q869" s="796"/>
      <c r="R869" s="807" t="s">
        <v>16715</v>
      </c>
      <c r="S869" s="807" t="s">
        <v>8952</v>
      </c>
      <c r="T869" s="796" t="s">
        <v>5383</v>
      </c>
      <c r="U869" s="807"/>
      <c r="V869" s="963">
        <v>2</v>
      </c>
      <c r="W869" s="807" t="s">
        <v>13485</v>
      </c>
      <c r="X869" s="807"/>
      <c r="Y869" s="807"/>
      <c r="Z869" s="807"/>
      <c r="AA869" s="807"/>
      <c r="AB869" s="807"/>
      <c r="AC869" s="807" t="s">
        <v>10027</v>
      </c>
      <c r="AD869" s="807"/>
      <c r="AE869" s="807" t="s">
        <v>10027</v>
      </c>
      <c r="AF869" s="807"/>
      <c r="AG869" s="807"/>
      <c r="AH869" s="807"/>
      <c r="AI869" s="807"/>
      <c r="AJ869" s="807"/>
      <c r="AK869" s="559"/>
    </row>
    <row r="870" spans="1:37" ht="47.25" customHeight="1" x14ac:dyDescent="0.25">
      <c r="A870" s="767"/>
      <c r="B870" s="784">
        <v>862</v>
      </c>
      <c r="C870" s="785" t="s">
        <v>2817</v>
      </c>
      <c r="D870" s="792" t="s">
        <v>2430</v>
      </c>
      <c r="E870" s="793" t="s">
        <v>6928</v>
      </c>
      <c r="F870" s="792" t="s">
        <v>5386</v>
      </c>
      <c r="G870" s="794" t="s">
        <v>3400</v>
      </c>
      <c r="H870" s="796"/>
      <c r="I870" s="796"/>
      <c r="J870" s="796"/>
      <c r="K870" s="796"/>
      <c r="L870" s="807">
        <f t="shared" si="93"/>
        <v>162</v>
      </c>
      <c r="M870" s="796"/>
      <c r="N870" s="797">
        <v>13.5</v>
      </c>
      <c r="O870" s="795"/>
      <c r="P870" s="795"/>
      <c r="Q870" s="796"/>
      <c r="R870" s="807" t="s">
        <v>16715</v>
      </c>
      <c r="S870" s="807" t="s">
        <v>8952</v>
      </c>
      <c r="T870" s="796" t="s">
        <v>5389</v>
      </c>
      <c r="U870" s="807"/>
      <c r="V870" s="963"/>
      <c r="W870" s="807"/>
      <c r="X870" s="807"/>
      <c r="Y870" s="807"/>
      <c r="Z870" s="807"/>
      <c r="AA870" s="807"/>
      <c r="AB870" s="807"/>
      <c r="AC870" s="807"/>
      <c r="AD870" s="807"/>
      <c r="AE870" s="807"/>
      <c r="AF870" s="807"/>
      <c r="AG870" s="807"/>
      <c r="AH870" s="807"/>
      <c r="AI870" s="807"/>
      <c r="AJ870" s="807"/>
      <c r="AK870" s="559"/>
    </row>
    <row r="871" spans="1:37" ht="63" customHeight="1" x14ac:dyDescent="0.25">
      <c r="A871" s="767"/>
      <c r="B871" s="784">
        <v>863</v>
      </c>
      <c r="C871" s="798" t="s">
        <v>2759</v>
      </c>
      <c r="D871" s="792" t="s">
        <v>8910</v>
      </c>
      <c r="E871" s="793" t="s">
        <v>13536</v>
      </c>
      <c r="F871" s="792" t="s">
        <v>5392</v>
      </c>
      <c r="G871" s="794" t="s">
        <v>3400</v>
      </c>
      <c r="H871" s="796"/>
      <c r="I871" s="796"/>
      <c r="J871" s="796"/>
      <c r="K871" s="796"/>
      <c r="L871" s="807">
        <f t="shared" si="93"/>
        <v>105.60000000000001</v>
      </c>
      <c r="M871" s="796"/>
      <c r="N871" s="795">
        <v>8.8000000000000007</v>
      </c>
      <c r="O871" s="795"/>
      <c r="P871" s="795"/>
      <c r="Q871" s="796"/>
      <c r="R871" s="807" t="s">
        <v>16715</v>
      </c>
      <c r="S871" s="807" t="s">
        <v>8952</v>
      </c>
      <c r="T871" s="796" t="s">
        <v>5395</v>
      </c>
      <c r="U871" s="807"/>
      <c r="V871" s="963">
        <v>1</v>
      </c>
      <c r="W871" s="807" t="s">
        <v>10031</v>
      </c>
      <c r="X871" s="807"/>
      <c r="Y871" s="807"/>
      <c r="Z871" s="807">
        <v>2</v>
      </c>
      <c r="AA871" s="807"/>
      <c r="AB871" s="807"/>
      <c r="AC871" s="807" t="s">
        <v>10027</v>
      </c>
      <c r="AD871" s="807" t="s">
        <v>10027</v>
      </c>
      <c r="AE871" s="807" t="s">
        <v>10027</v>
      </c>
      <c r="AF871" s="807"/>
      <c r="AG871" s="807"/>
      <c r="AH871" s="807"/>
      <c r="AI871" s="807"/>
      <c r="AJ871" s="807"/>
      <c r="AK871" s="559"/>
    </row>
    <row r="872" spans="1:37" ht="110.25" customHeight="1" x14ac:dyDescent="0.25">
      <c r="A872" s="767"/>
      <c r="B872" s="784">
        <v>864</v>
      </c>
      <c r="C872" s="785" t="s">
        <v>3162</v>
      </c>
      <c r="D872" s="872" t="s">
        <v>16012</v>
      </c>
      <c r="E872" s="862" t="s">
        <v>16013</v>
      </c>
      <c r="F872" s="872" t="s">
        <v>16014</v>
      </c>
      <c r="G872" s="807" t="s">
        <v>3400</v>
      </c>
      <c r="H872" s="781"/>
      <c r="I872" s="781"/>
      <c r="J872" s="781"/>
      <c r="K872" s="782"/>
      <c r="L872" s="807">
        <f t="shared" si="93"/>
        <v>96</v>
      </c>
      <c r="M872" s="782"/>
      <c r="N872" s="800">
        <v>8</v>
      </c>
      <c r="O872" s="800"/>
      <c r="P872" s="786"/>
      <c r="Q872" s="945"/>
      <c r="R872" s="807" t="s">
        <v>16715</v>
      </c>
      <c r="S872" s="800" t="s">
        <v>8952</v>
      </c>
      <c r="T872" s="800" t="s">
        <v>16016</v>
      </c>
      <c r="U872" s="782"/>
      <c r="V872" s="956"/>
      <c r="W872" s="800"/>
      <c r="X872" s="782"/>
      <c r="Y872" s="782"/>
      <c r="Z872" s="782"/>
      <c r="AA872" s="782">
        <v>1</v>
      </c>
      <c r="AB872" s="800" t="s">
        <v>16015</v>
      </c>
      <c r="AC872" s="782"/>
      <c r="AD872" s="782"/>
      <c r="AE872" s="782" t="s">
        <v>10027</v>
      </c>
      <c r="AF872" s="782"/>
      <c r="AG872" s="782"/>
      <c r="AH872" s="807"/>
      <c r="AI872" s="807"/>
      <c r="AJ872" s="807"/>
      <c r="AK872" s="559"/>
    </row>
    <row r="873" spans="1:37" ht="47.25" customHeight="1" x14ac:dyDescent="0.25">
      <c r="A873" s="767"/>
      <c r="B873" s="784">
        <v>865</v>
      </c>
      <c r="C873" s="798" t="s">
        <v>2759</v>
      </c>
      <c r="D873" s="792" t="s">
        <v>8912</v>
      </c>
      <c r="E873" s="793" t="s">
        <v>16294</v>
      </c>
      <c r="F873" s="792" t="s">
        <v>5433</v>
      </c>
      <c r="G873" s="794" t="s">
        <v>3400</v>
      </c>
      <c r="H873" s="796"/>
      <c r="I873" s="796"/>
      <c r="J873" s="796"/>
      <c r="K873" s="796"/>
      <c r="L873" s="807">
        <f t="shared" si="93"/>
        <v>184.8</v>
      </c>
      <c r="M873" s="796"/>
      <c r="N873" s="795">
        <v>15.4</v>
      </c>
      <c r="O873" s="795"/>
      <c r="P873" s="795"/>
      <c r="Q873" s="796"/>
      <c r="R873" s="807" t="s">
        <v>16715</v>
      </c>
      <c r="S873" s="807" t="s">
        <v>8952</v>
      </c>
      <c r="T873" s="796" t="s">
        <v>5436</v>
      </c>
      <c r="U873" s="807"/>
      <c r="V873" s="963">
        <v>4</v>
      </c>
      <c r="W873" s="807" t="s">
        <v>13501</v>
      </c>
      <c r="X873" s="807"/>
      <c r="Y873" s="807"/>
      <c r="Z873" s="807"/>
      <c r="AA873" s="807"/>
      <c r="AB873" s="807"/>
      <c r="AC873" s="807" t="s">
        <v>10027</v>
      </c>
      <c r="AD873" s="807" t="s">
        <v>10027</v>
      </c>
      <c r="AE873" s="807" t="s">
        <v>10027</v>
      </c>
      <c r="AF873" s="807"/>
      <c r="AG873" s="807"/>
      <c r="AH873" s="807"/>
      <c r="AI873" s="807"/>
      <c r="AJ873" s="807"/>
      <c r="AK873" s="559"/>
    </row>
    <row r="874" spans="1:37" ht="110.25" customHeight="1" x14ac:dyDescent="0.25">
      <c r="A874" s="767"/>
      <c r="B874" s="784">
        <v>866</v>
      </c>
      <c r="C874" s="785" t="s">
        <v>3034</v>
      </c>
      <c r="D874" s="872" t="s">
        <v>17364</v>
      </c>
      <c r="E874" s="862" t="s">
        <v>16116</v>
      </c>
      <c r="F874" s="872" t="s">
        <v>17248</v>
      </c>
      <c r="G874" s="807" t="s">
        <v>1105</v>
      </c>
      <c r="H874" s="781"/>
      <c r="I874" s="781"/>
      <c r="J874" s="781"/>
      <c r="K874" s="782"/>
      <c r="L874" s="807">
        <f t="shared" si="93"/>
        <v>19.200000000000003</v>
      </c>
      <c r="M874" s="782"/>
      <c r="N874" s="800">
        <v>1.6</v>
      </c>
      <c r="O874" s="800"/>
      <c r="P874" s="786"/>
      <c r="Q874" s="945" t="s">
        <v>17248</v>
      </c>
      <c r="R874" s="807" t="s">
        <v>16715</v>
      </c>
      <c r="S874" s="800" t="s">
        <v>8952</v>
      </c>
      <c r="T874" s="800" t="s">
        <v>17454</v>
      </c>
      <c r="U874" s="876"/>
      <c r="V874" s="957"/>
      <c r="W874" s="877"/>
      <c r="X874" s="876"/>
      <c r="Y874" s="876"/>
      <c r="Z874" s="876" t="s">
        <v>9475</v>
      </c>
      <c r="AA874" s="876"/>
      <c r="AB874" s="877"/>
      <c r="AC874" s="876" t="s">
        <v>10027</v>
      </c>
      <c r="AD874" s="876"/>
      <c r="AE874" s="876"/>
      <c r="AF874" s="876"/>
      <c r="AG874" s="876"/>
      <c r="AH874" s="807"/>
      <c r="AI874" s="807" t="s">
        <v>17249</v>
      </c>
      <c r="AJ874" s="807"/>
      <c r="AK874" s="559"/>
    </row>
    <row r="875" spans="1:37" ht="63" customHeight="1" x14ac:dyDescent="0.25">
      <c r="A875" s="767"/>
      <c r="B875" s="784">
        <v>867</v>
      </c>
      <c r="C875" s="785" t="s">
        <v>2790</v>
      </c>
      <c r="D875" s="792" t="s">
        <v>8333</v>
      </c>
      <c r="E875" s="793" t="s">
        <v>13537</v>
      </c>
      <c r="F875" s="792" t="s">
        <v>5413</v>
      </c>
      <c r="G875" s="794" t="s">
        <v>3400</v>
      </c>
      <c r="H875" s="796"/>
      <c r="I875" s="796"/>
      <c r="J875" s="796"/>
      <c r="K875" s="796"/>
      <c r="L875" s="807">
        <f t="shared" si="93"/>
        <v>253.44</v>
      </c>
      <c r="M875" s="796"/>
      <c r="N875" s="797">
        <v>21.12</v>
      </c>
      <c r="O875" s="795"/>
      <c r="P875" s="795"/>
      <c r="Q875" s="796"/>
      <c r="R875" s="807" t="s">
        <v>16715</v>
      </c>
      <c r="S875" s="807" t="s">
        <v>8952</v>
      </c>
      <c r="T875" s="796" t="s">
        <v>5416</v>
      </c>
      <c r="U875" s="807"/>
      <c r="V875" s="963">
        <v>1</v>
      </c>
      <c r="W875" s="807" t="s">
        <v>16661</v>
      </c>
      <c r="X875" s="807"/>
      <c r="Y875" s="807"/>
      <c r="Z875" s="807" t="s">
        <v>16662</v>
      </c>
      <c r="AA875" s="807"/>
      <c r="AB875" s="807"/>
      <c r="AC875" s="807" t="s">
        <v>10027</v>
      </c>
      <c r="AD875" s="807" t="s">
        <v>10027</v>
      </c>
      <c r="AE875" s="807" t="s">
        <v>10027</v>
      </c>
      <c r="AF875" s="807" t="s">
        <v>10027</v>
      </c>
      <c r="AG875" s="807"/>
      <c r="AH875" s="807"/>
      <c r="AI875" s="807"/>
      <c r="AJ875" s="807"/>
      <c r="AK875" s="559"/>
    </row>
    <row r="876" spans="1:37" ht="31.5" customHeight="1" x14ac:dyDescent="0.25">
      <c r="A876" s="767"/>
      <c r="B876" s="784">
        <v>868</v>
      </c>
      <c r="C876" s="785" t="s">
        <v>2790</v>
      </c>
      <c r="D876" s="792" t="s">
        <v>8337</v>
      </c>
      <c r="E876" s="793" t="s">
        <v>13538</v>
      </c>
      <c r="F876" s="792" t="s">
        <v>5420</v>
      </c>
      <c r="G876" s="794" t="s">
        <v>3400</v>
      </c>
      <c r="H876" s="796"/>
      <c r="I876" s="796"/>
      <c r="J876" s="796"/>
      <c r="K876" s="796"/>
      <c r="L876" s="807">
        <f t="shared" si="93"/>
        <v>112.19999999999999</v>
      </c>
      <c r="M876" s="796"/>
      <c r="N876" s="797">
        <v>9.35</v>
      </c>
      <c r="O876" s="795"/>
      <c r="P876" s="795"/>
      <c r="Q876" s="796"/>
      <c r="R876" s="807" t="s">
        <v>16715</v>
      </c>
      <c r="S876" s="807" t="s">
        <v>8952</v>
      </c>
      <c r="T876" s="796" t="s">
        <v>5423</v>
      </c>
      <c r="U876" s="807"/>
      <c r="V876" s="963"/>
      <c r="W876" s="807"/>
      <c r="X876" s="807"/>
      <c r="Y876" s="807"/>
      <c r="Z876" s="807"/>
      <c r="AA876" s="807">
        <v>1</v>
      </c>
      <c r="AB876" s="807" t="s">
        <v>13539</v>
      </c>
      <c r="AC876" s="807"/>
      <c r="AD876" s="807"/>
      <c r="AE876" s="807"/>
      <c r="AF876" s="807"/>
      <c r="AG876" s="807"/>
      <c r="AH876" s="807"/>
      <c r="AI876" s="807"/>
      <c r="AJ876" s="807"/>
      <c r="AK876" s="559"/>
    </row>
    <row r="877" spans="1:37" ht="31.5" customHeight="1" x14ac:dyDescent="0.25">
      <c r="A877" s="767"/>
      <c r="B877" s="784">
        <v>869</v>
      </c>
      <c r="C877" s="785" t="s">
        <v>2790</v>
      </c>
      <c r="D877" s="792" t="s">
        <v>8339</v>
      </c>
      <c r="E877" s="793" t="s">
        <v>6936</v>
      </c>
      <c r="F877" s="792" t="s">
        <v>5439</v>
      </c>
      <c r="G877" s="794" t="s">
        <v>3400</v>
      </c>
      <c r="H877" s="796"/>
      <c r="I877" s="796"/>
      <c r="J877" s="796"/>
      <c r="K877" s="796"/>
      <c r="L877" s="807">
        <f t="shared" si="93"/>
        <v>192</v>
      </c>
      <c r="M877" s="796"/>
      <c r="N877" s="797">
        <v>16</v>
      </c>
      <c r="O877" s="795"/>
      <c r="P877" s="795"/>
      <c r="Q877" s="796"/>
      <c r="R877" s="807" t="s">
        <v>16715</v>
      </c>
      <c r="S877" s="807" t="s">
        <v>8952</v>
      </c>
      <c r="T877" s="796" t="s">
        <v>5442</v>
      </c>
      <c r="U877" s="807"/>
      <c r="V877" s="963"/>
      <c r="W877" s="807"/>
      <c r="X877" s="807"/>
      <c r="Y877" s="807"/>
      <c r="Z877" s="807"/>
      <c r="AA877" s="807">
        <v>1</v>
      </c>
      <c r="AB877" s="807" t="s">
        <v>13540</v>
      </c>
      <c r="AC877" s="807" t="s">
        <v>10027</v>
      </c>
      <c r="AD877" s="807"/>
      <c r="AE877" s="807" t="s">
        <v>10027</v>
      </c>
      <c r="AF877" s="807"/>
      <c r="AG877" s="807"/>
      <c r="AH877" s="807"/>
      <c r="AI877" s="807"/>
      <c r="AJ877" s="807"/>
      <c r="AK877" s="559"/>
    </row>
    <row r="878" spans="1:37" ht="31.5" customHeight="1" x14ac:dyDescent="0.25">
      <c r="A878" s="767"/>
      <c r="B878" s="784">
        <v>870</v>
      </c>
      <c r="C878" s="785" t="s">
        <v>2790</v>
      </c>
      <c r="D878" s="792" t="s">
        <v>8333</v>
      </c>
      <c r="E878" s="793" t="s">
        <v>13541</v>
      </c>
      <c r="F878" s="792" t="s">
        <v>5445</v>
      </c>
      <c r="G878" s="794" t="s">
        <v>3400</v>
      </c>
      <c r="H878" s="796"/>
      <c r="I878" s="796"/>
      <c r="J878" s="796"/>
      <c r="K878" s="796"/>
      <c r="L878" s="807">
        <f t="shared" si="93"/>
        <v>96</v>
      </c>
      <c r="M878" s="796"/>
      <c r="N878" s="797">
        <v>8</v>
      </c>
      <c r="O878" s="795"/>
      <c r="P878" s="795"/>
      <c r="Q878" s="796"/>
      <c r="R878" s="807" t="s">
        <v>16715</v>
      </c>
      <c r="S878" s="807" t="s">
        <v>8952</v>
      </c>
      <c r="T878" s="796" t="s">
        <v>5448</v>
      </c>
      <c r="U878" s="807"/>
      <c r="V878" s="963"/>
      <c r="W878" s="807"/>
      <c r="X878" s="807"/>
      <c r="Y878" s="807"/>
      <c r="Z878" s="807"/>
      <c r="AA878" s="807">
        <v>1</v>
      </c>
      <c r="AB878" s="807" t="s">
        <v>13542</v>
      </c>
      <c r="AC878" s="807" t="s">
        <v>10027</v>
      </c>
      <c r="AD878" s="807"/>
      <c r="AE878" s="807" t="s">
        <v>10027</v>
      </c>
      <c r="AF878" s="807"/>
      <c r="AG878" s="807"/>
      <c r="AH878" s="807"/>
      <c r="AI878" s="807"/>
      <c r="AJ878" s="807"/>
      <c r="AK878" s="559"/>
    </row>
    <row r="879" spans="1:37" ht="31.5" customHeight="1" x14ac:dyDescent="0.25">
      <c r="A879" s="767"/>
      <c r="B879" s="784">
        <v>871</v>
      </c>
      <c r="C879" s="785" t="s">
        <v>2790</v>
      </c>
      <c r="D879" s="792" t="s">
        <v>8333</v>
      </c>
      <c r="E879" s="793" t="s">
        <v>16663</v>
      </c>
      <c r="F879" s="792" t="s">
        <v>5453</v>
      </c>
      <c r="G879" s="794" t="s">
        <v>3400</v>
      </c>
      <c r="H879" s="796"/>
      <c r="I879" s="796"/>
      <c r="J879" s="796"/>
      <c r="K879" s="796"/>
      <c r="L879" s="807">
        <f t="shared" si="93"/>
        <v>53.760000000000005</v>
      </c>
      <c r="M879" s="796"/>
      <c r="N879" s="797">
        <v>4.4800000000000004</v>
      </c>
      <c r="O879" s="795"/>
      <c r="P879" s="795"/>
      <c r="Q879" s="796"/>
      <c r="R879" s="807" t="s">
        <v>16715</v>
      </c>
      <c r="S879" s="807" t="s">
        <v>8952</v>
      </c>
      <c r="T879" s="796" t="s">
        <v>5456</v>
      </c>
      <c r="U879" s="807"/>
      <c r="V879" s="963">
        <v>1</v>
      </c>
      <c r="W879" s="807" t="s">
        <v>13523</v>
      </c>
      <c r="X879" s="807"/>
      <c r="Y879" s="807"/>
      <c r="Z879" s="807"/>
      <c r="AA879" s="807"/>
      <c r="AB879" s="807"/>
      <c r="AC879" s="807" t="s">
        <v>10027</v>
      </c>
      <c r="AD879" s="807"/>
      <c r="AE879" s="807"/>
      <c r="AF879" s="807"/>
      <c r="AG879" s="807"/>
      <c r="AH879" s="807"/>
      <c r="AI879" s="807"/>
      <c r="AJ879" s="807"/>
      <c r="AK879" s="559"/>
    </row>
    <row r="880" spans="1:37" ht="47.25" customHeight="1" x14ac:dyDescent="0.25">
      <c r="A880" s="767"/>
      <c r="B880" s="784">
        <v>872</v>
      </c>
      <c r="C880" s="785" t="s">
        <v>2790</v>
      </c>
      <c r="D880" s="792" t="s">
        <v>9866</v>
      </c>
      <c r="E880" s="793" t="s">
        <v>16664</v>
      </c>
      <c r="F880" s="792" t="s">
        <v>5459</v>
      </c>
      <c r="G880" s="794" t="s">
        <v>3400</v>
      </c>
      <c r="H880" s="796"/>
      <c r="I880" s="796"/>
      <c r="J880" s="796"/>
      <c r="K880" s="796"/>
      <c r="L880" s="807">
        <f t="shared" si="93"/>
        <v>55.800000000000004</v>
      </c>
      <c r="M880" s="796"/>
      <c r="N880" s="797">
        <v>4.6500000000000004</v>
      </c>
      <c r="O880" s="795"/>
      <c r="P880" s="795"/>
      <c r="Q880" s="796"/>
      <c r="R880" s="807" t="s">
        <v>16715</v>
      </c>
      <c r="S880" s="807" t="s">
        <v>8952</v>
      </c>
      <c r="T880" s="796" t="s">
        <v>5462</v>
      </c>
      <c r="U880" s="807"/>
      <c r="V880" s="963"/>
      <c r="W880" s="807"/>
      <c r="X880" s="807"/>
      <c r="Y880" s="807"/>
      <c r="Z880" s="807"/>
      <c r="AA880" s="807"/>
      <c r="AB880" s="807"/>
      <c r="AC880" s="807"/>
      <c r="AD880" s="807"/>
      <c r="AE880" s="807"/>
      <c r="AF880" s="807"/>
      <c r="AG880" s="807"/>
      <c r="AH880" s="807"/>
      <c r="AI880" s="807"/>
      <c r="AJ880" s="807"/>
      <c r="AK880" s="559"/>
    </row>
    <row r="881" spans="1:37" ht="31.5" customHeight="1" x14ac:dyDescent="0.25">
      <c r="A881" s="767"/>
      <c r="B881" s="784">
        <v>873</v>
      </c>
      <c r="C881" s="785" t="s">
        <v>2817</v>
      </c>
      <c r="D881" s="792" t="s">
        <v>2817</v>
      </c>
      <c r="E881" s="793" t="s">
        <v>6940</v>
      </c>
      <c r="F881" s="792" t="s">
        <v>5465</v>
      </c>
      <c r="G881" s="794" t="s">
        <v>3400</v>
      </c>
      <c r="H881" s="796"/>
      <c r="I881" s="796"/>
      <c r="J881" s="796"/>
      <c r="K881" s="796"/>
      <c r="L881" s="807">
        <f t="shared" si="93"/>
        <v>96</v>
      </c>
      <c r="M881" s="796"/>
      <c r="N881" s="797">
        <v>8</v>
      </c>
      <c r="O881" s="795"/>
      <c r="P881" s="795"/>
      <c r="Q881" s="796"/>
      <c r="R881" s="807" t="s">
        <v>16715</v>
      </c>
      <c r="S881" s="807" t="s">
        <v>8952</v>
      </c>
      <c r="T881" s="796" t="s">
        <v>5468</v>
      </c>
      <c r="U881" s="807"/>
      <c r="V881" s="963"/>
      <c r="W881" s="807"/>
      <c r="X881" s="807"/>
      <c r="Y881" s="807"/>
      <c r="Z881" s="807"/>
      <c r="AA881" s="807"/>
      <c r="AB881" s="807"/>
      <c r="AC881" s="807"/>
      <c r="AD881" s="807"/>
      <c r="AE881" s="807"/>
      <c r="AF881" s="807"/>
      <c r="AG881" s="807"/>
      <c r="AH881" s="807"/>
      <c r="AI881" s="807"/>
      <c r="AJ881" s="807"/>
      <c r="AK881" s="559"/>
    </row>
    <row r="882" spans="1:37" ht="63" customHeight="1" x14ac:dyDescent="0.25">
      <c r="A882" s="767"/>
      <c r="B882" s="784">
        <v>874</v>
      </c>
      <c r="C882" s="785" t="s">
        <v>2759</v>
      </c>
      <c r="D882" s="872" t="s">
        <v>2391</v>
      </c>
      <c r="E882" s="862" t="s">
        <v>16044</v>
      </c>
      <c r="F882" s="872" t="s">
        <v>16045</v>
      </c>
      <c r="G882" s="807" t="s">
        <v>3400</v>
      </c>
      <c r="H882" s="781"/>
      <c r="I882" s="781"/>
      <c r="J882" s="781"/>
      <c r="K882" s="782"/>
      <c r="L882" s="807">
        <f t="shared" si="93"/>
        <v>288</v>
      </c>
      <c r="M882" s="782"/>
      <c r="N882" s="800">
        <v>24</v>
      </c>
      <c r="O882" s="800"/>
      <c r="P882" s="786"/>
      <c r="Q882" s="945"/>
      <c r="R882" s="807" t="s">
        <v>16715</v>
      </c>
      <c r="S882" s="800" t="s">
        <v>8952</v>
      </c>
      <c r="T882" s="800" t="s">
        <v>16046</v>
      </c>
      <c r="U882" s="782"/>
      <c r="V882" s="945"/>
      <c r="W882" s="800"/>
      <c r="X882" s="782"/>
      <c r="Y882" s="782"/>
      <c r="Z882" s="782"/>
      <c r="AA882" s="782">
        <v>1</v>
      </c>
      <c r="AB882" s="800" t="s">
        <v>13540</v>
      </c>
      <c r="AC882" s="782" t="s">
        <v>10027</v>
      </c>
      <c r="AD882" s="782"/>
      <c r="AE882" s="782" t="s">
        <v>10027</v>
      </c>
      <c r="AF882" s="807"/>
      <c r="AG882" s="807"/>
      <c r="AH882" s="807"/>
      <c r="AI882" s="807"/>
      <c r="AJ882" s="807"/>
      <c r="AK882" s="559"/>
    </row>
    <row r="883" spans="1:37" ht="31.5" customHeight="1" x14ac:dyDescent="0.25">
      <c r="A883" s="767"/>
      <c r="B883" s="784">
        <v>875</v>
      </c>
      <c r="C883" s="785" t="s">
        <v>2844</v>
      </c>
      <c r="D883" s="792" t="s">
        <v>8726</v>
      </c>
      <c r="E883" s="793" t="s">
        <v>13782</v>
      </c>
      <c r="F883" s="792" t="s">
        <v>5473</v>
      </c>
      <c r="G883" s="794" t="s">
        <v>3400</v>
      </c>
      <c r="H883" s="796"/>
      <c r="I883" s="796"/>
      <c r="J883" s="796"/>
      <c r="K883" s="796"/>
      <c r="L883" s="807">
        <f t="shared" si="93"/>
        <v>79.92</v>
      </c>
      <c r="M883" s="796"/>
      <c r="N883" s="797">
        <v>6.66</v>
      </c>
      <c r="O883" s="795"/>
      <c r="P883" s="795"/>
      <c r="Q883" s="796"/>
      <c r="R883" s="807" t="s">
        <v>16715</v>
      </c>
      <c r="S883" s="807" t="s">
        <v>8952</v>
      </c>
      <c r="T883" s="796" t="s">
        <v>5476</v>
      </c>
      <c r="U883" s="807"/>
      <c r="V883" s="963"/>
      <c r="W883" s="807"/>
      <c r="X883" s="807"/>
      <c r="Y883" s="807"/>
      <c r="Z883" s="807"/>
      <c r="AA883" s="807">
        <v>1</v>
      </c>
      <c r="AB883" s="807" t="s">
        <v>10525</v>
      </c>
      <c r="AC883" s="807"/>
      <c r="AD883" s="807"/>
      <c r="AE883" s="807"/>
      <c r="AF883" s="807"/>
      <c r="AG883" s="807"/>
      <c r="AH883" s="807"/>
      <c r="AI883" s="807"/>
      <c r="AJ883" s="807"/>
      <c r="AK883" s="559"/>
    </row>
    <row r="884" spans="1:37" ht="110.25" customHeight="1" x14ac:dyDescent="0.25">
      <c r="A884" s="767"/>
      <c r="B884" s="784">
        <v>876</v>
      </c>
      <c r="C884" s="785" t="s">
        <v>2844</v>
      </c>
      <c r="D884" s="792" t="s">
        <v>14272</v>
      </c>
      <c r="E884" s="793" t="s">
        <v>14273</v>
      </c>
      <c r="F884" s="792" t="s">
        <v>5479</v>
      </c>
      <c r="G884" s="794" t="s">
        <v>3400</v>
      </c>
      <c r="H884" s="796"/>
      <c r="I884" s="796"/>
      <c r="J884" s="796"/>
      <c r="K884" s="796"/>
      <c r="L884" s="807">
        <f t="shared" si="93"/>
        <v>16.71996</v>
      </c>
      <c r="M884" s="796"/>
      <c r="N884" s="797">
        <v>1.39333</v>
      </c>
      <c r="O884" s="795"/>
      <c r="P884" s="795"/>
      <c r="Q884" s="796"/>
      <c r="R884" s="807" t="s">
        <v>16715</v>
      </c>
      <c r="S884" s="807" t="s">
        <v>8952</v>
      </c>
      <c r="T884" s="796" t="s">
        <v>5026</v>
      </c>
      <c r="U884" s="807"/>
      <c r="V884" s="963">
        <v>1</v>
      </c>
      <c r="W884" s="807" t="s">
        <v>13488</v>
      </c>
      <c r="X884" s="807"/>
      <c r="Y884" s="807"/>
      <c r="Z884" s="807"/>
      <c r="AA884" s="807"/>
      <c r="AB884" s="807"/>
      <c r="AC884" s="807" t="s">
        <v>10027</v>
      </c>
      <c r="AD884" s="807" t="s">
        <v>10027</v>
      </c>
      <c r="AE884" s="807" t="s">
        <v>10027</v>
      </c>
      <c r="AF884" s="807"/>
      <c r="AG884" s="807"/>
      <c r="AH884" s="807"/>
      <c r="AI884" s="807"/>
      <c r="AJ884" s="807"/>
      <c r="AK884" s="559"/>
    </row>
    <row r="885" spans="1:37" ht="31.5" customHeight="1" x14ac:dyDescent="0.25">
      <c r="A885" s="767"/>
      <c r="B885" s="784">
        <v>877</v>
      </c>
      <c r="C885" s="785" t="s">
        <v>2844</v>
      </c>
      <c r="D885" s="792" t="s">
        <v>8755</v>
      </c>
      <c r="E885" s="793" t="s">
        <v>6942</v>
      </c>
      <c r="F885" s="792" t="s">
        <v>5481</v>
      </c>
      <c r="G885" s="794" t="s">
        <v>3400</v>
      </c>
      <c r="H885" s="796"/>
      <c r="I885" s="796"/>
      <c r="J885" s="796"/>
      <c r="K885" s="796"/>
      <c r="L885" s="807">
        <f t="shared" si="93"/>
        <v>123.24</v>
      </c>
      <c r="M885" s="796"/>
      <c r="N885" s="797">
        <v>10.27</v>
      </c>
      <c r="O885" s="795"/>
      <c r="P885" s="795"/>
      <c r="Q885" s="796"/>
      <c r="R885" s="807" t="s">
        <v>16715</v>
      </c>
      <c r="S885" s="807" t="s">
        <v>8952</v>
      </c>
      <c r="T885" s="796" t="s">
        <v>5484</v>
      </c>
      <c r="U885" s="807"/>
      <c r="V885" s="963">
        <v>2</v>
      </c>
      <c r="W885" s="807" t="s">
        <v>13487</v>
      </c>
      <c r="X885" s="807"/>
      <c r="Y885" s="807"/>
      <c r="Z885" s="807"/>
      <c r="AA885" s="807"/>
      <c r="AB885" s="807"/>
      <c r="AC885" s="807" t="s">
        <v>10027</v>
      </c>
      <c r="AD885" s="807"/>
      <c r="AE885" s="807"/>
      <c r="AF885" s="807"/>
      <c r="AG885" s="807"/>
      <c r="AH885" s="807"/>
      <c r="AI885" s="807"/>
      <c r="AJ885" s="807"/>
      <c r="AK885" s="559"/>
    </row>
    <row r="886" spans="1:37" ht="47.25" customHeight="1" x14ac:dyDescent="0.25">
      <c r="A886" s="767"/>
      <c r="B886" s="784">
        <v>878</v>
      </c>
      <c r="C886" s="785" t="s">
        <v>2844</v>
      </c>
      <c r="D886" s="792" t="s">
        <v>8755</v>
      </c>
      <c r="E886" s="793" t="s">
        <v>13543</v>
      </c>
      <c r="F886" s="792" t="s">
        <v>5487</v>
      </c>
      <c r="G886" s="794" t="s">
        <v>3400</v>
      </c>
      <c r="H886" s="796"/>
      <c r="I886" s="796"/>
      <c r="J886" s="796"/>
      <c r="K886" s="796"/>
      <c r="L886" s="807">
        <f t="shared" si="93"/>
        <v>63.12</v>
      </c>
      <c r="M886" s="796"/>
      <c r="N886" s="797">
        <v>5.26</v>
      </c>
      <c r="O886" s="795"/>
      <c r="P886" s="795"/>
      <c r="Q886" s="796"/>
      <c r="R886" s="807" t="s">
        <v>16715</v>
      </c>
      <c r="S886" s="807" t="s">
        <v>8952</v>
      </c>
      <c r="T886" s="796" t="s">
        <v>5490</v>
      </c>
      <c r="U886" s="807"/>
      <c r="V886" s="963">
        <v>2</v>
      </c>
      <c r="W886" s="807" t="s">
        <v>13485</v>
      </c>
      <c r="X886" s="807"/>
      <c r="Y886" s="807"/>
      <c r="Z886" s="807"/>
      <c r="AA886" s="807"/>
      <c r="AB886" s="807"/>
      <c r="AC886" s="807" t="s">
        <v>10027</v>
      </c>
      <c r="AD886" s="807"/>
      <c r="AE886" s="807" t="s">
        <v>10027</v>
      </c>
      <c r="AF886" s="807"/>
      <c r="AG886" s="807"/>
      <c r="AH886" s="807"/>
      <c r="AI886" s="807"/>
      <c r="AJ886" s="807"/>
      <c r="AK886" s="559"/>
    </row>
    <row r="887" spans="1:37" ht="47.25" customHeight="1" x14ac:dyDescent="0.25">
      <c r="A887" s="767"/>
      <c r="B887" s="784">
        <v>879</v>
      </c>
      <c r="C887" s="785" t="s">
        <v>2844</v>
      </c>
      <c r="D887" s="872" t="s">
        <v>16117</v>
      </c>
      <c r="E887" s="862" t="s">
        <v>16118</v>
      </c>
      <c r="F887" s="872" t="s">
        <v>16119</v>
      </c>
      <c r="G887" s="807" t="s">
        <v>3400</v>
      </c>
      <c r="H887" s="781"/>
      <c r="I887" s="781"/>
      <c r="J887" s="781"/>
      <c r="K887" s="782"/>
      <c r="L887" s="807">
        <f t="shared" si="93"/>
        <v>180</v>
      </c>
      <c r="M887" s="782"/>
      <c r="N887" s="800">
        <v>15</v>
      </c>
      <c r="O887" s="800"/>
      <c r="P887" s="786"/>
      <c r="Q887" s="945"/>
      <c r="R887" s="807" t="s">
        <v>16715</v>
      </c>
      <c r="S887" s="800" t="s">
        <v>8952</v>
      </c>
      <c r="T887" s="800" t="s">
        <v>16513</v>
      </c>
      <c r="U887" s="876"/>
      <c r="V887" s="963">
        <v>3</v>
      </c>
      <c r="W887" s="877" t="s">
        <v>13485</v>
      </c>
      <c r="X887" s="876"/>
      <c r="Y887" s="876"/>
      <c r="Z887" s="876"/>
      <c r="AA887" s="876"/>
      <c r="AB887" s="877"/>
      <c r="AC887" s="876" t="s">
        <v>10027</v>
      </c>
      <c r="AD887" s="876" t="s">
        <v>10027</v>
      </c>
      <c r="AE887" s="876" t="s">
        <v>10027</v>
      </c>
      <c r="AF887" s="876"/>
      <c r="AG887" s="876"/>
      <c r="AH887" s="807"/>
      <c r="AI887" s="807"/>
      <c r="AJ887" s="807"/>
      <c r="AK887" s="559"/>
    </row>
    <row r="888" spans="1:37" ht="31.5" customHeight="1" x14ac:dyDescent="0.25">
      <c r="A888" s="767"/>
      <c r="B888" s="784">
        <v>880</v>
      </c>
      <c r="C888" s="785" t="s">
        <v>2817</v>
      </c>
      <c r="D888" s="887" t="s">
        <v>8683</v>
      </c>
      <c r="E888" s="793" t="s">
        <v>14274</v>
      </c>
      <c r="F888" s="792" t="s">
        <v>5507</v>
      </c>
      <c r="G888" s="794" t="s">
        <v>3400</v>
      </c>
      <c r="H888" s="796"/>
      <c r="I888" s="796"/>
      <c r="J888" s="796"/>
      <c r="K888" s="796"/>
      <c r="L888" s="807">
        <f t="shared" si="93"/>
        <v>192</v>
      </c>
      <c r="M888" s="796"/>
      <c r="N888" s="797">
        <v>16</v>
      </c>
      <c r="O888" s="795"/>
      <c r="P888" s="795"/>
      <c r="Q888" s="796"/>
      <c r="R888" s="807" t="s">
        <v>16715</v>
      </c>
      <c r="S888" s="807" t="s">
        <v>8952</v>
      </c>
      <c r="T888" s="796" t="s">
        <v>5510</v>
      </c>
      <c r="U888" s="807"/>
      <c r="V888" s="963"/>
      <c r="W888" s="807"/>
      <c r="X888" s="807"/>
      <c r="Y888" s="807"/>
      <c r="Z888" s="807"/>
      <c r="AA888" s="807">
        <v>1</v>
      </c>
      <c r="AB888" s="807" t="s">
        <v>14275</v>
      </c>
      <c r="AC888" s="807" t="s">
        <v>10027</v>
      </c>
      <c r="AD888" s="807" t="s">
        <v>10027</v>
      </c>
      <c r="AE888" s="807"/>
      <c r="AF888" s="807"/>
      <c r="AG888" s="807"/>
      <c r="AH888" s="807"/>
      <c r="AI888" s="807"/>
      <c r="AJ888" s="807"/>
      <c r="AK888" s="559"/>
    </row>
    <row r="889" spans="1:37" ht="47.25" customHeight="1" x14ac:dyDescent="0.25">
      <c r="A889" s="767"/>
      <c r="B889" s="784">
        <v>881</v>
      </c>
      <c r="C889" s="785" t="s">
        <v>2817</v>
      </c>
      <c r="D889" s="792" t="s">
        <v>8757</v>
      </c>
      <c r="E889" s="793" t="s">
        <v>13783</v>
      </c>
      <c r="F889" s="792" t="s">
        <v>5513</v>
      </c>
      <c r="G889" s="794" t="s">
        <v>3400</v>
      </c>
      <c r="H889" s="796"/>
      <c r="I889" s="796"/>
      <c r="J889" s="796"/>
      <c r="K889" s="796"/>
      <c r="L889" s="807">
        <f t="shared" si="93"/>
        <v>307.20000000000005</v>
      </c>
      <c r="M889" s="796"/>
      <c r="N889" s="797">
        <v>25.6</v>
      </c>
      <c r="O889" s="795"/>
      <c r="P889" s="795"/>
      <c r="Q889" s="796"/>
      <c r="R889" s="807" t="s">
        <v>16715</v>
      </c>
      <c r="S889" s="807" t="s">
        <v>8952</v>
      </c>
      <c r="T889" s="796" t="s">
        <v>5516</v>
      </c>
      <c r="U889" s="807"/>
      <c r="V889" s="963">
        <v>3</v>
      </c>
      <c r="W889" s="807" t="s">
        <v>13784</v>
      </c>
      <c r="X889" s="807"/>
      <c r="Y889" s="807"/>
      <c r="Z889" s="807"/>
      <c r="AA889" s="807"/>
      <c r="AB889" s="807"/>
      <c r="AC889" s="807" t="s">
        <v>10027</v>
      </c>
      <c r="AD889" s="807" t="s">
        <v>10027</v>
      </c>
      <c r="AE889" s="807" t="s">
        <v>10027</v>
      </c>
      <c r="AF889" s="807"/>
      <c r="AG889" s="807"/>
      <c r="AH889" s="807"/>
      <c r="AI889" s="807"/>
      <c r="AJ889" s="807"/>
      <c r="AK889" s="559"/>
    </row>
    <row r="890" spans="1:37" ht="47.25" customHeight="1" x14ac:dyDescent="0.25">
      <c r="A890" s="767"/>
      <c r="B890" s="784">
        <v>882</v>
      </c>
      <c r="C890" s="785" t="s">
        <v>2844</v>
      </c>
      <c r="D890" s="792" t="s">
        <v>9198</v>
      </c>
      <c r="E890" s="793" t="s">
        <v>6948</v>
      </c>
      <c r="F890" s="792" t="s">
        <v>5519</v>
      </c>
      <c r="G890" s="794" t="s">
        <v>3400</v>
      </c>
      <c r="H890" s="796"/>
      <c r="I890" s="796"/>
      <c r="J890" s="796"/>
      <c r="K890" s="796"/>
      <c r="L890" s="807">
        <f t="shared" si="93"/>
        <v>9</v>
      </c>
      <c r="M890" s="796"/>
      <c r="N890" s="797">
        <v>0.75</v>
      </c>
      <c r="O890" s="795"/>
      <c r="P890" s="795"/>
      <c r="Q890" s="796"/>
      <c r="R890" s="807" t="s">
        <v>16715</v>
      </c>
      <c r="S890" s="807" t="s">
        <v>8952</v>
      </c>
      <c r="T890" s="796" t="s">
        <v>5522</v>
      </c>
      <c r="U890" s="807"/>
      <c r="V890" s="963"/>
      <c r="W890" s="807"/>
      <c r="X890" s="807"/>
      <c r="Y890" s="807"/>
      <c r="Z890" s="807"/>
      <c r="AA890" s="807"/>
      <c r="AB890" s="807"/>
      <c r="AC890" s="807"/>
      <c r="AD890" s="807"/>
      <c r="AE890" s="807"/>
      <c r="AF890" s="807"/>
      <c r="AG890" s="807"/>
      <c r="AH890" s="807"/>
      <c r="AI890" s="807"/>
      <c r="AJ890" s="807"/>
      <c r="AK890" s="559"/>
    </row>
    <row r="891" spans="1:37" ht="31.5" customHeight="1" x14ac:dyDescent="0.25">
      <c r="A891" s="767"/>
      <c r="B891" s="784">
        <v>883</v>
      </c>
      <c r="C891" s="785" t="s">
        <v>2759</v>
      </c>
      <c r="D891" s="792" t="s">
        <v>8818</v>
      </c>
      <c r="E891" s="793" t="s">
        <v>13785</v>
      </c>
      <c r="F891" s="792" t="s">
        <v>5525</v>
      </c>
      <c r="G891" s="794" t="s">
        <v>3400</v>
      </c>
      <c r="H891" s="796"/>
      <c r="I891" s="796"/>
      <c r="J891" s="796" t="s">
        <v>3678</v>
      </c>
      <c r="K891" s="796"/>
      <c r="L891" s="807">
        <f t="shared" si="93"/>
        <v>192</v>
      </c>
      <c r="M891" s="796"/>
      <c r="N891" s="795">
        <v>16</v>
      </c>
      <c r="O891" s="795"/>
      <c r="P891" s="795"/>
      <c r="Q891" s="796"/>
      <c r="R891" s="807" t="s">
        <v>16715</v>
      </c>
      <c r="S891" s="807" t="s">
        <v>8952</v>
      </c>
      <c r="T891" s="796" t="s">
        <v>3681</v>
      </c>
      <c r="U891" s="807"/>
      <c r="V891" s="963">
        <v>2</v>
      </c>
      <c r="W891" s="807" t="s">
        <v>13544</v>
      </c>
      <c r="X891" s="807"/>
      <c r="Y891" s="807"/>
      <c r="Z891" s="807"/>
      <c r="AA891" s="807">
        <v>1</v>
      </c>
      <c r="AB891" s="807" t="s">
        <v>10525</v>
      </c>
      <c r="AC891" s="807" t="s">
        <v>10027</v>
      </c>
      <c r="AD891" s="807" t="s">
        <v>10027</v>
      </c>
      <c r="AE891" s="807" t="s">
        <v>10027</v>
      </c>
      <c r="AF891" s="807" t="s">
        <v>10027</v>
      </c>
      <c r="AG891" s="807"/>
      <c r="AH891" s="807"/>
      <c r="AI891" s="807"/>
      <c r="AJ891" s="807"/>
      <c r="AK891" s="559"/>
    </row>
    <row r="892" spans="1:37" ht="31.5" customHeight="1" x14ac:dyDescent="0.25">
      <c r="A892" s="767"/>
      <c r="B892" s="784">
        <v>884</v>
      </c>
      <c r="C892" s="785" t="s">
        <v>2759</v>
      </c>
      <c r="D892" s="792" t="s">
        <v>8822</v>
      </c>
      <c r="E892" s="793" t="s">
        <v>10122</v>
      </c>
      <c r="F892" s="792" t="s">
        <v>16048</v>
      </c>
      <c r="G892" s="794" t="s">
        <v>3400</v>
      </c>
      <c r="H892" s="796"/>
      <c r="I892" s="796"/>
      <c r="J892" s="796" t="s">
        <v>16047</v>
      </c>
      <c r="K892" s="796"/>
      <c r="L892" s="807">
        <f t="shared" si="93"/>
        <v>480</v>
      </c>
      <c r="M892" s="796"/>
      <c r="N892" s="795">
        <v>40</v>
      </c>
      <c r="O892" s="795"/>
      <c r="P892" s="795"/>
      <c r="Q892" s="796"/>
      <c r="R892" s="807" t="s">
        <v>16715</v>
      </c>
      <c r="S892" s="807" t="s">
        <v>8952</v>
      </c>
      <c r="T892" s="796" t="s">
        <v>4414</v>
      </c>
      <c r="U892" s="807"/>
      <c r="V892" s="963"/>
      <c r="W892" s="807"/>
      <c r="X892" s="807"/>
      <c r="Y892" s="807"/>
      <c r="Z892" s="807"/>
      <c r="AA892" s="807">
        <v>2</v>
      </c>
      <c r="AB892" s="807" t="s">
        <v>13691</v>
      </c>
      <c r="AC892" s="807" t="s">
        <v>10027</v>
      </c>
      <c r="AD892" s="807"/>
      <c r="AE892" s="807" t="s">
        <v>10027</v>
      </c>
      <c r="AF892" s="807"/>
      <c r="AG892" s="807"/>
      <c r="AH892" s="807"/>
      <c r="AI892" s="807"/>
      <c r="AJ892" s="807"/>
      <c r="AK892" s="559"/>
    </row>
    <row r="893" spans="1:37" ht="31.5" customHeight="1" x14ac:dyDescent="0.25">
      <c r="A893" s="767"/>
      <c r="B893" s="784">
        <v>885</v>
      </c>
      <c r="C893" s="874" t="s">
        <v>2817</v>
      </c>
      <c r="D893" s="872" t="s">
        <v>15486</v>
      </c>
      <c r="E893" s="862" t="s">
        <v>16120</v>
      </c>
      <c r="F893" s="872" t="s">
        <v>16050</v>
      </c>
      <c r="G893" s="807" t="s">
        <v>3400</v>
      </c>
      <c r="H893" s="781"/>
      <c r="I893" s="781"/>
      <c r="J893" s="781"/>
      <c r="K893" s="782"/>
      <c r="L893" s="807">
        <f t="shared" si="93"/>
        <v>13.200000000000001</v>
      </c>
      <c r="M893" s="782"/>
      <c r="N893" s="800">
        <v>1.1000000000000001</v>
      </c>
      <c r="O893" s="800"/>
      <c r="P893" s="786"/>
      <c r="Q893" s="945"/>
      <c r="R893" s="807" t="s">
        <v>16715</v>
      </c>
      <c r="S893" s="800" t="s">
        <v>8952</v>
      </c>
      <c r="T893" s="800" t="s">
        <v>16121</v>
      </c>
      <c r="U893" s="876"/>
      <c r="V893" s="957">
        <v>1</v>
      </c>
      <c r="W893" s="877" t="s">
        <v>13519</v>
      </c>
      <c r="X893" s="876"/>
      <c r="Y893" s="876"/>
      <c r="Z893" s="876"/>
      <c r="AA893" s="876"/>
      <c r="AB893" s="877"/>
      <c r="AC893" s="876"/>
      <c r="AD893" s="876"/>
      <c r="AE893" s="876"/>
      <c r="AF893" s="876"/>
      <c r="AG893" s="807"/>
      <c r="AH893" s="807"/>
      <c r="AI893" s="807"/>
      <c r="AJ893" s="807"/>
      <c r="AK893" s="559"/>
    </row>
    <row r="894" spans="1:37" ht="47.25" customHeight="1" x14ac:dyDescent="0.25">
      <c r="A894" s="767"/>
      <c r="B894" s="784">
        <v>886</v>
      </c>
      <c r="C894" s="785" t="s">
        <v>3034</v>
      </c>
      <c r="D894" s="785" t="s">
        <v>8504</v>
      </c>
      <c r="E894" s="793" t="s">
        <v>6705</v>
      </c>
      <c r="F894" s="792" t="s">
        <v>5529</v>
      </c>
      <c r="G894" s="794" t="s">
        <v>3400</v>
      </c>
      <c r="H894" s="796"/>
      <c r="I894" s="796"/>
      <c r="J894" s="796"/>
      <c r="K894" s="796"/>
      <c r="L894" s="807">
        <f t="shared" si="93"/>
        <v>132.47999999999999</v>
      </c>
      <c r="M894" s="796"/>
      <c r="N894" s="797">
        <v>11.04</v>
      </c>
      <c r="O894" s="795"/>
      <c r="P894" s="795"/>
      <c r="Q894" s="796"/>
      <c r="R894" s="807" t="s">
        <v>16715</v>
      </c>
      <c r="S894" s="807" t="s">
        <v>8952</v>
      </c>
      <c r="T894" s="796" t="s">
        <v>4030</v>
      </c>
      <c r="U894" s="807"/>
      <c r="V894" s="963"/>
      <c r="W894" s="807"/>
      <c r="X894" s="807"/>
      <c r="Y894" s="807"/>
      <c r="Z894" s="807"/>
      <c r="AA894" s="807"/>
      <c r="AB894" s="807"/>
      <c r="AC894" s="807"/>
      <c r="AD894" s="807"/>
      <c r="AE894" s="807"/>
      <c r="AF894" s="807"/>
      <c r="AG894" s="807"/>
      <c r="AH894" s="807"/>
      <c r="AI894" s="807"/>
      <c r="AJ894" s="807"/>
      <c r="AK894" s="559"/>
    </row>
    <row r="895" spans="1:37" ht="47.25" customHeight="1" x14ac:dyDescent="0.25">
      <c r="A895" s="767"/>
      <c r="B895" s="784">
        <v>887</v>
      </c>
      <c r="C895" s="785" t="s">
        <v>2809</v>
      </c>
      <c r="D895" s="792" t="s">
        <v>410</v>
      </c>
      <c r="E895" s="793" t="s">
        <v>14276</v>
      </c>
      <c r="F895" s="792" t="s">
        <v>5532</v>
      </c>
      <c r="G895" s="794" t="s">
        <v>3400</v>
      </c>
      <c r="H895" s="796"/>
      <c r="I895" s="796"/>
      <c r="J895" s="796"/>
      <c r="K895" s="796"/>
      <c r="L895" s="807">
        <f t="shared" si="93"/>
        <v>121.56</v>
      </c>
      <c r="M895" s="796"/>
      <c r="N895" s="797">
        <v>10.130000000000001</v>
      </c>
      <c r="O895" s="795"/>
      <c r="P895" s="795"/>
      <c r="Q895" s="796"/>
      <c r="R895" s="807" t="s">
        <v>16715</v>
      </c>
      <c r="S895" s="807" t="s">
        <v>8952</v>
      </c>
      <c r="T895" s="796" t="s">
        <v>5535</v>
      </c>
      <c r="U895" s="807"/>
      <c r="V895" s="963">
        <v>3</v>
      </c>
      <c r="W895" s="807" t="s">
        <v>13487</v>
      </c>
      <c r="X895" s="807"/>
      <c r="Y895" s="807"/>
      <c r="Z895" s="807"/>
      <c r="AA895" s="807"/>
      <c r="AB895" s="807"/>
      <c r="AC895" s="807" t="s">
        <v>10027</v>
      </c>
      <c r="AD895" s="807" t="s">
        <v>10027</v>
      </c>
      <c r="AE895" s="807" t="s">
        <v>10027</v>
      </c>
      <c r="AF895" s="807"/>
      <c r="AG895" s="807"/>
      <c r="AH895" s="807"/>
      <c r="AI895" s="807"/>
      <c r="AJ895" s="807"/>
      <c r="AK895" s="559"/>
    </row>
    <row r="896" spans="1:37" ht="47.25" customHeight="1" x14ac:dyDescent="0.25">
      <c r="A896" s="767"/>
      <c r="B896" s="784">
        <v>888</v>
      </c>
      <c r="C896" s="785" t="s">
        <v>3034</v>
      </c>
      <c r="D896" s="785" t="s">
        <v>8504</v>
      </c>
      <c r="E896" s="793" t="s">
        <v>16124</v>
      </c>
      <c r="F896" s="792" t="s">
        <v>5538</v>
      </c>
      <c r="G896" s="794" t="s">
        <v>3400</v>
      </c>
      <c r="H896" s="796"/>
      <c r="I896" s="796"/>
      <c r="J896" s="796"/>
      <c r="K896" s="796"/>
      <c r="L896" s="807">
        <f t="shared" si="93"/>
        <v>45</v>
      </c>
      <c r="M896" s="796"/>
      <c r="N896" s="797">
        <v>3.75</v>
      </c>
      <c r="O896" s="795"/>
      <c r="P896" s="795"/>
      <c r="Q896" s="796"/>
      <c r="R896" s="807" t="s">
        <v>16715</v>
      </c>
      <c r="S896" s="807" t="s">
        <v>8952</v>
      </c>
      <c r="T896" s="796" t="s">
        <v>5541</v>
      </c>
      <c r="U896" s="807"/>
      <c r="V896" s="963">
        <v>1</v>
      </c>
      <c r="W896" s="807" t="s">
        <v>16125</v>
      </c>
      <c r="X896" s="807"/>
      <c r="Y896" s="807"/>
      <c r="Z896" s="807"/>
      <c r="AA896" s="807"/>
      <c r="AB896" s="807"/>
      <c r="AC896" s="807" t="s">
        <v>10027</v>
      </c>
      <c r="AD896" s="807" t="s">
        <v>10027</v>
      </c>
      <c r="AE896" s="807" t="s">
        <v>10027</v>
      </c>
      <c r="AF896" s="807"/>
      <c r="AG896" s="807"/>
      <c r="AH896" s="807"/>
      <c r="AI896" s="807"/>
      <c r="AJ896" s="807"/>
      <c r="AK896" s="559"/>
    </row>
    <row r="897" spans="1:37" ht="47.25" customHeight="1" x14ac:dyDescent="0.25">
      <c r="A897" s="767"/>
      <c r="B897" s="784">
        <v>889</v>
      </c>
      <c r="C897" s="785" t="s">
        <v>2759</v>
      </c>
      <c r="D897" s="792" t="s">
        <v>8822</v>
      </c>
      <c r="E897" s="793" t="s">
        <v>13786</v>
      </c>
      <c r="F897" s="792" t="s">
        <v>5544</v>
      </c>
      <c r="G897" s="794" t="s">
        <v>3400</v>
      </c>
      <c r="H897" s="796"/>
      <c r="I897" s="796"/>
      <c r="J897" s="796"/>
      <c r="K897" s="796"/>
      <c r="L897" s="807">
        <f t="shared" si="93"/>
        <v>211.20000000000002</v>
      </c>
      <c r="M897" s="796"/>
      <c r="N897" s="795">
        <v>17.600000000000001</v>
      </c>
      <c r="O897" s="795"/>
      <c r="P897" s="795"/>
      <c r="Q897" s="796"/>
      <c r="R897" s="807" t="s">
        <v>16715</v>
      </c>
      <c r="S897" s="807" t="s">
        <v>8952</v>
      </c>
      <c r="T897" s="796" t="s">
        <v>5547</v>
      </c>
      <c r="U897" s="807"/>
      <c r="V897" s="963">
        <v>2</v>
      </c>
      <c r="W897" s="807" t="s">
        <v>13717</v>
      </c>
      <c r="X897" s="807"/>
      <c r="Y897" s="807"/>
      <c r="Z897" s="807"/>
      <c r="AA897" s="807"/>
      <c r="AB897" s="807"/>
      <c r="AC897" s="807" t="s">
        <v>10027</v>
      </c>
      <c r="AD897" s="807"/>
      <c r="AE897" s="807"/>
      <c r="AF897" s="807"/>
      <c r="AG897" s="807"/>
      <c r="AH897" s="807"/>
      <c r="AI897" s="807"/>
      <c r="AJ897" s="807"/>
      <c r="AK897" s="559"/>
    </row>
    <row r="898" spans="1:37" ht="31.5" customHeight="1" x14ac:dyDescent="0.25">
      <c r="A898" s="767"/>
      <c r="B898" s="784">
        <v>890</v>
      </c>
      <c r="C898" s="785" t="s">
        <v>2759</v>
      </c>
      <c r="D898" s="792" t="s">
        <v>17518</v>
      </c>
      <c r="E898" s="793" t="s">
        <v>17517</v>
      </c>
      <c r="F898" s="792" t="s">
        <v>5550</v>
      </c>
      <c r="G898" s="794" t="s">
        <v>3400</v>
      </c>
      <c r="H898" s="796"/>
      <c r="I898" s="796"/>
      <c r="J898" s="796"/>
      <c r="K898" s="796"/>
      <c r="L898" s="807">
        <f t="shared" ref="L898:L961" si="94">N898*12</f>
        <v>72</v>
      </c>
      <c r="M898" s="796"/>
      <c r="N898" s="795">
        <v>6</v>
      </c>
      <c r="O898" s="795"/>
      <c r="P898" s="795"/>
      <c r="Q898" s="796"/>
      <c r="R898" s="807" t="s">
        <v>16715</v>
      </c>
      <c r="S898" s="807" t="s">
        <v>8952</v>
      </c>
      <c r="T898" s="796" t="s">
        <v>17419</v>
      </c>
      <c r="U898" s="807"/>
      <c r="V898" s="963">
        <v>2</v>
      </c>
      <c r="W898" s="807" t="s">
        <v>13485</v>
      </c>
      <c r="X898" s="807"/>
      <c r="Y898" s="807"/>
      <c r="Z898" s="807" t="s">
        <v>9475</v>
      </c>
      <c r="AA898" s="807"/>
      <c r="AB898" s="807"/>
      <c r="AC898" s="807"/>
      <c r="AD898" s="807"/>
      <c r="AE898" s="807"/>
      <c r="AF898" s="807"/>
      <c r="AG898" s="807"/>
      <c r="AH898" s="807"/>
      <c r="AI898" s="807"/>
      <c r="AJ898" s="807"/>
      <c r="AK898" s="559"/>
    </row>
    <row r="899" spans="1:37" ht="141.75" customHeight="1" x14ac:dyDescent="0.25">
      <c r="A899" s="767"/>
      <c r="B899" s="784">
        <v>891</v>
      </c>
      <c r="C899" s="785" t="s">
        <v>3034</v>
      </c>
      <c r="D899" s="872" t="s">
        <v>16057</v>
      </c>
      <c r="E899" s="862" t="s">
        <v>16058</v>
      </c>
      <c r="F899" s="872" t="s">
        <v>6354</v>
      </c>
      <c r="G899" s="807" t="s">
        <v>3400</v>
      </c>
      <c r="H899" s="781"/>
      <c r="I899" s="781"/>
      <c r="J899" s="781"/>
      <c r="K899" s="782"/>
      <c r="L899" s="807">
        <f t="shared" si="94"/>
        <v>384</v>
      </c>
      <c r="M899" s="782"/>
      <c r="N899" s="800">
        <v>32</v>
      </c>
      <c r="O899" s="800"/>
      <c r="P899" s="786"/>
      <c r="Q899" s="945"/>
      <c r="R899" s="807" t="s">
        <v>16715</v>
      </c>
      <c r="S899" s="800" t="s">
        <v>8952</v>
      </c>
      <c r="T899" s="800" t="s">
        <v>16059</v>
      </c>
      <c r="U899" s="782" t="s">
        <v>1145</v>
      </c>
      <c r="V899" s="945"/>
      <c r="W899" s="800"/>
      <c r="X899" s="782"/>
      <c r="Y899" s="782"/>
      <c r="Z899" s="782"/>
      <c r="AA899" s="782">
        <v>1</v>
      </c>
      <c r="AB899" s="800" t="s">
        <v>13497</v>
      </c>
      <c r="AC899" s="782" t="s">
        <v>10027</v>
      </c>
      <c r="AD899" s="782"/>
      <c r="AE899" s="782" t="s">
        <v>10027</v>
      </c>
      <c r="AF899" s="807"/>
      <c r="AG899" s="807"/>
      <c r="AH899" s="807"/>
      <c r="AI899" s="807"/>
      <c r="AJ899" s="807"/>
      <c r="AK899" s="559"/>
    </row>
    <row r="900" spans="1:37" ht="31.5" customHeight="1" x14ac:dyDescent="0.25">
      <c r="A900" s="767"/>
      <c r="B900" s="784">
        <v>892</v>
      </c>
      <c r="C900" s="785" t="s">
        <v>9386</v>
      </c>
      <c r="D900" s="792" t="s">
        <v>8457</v>
      </c>
      <c r="E900" s="793" t="s">
        <v>14277</v>
      </c>
      <c r="F900" s="792" t="s">
        <v>5563</v>
      </c>
      <c r="G900" s="794" t="s">
        <v>3400</v>
      </c>
      <c r="H900" s="796"/>
      <c r="I900" s="796"/>
      <c r="J900" s="796"/>
      <c r="K900" s="796"/>
      <c r="L900" s="807">
        <f t="shared" si="94"/>
        <v>153.60000000000002</v>
      </c>
      <c r="M900" s="796"/>
      <c r="N900" s="797">
        <v>12.8</v>
      </c>
      <c r="O900" s="795"/>
      <c r="P900" s="795"/>
      <c r="Q900" s="796"/>
      <c r="R900" s="807" t="s">
        <v>16715</v>
      </c>
      <c r="S900" s="807" t="s">
        <v>8952</v>
      </c>
      <c r="T900" s="796" t="s">
        <v>5566</v>
      </c>
      <c r="U900" s="807"/>
      <c r="V900" s="963">
        <v>2</v>
      </c>
      <c r="W900" s="807" t="s">
        <v>13523</v>
      </c>
      <c r="X900" s="807"/>
      <c r="Y900" s="807"/>
      <c r="Z900" s="807"/>
      <c r="AA900" s="807"/>
      <c r="AB900" s="807"/>
      <c r="AC900" s="807"/>
      <c r="AD900" s="807"/>
      <c r="AE900" s="807"/>
      <c r="AF900" s="807"/>
      <c r="AG900" s="807"/>
      <c r="AH900" s="807"/>
      <c r="AI900" s="807"/>
      <c r="AJ900" s="807"/>
      <c r="AK900" s="559"/>
    </row>
    <row r="901" spans="1:37" ht="47.25" customHeight="1" x14ac:dyDescent="0.25">
      <c r="A901" s="767"/>
      <c r="B901" s="784">
        <v>893</v>
      </c>
      <c r="C901" s="785" t="s">
        <v>2817</v>
      </c>
      <c r="D901" s="792" t="s">
        <v>8757</v>
      </c>
      <c r="E901" s="793" t="s">
        <v>13787</v>
      </c>
      <c r="F901" s="792" t="s">
        <v>5569</v>
      </c>
      <c r="G901" s="794" t="s">
        <v>3400</v>
      </c>
      <c r="H901" s="796"/>
      <c r="I901" s="796"/>
      <c r="J901" s="796"/>
      <c r="K901" s="796"/>
      <c r="L901" s="807">
        <f t="shared" si="94"/>
        <v>36</v>
      </c>
      <c r="M901" s="796"/>
      <c r="N901" s="797">
        <v>3</v>
      </c>
      <c r="O901" s="795"/>
      <c r="P901" s="795"/>
      <c r="Q901" s="796"/>
      <c r="R901" s="807" t="s">
        <v>16715</v>
      </c>
      <c r="S901" s="807" t="s">
        <v>8952</v>
      </c>
      <c r="T901" s="796" t="s">
        <v>5572</v>
      </c>
      <c r="U901" s="807"/>
      <c r="V901" s="963">
        <v>2</v>
      </c>
      <c r="W901" s="807" t="s">
        <v>13519</v>
      </c>
      <c r="X901" s="807"/>
      <c r="Y901" s="807"/>
      <c r="Z901" s="807"/>
      <c r="AA901" s="807">
        <v>1</v>
      </c>
      <c r="AB901" s="807" t="s">
        <v>10525</v>
      </c>
      <c r="AC901" s="807" t="s">
        <v>10027</v>
      </c>
      <c r="AD901" s="807" t="s">
        <v>10027</v>
      </c>
      <c r="AE901" s="807" t="s">
        <v>10027</v>
      </c>
      <c r="AF901" s="807"/>
      <c r="AG901" s="807"/>
      <c r="AH901" s="807"/>
      <c r="AI901" s="807"/>
      <c r="AJ901" s="807"/>
      <c r="AK901" s="559"/>
    </row>
    <row r="902" spans="1:37" ht="63" customHeight="1" x14ac:dyDescent="0.25">
      <c r="A902" s="767"/>
      <c r="B902" s="784">
        <v>894</v>
      </c>
      <c r="C902" s="785" t="s">
        <v>2759</v>
      </c>
      <c r="D902" s="792" t="s">
        <v>8899</v>
      </c>
      <c r="E902" s="793" t="s">
        <v>17519</v>
      </c>
      <c r="F902" s="792" t="s">
        <v>5575</v>
      </c>
      <c r="G902" s="794" t="s">
        <v>3400</v>
      </c>
      <c r="H902" s="796"/>
      <c r="I902" s="796"/>
      <c r="J902" s="796"/>
      <c r="K902" s="796"/>
      <c r="L902" s="807">
        <f t="shared" si="94"/>
        <v>264</v>
      </c>
      <c r="M902" s="796"/>
      <c r="N902" s="795">
        <v>22</v>
      </c>
      <c r="O902" s="795"/>
      <c r="P902" s="795"/>
      <c r="Q902" s="796"/>
      <c r="R902" s="807" t="s">
        <v>16715</v>
      </c>
      <c r="S902" s="807" t="s">
        <v>8952</v>
      </c>
      <c r="T902" s="796" t="s">
        <v>5578</v>
      </c>
      <c r="U902" s="807"/>
      <c r="V902" s="963">
        <v>2</v>
      </c>
      <c r="W902" s="807" t="s">
        <v>13544</v>
      </c>
      <c r="X902" s="807"/>
      <c r="Y902" s="807"/>
      <c r="Z902" s="807"/>
      <c r="AA902" s="807"/>
      <c r="AB902" s="807"/>
      <c r="AC902" s="807" t="s">
        <v>10027</v>
      </c>
      <c r="AD902" s="807" t="s">
        <v>10027</v>
      </c>
      <c r="AE902" s="807" t="s">
        <v>10027</v>
      </c>
      <c r="AF902" s="807"/>
      <c r="AG902" s="807"/>
      <c r="AH902" s="807"/>
      <c r="AI902" s="807"/>
      <c r="AJ902" s="807"/>
      <c r="AK902" s="559"/>
    </row>
    <row r="903" spans="1:37" ht="31.5" customHeight="1" x14ac:dyDescent="0.25">
      <c r="A903" s="767"/>
      <c r="B903" s="784">
        <v>895</v>
      </c>
      <c r="C903" s="785" t="s">
        <v>9386</v>
      </c>
      <c r="D903" s="792" t="s">
        <v>8456</v>
      </c>
      <c r="E903" s="793" t="s">
        <v>13545</v>
      </c>
      <c r="F903" s="792" t="s">
        <v>5582</v>
      </c>
      <c r="G903" s="794" t="s">
        <v>3400</v>
      </c>
      <c r="H903" s="796"/>
      <c r="I903" s="796"/>
      <c r="J903" s="796"/>
      <c r="K903" s="796"/>
      <c r="L903" s="807">
        <f t="shared" si="94"/>
        <v>34.92</v>
      </c>
      <c r="M903" s="796"/>
      <c r="N903" s="797">
        <v>2.91</v>
      </c>
      <c r="O903" s="795"/>
      <c r="P903" s="795"/>
      <c r="Q903" s="796"/>
      <c r="R903" s="807" t="s">
        <v>16715</v>
      </c>
      <c r="S903" s="807" t="s">
        <v>8952</v>
      </c>
      <c r="T903" s="796" t="s">
        <v>5585</v>
      </c>
      <c r="U903" s="807"/>
      <c r="V903" s="963">
        <v>1</v>
      </c>
      <c r="W903" s="807" t="s">
        <v>13546</v>
      </c>
      <c r="X903" s="807"/>
      <c r="Y903" s="807"/>
      <c r="Z903" s="807"/>
      <c r="AA903" s="807"/>
      <c r="AB903" s="807"/>
      <c r="AC903" s="807"/>
      <c r="AD903" s="807"/>
      <c r="AE903" s="807"/>
      <c r="AF903" s="807"/>
      <c r="AG903" s="807"/>
      <c r="AH903" s="807"/>
      <c r="AI903" s="807"/>
      <c r="AJ903" s="807"/>
      <c r="AK903" s="559"/>
    </row>
    <row r="904" spans="1:37" ht="47.25" customHeight="1" x14ac:dyDescent="0.25">
      <c r="A904" s="767"/>
      <c r="B904" s="784">
        <v>896</v>
      </c>
      <c r="C904" s="785" t="s">
        <v>3034</v>
      </c>
      <c r="D904" s="792" t="s">
        <v>8801</v>
      </c>
      <c r="E904" s="793" t="s">
        <v>6958</v>
      </c>
      <c r="F904" s="792" t="s">
        <v>5588</v>
      </c>
      <c r="G904" s="794" t="s">
        <v>3400</v>
      </c>
      <c r="H904" s="796"/>
      <c r="I904" s="796"/>
      <c r="J904" s="796"/>
      <c r="K904" s="796"/>
      <c r="L904" s="807">
        <f t="shared" si="94"/>
        <v>121.56</v>
      </c>
      <c r="M904" s="796"/>
      <c r="N904" s="797">
        <v>10.130000000000001</v>
      </c>
      <c r="O904" s="795"/>
      <c r="P904" s="795"/>
      <c r="Q904" s="796"/>
      <c r="R904" s="807" t="s">
        <v>16715</v>
      </c>
      <c r="S904" s="807" t="s">
        <v>8952</v>
      </c>
      <c r="T904" s="796" t="s">
        <v>5591</v>
      </c>
      <c r="U904" s="807"/>
      <c r="V904" s="963">
        <v>3</v>
      </c>
      <c r="W904" s="807" t="s">
        <v>13519</v>
      </c>
      <c r="X904" s="807"/>
      <c r="Y904" s="807"/>
      <c r="Z904" s="807"/>
      <c r="AA904" s="807"/>
      <c r="AB904" s="807"/>
      <c r="AC904" s="807" t="s">
        <v>10027</v>
      </c>
      <c r="AD904" s="807" t="s">
        <v>10027</v>
      </c>
      <c r="AE904" s="807" t="s">
        <v>10027</v>
      </c>
      <c r="AF904" s="807"/>
      <c r="AG904" s="807"/>
      <c r="AH904" s="807"/>
      <c r="AI904" s="807"/>
      <c r="AJ904" s="807"/>
      <c r="AK904" s="559"/>
    </row>
    <row r="905" spans="1:37" ht="47.25" customHeight="1" x14ac:dyDescent="0.25">
      <c r="A905" s="767"/>
      <c r="B905" s="784">
        <v>897</v>
      </c>
      <c r="C905" s="785" t="s">
        <v>2817</v>
      </c>
      <c r="D905" s="887" t="s">
        <v>8683</v>
      </c>
      <c r="E905" s="793" t="s">
        <v>14278</v>
      </c>
      <c r="F905" s="792" t="s">
        <v>5594</v>
      </c>
      <c r="G905" s="794" t="s">
        <v>3400</v>
      </c>
      <c r="H905" s="796"/>
      <c r="I905" s="796"/>
      <c r="J905" s="796"/>
      <c r="K905" s="796"/>
      <c r="L905" s="807">
        <f t="shared" si="94"/>
        <v>191.28</v>
      </c>
      <c r="M905" s="796"/>
      <c r="N905" s="797">
        <v>15.94</v>
      </c>
      <c r="O905" s="795"/>
      <c r="P905" s="795"/>
      <c r="Q905" s="796"/>
      <c r="R905" s="807" t="s">
        <v>16715</v>
      </c>
      <c r="S905" s="807" t="s">
        <v>8952</v>
      </c>
      <c r="T905" s="796" t="s">
        <v>5597</v>
      </c>
      <c r="U905" s="807"/>
      <c r="V905" s="963">
        <v>3</v>
      </c>
      <c r="W905" s="807" t="s">
        <v>13560</v>
      </c>
      <c r="X905" s="807"/>
      <c r="Y905" s="807"/>
      <c r="Z905" s="807"/>
      <c r="AA905" s="807"/>
      <c r="AB905" s="807"/>
      <c r="AC905" s="807" t="s">
        <v>10027</v>
      </c>
      <c r="AD905" s="807"/>
      <c r="AE905" s="807" t="s">
        <v>10027</v>
      </c>
      <c r="AF905" s="807"/>
      <c r="AG905" s="807"/>
      <c r="AH905" s="807"/>
      <c r="AI905" s="807"/>
      <c r="AJ905" s="807"/>
      <c r="AK905" s="559"/>
    </row>
    <row r="906" spans="1:37" ht="47.25" customHeight="1" x14ac:dyDescent="0.25">
      <c r="A906" s="767"/>
      <c r="B906" s="784">
        <v>898</v>
      </c>
      <c r="C906" s="785" t="s">
        <v>2809</v>
      </c>
      <c r="D906" s="792" t="s">
        <v>8573</v>
      </c>
      <c r="E906" s="793" t="s">
        <v>13788</v>
      </c>
      <c r="F906" s="792" t="s">
        <v>5600</v>
      </c>
      <c r="G906" s="794" t="s">
        <v>3400</v>
      </c>
      <c r="H906" s="796"/>
      <c r="I906" s="796"/>
      <c r="J906" s="796"/>
      <c r="K906" s="796"/>
      <c r="L906" s="807">
        <f t="shared" si="94"/>
        <v>81</v>
      </c>
      <c r="M906" s="796"/>
      <c r="N906" s="797">
        <v>6.75</v>
      </c>
      <c r="O906" s="795"/>
      <c r="P906" s="795"/>
      <c r="Q906" s="796"/>
      <c r="R906" s="807" t="s">
        <v>16715</v>
      </c>
      <c r="S906" s="807" t="s">
        <v>8952</v>
      </c>
      <c r="T906" s="796" t="s">
        <v>5603</v>
      </c>
      <c r="U906" s="807"/>
      <c r="V906" s="963">
        <v>2</v>
      </c>
      <c r="W906" s="807" t="s">
        <v>13519</v>
      </c>
      <c r="X906" s="807"/>
      <c r="Y906" s="807"/>
      <c r="Z906" s="807"/>
      <c r="AA906" s="807"/>
      <c r="AB906" s="807"/>
      <c r="AC906" s="807" t="s">
        <v>10027</v>
      </c>
      <c r="AD906" s="807"/>
      <c r="AE906" s="807"/>
      <c r="AF906" s="807"/>
      <c r="AG906" s="807"/>
      <c r="AH906" s="807"/>
      <c r="AI906" s="807"/>
      <c r="AJ906" s="807"/>
      <c r="AK906" s="559"/>
    </row>
    <row r="907" spans="1:37" ht="47.25" customHeight="1" x14ac:dyDescent="0.25">
      <c r="A907" s="767"/>
      <c r="B907" s="784">
        <v>899</v>
      </c>
      <c r="C907" s="785" t="s">
        <v>2809</v>
      </c>
      <c r="D907" s="792" t="s">
        <v>8580</v>
      </c>
      <c r="E907" s="793" t="s">
        <v>13789</v>
      </c>
      <c r="F907" s="792" t="s">
        <v>5606</v>
      </c>
      <c r="G907" s="794" t="s">
        <v>3400</v>
      </c>
      <c r="H907" s="796"/>
      <c r="I907" s="796"/>
      <c r="J907" s="796"/>
      <c r="K907" s="796"/>
      <c r="L907" s="807">
        <f t="shared" si="94"/>
        <v>27</v>
      </c>
      <c r="M907" s="796"/>
      <c r="N907" s="797">
        <v>2.25</v>
      </c>
      <c r="O907" s="795"/>
      <c r="P907" s="795"/>
      <c r="Q907" s="796"/>
      <c r="R907" s="807" t="s">
        <v>16715</v>
      </c>
      <c r="S907" s="807" t="s">
        <v>8952</v>
      </c>
      <c r="T907" s="796" t="s">
        <v>5609</v>
      </c>
      <c r="U907" s="807"/>
      <c r="V907" s="963">
        <v>2</v>
      </c>
      <c r="W907" s="807" t="s">
        <v>13670</v>
      </c>
      <c r="X907" s="807"/>
      <c r="Y907" s="807"/>
      <c r="Z907" s="807"/>
      <c r="AA907" s="807"/>
      <c r="AB907" s="807"/>
      <c r="AC907" s="807" t="s">
        <v>10027</v>
      </c>
      <c r="AD907" s="807"/>
      <c r="AE907" s="807" t="s">
        <v>10027</v>
      </c>
      <c r="AF907" s="807"/>
      <c r="AG907" s="807"/>
      <c r="AH907" s="807"/>
      <c r="AI907" s="807"/>
      <c r="AJ907" s="807"/>
      <c r="AK907" s="559"/>
    </row>
    <row r="908" spans="1:37" ht="31.5" customHeight="1" x14ac:dyDescent="0.25">
      <c r="A908" s="767"/>
      <c r="B908" s="784">
        <v>900</v>
      </c>
      <c r="C908" s="785" t="s">
        <v>3034</v>
      </c>
      <c r="D908" s="792" t="s">
        <v>8502</v>
      </c>
      <c r="E908" s="793" t="s">
        <v>6962</v>
      </c>
      <c r="F908" s="792" t="s">
        <v>5612</v>
      </c>
      <c r="G908" s="794" t="s">
        <v>3400</v>
      </c>
      <c r="H908" s="796"/>
      <c r="I908" s="796"/>
      <c r="J908" s="796"/>
      <c r="K908" s="796"/>
      <c r="L908" s="807">
        <f t="shared" si="94"/>
        <v>79.92</v>
      </c>
      <c r="M908" s="796"/>
      <c r="N908" s="797">
        <v>6.66</v>
      </c>
      <c r="O908" s="795"/>
      <c r="P908" s="795"/>
      <c r="Q908" s="796"/>
      <c r="R908" s="807" t="s">
        <v>16715</v>
      </c>
      <c r="S908" s="807" t="s">
        <v>8952</v>
      </c>
      <c r="T908" s="796" t="s">
        <v>5615</v>
      </c>
      <c r="U908" s="807"/>
      <c r="V908" s="963"/>
      <c r="W908" s="807"/>
      <c r="X908" s="807"/>
      <c r="Y908" s="807"/>
      <c r="Z908" s="807"/>
      <c r="AA908" s="807"/>
      <c r="AB908" s="807"/>
      <c r="AC908" s="807"/>
      <c r="AD908" s="807"/>
      <c r="AE908" s="807"/>
      <c r="AF908" s="807"/>
      <c r="AG908" s="807"/>
      <c r="AH908" s="807"/>
      <c r="AI908" s="807"/>
      <c r="AJ908" s="807"/>
      <c r="AK908" s="559"/>
    </row>
    <row r="909" spans="1:37" ht="31.5" customHeight="1" x14ac:dyDescent="0.25">
      <c r="A909" s="767"/>
      <c r="B909" s="784">
        <v>901</v>
      </c>
      <c r="C909" s="785" t="s">
        <v>3034</v>
      </c>
      <c r="D909" s="792" t="s">
        <v>8503</v>
      </c>
      <c r="E909" s="793" t="s">
        <v>6963</v>
      </c>
      <c r="F909" s="792" t="s">
        <v>5618</v>
      </c>
      <c r="G909" s="794" t="s">
        <v>3400</v>
      </c>
      <c r="H909" s="796"/>
      <c r="I909" s="796"/>
      <c r="J909" s="796"/>
      <c r="K909" s="796"/>
      <c r="L909" s="807">
        <f t="shared" si="94"/>
        <v>192</v>
      </c>
      <c r="M909" s="796"/>
      <c r="N909" s="797">
        <v>16</v>
      </c>
      <c r="O909" s="795"/>
      <c r="P909" s="795"/>
      <c r="Q909" s="796"/>
      <c r="R909" s="807" t="s">
        <v>16715</v>
      </c>
      <c r="S909" s="807" t="s">
        <v>8952</v>
      </c>
      <c r="T909" s="796" t="s">
        <v>5621</v>
      </c>
      <c r="U909" s="807"/>
      <c r="V909" s="963"/>
      <c r="W909" s="807"/>
      <c r="X909" s="807"/>
      <c r="Y909" s="807"/>
      <c r="Z909" s="807"/>
      <c r="AA909" s="807"/>
      <c r="AB909" s="807"/>
      <c r="AC909" s="807"/>
      <c r="AD909" s="807"/>
      <c r="AE909" s="807"/>
      <c r="AF909" s="807"/>
      <c r="AG909" s="807"/>
      <c r="AH909" s="807"/>
      <c r="AI909" s="807"/>
      <c r="AJ909" s="807"/>
      <c r="AK909" s="559"/>
    </row>
    <row r="910" spans="1:37" ht="47.25" customHeight="1" x14ac:dyDescent="0.25">
      <c r="A910" s="767"/>
      <c r="B910" s="784">
        <v>902</v>
      </c>
      <c r="C910" s="785" t="s">
        <v>3034</v>
      </c>
      <c r="D910" s="792" t="s">
        <v>8504</v>
      </c>
      <c r="E910" s="793" t="s">
        <v>13790</v>
      </c>
      <c r="F910" s="792" t="s">
        <v>5618</v>
      </c>
      <c r="G910" s="794" t="s">
        <v>3400</v>
      </c>
      <c r="H910" s="796"/>
      <c r="I910" s="796"/>
      <c r="J910" s="796"/>
      <c r="K910" s="796"/>
      <c r="L910" s="807">
        <f t="shared" si="94"/>
        <v>108</v>
      </c>
      <c r="M910" s="796"/>
      <c r="N910" s="797">
        <v>9</v>
      </c>
      <c r="O910" s="795"/>
      <c r="P910" s="795"/>
      <c r="Q910" s="796"/>
      <c r="R910" s="807" t="s">
        <v>16715</v>
      </c>
      <c r="S910" s="807" t="s">
        <v>8952</v>
      </c>
      <c r="T910" s="796" t="s">
        <v>5626</v>
      </c>
      <c r="U910" s="807"/>
      <c r="V910" s="963">
        <v>2</v>
      </c>
      <c r="W910" s="807" t="s">
        <v>13487</v>
      </c>
      <c r="X910" s="807"/>
      <c r="Y910" s="807"/>
      <c r="Z910" s="807"/>
      <c r="AA910" s="807"/>
      <c r="AB910" s="807"/>
      <c r="AC910" s="807" t="s">
        <v>10027</v>
      </c>
      <c r="AD910" s="807"/>
      <c r="AE910" s="807" t="s">
        <v>10027</v>
      </c>
      <c r="AF910" s="807"/>
      <c r="AG910" s="807"/>
      <c r="AH910" s="807"/>
      <c r="AI910" s="807"/>
      <c r="AJ910" s="807"/>
      <c r="AK910" s="559"/>
    </row>
    <row r="911" spans="1:37" ht="47.25" customHeight="1" x14ac:dyDescent="0.25">
      <c r="A911" s="767"/>
      <c r="B911" s="784">
        <v>903</v>
      </c>
      <c r="C911" s="785" t="s">
        <v>2844</v>
      </c>
      <c r="D911" s="792" t="s">
        <v>5631</v>
      </c>
      <c r="E911" s="793" t="s">
        <v>13791</v>
      </c>
      <c r="F911" s="792" t="s">
        <v>5629</v>
      </c>
      <c r="G911" s="794" t="s">
        <v>3400</v>
      </c>
      <c r="H911" s="796"/>
      <c r="I911" s="796"/>
      <c r="J911" s="796"/>
      <c r="K911" s="796"/>
      <c r="L911" s="807">
        <f t="shared" si="94"/>
        <v>134.39999999999998</v>
      </c>
      <c r="M911" s="796"/>
      <c r="N911" s="797">
        <v>11.2</v>
      </c>
      <c r="O911" s="795"/>
      <c r="P911" s="795"/>
      <c r="Q911" s="796"/>
      <c r="R911" s="807" t="s">
        <v>16715</v>
      </c>
      <c r="S911" s="807" t="s">
        <v>8952</v>
      </c>
      <c r="T911" s="796" t="s">
        <v>5632</v>
      </c>
      <c r="U911" s="807"/>
      <c r="V911" s="963">
        <v>4</v>
      </c>
      <c r="W911" s="807" t="s">
        <v>13485</v>
      </c>
      <c r="X911" s="807"/>
      <c r="Y911" s="807"/>
      <c r="Z911" s="807"/>
      <c r="AA911" s="807"/>
      <c r="AB911" s="807"/>
      <c r="AC911" s="807" t="s">
        <v>10027</v>
      </c>
      <c r="AD911" s="807"/>
      <c r="AE911" s="807"/>
      <c r="AF911" s="807"/>
      <c r="AG911" s="807"/>
      <c r="AH911" s="807"/>
      <c r="AI911" s="807"/>
      <c r="AJ911" s="807"/>
      <c r="AK911" s="559"/>
    </row>
    <row r="912" spans="1:37" ht="31.5" customHeight="1" x14ac:dyDescent="0.25">
      <c r="A912" s="767"/>
      <c r="B912" s="784">
        <v>904</v>
      </c>
      <c r="C912" s="785" t="s">
        <v>2809</v>
      </c>
      <c r="D912" s="792" t="s">
        <v>6541</v>
      </c>
      <c r="E912" s="793" t="s">
        <v>13547</v>
      </c>
      <c r="F912" s="792" t="s">
        <v>5635</v>
      </c>
      <c r="G912" s="794" t="s">
        <v>3400</v>
      </c>
      <c r="H912" s="796"/>
      <c r="I912" s="796"/>
      <c r="J912" s="796"/>
      <c r="K912" s="796"/>
      <c r="L912" s="807">
        <f t="shared" si="94"/>
        <v>960</v>
      </c>
      <c r="M912" s="796"/>
      <c r="N912" s="797">
        <v>80</v>
      </c>
      <c r="O912" s="795"/>
      <c r="P912" s="795"/>
      <c r="Q912" s="796"/>
      <c r="R912" s="807" t="s">
        <v>16715</v>
      </c>
      <c r="S912" s="807" t="s">
        <v>8952</v>
      </c>
      <c r="T912" s="796" t="s">
        <v>5638</v>
      </c>
      <c r="U912" s="807"/>
      <c r="V912" s="963"/>
      <c r="W912" s="807"/>
      <c r="X912" s="807"/>
      <c r="Y912" s="807"/>
      <c r="Z912" s="807"/>
      <c r="AA912" s="807">
        <v>1</v>
      </c>
      <c r="AB912" s="807" t="s">
        <v>13485</v>
      </c>
      <c r="AC912" s="807" t="s">
        <v>10027</v>
      </c>
      <c r="AD912" s="807"/>
      <c r="AE912" s="807" t="s">
        <v>10027</v>
      </c>
      <c r="AF912" s="807"/>
      <c r="AG912" s="807"/>
      <c r="AH912" s="807"/>
      <c r="AI912" s="807"/>
      <c r="AJ912" s="807"/>
      <c r="AK912" s="559"/>
    </row>
    <row r="913" spans="1:37" ht="31.5" customHeight="1" x14ac:dyDescent="0.25">
      <c r="A913" s="767"/>
      <c r="B913" s="784">
        <v>905</v>
      </c>
      <c r="C913" s="785" t="s">
        <v>2759</v>
      </c>
      <c r="D913" s="872" t="s">
        <v>8899</v>
      </c>
      <c r="E913" s="862" t="s">
        <v>17520</v>
      </c>
      <c r="F913" s="872" t="s">
        <v>13769</v>
      </c>
      <c r="G913" s="807" t="s">
        <v>3400</v>
      </c>
      <c r="H913" s="781"/>
      <c r="I913" s="781"/>
      <c r="J913" s="781"/>
      <c r="K913" s="782"/>
      <c r="L913" s="807">
        <f t="shared" si="94"/>
        <v>96</v>
      </c>
      <c r="M913" s="782"/>
      <c r="N913" s="800">
        <v>8</v>
      </c>
      <c r="O913" s="800"/>
      <c r="P913" s="786"/>
      <c r="Q913" s="945"/>
      <c r="R913" s="807" t="s">
        <v>16715</v>
      </c>
      <c r="S913" s="800" t="s">
        <v>8952</v>
      </c>
      <c r="T913" s="800" t="s">
        <v>17493</v>
      </c>
      <c r="U913" s="782" t="s">
        <v>1145</v>
      </c>
      <c r="V913" s="945"/>
      <c r="W913" s="800"/>
      <c r="X913" s="782"/>
      <c r="Y913" s="782"/>
      <c r="Z913" s="782"/>
      <c r="AA913" s="782">
        <v>1</v>
      </c>
      <c r="AB913" s="800" t="s">
        <v>13651</v>
      </c>
      <c r="AC913" s="782" t="s">
        <v>10027</v>
      </c>
      <c r="AD913" s="782"/>
      <c r="AE913" s="782" t="s">
        <v>10027</v>
      </c>
      <c r="AF913" s="807"/>
      <c r="AG913" s="807"/>
      <c r="AH913" s="807"/>
      <c r="AI913" s="807"/>
      <c r="AJ913" s="807"/>
      <c r="AK913" s="559"/>
    </row>
    <row r="914" spans="1:37" ht="31.5" customHeight="1" x14ac:dyDescent="0.25">
      <c r="A914" s="767"/>
      <c r="B914" s="784">
        <v>906</v>
      </c>
      <c r="C914" s="785" t="s">
        <v>2809</v>
      </c>
      <c r="D914" s="792" t="s">
        <v>6541</v>
      </c>
      <c r="E914" s="793" t="s">
        <v>17521</v>
      </c>
      <c r="F914" s="792" t="s">
        <v>5635</v>
      </c>
      <c r="G914" s="794" t="s">
        <v>3400</v>
      </c>
      <c r="H914" s="796"/>
      <c r="I914" s="796"/>
      <c r="J914" s="796"/>
      <c r="K914" s="796"/>
      <c r="L914" s="807">
        <f t="shared" si="94"/>
        <v>480</v>
      </c>
      <c r="M914" s="796"/>
      <c r="N914" s="797">
        <v>40</v>
      </c>
      <c r="O914" s="795"/>
      <c r="P914" s="795"/>
      <c r="Q914" s="796"/>
      <c r="R914" s="807" t="s">
        <v>16715</v>
      </c>
      <c r="S914" s="807" t="s">
        <v>8952</v>
      </c>
      <c r="T914" s="796" t="s">
        <v>5638</v>
      </c>
      <c r="U914" s="807"/>
      <c r="V914" s="963"/>
      <c r="W914" s="807"/>
      <c r="X914" s="807"/>
      <c r="Y914" s="807"/>
      <c r="Z914" s="807"/>
      <c r="AA914" s="807">
        <v>1</v>
      </c>
      <c r="AB914" s="807" t="s">
        <v>13485</v>
      </c>
      <c r="AC914" s="807" t="s">
        <v>10027</v>
      </c>
      <c r="AD914" s="807"/>
      <c r="AE914" s="807" t="s">
        <v>10027</v>
      </c>
      <c r="AF914" s="807"/>
      <c r="AG914" s="807"/>
      <c r="AH914" s="807"/>
      <c r="AI914" s="807"/>
      <c r="AJ914" s="807"/>
      <c r="AK914" s="559"/>
    </row>
    <row r="915" spans="1:37" ht="31.5" customHeight="1" x14ac:dyDescent="0.25">
      <c r="A915" s="767"/>
      <c r="B915" s="784">
        <v>907</v>
      </c>
      <c r="C915" s="785" t="s">
        <v>3034</v>
      </c>
      <c r="D915" s="872" t="s">
        <v>16060</v>
      </c>
      <c r="E915" s="862" t="s">
        <v>16061</v>
      </c>
      <c r="F915" s="872" t="s">
        <v>16062</v>
      </c>
      <c r="G915" s="807" t="s">
        <v>3400</v>
      </c>
      <c r="H915" s="781"/>
      <c r="I915" s="781"/>
      <c r="J915" s="781"/>
      <c r="K915" s="782"/>
      <c r="L915" s="807">
        <f t="shared" si="94"/>
        <v>96</v>
      </c>
      <c r="M915" s="782"/>
      <c r="N915" s="800">
        <v>8</v>
      </c>
      <c r="O915" s="800"/>
      <c r="P915" s="786"/>
      <c r="Q915" s="945"/>
      <c r="R915" s="807" t="s">
        <v>16715</v>
      </c>
      <c r="S915" s="800" t="s">
        <v>8952</v>
      </c>
      <c r="T915" s="800" t="s">
        <v>16063</v>
      </c>
      <c r="U915" s="782"/>
      <c r="V915" s="945"/>
      <c r="W915" s="800"/>
      <c r="X915" s="782"/>
      <c r="Y915" s="782"/>
      <c r="Z915" s="782"/>
      <c r="AA915" s="782">
        <v>1</v>
      </c>
      <c r="AB915" s="800" t="s">
        <v>13701</v>
      </c>
      <c r="AC915" s="782"/>
      <c r="AD915" s="782"/>
      <c r="AE915" s="782" t="s">
        <v>10027</v>
      </c>
      <c r="AF915" s="807"/>
      <c r="AG915" s="807"/>
      <c r="AH915" s="807"/>
      <c r="AI915" s="807"/>
      <c r="AJ915" s="807"/>
      <c r="AK915" s="559"/>
    </row>
    <row r="916" spans="1:37" ht="31.5" customHeight="1" x14ac:dyDescent="0.25">
      <c r="A916" s="767"/>
      <c r="B916" s="784">
        <v>908</v>
      </c>
      <c r="C916" s="785" t="s">
        <v>2809</v>
      </c>
      <c r="D916" s="792" t="s">
        <v>8837</v>
      </c>
      <c r="E916" s="793" t="s">
        <v>13792</v>
      </c>
      <c r="F916" s="792" t="s">
        <v>5649</v>
      </c>
      <c r="G916" s="794" t="s">
        <v>3400</v>
      </c>
      <c r="H916" s="796"/>
      <c r="I916" s="796"/>
      <c r="J916" s="796"/>
      <c r="K916" s="796"/>
      <c r="L916" s="807">
        <f t="shared" si="94"/>
        <v>26.400000000000002</v>
      </c>
      <c r="M916" s="796"/>
      <c r="N916" s="797">
        <v>2.2000000000000002</v>
      </c>
      <c r="O916" s="795"/>
      <c r="P916" s="795"/>
      <c r="Q916" s="796"/>
      <c r="R916" s="807" t="s">
        <v>16715</v>
      </c>
      <c r="S916" s="807" t="s">
        <v>8952</v>
      </c>
      <c r="T916" s="796" t="s">
        <v>5656</v>
      </c>
      <c r="U916" s="807"/>
      <c r="V916" s="963">
        <v>2</v>
      </c>
      <c r="W916" s="807" t="s">
        <v>13523</v>
      </c>
      <c r="X916" s="807"/>
      <c r="Y916" s="807"/>
      <c r="Z916" s="807"/>
      <c r="AA916" s="807"/>
      <c r="AB916" s="807"/>
      <c r="AC916" s="807" t="s">
        <v>10027</v>
      </c>
      <c r="AD916" s="807"/>
      <c r="AE916" s="807"/>
      <c r="AF916" s="807"/>
      <c r="AG916" s="807"/>
      <c r="AH916" s="807"/>
      <c r="AI916" s="807"/>
      <c r="AJ916" s="807"/>
      <c r="AK916" s="559"/>
    </row>
    <row r="917" spans="1:37" ht="47.25" customHeight="1" x14ac:dyDescent="0.25">
      <c r="A917" s="767"/>
      <c r="B917" s="784">
        <v>909</v>
      </c>
      <c r="C917" s="785" t="s">
        <v>2759</v>
      </c>
      <c r="D917" s="792" t="s">
        <v>8840</v>
      </c>
      <c r="E917" s="793" t="s">
        <v>14279</v>
      </c>
      <c r="F917" s="792" t="s">
        <v>5659</v>
      </c>
      <c r="G917" s="794" t="s">
        <v>3400</v>
      </c>
      <c r="H917" s="796"/>
      <c r="I917" s="796"/>
      <c r="J917" s="796"/>
      <c r="K917" s="796"/>
      <c r="L917" s="807">
        <f t="shared" si="94"/>
        <v>118.80000000000001</v>
      </c>
      <c r="M917" s="796"/>
      <c r="N917" s="795">
        <v>9.9</v>
      </c>
      <c r="O917" s="795"/>
      <c r="P917" s="795"/>
      <c r="Q917" s="796"/>
      <c r="R917" s="807" t="s">
        <v>16715</v>
      </c>
      <c r="S917" s="807" t="s">
        <v>8952</v>
      </c>
      <c r="T917" s="796" t="s">
        <v>5662</v>
      </c>
      <c r="U917" s="807"/>
      <c r="V917" s="963">
        <v>2</v>
      </c>
      <c r="W917" s="807" t="s">
        <v>13487</v>
      </c>
      <c r="X917" s="807"/>
      <c r="Y917" s="807"/>
      <c r="Z917" s="807"/>
      <c r="AA917" s="807"/>
      <c r="AB917" s="807"/>
      <c r="AC917" s="807" t="s">
        <v>10027</v>
      </c>
      <c r="AD917" s="807"/>
      <c r="AE917" s="807"/>
      <c r="AF917" s="807"/>
      <c r="AG917" s="807"/>
      <c r="AH917" s="807"/>
      <c r="AI917" s="807"/>
      <c r="AJ917" s="807"/>
      <c r="AK917" s="559"/>
    </row>
    <row r="918" spans="1:37" ht="31.5" customHeight="1" x14ac:dyDescent="0.25">
      <c r="A918" s="767"/>
      <c r="B918" s="784">
        <v>910</v>
      </c>
      <c r="C918" s="785" t="s">
        <v>2759</v>
      </c>
      <c r="D918" s="792" t="s">
        <v>8835</v>
      </c>
      <c r="E918" s="793" t="s">
        <v>13793</v>
      </c>
      <c r="F918" s="792" t="s">
        <v>5665</v>
      </c>
      <c r="G918" s="794" t="s">
        <v>3400</v>
      </c>
      <c r="H918" s="796"/>
      <c r="I918" s="796"/>
      <c r="J918" s="796"/>
      <c r="K918" s="796"/>
      <c r="L918" s="807">
        <f t="shared" si="94"/>
        <v>96</v>
      </c>
      <c r="M918" s="796"/>
      <c r="N918" s="795">
        <v>8</v>
      </c>
      <c r="O918" s="795"/>
      <c r="P918" s="795"/>
      <c r="Q918" s="796"/>
      <c r="R918" s="807" t="s">
        <v>16715</v>
      </c>
      <c r="S918" s="807" t="s">
        <v>8952</v>
      </c>
      <c r="T918" s="796" t="s">
        <v>5668</v>
      </c>
      <c r="U918" s="807"/>
      <c r="V918" s="963"/>
      <c r="W918" s="807"/>
      <c r="X918" s="807"/>
      <c r="Y918" s="807"/>
      <c r="Z918" s="807"/>
      <c r="AA918" s="807">
        <v>1</v>
      </c>
      <c r="AB918" s="807" t="s">
        <v>13794</v>
      </c>
      <c r="AC918" s="807" t="s">
        <v>10027</v>
      </c>
      <c r="AD918" s="807"/>
      <c r="AE918" s="807" t="s">
        <v>10027</v>
      </c>
      <c r="AF918" s="807"/>
      <c r="AG918" s="807"/>
      <c r="AH918" s="807"/>
      <c r="AI918" s="807"/>
      <c r="AJ918" s="807"/>
      <c r="AK918" s="559"/>
    </row>
    <row r="919" spans="1:37" ht="31.5" customHeight="1" x14ac:dyDescent="0.25">
      <c r="A919" s="767"/>
      <c r="B919" s="784">
        <v>911</v>
      </c>
      <c r="C919" s="798" t="s">
        <v>2759</v>
      </c>
      <c r="D919" s="792" t="s">
        <v>8973</v>
      </c>
      <c r="E919" s="793" t="s">
        <v>14280</v>
      </c>
      <c r="F919" s="792" t="s">
        <v>5671</v>
      </c>
      <c r="G919" s="794" t="s">
        <v>3400</v>
      </c>
      <c r="H919" s="796"/>
      <c r="I919" s="796"/>
      <c r="J919" s="796"/>
      <c r="K919" s="796"/>
      <c r="L919" s="807">
        <f t="shared" si="94"/>
        <v>96</v>
      </c>
      <c r="M919" s="796"/>
      <c r="N919" s="795">
        <v>8</v>
      </c>
      <c r="O919" s="795"/>
      <c r="P919" s="795"/>
      <c r="Q919" s="796"/>
      <c r="R919" s="807" t="s">
        <v>16715</v>
      </c>
      <c r="S919" s="807" t="s">
        <v>8952</v>
      </c>
      <c r="T919" s="796" t="s">
        <v>5674</v>
      </c>
      <c r="U919" s="807"/>
      <c r="V919" s="963"/>
      <c r="W919" s="807"/>
      <c r="X919" s="807"/>
      <c r="Y919" s="807"/>
      <c r="Z919" s="807"/>
      <c r="AA919" s="807">
        <v>1</v>
      </c>
      <c r="AB919" s="807" t="s">
        <v>10525</v>
      </c>
      <c r="AC919" s="807"/>
      <c r="AD919" s="807"/>
      <c r="AE919" s="807"/>
      <c r="AF919" s="807"/>
      <c r="AG919" s="807"/>
      <c r="AH919" s="807"/>
      <c r="AI919" s="807"/>
      <c r="AJ919" s="807"/>
      <c r="AK919" s="559"/>
    </row>
    <row r="920" spans="1:37" ht="47.25" customHeight="1" x14ac:dyDescent="0.25">
      <c r="A920" s="767"/>
      <c r="B920" s="784">
        <v>912</v>
      </c>
      <c r="C920" s="785" t="s">
        <v>9386</v>
      </c>
      <c r="D920" s="792" t="s">
        <v>8457</v>
      </c>
      <c r="E920" s="793" t="s">
        <v>14281</v>
      </c>
      <c r="F920" s="792" t="s">
        <v>5677</v>
      </c>
      <c r="G920" s="794" t="s">
        <v>3400</v>
      </c>
      <c r="H920" s="796"/>
      <c r="I920" s="796"/>
      <c r="J920" s="796"/>
      <c r="K920" s="796"/>
      <c r="L920" s="807">
        <f t="shared" si="94"/>
        <v>138.35999999999999</v>
      </c>
      <c r="M920" s="796"/>
      <c r="N920" s="797">
        <v>11.53</v>
      </c>
      <c r="O920" s="795"/>
      <c r="P920" s="795"/>
      <c r="Q920" s="796"/>
      <c r="R920" s="807" t="s">
        <v>16715</v>
      </c>
      <c r="S920" s="807" t="s">
        <v>8952</v>
      </c>
      <c r="T920" s="796" t="s">
        <v>5680</v>
      </c>
      <c r="U920" s="807"/>
      <c r="V920" s="963">
        <v>3</v>
      </c>
      <c r="W920" s="807" t="s">
        <v>13487</v>
      </c>
      <c r="X920" s="807"/>
      <c r="Y920" s="807"/>
      <c r="Z920" s="807"/>
      <c r="AA920" s="807"/>
      <c r="AB920" s="807"/>
      <c r="AC920" s="807" t="s">
        <v>10027</v>
      </c>
      <c r="AD920" s="807" t="s">
        <v>10027</v>
      </c>
      <c r="AE920" s="807" t="s">
        <v>10027</v>
      </c>
      <c r="AF920" s="807"/>
      <c r="AG920" s="807"/>
      <c r="AH920" s="807"/>
      <c r="AI920" s="807"/>
      <c r="AJ920" s="807"/>
      <c r="AK920" s="559"/>
    </row>
    <row r="921" spans="1:37" ht="47.25" customHeight="1" x14ac:dyDescent="0.25">
      <c r="A921" s="767"/>
      <c r="B921" s="784">
        <v>913</v>
      </c>
      <c r="C921" s="785" t="s">
        <v>2809</v>
      </c>
      <c r="D921" s="792" t="s">
        <v>8580</v>
      </c>
      <c r="E921" s="793" t="s">
        <v>13548</v>
      </c>
      <c r="F921" s="792" t="s">
        <v>5683</v>
      </c>
      <c r="G921" s="794" t="s">
        <v>3400</v>
      </c>
      <c r="H921" s="796"/>
      <c r="I921" s="796"/>
      <c r="J921" s="796"/>
      <c r="K921" s="796"/>
      <c r="L921" s="807">
        <f t="shared" si="94"/>
        <v>54</v>
      </c>
      <c r="M921" s="796"/>
      <c r="N921" s="797">
        <v>4.5</v>
      </c>
      <c r="O921" s="795"/>
      <c r="P921" s="795"/>
      <c r="Q921" s="796"/>
      <c r="R921" s="807" t="s">
        <v>16715</v>
      </c>
      <c r="S921" s="807" t="s">
        <v>8952</v>
      </c>
      <c r="T921" s="796" t="s">
        <v>5686</v>
      </c>
      <c r="U921" s="807"/>
      <c r="V921" s="963">
        <v>3</v>
      </c>
      <c r="W921" s="807" t="s">
        <v>13549</v>
      </c>
      <c r="X921" s="807"/>
      <c r="Y921" s="807"/>
      <c r="Z921" s="807"/>
      <c r="AA921" s="807"/>
      <c r="AB921" s="807"/>
      <c r="AC921" s="807" t="s">
        <v>10027</v>
      </c>
      <c r="AD921" s="807"/>
      <c r="AE921" s="807"/>
      <c r="AF921" s="807"/>
      <c r="AG921" s="807"/>
      <c r="AH921" s="807"/>
      <c r="AI921" s="807"/>
      <c r="AJ921" s="807"/>
      <c r="AK921" s="559"/>
    </row>
    <row r="922" spans="1:37" ht="31.5" customHeight="1" x14ac:dyDescent="0.25">
      <c r="A922" s="767"/>
      <c r="B922" s="784">
        <v>914</v>
      </c>
      <c r="C922" s="785" t="s">
        <v>2844</v>
      </c>
      <c r="D922" s="792" t="s">
        <v>8893</v>
      </c>
      <c r="E922" s="793" t="s">
        <v>6829</v>
      </c>
      <c r="F922" s="792" t="s">
        <v>5689</v>
      </c>
      <c r="G922" s="794" t="s">
        <v>3400</v>
      </c>
      <c r="H922" s="796"/>
      <c r="I922" s="796"/>
      <c r="J922" s="796"/>
      <c r="K922" s="796"/>
      <c r="L922" s="807">
        <f t="shared" si="94"/>
        <v>70.199999999999989</v>
      </c>
      <c r="M922" s="796"/>
      <c r="N922" s="797">
        <v>5.85</v>
      </c>
      <c r="O922" s="795"/>
      <c r="P922" s="795"/>
      <c r="Q922" s="796"/>
      <c r="R922" s="807" t="s">
        <v>16715</v>
      </c>
      <c r="S922" s="807" t="s">
        <v>8952</v>
      </c>
      <c r="T922" s="796" t="s">
        <v>4782</v>
      </c>
      <c r="U922" s="807"/>
      <c r="V922" s="963"/>
      <c r="W922" s="807"/>
      <c r="X922" s="807"/>
      <c r="Y922" s="807"/>
      <c r="Z922" s="807"/>
      <c r="AA922" s="807"/>
      <c r="AB922" s="807"/>
      <c r="AC922" s="807"/>
      <c r="AD922" s="807"/>
      <c r="AE922" s="807"/>
      <c r="AF922" s="807"/>
      <c r="AG922" s="807"/>
      <c r="AH922" s="807"/>
      <c r="AI922" s="807"/>
      <c r="AJ922" s="807"/>
      <c r="AK922" s="559"/>
    </row>
    <row r="923" spans="1:37" ht="47.25" customHeight="1" x14ac:dyDescent="0.25">
      <c r="A923" s="767"/>
      <c r="B923" s="784">
        <v>915</v>
      </c>
      <c r="C923" s="785" t="s">
        <v>2809</v>
      </c>
      <c r="D923" s="792" t="s">
        <v>8581</v>
      </c>
      <c r="E923" s="793" t="s">
        <v>13550</v>
      </c>
      <c r="F923" s="792" t="s">
        <v>5691</v>
      </c>
      <c r="G923" s="794" t="s">
        <v>3400</v>
      </c>
      <c r="H923" s="796"/>
      <c r="I923" s="796"/>
      <c r="J923" s="796"/>
      <c r="K923" s="796"/>
      <c r="L923" s="807">
        <f t="shared" si="94"/>
        <v>86.4</v>
      </c>
      <c r="M923" s="796"/>
      <c r="N923" s="797">
        <v>7.2</v>
      </c>
      <c r="O923" s="795"/>
      <c r="P923" s="795"/>
      <c r="Q923" s="796"/>
      <c r="R923" s="807" t="s">
        <v>16715</v>
      </c>
      <c r="S923" s="807" t="s">
        <v>8952</v>
      </c>
      <c r="T923" s="796" t="s">
        <v>5694</v>
      </c>
      <c r="U923" s="807"/>
      <c r="V923" s="963">
        <v>2</v>
      </c>
      <c r="W923" s="807" t="s">
        <v>13519</v>
      </c>
      <c r="X923" s="807"/>
      <c r="Y923" s="807"/>
      <c r="Z923" s="807"/>
      <c r="AA923" s="807"/>
      <c r="AB923" s="807"/>
      <c r="AC923" s="807" t="s">
        <v>10027</v>
      </c>
      <c r="AD923" s="807"/>
      <c r="AE923" s="807" t="s">
        <v>10027</v>
      </c>
      <c r="AF923" s="807"/>
      <c r="AG923" s="807"/>
      <c r="AH923" s="807"/>
      <c r="AI923" s="807"/>
      <c r="AJ923" s="807"/>
      <c r="AK923" s="559"/>
    </row>
    <row r="924" spans="1:37" ht="31.5" customHeight="1" x14ac:dyDescent="0.25">
      <c r="A924" s="767"/>
      <c r="B924" s="784">
        <v>916</v>
      </c>
      <c r="C924" s="785" t="s">
        <v>2809</v>
      </c>
      <c r="D924" s="792" t="s">
        <v>8582</v>
      </c>
      <c r="E924" s="793" t="s">
        <v>13795</v>
      </c>
      <c r="F924" s="792" t="s">
        <v>5697</v>
      </c>
      <c r="G924" s="794" t="s">
        <v>3400</v>
      </c>
      <c r="H924" s="796"/>
      <c r="I924" s="796"/>
      <c r="J924" s="796"/>
      <c r="K924" s="796"/>
      <c r="L924" s="807">
        <f t="shared" si="94"/>
        <v>216</v>
      </c>
      <c r="M924" s="796"/>
      <c r="N924" s="797">
        <v>18</v>
      </c>
      <c r="O924" s="795"/>
      <c r="P924" s="795"/>
      <c r="Q924" s="796"/>
      <c r="R924" s="807" t="s">
        <v>16715</v>
      </c>
      <c r="S924" s="807" t="s">
        <v>8952</v>
      </c>
      <c r="T924" s="796" t="s">
        <v>5700</v>
      </c>
      <c r="U924" s="807"/>
      <c r="V924" s="963">
        <v>4</v>
      </c>
      <c r="W924" s="807" t="s">
        <v>13519</v>
      </c>
      <c r="X924" s="807"/>
      <c r="Y924" s="807"/>
      <c r="Z924" s="807"/>
      <c r="AA924" s="807">
        <v>1</v>
      </c>
      <c r="AB924" s="807" t="s">
        <v>10525</v>
      </c>
      <c r="AC924" s="807" t="s">
        <v>10027</v>
      </c>
      <c r="AD924" s="807"/>
      <c r="AE924" s="807" t="s">
        <v>10027</v>
      </c>
      <c r="AF924" s="807"/>
      <c r="AG924" s="807"/>
      <c r="AH924" s="807"/>
      <c r="AI924" s="807"/>
      <c r="AJ924" s="807"/>
      <c r="AK924" s="559"/>
    </row>
    <row r="925" spans="1:37" ht="47.25" customHeight="1" x14ac:dyDescent="0.25">
      <c r="A925" s="767"/>
      <c r="B925" s="784">
        <v>917</v>
      </c>
      <c r="C925" s="785" t="s">
        <v>2809</v>
      </c>
      <c r="D925" s="792" t="s">
        <v>8582</v>
      </c>
      <c r="E925" s="793" t="s">
        <v>13551</v>
      </c>
      <c r="F925" s="792" t="s">
        <v>5703</v>
      </c>
      <c r="G925" s="794" t="s">
        <v>3400</v>
      </c>
      <c r="H925" s="796"/>
      <c r="I925" s="796"/>
      <c r="J925" s="796"/>
      <c r="K925" s="796"/>
      <c r="L925" s="807">
        <f t="shared" si="94"/>
        <v>159.47999999999999</v>
      </c>
      <c r="M925" s="796"/>
      <c r="N925" s="797">
        <v>13.29</v>
      </c>
      <c r="O925" s="795"/>
      <c r="P925" s="795"/>
      <c r="Q925" s="796"/>
      <c r="R925" s="807" t="s">
        <v>16715</v>
      </c>
      <c r="S925" s="807" t="s">
        <v>8952</v>
      </c>
      <c r="T925" s="796" t="s">
        <v>5706</v>
      </c>
      <c r="U925" s="807"/>
      <c r="V925" s="963">
        <v>4</v>
      </c>
      <c r="W925" s="807" t="s">
        <v>13487</v>
      </c>
      <c r="X925" s="807"/>
      <c r="Y925" s="807"/>
      <c r="Z925" s="807"/>
      <c r="AA925" s="807">
        <v>1</v>
      </c>
      <c r="AB925" s="807" t="s">
        <v>13544</v>
      </c>
      <c r="AC925" s="807" t="s">
        <v>10027</v>
      </c>
      <c r="AD925" s="807"/>
      <c r="AE925" s="807" t="s">
        <v>10027</v>
      </c>
      <c r="AF925" s="807"/>
      <c r="AG925" s="807"/>
      <c r="AH925" s="807"/>
      <c r="AI925" s="807"/>
      <c r="AJ925" s="807"/>
      <c r="AK925" s="559"/>
    </row>
    <row r="926" spans="1:37" ht="47.25" customHeight="1" x14ac:dyDescent="0.25">
      <c r="A926" s="767"/>
      <c r="B926" s="784">
        <v>918</v>
      </c>
      <c r="C926" s="785" t="s">
        <v>2759</v>
      </c>
      <c r="D926" s="792" t="s">
        <v>8840</v>
      </c>
      <c r="E926" s="793" t="s">
        <v>14282</v>
      </c>
      <c r="F926" s="792" t="s">
        <v>5709</v>
      </c>
      <c r="G926" s="794" t="s">
        <v>3400</v>
      </c>
      <c r="H926" s="796"/>
      <c r="I926" s="796"/>
      <c r="J926" s="796"/>
      <c r="K926" s="796"/>
      <c r="L926" s="807">
        <f t="shared" si="94"/>
        <v>36</v>
      </c>
      <c r="M926" s="796"/>
      <c r="N926" s="795">
        <v>3</v>
      </c>
      <c r="O926" s="795"/>
      <c r="P926" s="795"/>
      <c r="Q926" s="796"/>
      <c r="R926" s="807" t="s">
        <v>16715</v>
      </c>
      <c r="S926" s="807" t="s">
        <v>8952</v>
      </c>
      <c r="T926" s="796" t="s">
        <v>5712</v>
      </c>
      <c r="U926" s="807"/>
      <c r="V926" s="963">
        <v>3</v>
      </c>
      <c r="W926" s="807" t="s">
        <v>13496</v>
      </c>
      <c r="X926" s="807"/>
      <c r="Y926" s="807"/>
      <c r="Z926" s="807"/>
      <c r="AA926" s="807"/>
      <c r="AB926" s="807"/>
      <c r="AC926" s="807" t="s">
        <v>10027</v>
      </c>
      <c r="AD926" s="807"/>
      <c r="AE926" s="807" t="s">
        <v>10027</v>
      </c>
      <c r="AF926" s="807"/>
      <c r="AG926" s="807"/>
      <c r="AH926" s="807"/>
      <c r="AI926" s="807"/>
      <c r="AJ926" s="807"/>
      <c r="AK926" s="559"/>
    </row>
    <row r="927" spans="1:37" ht="31.5" customHeight="1" x14ac:dyDescent="0.25">
      <c r="A927" s="767"/>
      <c r="B927" s="784">
        <v>919</v>
      </c>
      <c r="C927" s="785" t="s">
        <v>2844</v>
      </c>
      <c r="D927" s="792" t="s">
        <v>8971</v>
      </c>
      <c r="E927" s="793" t="s">
        <v>13796</v>
      </c>
      <c r="F927" s="792" t="s">
        <v>5715</v>
      </c>
      <c r="G927" s="794" t="s">
        <v>3400</v>
      </c>
      <c r="H927" s="796"/>
      <c r="I927" s="796"/>
      <c r="J927" s="796"/>
      <c r="K927" s="796"/>
      <c r="L927" s="807">
        <f t="shared" si="94"/>
        <v>158.39999999999998</v>
      </c>
      <c r="M927" s="796"/>
      <c r="N927" s="797">
        <v>13.2</v>
      </c>
      <c r="O927" s="795"/>
      <c r="P927" s="795"/>
      <c r="Q927" s="796"/>
      <c r="R927" s="807" t="s">
        <v>16715</v>
      </c>
      <c r="S927" s="807" t="s">
        <v>8952</v>
      </c>
      <c r="T927" s="796" t="s">
        <v>5718</v>
      </c>
      <c r="U927" s="807"/>
      <c r="V927" s="963">
        <v>2</v>
      </c>
      <c r="W927" s="807" t="s">
        <v>13485</v>
      </c>
      <c r="X927" s="807"/>
      <c r="Y927" s="807"/>
      <c r="Z927" s="807"/>
      <c r="AA927" s="807"/>
      <c r="AB927" s="807"/>
      <c r="AC927" s="807" t="s">
        <v>10027</v>
      </c>
      <c r="AD927" s="807"/>
      <c r="AE927" s="807" t="s">
        <v>10027</v>
      </c>
      <c r="AF927" s="807"/>
      <c r="AG927" s="807"/>
      <c r="AH927" s="807"/>
      <c r="AI927" s="807"/>
      <c r="AJ927" s="807"/>
      <c r="AK927" s="559"/>
    </row>
    <row r="928" spans="1:37" ht="31.5" customHeight="1" x14ac:dyDescent="0.25">
      <c r="A928" s="767"/>
      <c r="B928" s="784">
        <v>920</v>
      </c>
      <c r="C928" s="785" t="s">
        <v>2817</v>
      </c>
      <c r="D928" s="887" t="s">
        <v>2453</v>
      </c>
      <c r="E928" s="793" t="s">
        <v>6981</v>
      </c>
      <c r="F928" s="792" t="s">
        <v>5721</v>
      </c>
      <c r="G928" s="794" t="s">
        <v>3400</v>
      </c>
      <c r="H928" s="796"/>
      <c r="I928" s="796"/>
      <c r="J928" s="796"/>
      <c r="K928" s="796"/>
      <c r="L928" s="807">
        <f t="shared" si="94"/>
        <v>96</v>
      </c>
      <c r="M928" s="796"/>
      <c r="N928" s="797">
        <v>8</v>
      </c>
      <c r="O928" s="795"/>
      <c r="P928" s="795"/>
      <c r="Q928" s="796"/>
      <c r="R928" s="807" t="s">
        <v>16715</v>
      </c>
      <c r="S928" s="807" t="s">
        <v>8952</v>
      </c>
      <c r="T928" s="796" t="s">
        <v>5724</v>
      </c>
      <c r="U928" s="807"/>
      <c r="V928" s="963"/>
      <c r="W928" s="807"/>
      <c r="X928" s="807"/>
      <c r="Y928" s="807"/>
      <c r="Z928" s="807"/>
      <c r="AA928" s="807"/>
      <c r="AB928" s="807"/>
      <c r="AC928" s="807"/>
      <c r="AD928" s="807"/>
      <c r="AE928" s="807"/>
      <c r="AF928" s="807"/>
      <c r="AG928" s="807"/>
      <c r="AH928" s="807"/>
      <c r="AI928" s="807"/>
      <c r="AJ928" s="807"/>
      <c r="AK928" s="559"/>
    </row>
    <row r="929" spans="1:37" ht="47.25" customHeight="1" x14ac:dyDescent="0.25">
      <c r="A929" s="767"/>
      <c r="B929" s="784">
        <v>921</v>
      </c>
      <c r="C929" s="785" t="s">
        <v>2809</v>
      </c>
      <c r="D929" s="792" t="s">
        <v>8578</v>
      </c>
      <c r="E929" s="793" t="s">
        <v>13552</v>
      </c>
      <c r="F929" s="792" t="s">
        <v>5727</v>
      </c>
      <c r="G929" s="794" t="s">
        <v>3400</v>
      </c>
      <c r="H929" s="796"/>
      <c r="I929" s="796"/>
      <c r="J929" s="796"/>
      <c r="K929" s="796"/>
      <c r="L929" s="807">
        <f t="shared" si="94"/>
        <v>79.199999999999989</v>
      </c>
      <c r="M929" s="796"/>
      <c r="N929" s="797">
        <v>6.6</v>
      </c>
      <c r="O929" s="795"/>
      <c r="P929" s="795"/>
      <c r="Q929" s="796"/>
      <c r="R929" s="807" t="s">
        <v>16715</v>
      </c>
      <c r="S929" s="807" t="s">
        <v>8952</v>
      </c>
      <c r="T929" s="796" t="s">
        <v>5730</v>
      </c>
      <c r="U929" s="807"/>
      <c r="V929" s="963">
        <v>2</v>
      </c>
      <c r="W929" s="807" t="s">
        <v>13485</v>
      </c>
      <c r="X929" s="807"/>
      <c r="Y929" s="807"/>
      <c r="Z929" s="807"/>
      <c r="AA929" s="807"/>
      <c r="AB929" s="807"/>
      <c r="AC929" s="807" t="s">
        <v>10027</v>
      </c>
      <c r="AD929" s="807"/>
      <c r="AE929" s="807" t="s">
        <v>10027</v>
      </c>
      <c r="AF929" s="807"/>
      <c r="AG929" s="807"/>
      <c r="AH929" s="807"/>
      <c r="AI929" s="807"/>
      <c r="AJ929" s="807"/>
      <c r="AK929" s="559"/>
    </row>
    <row r="930" spans="1:37" ht="31.5" customHeight="1" x14ac:dyDescent="0.25">
      <c r="A930" s="767"/>
      <c r="B930" s="784">
        <v>922</v>
      </c>
      <c r="C930" s="785" t="s">
        <v>2844</v>
      </c>
      <c r="D930" s="792" t="s">
        <v>8957</v>
      </c>
      <c r="E930" s="793" t="s">
        <v>14283</v>
      </c>
      <c r="F930" s="792" t="s">
        <v>5733</v>
      </c>
      <c r="G930" s="794" t="s">
        <v>3400</v>
      </c>
      <c r="H930" s="796"/>
      <c r="I930" s="796"/>
      <c r="J930" s="796"/>
      <c r="K930" s="796"/>
      <c r="L930" s="807">
        <f t="shared" si="94"/>
        <v>76.800000000000011</v>
      </c>
      <c r="M930" s="796"/>
      <c r="N930" s="797">
        <v>6.4</v>
      </c>
      <c r="O930" s="795"/>
      <c r="P930" s="795"/>
      <c r="Q930" s="796"/>
      <c r="R930" s="807" t="s">
        <v>16715</v>
      </c>
      <c r="S930" s="807" t="s">
        <v>8952</v>
      </c>
      <c r="T930" s="796" t="s">
        <v>5736</v>
      </c>
      <c r="U930" s="807"/>
      <c r="V930" s="963">
        <v>2</v>
      </c>
      <c r="W930" s="807" t="s">
        <v>13519</v>
      </c>
      <c r="X930" s="807"/>
      <c r="Y930" s="807"/>
      <c r="Z930" s="807"/>
      <c r="AA930" s="807"/>
      <c r="AB930" s="807"/>
      <c r="AC930" s="807" t="s">
        <v>10027</v>
      </c>
      <c r="AD930" s="807"/>
      <c r="AE930" s="807"/>
      <c r="AF930" s="807"/>
      <c r="AG930" s="807"/>
      <c r="AH930" s="807"/>
      <c r="AI930" s="807"/>
      <c r="AJ930" s="807"/>
      <c r="AK930" s="559"/>
    </row>
    <row r="931" spans="1:37" ht="47.25" customHeight="1" x14ac:dyDescent="0.25">
      <c r="A931" s="767"/>
      <c r="B931" s="784">
        <v>923</v>
      </c>
      <c r="C931" s="785" t="s">
        <v>2817</v>
      </c>
      <c r="D931" s="792" t="s">
        <v>1895</v>
      </c>
      <c r="E931" s="793" t="s">
        <v>6984</v>
      </c>
      <c r="F931" s="792" t="s">
        <v>5739</v>
      </c>
      <c r="G931" s="794" t="s">
        <v>3400</v>
      </c>
      <c r="H931" s="796"/>
      <c r="I931" s="796"/>
      <c r="J931" s="796"/>
      <c r="K931" s="796"/>
      <c r="L931" s="807">
        <f t="shared" si="94"/>
        <v>84</v>
      </c>
      <c r="M931" s="796"/>
      <c r="N931" s="797">
        <v>7</v>
      </c>
      <c r="O931" s="795"/>
      <c r="P931" s="795"/>
      <c r="Q931" s="796"/>
      <c r="R931" s="807" t="s">
        <v>16715</v>
      </c>
      <c r="S931" s="807" t="s">
        <v>8952</v>
      </c>
      <c r="T931" s="796" t="s">
        <v>5742</v>
      </c>
      <c r="U931" s="807"/>
      <c r="V931" s="963">
        <v>2</v>
      </c>
      <c r="W931" s="807" t="s">
        <v>13519</v>
      </c>
      <c r="X931" s="807"/>
      <c r="Y931" s="807"/>
      <c r="Z931" s="807"/>
      <c r="AA931" s="807"/>
      <c r="AB931" s="807"/>
      <c r="AC931" s="807" t="s">
        <v>10027</v>
      </c>
      <c r="AD931" s="807" t="s">
        <v>10027</v>
      </c>
      <c r="AE931" s="807" t="s">
        <v>10027</v>
      </c>
      <c r="AF931" s="807"/>
      <c r="AG931" s="807"/>
      <c r="AH931" s="807"/>
      <c r="AI931" s="807"/>
      <c r="AJ931" s="807"/>
      <c r="AK931" s="559"/>
    </row>
    <row r="932" spans="1:37" ht="63" customHeight="1" x14ac:dyDescent="0.25">
      <c r="A932" s="767"/>
      <c r="B932" s="784">
        <v>924</v>
      </c>
      <c r="C932" s="785" t="s">
        <v>2809</v>
      </c>
      <c r="D932" s="792" t="s">
        <v>8580</v>
      </c>
      <c r="E932" s="793" t="s">
        <v>13797</v>
      </c>
      <c r="F932" s="792" t="s">
        <v>5745</v>
      </c>
      <c r="G932" s="794" t="s">
        <v>3400</v>
      </c>
      <c r="H932" s="796"/>
      <c r="I932" s="796"/>
      <c r="J932" s="796"/>
      <c r="K932" s="796"/>
      <c r="L932" s="807">
        <f t="shared" si="94"/>
        <v>398.52</v>
      </c>
      <c r="M932" s="796"/>
      <c r="N932" s="797">
        <v>33.21</v>
      </c>
      <c r="O932" s="795"/>
      <c r="P932" s="795"/>
      <c r="Q932" s="796"/>
      <c r="R932" s="807" t="s">
        <v>16715</v>
      </c>
      <c r="S932" s="807" t="s">
        <v>8952</v>
      </c>
      <c r="T932" s="796" t="s">
        <v>5748</v>
      </c>
      <c r="U932" s="807"/>
      <c r="V932" s="963">
        <v>2</v>
      </c>
      <c r="W932" s="807" t="s">
        <v>13497</v>
      </c>
      <c r="X932" s="807"/>
      <c r="Y932" s="807"/>
      <c r="Z932" s="807"/>
      <c r="AA932" s="807">
        <v>1</v>
      </c>
      <c r="AB932" s="807" t="s">
        <v>10525</v>
      </c>
      <c r="AC932" s="807" t="s">
        <v>10027</v>
      </c>
      <c r="AD932" s="807"/>
      <c r="AE932" s="807"/>
      <c r="AF932" s="807"/>
      <c r="AG932" s="807"/>
      <c r="AH932" s="807"/>
      <c r="AI932" s="807"/>
      <c r="AJ932" s="807"/>
      <c r="AK932" s="559"/>
    </row>
    <row r="933" spans="1:37" ht="31.5" customHeight="1" x14ac:dyDescent="0.25">
      <c r="A933" s="767"/>
      <c r="B933" s="784">
        <v>925</v>
      </c>
      <c r="C933" s="785" t="s">
        <v>2809</v>
      </c>
      <c r="D933" s="785" t="s">
        <v>8537</v>
      </c>
      <c r="E933" s="793" t="s">
        <v>13798</v>
      </c>
      <c r="F933" s="792" t="s">
        <v>5751</v>
      </c>
      <c r="G933" s="794" t="s">
        <v>3400</v>
      </c>
      <c r="H933" s="796"/>
      <c r="I933" s="796"/>
      <c r="J933" s="796"/>
      <c r="K933" s="796"/>
      <c r="L933" s="807">
        <f t="shared" si="94"/>
        <v>105.60000000000001</v>
      </c>
      <c r="M933" s="796"/>
      <c r="N933" s="797">
        <v>8.8000000000000007</v>
      </c>
      <c r="O933" s="795"/>
      <c r="P933" s="795"/>
      <c r="Q933" s="796"/>
      <c r="R933" s="807" t="s">
        <v>16715</v>
      </c>
      <c r="S933" s="807" t="s">
        <v>8952</v>
      </c>
      <c r="T933" s="796" t="s">
        <v>5754</v>
      </c>
      <c r="U933" s="807"/>
      <c r="V933" s="963">
        <v>3</v>
      </c>
      <c r="W933" s="807" t="s">
        <v>13717</v>
      </c>
      <c r="X933" s="807"/>
      <c r="Y933" s="807"/>
      <c r="Z933" s="807"/>
      <c r="AA933" s="807"/>
      <c r="AB933" s="807"/>
      <c r="AC933" s="807" t="s">
        <v>10027</v>
      </c>
      <c r="AD933" s="807"/>
      <c r="AE933" s="807" t="s">
        <v>10027</v>
      </c>
      <c r="AF933" s="807"/>
      <c r="AG933" s="807"/>
      <c r="AH933" s="807"/>
      <c r="AI933" s="807"/>
      <c r="AJ933" s="807"/>
      <c r="AK933" s="559"/>
    </row>
    <row r="934" spans="1:37" ht="47.25" customHeight="1" x14ac:dyDescent="0.25">
      <c r="A934" s="767"/>
      <c r="B934" s="784">
        <v>926</v>
      </c>
      <c r="C934" s="785" t="s">
        <v>2809</v>
      </c>
      <c r="D934" s="792" t="s">
        <v>8880</v>
      </c>
      <c r="E934" s="793" t="s">
        <v>13799</v>
      </c>
      <c r="F934" s="792" t="s">
        <v>5757</v>
      </c>
      <c r="G934" s="794" t="s">
        <v>3400</v>
      </c>
      <c r="H934" s="796"/>
      <c r="I934" s="796"/>
      <c r="J934" s="796"/>
      <c r="K934" s="796"/>
      <c r="L934" s="807">
        <f t="shared" si="94"/>
        <v>114</v>
      </c>
      <c r="M934" s="796"/>
      <c r="N934" s="797">
        <v>9.5</v>
      </c>
      <c r="O934" s="795"/>
      <c r="P934" s="795"/>
      <c r="Q934" s="796"/>
      <c r="R934" s="807" t="s">
        <v>16715</v>
      </c>
      <c r="S934" s="807" t="s">
        <v>8952</v>
      </c>
      <c r="T934" s="796" t="s">
        <v>5760</v>
      </c>
      <c r="U934" s="807"/>
      <c r="V934" s="963">
        <v>4</v>
      </c>
      <c r="W934" s="807" t="s">
        <v>13519</v>
      </c>
      <c r="X934" s="807"/>
      <c r="Y934" s="807"/>
      <c r="Z934" s="807"/>
      <c r="AA934" s="807"/>
      <c r="AB934" s="807"/>
      <c r="AC934" s="807" t="s">
        <v>10027</v>
      </c>
      <c r="AD934" s="807"/>
      <c r="AE934" s="807" t="s">
        <v>10027</v>
      </c>
      <c r="AF934" s="807"/>
      <c r="AG934" s="807"/>
      <c r="AH934" s="807"/>
      <c r="AI934" s="807"/>
      <c r="AJ934" s="807"/>
      <c r="AK934" s="559"/>
    </row>
    <row r="935" spans="1:37" ht="47.25" customHeight="1" x14ac:dyDescent="0.25">
      <c r="A935" s="767"/>
      <c r="B935" s="784">
        <v>927</v>
      </c>
      <c r="C935" s="785" t="s">
        <v>2809</v>
      </c>
      <c r="D935" s="792" t="s">
        <v>2026</v>
      </c>
      <c r="E935" s="793" t="s">
        <v>6988</v>
      </c>
      <c r="F935" s="792" t="s">
        <v>5762</v>
      </c>
      <c r="G935" s="794" t="s">
        <v>3400</v>
      </c>
      <c r="H935" s="796"/>
      <c r="I935" s="796"/>
      <c r="J935" s="796"/>
      <c r="K935" s="796"/>
      <c r="L935" s="807">
        <f t="shared" si="94"/>
        <v>450</v>
      </c>
      <c r="M935" s="796"/>
      <c r="N935" s="797">
        <v>37.5</v>
      </c>
      <c r="O935" s="795"/>
      <c r="P935" s="795"/>
      <c r="Q935" s="796"/>
      <c r="R935" s="807" t="s">
        <v>16715</v>
      </c>
      <c r="S935" s="807" t="s">
        <v>8952</v>
      </c>
      <c r="T935" s="796" t="s">
        <v>5765</v>
      </c>
      <c r="U935" s="807"/>
      <c r="V935" s="963"/>
      <c r="W935" s="807"/>
      <c r="X935" s="807"/>
      <c r="Y935" s="807"/>
      <c r="Z935" s="807"/>
      <c r="AA935" s="807"/>
      <c r="AB935" s="807"/>
      <c r="AC935" s="807"/>
      <c r="AD935" s="807"/>
      <c r="AE935" s="807"/>
      <c r="AF935" s="807"/>
      <c r="AG935" s="807"/>
      <c r="AH935" s="807"/>
      <c r="AI935" s="807"/>
      <c r="AJ935" s="807"/>
      <c r="AK935" s="559"/>
    </row>
    <row r="936" spans="1:37" ht="31.5" customHeight="1" x14ac:dyDescent="0.25">
      <c r="A936" s="767"/>
      <c r="B936" s="784">
        <v>928</v>
      </c>
      <c r="C936" s="785" t="s">
        <v>2809</v>
      </c>
      <c r="D936" s="792" t="s">
        <v>9007</v>
      </c>
      <c r="E936" s="793" t="s">
        <v>17522</v>
      </c>
      <c r="F936" s="792" t="s">
        <v>5768</v>
      </c>
      <c r="G936" s="794" t="s">
        <v>3400</v>
      </c>
      <c r="H936" s="796"/>
      <c r="I936" s="796"/>
      <c r="J936" s="796"/>
      <c r="K936" s="796"/>
      <c r="L936" s="807">
        <f t="shared" si="94"/>
        <v>19.200000000000003</v>
      </c>
      <c r="M936" s="796"/>
      <c r="N936" s="797">
        <v>1.6</v>
      </c>
      <c r="O936" s="795"/>
      <c r="P936" s="795"/>
      <c r="Q936" s="796"/>
      <c r="R936" s="807" t="s">
        <v>16715</v>
      </c>
      <c r="S936" s="807" t="s">
        <v>8952</v>
      </c>
      <c r="T936" s="796" t="s">
        <v>5776</v>
      </c>
      <c r="U936" s="807"/>
      <c r="V936" s="963"/>
      <c r="W936" s="807"/>
      <c r="X936" s="807"/>
      <c r="Y936" s="807"/>
      <c r="Z936" s="807" t="s">
        <v>10126</v>
      </c>
      <c r="AA936" s="807"/>
      <c r="AB936" s="807"/>
      <c r="AC936" s="807" t="s">
        <v>10027</v>
      </c>
      <c r="AD936" s="807" t="s">
        <v>10027</v>
      </c>
      <c r="AE936" s="807" t="s">
        <v>10027</v>
      </c>
      <c r="AF936" s="807"/>
      <c r="AG936" s="807"/>
      <c r="AH936" s="807"/>
      <c r="AI936" s="796"/>
      <c r="AJ936" s="796"/>
      <c r="AK936" s="559"/>
    </row>
    <row r="937" spans="1:37" ht="31.5" customHeight="1" x14ac:dyDescent="0.25">
      <c r="A937" s="767"/>
      <c r="B937" s="784">
        <v>929</v>
      </c>
      <c r="C937" s="785" t="s">
        <v>2768</v>
      </c>
      <c r="D937" s="872" t="s">
        <v>1434</v>
      </c>
      <c r="E937" s="862" t="s">
        <v>16064</v>
      </c>
      <c r="F937" s="872" t="s">
        <v>16065</v>
      </c>
      <c r="G937" s="807" t="s">
        <v>3400</v>
      </c>
      <c r="H937" s="781"/>
      <c r="I937" s="781"/>
      <c r="J937" s="781"/>
      <c r="K937" s="782"/>
      <c r="L937" s="807">
        <f t="shared" si="94"/>
        <v>38.04</v>
      </c>
      <c r="M937" s="782"/>
      <c r="N937" s="800">
        <v>3.17</v>
      </c>
      <c r="O937" s="800"/>
      <c r="P937" s="786"/>
      <c r="Q937" s="945"/>
      <c r="R937" s="807" t="s">
        <v>16715</v>
      </c>
      <c r="S937" s="800" t="s">
        <v>8952</v>
      </c>
      <c r="T937" s="800" t="s">
        <v>16066</v>
      </c>
      <c r="U937" s="782"/>
      <c r="V937" s="945">
        <v>1</v>
      </c>
      <c r="W937" s="800" t="s">
        <v>13818</v>
      </c>
      <c r="X937" s="782"/>
      <c r="Y937" s="782"/>
      <c r="Z937" s="782"/>
      <c r="AA937" s="782"/>
      <c r="AB937" s="800"/>
      <c r="AC937" s="782"/>
      <c r="AD937" s="782" t="s">
        <v>10027</v>
      </c>
      <c r="AE937" s="782" t="s">
        <v>10027</v>
      </c>
      <c r="AF937" s="807"/>
      <c r="AG937" s="807"/>
      <c r="AH937" s="807"/>
      <c r="AI937" s="807"/>
      <c r="AJ937" s="807"/>
      <c r="AK937" s="559"/>
    </row>
    <row r="938" spans="1:37" ht="31.5" customHeight="1" x14ac:dyDescent="0.25">
      <c r="A938" s="767"/>
      <c r="B938" s="784">
        <v>930</v>
      </c>
      <c r="C938" s="785" t="s">
        <v>2759</v>
      </c>
      <c r="D938" s="872" t="s">
        <v>2403</v>
      </c>
      <c r="E938" s="862" t="s">
        <v>16067</v>
      </c>
      <c r="F938" s="872" t="s">
        <v>16068</v>
      </c>
      <c r="G938" s="807" t="s">
        <v>3400</v>
      </c>
      <c r="H938" s="781"/>
      <c r="I938" s="781"/>
      <c r="J938" s="781"/>
      <c r="K938" s="782"/>
      <c r="L938" s="807">
        <f t="shared" si="94"/>
        <v>231.60000000000002</v>
      </c>
      <c r="M938" s="782"/>
      <c r="N938" s="800">
        <v>19.3</v>
      </c>
      <c r="O938" s="800"/>
      <c r="P938" s="786"/>
      <c r="Q938" s="945"/>
      <c r="R938" s="807" t="s">
        <v>16715</v>
      </c>
      <c r="S938" s="800" t="s">
        <v>8952</v>
      </c>
      <c r="T938" s="800" t="s">
        <v>16069</v>
      </c>
      <c r="U938" s="782"/>
      <c r="V938" s="945"/>
      <c r="W938" s="800"/>
      <c r="X938" s="782"/>
      <c r="Y938" s="782"/>
      <c r="Z938" s="782"/>
      <c r="AA938" s="782">
        <v>1</v>
      </c>
      <c r="AB938" s="800" t="s">
        <v>13560</v>
      </c>
      <c r="AC938" s="782" t="s">
        <v>10027</v>
      </c>
      <c r="AD938" s="782"/>
      <c r="AE938" s="782" t="s">
        <v>10027</v>
      </c>
      <c r="AF938" s="807"/>
      <c r="AG938" s="807"/>
      <c r="AH938" s="807"/>
      <c r="AI938" s="807"/>
      <c r="AJ938" s="807"/>
      <c r="AK938" s="559"/>
    </row>
    <row r="939" spans="1:37" ht="31.5" customHeight="1" x14ac:dyDescent="0.25">
      <c r="A939" s="767"/>
      <c r="B939" s="784">
        <v>931</v>
      </c>
      <c r="C939" s="785" t="s">
        <v>2844</v>
      </c>
      <c r="D939" s="792" t="s">
        <v>9005</v>
      </c>
      <c r="E939" s="793" t="s">
        <v>6992</v>
      </c>
      <c r="F939" s="792" t="s">
        <v>5779</v>
      </c>
      <c r="G939" s="794" t="s">
        <v>3400</v>
      </c>
      <c r="H939" s="796"/>
      <c r="I939" s="796"/>
      <c r="J939" s="796"/>
      <c r="K939" s="796"/>
      <c r="L939" s="807">
        <f t="shared" si="94"/>
        <v>76.800000000000011</v>
      </c>
      <c r="M939" s="796"/>
      <c r="N939" s="797">
        <v>6.4</v>
      </c>
      <c r="O939" s="795"/>
      <c r="P939" s="795"/>
      <c r="Q939" s="796"/>
      <c r="R939" s="807" t="s">
        <v>16715</v>
      </c>
      <c r="S939" s="807" t="s">
        <v>8952</v>
      </c>
      <c r="T939" s="796" t="s">
        <v>5786</v>
      </c>
      <c r="U939" s="807"/>
      <c r="V939" s="963"/>
      <c r="W939" s="807"/>
      <c r="X939" s="807"/>
      <c r="Y939" s="807"/>
      <c r="Z939" s="807"/>
      <c r="AA939" s="807"/>
      <c r="AB939" s="807"/>
      <c r="AC939" s="807"/>
      <c r="AD939" s="807"/>
      <c r="AE939" s="807"/>
      <c r="AF939" s="807"/>
      <c r="AG939" s="807"/>
      <c r="AH939" s="807"/>
      <c r="AI939" s="807"/>
      <c r="AJ939" s="807"/>
      <c r="AK939" s="559"/>
    </row>
    <row r="940" spans="1:37" ht="47.25" customHeight="1" x14ac:dyDescent="0.25">
      <c r="A940" s="767"/>
      <c r="B940" s="784">
        <v>932</v>
      </c>
      <c r="C940" s="785" t="s">
        <v>2759</v>
      </c>
      <c r="D940" s="792" t="s">
        <v>8827</v>
      </c>
      <c r="E940" s="793" t="s">
        <v>13800</v>
      </c>
      <c r="F940" s="792" t="s">
        <v>5789</v>
      </c>
      <c r="G940" s="794" t="s">
        <v>3400</v>
      </c>
      <c r="H940" s="796"/>
      <c r="I940" s="796"/>
      <c r="J940" s="796"/>
      <c r="K940" s="796"/>
      <c r="L940" s="807">
        <f t="shared" si="94"/>
        <v>36</v>
      </c>
      <c r="M940" s="796"/>
      <c r="N940" s="795">
        <v>3</v>
      </c>
      <c r="O940" s="795"/>
      <c r="P940" s="795"/>
      <c r="Q940" s="796"/>
      <c r="R940" s="807" t="s">
        <v>16715</v>
      </c>
      <c r="S940" s="807" t="s">
        <v>8952</v>
      </c>
      <c r="T940" s="796" t="s">
        <v>5792</v>
      </c>
      <c r="U940" s="807"/>
      <c r="V940" s="963">
        <v>2</v>
      </c>
      <c r="W940" s="807" t="s">
        <v>13500</v>
      </c>
      <c r="X940" s="807"/>
      <c r="Y940" s="807"/>
      <c r="Z940" s="807"/>
      <c r="AA940" s="807"/>
      <c r="AB940" s="807"/>
      <c r="AC940" s="807" t="s">
        <v>10027</v>
      </c>
      <c r="AD940" s="807"/>
      <c r="AE940" s="807" t="s">
        <v>10027</v>
      </c>
      <c r="AF940" s="807"/>
      <c r="AG940" s="807"/>
      <c r="AH940" s="807"/>
      <c r="AI940" s="807"/>
      <c r="AJ940" s="807"/>
      <c r="AK940" s="559"/>
    </row>
    <row r="941" spans="1:37" ht="31.5" customHeight="1" x14ac:dyDescent="0.25">
      <c r="A941" s="767"/>
      <c r="B941" s="784">
        <v>933</v>
      </c>
      <c r="C941" s="785" t="s">
        <v>2817</v>
      </c>
      <c r="D941" s="792" t="s">
        <v>8691</v>
      </c>
      <c r="E941" s="793" t="s">
        <v>6994</v>
      </c>
      <c r="F941" s="792" t="s">
        <v>5795</v>
      </c>
      <c r="G941" s="794" t="s">
        <v>3400</v>
      </c>
      <c r="H941" s="796"/>
      <c r="I941" s="796"/>
      <c r="J941" s="796"/>
      <c r="K941" s="796"/>
      <c r="L941" s="807">
        <f t="shared" si="94"/>
        <v>96</v>
      </c>
      <c r="M941" s="796"/>
      <c r="N941" s="797">
        <v>8</v>
      </c>
      <c r="O941" s="795"/>
      <c r="P941" s="795"/>
      <c r="Q941" s="796"/>
      <c r="R941" s="807" t="s">
        <v>16715</v>
      </c>
      <c r="S941" s="807" t="s">
        <v>8952</v>
      </c>
      <c r="T941" s="796" t="s">
        <v>5798</v>
      </c>
      <c r="U941" s="807"/>
      <c r="V941" s="963"/>
      <c r="W941" s="807"/>
      <c r="X941" s="807"/>
      <c r="Y941" s="807"/>
      <c r="Z941" s="807"/>
      <c r="AA941" s="807"/>
      <c r="AB941" s="807"/>
      <c r="AC941" s="807"/>
      <c r="AD941" s="807"/>
      <c r="AE941" s="807"/>
      <c r="AF941" s="807"/>
      <c r="AG941" s="807"/>
      <c r="AH941" s="807"/>
      <c r="AI941" s="807"/>
      <c r="AJ941" s="807"/>
      <c r="AK941" s="559"/>
    </row>
    <row r="942" spans="1:37" ht="47.25" customHeight="1" x14ac:dyDescent="0.25">
      <c r="A942" s="767"/>
      <c r="B942" s="784">
        <v>934</v>
      </c>
      <c r="C942" s="785" t="s">
        <v>2809</v>
      </c>
      <c r="D942" s="792" t="s">
        <v>8573</v>
      </c>
      <c r="E942" s="793" t="s">
        <v>17523</v>
      </c>
      <c r="F942" s="792" t="s">
        <v>5801</v>
      </c>
      <c r="G942" s="794" t="s">
        <v>3400</v>
      </c>
      <c r="H942" s="796"/>
      <c r="I942" s="796"/>
      <c r="J942" s="796"/>
      <c r="K942" s="796"/>
      <c r="L942" s="807">
        <f t="shared" si="94"/>
        <v>316.79999999999995</v>
      </c>
      <c r="M942" s="796"/>
      <c r="N942" s="797">
        <v>26.4</v>
      </c>
      <c r="O942" s="795"/>
      <c r="P942" s="795"/>
      <c r="Q942" s="796"/>
      <c r="R942" s="807" t="s">
        <v>16715</v>
      </c>
      <c r="S942" s="807" t="s">
        <v>8952</v>
      </c>
      <c r="T942" s="796" t="s">
        <v>17430</v>
      </c>
      <c r="U942" s="807"/>
      <c r="V942" s="963">
        <v>3</v>
      </c>
      <c r="W942" s="807" t="s">
        <v>13717</v>
      </c>
      <c r="X942" s="807"/>
      <c r="Y942" s="807"/>
      <c r="Z942" s="807"/>
      <c r="AA942" s="807"/>
      <c r="AB942" s="807"/>
      <c r="AC942" s="807" t="s">
        <v>10027</v>
      </c>
      <c r="AD942" s="807"/>
      <c r="AE942" s="807" t="s">
        <v>10027</v>
      </c>
      <c r="AF942" s="807"/>
      <c r="AG942" s="807"/>
      <c r="AH942" s="807"/>
      <c r="AI942" s="807"/>
      <c r="AJ942" s="807"/>
      <c r="AK942" s="559"/>
    </row>
    <row r="943" spans="1:37" ht="31.5" customHeight="1" x14ac:dyDescent="0.25">
      <c r="A943" s="767"/>
      <c r="B943" s="784">
        <v>935</v>
      </c>
      <c r="C943" s="785" t="s">
        <v>3034</v>
      </c>
      <c r="D943" s="792" t="s">
        <v>8490</v>
      </c>
      <c r="E943" s="793" t="s">
        <v>6996</v>
      </c>
      <c r="F943" s="792" t="s">
        <v>5807</v>
      </c>
      <c r="G943" s="794" t="s">
        <v>3400</v>
      </c>
      <c r="H943" s="796"/>
      <c r="I943" s="796"/>
      <c r="J943" s="796"/>
      <c r="K943" s="796"/>
      <c r="L943" s="807">
        <f t="shared" si="94"/>
        <v>96</v>
      </c>
      <c r="M943" s="796"/>
      <c r="N943" s="797">
        <v>8</v>
      </c>
      <c r="O943" s="795"/>
      <c r="P943" s="795"/>
      <c r="Q943" s="796"/>
      <c r="R943" s="807" t="s">
        <v>16715</v>
      </c>
      <c r="S943" s="807" t="s">
        <v>8952</v>
      </c>
      <c r="T943" s="796" t="s">
        <v>5810</v>
      </c>
      <c r="U943" s="807"/>
      <c r="V943" s="963"/>
      <c r="W943" s="807"/>
      <c r="X943" s="807"/>
      <c r="Y943" s="807"/>
      <c r="Z943" s="807"/>
      <c r="AA943" s="807"/>
      <c r="AB943" s="807"/>
      <c r="AC943" s="807"/>
      <c r="AD943" s="807"/>
      <c r="AE943" s="807"/>
      <c r="AF943" s="807"/>
      <c r="AG943" s="807"/>
      <c r="AH943" s="807"/>
      <c r="AI943" s="807"/>
      <c r="AJ943" s="807"/>
      <c r="AK943" s="559"/>
    </row>
    <row r="944" spans="1:37" ht="31.5" customHeight="1" x14ac:dyDescent="0.25">
      <c r="A944" s="767"/>
      <c r="B944" s="784">
        <v>936</v>
      </c>
      <c r="C944" s="785" t="s">
        <v>2817</v>
      </c>
      <c r="D944" s="785" t="s">
        <v>8759</v>
      </c>
      <c r="E944" s="793" t="s">
        <v>14284</v>
      </c>
      <c r="F944" s="792" t="s">
        <v>5813</v>
      </c>
      <c r="G944" s="794" t="s">
        <v>3400</v>
      </c>
      <c r="H944" s="796"/>
      <c r="I944" s="796"/>
      <c r="J944" s="796"/>
      <c r="K944" s="796"/>
      <c r="L944" s="807">
        <f t="shared" si="94"/>
        <v>21.6</v>
      </c>
      <c r="M944" s="796"/>
      <c r="N944" s="797">
        <v>1.8</v>
      </c>
      <c r="O944" s="795"/>
      <c r="P944" s="795"/>
      <c r="Q944" s="796"/>
      <c r="R944" s="807" t="s">
        <v>16715</v>
      </c>
      <c r="S944" s="807" t="s">
        <v>8952</v>
      </c>
      <c r="T944" s="796" t="s">
        <v>5816</v>
      </c>
      <c r="U944" s="807"/>
      <c r="V944" s="963">
        <v>3</v>
      </c>
      <c r="W944" s="807" t="s">
        <v>14285</v>
      </c>
      <c r="X944" s="807"/>
      <c r="Y944" s="807"/>
      <c r="Z944" s="807"/>
      <c r="AA944" s="807"/>
      <c r="AB944" s="807"/>
      <c r="AC944" s="807" t="s">
        <v>10027</v>
      </c>
      <c r="AD944" s="807"/>
      <c r="AE944" s="807" t="s">
        <v>10027</v>
      </c>
      <c r="AF944" s="807"/>
      <c r="AG944" s="807"/>
      <c r="AH944" s="807"/>
      <c r="AI944" s="807"/>
      <c r="AJ944" s="807"/>
      <c r="AK944" s="559"/>
    </row>
    <row r="945" spans="1:37" ht="47.25" customHeight="1" x14ac:dyDescent="0.25">
      <c r="A945" s="767"/>
      <c r="B945" s="784">
        <v>937</v>
      </c>
      <c r="C945" s="785" t="s">
        <v>3034</v>
      </c>
      <c r="D945" s="792" t="s">
        <v>8505</v>
      </c>
      <c r="E945" s="793" t="s">
        <v>14286</v>
      </c>
      <c r="F945" s="792" t="s">
        <v>5820</v>
      </c>
      <c r="G945" s="794" t="s">
        <v>3400</v>
      </c>
      <c r="H945" s="796"/>
      <c r="I945" s="796"/>
      <c r="J945" s="796"/>
      <c r="K945" s="796"/>
      <c r="L945" s="807">
        <f t="shared" si="94"/>
        <v>160.56</v>
      </c>
      <c r="M945" s="796"/>
      <c r="N945" s="797">
        <v>13.38</v>
      </c>
      <c r="O945" s="795"/>
      <c r="P945" s="795"/>
      <c r="Q945" s="796"/>
      <c r="R945" s="807" t="s">
        <v>16715</v>
      </c>
      <c r="S945" s="807" t="s">
        <v>8952</v>
      </c>
      <c r="T945" s="796" t="s">
        <v>5823</v>
      </c>
      <c r="U945" s="807"/>
      <c r="V945" s="963">
        <v>5</v>
      </c>
      <c r="W945" s="807" t="s">
        <v>14287</v>
      </c>
      <c r="X945" s="807"/>
      <c r="Y945" s="807"/>
      <c r="Z945" s="807"/>
      <c r="AA945" s="807"/>
      <c r="AB945" s="807"/>
      <c r="AC945" s="807"/>
      <c r="AD945" s="807" t="s">
        <v>10027</v>
      </c>
      <c r="AE945" s="807" t="s">
        <v>10027</v>
      </c>
      <c r="AF945" s="807"/>
      <c r="AG945" s="807"/>
      <c r="AH945" s="807"/>
      <c r="AI945" s="807"/>
      <c r="AJ945" s="807"/>
      <c r="AK945" s="559"/>
    </row>
    <row r="946" spans="1:37" ht="63" customHeight="1" x14ac:dyDescent="0.25">
      <c r="A946" s="767"/>
      <c r="B946" s="784">
        <v>938</v>
      </c>
      <c r="C946" s="785" t="s">
        <v>2817</v>
      </c>
      <c r="D946" s="792" t="s">
        <v>8757</v>
      </c>
      <c r="E946" s="793" t="s">
        <v>13801</v>
      </c>
      <c r="F946" s="792" t="s">
        <v>5820</v>
      </c>
      <c r="G946" s="794" t="s">
        <v>3400</v>
      </c>
      <c r="H946" s="796"/>
      <c r="I946" s="796"/>
      <c r="J946" s="796"/>
      <c r="K946" s="796"/>
      <c r="L946" s="807">
        <f t="shared" si="94"/>
        <v>76.800000000000011</v>
      </c>
      <c r="M946" s="796"/>
      <c r="N946" s="797">
        <v>6.4</v>
      </c>
      <c r="O946" s="795"/>
      <c r="P946" s="795"/>
      <c r="Q946" s="796"/>
      <c r="R946" s="807" t="s">
        <v>16715</v>
      </c>
      <c r="S946" s="807" t="s">
        <v>8952</v>
      </c>
      <c r="T946" s="796" t="s">
        <v>5828</v>
      </c>
      <c r="U946" s="807"/>
      <c r="V946" s="963">
        <v>4</v>
      </c>
      <c r="W946" s="807" t="s">
        <v>13487</v>
      </c>
      <c r="X946" s="807"/>
      <c r="Y946" s="807"/>
      <c r="Z946" s="807"/>
      <c r="AA946" s="807"/>
      <c r="AB946" s="807"/>
      <c r="AC946" s="807" t="s">
        <v>10027</v>
      </c>
      <c r="AD946" s="807"/>
      <c r="AE946" s="807" t="s">
        <v>10027</v>
      </c>
      <c r="AF946" s="807"/>
      <c r="AG946" s="807"/>
      <c r="AH946" s="807"/>
      <c r="AI946" s="807"/>
      <c r="AJ946" s="807"/>
      <c r="AK946" s="559"/>
    </row>
    <row r="947" spans="1:37" ht="47.25" customHeight="1" x14ac:dyDescent="0.25">
      <c r="A947" s="767"/>
      <c r="B947" s="784">
        <v>939</v>
      </c>
      <c r="C947" s="785" t="s">
        <v>2817</v>
      </c>
      <c r="D947" s="792" t="s">
        <v>8354</v>
      </c>
      <c r="E947" s="793" t="s">
        <v>14288</v>
      </c>
      <c r="F947" s="792" t="s">
        <v>5832</v>
      </c>
      <c r="G947" s="794" t="s">
        <v>3400</v>
      </c>
      <c r="H947" s="796"/>
      <c r="I947" s="796"/>
      <c r="J947" s="796"/>
      <c r="K947" s="796"/>
      <c r="L947" s="807">
        <f t="shared" si="94"/>
        <v>198</v>
      </c>
      <c r="M947" s="796"/>
      <c r="N947" s="797">
        <v>16.5</v>
      </c>
      <c r="O947" s="795"/>
      <c r="P947" s="795"/>
      <c r="Q947" s="796"/>
      <c r="R947" s="807" t="s">
        <v>16715</v>
      </c>
      <c r="S947" s="807" t="s">
        <v>8952</v>
      </c>
      <c r="T947" s="796" t="s">
        <v>5835</v>
      </c>
      <c r="U947" s="807"/>
      <c r="V947" s="963">
        <v>3</v>
      </c>
      <c r="W947" s="807" t="s">
        <v>14289</v>
      </c>
      <c r="X947" s="807"/>
      <c r="Y947" s="807"/>
      <c r="Z947" s="807"/>
      <c r="AA947" s="807"/>
      <c r="AB947" s="807"/>
      <c r="AC947" s="807" t="s">
        <v>10027</v>
      </c>
      <c r="AD947" s="807"/>
      <c r="AE947" s="807" t="s">
        <v>10027</v>
      </c>
      <c r="AF947" s="807"/>
      <c r="AG947" s="807"/>
      <c r="AH947" s="807"/>
      <c r="AI947" s="807"/>
      <c r="AJ947" s="807"/>
      <c r="AK947" s="559"/>
    </row>
    <row r="948" spans="1:37" ht="31.5" customHeight="1" x14ac:dyDescent="0.25">
      <c r="A948" s="767"/>
      <c r="B948" s="784">
        <v>940</v>
      </c>
      <c r="C948" s="785" t="s">
        <v>2809</v>
      </c>
      <c r="D948" s="792" t="s">
        <v>9010</v>
      </c>
      <c r="E948" s="793" t="s">
        <v>17524</v>
      </c>
      <c r="F948" s="792" t="s">
        <v>5838</v>
      </c>
      <c r="G948" s="794" t="s">
        <v>3400</v>
      </c>
      <c r="H948" s="796"/>
      <c r="I948" s="796"/>
      <c r="J948" s="796"/>
      <c r="K948" s="796"/>
      <c r="L948" s="807">
        <f t="shared" si="94"/>
        <v>92.4</v>
      </c>
      <c r="M948" s="796"/>
      <c r="N948" s="797">
        <v>7.7</v>
      </c>
      <c r="O948" s="795"/>
      <c r="P948" s="795"/>
      <c r="Q948" s="796"/>
      <c r="R948" s="807" t="s">
        <v>16715</v>
      </c>
      <c r="S948" s="807" t="s">
        <v>8952</v>
      </c>
      <c r="T948" s="796" t="s">
        <v>8215</v>
      </c>
      <c r="U948" s="807"/>
      <c r="V948" s="963">
        <v>3</v>
      </c>
      <c r="W948" s="807" t="s">
        <v>13485</v>
      </c>
      <c r="X948" s="807"/>
      <c r="Y948" s="807"/>
      <c r="Z948" s="807"/>
      <c r="AA948" s="807"/>
      <c r="AB948" s="807"/>
      <c r="AC948" s="807"/>
      <c r="AD948" s="807"/>
      <c r="AE948" s="807" t="s">
        <v>10027</v>
      </c>
      <c r="AF948" s="807"/>
      <c r="AG948" s="807"/>
      <c r="AH948" s="807"/>
      <c r="AI948" s="807"/>
      <c r="AJ948" s="807"/>
      <c r="AK948" s="559"/>
    </row>
    <row r="949" spans="1:37" ht="31.5" customHeight="1" x14ac:dyDescent="0.25">
      <c r="A949" s="767"/>
      <c r="B949" s="784">
        <v>941</v>
      </c>
      <c r="C949" s="785" t="s">
        <v>2809</v>
      </c>
      <c r="D949" s="792" t="s">
        <v>8837</v>
      </c>
      <c r="E949" s="793" t="s">
        <v>13802</v>
      </c>
      <c r="F949" s="792" t="s">
        <v>5845</v>
      </c>
      <c r="G949" s="794" t="s">
        <v>3400</v>
      </c>
      <c r="H949" s="796"/>
      <c r="I949" s="796"/>
      <c r="J949" s="796"/>
      <c r="K949" s="796"/>
      <c r="L949" s="807">
        <f t="shared" si="94"/>
        <v>84.48</v>
      </c>
      <c r="M949" s="796"/>
      <c r="N949" s="797">
        <v>7.04</v>
      </c>
      <c r="O949" s="795"/>
      <c r="P949" s="795"/>
      <c r="Q949" s="796"/>
      <c r="R949" s="807" t="s">
        <v>16715</v>
      </c>
      <c r="S949" s="807" t="s">
        <v>8952</v>
      </c>
      <c r="T949" s="796" t="s">
        <v>5848</v>
      </c>
      <c r="U949" s="807"/>
      <c r="V949" s="963">
        <v>2</v>
      </c>
      <c r="W949" s="807" t="s">
        <v>13485</v>
      </c>
      <c r="X949" s="807"/>
      <c r="Y949" s="807"/>
      <c r="Z949" s="807"/>
      <c r="AA949" s="807"/>
      <c r="AB949" s="807"/>
      <c r="AC949" s="807" t="s">
        <v>10027</v>
      </c>
      <c r="AD949" s="807" t="s">
        <v>10027</v>
      </c>
      <c r="AE949" s="807" t="s">
        <v>10027</v>
      </c>
      <c r="AF949" s="807"/>
      <c r="AG949" s="807"/>
      <c r="AH949" s="807"/>
      <c r="AI949" s="807"/>
      <c r="AJ949" s="807"/>
      <c r="AK949" s="559"/>
    </row>
    <row r="950" spans="1:37" ht="31.5" customHeight="1" x14ac:dyDescent="0.25">
      <c r="A950" s="767"/>
      <c r="B950" s="784">
        <v>942</v>
      </c>
      <c r="C950" s="785" t="s">
        <v>3034</v>
      </c>
      <c r="D950" s="792" t="s">
        <v>8853</v>
      </c>
      <c r="E950" s="793" t="s">
        <v>13803</v>
      </c>
      <c r="F950" s="792" t="s">
        <v>5851</v>
      </c>
      <c r="G950" s="794" t="s">
        <v>3400</v>
      </c>
      <c r="H950" s="796"/>
      <c r="I950" s="796"/>
      <c r="J950" s="796"/>
      <c r="K950" s="796"/>
      <c r="L950" s="807">
        <f t="shared" si="94"/>
        <v>96</v>
      </c>
      <c r="M950" s="796"/>
      <c r="N950" s="797">
        <v>8</v>
      </c>
      <c r="O950" s="795"/>
      <c r="P950" s="795"/>
      <c r="Q950" s="796"/>
      <c r="R950" s="807" t="s">
        <v>16715</v>
      </c>
      <c r="S950" s="807" t="s">
        <v>8952</v>
      </c>
      <c r="T950" s="796" t="s">
        <v>5854</v>
      </c>
      <c r="U950" s="807"/>
      <c r="V950" s="963"/>
      <c r="W950" s="807"/>
      <c r="X950" s="807"/>
      <c r="Y950" s="807"/>
      <c r="Z950" s="807"/>
      <c r="AA950" s="807">
        <v>1</v>
      </c>
      <c r="AB950" s="807" t="s">
        <v>13670</v>
      </c>
      <c r="AC950" s="807"/>
      <c r="AD950" s="807"/>
      <c r="AE950" s="807"/>
      <c r="AF950" s="807"/>
      <c r="AG950" s="807"/>
      <c r="AH950" s="807"/>
      <c r="AI950" s="807"/>
      <c r="AJ950" s="807"/>
      <c r="AK950" s="559"/>
    </row>
    <row r="951" spans="1:37" ht="31.5" customHeight="1" x14ac:dyDescent="0.25">
      <c r="A951" s="767"/>
      <c r="B951" s="784">
        <v>943</v>
      </c>
      <c r="C951" s="785" t="s">
        <v>2759</v>
      </c>
      <c r="D951" s="792" t="s">
        <v>8888</v>
      </c>
      <c r="E951" s="793" t="s">
        <v>13804</v>
      </c>
      <c r="F951" s="792" t="s">
        <v>5857</v>
      </c>
      <c r="G951" s="794" t="s">
        <v>3400</v>
      </c>
      <c r="H951" s="796"/>
      <c r="I951" s="796"/>
      <c r="J951" s="796"/>
      <c r="K951" s="796"/>
      <c r="L951" s="807">
        <f t="shared" si="94"/>
        <v>192</v>
      </c>
      <c r="M951" s="796"/>
      <c r="N951" s="795">
        <v>16</v>
      </c>
      <c r="O951" s="795"/>
      <c r="P951" s="795"/>
      <c r="Q951" s="796"/>
      <c r="R951" s="807" t="s">
        <v>16715</v>
      </c>
      <c r="S951" s="807" t="s">
        <v>8952</v>
      </c>
      <c r="T951" s="796" t="s">
        <v>5860</v>
      </c>
      <c r="U951" s="807"/>
      <c r="V951" s="963"/>
      <c r="W951" s="807"/>
      <c r="X951" s="807"/>
      <c r="Y951" s="807"/>
      <c r="Z951" s="807"/>
      <c r="AA951" s="807">
        <v>2</v>
      </c>
      <c r="AB951" s="807" t="s">
        <v>13523</v>
      </c>
      <c r="AC951" s="807" t="s">
        <v>10027</v>
      </c>
      <c r="AD951" s="807"/>
      <c r="AE951" s="807" t="s">
        <v>10027</v>
      </c>
      <c r="AF951" s="807"/>
      <c r="AG951" s="807"/>
      <c r="AH951" s="807"/>
      <c r="AI951" s="807"/>
      <c r="AJ951" s="807"/>
      <c r="AK951" s="559"/>
    </row>
    <row r="952" spans="1:37" ht="31.5" customHeight="1" x14ac:dyDescent="0.25">
      <c r="A952" s="767"/>
      <c r="B952" s="784">
        <v>944</v>
      </c>
      <c r="C952" s="785" t="s">
        <v>9386</v>
      </c>
      <c r="D952" s="792" t="s">
        <v>8457</v>
      </c>
      <c r="E952" s="793" t="s">
        <v>7005</v>
      </c>
      <c r="F952" s="792" t="s">
        <v>5863</v>
      </c>
      <c r="G952" s="794" t="s">
        <v>3400</v>
      </c>
      <c r="H952" s="796"/>
      <c r="I952" s="796"/>
      <c r="J952" s="796"/>
      <c r="K952" s="796"/>
      <c r="L952" s="807">
        <f t="shared" si="94"/>
        <v>19.200000000000003</v>
      </c>
      <c r="M952" s="796"/>
      <c r="N952" s="797">
        <v>1.6</v>
      </c>
      <c r="O952" s="795"/>
      <c r="P952" s="795"/>
      <c r="Q952" s="796"/>
      <c r="R952" s="807" t="s">
        <v>16715</v>
      </c>
      <c r="S952" s="807" t="s">
        <v>8952</v>
      </c>
      <c r="T952" s="796" t="s">
        <v>5866</v>
      </c>
      <c r="U952" s="807"/>
      <c r="V952" s="963">
        <v>1</v>
      </c>
      <c r="W952" s="807" t="s">
        <v>13683</v>
      </c>
      <c r="X952" s="807"/>
      <c r="Y952" s="807"/>
      <c r="Z952" s="807"/>
      <c r="AA952" s="807"/>
      <c r="AB952" s="807"/>
      <c r="AC952" s="807"/>
      <c r="AD952" s="807"/>
      <c r="AE952" s="807"/>
      <c r="AF952" s="807"/>
      <c r="AG952" s="807"/>
      <c r="AH952" s="807"/>
      <c r="AI952" s="807"/>
      <c r="AJ952" s="807"/>
      <c r="AK952" s="559"/>
    </row>
    <row r="953" spans="1:37" ht="31.5" customHeight="1" x14ac:dyDescent="0.25">
      <c r="A953" s="767"/>
      <c r="B953" s="784">
        <v>945</v>
      </c>
      <c r="C953" s="785" t="s">
        <v>2759</v>
      </c>
      <c r="D953" s="792" t="s">
        <v>13805</v>
      </c>
      <c r="E953" s="793" t="s">
        <v>13806</v>
      </c>
      <c r="F953" s="792" t="s">
        <v>5869</v>
      </c>
      <c r="G953" s="794" t="s">
        <v>3400</v>
      </c>
      <c r="H953" s="796"/>
      <c r="I953" s="796"/>
      <c r="J953" s="796"/>
      <c r="K953" s="796"/>
      <c r="L953" s="807">
        <f t="shared" si="94"/>
        <v>192</v>
      </c>
      <c r="M953" s="796"/>
      <c r="N953" s="795">
        <v>16</v>
      </c>
      <c r="O953" s="795"/>
      <c r="P953" s="795"/>
      <c r="Q953" s="796"/>
      <c r="R953" s="807" t="s">
        <v>16715</v>
      </c>
      <c r="S953" s="807" t="s">
        <v>8952</v>
      </c>
      <c r="T953" s="796" t="s">
        <v>5872</v>
      </c>
      <c r="U953" s="807"/>
      <c r="V953" s="963"/>
      <c r="W953" s="807"/>
      <c r="X953" s="807"/>
      <c r="Y953" s="807"/>
      <c r="Z953" s="807"/>
      <c r="AA953" s="807">
        <v>1</v>
      </c>
      <c r="AB953" s="807" t="s">
        <v>13501</v>
      </c>
      <c r="AC953" s="807"/>
      <c r="AD953" s="807"/>
      <c r="AE953" s="807" t="s">
        <v>10027</v>
      </c>
      <c r="AF953" s="807"/>
      <c r="AG953" s="807"/>
      <c r="AH953" s="807"/>
      <c r="AI953" s="807"/>
      <c r="AJ953" s="807"/>
      <c r="AK953" s="559"/>
    </row>
    <row r="954" spans="1:37" ht="31.5" customHeight="1" x14ac:dyDescent="0.25">
      <c r="A954" s="767"/>
      <c r="B954" s="784">
        <v>946</v>
      </c>
      <c r="C954" s="785" t="s">
        <v>2759</v>
      </c>
      <c r="D954" s="792" t="s">
        <v>13807</v>
      </c>
      <c r="E954" s="793" t="s">
        <v>13808</v>
      </c>
      <c r="F954" s="792" t="s">
        <v>5869</v>
      </c>
      <c r="G954" s="794" t="s">
        <v>3400</v>
      </c>
      <c r="H954" s="796"/>
      <c r="I954" s="796"/>
      <c r="J954" s="796" t="s">
        <v>5399</v>
      </c>
      <c r="K954" s="796"/>
      <c r="L954" s="807">
        <f t="shared" si="94"/>
        <v>192</v>
      </c>
      <c r="M954" s="796"/>
      <c r="N954" s="795">
        <v>16</v>
      </c>
      <c r="O954" s="795"/>
      <c r="P954" s="795"/>
      <c r="Q954" s="796"/>
      <c r="R954" s="807" t="s">
        <v>16715</v>
      </c>
      <c r="S954" s="807" t="s">
        <v>8952</v>
      </c>
      <c r="T954" s="796" t="s">
        <v>5876</v>
      </c>
      <c r="U954" s="807"/>
      <c r="V954" s="963"/>
      <c r="W954" s="807"/>
      <c r="X954" s="807"/>
      <c r="Y954" s="807"/>
      <c r="Z954" s="807"/>
      <c r="AA954" s="807">
        <v>1</v>
      </c>
      <c r="AB954" s="807" t="s">
        <v>13519</v>
      </c>
      <c r="AC954" s="807"/>
      <c r="AD954" s="807"/>
      <c r="AE954" s="807" t="s">
        <v>10027</v>
      </c>
      <c r="AF954" s="807"/>
      <c r="AG954" s="807"/>
      <c r="AH954" s="807"/>
      <c r="AI954" s="807"/>
      <c r="AJ954" s="807"/>
      <c r="AK954" s="559"/>
    </row>
    <row r="955" spans="1:37" ht="31.5" customHeight="1" x14ac:dyDescent="0.25">
      <c r="A955" s="767"/>
      <c r="B955" s="784">
        <v>947</v>
      </c>
      <c r="C955" s="785" t="s">
        <v>2790</v>
      </c>
      <c r="D955" s="792" t="s">
        <v>8930</v>
      </c>
      <c r="E955" s="793" t="s">
        <v>13553</v>
      </c>
      <c r="F955" s="792" t="s">
        <v>5879</v>
      </c>
      <c r="G955" s="794" t="s">
        <v>3400</v>
      </c>
      <c r="H955" s="796"/>
      <c r="I955" s="796"/>
      <c r="J955" s="796"/>
      <c r="K955" s="796"/>
      <c r="L955" s="807">
        <f t="shared" si="94"/>
        <v>13.200000000000001</v>
      </c>
      <c r="M955" s="796"/>
      <c r="N955" s="797">
        <v>1.1000000000000001</v>
      </c>
      <c r="O955" s="795"/>
      <c r="P955" s="795"/>
      <c r="Q955" s="796"/>
      <c r="R955" s="807" t="s">
        <v>16715</v>
      </c>
      <c r="S955" s="807" t="s">
        <v>8952</v>
      </c>
      <c r="T955" s="796" t="s">
        <v>5882</v>
      </c>
      <c r="U955" s="807"/>
      <c r="V955" s="963">
        <v>1</v>
      </c>
      <c r="W955" s="807" t="s">
        <v>13554</v>
      </c>
      <c r="X955" s="807"/>
      <c r="Y955" s="807"/>
      <c r="Z955" s="807"/>
      <c r="AA955" s="807"/>
      <c r="AB955" s="807"/>
      <c r="AC955" s="807" t="s">
        <v>10027</v>
      </c>
      <c r="AD955" s="807"/>
      <c r="AE955" s="807"/>
      <c r="AF955" s="807"/>
      <c r="AG955" s="807"/>
      <c r="AH955" s="807"/>
      <c r="AI955" s="807"/>
      <c r="AJ955" s="807"/>
      <c r="AK955" s="559"/>
    </row>
    <row r="956" spans="1:37" ht="63" customHeight="1" x14ac:dyDescent="0.25">
      <c r="A956" s="767"/>
      <c r="B956" s="784">
        <v>948</v>
      </c>
      <c r="C956" s="785" t="s">
        <v>2817</v>
      </c>
      <c r="D956" s="792" t="s">
        <v>8355</v>
      </c>
      <c r="E956" s="793" t="s">
        <v>7009</v>
      </c>
      <c r="F956" s="792" t="s">
        <v>5885</v>
      </c>
      <c r="G956" s="794" t="s">
        <v>3400</v>
      </c>
      <c r="H956" s="796"/>
      <c r="I956" s="796"/>
      <c r="J956" s="796"/>
      <c r="K956" s="796"/>
      <c r="L956" s="807">
        <f t="shared" si="94"/>
        <v>192</v>
      </c>
      <c r="M956" s="796"/>
      <c r="N956" s="797">
        <v>16</v>
      </c>
      <c r="O956" s="795"/>
      <c r="P956" s="795"/>
      <c r="Q956" s="796"/>
      <c r="R956" s="807" t="s">
        <v>16715</v>
      </c>
      <c r="S956" s="807" t="s">
        <v>8952</v>
      </c>
      <c r="T956" s="796" t="s">
        <v>5888</v>
      </c>
      <c r="U956" s="807"/>
      <c r="V956" s="963"/>
      <c r="W956" s="807"/>
      <c r="X956" s="807"/>
      <c r="Y956" s="807"/>
      <c r="Z956" s="807"/>
      <c r="AA956" s="807"/>
      <c r="AB956" s="807"/>
      <c r="AC956" s="807"/>
      <c r="AD956" s="807"/>
      <c r="AE956" s="807"/>
      <c r="AF956" s="807"/>
      <c r="AG956" s="807"/>
      <c r="AH956" s="807"/>
      <c r="AI956" s="807"/>
      <c r="AJ956" s="807"/>
      <c r="AK956" s="559"/>
    </row>
    <row r="957" spans="1:37" ht="31.5" customHeight="1" x14ac:dyDescent="0.25">
      <c r="A957" s="767"/>
      <c r="B957" s="784">
        <v>949</v>
      </c>
      <c r="C957" s="785" t="s">
        <v>2809</v>
      </c>
      <c r="D957" s="792" t="s">
        <v>8583</v>
      </c>
      <c r="E957" s="793" t="s">
        <v>13809</v>
      </c>
      <c r="F957" s="792" t="s">
        <v>5891</v>
      </c>
      <c r="G957" s="794" t="s">
        <v>3400</v>
      </c>
      <c r="H957" s="796"/>
      <c r="I957" s="796"/>
      <c r="J957" s="796"/>
      <c r="K957" s="796"/>
      <c r="L957" s="807">
        <f t="shared" si="94"/>
        <v>193.56</v>
      </c>
      <c r="M957" s="796"/>
      <c r="N957" s="797">
        <v>16.13</v>
      </c>
      <c r="O957" s="795"/>
      <c r="P957" s="795"/>
      <c r="Q957" s="796"/>
      <c r="R957" s="807" t="s">
        <v>16715</v>
      </c>
      <c r="S957" s="807" t="s">
        <v>8952</v>
      </c>
      <c r="T957" s="796" t="s">
        <v>5894</v>
      </c>
      <c r="U957" s="807"/>
      <c r="V957" s="963">
        <v>2</v>
      </c>
      <c r="W957" s="807" t="s">
        <v>13487</v>
      </c>
      <c r="X957" s="807">
        <v>1</v>
      </c>
      <c r="Y957" s="807" t="s">
        <v>13810</v>
      </c>
      <c r="Z957" s="807"/>
      <c r="AA957" s="807"/>
      <c r="AB957" s="807"/>
      <c r="AC957" s="807" t="s">
        <v>10027</v>
      </c>
      <c r="AD957" s="807" t="s">
        <v>10027</v>
      </c>
      <c r="AE957" s="807" t="s">
        <v>10027</v>
      </c>
      <c r="AF957" s="807"/>
      <c r="AG957" s="807"/>
      <c r="AH957" s="807"/>
      <c r="AI957" s="807"/>
      <c r="AJ957" s="807"/>
      <c r="AK957" s="559"/>
    </row>
    <row r="958" spans="1:37" ht="31.5" customHeight="1" x14ac:dyDescent="0.25">
      <c r="A958" s="767"/>
      <c r="B958" s="784">
        <v>950</v>
      </c>
      <c r="C958" s="785" t="s">
        <v>2844</v>
      </c>
      <c r="D958" s="792" t="s">
        <v>8755</v>
      </c>
      <c r="E958" s="793" t="s">
        <v>13811</v>
      </c>
      <c r="F958" s="792" t="s">
        <v>5897</v>
      </c>
      <c r="G958" s="794" t="s">
        <v>3400</v>
      </c>
      <c r="H958" s="796"/>
      <c r="I958" s="796"/>
      <c r="J958" s="796"/>
      <c r="K958" s="796"/>
      <c r="L958" s="807">
        <f t="shared" si="94"/>
        <v>13.200000000000001</v>
      </c>
      <c r="M958" s="796"/>
      <c r="N958" s="797">
        <v>1.1000000000000001</v>
      </c>
      <c r="O958" s="795"/>
      <c r="P958" s="795"/>
      <c r="Q958" s="796"/>
      <c r="R958" s="807" t="s">
        <v>16715</v>
      </c>
      <c r="S958" s="807" t="s">
        <v>8952</v>
      </c>
      <c r="T958" s="796" t="s">
        <v>5900</v>
      </c>
      <c r="U958" s="807"/>
      <c r="V958" s="963">
        <v>2</v>
      </c>
      <c r="W958" s="807" t="s">
        <v>13546</v>
      </c>
      <c r="X958" s="807"/>
      <c r="Y958" s="807"/>
      <c r="Z958" s="807"/>
      <c r="AA958" s="807"/>
      <c r="AB958" s="807"/>
      <c r="AC958" s="807"/>
      <c r="AD958" s="807"/>
      <c r="AE958" s="807"/>
      <c r="AF958" s="807"/>
      <c r="AG958" s="807"/>
      <c r="AH958" s="807"/>
      <c r="AI958" s="807"/>
      <c r="AJ958" s="807"/>
      <c r="AK958" s="559"/>
    </row>
    <row r="959" spans="1:37" ht="31.5" customHeight="1" x14ac:dyDescent="0.25">
      <c r="A959" s="767"/>
      <c r="B959" s="784">
        <v>951</v>
      </c>
      <c r="C959" s="785" t="s">
        <v>2809</v>
      </c>
      <c r="D959" s="792" t="s">
        <v>8834</v>
      </c>
      <c r="E959" s="793" t="s">
        <v>13812</v>
      </c>
      <c r="F959" s="792" t="s">
        <v>5903</v>
      </c>
      <c r="G959" s="794" t="s">
        <v>3400</v>
      </c>
      <c r="H959" s="796"/>
      <c r="I959" s="796"/>
      <c r="J959" s="796"/>
      <c r="K959" s="796"/>
      <c r="L959" s="807">
        <f t="shared" si="94"/>
        <v>422.40000000000003</v>
      </c>
      <c r="M959" s="796"/>
      <c r="N959" s="797">
        <v>35.200000000000003</v>
      </c>
      <c r="O959" s="795"/>
      <c r="P959" s="795"/>
      <c r="Q959" s="796"/>
      <c r="R959" s="807" t="s">
        <v>16715</v>
      </c>
      <c r="S959" s="807" t="s">
        <v>8952</v>
      </c>
      <c r="T959" s="796" t="s">
        <v>5906</v>
      </c>
      <c r="U959" s="807"/>
      <c r="V959" s="963"/>
      <c r="W959" s="807"/>
      <c r="X959" s="807"/>
      <c r="Y959" s="807"/>
      <c r="Z959" s="807"/>
      <c r="AA959" s="807">
        <v>1</v>
      </c>
      <c r="AB959" s="807" t="s">
        <v>13501</v>
      </c>
      <c r="AC959" s="807"/>
      <c r="AD959" s="807"/>
      <c r="AE959" s="807" t="s">
        <v>10027</v>
      </c>
      <c r="AF959" s="807"/>
      <c r="AG959" s="807"/>
      <c r="AH959" s="807"/>
      <c r="AI959" s="807"/>
      <c r="AJ959" s="807"/>
      <c r="AK959" s="559"/>
    </row>
    <row r="960" spans="1:37" ht="31.5" customHeight="1" x14ac:dyDescent="0.25">
      <c r="A960" s="767"/>
      <c r="B960" s="784">
        <v>952</v>
      </c>
      <c r="C960" s="785" t="s">
        <v>2809</v>
      </c>
      <c r="D960" s="792" t="s">
        <v>8974</v>
      </c>
      <c r="E960" s="793" t="s">
        <v>7013</v>
      </c>
      <c r="F960" s="792" t="s">
        <v>5909</v>
      </c>
      <c r="G960" s="794" t="s">
        <v>3400</v>
      </c>
      <c r="H960" s="796"/>
      <c r="I960" s="796"/>
      <c r="J960" s="796"/>
      <c r="K960" s="796"/>
      <c r="L960" s="807">
        <f t="shared" si="94"/>
        <v>127.68</v>
      </c>
      <c r="M960" s="796"/>
      <c r="N960" s="797">
        <v>10.64</v>
      </c>
      <c r="O960" s="795"/>
      <c r="P960" s="795"/>
      <c r="Q960" s="796"/>
      <c r="R960" s="807" t="s">
        <v>16715</v>
      </c>
      <c r="S960" s="807" t="s">
        <v>8952</v>
      </c>
      <c r="T960" s="796" t="s">
        <v>5912</v>
      </c>
      <c r="U960" s="807"/>
      <c r="V960" s="963">
        <v>2</v>
      </c>
      <c r="W960" s="807" t="s">
        <v>13485</v>
      </c>
      <c r="X960" s="807"/>
      <c r="Y960" s="807"/>
      <c r="Z960" s="807"/>
      <c r="AA960" s="807"/>
      <c r="AB960" s="807"/>
      <c r="AC960" s="807" t="s">
        <v>10027</v>
      </c>
      <c r="AD960" s="807" t="s">
        <v>10027</v>
      </c>
      <c r="AE960" s="807" t="s">
        <v>10027</v>
      </c>
      <c r="AF960" s="807"/>
      <c r="AG960" s="807"/>
      <c r="AH960" s="807"/>
      <c r="AI960" s="807"/>
      <c r="AJ960" s="807"/>
      <c r="AK960" s="559"/>
    </row>
    <row r="961" spans="1:37" ht="63" customHeight="1" x14ac:dyDescent="0.25">
      <c r="A961" s="767"/>
      <c r="B961" s="784">
        <v>953</v>
      </c>
      <c r="C961" s="785" t="s">
        <v>2809</v>
      </c>
      <c r="D961" s="792" t="s">
        <v>8580</v>
      </c>
      <c r="E961" s="793" t="s">
        <v>13813</v>
      </c>
      <c r="F961" s="792" t="s">
        <v>5915</v>
      </c>
      <c r="G961" s="794" t="s">
        <v>3400</v>
      </c>
      <c r="H961" s="796"/>
      <c r="I961" s="796"/>
      <c r="J961" s="796"/>
      <c r="K961" s="796"/>
      <c r="L961" s="807">
        <f t="shared" si="94"/>
        <v>259.20000000000005</v>
      </c>
      <c r="M961" s="796"/>
      <c r="N961" s="797">
        <v>21.6</v>
      </c>
      <c r="O961" s="795"/>
      <c r="P961" s="795"/>
      <c r="Q961" s="796"/>
      <c r="R961" s="807" t="s">
        <v>16715</v>
      </c>
      <c r="S961" s="807" t="s">
        <v>8952</v>
      </c>
      <c r="T961" s="796" t="s">
        <v>5918</v>
      </c>
      <c r="U961" s="807"/>
      <c r="V961" s="963">
        <v>4</v>
      </c>
      <c r="W961" s="807" t="s">
        <v>13485</v>
      </c>
      <c r="X961" s="807"/>
      <c r="Y961" s="807"/>
      <c r="Z961" s="807"/>
      <c r="AA961" s="807"/>
      <c r="AB961" s="807"/>
      <c r="AC961" s="807" t="s">
        <v>10027</v>
      </c>
      <c r="AD961" s="807"/>
      <c r="AE961" s="807" t="s">
        <v>10027</v>
      </c>
      <c r="AF961" s="807"/>
      <c r="AG961" s="807"/>
      <c r="AH961" s="807"/>
      <c r="AI961" s="807"/>
      <c r="AJ961" s="807"/>
      <c r="AK961" s="559"/>
    </row>
    <row r="962" spans="1:37" ht="47.25" customHeight="1" x14ac:dyDescent="0.25">
      <c r="A962" s="767"/>
      <c r="B962" s="784">
        <v>954</v>
      </c>
      <c r="C962" s="785" t="s">
        <v>2809</v>
      </c>
      <c r="D962" s="792" t="s">
        <v>8583</v>
      </c>
      <c r="E962" s="793" t="s">
        <v>13555</v>
      </c>
      <c r="F962" s="792" t="s">
        <v>5922</v>
      </c>
      <c r="G962" s="794" t="s">
        <v>3400</v>
      </c>
      <c r="H962" s="796"/>
      <c r="I962" s="796"/>
      <c r="J962" s="796"/>
      <c r="K962" s="796"/>
      <c r="L962" s="807">
        <f t="shared" ref="L962:L1025" si="95">N962*12</f>
        <v>518.40000000000009</v>
      </c>
      <c r="M962" s="796"/>
      <c r="N962" s="797">
        <v>43.2</v>
      </c>
      <c r="O962" s="795"/>
      <c r="P962" s="795"/>
      <c r="Q962" s="796"/>
      <c r="R962" s="807" t="s">
        <v>16715</v>
      </c>
      <c r="S962" s="807" t="s">
        <v>8952</v>
      </c>
      <c r="T962" s="796" t="s">
        <v>5925</v>
      </c>
      <c r="U962" s="807"/>
      <c r="V962" s="963">
        <v>2</v>
      </c>
      <c r="W962" s="807" t="s">
        <v>13487</v>
      </c>
      <c r="X962" s="807"/>
      <c r="Y962" s="807"/>
      <c r="Z962" s="807"/>
      <c r="AA962" s="807"/>
      <c r="AB962" s="807"/>
      <c r="AC962" s="807"/>
      <c r="AD962" s="807"/>
      <c r="AE962" s="807"/>
      <c r="AF962" s="807"/>
      <c r="AG962" s="807"/>
      <c r="AH962" s="807"/>
      <c r="AI962" s="807"/>
      <c r="AJ962" s="807"/>
      <c r="AK962" s="559"/>
    </row>
    <row r="963" spans="1:37" ht="63" customHeight="1" x14ac:dyDescent="0.25">
      <c r="A963" s="767"/>
      <c r="B963" s="784">
        <v>955</v>
      </c>
      <c r="C963" s="785" t="s">
        <v>2759</v>
      </c>
      <c r="D963" s="792" t="s">
        <v>8847</v>
      </c>
      <c r="E963" s="793" t="s">
        <v>7016</v>
      </c>
      <c r="F963" s="792" t="s">
        <v>5928</v>
      </c>
      <c r="G963" s="794" t="s">
        <v>3400</v>
      </c>
      <c r="H963" s="796"/>
      <c r="I963" s="796"/>
      <c r="J963" s="796"/>
      <c r="K963" s="796"/>
      <c r="L963" s="807">
        <f t="shared" si="95"/>
        <v>116.4</v>
      </c>
      <c r="M963" s="796"/>
      <c r="N963" s="795">
        <v>9.7000000000000011</v>
      </c>
      <c r="O963" s="795"/>
      <c r="P963" s="795"/>
      <c r="Q963" s="796"/>
      <c r="R963" s="807" t="s">
        <v>16715</v>
      </c>
      <c r="S963" s="807" t="s">
        <v>8952</v>
      </c>
      <c r="T963" s="796" t="s">
        <v>5931</v>
      </c>
      <c r="U963" s="807"/>
      <c r="V963" s="963">
        <v>3</v>
      </c>
      <c r="W963" s="807" t="s">
        <v>13487</v>
      </c>
      <c r="X963" s="807">
        <v>1</v>
      </c>
      <c r="Y963" s="807" t="s">
        <v>10680</v>
      </c>
      <c r="Z963" s="807"/>
      <c r="AA963" s="807"/>
      <c r="AB963" s="807"/>
      <c r="AC963" s="807" t="s">
        <v>10027</v>
      </c>
      <c r="AD963" s="807" t="s">
        <v>10027</v>
      </c>
      <c r="AE963" s="807" t="s">
        <v>10027</v>
      </c>
      <c r="AF963" s="807"/>
      <c r="AG963" s="807"/>
      <c r="AH963" s="807"/>
      <c r="AI963" s="807"/>
      <c r="AJ963" s="807"/>
      <c r="AK963" s="559"/>
    </row>
    <row r="964" spans="1:37" ht="63" customHeight="1" x14ac:dyDescent="0.25">
      <c r="A964" s="767"/>
      <c r="B964" s="784">
        <v>956</v>
      </c>
      <c r="C964" s="785" t="s">
        <v>2759</v>
      </c>
      <c r="D964" s="792" t="s">
        <v>8848</v>
      </c>
      <c r="E964" s="793" t="s">
        <v>7017</v>
      </c>
      <c r="F964" s="792" t="s">
        <v>5928</v>
      </c>
      <c r="G964" s="794" t="s">
        <v>3400</v>
      </c>
      <c r="H964" s="796"/>
      <c r="I964" s="796"/>
      <c r="J964" s="796"/>
      <c r="K964" s="796"/>
      <c r="L964" s="807">
        <f t="shared" si="95"/>
        <v>158.39999999999998</v>
      </c>
      <c r="M964" s="796"/>
      <c r="N964" s="795">
        <v>13.2</v>
      </c>
      <c r="O964" s="795"/>
      <c r="P964" s="795"/>
      <c r="Q964" s="796"/>
      <c r="R964" s="807" t="s">
        <v>16715</v>
      </c>
      <c r="S964" s="807" t="s">
        <v>8952</v>
      </c>
      <c r="T964" s="796" t="s">
        <v>5936</v>
      </c>
      <c r="U964" s="807"/>
      <c r="V964" s="963">
        <v>3</v>
      </c>
      <c r="W964" s="807" t="s">
        <v>13487</v>
      </c>
      <c r="X964" s="807">
        <v>1</v>
      </c>
      <c r="Y964" s="807" t="s">
        <v>10680</v>
      </c>
      <c r="Z964" s="807"/>
      <c r="AA964" s="807"/>
      <c r="AB964" s="807"/>
      <c r="AC964" s="807" t="s">
        <v>10027</v>
      </c>
      <c r="AD964" s="807" t="s">
        <v>10027</v>
      </c>
      <c r="AE964" s="807" t="s">
        <v>10027</v>
      </c>
      <c r="AF964" s="807"/>
      <c r="AG964" s="807"/>
      <c r="AH964" s="807"/>
      <c r="AI964" s="807"/>
      <c r="AJ964" s="807"/>
      <c r="AK964" s="559"/>
    </row>
    <row r="965" spans="1:37" ht="31.5" customHeight="1" x14ac:dyDescent="0.25">
      <c r="A965" s="767"/>
      <c r="B965" s="784">
        <v>957</v>
      </c>
      <c r="C965" s="785" t="s">
        <v>3034</v>
      </c>
      <c r="D965" s="792" t="s">
        <v>8859</v>
      </c>
      <c r="E965" s="793" t="s">
        <v>17315</v>
      </c>
      <c r="F965" s="792" t="s">
        <v>17316</v>
      </c>
      <c r="G965" s="794" t="s">
        <v>3400</v>
      </c>
      <c r="H965" s="796"/>
      <c r="I965" s="796"/>
      <c r="J965" s="796"/>
      <c r="K965" s="796"/>
      <c r="L965" s="807">
        <f t="shared" si="95"/>
        <v>288</v>
      </c>
      <c r="M965" s="796"/>
      <c r="N965" s="797">
        <v>24</v>
      </c>
      <c r="O965" s="795"/>
      <c r="P965" s="795"/>
      <c r="Q965" s="796"/>
      <c r="R965" s="807" t="s">
        <v>16715</v>
      </c>
      <c r="S965" s="807" t="s">
        <v>8952</v>
      </c>
      <c r="T965" s="796" t="s">
        <v>5943</v>
      </c>
      <c r="U965" s="807"/>
      <c r="V965" s="963"/>
      <c r="W965" s="807"/>
      <c r="X965" s="807"/>
      <c r="Y965" s="807"/>
      <c r="Z965" s="807"/>
      <c r="AA965" s="807">
        <v>1</v>
      </c>
      <c r="AB965" s="807" t="s">
        <v>13814</v>
      </c>
      <c r="AC965" s="807"/>
      <c r="AD965" s="807"/>
      <c r="AE965" s="807"/>
      <c r="AF965" s="807"/>
      <c r="AG965" s="807"/>
      <c r="AH965" s="807"/>
      <c r="AI965" s="807"/>
      <c r="AJ965" s="807"/>
      <c r="AK965" s="559"/>
    </row>
    <row r="966" spans="1:37" ht="31.5" customHeight="1" x14ac:dyDescent="0.25">
      <c r="A966" s="767"/>
      <c r="B966" s="784">
        <v>958</v>
      </c>
      <c r="C966" s="785" t="s">
        <v>1191</v>
      </c>
      <c r="D966" s="792" t="s">
        <v>8975</v>
      </c>
      <c r="E966" s="793" t="s">
        <v>13815</v>
      </c>
      <c r="F966" s="792" t="s">
        <v>5946</v>
      </c>
      <c r="G966" s="794" t="s">
        <v>3400</v>
      </c>
      <c r="H966" s="796"/>
      <c r="I966" s="796"/>
      <c r="J966" s="796"/>
      <c r="K966" s="796"/>
      <c r="L966" s="807">
        <f t="shared" si="95"/>
        <v>211.20000000000002</v>
      </c>
      <c r="M966" s="796"/>
      <c r="N966" s="797">
        <v>17.600000000000001</v>
      </c>
      <c r="O966" s="795"/>
      <c r="P966" s="795"/>
      <c r="Q966" s="796"/>
      <c r="R966" s="807" t="s">
        <v>16715</v>
      </c>
      <c r="S966" s="807" t="s">
        <v>8952</v>
      </c>
      <c r="T966" s="796" t="s">
        <v>5949</v>
      </c>
      <c r="U966" s="807"/>
      <c r="V966" s="963">
        <v>2</v>
      </c>
      <c r="W966" s="807" t="s">
        <v>13523</v>
      </c>
      <c r="X966" s="807"/>
      <c r="Y966" s="807"/>
      <c r="Z966" s="807"/>
      <c r="AA966" s="807"/>
      <c r="AB966" s="807"/>
      <c r="AC966" s="807" t="s">
        <v>10027</v>
      </c>
      <c r="AD966" s="807" t="s">
        <v>10027</v>
      </c>
      <c r="AE966" s="807" t="s">
        <v>10027</v>
      </c>
      <c r="AF966" s="807"/>
      <c r="AG966" s="807"/>
      <c r="AH966" s="807"/>
      <c r="AI966" s="807"/>
      <c r="AJ966" s="807"/>
      <c r="AK966" s="559"/>
    </row>
    <row r="967" spans="1:37" ht="47.25" customHeight="1" x14ac:dyDescent="0.25">
      <c r="A967" s="767"/>
      <c r="B967" s="784">
        <v>959</v>
      </c>
      <c r="C967" s="785" t="s">
        <v>2809</v>
      </c>
      <c r="D967" s="792" t="s">
        <v>8798</v>
      </c>
      <c r="E967" s="793" t="s">
        <v>13556</v>
      </c>
      <c r="F967" s="792" t="s">
        <v>5952</v>
      </c>
      <c r="G967" s="794" t="s">
        <v>3400</v>
      </c>
      <c r="H967" s="796"/>
      <c r="I967" s="796"/>
      <c r="J967" s="796"/>
      <c r="K967" s="796"/>
      <c r="L967" s="807">
        <f t="shared" si="95"/>
        <v>96</v>
      </c>
      <c r="M967" s="796"/>
      <c r="N967" s="797">
        <v>8</v>
      </c>
      <c r="O967" s="795"/>
      <c r="P967" s="795"/>
      <c r="Q967" s="796"/>
      <c r="R967" s="807" t="s">
        <v>16715</v>
      </c>
      <c r="S967" s="807" t="s">
        <v>8952</v>
      </c>
      <c r="T967" s="796" t="s">
        <v>5955</v>
      </c>
      <c r="U967" s="807"/>
      <c r="V967" s="963"/>
      <c r="W967" s="807"/>
      <c r="X967" s="807"/>
      <c r="Y967" s="807"/>
      <c r="Z967" s="807"/>
      <c r="AA967" s="807">
        <v>1</v>
      </c>
      <c r="AB967" s="807" t="s">
        <v>10525</v>
      </c>
      <c r="AC967" s="807" t="s">
        <v>10027</v>
      </c>
      <c r="AD967" s="807"/>
      <c r="AE967" s="807"/>
      <c r="AF967" s="807"/>
      <c r="AG967" s="807"/>
      <c r="AH967" s="807"/>
      <c r="AI967" s="807"/>
      <c r="AJ967" s="807"/>
      <c r="AK967" s="559"/>
    </row>
    <row r="968" spans="1:37" ht="47.25" customHeight="1" x14ac:dyDescent="0.25">
      <c r="A968" s="767"/>
      <c r="B968" s="784">
        <v>960</v>
      </c>
      <c r="C968" s="785" t="s">
        <v>2844</v>
      </c>
      <c r="D968" s="792" t="s">
        <v>8867</v>
      </c>
      <c r="E968" s="793" t="s">
        <v>13816</v>
      </c>
      <c r="F968" s="792" t="s">
        <v>5958</v>
      </c>
      <c r="G968" s="794" t="s">
        <v>3400</v>
      </c>
      <c r="H968" s="796"/>
      <c r="I968" s="796"/>
      <c r="J968" s="796"/>
      <c r="K968" s="796"/>
      <c r="L968" s="807">
        <f t="shared" si="95"/>
        <v>122.76</v>
      </c>
      <c r="M968" s="796"/>
      <c r="N968" s="797">
        <v>10.23</v>
      </c>
      <c r="O968" s="795"/>
      <c r="P968" s="795"/>
      <c r="Q968" s="796"/>
      <c r="R968" s="807" t="s">
        <v>16715</v>
      </c>
      <c r="S968" s="807" t="s">
        <v>8952</v>
      </c>
      <c r="T968" s="796" t="s">
        <v>5961</v>
      </c>
      <c r="U968" s="807"/>
      <c r="V968" s="963">
        <v>3</v>
      </c>
      <c r="W968" s="807" t="s">
        <v>13544</v>
      </c>
      <c r="X968" s="807"/>
      <c r="Y968" s="807"/>
      <c r="Z968" s="807"/>
      <c r="AA968" s="807"/>
      <c r="AB968" s="807"/>
      <c r="AC968" s="807" t="s">
        <v>10027</v>
      </c>
      <c r="AD968" s="807" t="s">
        <v>10027</v>
      </c>
      <c r="AE968" s="807" t="s">
        <v>10027</v>
      </c>
      <c r="AF968" s="807"/>
      <c r="AG968" s="807"/>
      <c r="AH968" s="807"/>
      <c r="AI968" s="807"/>
      <c r="AJ968" s="807"/>
      <c r="AK968" s="559"/>
    </row>
    <row r="969" spans="1:37" ht="31.5" customHeight="1" x14ac:dyDescent="0.25">
      <c r="A969" s="767"/>
      <c r="B969" s="784">
        <v>961</v>
      </c>
      <c r="C969" s="798" t="s">
        <v>2759</v>
      </c>
      <c r="D969" s="792" t="s">
        <v>9003</v>
      </c>
      <c r="E969" s="793" t="s">
        <v>7022</v>
      </c>
      <c r="F969" s="792" t="s">
        <v>5964</v>
      </c>
      <c r="G969" s="794" t="s">
        <v>3400</v>
      </c>
      <c r="H969" s="796"/>
      <c r="I969" s="796"/>
      <c r="J969" s="796"/>
      <c r="K969" s="796"/>
      <c r="L969" s="807">
        <f t="shared" si="95"/>
        <v>121.56</v>
      </c>
      <c r="M969" s="796"/>
      <c r="N969" s="795">
        <v>10.130000000000001</v>
      </c>
      <c r="O969" s="795"/>
      <c r="P969" s="795"/>
      <c r="Q969" s="796"/>
      <c r="R969" s="807" t="s">
        <v>16715</v>
      </c>
      <c r="S969" s="807" t="s">
        <v>8952</v>
      </c>
      <c r="T969" s="796" t="s">
        <v>5967</v>
      </c>
      <c r="U969" s="807"/>
      <c r="V969" s="963"/>
      <c r="W969" s="807"/>
      <c r="X969" s="807"/>
      <c r="Y969" s="807"/>
      <c r="Z969" s="807"/>
      <c r="AA969" s="807"/>
      <c r="AB969" s="807"/>
      <c r="AC969" s="807"/>
      <c r="AD969" s="807"/>
      <c r="AE969" s="807"/>
      <c r="AF969" s="807"/>
      <c r="AG969" s="807"/>
      <c r="AH969" s="807"/>
      <c r="AI969" s="807"/>
      <c r="AJ969" s="807"/>
      <c r="AK969" s="559"/>
    </row>
    <row r="970" spans="1:37" ht="31.5" customHeight="1" x14ac:dyDescent="0.25">
      <c r="A970" s="767"/>
      <c r="B970" s="784">
        <v>962</v>
      </c>
      <c r="C970" s="785" t="s">
        <v>9386</v>
      </c>
      <c r="D970" s="792" t="s">
        <v>8459</v>
      </c>
      <c r="E970" s="793" t="s">
        <v>14290</v>
      </c>
      <c r="F970" s="792" t="s">
        <v>5970</v>
      </c>
      <c r="G970" s="794" t="s">
        <v>3400</v>
      </c>
      <c r="H970" s="796"/>
      <c r="I970" s="796"/>
      <c r="J970" s="796"/>
      <c r="K970" s="796"/>
      <c r="L970" s="807">
        <f t="shared" si="95"/>
        <v>883.19999999999993</v>
      </c>
      <c r="M970" s="796"/>
      <c r="N970" s="797">
        <v>73.599999999999994</v>
      </c>
      <c r="O970" s="795"/>
      <c r="P970" s="795"/>
      <c r="Q970" s="796"/>
      <c r="R970" s="807" t="s">
        <v>16715</v>
      </c>
      <c r="S970" s="807" t="s">
        <v>8952</v>
      </c>
      <c r="T970" s="796" t="s">
        <v>5973</v>
      </c>
      <c r="U970" s="807"/>
      <c r="V970" s="963"/>
      <c r="W970" s="807"/>
      <c r="X970" s="807"/>
      <c r="Y970" s="807"/>
      <c r="Z970" s="807"/>
      <c r="AA970" s="807">
        <v>1</v>
      </c>
      <c r="AB970" s="807" t="s">
        <v>13501</v>
      </c>
      <c r="AC970" s="807" t="s">
        <v>10027</v>
      </c>
      <c r="AD970" s="807"/>
      <c r="AE970" s="807" t="s">
        <v>10027</v>
      </c>
      <c r="AF970" s="807"/>
      <c r="AG970" s="807"/>
      <c r="AH970" s="807"/>
      <c r="AI970" s="807"/>
      <c r="AJ970" s="807"/>
      <c r="AK970" s="559"/>
    </row>
    <row r="971" spans="1:37" ht="31.5" customHeight="1" x14ac:dyDescent="0.25">
      <c r="A971" s="767"/>
      <c r="B971" s="784">
        <v>963</v>
      </c>
      <c r="C971" s="785" t="s">
        <v>9386</v>
      </c>
      <c r="D971" s="792" t="s">
        <v>8458</v>
      </c>
      <c r="E971" s="793" t="s">
        <v>14291</v>
      </c>
      <c r="F971" s="792" t="s">
        <v>5970</v>
      </c>
      <c r="G971" s="794" t="s">
        <v>3400</v>
      </c>
      <c r="H971" s="796"/>
      <c r="I971" s="796"/>
      <c r="J971" s="796"/>
      <c r="K971" s="796"/>
      <c r="L971" s="807">
        <f t="shared" si="95"/>
        <v>273.60000000000002</v>
      </c>
      <c r="M971" s="796"/>
      <c r="N971" s="797">
        <v>22.8</v>
      </c>
      <c r="O971" s="795"/>
      <c r="P971" s="795"/>
      <c r="Q971" s="796"/>
      <c r="R971" s="807" t="s">
        <v>16715</v>
      </c>
      <c r="S971" s="807" t="s">
        <v>8952</v>
      </c>
      <c r="T971" s="796" t="s">
        <v>5977</v>
      </c>
      <c r="U971" s="807"/>
      <c r="V971" s="963"/>
      <c r="W971" s="807"/>
      <c r="X971" s="807"/>
      <c r="Y971" s="807"/>
      <c r="Z971" s="807"/>
      <c r="AA971" s="807">
        <v>1</v>
      </c>
      <c r="AB971" s="807" t="s">
        <v>13501</v>
      </c>
      <c r="AC971" s="807" t="s">
        <v>10027</v>
      </c>
      <c r="AD971" s="807"/>
      <c r="AE971" s="807" t="s">
        <v>10027</v>
      </c>
      <c r="AF971" s="807"/>
      <c r="AG971" s="807"/>
      <c r="AH971" s="807"/>
      <c r="AI971" s="807"/>
      <c r="AJ971" s="807"/>
      <c r="AK971" s="559"/>
    </row>
    <row r="972" spans="1:37" ht="47.25" customHeight="1" x14ac:dyDescent="0.25">
      <c r="A972" s="767"/>
      <c r="B972" s="784">
        <v>964</v>
      </c>
      <c r="C972" s="785" t="s">
        <v>2844</v>
      </c>
      <c r="D972" s="792" t="s">
        <v>8755</v>
      </c>
      <c r="E972" s="793" t="s">
        <v>13817</v>
      </c>
      <c r="F972" s="792" t="s">
        <v>5980</v>
      </c>
      <c r="G972" s="794" t="s">
        <v>3400</v>
      </c>
      <c r="H972" s="796"/>
      <c r="I972" s="796"/>
      <c r="J972" s="796"/>
      <c r="K972" s="796"/>
      <c r="L972" s="807">
        <f t="shared" si="95"/>
        <v>248.39999999999998</v>
      </c>
      <c r="M972" s="796"/>
      <c r="N972" s="797">
        <v>20.7</v>
      </c>
      <c r="O972" s="795"/>
      <c r="P972" s="795"/>
      <c r="Q972" s="796"/>
      <c r="R972" s="807" t="s">
        <v>16715</v>
      </c>
      <c r="S972" s="807" t="s">
        <v>8952</v>
      </c>
      <c r="T972" s="796" t="s">
        <v>5983</v>
      </c>
      <c r="U972" s="807"/>
      <c r="V972" s="963">
        <v>3</v>
      </c>
      <c r="W972" s="807" t="s">
        <v>13818</v>
      </c>
      <c r="X972" s="807"/>
      <c r="Y972" s="807"/>
      <c r="Z972" s="807"/>
      <c r="AA972" s="807"/>
      <c r="AB972" s="807"/>
      <c r="AC972" s="807" t="s">
        <v>10027</v>
      </c>
      <c r="AD972" s="807"/>
      <c r="AE972" s="807" t="s">
        <v>10027</v>
      </c>
      <c r="AF972" s="807"/>
      <c r="AG972" s="807"/>
      <c r="AH972" s="807"/>
      <c r="AI972" s="807"/>
      <c r="AJ972" s="807"/>
      <c r="AK972" s="559"/>
    </row>
    <row r="973" spans="1:37" ht="47.25" customHeight="1" x14ac:dyDescent="0.25">
      <c r="A973" s="767"/>
      <c r="B973" s="784">
        <v>965</v>
      </c>
      <c r="C973" s="785" t="s">
        <v>2809</v>
      </c>
      <c r="D973" s="792" t="s">
        <v>9004</v>
      </c>
      <c r="E973" s="793" t="s">
        <v>7026</v>
      </c>
      <c r="F973" s="792" t="s">
        <v>5986</v>
      </c>
      <c r="G973" s="794" t="s">
        <v>3400</v>
      </c>
      <c r="H973" s="796"/>
      <c r="I973" s="796"/>
      <c r="J973" s="796"/>
      <c r="K973" s="796"/>
      <c r="L973" s="807">
        <f t="shared" si="95"/>
        <v>72</v>
      </c>
      <c r="M973" s="796"/>
      <c r="N973" s="797">
        <v>6</v>
      </c>
      <c r="O973" s="795"/>
      <c r="P973" s="795"/>
      <c r="Q973" s="796"/>
      <c r="R973" s="807" t="s">
        <v>16715</v>
      </c>
      <c r="S973" s="807" t="s">
        <v>8952</v>
      </c>
      <c r="T973" s="796" t="s">
        <v>5989</v>
      </c>
      <c r="U973" s="807"/>
      <c r="V973" s="963"/>
      <c r="W973" s="807"/>
      <c r="X973" s="807"/>
      <c r="Y973" s="807"/>
      <c r="Z973" s="807"/>
      <c r="AA973" s="807"/>
      <c r="AB973" s="807"/>
      <c r="AC973" s="807"/>
      <c r="AD973" s="807"/>
      <c r="AE973" s="807"/>
      <c r="AF973" s="807"/>
      <c r="AG973" s="807"/>
      <c r="AH973" s="807"/>
      <c r="AI973" s="807"/>
      <c r="AJ973" s="807"/>
      <c r="AK973" s="559"/>
    </row>
    <row r="974" spans="1:37" ht="47.25" customHeight="1" x14ac:dyDescent="0.25">
      <c r="A974" s="767"/>
      <c r="B974" s="784">
        <v>966</v>
      </c>
      <c r="C974" s="785" t="s">
        <v>2809</v>
      </c>
      <c r="D974" s="792" t="s">
        <v>8573</v>
      </c>
      <c r="E974" s="793" t="s">
        <v>7027</v>
      </c>
      <c r="F974" s="792" t="s">
        <v>5992</v>
      </c>
      <c r="G974" s="794" t="s">
        <v>3400</v>
      </c>
      <c r="H974" s="796"/>
      <c r="I974" s="796"/>
      <c r="J974" s="796"/>
      <c r="K974" s="796"/>
      <c r="L974" s="807">
        <f t="shared" si="95"/>
        <v>325.56</v>
      </c>
      <c r="M974" s="796"/>
      <c r="N974" s="797">
        <v>27.13</v>
      </c>
      <c r="O974" s="795"/>
      <c r="P974" s="795"/>
      <c r="Q974" s="807"/>
      <c r="R974" s="807" t="s">
        <v>16715</v>
      </c>
      <c r="S974" s="807" t="s">
        <v>8952</v>
      </c>
      <c r="T974" s="796" t="s">
        <v>5995</v>
      </c>
      <c r="U974" s="807"/>
      <c r="V974" s="963">
        <v>3</v>
      </c>
      <c r="W974" s="807" t="s">
        <v>13488</v>
      </c>
      <c r="X974" s="807"/>
      <c r="Y974" s="807"/>
      <c r="Z974" s="807"/>
      <c r="AA974" s="807"/>
      <c r="AB974" s="807"/>
      <c r="AC974" s="807"/>
      <c r="AD974" s="807"/>
      <c r="AE974" s="807" t="s">
        <v>10027</v>
      </c>
      <c r="AF974" s="807"/>
      <c r="AG974" s="807"/>
      <c r="AH974" s="807"/>
      <c r="AI974" s="807"/>
      <c r="AJ974" s="807"/>
      <c r="AK974" s="559"/>
    </row>
    <row r="975" spans="1:37" ht="47.25" customHeight="1" x14ac:dyDescent="0.25">
      <c r="A975" s="767"/>
      <c r="B975" s="784">
        <v>967</v>
      </c>
      <c r="C975" s="785" t="s">
        <v>3034</v>
      </c>
      <c r="D975" s="785" t="s">
        <v>8504</v>
      </c>
      <c r="E975" s="793" t="s">
        <v>17525</v>
      </c>
      <c r="F975" s="792" t="s">
        <v>5998</v>
      </c>
      <c r="G975" s="794" t="s">
        <v>3400</v>
      </c>
      <c r="H975" s="796"/>
      <c r="I975" s="796"/>
      <c r="J975" s="796"/>
      <c r="K975" s="796"/>
      <c r="L975" s="807">
        <f t="shared" si="95"/>
        <v>264</v>
      </c>
      <c r="M975" s="796"/>
      <c r="N975" s="797">
        <v>22</v>
      </c>
      <c r="O975" s="795"/>
      <c r="P975" s="795"/>
      <c r="Q975" s="796"/>
      <c r="R975" s="807" t="s">
        <v>16715</v>
      </c>
      <c r="S975" s="807" t="s">
        <v>8952</v>
      </c>
      <c r="T975" s="796" t="s">
        <v>17421</v>
      </c>
      <c r="U975" s="807"/>
      <c r="V975" s="963">
        <v>5</v>
      </c>
      <c r="W975" s="807" t="s">
        <v>13501</v>
      </c>
      <c r="X975" s="807"/>
      <c r="Y975" s="807"/>
      <c r="Z975" s="807"/>
      <c r="AA975" s="807"/>
      <c r="AB975" s="807"/>
      <c r="AC975" s="807" t="s">
        <v>10027</v>
      </c>
      <c r="AD975" s="807"/>
      <c r="AE975" s="807" t="s">
        <v>10027</v>
      </c>
      <c r="AF975" s="807"/>
      <c r="AG975" s="807"/>
      <c r="AH975" s="807"/>
      <c r="AI975" s="807"/>
      <c r="AJ975" s="807"/>
      <c r="AK975" s="559"/>
    </row>
    <row r="976" spans="1:37" ht="47.25" customHeight="1" x14ac:dyDescent="0.25">
      <c r="A976" s="767"/>
      <c r="B976" s="784">
        <v>968</v>
      </c>
      <c r="C976" s="785" t="s">
        <v>2809</v>
      </c>
      <c r="D976" s="792" t="s">
        <v>8580</v>
      </c>
      <c r="E976" s="793" t="s">
        <v>13557</v>
      </c>
      <c r="F976" s="792" t="s">
        <v>6004</v>
      </c>
      <c r="G976" s="794" t="s">
        <v>3400</v>
      </c>
      <c r="H976" s="796"/>
      <c r="I976" s="796"/>
      <c r="J976" s="796"/>
      <c r="K976" s="796"/>
      <c r="L976" s="807">
        <f t="shared" si="95"/>
        <v>95.039999999999992</v>
      </c>
      <c r="M976" s="796"/>
      <c r="N976" s="797">
        <v>7.92</v>
      </c>
      <c r="O976" s="795"/>
      <c r="P976" s="795"/>
      <c r="Q976" s="796"/>
      <c r="R976" s="807" t="s">
        <v>16715</v>
      </c>
      <c r="S976" s="807" t="s">
        <v>8952</v>
      </c>
      <c r="T976" s="796" t="s">
        <v>6007</v>
      </c>
      <c r="U976" s="807"/>
      <c r="V976" s="963">
        <v>1</v>
      </c>
      <c r="W976" s="807" t="s">
        <v>13558</v>
      </c>
      <c r="X976" s="807"/>
      <c r="Y976" s="807"/>
      <c r="Z976" s="807"/>
      <c r="AA976" s="807"/>
      <c r="AB976" s="807"/>
      <c r="AC976" s="807" t="s">
        <v>10027</v>
      </c>
      <c r="AD976" s="807"/>
      <c r="AE976" s="807" t="s">
        <v>10027</v>
      </c>
      <c r="AF976" s="807"/>
      <c r="AG976" s="807"/>
      <c r="AH976" s="807"/>
      <c r="AI976" s="807"/>
      <c r="AJ976" s="807"/>
      <c r="AK976" s="559"/>
    </row>
    <row r="977" spans="1:37" ht="31.5" customHeight="1" x14ac:dyDescent="0.25">
      <c r="A977" s="767"/>
      <c r="B977" s="784">
        <v>969</v>
      </c>
      <c r="C977" s="785" t="s">
        <v>9386</v>
      </c>
      <c r="D977" s="792" t="s">
        <v>8457</v>
      </c>
      <c r="E977" s="793" t="s">
        <v>14292</v>
      </c>
      <c r="F977" s="792" t="s">
        <v>6012</v>
      </c>
      <c r="G977" s="794" t="s">
        <v>3400</v>
      </c>
      <c r="H977" s="796"/>
      <c r="I977" s="796"/>
      <c r="J977" s="796"/>
      <c r="K977" s="796"/>
      <c r="L977" s="807">
        <f t="shared" si="95"/>
        <v>82.800000000000011</v>
      </c>
      <c r="M977" s="796"/>
      <c r="N977" s="797">
        <v>6.9</v>
      </c>
      <c r="O977" s="795"/>
      <c r="P977" s="795"/>
      <c r="Q977" s="796"/>
      <c r="R977" s="807" t="s">
        <v>16715</v>
      </c>
      <c r="S977" s="807" t="s">
        <v>8952</v>
      </c>
      <c r="T977" s="796" t="s">
        <v>6015</v>
      </c>
      <c r="U977" s="807"/>
      <c r="V977" s="963">
        <v>2</v>
      </c>
      <c r="W977" s="807" t="s">
        <v>13523</v>
      </c>
      <c r="X977" s="807"/>
      <c r="Y977" s="807"/>
      <c r="Z977" s="807"/>
      <c r="AA977" s="807"/>
      <c r="AB977" s="807"/>
      <c r="AC977" s="807" t="s">
        <v>10027</v>
      </c>
      <c r="AD977" s="807"/>
      <c r="AE977" s="807" t="s">
        <v>10027</v>
      </c>
      <c r="AF977" s="807"/>
      <c r="AG977" s="807"/>
      <c r="AH977" s="807"/>
      <c r="AI977" s="807"/>
      <c r="AJ977" s="807"/>
      <c r="AK977" s="559"/>
    </row>
    <row r="978" spans="1:37" ht="31.5" customHeight="1" x14ac:dyDescent="0.25">
      <c r="A978" s="767"/>
      <c r="B978" s="784">
        <v>970</v>
      </c>
      <c r="C978" s="798" t="s">
        <v>2759</v>
      </c>
      <c r="D978" s="792" t="s">
        <v>9003</v>
      </c>
      <c r="E978" s="793" t="s">
        <v>14293</v>
      </c>
      <c r="F978" s="792" t="s">
        <v>6018</v>
      </c>
      <c r="G978" s="794" t="s">
        <v>3400</v>
      </c>
      <c r="H978" s="796"/>
      <c r="I978" s="796"/>
      <c r="J978" s="796"/>
      <c r="K978" s="796"/>
      <c r="L978" s="807">
        <f t="shared" si="95"/>
        <v>76.800000000000011</v>
      </c>
      <c r="M978" s="796"/>
      <c r="N978" s="795">
        <v>6.4</v>
      </c>
      <c r="O978" s="795"/>
      <c r="P978" s="795"/>
      <c r="Q978" s="796"/>
      <c r="R978" s="807" t="s">
        <v>16715</v>
      </c>
      <c r="S978" s="807" t="s">
        <v>8952</v>
      </c>
      <c r="T978" s="796" t="s">
        <v>6021</v>
      </c>
      <c r="U978" s="807"/>
      <c r="V978" s="963">
        <v>2</v>
      </c>
      <c r="W978" s="807" t="s">
        <v>13485</v>
      </c>
      <c r="X978" s="807"/>
      <c r="Y978" s="807"/>
      <c r="Z978" s="807"/>
      <c r="AA978" s="807"/>
      <c r="AB978" s="807"/>
      <c r="AC978" s="807" t="s">
        <v>10027</v>
      </c>
      <c r="AD978" s="807" t="s">
        <v>10027</v>
      </c>
      <c r="AE978" s="807" t="s">
        <v>10027</v>
      </c>
      <c r="AF978" s="807"/>
      <c r="AG978" s="807"/>
      <c r="AH978" s="807"/>
      <c r="AI978" s="807"/>
      <c r="AJ978" s="807"/>
      <c r="AK978" s="559"/>
    </row>
    <row r="979" spans="1:37" ht="47.25" customHeight="1" x14ac:dyDescent="0.25">
      <c r="A979" s="767"/>
      <c r="B979" s="784">
        <v>971</v>
      </c>
      <c r="C979" s="798" t="s">
        <v>2759</v>
      </c>
      <c r="D979" s="792" t="s">
        <v>8976</v>
      </c>
      <c r="E979" s="793" t="s">
        <v>14294</v>
      </c>
      <c r="F979" s="792" t="s">
        <v>6030</v>
      </c>
      <c r="G979" s="794" t="s">
        <v>3400</v>
      </c>
      <c r="H979" s="796"/>
      <c r="I979" s="796"/>
      <c r="J979" s="796"/>
      <c r="K979" s="796"/>
      <c r="L979" s="807">
        <f t="shared" si="95"/>
        <v>66</v>
      </c>
      <c r="M979" s="796"/>
      <c r="N979" s="795">
        <v>5.5</v>
      </c>
      <c r="O979" s="795"/>
      <c r="P979" s="795"/>
      <c r="Q979" s="796"/>
      <c r="R979" s="807" t="s">
        <v>16715</v>
      </c>
      <c r="S979" s="807" t="s">
        <v>8952</v>
      </c>
      <c r="T979" s="796" t="s">
        <v>6033</v>
      </c>
      <c r="U979" s="807"/>
      <c r="V979" s="963">
        <v>2</v>
      </c>
      <c r="W979" s="807" t="s">
        <v>13517</v>
      </c>
      <c r="X979" s="807"/>
      <c r="Y979" s="807"/>
      <c r="Z979" s="807"/>
      <c r="AA979" s="807"/>
      <c r="AB979" s="807"/>
      <c r="AC979" s="807" t="s">
        <v>10027</v>
      </c>
      <c r="AD979" s="807"/>
      <c r="AE979" s="807"/>
      <c r="AF979" s="807"/>
      <c r="AG979" s="807"/>
      <c r="AH979" s="807"/>
      <c r="AI979" s="807"/>
      <c r="AJ979" s="807"/>
      <c r="AK979" s="559"/>
    </row>
    <row r="980" spans="1:37" ht="47.25" customHeight="1" x14ac:dyDescent="0.25">
      <c r="A980" s="767"/>
      <c r="B980" s="784">
        <v>972</v>
      </c>
      <c r="C980" s="785" t="s">
        <v>2759</v>
      </c>
      <c r="D980" s="792" t="s">
        <v>8840</v>
      </c>
      <c r="E980" s="793" t="s">
        <v>14295</v>
      </c>
      <c r="F980" s="792" t="s">
        <v>6036</v>
      </c>
      <c r="G980" s="794" t="s">
        <v>3400</v>
      </c>
      <c r="H980" s="796"/>
      <c r="I980" s="796"/>
      <c r="J980" s="796"/>
      <c r="K980" s="796"/>
      <c r="L980" s="807">
        <f t="shared" si="95"/>
        <v>105.60000000000001</v>
      </c>
      <c r="M980" s="796"/>
      <c r="N980" s="795">
        <v>8.8000000000000007</v>
      </c>
      <c r="O980" s="795"/>
      <c r="P980" s="795"/>
      <c r="Q980" s="796"/>
      <c r="R980" s="807" t="s">
        <v>16715</v>
      </c>
      <c r="S980" s="807" t="s">
        <v>8952</v>
      </c>
      <c r="T980" s="796" t="s">
        <v>6039</v>
      </c>
      <c r="U980" s="807"/>
      <c r="V980" s="963">
        <v>2</v>
      </c>
      <c r="W980" s="807" t="s">
        <v>13517</v>
      </c>
      <c r="X980" s="807"/>
      <c r="Y980" s="807"/>
      <c r="Z980" s="807"/>
      <c r="AA980" s="807"/>
      <c r="AB980" s="807"/>
      <c r="AC980" s="807" t="s">
        <v>10027</v>
      </c>
      <c r="AD980" s="807"/>
      <c r="AE980" s="807" t="s">
        <v>10027</v>
      </c>
      <c r="AF980" s="807"/>
      <c r="AG980" s="807"/>
      <c r="AH980" s="807"/>
      <c r="AI980" s="807"/>
      <c r="AJ980" s="807"/>
      <c r="AK980" s="559"/>
    </row>
    <row r="981" spans="1:37" ht="47.25" customHeight="1" x14ac:dyDescent="0.25">
      <c r="A981" s="767"/>
      <c r="B981" s="784">
        <v>973</v>
      </c>
      <c r="C981" s="785" t="s">
        <v>3034</v>
      </c>
      <c r="D981" s="792" t="s">
        <v>8506</v>
      </c>
      <c r="E981" s="793" t="s">
        <v>7035</v>
      </c>
      <c r="F981" s="792" t="s">
        <v>6042</v>
      </c>
      <c r="G981" s="794" t="s">
        <v>3400</v>
      </c>
      <c r="H981" s="796"/>
      <c r="I981" s="796"/>
      <c r="J981" s="796"/>
      <c r="K981" s="796"/>
      <c r="L981" s="807">
        <f t="shared" si="95"/>
        <v>156</v>
      </c>
      <c r="M981" s="796"/>
      <c r="N981" s="797">
        <v>13</v>
      </c>
      <c r="O981" s="795"/>
      <c r="P981" s="795"/>
      <c r="Q981" s="796"/>
      <c r="R981" s="807" t="s">
        <v>16715</v>
      </c>
      <c r="S981" s="807" t="s">
        <v>8952</v>
      </c>
      <c r="T981" s="796" t="s">
        <v>6045</v>
      </c>
      <c r="U981" s="807"/>
      <c r="V981" s="963"/>
      <c r="W981" s="807"/>
      <c r="X981" s="807"/>
      <c r="Y981" s="807"/>
      <c r="Z981" s="807"/>
      <c r="AA981" s="807"/>
      <c r="AB981" s="807"/>
      <c r="AC981" s="807"/>
      <c r="AD981" s="807"/>
      <c r="AE981" s="807"/>
      <c r="AF981" s="807"/>
      <c r="AG981" s="807"/>
      <c r="AH981" s="807"/>
      <c r="AI981" s="807"/>
      <c r="AJ981" s="807"/>
      <c r="AK981" s="559"/>
    </row>
    <row r="982" spans="1:37" ht="31.5" customHeight="1" x14ac:dyDescent="0.25">
      <c r="A982" s="767"/>
      <c r="B982" s="784">
        <v>974</v>
      </c>
      <c r="C982" s="785" t="s">
        <v>2817</v>
      </c>
      <c r="D982" s="792" t="s">
        <v>8677</v>
      </c>
      <c r="E982" s="793" t="s">
        <v>13819</v>
      </c>
      <c r="F982" s="792" t="s">
        <v>6048</v>
      </c>
      <c r="G982" s="794" t="s">
        <v>3400</v>
      </c>
      <c r="H982" s="796"/>
      <c r="I982" s="796"/>
      <c r="J982" s="796"/>
      <c r="K982" s="796"/>
      <c r="L982" s="807">
        <f t="shared" si="95"/>
        <v>96</v>
      </c>
      <c r="M982" s="796"/>
      <c r="N982" s="797">
        <v>8</v>
      </c>
      <c r="O982" s="795"/>
      <c r="P982" s="795"/>
      <c r="Q982" s="796"/>
      <c r="R982" s="807" t="s">
        <v>16715</v>
      </c>
      <c r="S982" s="807" t="s">
        <v>8952</v>
      </c>
      <c r="T982" s="796" t="s">
        <v>6051</v>
      </c>
      <c r="U982" s="807"/>
      <c r="V982" s="963"/>
      <c r="W982" s="807"/>
      <c r="X982" s="807"/>
      <c r="Y982" s="807"/>
      <c r="Z982" s="807"/>
      <c r="AA982" s="807">
        <v>1</v>
      </c>
      <c r="AB982" s="807" t="s">
        <v>13523</v>
      </c>
      <c r="AC982" s="807"/>
      <c r="AD982" s="807"/>
      <c r="AE982" s="807"/>
      <c r="AF982" s="807"/>
      <c r="AG982" s="807"/>
      <c r="AH982" s="807"/>
      <c r="AI982" s="807"/>
      <c r="AJ982" s="807"/>
      <c r="AK982" s="559"/>
    </row>
    <row r="983" spans="1:37" ht="63" customHeight="1" x14ac:dyDescent="0.25">
      <c r="A983" s="767"/>
      <c r="B983" s="784">
        <v>975</v>
      </c>
      <c r="C983" s="785" t="s">
        <v>2768</v>
      </c>
      <c r="D983" s="792" t="s">
        <v>8977</v>
      </c>
      <c r="E983" s="793" t="s">
        <v>13820</v>
      </c>
      <c r="F983" s="792" t="s">
        <v>6054</v>
      </c>
      <c r="G983" s="794" t="s">
        <v>3400</v>
      </c>
      <c r="H983" s="796"/>
      <c r="I983" s="796"/>
      <c r="J983" s="796"/>
      <c r="K983" s="796"/>
      <c r="L983" s="807">
        <f t="shared" si="95"/>
        <v>96</v>
      </c>
      <c r="M983" s="796"/>
      <c r="N983" s="797">
        <v>8</v>
      </c>
      <c r="O983" s="795"/>
      <c r="P983" s="795"/>
      <c r="Q983" s="796"/>
      <c r="R983" s="807" t="s">
        <v>16715</v>
      </c>
      <c r="S983" s="807" t="s">
        <v>8952</v>
      </c>
      <c r="T983" s="796" t="s">
        <v>6057</v>
      </c>
      <c r="U983" s="807"/>
      <c r="V983" s="963"/>
      <c r="W983" s="807"/>
      <c r="X983" s="807"/>
      <c r="Y983" s="807"/>
      <c r="Z983" s="807"/>
      <c r="AA983" s="807">
        <v>1</v>
      </c>
      <c r="AB983" s="807" t="s">
        <v>13742</v>
      </c>
      <c r="AC983" s="807" t="s">
        <v>10027</v>
      </c>
      <c r="AD983" s="807"/>
      <c r="AE983" s="807" t="s">
        <v>10027</v>
      </c>
      <c r="AF983" s="807"/>
      <c r="AG983" s="807"/>
      <c r="AH983" s="807"/>
      <c r="AI983" s="807"/>
      <c r="AJ983" s="807"/>
      <c r="AK983" s="559"/>
    </row>
    <row r="984" spans="1:37" ht="63" customHeight="1" x14ac:dyDescent="0.25">
      <c r="A984" s="767"/>
      <c r="B984" s="784">
        <v>976</v>
      </c>
      <c r="C984" s="785" t="s">
        <v>2768</v>
      </c>
      <c r="D984" s="792" t="s">
        <v>8978</v>
      </c>
      <c r="E984" s="793" t="s">
        <v>13821</v>
      </c>
      <c r="F984" s="792" t="s">
        <v>6054</v>
      </c>
      <c r="G984" s="794" t="s">
        <v>3400</v>
      </c>
      <c r="H984" s="796"/>
      <c r="I984" s="796"/>
      <c r="J984" s="796"/>
      <c r="K984" s="796"/>
      <c r="L984" s="807">
        <f t="shared" si="95"/>
        <v>96</v>
      </c>
      <c r="M984" s="796"/>
      <c r="N984" s="797">
        <v>8</v>
      </c>
      <c r="O984" s="795"/>
      <c r="P984" s="795"/>
      <c r="Q984" s="796"/>
      <c r="R984" s="807" t="s">
        <v>16715</v>
      </c>
      <c r="S984" s="807" t="s">
        <v>8952</v>
      </c>
      <c r="T984" s="796" t="s">
        <v>6061</v>
      </c>
      <c r="U984" s="807"/>
      <c r="V984" s="963"/>
      <c r="W984" s="807"/>
      <c r="X984" s="807"/>
      <c r="Y984" s="807"/>
      <c r="Z984" s="807"/>
      <c r="AA984" s="807">
        <v>1</v>
      </c>
      <c r="AB984" s="807" t="s">
        <v>13742</v>
      </c>
      <c r="AC984" s="807" t="s">
        <v>10027</v>
      </c>
      <c r="AD984" s="807"/>
      <c r="AE984" s="807" t="s">
        <v>10027</v>
      </c>
      <c r="AF984" s="807"/>
      <c r="AG984" s="807"/>
      <c r="AH984" s="807"/>
      <c r="AI984" s="807"/>
      <c r="AJ984" s="807"/>
      <c r="AK984" s="559"/>
    </row>
    <row r="985" spans="1:37" ht="63" customHeight="1" x14ac:dyDescent="0.25">
      <c r="A985" s="767"/>
      <c r="B985" s="784">
        <v>977</v>
      </c>
      <c r="C985" s="785" t="s">
        <v>2768</v>
      </c>
      <c r="D985" s="792" t="s">
        <v>8979</v>
      </c>
      <c r="E985" s="793" t="s">
        <v>13822</v>
      </c>
      <c r="F985" s="792" t="s">
        <v>6054</v>
      </c>
      <c r="G985" s="794" t="s">
        <v>3400</v>
      </c>
      <c r="H985" s="796"/>
      <c r="I985" s="796"/>
      <c r="J985" s="796"/>
      <c r="K985" s="796"/>
      <c r="L985" s="807">
        <f t="shared" si="95"/>
        <v>96</v>
      </c>
      <c r="M985" s="796"/>
      <c r="N985" s="797">
        <v>8</v>
      </c>
      <c r="O985" s="795"/>
      <c r="P985" s="795"/>
      <c r="Q985" s="796"/>
      <c r="R985" s="807" t="s">
        <v>16715</v>
      </c>
      <c r="S985" s="807" t="s">
        <v>8952</v>
      </c>
      <c r="T985" s="796" t="s">
        <v>6065</v>
      </c>
      <c r="U985" s="807"/>
      <c r="V985" s="963"/>
      <c r="W985" s="807"/>
      <c r="X985" s="807"/>
      <c r="Y985" s="807"/>
      <c r="Z985" s="807"/>
      <c r="AA985" s="807">
        <v>1</v>
      </c>
      <c r="AB985" s="807" t="s">
        <v>13742</v>
      </c>
      <c r="AC985" s="807" t="s">
        <v>10027</v>
      </c>
      <c r="AD985" s="807"/>
      <c r="AE985" s="807" t="s">
        <v>10027</v>
      </c>
      <c r="AF985" s="807"/>
      <c r="AG985" s="807"/>
      <c r="AH985" s="807"/>
      <c r="AI985" s="807"/>
      <c r="AJ985" s="807"/>
      <c r="AK985" s="559"/>
    </row>
    <row r="986" spans="1:37" ht="31.5" customHeight="1" x14ac:dyDescent="0.25">
      <c r="A986" s="767"/>
      <c r="B986" s="784">
        <v>978</v>
      </c>
      <c r="C986" s="785" t="s">
        <v>2809</v>
      </c>
      <c r="D986" s="792" t="s">
        <v>8584</v>
      </c>
      <c r="E986" s="793" t="s">
        <v>16126</v>
      </c>
      <c r="F986" s="792" t="s">
        <v>6068</v>
      </c>
      <c r="G986" s="794" t="s">
        <v>3400</v>
      </c>
      <c r="H986" s="796"/>
      <c r="I986" s="796"/>
      <c r="J986" s="796"/>
      <c r="K986" s="796"/>
      <c r="L986" s="807">
        <f t="shared" si="95"/>
        <v>416.04</v>
      </c>
      <c r="M986" s="796"/>
      <c r="N986" s="797">
        <v>34.67</v>
      </c>
      <c r="O986" s="795"/>
      <c r="P986" s="795"/>
      <c r="Q986" s="796"/>
      <c r="R986" s="807" t="s">
        <v>16715</v>
      </c>
      <c r="S986" s="807" t="s">
        <v>8952</v>
      </c>
      <c r="T986" s="796" t="s">
        <v>6071</v>
      </c>
      <c r="U986" s="807"/>
      <c r="V986" s="963"/>
      <c r="W986" s="807"/>
      <c r="X986" s="807"/>
      <c r="Y986" s="807"/>
      <c r="Z986" s="807"/>
      <c r="AA986" s="807">
        <v>1</v>
      </c>
      <c r="AB986" s="807" t="s">
        <v>10255</v>
      </c>
      <c r="AC986" s="807"/>
      <c r="AD986" s="807"/>
      <c r="AE986" s="807"/>
      <c r="AF986" s="807"/>
      <c r="AG986" s="807"/>
      <c r="AH986" s="807"/>
      <c r="AI986" s="807"/>
      <c r="AJ986" s="807"/>
      <c r="AK986" s="559"/>
    </row>
    <row r="987" spans="1:37" ht="47.25" customHeight="1" x14ac:dyDescent="0.25">
      <c r="A987" s="767"/>
      <c r="B987" s="784">
        <v>979</v>
      </c>
      <c r="C987" s="785" t="s">
        <v>2809</v>
      </c>
      <c r="D987" s="792" t="s">
        <v>8585</v>
      </c>
      <c r="E987" s="793" t="s">
        <v>13559</v>
      </c>
      <c r="F987" s="792" t="s">
        <v>6074</v>
      </c>
      <c r="G987" s="794" t="s">
        <v>3400</v>
      </c>
      <c r="H987" s="796"/>
      <c r="I987" s="796"/>
      <c r="J987" s="796"/>
      <c r="K987" s="796"/>
      <c r="L987" s="807">
        <f t="shared" si="95"/>
        <v>226.44</v>
      </c>
      <c r="M987" s="796"/>
      <c r="N987" s="797">
        <v>18.87</v>
      </c>
      <c r="O987" s="795"/>
      <c r="P987" s="795"/>
      <c r="Q987" s="796"/>
      <c r="R987" s="807" t="s">
        <v>16715</v>
      </c>
      <c r="S987" s="807" t="s">
        <v>8952</v>
      </c>
      <c r="T987" s="796" t="s">
        <v>6077</v>
      </c>
      <c r="U987" s="807"/>
      <c r="V987" s="963">
        <v>6</v>
      </c>
      <c r="W987" s="807" t="s">
        <v>13560</v>
      </c>
      <c r="X987" s="807"/>
      <c r="Y987" s="807"/>
      <c r="Z987" s="807"/>
      <c r="AA987" s="807"/>
      <c r="AB987" s="807"/>
      <c r="AC987" s="807" t="s">
        <v>10027</v>
      </c>
      <c r="AD987" s="807"/>
      <c r="AE987" s="807"/>
      <c r="AF987" s="807"/>
      <c r="AG987" s="807"/>
      <c r="AH987" s="807"/>
      <c r="AI987" s="807"/>
      <c r="AJ987" s="807"/>
      <c r="AK987" s="559"/>
    </row>
    <row r="988" spans="1:37" ht="78.75" customHeight="1" x14ac:dyDescent="0.25">
      <c r="A988" s="767"/>
      <c r="B988" s="784">
        <v>980</v>
      </c>
      <c r="C988" s="874" t="s">
        <v>2817</v>
      </c>
      <c r="D988" s="872" t="s">
        <v>13252</v>
      </c>
      <c r="E988" s="862" t="s">
        <v>16127</v>
      </c>
      <c r="F988" s="872" t="s">
        <v>16128</v>
      </c>
      <c r="G988" s="807" t="s">
        <v>3400</v>
      </c>
      <c r="H988" s="781"/>
      <c r="I988" s="781"/>
      <c r="J988" s="781"/>
      <c r="K988" s="782"/>
      <c r="L988" s="807">
        <f t="shared" si="95"/>
        <v>192</v>
      </c>
      <c r="M988" s="782"/>
      <c r="N988" s="800">
        <v>16</v>
      </c>
      <c r="O988" s="800"/>
      <c r="P988" s="786"/>
      <c r="Q988" s="945"/>
      <c r="R988" s="807" t="s">
        <v>16715</v>
      </c>
      <c r="S988" s="800" t="s">
        <v>8952</v>
      </c>
      <c r="T988" s="800" t="s">
        <v>17199</v>
      </c>
      <c r="U988" s="876"/>
      <c r="V988" s="957"/>
      <c r="W988" s="877"/>
      <c r="X988" s="876"/>
      <c r="Y988" s="876"/>
      <c r="Z988" s="876"/>
      <c r="AA988" s="876">
        <v>1</v>
      </c>
      <c r="AB988" s="877" t="s">
        <v>13490</v>
      </c>
      <c r="AC988" s="876" t="s">
        <v>10027</v>
      </c>
      <c r="AD988" s="876"/>
      <c r="AE988" s="876" t="s">
        <v>10027</v>
      </c>
      <c r="AF988" s="876"/>
      <c r="AG988" s="876"/>
      <c r="AH988" s="807"/>
      <c r="AI988" s="807"/>
      <c r="AJ988" s="807"/>
      <c r="AK988" s="559"/>
    </row>
    <row r="989" spans="1:37" ht="47.25" customHeight="1" x14ac:dyDescent="0.25">
      <c r="A989" s="767"/>
      <c r="B989" s="784">
        <v>981</v>
      </c>
      <c r="C989" s="785" t="s">
        <v>1191</v>
      </c>
      <c r="D989" s="792" t="s">
        <v>6089</v>
      </c>
      <c r="E989" s="793" t="s">
        <v>14296</v>
      </c>
      <c r="F989" s="792" t="s">
        <v>6087</v>
      </c>
      <c r="G989" s="794" t="s">
        <v>3400</v>
      </c>
      <c r="H989" s="796"/>
      <c r="I989" s="796"/>
      <c r="J989" s="796"/>
      <c r="K989" s="796"/>
      <c r="L989" s="807">
        <f t="shared" si="95"/>
        <v>162</v>
      </c>
      <c r="M989" s="796"/>
      <c r="N989" s="797">
        <v>13.5</v>
      </c>
      <c r="O989" s="795"/>
      <c r="P989" s="795"/>
      <c r="Q989" s="796"/>
      <c r="R989" s="807" t="s">
        <v>16715</v>
      </c>
      <c r="S989" s="807" t="s">
        <v>8952</v>
      </c>
      <c r="T989" s="796" t="s">
        <v>6090</v>
      </c>
      <c r="U989" s="807"/>
      <c r="V989" s="963">
        <v>3</v>
      </c>
      <c r="W989" s="807" t="s">
        <v>13501</v>
      </c>
      <c r="X989" s="807"/>
      <c r="Y989" s="807"/>
      <c r="Z989" s="807"/>
      <c r="AA989" s="807"/>
      <c r="AB989" s="807"/>
      <c r="AC989" s="807" t="s">
        <v>10027</v>
      </c>
      <c r="AD989" s="807"/>
      <c r="AE989" s="807" t="s">
        <v>10027</v>
      </c>
      <c r="AF989" s="807"/>
      <c r="AG989" s="807"/>
      <c r="AH989" s="807"/>
      <c r="AI989" s="807"/>
      <c r="AJ989" s="807"/>
      <c r="AK989" s="559"/>
    </row>
    <row r="990" spans="1:37" ht="47.25" customHeight="1" x14ac:dyDescent="0.25">
      <c r="A990" s="767"/>
      <c r="B990" s="784">
        <v>982</v>
      </c>
      <c r="C990" s="785" t="s">
        <v>2768</v>
      </c>
      <c r="D990" s="792" t="s">
        <v>9367</v>
      </c>
      <c r="E990" s="793" t="s">
        <v>13823</v>
      </c>
      <c r="F990" s="792" t="s">
        <v>6093</v>
      </c>
      <c r="G990" s="794" t="s">
        <v>3400</v>
      </c>
      <c r="H990" s="796"/>
      <c r="I990" s="796"/>
      <c r="J990" s="796"/>
      <c r="K990" s="796"/>
      <c r="L990" s="807">
        <f t="shared" si="95"/>
        <v>96</v>
      </c>
      <c r="M990" s="796"/>
      <c r="N990" s="797">
        <v>8</v>
      </c>
      <c r="O990" s="795"/>
      <c r="P990" s="795"/>
      <c r="Q990" s="796"/>
      <c r="R990" s="807" t="s">
        <v>16715</v>
      </c>
      <c r="S990" s="807" t="s">
        <v>8952</v>
      </c>
      <c r="T990" s="796" t="s">
        <v>6096</v>
      </c>
      <c r="U990" s="807"/>
      <c r="V990" s="963">
        <v>2</v>
      </c>
      <c r="W990" s="807" t="s">
        <v>13487</v>
      </c>
      <c r="X990" s="807"/>
      <c r="Y990" s="807"/>
      <c r="Z990" s="807"/>
      <c r="AA990" s="807"/>
      <c r="AB990" s="807"/>
      <c r="AC990" s="807"/>
      <c r="AD990" s="807"/>
      <c r="AE990" s="807" t="s">
        <v>10027</v>
      </c>
      <c r="AF990" s="807"/>
      <c r="AG990" s="807"/>
      <c r="AH990" s="807"/>
      <c r="AI990" s="807"/>
      <c r="AJ990" s="807"/>
      <c r="AK990" s="559"/>
    </row>
    <row r="991" spans="1:37" ht="31.5" customHeight="1" x14ac:dyDescent="0.25">
      <c r="A991" s="767"/>
      <c r="B991" s="784">
        <v>983</v>
      </c>
      <c r="C991" s="785" t="s">
        <v>2759</v>
      </c>
      <c r="D991" s="792" t="s">
        <v>8827</v>
      </c>
      <c r="E991" s="793" t="s">
        <v>13824</v>
      </c>
      <c r="F991" s="792" t="s">
        <v>6099</v>
      </c>
      <c r="G991" s="794" t="s">
        <v>3400</v>
      </c>
      <c r="H991" s="796"/>
      <c r="I991" s="796"/>
      <c r="J991" s="796"/>
      <c r="K991" s="796"/>
      <c r="L991" s="807">
        <f t="shared" si="95"/>
        <v>422.40000000000003</v>
      </c>
      <c r="M991" s="796"/>
      <c r="N991" s="795">
        <v>35.200000000000003</v>
      </c>
      <c r="O991" s="795"/>
      <c r="P991" s="795"/>
      <c r="Q991" s="796"/>
      <c r="R991" s="807" t="s">
        <v>16715</v>
      </c>
      <c r="S991" s="807" t="s">
        <v>8952</v>
      </c>
      <c r="T991" s="796" t="s">
        <v>6102</v>
      </c>
      <c r="U991" s="807"/>
      <c r="V991" s="963"/>
      <c r="W991" s="807"/>
      <c r="X991" s="807"/>
      <c r="Y991" s="807"/>
      <c r="Z991" s="807"/>
      <c r="AA991" s="807">
        <v>1</v>
      </c>
      <c r="AB991" s="807" t="s">
        <v>13496</v>
      </c>
      <c r="AC991" s="807" t="s">
        <v>10027</v>
      </c>
      <c r="AD991" s="807"/>
      <c r="AE991" s="807" t="s">
        <v>10027</v>
      </c>
      <c r="AF991" s="807"/>
      <c r="AG991" s="807"/>
      <c r="AH991" s="807"/>
      <c r="AI991" s="807"/>
      <c r="AJ991" s="807"/>
      <c r="AK991" s="559"/>
    </row>
    <row r="992" spans="1:37" ht="141.75" customHeight="1" x14ac:dyDescent="0.25">
      <c r="A992" s="767"/>
      <c r="B992" s="784">
        <v>984</v>
      </c>
      <c r="C992" s="785" t="s">
        <v>3034</v>
      </c>
      <c r="D992" s="872" t="s">
        <v>16130</v>
      </c>
      <c r="E992" s="862" t="s">
        <v>16131</v>
      </c>
      <c r="F992" s="872" t="s">
        <v>16132</v>
      </c>
      <c r="G992" s="807" t="s">
        <v>3400</v>
      </c>
      <c r="H992" s="781"/>
      <c r="I992" s="781"/>
      <c r="J992" s="781"/>
      <c r="K992" s="782"/>
      <c r="L992" s="807">
        <f t="shared" si="95"/>
        <v>216</v>
      </c>
      <c r="M992" s="782"/>
      <c r="N992" s="800">
        <v>18</v>
      </c>
      <c r="O992" s="800"/>
      <c r="P992" s="786"/>
      <c r="Q992" s="945"/>
      <c r="R992" s="807" t="s">
        <v>16715</v>
      </c>
      <c r="S992" s="800" t="s">
        <v>8952</v>
      </c>
      <c r="T992" s="800" t="s">
        <v>16133</v>
      </c>
      <c r="U992" s="876"/>
      <c r="V992" s="957">
        <v>3</v>
      </c>
      <c r="W992" s="877" t="s">
        <v>13519</v>
      </c>
      <c r="X992" s="876"/>
      <c r="Y992" s="876"/>
      <c r="Z992" s="876"/>
      <c r="AA992" s="876"/>
      <c r="AB992" s="877"/>
      <c r="AC992" s="876" t="s">
        <v>10027</v>
      </c>
      <c r="AD992" s="876" t="s">
        <v>10027</v>
      </c>
      <c r="AE992" s="876" t="s">
        <v>10027</v>
      </c>
      <c r="AF992" s="807"/>
      <c r="AG992" s="807"/>
      <c r="AH992" s="807"/>
      <c r="AI992" s="807"/>
      <c r="AJ992" s="807"/>
      <c r="AK992" s="559"/>
    </row>
    <row r="993" spans="1:37" ht="47.25" customHeight="1" x14ac:dyDescent="0.25">
      <c r="A993" s="767"/>
      <c r="B993" s="784">
        <v>985</v>
      </c>
      <c r="C993" s="785" t="s">
        <v>3034</v>
      </c>
      <c r="D993" s="792" t="s">
        <v>8490</v>
      </c>
      <c r="E993" s="793" t="s">
        <v>7047</v>
      </c>
      <c r="F993" s="792" t="s">
        <v>6114</v>
      </c>
      <c r="G993" s="794" t="s">
        <v>3400</v>
      </c>
      <c r="H993" s="796"/>
      <c r="I993" s="796"/>
      <c r="J993" s="796"/>
      <c r="K993" s="796"/>
      <c r="L993" s="807">
        <f t="shared" si="95"/>
        <v>39</v>
      </c>
      <c r="M993" s="796"/>
      <c r="N993" s="797">
        <v>3.25</v>
      </c>
      <c r="O993" s="795"/>
      <c r="P993" s="795"/>
      <c r="Q993" s="796"/>
      <c r="R993" s="807" t="s">
        <v>16715</v>
      </c>
      <c r="S993" s="807" t="s">
        <v>8952</v>
      </c>
      <c r="T993" s="796" t="s">
        <v>6117</v>
      </c>
      <c r="U993" s="807"/>
      <c r="V993" s="963"/>
      <c r="W993" s="807"/>
      <c r="X993" s="807"/>
      <c r="Y993" s="807"/>
      <c r="Z993" s="807"/>
      <c r="AA993" s="807"/>
      <c r="AB993" s="807"/>
      <c r="AC993" s="807"/>
      <c r="AD993" s="807"/>
      <c r="AE993" s="807"/>
      <c r="AF993" s="807"/>
      <c r="AG993" s="807"/>
      <c r="AH993" s="807"/>
      <c r="AI993" s="807"/>
      <c r="AJ993" s="807"/>
      <c r="AK993" s="559"/>
    </row>
    <row r="994" spans="1:37" ht="31.5" customHeight="1" x14ac:dyDescent="0.25">
      <c r="A994" s="767"/>
      <c r="B994" s="784">
        <v>986</v>
      </c>
      <c r="C994" s="785" t="s">
        <v>3034</v>
      </c>
      <c r="D994" s="785" t="s">
        <v>8504</v>
      </c>
      <c r="E994" s="793" t="s">
        <v>13825</v>
      </c>
      <c r="F994" s="792" t="s">
        <v>6120</v>
      </c>
      <c r="G994" s="794" t="s">
        <v>3400</v>
      </c>
      <c r="H994" s="796"/>
      <c r="I994" s="796"/>
      <c r="J994" s="796"/>
      <c r="K994" s="796"/>
      <c r="L994" s="807">
        <f t="shared" si="95"/>
        <v>105.60000000000001</v>
      </c>
      <c r="M994" s="796"/>
      <c r="N994" s="797">
        <v>8.8000000000000007</v>
      </c>
      <c r="O994" s="795"/>
      <c r="P994" s="795"/>
      <c r="Q994" s="796"/>
      <c r="R994" s="807" t="s">
        <v>16715</v>
      </c>
      <c r="S994" s="807" t="s">
        <v>8952</v>
      </c>
      <c r="T994" s="796" t="s">
        <v>6123</v>
      </c>
      <c r="U994" s="807"/>
      <c r="V994" s="963">
        <v>3</v>
      </c>
      <c r="W994" s="807" t="s">
        <v>13826</v>
      </c>
      <c r="X994" s="807"/>
      <c r="Y994" s="807"/>
      <c r="Z994" s="807"/>
      <c r="AA994" s="807"/>
      <c r="AB994" s="807"/>
      <c r="AC994" s="807" t="s">
        <v>10027</v>
      </c>
      <c r="AD994" s="807" t="s">
        <v>10027</v>
      </c>
      <c r="AE994" s="807" t="s">
        <v>10027</v>
      </c>
      <c r="AF994" s="807"/>
      <c r="AG994" s="807"/>
      <c r="AH994" s="807"/>
      <c r="AI994" s="807"/>
      <c r="AJ994" s="807"/>
      <c r="AK994" s="559"/>
    </row>
    <row r="995" spans="1:37" ht="47.25" customHeight="1" x14ac:dyDescent="0.25">
      <c r="A995" s="767"/>
      <c r="B995" s="784">
        <v>987</v>
      </c>
      <c r="C995" s="785" t="s">
        <v>2809</v>
      </c>
      <c r="D995" s="792" t="s">
        <v>8536</v>
      </c>
      <c r="E995" s="793" t="s">
        <v>13561</v>
      </c>
      <c r="F995" s="792" t="s">
        <v>6126</v>
      </c>
      <c r="G995" s="794" t="s">
        <v>3400</v>
      </c>
      <c r="H995" s="796"/>
      <c r="I995" s="796"/>
      <c r="J995" s="796"/>
      <c r="K995" s="796"/>
      <c r="L995" s="807">
        <f t="shared" si="95"/>
        <v>91.199999999999989</v>
      </c>
      <c r="M995" s="796"/>
      <c r="N995" s="797">
        <v>7.6</v>
      </c>
      <c r="O995" s="795"/>
      <c r="P995" s="795"/>
      <c r="Q995" s="796"/>
      <c r="R995" s="807" t="s">
        <v>16715</v>
      </c>
      <c r="S995" s="807" t="s">
        <v>8952</v>
      </c>
      <c r="T995" s="796" t="s">
        <v>6129</v>
      </c>
      <c r="U995" s="807"/>
      <c r="V995" s="963">
        <v>3</v>
      </c>
      <c r="W995" s="807" t="s">
        <v>13523</v>
      </c>
      <c r="X995" s="807"/>
      <c r="Y995" s="807"/>
      <c r="Z995" s="807"/>
      <c r="AA995" s="807"/>
      <c r="AB995" s="807"/>
      <c r="AC995" s="807" t="s">
        <v>10027</v>
      </c>
      <c r="AD995" s="807" t="s">
        <v>10027</v>
      </c>
      <c r="AE995" s="807" t="s">
        <v>10027</v>
      </c>
      <c r="AF995" s="807"/>
      <c r="AG995" s="807"/>
      <c r="AH995" s="807"/>
      <c r="AI995" s="807"/>
      <c r="AJ995" s="807"/>
      <c r="AK995" s="559"/>
    </row>
    <row r="996" spans="1:37" ht="31.5" customHeight="1" x14ac:dyDescent="0.25">
      <c r="A996" s="767"/>
      <c r="B996" s="784">
        <v>988</v>
      </c>
      <c r="C996" s="785" t="s">
        <v>2817</v>
      </c>
      <c r="D996" s="792" t="s">
        <v>8356</v>
      </c>
      <c r="E996" s="793" t="s">
        <v>7050</v>
      </c>
      <c r="F996" s="792" t="s">
        <v>6132</v>
      </c>
      <c r="G996" s="794" t="s">
        <v>3400</v>
      </c>
      <c r="H996" s="796"/>
      <c r="I996" s="796"/>
      <c r="J996" s="796"/>
      <c r="K996" s="796"/>
      <c r="L996" s="807">
        <f t="shared" si="95"/>
        <v>55.44</v>
      </c>
      <c r="M996" s="796"/>
      <c r="N996" s="797">
        <v>4.62</v>
      </c>
      <c r="O996" s="795"/>
      <c r="P996" s="795"/>
      <c r="Q996" s="796"/>
      <c r="R996" s="807" t="s">
        <v>16715</v>
      </c>
      <c r="S996" s="807" t="s">
        <v>8952</v>
      </c>
      <c r="T996" s="796" t="s">
        <v>6135</v>
      </c>
      <c r="U996" s="807"/>
      <c r="V996" s="963"/>
      <c r="W996" s="807"/>
      <c r="X996" s="807"/>
      <c r="Y996" s="807"/>
      <c r="Z996" s="807"/>
      <c r="AA996" s="807"/>
      <c r="AB996" s="807"/>
      <c r="AC996" s="807"/>
      <c r="AD996" s="807"/>
      <c r="AE996" s="807"/>
      <c r="AF996" s="807"/>
      <c r="AG996" s="807"/>
      <c r="AH996" s="807"/>
      <c r="AI996" s="807"/>
      <c r="AJ996" s="807"/>
      <c r="AK996" s="559"/>
    </row>
    <row r="997" spans="1:37" ht="63" customHeight="1" x14ac:dyDescent="0.25">
      <c r="A997" s="767"/>
      <c r="B997" s="784">
        <v>989</v>
      </c>
      <c r="C997" s="785" t="s">
        <v>2768</v>
      </c>
      <c r="D997" s="792" t="s">
        <v>8980</v>
      </c>
      <c r="E997" s="793" t="s">
        <v>17526</v>
      </c>
      <c r="F997" s="792" t="s">
        <v>6139</v>
      </c>
      <c r="G997" s="794" t="s">
        <v>3400</v>
      </c>
      <c r="H997" s="796"/>
      <c r="I997" s="796"/>
      <c r="J997" s="796"/>
      <c r="K997" s="796"/>
      <c r="L997" s="807">
        <f t="shared" si="95"/>
        <v>594</v>
      </c>
      <c r="M997" s="796"/>
      <c r="N997" s="797">
        <v>49.5</v>
      </c>
      <c r="O997" s="795"/>
      <c r="P997" s="795"/>
      <c r="Q997" s="796"/>
      <c r="R997" s="807" t="s">
        <v>16715</v>
      </c>
      <c r="S997" s="807" t="s">
        <v>8952</v>
      </c>
      <c r="T997" s="796" t="s">
        <v>17415</v>
      </c>
      <c r="U997" s="807"/>
      <c r="V997" s="963">
        <v>5</v>
      </c>
      <c r="W997" s="807" t="s">
        <v>13717</v>
      </c>
      <c r="X997" s="807"/>
      <c r="Y997" s="807"/>
      <c r="Z997" s="807"/>
      <c r="AA997" s="807"/>
      <c r="AB997" s="807" t="s">
        <v>10525</v>
      </c>
      <c r="AC997" s="807" t="s">
        <v>10027</v>
      </c>
      <c r="AD997" s="807"/>
      <c r="AE997" s="807"/>
      <c r="AF997" s="807"/>
      <c r="AG997" s="807"/>
      <c r="AH997" s="807"/>
      <c r="AI997" s="807"/>
      <c r="AJ997" s="807"/>
      <c r="AK997" s="559"/>
    </row>
    <row r="998" spans="1:37" ht="47.25" customHeight="1" x14ac:dyDescent="0.25">
      <c r="A998" s="767"/>
      <c r="B998" s="784">
        <v>990</v>
      </c>
      <c r="C998" s="785" t="s">
        <v>3034</v>
      </c>
      <c r="D998" s="792" t="s">
        <v>8507</v>
      </c>
      <c r="E998" s="793" t="s">
        <v>7052</v>
      </c>
      <c r="F998" s="792" t="s">
        <v>6145</v>
      </c>
      <c r="G998" s="794" t="s">
        <v>3400</v>
      </c>
      <c r="H998" s="796"/>
      <c r="I998" s="796"/>
      <c r="J998" s="796"/>
      <c r="K998" s="796"/>
      <c r="L998" s="807">
        <f t="shared" si="95"/>
        <v>72</v>
      </c>
      <c r="M998" s="796"/>
      <c r="N998" s="797">
        <v>6</v>
      </c>
      <c r="O998" s="795"/>
      <c r="P998" s="795"/>
      <c r="Q998" s="796"/>
      <c r="R998" s="807" t="s">
        <v>16715</v>
      </c>
      <c r="S998" s="807" t="s">
        <v>8952</v>
      </c>
      <c r="T998" s="796" t="s">
        <v>6148</v>
      </c>
      <c r="U998" s="807"/>
      <c r="V998" s="963"/>
      <c r="W998" s="807"/>
      <c r="X998" s="807"/>
      <c r="Y998" s="807"/>
      <c r="Z998" s="807"/>
      <c r="AA998" s="807"/>
      <c r="AB998" s="807"/>
      <c r="AC998" s="807"/>
      <c r="AD998" s="807"/>
      <c r="AE998" s="807"/>
      <c r="AF998" s="807"/>
      <c r="AG998" s="807"/>
      <c r="AH998" s="807"/>
      <c r="AI998" s="807"/>
      <c r="AJ998" s="807"/>
      <c r="AK998" s="559"/>
    </row>
    <row r="999" spans="1:37" ht="31.5" customHeight="1" x14ac:dyDescent="0.25">
      <c r="A999" s="767"/>
      <c r="B999" s="784">
        <v>991</v>
      </c>
      <c r="C999" s="785" t="s">
        <v>3034</v>
      </c>
      <c r="D999" s="785" t="s">
        <v>8504</v>
      </c>
      <c r="E999" s="793" t="s">
        <v>13827</v>
      </c>
      <c r="F999" s="792" t="s">
        <v>6151</v>
      </c>
      <c r="G999" s="794" t="s">
        <v>3400</v>
      </c>
      <c r="H999" s="796"/>
      <c r="I999" s="796"/>
      <c r="J999" s="796"/>
      <c r="K999" s="796"/>
      <c r="L999" s="807">
        <f t="shared" si="95"/>
        <v>96</v>
      </c>
      <c r="M999" s="796"/>
      <c r="N999" s="797">
        <v>8</v>
      </c>
      <c r="O999" s="795"/>
      <c r="P999" s="795"/>
      <c r="Q999" s="796"/>
      <c r="R999" s="807" t="s">
        <v>16715</v>
      </c>
      <c r="S999" s="807" t="s">
        <v>8952</v>
      </c>
      <c r="T999" s="796" t="s">
        <v>6154</v>
      </c>
      <c r="U999" s="807"/>
      <c r="V999" s="963"/>
      <c r="W999" s="807"/>
      <c r="X999" s="807"/>
      <c r="Y999" s="807"/>
      <c r="Z999" s="807"/>
      <c r="AA999" s="807">
        <v>1</v>
      </c>
      <c r="AB999" s="807" t="s">
        <v>13485</v>
      </c>
      <c r="AC999" s="807" t="s">
        <v>10027</v>
      </c>
      <c r="AD999" s="807"/>
      <c r="AE999" s="807" t="s">
        <v>10027</v>
      </c>
      <c r="AF999" s="807"/>
      <c r="AG999" s="807"/>
      <c r="AH999" s="807"/>
      <c r="AI999" s="807"/>
      <c r="AJ999" s="807"/>
      <c r="AK999" s="559"/>
    </row>
    <row r="1000" spans="1:37" ht="31.5" customHeight="1" x14ac:dyDescent="0.25">
      <c r="A1000" s="767"/>
      <c r="B1000" s="784">
        <v>992</v>
      </c>
      <c r="C1000" s="785" t="s">
        <v>2809</v>
      </c>
      <c r="D1000" s="792" t="s">
        <v>9002</v>
      </c>
      <c r="E1000" s="793" t="s">
        <v>7054</v>
      </c>
      <c r="F1000" s="792" t="s">
        <v>6157</v>
      </c>
      <c r="G1000" s="794" t="s">
        <v>3400</v>
      </c>
      <c r="H1000" s="796"/>
      <c r="I1000" s="796"/>
      <c r="J1000" s="796"/>
      <c r="K1000" s="796"/>
      <c r="L1000" s="807">
        <f t="shared" si="95"/>
        <v>124.80000000000001</v>
      </c>
      <c r="M1000" s="796"/>
      <c r="N1000" s="797">
        <v>10.4</v>
      </c>
      <c r="O1000" s="795"/>
      <c r="P1000" s="795"/>
      <c r="Q1000" s="796"/>
      <c r="R1000" s="807" t="s">
        <v>16715</v>
      </c>
      <c r="S1000" s="807" t="s">
        <v>8952</v>
      </c>
      <c r="T1000" s="796" t="s">
        <v>6160</v>
      </c>
      <c r="U1000" s="807"/>
      <c r="V1000" s="963">
        <v>3</v>
      </c>
      <c r="W1000" s="807" t="s">
        <v>13487</v>
      </c>
      <c r="X1000" s="807"/>
      <c r="Y1000" s="807"/>
      <c r="Z1000" s="807"/>
      <c r="AA1000" s="807"/>
      <c r="AB1000" s="807"/>
      <c r="AC1000" s="807" t="s">
        <v>10027</v>
      </c>
      <c r="AD1000" s="807" t="s">
        <v>10027</v>
      </c>
      <c r="AE1000" s="807" t="s">
        <v>10027</v>
      </c>
      <c r="AF1000" s="807"/>
      <c r="AG1000" s="807"/>
      <c r="AH1000" s="807"/>
      <c r="AI1000" s="807"/>
      <c r="AJ1000" s="807"/>
      <c r="AK1000" s="559"/>
    </row>
    <row r="1001" spans="1:37" ht="31.5" customHeight="1" x14ac:dyDescent="0.25">
      <c r="A1001" s="767"/>
      <c r="B1001" s="784">
        <v>993</v>
      </c>
      <c r="C1001" s="785" t="s">
        <v>1191</v>
      </c>
      <c r="D1001" s="792" t="s">
        <v>9011</v>
      </c>
      <c r="E1001" s="793" t="s">
        <v>7055</v>
      </c>
      <c r="F1001" s="792" t="s">
        <v>6163</v>
      </c>
      <c r="G1001" s="794" t="s">
        <v>3400</v>
      </c>
      <c r="H1001" s="796"/>
      <c r="I1001" s="796"/>
      <c r="J1001" s="796"/>
      <c r="K1001" s="796"/>
      <c r="L1001" s="807">
        <f t="shared" si="95"/>
        <v>43.2</v>
      </c>
      <c r="M1001" s="796"/>
      <c r="N1001" s="797">
        <v>3.6</v>
      </c>
      <c r="O1001" s="795"/>
      <c r="P1001" s="795"/>
      <c r="Q1001" s="796"/>
      <c r="R1001" s="807" t="s">
        <v>16715</v>
      </c>
      <c r="S1001" s="807" t="s">
        <v>8952</v>
      </c>
      <c r="T1001" s="796" t="s">
        <v>6166</v>
      </c>
      <c r="U1001" s="807"/>
      <c r="V1001" s="963"/>
      <c r="W1001" s="807"/>
      <c r="X1001" s="807"/>
      <c r="Y1001" s="807"/>
      <c r="Z1001" s="807"/>
      <c r="AA1001" s="807"/>
      <c r="AB1001" s="807"/>
      <c r="AC1001" s="807"/>
      <c r="AD1001" s="807"/>
      <c r="AE1001" s="807"/>
      <c r="AF1001" s="807"/>
      <c r="AG1001" s="807"/>
      <c r="AH1001" s="807"/>
      <c r="AI1001" s="807"/>
      <c r="AJ1001" s="807"/>
      <c r="AK1001" s="559"/>
    </row>
    <row r="1002" spans="1:37" ht="31.5" customHeight="1" x14ac:dyDescent="0.25">
      <c r="A1002" s="767"/>
      <c r="B1002" s="784">
        <v>994</v>
      </c>
      <c r="C1002" s="785" t="s">
        <v>2844</v>
      </c>
      <c r="D1002" s="792" t="s">
        <v>8981</v>
      </c>
      <c r="E1002" s="793" t="s">
        <v>14297</v>
      </c>
      <c r="F1002" s="792" t="s">
        <v>6169</v>
      </c>
      <c r="G1002" s="794" t="s">
        <v>3400</v>
      </c>
      <c r="H1002" s="796"/>
      <c r="I1002" s="796"/>
      <c r="J1002" s="796"/>
      <c r="K1002" s="796"/>
      <c r="L1002" s="807">
        <f t="shared" si="95"/>
        <v>126.72</v>
      </c>
      <c r="M1002" s="796"/>
      <c r="N1002" s="797">
        <v>10.56</v>
      </c>
      <c r="O1002" s="795"/>
      <c r="P1002" s="795"/>
      <c r="Q1002" s="796"/>
      <c r="R1002" s="807" t="s">
        <v>16715</v>
      </c>
      <c r="S1002" s="807" t="s">
        <v>8952</v>
      </c>
      <c r="T1002" s="796" t="s">
        <v>6172</v>
      </c>
      <c r="U1002" s="807"/>
      <c r="V1002" s="963">
        <v>3</v>
      </c>
      <c r="W1002" s="807" t="s">
        <v>13485</v>
      </c>
      <c r="X1002" s="807"/>
      <c r="Y1002" s="807"/>
      <c r="Z1002" s="807"/>
      <c r="AA1002" s="807"/>
      <c r="AB1002" s="807"/>
      <c r="AC1002" s="807"/>
      <c r="AD1002" s="807"/>
      <c r="AE1002" s="807" t="s">
        <v>10027</v>
      </c>
      <c r="AF1002" s="807"/>
      <c r="AG1002" s="807"/>
      <c r="AH1002" s="807"/>
      <c r="AI1002" s="807"/>
      <c r="AJ1002" s="807"/>
      <c r="AK1002" s="559"/>
    </row>
    <row r="1003" spans="1:37" ht="31.5" customHeight="1" x14ac:dyDescent="0.25">
      <c r="A1003" s="767"/>
      <c r="B1003" s="784">
        <v>995</v>
      </c>
      <c r="C1003" s="785" t="s">
        <v>2844</v>
      </c>
      <c r="D1003" s="792" t="s">
        <v>8982</v>
      </c>
      <c r="E1003" s="793" t="s">
        <v>17527</v>
      </c>
      <c r="F1003" s="792" t="s">
        <v>6175</v>
      </c>
      <c r="G1003" s="794" t="s">
        <v>3400</v>
      </c>
      <c r="H1003" s="796"/>
      <c r="I1003" s="796"/>
      <c r="J1003" s="796"/>
      <c r="K1003" s="796"/>
      <c r="L1003" s="807">
        <f t="shared" si="95"/>
        <v>96</v>
      </c>
      <c r="M1003" s="796"/>
      <c r="N1003" s="797">
        <v>8</v>
      </c>
      <c r="O1003" s="795"/>
      <c r="P1003" s="795"/>
      <c r="Q1003" s="796"/>
      <c r="R1003" s="807" t="s">
        <v>16715</v>
      </c>
      <c r="S1003" s="807" t="s">
        <v>8952</v>
      </c>
      <c r="T1003" s="796" t="s">
        <v>17427</v>
      </c>
      <c r="U1003" s="807"/>
      <c r="V1003" s="963"/>
      <c r="W1003" s="807"/>
      <c r="X1003" s="807"/>
      <c r="Y1003" s="807"/>
      <c r="Z1003" s="807"/>
      <c r="AA1003" s="807">
        <v>1</v>
      </c>
      <c r="AB1003" s="807" t="s">
        <v>13544</v>
      </c>
      <c r="AC1003" s="807" t="s">
        <v>10027</v>
      </c>
      <c r="AD1003" s="807"/>
      <c r="AE1003" s="807" t="s">
        <v>10027</v>
      </c>
      <c r="AF1003" s="807"/>
      <c r="AG1003" s="807"/>
      <c r="AH1003" s="807"/>
      <c r="AI1003" s="807"/>
      <c r="AJ1003" s="807"/>
      <c r="AK1003" s="559"/>
    </row>
    <row r="1004" spans="1:37" ht="47.25" customHeight="1" x14ac:dyDescent="0.25">
      <c r="A1004" s="767"/>
      <c r="B1004" s="784">
        <v>996</v>
      </c>
      <c r="C1004" s="785" t="s">
        <v>2809</v>
      </c>
      <c r="D1004" s="792" t="s">
        <v>9001</v>
      </c>
      <c r="E1004" s="793" t="s">
        <v>17528</v>
      </c>
      <c r="F1004" s="792" t="s">
        <v>6181</v>
      </c>
      <c r="G1004" s="794" t="s">
        <v>3400</v>
      </c>
      <c r="H1004" s="796"/>
      <c r="I1004" s="796"/>
      <c r="J1004" s="796"/>
      <c r="K1004" s="796"/>
      <c r="L1004" s="807">
        <f t="shared" si="95"/>
        <v>145.19999999999999</v>
      </c>
      <c r="M1004" s="796"/>
      <c r="N1004" s="797">
        <v>12.1</v>
      </c>
      <c r="O1004" s="795"/>
      <c r="P1004" s="795"/>
      <c r="Q1004" s="796"/>
      <c r="R1004" s="807" t="s">
        <v>16715</v>
      </c>
      <c r="S1004" s="807" t="s">
        <v>8952</v>
      </c>
      <c r="T1004" s="796" t="s">
        <v>17426</v>
      </c>
      <c r="U1004" s="807"/>
      <c r="V1004" s="963">
        <v>4</v>
      </c>
      <c r="W1004" s="807" t="s">
        <v>13717</v>
      </c>
      <c r="X1004" s="807"/>
      <c r="Y1004" s="807"/>
      <c r="Z1004" s="807"/>
      <c r="AA1004" s="807"/>
      <c r="AB1004" s="807"/>
      <c r="AC1004" s="807"/>
      <c r="AD1004" s="807"/>
      <c r="AE1004" s="807"/>
      <c r="AF1004" s="807"/>
      <c r="AG1004" s="807"/>
      <c r="AH1004" s="807"/>
      <c r="AI1004" s="807"/>
      <c r="AJ1004" s="807"/>
      <c r="AK1004" s="559"/>
    </row>
    <row r="1005" spans="1:37" ht="47.25" customHeight="1" x14ac:dyDescent="0.25">
      <c r="A1005" s="767"/>
      <c r="B1005" s="784">
        <v>997</v>
      </c>
      <c r="C1005" s="785" t="s">
        <v>2844</v>
      </c>
      <c r="D1005" s="792" t="s">
        <v>8871</v>
      </c>
      <c r="E1005" s="793" t="s">
        <v>17529</v>
      </c>
      <c r="F1005" s="792" t="s">
        <v>6187</v>
      </c>
      <c r="G1005" s="794" t="s">
        <v>3400</v>
      </c>
      <c r="H1005" s="796"/>
      <c r="I1005" s="796"/>
      <c r="J1005" s="796"/>
      <c r="K1005" s="796"/>
      <c r="L1005" s="807">
        <f t="shared" si="95"/>
        <v>79.199999999999989</v>
      </c>
      <c r="M1005" s="796"/>
      <c r="N1005" s="797">
        <v>6.6</v>
      </c>
      <c r="O1005" s="795"/>
      <c r="P1005" s="795"/>
      <c r="Q1005" s="796"/>
      <c r="R1005" s="807" t="s">
        <v>16715</v>
      </c>
      <c r="S1005" s="807" t="s">
        <v>8952</v>
      </c>
      <c r="T1005" s="796" t="s">
        <v>17420</v>
      </c>
      <c r="U1005" s="807"/>
      <c r="V1005" s="963">
        <v>4</v>
      </c>
      <c r="W1005" s="807" t="s">
        <v>13487</v>
      </c>
      <c r="X1005" s="807"/>
      <c r="Y1005" s="807"/>
      <c r="Z1005" s="807"/>
      <c r="AA1005" s="807"/>
      <c r="AB1005" s="807"/>
      <c r="AC1005" s="807" t="s">
        <v>10027</v>
      </c>
      <c r="AD1005" s="807"/>
      <c r="AE1005" s="807"/>
      <c r="AF1005" s="807"/>
      <c r="AG1005" s="807"/>
      <c r="AH1005" s="807"/>
      <c r="AI1005" s="807"/>
      <c r="AJ1005" s="807"/>
      <c r="AK1005" s="559"/>
    </row>
    <row r="1006" spans="1:37" ht="31.5" customHeight="1" x14ac:dyDescent="0.25">
      <c r="A1006" s="767"/>
      <c r="B1006" s="784">
        <v>998</v>
      </c>
      <c r="C1006" s="785" t="s">
        <v>3034</v>
      </c>
      <c r="D1006" s="792" t="s">
        <v>8984</v>
      </c>
      <c r="E1006" s="793" t="s">
        <v>7060</v>
      </c>
      <c r="F1006" s="792" t="s">
        <v>6193</v>
      </c>
      <c r="G1006" s="794" t="s">
        <v>3400</v>
      </c>
      <c r="H1006" s="796"/>
      <c r="I1006" s="796"/>
      <c r="J1006" s="796"/>
      <c r="K1006" s="796"/>
      <c r="L1006" s="807">
        <f t="shared" si="95"/>
        <v>19.200000000000003</v>
      </c>
      <c r="M1006" s="796"/>
      <c r="N1006" s="797">
        <v>1.6</v>
      </c>
      <c r="O1006" s="795"/>
      <c r="P1006" s="795"/>
      <c r="Q1006" s="796"/>
      <c r="R1006" s="807" t="s">
        <v>16715</v>
      </c>
      <c r="S1006" s="807" t="s">
        <v>8952</v>
      </c>
      <c r="T1006" s="796" t="s">
        <v>17200</v>
      </c>
      <c r="U1006" s="807"/>
      <c r="V1006" s="963">
        <v>2</v>
      </c>
      <c r="W1006" s="807" t="s">
        <v>14222</v>
      </c>
      <c r="X1006" s="807"/>
      <c r="Y1006" s="807"/>
      <c r="Z1006" s="807"/>
      <c r="AA1006" s="807"/>
      <c r="AB1006" s="807"/>
      <c r="AC1006" s="807" t="s">
        <v>10027</v>
      </c>
      <c r="AD1006" s="807" t="s">
        <v>10027</v>
      </c>
      <c r="AE1006" s="807" t="s">
        <v>10027</v>
      </c>
      <c r="AF1006" s="807"/>
      <c r="AG1006" s="807"/>
      <c r="AH1006" s="807"/>
      <c r="AI1006" s="807"/>
      <c r="AJ1006" s="807"/>
      <c r="AK1006" s="559"/>
    </row>
    <row r="1007" spans="1:37" ht="63" customHeight="1" x14ac:dyDescent="0.25">
      <c r="A1007" s="767"/>
      <c r="B1007" s="784">
        <v>999</v>
      </c>
      <c r="C1007" s="798" t="s">
        <v>2759</v>
      </c>
      <c r="D1007" s="792" t="s">
        <v>8913</v>
      </c>
      <c r="E1007" s="807" t="s">
        <v>7651</v>
      </c>
      <c r="F1007" s="789" t="s">
        <v>7073</v>
      </c>
      <c r="G1007" s="807" t="s">
        <v>2856</v>
      </c>
      <c r="H1007" s="807"/>
      <c r="I1007" s="807"/>
      <c r="J1007" s="807"/>
      <c r="K1007" s="807"/>
      <c r="L1007" s="807">
        <f t="shared" si="95"/>
        <v>67.999200000000002</v>
      </c>
      <c r="M1007" s="807"/>
      <c r="N1007" s="788">
        <v>5.6665999999999999</v>
      </c>
      <c r="O1007" s="788"/>
      <c r="P1007" s="788"/>
      <c r="Q1007" s="818" t="s">
        <v>7073</v>
      </c>
      <c r="R1007" s="807" t="s">
        <v>16715</v>
      </c>
      <c r="S1007" s="807" t="s">
        <v>8952</v>
      </c>
      <c r="T1007" s="807" t="s">
        <v>13841</v>
      </c>
      <c r="U1007" s="807"/>
      <c r="V1007" s="963">
        <v>1</v>
      </c>
      <c r="W1007" s="807" t="s">
        <v>13842</v>
      </c>
      <c r="X1007" s="807">
        <v>1</v>
      </c>
      <c r="Y1007" s="807"/>
      <c r="Z1007" s="807"/>
      <c r="AA1007" s="807"/>
      <c r="AB1007" s="807"/>
      <c r="AC1007" s="807" t="s">
        <v>2239</v>
      </c>
      <c r="AD1007" s="807" t="s">
        <v>2239</v>
      </c>
      <c r="AE1007" s="807" t="s">
        <v>2239</v>
      </c>
      <c r="AF1007" s="807" t="s">
        <v>2239</v>
      </c>
      <c r="AG1007" s="807"/>
      <c r="AH1007" s="807"/>
      <c r="AI1007" s="807"/>
      <c r="AJ1007" s="807"/>
      <c r="AK1007" s="559"/>
    </row>
    <row r="1008" spans="1:37" ht="63" customHeight="1" x14ac:dyDescent="0.25">
      <c r="A1008" s="767"/>
      <c r="B1008" s="784">
        <v>1000</v>
      </c>
      <c r="C1008" s="798" t="s">
        <v>2759</v>
      </c>
      <c r="D1008" s="792" t="s">
        <v>8914</v>
      </c>
      <c r="E1008" s="807" t="s">
        <v>7653</v>
      </c>
      <c r="F1008" s="791" t="s">
        <v>14577</v>
      </c>
      <c r="G1008" s="807" t="s">
        <v>2856</v>
      </c>
      <c r="H1008" s="807"/>
      <c r="I1008" s="807"/>
      <c r="J1008" s="807"/>
      <c r="K1008" s="807"/>
      <c r="L1008" s="807">
        <f t="shared" si="95"/>
        <v>8.64</v>
      </c>
      <c r="M1008" s="807"/>
      <c r="N1008" s="788">
        <v>0.72</v>
      </c>
      <c r="O1008" s="788"/>
      <c r="P1008" s="788"/>
      <c r="Q1008" s="820" t="s">
        <v>14577</v>
      </c>
      <c r="R1008" s="807" t="s">
        <v>16715</v>
      </c>
      <c r="S1008" s="807" t="s">
        <v>8952</v>
      </c>
      <c r="T1008" s="807" t="s">
        <v>14576</v>
      </c>
      <c r="U1008" s="807"/>
      <c r="V1008" s="963"/>
      <c r="W1008" s="807"/>
      <c r="X1008" s="807"/>
      <c r="Y1008" s="807"/>
      <c r="Z1008" s="807" t="s">
        <v>11169</v>
      </c>
      <c r="AA1008" s="807"/>
      <c r="AB1008" s="807"/>
      <c r="AC1008" s="807" t="s">
        <v>10027</v>
      </c>
      <c r="AD1008" s="807" t="s">
        <v>2239</v>
      </c>
      <c r="AE1008" s="807" t="s">
        <v>10027</v>
      </c>
      <c r="AF1008" s="807" t="s">
        <v>10027</v>
      </c>
      <c r="AG1008" s="807"/>
      <c r="AH1008" s="807"/>
      <c r="AI1008" s="807"/>
      <c r="AJ1008" s="807"/>
      <c r="AK1008" s="559"/>
    </row>
    <row r="1009" spans="1:37" ht="31.5" customHeight="1" x14ac:dyDescent="0.25">
      <c r="A1009" s="767"/>
      <c r="B1009" s="784">
        <v>1001</v>
      </c>
      <c r="C1009" s="798" t="s">
        <v>2759</v>
      </c>
      <c r="D1009" s="792" t="s">
        <v>8915</v>
      </c>
      <c r="E1009" s="807" t="s">
        <v>7655</v>
      </c>
      <c r="F1009" s="789" t="s">
        <v>7075</v>
      </c>
      <c r="G1009" s="807" t="s">
        <v>2856</v>
      </c>
      <c r="H1009" s="807"/>
      <c r="I1009" s="807"/>
      <c r="J1009" s="807"/>
      <c r="K1009" s="807"/>
      <c r="L1009" s="807">
        <f t="shared" si="95"/>
        <v>148.07999999999998</v>
      </c>
      <c r="M1009" s="807"/>
      <c r="N1009" s="788">
        <v>12.34</v>
      </c>
      <c r="O1009" s="788"/>
      <c r="P1009" s="788"/>
      <c r="Q1009" s="818" t="s">
        <v>7075</v>
      </c>
      <c r="R1009" s="807" t="s">
        <v>16715</v>
      </c>
      <c r="S1009" s="807" t="s">
        <v>8952</v>
      </c>
      <c r="T1009" s="800" t="s">
        <v>12955</v>
      </c>
      <c r="U1009" s="807"/>
      <c r="V1009" s="963">
        <v>2</v>
      </c>
      <c r="W1009" s="807" t="s">
        <v>13843</v>
      </c>
      <c r="X1009" s="807">
        <v>1</v>
      </c>
      <c r="Y1009" s="807" t="s">
        <v>10595</v>
      </c>
      <c r="Z1009" s="807"/>
      <c r="AA1009" s="807"/>
      <c r="AB1009" s="807"/>
      <c r="AC1009" s="807" t="s">
        <v>2239</v>
      </c>
      <c r="AD1009" s="807" t="s">
        <v>2239</v>
      </c>
      <c r="AE1009" s="807" t="s">
        <v>2239</v>
      </c>
      <c r="AF1009" s="807" t="s">
        <v>2239</v>
      </c>
      <c r="AG1009" s="807"/>
      <c r="AH1009" s="807"/>
      <c r="AI1009" s="807"/>
      <c r="AJ1009" s="807"/>
      <c r="AK1009" s="559"/>
    </row>
    <row r="1010" spans="1:37" ht="63" customHeight="1" x14ac:dyDescent="0.25">
      <c r="A1010" s="767"/>
      <c r="B1010" s="784">
        <v>1002</v>
      </c>
      <c r="C1010" s="798" t="s">
        <v>2759</v>
      </c>
      <c r="D1010" s="785" t="s">
        <v>8916</v>
      </c>
      <c r="E1010" s="807" t="s">
        <v>7657</v>
      </c>
      <c r="F1010" s="789" t="s">
        <v>7076</v>
      </c>
      <c r="G1010" s="807" t="s">
        <v>2856</v>
      </c>
      <c r="H1010" s="807" t="s">
        <v>17691</v>
      </c>
      <c r="I1010" s="807"/>
      <c r="J1010" s="807"/>
      <c r="K1010" s="807"/>
      <c r="L1010" s="807">
        <f t="shared" si="95"/>
        <v>134.88</v>
      </c>
      <c r="M1010" s="807"/>
      <c r="N1010" s="788">
        <v>11.24</v>
      </c>
      <c r="O1010" s="788"/>
      <c r="P1010" s="788"/>
      <c r="Q1010" s="818" t="s">
        <v>7076</v>
      </c>
      <c r="R1010" s="807" t="s">
        <v>16715</v>
      </c>
      <c r="S1010" s="807" t="s">
        <v>8952</v>
      </c>
      <c r="T1010" s="800" t="s">
        <v>13070</v>
      </c>
      <c r="U1010" s="807"/>
      <c r="V1010" s="963"/>
      <c r="W1010" s="807"/>
      <c r="X1010" s="807"/>
      <c r="Y1010" s="807"/>
      <c r="Z1010" s="807" t="s">
        <v>10126</v>
      </c>
      <c r="AA1010" s="807"/>
      <c r="AB1010" s="807" t="s">
        <v>13844</v>
      </c>
      <c r="AC1010" s="807" t="s">
        <v>2239</v>
      </c>
      <c r="AD1010" s="807" t="s">
        <v>2239</v>
      </c>
      <c r="AE1010" s="807" t="s">
        <v>2239</v>
      </c>
      <c r="AF1010" s="807" t="s">
        <v>2239</v>
      </c>
      <c r="AG1010" s="807"/>
      <c r="AH1010" s="807"/>
      <c r="AI1010" s="807"/>
      <c r="AJ1010" s="807"/>
      <c r="AK1010" s="559"/>
    </row>
    <row r="1011" spans="1:37" ht="47.25" customHeight="1" x14ac:dyDescent="0.25">
      <c r="A1011" s="767"/>
      <c r="B1011" s="784">
        <v>1003</v>
      </c>
      <c r="C1011" s="798" t="s">
        <v>2759</v>
      </c>
      <c r="D1011" s="785" t="s">
        <v>8918</v>
      </c>
      <c r="E1011" s="807" t="s">
        <v>7661</v>
      </c>
      <c r="F1011" s="789" t="s">
        <v>7083</v>
      </c>
      <c r="G1011" s="807" t="s">
        <v>2856</v>
      </c>
      <c r="H1011" s="807"/>
      <c r="I1011" s="807"/>
      <c r="J1011" s="807"/>
      <c r="K1011" s="807"/>
      <c r="L1011" s="807">
        <f t="shared" si="95"/>
        <v>190.07999999999998</v>
      </c>
      <c r="M1011" s="807"/>
      <c r="N1011" s="788">
        <v>15.84</v>
      </c>
      <c r="O1011" s="788"/>
      <c r="P1011" s="788"/>
      <c r="Q1011" s="818" t="s">
        <v>7083</v>
      </c>
      <c r="R1011" s="807" t="s">
        <v>16715</v>
      </c>
      <c r="S1011" s="807" t="s">
        <v>8952</v>
      </c>
      <c r="T1011" s="800" t="s">
        <v>13078</v>
      </c>
      <c r="U1011" s="807"/>
      <c r="V1011" s="963">
        <v>3</v>
      </c>
      <c r="W1011" s="807" t="s">
        <v>1568</v>
      </c>
      <c r="X1011" s="807"/>
      <c r="Y1011" s="807"/>
      <c r="Z1011" s="807"/>
      <c r="AA1011" s="807"/>
      <c r="AB1011" s="807"/>
      <c r="AC1011" s="807" t="s">
        <v>2239</v>
      </c>
      <c r="AD1011" s="807" t="s">
        <v>2239</v>
      </c>
      <c r="AE1011" s="807" t="s">
        <v>2239</v>
      </c>
      <c r="AF1011" s="807" t="s">
        <v>2239</v>
      </c>
      <c r="AG1011" s="807"/>
      <c r="AH1011" s="807"/>
      <c r="AI1011" s="807" t="s">
        <v>13845</v>
      </c>
      <c r="AJ1011" s="807"/>
      <c r="AK1011" s="559"/>
    </row>
    <row r="1012" spans="1:37" ht="47.25" customHeight="1" x14ac:dyDescent="0.25">
      <c r="A1012" s="767"/>
      <c r="B1012" s="784">
        <v>1004</v>
      </c>
      <c r="C1012" s="785" t="s">
        <v>9510</v>
      </c>
      <c r="D1012" s="785" t="s">
        <v>8391</v>
      </c>
      <c r="E1012" s="807" t="s">
        <v>7663</v>
      </c>
      <c r="F1012" s="789" t="s">
        <v>14579</v>
      </c>
      <c r="G1012" s="807" t="s">
        <v>2856</v>
      </c>
      <c r="H1012" s="807"/>
      <c r="I1012" s="807"/>
      <c r="J1012" s="807"/>
      <c r="K1012" s="807"/>
      <c r="L1012" s="807">
        <f t="shared" si="95"/>
        <v>17.16</v>
      </c>
      <c r="M1012" s="807"/>
      <c r="N1012" s="786">
        <v>1.43</v>
      </c>
      <c r="O1012" s="788"/>
      <c r="P1012" s="788"/>
      <c r="Q1012" s="818" t="s">
        <v>14579</v>
      </c>
      <c r="R1012" s="807" t="s">
        <v>16715</v>
      </c>
      <c r="S1012" s="807" t="s">
        <v>8952</v>
      </c>
      <c r="T1012" s="807" t="s">
        <v>14578</v>
      </c>
      <c r="U1012" s="807"/>
      <c r="V1012" s="963"/>
      <c r="W1012" s="807"/>
      <c r="X1012" s="807"/>
      <c r="Y1012" s="807"/>
      <c r="Z1012" s="807" t="s">
        <v>1589</v>
      </c>
      <c r="AA1012" s="807"/>
      <c r="AB1012" s="807"/>
      <c r="AC1012" s="807"/>
      <c r="AD1012" s="807"/>
      <c r="AE1012" s="807"/>
      <c r="AF1012" s="807"/>
      <c r="AG1012" s="807"/>
      <c r="AH1012" s="807"/>
      <c r="AI1012" s="807"/>
      <c r="AJ1012" s="807"/>
      <c r="AK1012" s="559"/>
    </row>
    <row r="1013" spans="1:37" ht="47.25" customHeight="1" x14ac:dyDescent="0.25">
      <c r="A1013" s="767"/>
      <c r="B1013" s="784">
        <v>1005</v>
      </c>
      <c r="C1013" s="798" t="s">
        <v>2759</v>
      </c>
      <c r="D1013" s="785" t="s">
        <v>8919</v>
      </c>
      <c r="E1013" s="807" t="s">
        <v>7665</v>
      </c>
      <c r="F1013" s="789" t="s">
        <v>7085</v>
      </c>
      <c r="G1013" s="807" t="s">
        <v>2856</v>
      </c>
      <c r="H1013" s="807"/>
      <c r="I1013" s="807"/>
      <c r="J1013" s="807"/>
      <c r="K1013" s="807"/>
      <c r="L1013" s="807">
        <f t="shared" si="95"/>
        <v>9</v>
      </c>
      <c r="M1013" s="807"/>
      <c r="N1013" s="788">
        <v>0.75</v>
      </c>
      <c r="O1013" s="788"/>
      <c r="P1013" s="788"/>
      <c r="Q1013" s="818" t="s">
        <v>7085</v>
      </c>
      <c r="R1013" s="807" t="s">
        <v>16715</v>
      </c>
      <c r="S1013" s="807" t="s">
        <v>8952</v>
      </c>
      <c r="T1013" s="807" t="s">
        <v>13846</v>
      </c>
      <c r="U1013" s="807"/>
      <c r="V1013" s="963">
        <v>1</v>
      </c>
      <c r="W1013" s="807" t="s">
        <v>10525</v>
      </c>
      <c r="X1013" s="807"/>
      <c r="Y1013" s="807"/>
      <c r="Z1013" s="807"/>
      <c r="AA1013" s="807"/>
      <c r="AB1013" s="807"/>
      <c r="AC1013" s="807" t="s">
        <v>2239</v>
      </c>
      <c r="AD1013" s="807" t="s">
        <v>2239</v>
      </c>
      <c r="AE1013" s="807" t="s">
        <v>2239</v>
      </c>
      <c r="AF1013" s="807" t="s">
        <v>2239</v>
      </c>
      <c r="AG1013" s="807"/>
      <c r="AH1013" s="807"/>
      <c r="AI1013" s="807"/>
      <c r="AJ1013" s="807"/>
      <c r="AK1013" s="559"/>
    </row>
    <row r="1014" spans="1:37" ht="47.25" customHeight="1" x14ac:dyDescent="0.25">
      <c r="A1014" s="767"/>
      <c r="B1014" s="784">
        <v>1006</v>
      </c>
      <c r="C1014" s="798" t="s">
        <v>2759</v>
      </c>
      <c r="D1014" s="785" t="s">
        <v>8920</v>
      </c>
      <c r="E1014" s="807" t="s">
        <v>7667</v>
      </c>
      <c r="F1014" s="789" t="s">
        <v>14579</v>
      </c>
      <c r="G1014" s="807" t="s">
        <v>2856</v>
      </c>
      <c r="H1014" s="807"/>
      <c r="I1014" s="807"/>
      <c r="J1014" s="807"/>
      <c r="K1014" s="807"/>
      <c r="L1014" s="807">
        <f t="shared" si="95"/>
        <v>39.599999999999994</v>
      </c>
      <c r="M1014" s="807"/>
      <c r="N1014" s="788">
        <v>3.3</v>
      </c>
      <c r="O1014" s="788"/>
      <c r="P1014" s="788"/>
      <c r="Q1014" s="818" t="s">
        <v>14579</v>
      </c>
      <c r="R1014" s="807" t="s">
        <v>16715</v>
      </c>
      <c r="S1014" s="807" t="s">
        <v>8952</v>
      </c>
      <c r="T1014" s="807" t="s">
        <v>14580</v>
      </c>
      <c r="U1014" s="807"/>
      <c r="V1014" s="963"/>
      <c r="W1014" s="807"/>
      <c r="X1014" s="807"/>
      <c r="Y1014" s="807"/>
      <c r="Z1014" s="807" t="s">
        <v>1589</v>
      </c>
      <c r="AA1014" s="807"/>
      <c r="AB1014" s="807"/>
      <c r="AC1014" s="807" t="s">
        <v>2239</v>
      </c>
      <c r="AD1014" s="807" t="s">
        <v>2239</v>
      </c>
      <c r="AE1014" s="807" t="s">
        <v>2239</v>
      </c>
      <c r="AF1014" s="807" t="s">
        <v>2239</v>
      </c>
      <c r="AG1014" s="807"/>
      <c r="AH1014" s="807"/>
      <c r="AI1014" s="807"/>
      <c r="AJ1014" s="807"/>
      <c r="AK1014" s="559"/>
    </row>
    <row r="1015" spans="1:37" ht="31.5" customHeight="1" x14ac:dyDescent="0.25">
      <c r="A1015" s="767"/>
      <c r="B1015" s="784">
        <v>1007</v>
      </c>
      <c r="C1015" s="798" t="s">
        <v>2759</v>
      </c>
      <c r="D1015" s="785" t="s">
        <v>8921</v>
      </c>
      <c r="E1015" s="807" t="s">
        <v>7669</v>
      </c>
      <c r="F1015" s="789" t="s">
        <v>7094</v>
      </c>
      <c r="G1015" s="807" t="s">
        <v>2856</v>
      </c>
      <c r="H1015" s="807"/>
      <c r="I1015" s="807"/>
      <c r="J1015" s="807"/>
      <c r="K1015" s="807"/>
      <c r="L1015" s="807">
        <f t="shared" si="95"/>
        <v>66</v>
      </c>
      <c r="M1015" s="807"/>
      <c r="N1015" s="788">
        <v>5.5</v>
      </c>
      <c r="O1015" s="788"/>
      <c r="P1015" s="788"/>
      <c r="Q1015" s="818" t="s">
        <v>7094</v>
      </c>
      <c r="R1015" s="807" t="s">
        <v>16715</v>
      </c>
      <c r="S1015" s="807" t="s">
        <v>8952</v>
      </c>
      <c r="T1015" s="800" t="s">
        <v>13031</v>
      </c>
      <c r="U1015" s="807"/>
      <c r="V1015" s="963">
        <v>1</v>
      </c>
      <c r="W1015" s="807" t="s">
        <v>13848</v>
      </c>
      <c r="X1015" s="807"/>
      <c r="Y1015" s="807"/>
      <c r="Z1015" s="807"/>
      <c r="AA1015" s="807"/>
      <c r="AB1015" s="807"/>
      <c r="AC1015" s="807" t="s">
        <v>10027</v>
      </c>
      <c r="AD1015" s="807" t="s">
        <v>10027</v>
      </c>
      <c r="AE1015" s="807" t="s">
        <v>10027</v>
      </c>
      <c r="AF1015" s="807" t="s">
        <v>2239</v>
      </c>
      <c r="AG1015" s="807"/>
      <c r="AH1015" s="807" t="s">
        <v>662</v>
      </c>
      <c r="AI1015" s="807"/>
      <c r="AJ1015" s="807"/>
      <c r="AK1015" s="559"/>
    </row>
    <row r="1016" spans="1:37" ht="31.5" customHeight="1" x14ac:dyDescent="0.25">
      <c r="A1016" s="767"/>
      <c r="B1016" s="784">
        <v>1008</v>
      </c>
      <c r="C1016" s="798" t="s">
        <v>2759</v>
      </c>
      <c r="D1016" s="785" t="s">
        <v>8922</v>
      </c>
      <c r="E1016" s="807" t="s">
        <v>7671</v>
      </c>
      <c r="F1016" s="789" t="s">
        <v>7095</v>
      </c>
      <c r="G1016" s="807" t="s">
        <v>2856</v>
      </c>
      <c r="H1016" s="807"/>
      <c r="I1016" s="807"/>
      <c r="J1016" s="807"/>
      <c r="K1016" s="807"/>
      <c r="L1016" s="807">
        <f t="shared" si="95"/>
        <v>86.398800000000008</v>
      </c>
      <c r="M1016" s="807"/>
      <c r="N1016" s="788">
        <v>7.1999000000000004</v>
      </c>
      <c r="O1016" s="788"/>
      <c r="P1016" s="788"/>
      <c r="Q1016" s="818" t="s">
        <v>7095</v>
      </c>
      <c r="R1016" s="807" t="s">
        <v>16715</v>
      </c>
      <c r="S1016" s="807" t="s">
        <v>8952</v>
      </c>
      <c r="T1016" s="800" t="s">
        <v>12979</v>
      </c>
      <c r="U1016" s="807"/>
      <c r="V1016" s="963">
        <v>2</v>
      </c>
      <c r="W1016" s="807" t="s">
        <v>13849</v>
      </c>
      <c r="X1016" s="807"/>
      <c r="Y1016" s="807"/>
      <c r="Z1016" s="807"/>
      <c r="AA1016" s="807"/>
      <c r="AB1016" s="807"/>
      <c r="AC1016" s="807" t="s">
        <v>10027</v>
      </c>
      <c r="AD1016" s="807" t="s">
        <v>10027</v>
      </c>
      <c r="AE1016" s="807" t="s">
        <v>10027</v>
      </c>
      <c r="AF1016" s="807" t="s">
        <v>10027</v>
      </c>
      <c r="AG1016" s="807"/>
      <c r="AH1016" s="807" t="s">
        <v>1097</v>
      </c>
      <c r="AI1016" s="807" t="s">
        <v>13850</v>
      </c>
      <c r="AJ1016" s="807"/>
      <c r="AK1016" s="559"/>
    </row>
    <row r="1017" spans="1:37" ht="31.5" customHeight="1" x14ac:dyDescent="0.25">
      <c r="A1017" s="767"/>
      <c r="B1017" s="784">
        <v>1009</v>
      </c>
      <c r="C1017" s="798" t="s">
        <v>2759</v>
      </c>
      <c r="D1017" s="785" t="s">
        <v>8923</v>
      </c>
      <c r="E1017" s="807" t="s">
        <v>7673</v>
      </c>
      <c r="F1017" s="789" t="s">
        <v>14784</v>
      </c>
      <c r="G1017" s="807" t="s">
        <v>2856</v>
      </c>
      <c r="H1017" s="807"/>
      <c r="I1017" s="807"/>
      <c r="J1017" s="807"/>
      <c r="K1017" s="807"/>
      <c r="L1017" s="807">
        <f t="shared" si="95"/>
        <v>52.800000000000004</v>
      </c>
      <c r="M1017" s="807"/>
      <c r="N1017" s="788">
        <v>4.4000000000000004</v>
      </c>
      <c r="O1017" s="788"/>
      <c r="P1017" s="788"/>
      <c r="Q1017" s="818" t="s">
        <v>14784</v>
      </c>
      <c r="R1017" s="807" t="s">
        <v>16715</v>
      </c>
      <c r="S1017" s="807" t="s">
        <v>8952</v>
      </c>
      <c r="T1017" s="807" t="s">
        <v>14783</v>
      </c>
      <c r="U1017" s="807"/>
      <c r="V1017" s="963">
        <v>1</v>
      </c>
      <c r="W1017" s="807" t="s">
        <v>13849</v>
      </c>
      <c r="X1017" s="807"/>
      <c r="Y1017" s="807"/>
      <c r="Z1017" s="807"/>
      <c r="AA1017" s="807"/>
      <c r="AB1017" s="807"/>
      <c r="AC1017" s="807" t="s">
        <v>2239</v>
      </c>
      <c r="AD1017" s="807" t="s">
        <v>2239</v>
      </c>
      <c r="AE1017" s="807" t="s">
        <v>2239</v>
      </c>
      <c r="AF1017" s="807" t="s">
        <v>2239</v>
      </c>
      <c r="AG1017" s="807"/>
      <c r="AH1017" s="807"/>
      <c r="AI1017" s="807"/>
      <c r="AJ1017" s="807"/>
      <c r="AK1017" s="559"/>
    </row>
    <row r="1018" spans="1:37" ht="31.5" customHeight="1" x14ac:dyDescent="0.25">
      <c r="A1018" s="767"/>
      <c r="B1018" s="784">
        <v>1010</v>
      </c>
      <c r="C1018" s="798" t="s">
        <v>2759</v>
      </c>
      <c r="D1018" s="785" t="s">
        <v>8924</v>
      </c>
      <c r="E1018" s="807" t="s">
        <v>7675</v>
      </c>
      <c r="F1018" s="789" t="s">
        <v>7097</v>
      </c>
      <c r="G1018" s="807" t="s">
        <v>2856</v>
      </c>
      <c r="H1018" s="807"/>
      <c r="I1018" s="807"/>
      <c r="J1018" s="807"/>
      <c r="K1018" s="807"/>
      <c r="L1018" s="807">
        <f t="shared" si="95"/>
        <v>31.68</v>
      </c>
      <c r="M1018" s="807"/>
      <c r="N1018" s="788">
        <v>2.64</v>
      </c>
      <c r="O1018" s="788"/>
      <c r="P1018" s="788"/>
      <c r="Q1018" s="818" t="s">
        <v>7097</v>
      </c>
      <c r="R1018" s="807" t="s">
        <v>16715</v>
      </c>
      <c r="S1018" s="807" t="s">
        <v>8952</v>
      </c>
      <c r="T1018" s="800" t="s">
        <v>13082</v>
      </c>
      <c r="U1018" s="807"/>
      <c r="V1018" s="963">
        <v>1</v>
      </c>
      <c r="W1018" s="807" t="s">
        <v>13849</v>
      </c>
      <c r="X1018" s="807"/>
      <c r="Y1018" s="807"/>
      <c r="Z1018" s="807"/>
      <c r="AA1018" s="807"/>
      <c r="AB1018" s="807"/>
      <c r="AC1018" s="807" t="s">
        <v>10027</v>
      </c>
      <c r="AD1018" s="807" t="s">
        <v>10027</v>
      </c>
      <c r="AE1018" s="807" t="s">
        <v>10027</v>
      </c>
      <c r="AF1018" s="807" t="s">
        <v>2239</v>
      </c>
      <c r="AG1018" s="807"/>
      <c r="AH1018" s="807" t="s">
        <v>13851</v>
      </c>
      <c r="AI1018" s="807"/>
      <c r="AJ1018" s="807"/>
      <c r="AK1018" s="559"/>
    </row>
    <row r="1019" spans="1:37" ht="31.5" customHeight="1" x14ac:dyDescent="0.25">
      <c r="A1019" s="767"/>
      <c r="B1019" s="784">
        <v>1011</v>
      </c>
      <c r="C1019" s="798" t="s">
        <v>2759</v>
      </c>
      <c r="D1019" s="785" t="s">
        <v>8925</v>
      </c>
      <c r="E1019" s="807" t="s">
        <v>7677</v>
      </c>
      <c r="F1019" s="789" t="s">
        <v>7098</v>
      </c>
      <c r="G1019" s="807" t="s">
        <v>2856</v>
      </c>
      <c r="H1019" s="807"/>
      <c r="I1019" s="807"/>
      <c r="J1019" s="807"/>
      <c r="K1019" s="807"/>
      <c r="L1019" s="807">
        <f t="shared" si="95"/>
        <v>233.16</v>
      </c>
      <c r="M1019" s="807"/>
      <c r="N1019" s="788">
        <v>19.43</v>
      </c>
      <c r="O1019" s="788"/>
      <c r="P1019" s="788"/>
      <c r="Q1019" s="818" t="s">
        <v>7098</v>
      </c>
      <c r="R1019" s="807" t="s">
        <v>16715</v>
      </c>
      <c r="S1019" s="807" t="s">
        <v>8952</v>
      </c>
      <c r="T1019" s="800" t="s">
        <v>12935</v>
      </c>
      <c r="U1019" s="807"/>
      <c r="V1019" s="963">
        <v>2</v>
      </c>
      <c r="W1019" s="807" t="s">
        <v>13848</v>
      </c>
      <c r="X1019" s="807"/>
      <c r="Y1019" s="807"/>
      <c r="Z1019" s="807"/>
      <c r="AA1019" s="807"/>
      <c r="AB1019" s="807"/>
      <c r="AC1019" s="807" t="s">
        <v>10027</v>
      </c>
      <c r="AD1019" s="807" t="s">
        <v>10027</v>
      </c>
      <c r="AE1019" s="807" t="s">
        <v>10027</v>
      </c>
      <c r="AF1019" s="807" t="s">
        <v>10027</v>
      </c>
      <c r="AG1019" s="807"/>
      <c r="AH1019" s="807" t="s">
        <v>13851</v>
      </c>
      <c r="AI1019" s="807" t="s">
        <v>13850</v>
      </c>
      <c r="AJ1019" s="807"/>
      <c r="AK1019" s="559"/>
    </row>
    <row r="1020" spans="1:37" ht="31.5" customHeight="1" x14ac:dyDescent="0.25">
      <c r="A1020" s="767"/>
      <c r="B1020" s="784">
        <v>1012</v>
      </c>
      <c r="C1020" s="798" t="s">
        <v>2759</v>
      </c>
      <c r="D1020" s="785" t="s">
        <v>8926</v>
      </c>
      <c r="E1020" s="807" t="s">
        <v>7679</v>
      </c>
      <c r="F1020" s="789" t="s">
        <v>7099</v>
      </c>
      <c r="G1020" s="807" t="s">
        <v>2856</v>
      </c>
      <c r="H1020" s="807"/>
      <c r="I1020" s="807"/>
      <c r="J1020" s="807"/>
      <c r="K1020" s="807"/>
      <c r="L1020" s="807" t="e">
        <f t="shared" si="95"/>
        <v>#VALUE!</v>
      </c>
      <c r="M1020" s="807"/>
      <c r="N1020" s="788" t="s">
        <v>13852</v>
      </c>
      <c r="O1020" s="788"/>
      <c r="P1020" s="788"/>
      <c r="Q1020" s="818" t="s">
        <v>7099</v>
      </c>
      <c r="R1020" s="807" t="s">
        <v>16715</v>
      </c>
      <c r="S1020" s="807" t="s">
        <v>8952</v>
      </c>
      <c r="T1020" s="800" t="s">
        <v>13053</v>
      </c>
      <c r="U1020" s="807"/>
      <c r="V1020" s="963">
        <v>2</v>
      </c>
      <c r="W1020" s="807" t="s">
        <v>13853</v>
      </c>
      <c r="X1020" s="807"/>
      <c r="Y1020" s="807"/>
      <c r="Z1020" s="807"/>
      <c r="AA1020" s="807"/>
      <c r="AB1020" s="807"/>
      <c r="AC1020" s="807" t="s">
        <v>10027</v>
      </c>
      <c r="AD1020" s="807" t="s">
        <v>10027</v>
      </c>
      <c r="AE1020" s="807" t="s">
        <v>10027</v>
      </c>
      <c r="AF1020" s="807" t="s">
        <v>2239</v>
      </c>
      <c r="AG1020" s="807"/>
      <c r="AH1020" s="807" t="s">
        <v>13851</v>
      </c>
      <c r="AI1020" s="807"/>
      <c r="AJ1020" s="807"/>
      <c r="AK1020" s="559"/>
    </row>
    <row r="1021" spans="1:37" ht="31.5" customHeight="1" x14ac:dyDescent="0.25">
      <c r="A1021" s="767"/>
      <c r="B1021" s="784">
        <v>1013</v>
      </c>
      <c r="C1021" s="798" t="s">
        <v>2759</v>
      </c>
      <c r="D1021" s="785" t="s">
        <v>8927</v>
      </c>
      <c r="E1021" s="807" t="s">
        <v>7681</v>
      </c>
      <c r="F1021" s="789" t="s">
        <v>14786</v>
      </c>
      <c r="G1021" s="807" t="s">
        <v>2856</v>
      </c>
      <c r="H1021" s="807"/>
      <c r="I1021" s="807"/>
      <c r="J1021" s="807"/>
      <c r="K1021" s="807"/>
      <c r="L1021" s="807">
        <f t="shared" si="95"/>
        <v>39.599999999999994</v>
      </c>
      <c r="M1021" s="807"/>
      <c r="N1021" s="788">
        <v>3.3</v>
      </c>
      <c r="O1021" s="788"/>
      <c r="P1021" s="788"/>
      <c r="Q1021" s="818" t="s">
        <v>14786</v>
      </c>
      <c r="R1021" s="807" t="s">
        <v>16715</v>
      </c>
      <c r="S1021" s="807" t="s">
        <v>8952</v>
      </c>
      <c r="T1021" s="857" t="s">
        <v>14785</v>
      </c>
      <c r="U1021" s="807"/>
      <c r="V1021" s="963">
        <v>1</v>
      </c>
      <c r="W1021" s="807" t="s">
        <v>13854</v>
      </c>
      <c r="X1021" s="807"/>
      <c r="Y1021" s="807"/>
      <c r="Z1021" s="807"/>
      <c r="AA1021" s="807"/>
      <c r="AB1021" s="807"/>
      <c r="AC1021" s="807" t="s">
        <v>10027</v>
      </c>
      <c r="AD1021" s="807" t="s">
        <v>10027</v>
      </c>
      <c r="AE1021" s="807" t="s">
        <v>10027</v>
      </c>
      <c r="AF1021" s="807" t="s">
        <v>2239</v>
      </c>
      <c r="AG1021" s="807"/>
      <c r="AH1021" s="807" t="s">
        <v>977</v>
      </c>
      <c r="AI1021" s="807" t="s">
        <v>13855</v>
      </c>
      <c r="AJ1021" s="807"/>
      <c r="AK1021" s="559"/>
    </row>
    <row r="1022" spans="1:37" ht="31.5" customHeight="1" x14ac:dyDescent="0.25">
      <c r="A1022" s="767"/>
      <c r="B1022" s="784">
        <v>1014</v>
      </c>
      <c r="C1022" s="785" t="s">
        <v>3034</v>
      </c>
      <c r="D1022" s="785" t="s">
        <v>8963</v>
      </c>
      <c r="E1022" s="807" t="s">
        <v>7683</v>
      </c>
      <c r="F1022" s="789" t="s">
        <v>7101</v>
      </c>
      <c r="G1022" s="807" t="s">
        <v>2856</v>
      </c>
      <c r="H1022" s="807"/>
      <c r="I1022" s="807"/>
      <c r="J1022" s="807"/>
      <c r="K1022" s="807"/>
      <c r="L1022" s="807">
        <f t="shared" si="95"/>
        <v>39.96</v>
      </c>
      <c r="M1022" s="807"/>
      <c r="N1022" s="788">
        <v>3.33</v>
      </c>
      <c r="O1022" s="788"/>
      <c r="P1022" s="788"/>
      <c r="Q1022" s="818" t="s">
        <v>7101</v>
      </c>
      <c r="R1022" s="807" t="s">
        <v>16715</v>
      </c>
      <c r="S1022" s="807" t="s">
        <v>8952</v>
      </c>
      <c r="T1022" s="800" t="s">
        <v>13024</v>
      </c>
      <c r="U1022" s="807"/>
      <c r="V1022" s="963">
        <v>1</v>
      </c>
      <c r="W1022" s="807" t="s">
        <v>13847</v>
      </c>
      <c r="X1022" s="807"/>
      <c r="Y1022" s="807"/>
      <c r="Z1022" s="807"/>
      <c r="AA1022" s="807"/>
      <c r="AB1022" s="807"/>
      <c r="AC1022" s="807" t="s">
        <v>10027</v>
      </c>
      <c r="AD1022" s="807" t="s">
        <v>10027</v>
      </c>
      <c r="AE1022" s="807" t="s">
        <v>10027</v>
      </c>
      <c r="AF1022" s="807" t="s">
        <v>2239</v>
      </c>
      <c r="AG1022" s="807"/>
      <c r="AH1022" s="807"/>
      <c r="AI1022" s="807"/>
      <c r="AJ1022" s="807"/>
      <c r="AK1022" s="559"/>
    </row>
    <row r="1023" spans="1:37" ht="31.5" customHeight="1" x14ac:dyDescent="0.25">
      <c r="A1023" s="767"/>
      <c r="B1023" s="784">
        <v>1015</v>
      </c>
      <c r="C1023" s="798" t="s">
        <v>2759</v>
      </c>
      <c r="D1023" s="785" t="s">
        <v>8928</v>
      </c>
      <c r="E1023" s="807" t="s">
        <v>7685</v>
      </c>
      <c r="F1023" s="789" t="s">
        <v>7102</v>
      </c>
      <c r="G1023" s="807" t="s">
        <v>2856</v>
      </c>
      <c r="H1023" s="807"/>
      <c r="I1023" s="807"/>
      <c r="J1023" s="807"/>
      <c r="K1023" s="807"/>
      <c r="L1023" s="807">
        <f t="shared" si="95"/>
        <v>34.32</v>
      </c>
      <c r="M1023" s="807"/>
      <c r="N1023" s="788">
        <v>2.86</v>
      </c>
      <c r="O1023" s="788"/>
      <c r="P1023" s="788"/>
      <c r="Q1023" s="818" t="s">
        <v>7102</v>
      </c>
      <c r="R1023" s="807" t="s">
        <v>16715</v>
      </c>
      <c r="S1023" s="807" t="s">
        <v>8952</v>
      </c>
      <c r="T1023" s="800" t="s">
        <v>13058</v>
      </c>
      <c r="U1023" s="807"/>
      <c r="V1023" s="963">
        <v>1</v>
      </c>
      <c r="W1023" s="807" t="s">
        <v>13849</v>
      </c>
      <c r="X1023" s="807"/>
      <c r="Y1023" s="807"/>
      <c r="Z1023" s="807"/>
      <c r="AA1023" s="807"/>
      <c r="AB1023" s="807"/>
      <c r="AC1023" s="807" t="s">
        <v>10027</v>
      </c>
      <c r="AD1023" s="807" t="s">
        <v>10027</v>
      </c>
      <c r="AE1023" s="807" t="s">
        <v>10027</v>
      </c>
      <c r="AF1023" s="807" t="s">
        <v>2239</v>
      </c>
      <c r="AG1023" s="807"/>
      <c r="AH1023" s="807" t="s">
        <v>1097</v>
      </c>
      <c r="AI1023" s="807" t="s">
        <v>13855</v>
      </c>
      <c r="AJ1023" s="807"/>
      <c r="AK1023" s="559"/>
    </row>
    <row r="1024" spans="1:37" ht="31.5" customHeight="1" x14ac:dyDescent="0.25">
      <c r="A1024" s="767"/>
      <c r="B1024" s="784">
        <v>1016</v>
      </c>
      <c r="C1024" s="798" t="s">
        <v>2759</v>
      </c>
      <c r="D1024" s="785" t="s">
        <v>8929</v>
      </c>
      <c r="E1024" s="807" t="s">
        <v>7687</v>
      </c>
      <c r="F1024" s="789" t="s">
        <v>7103</v>
      </c>
      <c r="G1024" s="807" t="s">
        <v>2856</v>
      </c>
      <c r="H1024" s="807"/>
      <c r="I1024" s="807"/>
      <c r="J1024" s="807"/>
      <c r="K1024" s="807"/>
      <c r="L1024" s="807">
        <f t="shared" si="95"/>
        <v>211.20000000000002</v>
      </c>
      <c r="M1024" s="807"/>
      <c r="N1024" s="788">
        <v>17.600000000000001</v>
      </c>
      <c r="O1024" s="788"/>
      <c r="P1024" s="788"/>
      <c r="Q1024" s="818" t="s">
        <v>7103</v>
      </c>
      <c r="R1024" s="807" t="s">
        <v>16715</v>
      </c>
      <c r="S1024" s="807" t="s">
        <v>8952</v>
      </c>
      <c r="T1024" s="800" t="s">
        <v>13030</v>
      </c>
      <c r="U1024" s="807"/>
      <c r="V1024" s="963">
        <v>2</v>
      </c>
      <c r="W1024" s="807" t="s">
        <v>13853</v>
      </c>
      <c r="X1024" s="807"/>
      <c r="Y1024" s="807"/>
      <c r="Z1024" s="807"/>
      <c r="AA1024" s="807">
        <v>1</v>
      </c>
      <c r="AB1024" s="807" t="s">
        <v>10525</v>
      </c>
      <c r="AC1024" s="807" t="s">
        <v>10027</v>
      </c>
      <c r="AD1024" s="807" t="s">
        <v>10027</v>
      </c>
      <c r="AE1024" s="807" t="s">
        <v>10027</v>
      </c>
      <c r="AF1024" s="807" t="s">
        <v>2239</v>
      </c>
      <c r="AG1024" s="807"/>
      <c r="AH1024" s="807" t="s">
        <v>13851</v>
      </c>
      <c r="AI1024" s="807" t="s">
        <v>13856</v>
      </c>
      <c r="AJ1024" s="807"/>
      <c r="AK1024" s="559"/>
    </row>
    <row r="1025" spans="1:37" ht="31.5" customHeight="1" x14ac:dyDescent="0.25">
      <c r="A1025" s="767"/>
      <c r="B1025" s="784">
        <v>1017</v>
      </c>
      <c r="C1025" s="785" t="s">
        <v>9510</v>
      </c>
      <c r="D1025" s="785" t="s">
        <v>8392</v>
      </c>
      <c r="E1025" s="807" t="s">
        <v>7689</v>
      </c>
      <c r="F1025" s="789" t="s">
        <v>7104</v>
      </c>
      <c r="G1025" s="807" t="s">
        <v>2856</v>
      </c>
      <c r="H1025" s="807"/>
      <c r="I1025" s="807"/>
      <c r="J1025" s="807"/>
      <c r="K1025" s="807"/>
      <c r="L1025" s="807">
        <f t="shared" si="95"/>
        <v>52.800000000000004</v>
      </c>
      <c r="M1025" s="807"/>
      <c r="N1025" s="788">
        <v>4.4000000000000004</v>
      </c>
      <c r="O1025" s="788"/>
      <c r="P1025" s="788"/>
      <c r="Q1025" s="818" t="s">
        <v>7104</v>
      </c>
      <c r="R1025" s="807" t="s">
        <v>16715</v>
      </c>
      <c r="S1025" s="807" t="s">
        <v>8952</v>
      </c>
      <c r="T1025" s="800" t="s">
        <v>13081</v>
      </c>
      <c r="U1025" s="807"/>
      <c r="V1025" s="963">
        <v>1</v>
      </c>
      <c r="W1025" s="807" t="s">
        <v>13857</v>
      </c>
      <c r="X1025" s="807"/>
      <c r="Y1025" s="807"/>
      <c r="Z1025" s="807"/>
      <c r="AA1025" s="807"/>
      <c r="AB1025" s="807"/>
      <c r="AC1025" s="807" t="s">
        <v>10027</v>
      </c>
      <c r="AD1025" s="807" t="s">
        <v>10027</v>
      </c>
      <c r="AE1025" s="807" t="s">
        <v>10027</v>
      </c>
      <c r="AF1025" s="807" t="s">
        <v>2239</v>
      </c>
      <c r="AG1025" s="807"/>
      <c r="AH1025" s="807" t="s">
        <v>977</v>
      </c>
      <c r="AI1025" s="807"/>
      <c r="AJ1025" s="807"/>
      <c r="AK1025" s="559"/>
    </row>
    <row r="1026" spans="1:37" ht="31.5" customHeight="1" x14ac:dyDescent="0.25">
      <c r="A1026" s="767"/>
      <c r="B1026" s="784">
        <v>1018</v>
      </c>
      <c r="C1026" s="785" t="s">
        <v>2790</v>
      </c>
      <c r="D1026" s="785" t="s">
        <v>8931</v>
      </c>
      <c r="E1026" s="807" t="s">
        <v>7691</v>
      </c>
      <c r="F1026" s="789" t="s">
        <v>7105</v>
      </c>
      <c r="G1026" s="807" t="s">
        <v>2856</v>
      </c>
      <c r="H1026" s="807"/>
      <c r="I1026" s="807"/>
      <c r="J1026" s="807"/>
      <c r="K1026" s="807"/>
      <c r="L1026" s="807">
        <f t="shared" ref="L1026:L1089" si="96">N1026*12</f>
        <v>83.16</v>
      </c>
      <c r="M1026" s="807"/>
      <c r="N1026" s="786">
        <v>6.93</v>
      </c>
      <c r="O1026" s="788"/>
      <c r="P1026" s="788"/>
      <c r="Q1026" s="818" t="s">
        <v>7105</v>
      </c>
      <c r="R1026" s="807" t="s">
        <v>16715</v>
      </c>
      <c r="S1026" s="807" t="s">
        <v>8952</v>
      </c>
      <c r="T1026" s="800" t="s">
        <v>10444</v>
      </c>
      <c r="U1026" s="807"/>
      <c r="V1026" s="963">
        <v>2</v>
      </c>
      <c r="W1026" s="807" t="s">
        <v>13849</v>
      </c>
      <c r="X1026" s="807"/>
      <c r="Y1026" s="807"/>
      <c r="Z1026" s="807"/>
      <c r="AA1026" s="807"/>
      <c r="AB1026" s="807"/>
      <c r="AC1026" s="807" t="s">
        <v>10027</v>
      </c>
      <c r="AD1026" s="807" t="s">
        <v>10027</v>
      </c>
      <c r="AE1026" s="807" t="s">
        <v>10027</v>
      </c>
      <c r="AF1026" s="807" t="s">
        <v>2239</v>
      </c>
      <c r="AG1026" s="807"/>
      <c r="AH1026" s="807" t="s">
        <v>977</v>
      </c>
      <c r="AI1026" s="807"/>
      <c r="AJ1026" s="807"/>
      <c r="AK1026" s="559"/>
    </row>
    <row r="1027" spans="1:37" ht="31.5" customHeight="1" x14ac:dyDescent="0.25">
      <c r="A1027" s="767"/>
      <c r="B1027" s="784">
        <v>1019</v>
      </c>
      <c r="C1027" s="798" t="s">
        <v>2759</v>
      </c>
      <c r="D1027" s="785" t="s">
        <v>12942</v>
      </c>
      <c r="E1027" s="807" t="s">
        <v>12943</v>
      </c>
      <c r="F1027" s="789" t="s">
        <v>7106</v>
      </c>
      <c r="G1027" s="807" t="s">
        <v>2856</v>
      </c>
      <c r="H1027" s="807"/>
      <c r="I1027" s="807"/>
      <c r="J1027" s="807"/>
      <c r="K1027" s="807"/>
      <c r="L1027" s="807">
        <f t="shared" si="96"/>
        <v>13.200000000000001</v>
      </c>
      <c r="M1027" s="807"/>
      <c r="N1027" s="788">
        <v>1.1000000000000001</v>
      </c>
      <c r="O1027" s="788"/>
      <c r="P1027" s="788"/>
      <c r="Q1027" s="818" t="s">
        <v>7106</v>
      </c>
      <c r="R1027" s="807" t="s">
        <v>16715</v>
      </c>
      <c r="S1027" s="807" t="s">
        <v>8952</v>
      </c>
      <c r="T1027" s="800" t="s">
        <v>12944</v>
      </c>
      <c r="U1027" s="807"/>
      <c r="V1027" s="963">
        <v>1</v>
      </c>
      <c r="W1027" s="807" t="s">
        <v>16523</v>
      </c>
      <c r="X1027" s="807"/>
      <c r="Y1027" s="807"/>
      <c r="Z1027" s="807"/>
      <c r="AA1027" s="807"/>
      <c r="AB1027" s="807"/>
      <c r="AC1027" s="807"/>
      <c r="AD1027" s="807"/>
      <c r="AE1027" s="807"/>
      <c r="AF1027" s="807"/>
      <c r="AG1027" s="807"/>
      <c r="AH1027" s="807"/>
      <c r="AI1027" s="807"/>
      <c r="AJ1027" s="807"/>
      <c r="AK1027" s="559"/>
    </row>
    <row r="1028" spans="1:37" ht="31.5" customHeight="1" x14ac:dyDescent="0.25">
      <c r="A1028" s="767"/>
      <c r="B1028" s="784">
        <v>1020</v>
      </c>
      <c r="C1028" s="798" t="s">
        <v>2759</v>
      </c>
      <c r="D1028" s="785" t="s">
        <v>8933</v>
      </c>
      <c r="E1028" s="807" t="s">
        <v>7695</v>
      </c>
      <c r="F1028" s="789" t="s">
        <v>7107</v>
      </c>
      <c r="G1028" s="807" t="s">
        <v>2856</v>
      </c>
      <c r="H1028" s="807"/>
      <c r="I1028" s="807"/>
      <c r="J1028" s="807"/>
      <c r="K1028" s="807"/>
      <c r="L1028" s="807">
        <f t="shared" si="96"/>
        <v>57.12</v>
      </c>
      <c r="M1028" s="807"/>
      <c r="N1028" s="788">
        <v>4.76</v>
      </c>
      <c r="O1028" s="788"/>
      <c r="P1028" s="788"/>
      <c r="Q1028" s="818" t="s">
        <v>7107</v>
      </c>
      <c r="R1028" s="807" t="s">
        <v>16715</v>
      </c>
      <c r="S1028" s="807" t="s">
        <v>8952</v>
      </c>
      <c r="T1028" s="800" t="s">
        <v>13032</v>
      </c>
      <c r="U1028" s="807"/>
      <c r="V1028" s="963">
        <v>1</v>
      </c>
      <c r="W1028" s="807" t="s">
        <v>13853</v>
      </c>
      <c r="X1028" s="807"/>
      <c r="Y1028" s="807"/>
      <c r="Z1028" s="807"/>
      <c r="AA1028" s="807"/>
      <c r="AB1028" s="807"/>
      <c r="AC1028" s="807" t="s">
        <v>10027</v>
      </c>
      <c r="AD1028" s="807" t="s">
        <v>10027</v>
      </c>
      <c r="AE1028" s="807" t="s">
        <v>10027</v>
      </c>
      <c r="AF1028" s="807" t="s">
        <v>2239</v>
      </c>
      <c r="AG1028" s="807"/>
      <c r="AH1028" s="807" t="s">
        <v>13851</v>
      </c>
      <c r="AI1028" s="807"/>
      <c r="AJ1028" s="807"/>
      <c r="AK1028" s="559"/>
    </row>
    <row r="1029" spans="1:37" ht="31.5" customHeight="1" x14ac:dyDescent="0.25">
      <c r="A1029" s="767"/>
      <c r="B1029" s="784">
        <v>1021</v>
      </c>
      <c r="C1029" s="785" t="s">
        <v>2768</v>
      </c>
      <c r="D1029" s="785" t="s">
        <v>8419</v>
      </c>
      <c r="E1029" s="807" t="s">
        <v>7697</v>
      </c>
      <c r="F1029" s="789" t="s">
        <v>7108</v>
      </c>
      <c r="G1029" s="807" t="s">
        <v>2856</v>
      </c>
      <c r="H1029" s="807"/>
      <c r="I1029" s="807"/>
      <c r="J1029" s="807"/>
      <c r="K1029" s="807"/>
      <c r="L1029" s="807">
        <f t="shared" si="96"/>
        <v>68.64</v>
      </c>
      <c r="M1029" s="807"/>
      <c r="N1029" s="788">
        <v>5.72</v>
      </c>
      <c r="O1029" s="788"/>
      <c r="P1029" s="788"/>
      <c r="Q1029" s="818" t="s">
        <v>7108</v>
      </c>
      <c r="R1029" s="807" t="s">
        <v>16715</v>
      </c>
      <c r="S1029" s="807" t="s">
        <v>8952</v>
      </c>
      <c r="T1029" s="800" t="s">
        <v>13038</v>
      </c>
      <c r="U1029" s="807"/>
      <c r="V1029" s="963">
        <v>1</v>
      </c>
      <c r="W1029" s="807" t="s">
        <v>13853</v>
      </c>
      <c r="X1029" s="807"/>
      <c r="Y1029" s="807"/>
      <c r="Z1029" s="807"/>
      <c r="AA1029" s="807"/>
      <c r="AB1029" s="807"/>
      <c r="AC1029" s="807" t="s">
        <v>2239</v>
      </c>
      <c r="AD1029" s="807" t="s">
        <v>2239</v>
      </c>
      <c r="AE1029" s="807" t="s">
        <v>2239</v>
      </c>
      <c r="AF1029" s="807" t="s">
        <v>2239</v>
      </c>
      <c r="AG1029" s="807"/>
      <c r="AH1029" s="807"/>
      <c r="AI1029" s="807"/>
      <c r="AJ1029" s="807"/>
      <c r="AK1029" s="559"/>
    </row>
    <row r="1030" spans="1:37" ht="31.5" customHeight="1" x14ac:dyDescent="0.25">
      <c r="A1030" s="767"/>
      <c r="B1030" s="784">
        <v>1022</v>
      </c>
      <c r="C1030" s="798" t="s">
        <v>2759</v>
      </c>
      <c r="D1030" s="785" t="s">
        <v>8934</v>
      </c>
      <c r="E1030" s="807" t="s">
        <v>7699</v>
      </c>
      <c r="F1030" s="789" t="s">
        <v>7109</v>
      </c>
      <c r="G1030" s="807" t="s">
        <v>2856</v>
      </c>
      <c r="H1030" s="807"/>
      <c r="I1030" s="807"/>
      <c r="J1030" s="807"/>
      <c r="K1030" s="807"/>
      <c r="L1030" s="807">
        <f t="shared" si="96"/>
        <v>205.99200000000002</v>
      </c>
      <c r="M1030" s="807"/>
      <c r="N1030" s="788">
        <v>17.166</v>
      </c>
      <c r="O1030" s="788"/>
      <c r="P1030" s="788"/>
      <c r="Q1030" s="818" t="s">
        <v>7109</v>
      </c>
      <c r="R1030" s="807" t="s">
        <v>16715</v>
      </c>
      <c r="S1030" s="807" t="s">
        <v>8952</v>
      </c>
      <c r="T1030" s="800" t="s">
        <v>13033</v>
      </c>
      <c r="U1030" s="807"/>
      <c r="V1030" s="963">
        <v>2</v>
      </c>
      <c r="W1030" s="807" t="s">
        <v>13853</v>
      </c>
      <c r="X1030" s="807"/>
      <c r="Y1030" s="807"/>
      <c r="Z1030" s="807"/>
      <c r="AA1030" s="807">
        <v>1</v>
      </c>
      <c r="AB1030" s="807" t="s">
        <v>10525</v>
      </c>
      <c r="AC1030" s="807" t="s">
        <v>10027</v>
      </c>
      <c r="AD1030" s="807" t="s">
        <v>10027</v>
      </c>
      <c r="AE1030" s="807" t="s">
        <v>10027</v>
      </c>
      <c r="AF1030" s="807" t="s">
        <v>2239</v>
      </c>
      <c r="AG1030" s="807"/>
      <c r="AH1030" s="807" t="s">
        <v>13851</v>
      </c>
      <c r="AI1030" s="807"/>
      <c r="AJ1030" s="807"/>
      <c r="AK1030" s="559"/>
    </row>
    <row r="1031" spans="1:37" ht="31.5" customHeight="1" x14ac:dyDescent="0.25">
      <c r="A1031" s="767"/>
      <c r="B1031" s="784">
        <v>1023</v>
      </c>
      <c r="C1031" s="785" t="s">
        <v>2768</v>
      </c>
      <c r="D1031" s="785" t="s">
        <v>8420</v>
      </c>
      <c r="E1031" s="807" t="s">
        <v>7701</v>
      </c>
      <c r="F1031" s="789" t="s">
        <v>7110</v>
      </c>
      <c r="G1031" s="807" t="s">
        <v>2856</v>
      </c>
      <c r="H1031" s="807"/>
      <c r="I1031" s="807"/>
      <c r="J1031" s="807"/>
      <c r="K1031" s="807"/>
      <c r="L1031" s="807" t="e">
        <f t="shared" si="96"/>
        <v>#VALUE!</v>
      </c>
      <c r="M1031" s="807"/>
      <c r="N1031" s="788" t="s">
        <v>13858</v>
      </c>
      <c r="O1031" s="788"/>
      <c r="P1031" s="788"/>
      <c r="Q1031" s="818" t="s">
        <v>7110</v>
      </c>
      <c r="R1031" s="807" t="s">
        <v>16715</v>
      </c>
      <c r="S1031" s="807" t="s">
        <v>8952</v>
      </c>
      <c r="T1031" s="800" t="s">
        <v>13034</v>
      </c>
      <c r="U1031" s="807"/>
      <c r="V1031" s="963">
        <v>1</v>
      </c>
      <c r="W1031" s="807" t="s">
        <v>13847</v>
      </c>
      <c r="X1031" s="807"/>
      <c r="Y1031" s="807"/>
      <c r="Z1031" s="807"/>
      <c r="AA1031" s="807"/>
      <c r="AB1031" s="807"/>
      <c r="AC1031" s="807" t="s">
        <v>2239</v>
      </c>
      <c r="AD1031" s="807" t="s">
        <v>2239</v>
      </c>
      <c r="AE1031" s="807" t="s">
        <v>2239</v>
      </c>
      <c r="AF1031" s="807" t="s">
        <v>2239</v>
      </c>
      <c r="AG1031" s="807"/>
      <c r="AH1031" s="807"/>
      <c r="AI1031" s="807"/>
      <c r="AJ1031" s="807"/>
      <c r="AK1031" s="559"/>
    </row>
    <row r="1032" spans="1:37" ht="31.5" customHeight="1" x14ac:dyDescent="0.25">
      <c r="A1032" s="767"/>
      <c r="B1032" s="784">
        <v>1024</v>
      </c>
      <c r="C1032" s="785" t="s">
        <v>2768</v>
      </c>
      <c r="D1032" s="785" t="s">
        <v>8421</v>
      </c>
      <c r="E1032" s="807" t="s">
        <v>7703</v>
      </c>
      <c r="F1032" s="789" t="s">
        <v>7111</v>
      </c>
      <c r="G1032" s="807" t="s">
        <v>2856</v>
      </c>
      <c r="H1032" s="807"/>
      <c r="I1032" s="807"/>
      <c r="J1032" s="807"/>
      <c r="K1032" s="807"/>
      <c r="L1032" s="807">
        <f t="shared" si="96"/>
        <v>79.199999999999989</v>
      </c>
      <c r="M1032" s="807"/>
      <c r="N1032" s="788">
        <v>6.6</v>
      </c>
      <c r="O1032" s="788"/>
      <c r="P1032" s="788"/>
      <c r="Q1032" s="818" t="s">
        <v>7111</v>
      </c>
      <c r="R1032" s="807" t="s">
        <v>16715</v>
      </c>
      <c r="S1032" s="807" t="s">
        <v>8952</v>
      </c>
      <c r="T1032" s="800" t="s">
        <v>13035</v>
      </c>
      <c r="U1032" s="807"/>
      <c r="V1032" s="963">
        <v>1</v>
      </c>
      <c r="W1032" s="807" t="s">
        <v>10525</v>
      </c>
      <c r="X1032" s="807"/>
      <c r="Y1032" s="807"/>
      <c r="Z1032" s="807"/>
      <c r="AA1032" s="807"/>
      <c r="AB1032" s="807"/>
      <c r="AC1032" s="807" t="s">
        <v>2239</v>
      </c>
      <c r="AD1032" s="807" t="s">
        <v>2239</v>
      </c>
      <c r="AE1032" s="807" t="s">
        <v>2239</v>
      </c>
      <c r="AF1032" s="807" t="s">
        <v>2239</v>
      </c>
      <c r="AG1032" s="807"/>
      <c r="AH1032" s="807"/>
      <c r="AI1032" s="807"/>
      <c r="AJ1032" s="807"/>
      <c r="AK1032" s="559"/>
    </row>
    <row r="1033" spans="1:37" ht="31.5" customHeight="1" x14ac:dyDescent="0.25">
      <c r="A1033" s="767"/>
      <c r="B1033" s="784">
        <v>1025</v>
      </c>
      <c r="C1033" s="798" t="s">
        <v>2759</v>
      </c>
      <c r="D1033" s="785" t="s">
        <v>8935</v>
      </c>
      <c r="E1033" s="807" t="s">
        <v>7705</v>
      </c>
      <c r="F1033" s="789" t="s">
        <v>7112</v>
      </c>
      <c r="G1033" s="807" t="s">
        <v>2856</v>
      </c>
      <c r="H1033" s="807"/>
      <c r="I1033" s="807"/>
      <c r="J1033" s="807"/>
      <c r="K1033" s="807"/>
      <c r="L1033" s="807">
        <f t="shared" si="96"/>
        <v>78.72</v>
      </c>
      <c r="M1033" s="807"/>
      <c r="N1033" s="788">
        <v>6.56</v>
      </c>
      <c r="O1033" s="788"/>
      <c r="P1033" s="788"/>
      <c r="Q1033" s="818" t="s">
        <v>7112</v>
      </c>
      <c r="R1033" s="807" t="s">
        <v>16715</v>
      </c>
      <c r="S1033" s="807" t="s">
        <v>8952</v>
      </c>
      <c r="T1033" s="800" t="s">
        <v>13059</v>
      </c>
      <c r="U1033" s="807"/>
      <c r="V1033" s="963">
        <v>1</v>
      </c>
      <c r="W1033" s="807" t="s">
        <v>13859</v>
      </c>
      <c r="X1033" s="807">
        <v>1</v>
      </c>
      <c r="Y1033" s="807" t="s">
        <v>13860</v>
      </c>
      <c r="Z1033" s="807"/>
      <c r="AA1033" s="807"/>
      <c r="AB1033" s="807"/>
      <c r="AC1033" s="807" t="s">
        <v>10027</v>
      </c>
      <c r="AD1033" s="807" t="s">
        <v>10027</v>
      </c>
      <c r="AE1033" s="807" t="s">
        <v>10027</v>
      </c>
      <c r="AF1033" s="807" t="s">
        <v>2239</v>
      </c>
      <c r="AG1033" s="807"/>
      <c r="AH1033" s="807" t="s">
        <v>1097</v>
      </c>
      <c r="AI1033" s="807"/>
      <c r="AJ1033" s="807"/>
      <c r="AK1033" s="559"/>
    </row>
    <row r="1034" spans="1:37" ht="31.5" customHeight="1" x14ac:dyDescent="0.25">
      <c r="A1034" s="767"/>
      <c r="B1034" s="784">
        <v>1026</v>
      </c>
      <c r="C1034" s="798" t="s">
        <v>2759</v>
      </c>
      <c r="D1034" s="785" t="s">
        <v>8936</v>
      </c>
      <c r="E1034" s="807" t="s">
        <v>7707</v>
      </c>
      <c r="F1034" s="789" t="s">
        <v>14788</v>
      </c>
      <c r="G1034" s="807" t="s">
        <v>2856</v>
      </c>
      <c r="H1034" s="807"/>
      <c r="I1034" s="807"/>
      <c r="J1034" s="807"/>
      <c r="K1034" s="807"/>
      <c r="L1034" s="807">
        <f t="shared" si="96"/>
        <v>87.6</v>
      </c>
      <c r="M1034" s="807"/>
      <c r="N1034" s="788">
        <v>7.3</v>
      </c>
      <c r="O1034" s="788"/>
      <c r="P1034" s="788"/>
      <c r="Q1034" s="818" t="s">
        <v>14788</v>
      </c>
      <c r="R1034" s="807" t="s">
        <v>16715</v>
      </c>
      <c r="S1034" s="807" t="s">
        <v>8952</v>
      </c>
      <c r="T1034" s="807" t="s">
        <v>14787</v>
      </c>
      <c r="U1034" s="807"/>
      <c r="V1034" s="963">
        <v>1</v>
      </c>
      <c r="W1034" s="807" t="s">
        <v>13847</v>
      </c>
      <c r="X1034" s="807">
        <v>1</v>
      </c>
      <c r="Y1034" s="807" t="s">
        <v>13861</v>
      </c>
      <c r="Z1034" s="807"/>
      <c r="AA1034" s="807"/>
      <c r="AB1034" s="807"/>
      <c r="AC1034" s="807" t="s">
        <v>10027</v>
      </c>
      <c r="AD1034" s="807" t="s">
        <v>10027</v>
      </c>
      <c r="AE1034" s="807" t="s">
        <v>10027</v>
      </c>
      <c r="AF1034" s="807" t="s">
        <v>2239</v>
      </c>
      <c r="AG1034" s="807"/>
      <c r="AH1034" s="807" t="s">
        <v>13851</v>
      </c>
      <c r="AI1034" s="807"/>
      <c r="AJ1034" s="807"/>
      <c r="AK1034" s="559"/>
    </row>
    <row r="1035" spans="1:37" ht="31.5" customHeight="1" x14ac:dyDescent="0.25">
      <c r="A1035" s="767"/>
      <c r="B1035" s="784">
        <v>1027</v>
      </c>
      <c r="C1035" s="798" t="s">
        <v>2759</v>
      </c>
      <c r="D1035" s="785" t="s">
        <v>8937</v>
      </c>
      <c r="E1035" s="807" t="s">
        <v>7709</v>
      </c>
      <c r="F1035" s="789" t="s">
        <v>7114</v>
      </c>
      <c r="G1035" s="807" t="s">
        <v>2856</v>
      </c>
      <c r="H1035" s="807"/>
      <c r="I1035" s="807"/>
      <c r="J1035" s="807"/>
      <c r="K1035" s="807"/>
      <c r="L1035" s="807">
        <f t="shared" si="96"/>
        <v>39.599999999999994</v>
      </c>
      <c r="M1035" s="807"/>
      <c r="N1035" s="788">
        <v>3.3</v>
      </c>
      <c r="O1035" s="788"/>
      <c r="P1035" s="788"/>
      <c r="Q1035" s="818" t="s">
        <v>7114</v>
      </c>
      <c r="R1035" s="807" t="s">
        <v>16715</v>
      </c>
      <c r="S1035" s="807" t="s">
        <v>8952</v>
      </c>
      <c r="T1035" s="800" t="s">
        <v>13043</v>
      </c>
      <c r="U1035" s="807"/>
      <c r="V1035" s="963">
        <v>1</v>
      </c>
      <c r="W1035" s="807" t="s">
        <v>13862</v>
      </c>
      <c r="X1035" s="807"/>
      <c r="Y1035" s="807"/>
      <c r="Z1035" s="807"/>
      <c r="AA1035" s="807"/>
      <c r="AB1035" s="807"/>
      <c r="AC1035" s="807" t="s">
        <v>10027</v>
      </c>
      <c r="AD1035" s="807" t="s">
        <v>10027</v>
      </c>
      <c r="AE1035" s="807" t="s">
        <v>10027</v>
      </c>
      <c r="AF1035" s="807" t="s">
        <v>10027</v>
      </c>
      <c r="AG1035" s="807"/>
      <c r="AH1035" s="807" t="s">
        <v>1097</v>
      </c>
      <c r="AI1035" s="807" t="s">
        <v>13863</v>
      </c>
      <c r="AJ1035" s="807"/>
      <c r="AK1035" s="559"/>
    </row>
    <row r="1036" spans="1:37" ht="31.5" customHeight="1" x14ac:dyDescent="0.25">
      <c r="A1036" s="767"/>
      <c r="B1036" s="784">
        <v>1028</v>
      </c>
      <c r="C1036" s="798" t="s">
        <v>2759</v>
      </c>
      <c r="D1036" s="785" t="s">
        <v>8938</v>
      </c>
      <c r="E1036" s="807" t="s">
        <v>7711</v>
      </c>
      <c r="F1036" s="789" t="s">
        <v>7115</v>
      </c>
      <c r="G1036" s="807" t="s">
        <v>2856</v>
      </c>
      <c r="H1036" s="807"/>
      <c r="I1036" s="807"/>
      <c r="J1036" s="807"/>
      <c r="K1036" s="807"/>
      <c r="L1036" s="807">
        <f t="shared" si="96"/>
        <v>179.16</v>
      </c>
      <c r="M1036" s="807"/>
      <c r="N1036" s="788">
        <v>14.93</v>
      </c>
      <c r="O1036" s="788"/>
      <c r="P1036" s="788"/>
      <c r="Q1036" s="818" t="s">
        <v>7115</v>
      </c>
      <c r="R1036" s="807" t="s">
        <v>16715</v>
      </c>
      <c r="S1036" s="807" t="s">
        <v>8952</v>
      </c>
      <c r="T1036" s="800" t="s">
        <v>13060</v>
      </c>
      <c r="U1036" s="807"/>
      <c r="V1036" s="963">
        <v>1</v>
      </c>
      <c r="W1036" s="807" t="s">
        <v>13864</v>
      </c>
      <c r="X1036" s="807"/>
      <c r="Y1036" s="807"/>
      <c r="Z1036" s="807"/>
      <c r="AA1036" s="807"/>
      <c r="AB1036" s="807"/>
      <c r="AC1036" s="807" t="s">
        <v>10027</v>
      </c>
      <c r="AD1036" s="807" t="s">
        <v>10027</v>
      </c>
      <c r="AE1036" s="807" t="s">
        <v>10027</v>
      </c>
      <c r="AF1036" s="807" t="s">
        <v>2239</v>
      </c>
      <c r="AG1036" s="807"/>
      <c r="AH1036" s="807" t="s">
        <v>1097</v>
      </c>
      <c r="AI1036" s="807"/>
      <c r="AJ1036" s="807"/>
      <c r="AK1036" s="559"/>
    </row>
    <row r="1037" spans="1:37" ht="31.5" customHeight="1" x14ac:dyDescent="0.25">
      <c r="A1037" s="767"/>
      <c r="B1037" s="784">
        <v>1029</v>
      </c>
      <c r="C1037" s="798" t="s">
        <v>2759</v>
      </c>
      <c r="D1037" s="785" t="s">
        <v>8528</v>
      </c>
      <c r="E1037" s="807" t="s">
        <v>7713</v>
      </c>
      <c r="F1037" s="789" t="s">
        <v>7116</v>
      </c>
      <c r="G1037" s="807" t="s">
        <v>2856</v>
      </c>
      <c r="H1037" s="807"/>
      <c r="I1037" s="807"/>
      <c r="J1037" s="807"/>
      <c r="K1037" s="807"/>
      <c r="L1037" s="807">
        <f t="shared" si="96"/>
        <v>321.84000000000003</v>
      </c>
      <c r="M1037" s="807"/>
      <c r="N1037" s="788">
        <v>26.82</v>
      </c>
      <c r="O1037" s="788"/>
      <c r="P1037" s="788"/>
      <c r="Q1037" s="818" t="s">
        <v>7116</v>
      </c>
      <c r="R1037" s="807" t="s">
        <v>16715</v>
      </c>
      <c r="S1037" s="807" t="s">
        <v>8952</v>
      </c>
      <c r="T1037" s="800" t="s">
        <v>12936</v>
      </c>
      <c r="U1037" s="807"/>
      <c r="V1037" s="963">
        <v>2</v>
      </c>
      <c r="W1037" s="807" t="s">
        <v>13865</v>
      </c>
      <c r="X1037" s="807"/>
      <c r="Y1037" s="807"/>
      <c r="Z1037" s="807"/>
      <c r="AA1037" s="807"/>
      <c r="AB1037" s="807"/>
      <c r="AC1037" s="807" t="s">
        <v>2239</v>
      </c>
      <c r="AD1037" s="807" t="s">
        <v>2239</v>
      </c>
      <c r="AE1037" s="807" t="s">
        <v>2239</v>
      </c>
      <c r="AF1037" s="807" t="s">
        <v>2239</v>
      </c>
      <c r="AG1037" s="807"/>
      <c r="AH1037" s="807"/>
      <c r="AI1037" s="807"/>
      <c r="AJ1037" s="807"/>
      <c r="AK1037" s="559"/>
    </row>
    <row r="1038" spans="1:37" ht="31.5" customHeight="1" x14ac:dyDescent="0.25">
      <c r="A1038" s="767"/>
      <c r="B1038" s="784">
        <v>1030</v>
      </c>
      <c r="C1038" s="798" t="s">
        <v>2759</v>
      </c>
      <c r="D1038" s="785" t="s">
        <v>8939</v>
      </c>
      <c r="E1038" s="807" t="s">
        <v>7715</v>
      </c>
      <c r="F1038" s="789" t="s">
        <v>7117</v>
      </c>
      <c r="G1038" s="807" t="s">
        <v>2856</v>
      </c>
      <c r="H1038" s="807"/>
      <c r="I1038" s="807"/>
      <c r="J1038" s="807"/>
      <c r="K1038" s="807"/>
      <c r="L1038" s="807">
        <f t="shared" si="96"/>
        <v>54.96</v>
      </c>
      <c r="M1038" s="807"/>
      <c r="N1038" s="788">
        <v>4.58</v>
      </c>
      <c r="O1038" s="788"/>
      <c r="P1038" s="788"/>
      <c r="Q1038" s="818" t="s">
        <v>7117</v>
      </c>
      <c r="R1038" s="807" t="s">
        <v>16715</v>
      </c>
      <c r="S1038" s="807" t="s">
        <v>8952</v>
      </c>
      <c r="T1038" s="800" t="s">
        <v>13061</v>
      </c>
      <c r="U1038" s="807"/>
      <c r="V1038" s="963">
        <v>1</v>
      </c>
      <c r="W1038" s="807" t="s">
        <v>13853</v>
      </c>
      <c r="X1038" s="807"/>
      <c r="Y1038" s="807"/>
      <c r="Z1038" s="807"/>
      <c r="AA1038" s="807"/>
      <c r="AB1038" s="807"/>
      <c r="AC1038" s="807" t="s">
        <v>10027</v>
      </c>
      <c r="AD1038" s="807" t="s">
        <v>10027</v>
      </c>
      <c r="AE1038" s="807" t="s">
        <v>10027</v>
      </c>
      <c r="AF1038" s="807" t="s">
        <v>2239</v>
      </c>
      <c r="AG1038" s="807"/>
      <c r="AH1038" s="807" t="s">
        <v>977</v>
      </c>
      <c r="AI1038" s="807"/>
      <c r="AJ1038" s="807"/>
      <c r="AK1038" s="559"/>
    </row>
    <row r="1039" spans="1:37" ht="31.5" customHeight="1" x14ac:dyDescent="0.25">
      <c r="A1039" s="767"/>
      <c r="B1039" s="784">
        <v>1031</v>
      </c>
      <c r="C1039" s="798" t="s">
        <v>2759</v>
      </c>
      <c r="D1039" s="785" t="s">
        <v>7716</v>
      </c>
      <c r="E1039" s="807" t="s">
        <v>7717</v>
      </c>
      <c r="F1039" s="789" t="s">
        <v>7118</v>
      </c>
      <c r="G1039" s="807" t="s">
        <v>2856</v>
      </c>
      <c r="H1039" s="807"/>
      <c r="I1039" s="807"/>
      <c r="J1039" s="807"/>
      <c r="K1039" s="807"/>
      <c r="L1039" s="807">
        <f t="shared" si="96"/>
        <v>149.16</v>
      </c>
      <c r="M1039" s="807"/>
      <c r="N1039" s="788">
        <v>12.43</v>
      </c>
      <c r="O1039" s="788"/>
      <c r="P1039" s="788"/>
      <c r="Q1039" s="818" t="s">
        <v>7118</v>
      </c>
      <c r="R1039" s="807" t="s">
        <v>16715</v>
      </c>
      <c r="S1039" s="807" t="s">
        <v>8952</v>
      </c>
      <c r="T1039" s="800" t="s">
        <v>13044</v>
      </c>
      <c r="U1039" s="807"/>
      <c r="V1039" s="963">
        <v>2</v>
      </c>
      <c r="W1039" s="807" t="s">
        <v>13848</v>
      </c>
      <c r="X1039" s="807"/>
      <c r="Y1039" s="807"/>
      <c r="Z1039" s="807"/>
      <c r="AA1039" s="807"/>
      <c r="AB1039" s="807"/>
      <c r="AC1039" s="807" t="s">
        <v>10027</v>
      </c>
      <c r="AD1039" s="807" t="s">
        <v>10027</v>
      </c>
      <c r="AE1039" s="807" t="s">
        <v>10027</v>
      </c>
      <c r="AF1039" s="807" t="s">
        <v>10027</v>
      </c>
      <c r="AG1039" s="807"/>
      <c r="AH1039" s="807" t="s">
        <v>977</v>
      </c>
      <c r="AI1039" s="807"/>
      <c r="AJ1039" s="807"/>
      <c r="AK1039" s="559"/>
    </row>
    <row r="1040" spans="1:37" ht="31.5" customHeight="1" x14ac:dyDescent="0.25">
      <c r="A1040" s="767"/>
      <c r="B1040" s="784">
        <v>1032</v>
      </c>
      <c r="C1040" s="798" t="s">
        <v>2759</v>
      </c>
      <c r="D1040" s="785" t="s">
        <v>7718</v>
      </c>
      <c r="E1040" s="807" t="s">
        <v>7719</v>
      </c>
      <c r="F1040" s="789" t="s">
        <v>7119</v>
      </c>
      <c r="G1040" s="807" t="s">
        <v>2856</v>
      </c>
      <c r="H1040" s="807"/>
      <c r="I1040" s="807"/>
      <c r="J1040" s="807"/>
      <c r="K1040" s="807"/>
      <c r="L1040" s="807">
        <f t="shared" si="96"/>
        <v>54.96</v>
      </c>
      <c r="M1040" s="807"/>
      <c r="N1040" s="788">
        <v>4.58</v>
      </c>
      <c r="O1040" s="788"/>
      <c r="P1040" s="788"/>
      <c r="Q1040" s="818" t="s">
        <v>7119</v>
      </c>
      <c r="R1040" s="807" t="s">
        <v>16715</v>
      </c>
      <c r="S1040" s="807" t="s">
        <v>8952</v>
      </c>
      <c r="T1040" s="800" t="s">
        <v>13062</v>
      </c>
      <c r="U1040" s="807"/>
      <c r="V1040" s="963">
        <v>1</v>
      </c>
      <c r="W1040" s="807" t="s">
        <v>13853</v>
      </c>
      <c r="X1040" s="807"/>
      <c r="Y1040" s="807"/>
      <c r="Z1040" s="807"/>
      <c r="AA1040" s="807"/>
      <c r="AB1040" s="807"/>
      <c r="AC1040" s="807" t="s">
        <v>10027</v>
      </c>
      <c r="AD1040" s="807" t="s">
        <v>10027</v>
      </c>
      <c r="AE1040" s="807" t="s">
        <v>10027</v>
      </c>
      <c r="AF1040" s="807" t="s">
        <v>2239</v>
      </c>
      <c r="AG1040" s="807"/>
      <c r="AH1040" s="807" t="s">
        <v>1097</v>
      </c>
      <c r="AI1040" s="807" t="s">
        <v>13855</v>
      </c>
      <c r="AJ1040" s="807"/>
      <c r="AK1040" s="559"/>
    </row>
    <row r="1041" spans="1:37" ht="31.5" customHeight="1" x14ac:dyDescent="0.25">
      <c r="A1041" s="767"/>
      <c r="B1041" s="784">
        <v>1033</v>
      </c>
      <c r="C1041" s="798" t="s">
        <v>2759</v>
      </c>
      <c r="D1041" s="785" t="s">
        <v>7720</v>
      </c>
      <c r="E1041" s="807" t="s">
        <v>7721</v>
      </c>
      <c r="F1041" s="789" t="s">
        <v>7120</v>
      </c>
      <c r="G1041" s="807" t="s">
        <v>2856</v>
      </c>
      <c r="H1041" s="807"/>
      <c r="I1041" s="807"/>
      <c r="J1041" s="807"/>
      <c r="K1041" s="807"/>
      <c r="L1041" s="807">
        <f t="shared" si="96"/>
        <v>266.39999999999998</v>
      </c>
      <c r="M1041" s="807"/>
      <c r="N1041" s="788">
        <v>22.2</v>
      </c>
      <c r="O1041" s="788"/>
      <c r="P1041" s="788"/>
      <c r="Q1041" s="818" t="s">
        <v>7120</v>
      </c>
      <c r="R1041" s="807" t="s">
        <v>16715</v>
      </c>
      <c r="S1041" s="807" t="s">
        <v>8952</v>
      </c>
      <c r="T1041" s="800" t="s">
        <v>9064</v>
      </c>
      <c r="U1041" s="807"/>
      <c r="V1041" s="963">
        <v>2</v>
      </c>
      <c r="W1041" s="807" t="s">
        <v>13848</v>
      </c>
      <c r="X1041" s="807"/>
      <c r="Y1041" s="807"/>
      <c r="Z1041" s="807"/>
      <c r="AA1041" s="807"/>
      <c r="AB1041" s="807"/>
      <c r="AC1041" s="807" t="s">
        <v>10027</v>
      </c>
      <c r="AD1041" s="807" t="s">
        <v>10027</v>
      </c>
      <c r="AE1041" s="807" t="s">
        <v>10027</v>
      </c>
      <c r="AF1041" s="807" t="s">
        <v>2239</v>
      </c>
      <c r="AG1041" s="807"/>
      <c r="AH1041" s="807" t="s">
        <v>662</v>
      </c>
      <c r="AI1041" s="807"/>
      <c r="AJ1041" s="807"/>
      <c r="AK1041" s="559"/>
    </row>
    <row r="1042" spans="1:37" ht="31.5" customHeight="1" x14ac:dyDescent="0.25">
      <c r="A1042" s="767"/>
      <c r="B1042" s="784">
        <v>1034</v>
      </c>
      <c r="C1042" s="798" t="s">
        <v>2759</v>
      </c>
      <c r="D1042" s="785" t="s">
        <v>7722</v>
      </c>
      <c r="E1042" s="807" t="s">
        <v>7723</v>
      </c>
      <c r="F1042" s="789" t="s">
        <v>7121</v>
      </c>
      <c r="G1042" s="807" t="s">
        <v>2856</v>
      </c>
      <c r="H1042" s="807"/>
      <c r="I1042" s="807"/>
      <c r="J1042" s="807"/>
      <c r="K1042" s="807"/>
      <c r="L1042" s="807">
        <f t="shared" si="96"/>
        <v>114.35999999999999</v>
      </c>
      <c r="M1042" s="807"/>
      <c r="N1042" s="788">
        <v>9.5299999999999994</v>
      </c>
      <c r="O1042" s="788"/>
      <c r="P1042" s="788"/>
      <c r="Q1042" s="818" t="s">
        <v>7121</v>
      </c>
      <c r="R1042" s="807" t="s">
        <v>16715</v>
      </c>
      <c r="S1042" s="807" t="s">
        <v>8952</v>
      </c>
      <c r="T1042" s="800" t="s">
        <v>13045</v>
      </c>
      <c r="U1042" s="807"/>
      <c r="V1042" s="963">
        <v>1</v>
      </c>
      <c r="W1042" s="807" t="s">
        <v>13866</v>
      </c>
      <c r="X1042" s="807"/>
      <c r="Y1042" s="807"/>
      <c r="Z1042" s="807"/>
      <c r="AA1042" s="807"/>
      <c r="AB1042" s="807"/>
      <c r="AC1042" s="807" t="s">
        <v>10027</v>
      </c>
      <c r="AD1042" s="807" t="s">
        <v>10027</v>
      </c>
      <c r="AE1042" s="807" t="s">
        <v>10027</v>
      </c>
      <c r="AF1042" s="807" t="s">
        <v>2239</v>
      </c>
      <c r="AG1042" s="807"/>
      <c r="AH1042" s="807" t="s">
        <v>662</v>
      </c>
      <c r="AI1042" s="807"/>
      <c r="AJ1042" s="807"/>
      <c r="AK1042" s="559"/>
    </row>
    <row r="1043" spans="1:37" ht="31.5" customHeight="1" x14ac:dyDescent="0.25">
      <c r="A1043" s="767"/>
      <c r="B1043" s="784">
        <v>1035</v>
      </c>
      <c r="C1043" s="798" t="s">
        <v>2759</v>
      </c>
      <c r="D1043" s="785" t="s">
        <v>7724</v>
      </c>
      <c r="E1043" s="807" t="s">
        <v>7725</v>
      </c>
      <c r="F1043" s="789" t="s">
        <v>7122</v>
      </c>
      <c r="G1043" s="807" t="s">
        <v>2856</v>
      </c>
      <c r="H1043" s="807"/>
      <c r="I1043" s="807"/>
      <c r="J1043" s="807"/>
      <c r="K1043" s="807"/>
      <c r="L1043" s="807">
        <f t="shared" si="96"/>
        <v>126.72</v>
      </c>
      <c r="M1043" s="807"/>
      <c r="N1043" s="788">
        <v>10.56</v>
      </c>
      <c r="O1043" s="788"/>
      <c r="P1043" s="788"/>
      <c r="Q1043" s="818" t="s">
        <v>7122</v>
      </c>
      <c r="R1043" s="807" t="s">
        <v>16715</v>
      </c>
      <c r="S1043" s="807" t="s">
        <v>8952</v>
      </c>
      <c r="T1043" s="800" t="s">
        <v>13055</v>
      </c>
      <c r="U1043" s="807"/>
      <c r="V1043" s="963">
        <v>1</v>
      </c>
      <c r="W1043" s="807" t="s">
        <v>13848</v>
      </c>
      <c r="X1043" s="807"/>
      <c r="Y1043" s="807"/>
      <c r="Z1043" s="807"/>
      <c r="AA1043" s="807"/>
      <c r="AB1043" s="807"/>
      <c r="AC1043" s="807" t="s">
        <v>10027</v>
      </c>
      <c r="AD1043" s="807" t="s">
        <v>10027</v>
      </c>
      <c r="AE1043" s="807" t="s">
        <v>10027</v>
      </c>
      <c r="AF1043" s="807" t="s">
        <v>2239</v>
      </c>
      <c r="AG1043" s="807"/>
      <c r="AH1043" s="807" t="s">
        <v>662</v>
      </c>
      <c r="AI1043" s="807"/>
      <c r="AJ1043" s="807"/>
      <c r="AK1043" s="559"/>
    </row>
    <row r="1044" spans="1:37" ht="31.5" customHeight="1" x14ac:dyDescent="0.25">
      <c r="A1044" s="767"/>
      <c r="B1044" s="784">
        <v>1036</v>
      </c>
      <c r="C1044" s="785" t="s">
        <v>2817</v>
      </c>
      <c r="D1044" s="785" t="s">
        <v>8958</v>
      </c>
      <c r="E1044" s="807" t="s">
        <v>7727</v>
      </c>
      <c r="F1044" s="789" t="s">
        <v>7123</v>
      </c>
      <c r="G1044" s="807" t="s">
        <v>2856</v>
      </c>
      <c r="H1044" s="807"/>
      <c r="I1044" s="807"/>
      <c r="J1044" s="807"/>
      <c r="K1044" s="807"/>
      <c r="L1044" s="807">
        <f t="shared" si="96"/>
        <v>66</v>
      </c>
      <c r="M1044" s="807"/>
      <c r="N1044" s="788">
        <v>5.5</v>
      </c>
      <c r="O1044" s="788"/>
      <c r="P1044" s="788"/>
      <c r="Q1044" s="818" t="s">
        <v>7123</v>
      </c>
      <c r="R1044" s="807" t="s">
        <v>16715</v>
      </c>
      <c r="S1044" s="807" t="s">
        <v>8952</v>
      </c>
      <c r="T1044" s="807" t="s">
        <v>14789</v>
      </c>
      <c r="U1044" s="807"/>
      <c r="V1044" s="963">
        <v>1</v>
      </c>
      <c r="W1044" s="807" t="s">
        <v>13847</v>
      </c>
      <c r="X1044" s="807"/>
      <c r="Y1044" s="807"/>
      <c r="Z1044" s="807"/>
      <c r="AA1044" s="807"/>
      <c r="AB1044" s="807"/>
      <c r="AC1044" s="807" t="s">
        <v>10027</v>
      </c>
      <c r="AD1044" s="807" t="s">
        <v>10027</v>
      </c>
      <c r="AE1044" s="807" t="s">
        <v>10027</v>
      </c>
      <c r="AF1044" s="807" t="s">
        <v>2239</v>
      </c>
      <c r="AG1044" s="807"/>
      <c r="AH1044" s="807" t="s">
        <v>663</v>
      </c>
      <c r="AI1044" s="807"/>
      <c r="AJ1044" s="807"/>
      <c r="AK1044" s="559"/>
    </row>
    <row r="1045" spans="1:37" ht="31.5" customHeight="1" x14ac:dyDescent="0.25">
      <c r="A1045" s="767"/>
      <c r="B1045" s="784">
        <v>1037</v>
      </c>
      <c r="C1045" s="785" t="s">
        <v>2809</v>
      </c>
      <c r="D1045" s="785" t="s">
        <v>15564</v>
      </c>
      <c r="E1045" s="807" t="s">
        <v>9032</v>
      </c>
      <c r="F1045" s="789" t="s">
        <v>15565</v>
      </c>
      <c r="G1045" s="807" t="s">
        <v>2856</v>
      </c>
      <c r="H1045" s="807"/>
      <c r="I1045" s="807"/>
      <c r="J1045" s="807"/>
      <c r="K1045" s="807"/>
      <c r="L1045" s="807">
        <f t="shared" si="96"/>
        <v>13.200000000000001</v>
      </c>
      <c r="M1045" s="807"/>
      <c r="N1045" s="788">
        <v>1.1000000000000001</v>
      </c>
      <c r="O1045" s="788"/>
      <c r="P1045" s="788"/>
      <c r="Q1045" s="818" t="s">
        <v>15565</v>
      </c>
      <c r="R1045" s="807" t="s">
        <v>16715</v>
      </c>
      <c r="S1045" s="807" t="s">
        <v>8952</v>
      </c>
      <c r="T1045" s="800" t="s">
        <v>13025</v>
      </c>
      <c r="U1045" s="807"/>
      <c r="V1045" s="963">
        <v>1</v>
      </c>
      <c r="W1045" s="807" t="s">
        <v>10520</v>
      </c>
      <c r="X1045" s="807"/>
      <c r="Y1045" s="807"/>
      <c r="Z1045" s="807"/>
      <c r="AA1045" s="807"/>
      <c r="AB1045" s="807"/>
      <c r="AC1045" s="807" t="s">
        <v>2239</v>
      </c>
      <c r="AD1045" s="807" t="s">
        <v>2239</v>
      </c>
      <c r="AE1045" s="807" t="s">
        <v>2239</v>
      </c>
      <c r="AF1045" s="807" t="s">
        <v>2239</v>
      </c>
      <c r="AG1045" s="807"/>
      <c r="AH1045" s="807"/>
      <c r="AI1045" s="807"/>
      <c r="AJ1045" s="807"/>
      <c r="AK1045" s="559"/>
    </row>
    <row r="1046" spans="1:37" ht="31.5" customHeight="1" x14ac:dyDescent="0.25">
      <c r="A1046" s="767"/>
      <c r="B1046" s="784">
        <v>1038</v>
      </c>
      <c r="C1046" s="798" t="s">
        <v>2759</v>
      </c>
      <c r="D1046" s="785" t="s">
        <v>8849</v>
      </c>
      <c r="E1046" s="807" t="s">
        <v>9033</v>
      </c>
      <c r="F1046" s="789" t="s">
        <v>7125</v>
      </c>
      <c r="G1046" s="807" t="s">
        <v>2856</v>
      </c>
      <c r="H1046" s="807"/>
      <c r="I1046" s="807"/>
      <c r="J1046" s="807"/>
      <c r="K1046" s="807"/>
      <c r="L1046" s="807">
        <f t="shared" si="96"/>
        <v>135.60000000000002</v>
      </c>
      <c r="M1046" s="807"/>
      <c r="N1046" s="788">
        <v>11.3</v>
      </c>
      <c r="O1046" s="788"/>
      <c r="P1046" s="788"/>
      <c r="Q1046" s="818" t="s">
        <v>7125</v>
      </c>
      <c r="R1046" s="807" t="s">
        <v>16715</v>
      </c>
      <c r="S1046" s="807" t="s">
        <v>8952</v>
      </c>
      <c r="T1046" s="800" t="s">
        <v>12884</v>
      </c>
      <c r="U1046" s="807"/>
      <c r="V1046" s="963">
        <v>1</v>
      </c>
      <c r="W1046" s="807" t="s">
        <v>13854</v>
      </c>
      <c r="X1046" s="807"/>
      <c r="Y1046" s="807"/>
      <c r="Z1046" s="807"/>
      <c r="AA1046" s="807"/>
      <c r="AB1046" s="807"/>
      <c r="AC1046" s="807" t="s">
        <v>2239</v>
      </c>
      <c r="AD1046" s="807" t="s">
        <v>2239</v>
      </c>
      <c r="AE1046" s="807" t="s">
        <v>2239</v>
      </c>
      <c r="AF1046" s="807" t="s">
        <v>2239</v>
      </c>
      <c r="AG1046" s="807"/>
      <c r="AH1046" s="807"/>
      <c r="AI1046" s="807"/>
      <c r="AJ1046" s="807"/>
      <c r="AK1046" s="559"/>
    </row>
    <row r="1047" spans="1:37" ht="31.5" customHeight="1" x14ac:dyDescent="0.25">
      <c r="A1047" s="767"/>
      <c r="B1047" s="784">
        <v>1039</v>
      </c>
      <c r="C1047" s="785" t="s">
        <v>3162</v>
      </c>
      <c r="D1047" s="785" t="s">
        <v>8985</v>
      </c>
      <c r="E1047" s="807" t="s">
        <v>9034</v>
      </c>
      <c r="F1047" s="789" t="s">
        <v>7126</v>
      </c>
      <c r="G1047" s="807" t="s">
        <v>2856</v>
      </c>
      <c r="H1047" s="807"/>
      <c r="I1047" s="807"/>
      <c r="J1047" s="807"/>
      <c r="K1047" s="807"/>
      <c r="L1047" s="807">
        <f t="shared" si="96"/>
        <v>122.39999999999999</v>
      </c>
      <c r="M1047" s="807"/>
      <c r="N1047" s="788">
        <v>10.199999999999999</v>
      </c>
      <c r="O1047" s="788"/>
      <c r="P1047" s="788"/>
      <c r="Q1047" s="818" t="s">
        <v>7126</v>
      </c>
      <c r="R1047" s="807" t="s">
        <v>16715</v>
      </c>
      <c r="S1047" s="807" t="s">
        <v>8952</v>
      </c>
      <c r="T1047" s="800" t="s">
        <v>13063</v>
      </c>
      <c r="U1047" s="807"/>
      <c r="V1047" s="963">
        <v>2</v>
      </c>
      <c r="W1047" s="807" t="s">
        <v>13867</v>
      </c>
      <c r="X1047" s="807"/>
      <c r="Y1047" s="807"/>
      <c r="Z1047" s="807"/>
      <c r="AA1047" s="807">
        <v>1</v>
      </c>
      <c r="AB1047" s="807" t="s">
        <v>10525</v>
      </c>
      <c r="AC1047" s="807" t="s">
        <v>10027</v>
      </c>
      <c r="AD1047" s="807" t="s">
        <v>10027</v>
      </c>
      <c r="AE1047" s="807" t="s">
        <v>10027</v>
      </c>
      <c r="AF1047" s="807" t="s">
        <v>10027</v>
      </c>
      <c r="AG1047" s="807"/>
      <c r="AH1047" s="807" t="s">
        <v>663</v>
      </c>
      <c r="AI1047" s="807"/>
      <c r="AJ1047" s="807"/>
      <c r="AK1047" s="559"/>
    </row>
    <row r="1048" spans="1:37" ht="31.5" customHeight="1" x14ac:dyDescent="0.25">
      <c r="A1048" s="767"/>
      <c r="B1048" s="784">
        <v>1040</v>
      </c>
      <c r="C1048" s="785" t="s">
        <v>3034</v>
      </c>
      <c r="D1048" s="785" t="s">
        <v>8508</v>
      </c>
      <c r="E1048" s="807" t="s">
        <v>12938</v>
      </c>
      <c r="F1048" s="789" t="s">
        <v>7127</v>
      </c>
      <c r="G1048" s="807" t="s">
        <v>2856</v>
      </c>
      <c r="H1048" s="807"/>
      <c r="I1048" s="807"/>
      <c r="J1048" s="807"/>
      <c r="K1048" s="807"/>
      <c r="L1048" s="807">
        <f t="shared" si="96"/>
        <v>39.96</v>
      </c>
      <c r="M1048" s="807"/>
      <c r="N1048" s="788">
        <v>3.33</v>
      </c>
      <c r="O1048" s="788"/>
      <c r="P1048" s="788"/>
      <c r="Q1048" s="818" t="s">
        <v>7127</v>
      </c>
      <c r="R1048" s="807" t="s">
        <v>16715</v>
      </c>
      <c r="S1048" s="807" t="s">
        <v>8952</v>
      </c>
      <c r="T1048" s="800" t="s">
        <v>12937</v>
      </c>
      <c r="U1048" s="807"/>
      <c r="V1048" s="963">
        <v>1</v>
      </c>
      <c r="W1048" s="807" t="s">
        <v>13847</v>
      </c>
      <c r="X1048" s="807"/>
      <c r="Y1048" s="807"/>
      <c r="Z1048" s="807"/>
      <c r="AA1048" s="807"/>
      <c r="AB1048" s="807"/>
      <c r="AC1048" s="807" t="s">
        <v>10027</v>
      </c>
      <c r="AD1048" s="807" t="s">
        <v>10027</v>
      </c>
      <c r="AE1048" s="807" t="s">
        <v>10027</v>
      </c>
      <c r="AF1048" s="807" t="s">
        <v>2239</v>
      </c>
      <c r="AG1048" s="807"/>
      <c r="AH1048" s="807" t="s">
        <v>663</v>
      </c>
      <c r="AI1048" s="807"/>
      <c r="AJ1048" s="807"/>
      <c r="AK1048" s="559"/>
    </row>
    <row r="1049" spans="1:37" ht="31.5" customHeight="1" x14ac:dyDescent="0.25">
      <c r="A1049" s="767"/>
      <c r="B1049" s="784">
        <v>1041</v>
      </c>
      <c r="C1049" s="785" t="s">
        <v>2817</v>
      </c>
      <c r="D1049" s="785" t="s">
        <v>8357</v>
      </c>
      <c r="E1049" s="807" t="s">
        <v>13064</v>
      </c>
      <c r="F1049" s="789" t="s">
        <v>7128</v>
      </c>
      <c r="G1049" s="807" t="s">
        <v>2856</v>
      </c>
      <c r="H1049" s="807"/>
      <c r="I1049" s="807"/>
      <c r="J1049" s="807"/>
      <c r="K1049" s="807"/>
      <c r="L1049" s="807">
        <f t="shared" si="96"/>
        <v>57.12</v>
      </c>
      <c r="M1049" s="807"/>
      <c r="N1049" s="788">
        <v>4.76</v>
      </c>
      <c r="O1049" s="788"/>
      <c r="P1049" s="788"/>
      <c r="Q1049" s="818" t="s">
        <v>7128</v>
      </c>
      <c r="R1049" s="807" t="s">
        <v>16715</v>
      </c>
      <c r="S1049" s="807" t="s">
        <v>8952</v>
      </c>
      <c r="T1049" s="800" t="s">
        <v>13065</v>
      </c>
      <c r="U1049" s="807"/>
      <c r="V1049" s="963">
        <v>1</v>
      </c>
      <c r="W1049" s="807" t="s">
        <v>13849</v>
      </c>
      <c r="X1049" s="807"/>
      <c r="Y1049" s="807"/>
      <c r="Z1049" s="807"/>
      <c r="AA1049" s="807"/>
      <c r="AB1049" s="807"/>
      <c r="AC1049" s="807" t="s">
        <v>10027</v>
      </c>
      <c r="AD1049" s="807" t="s">
        <v>10027</v>
      </c>
      <c r="AE1049" s="807" t="s">
        <v>10027</v>
      </c>
      <c r="AF1049" s="807" t="s">
        <v>2239</v>
      </c>
      <c r="AG1049" s="807"/>
      <c r="AH1049" s="807" t="s">
        <v>663</v>
      </c>
      <c r="AI1049" s="807"/>
      <c r="AJ1049" s="807"/>
      <c r="AK1049" s="559"/>
    </row>
    <row r="1050" spans="1:37" ht="31.5" customHeight="1" x14ac:dyDescent="0.25">
      <c r="A1050" s="767"/>
      <c r="B1050" s="784">
        <v>1042</v>
      </c>
      <c r="C1050" s="785" t="s">
        <v>1191</v>
      </c>
      <c r="D1050" s="785" t="s">
        <v>8986</v>
      </c>
      <c r="E1050" s="807" t="s">
        <v>14791</v>
      </c>
      <c r="F1050" s="789" t="s">
        <v>15568</v>
      </c>
      <c r="G1050" s="807" t="s">
        <v>2856</v>
      </c>
      <c r="H1050" s="807"/>
      <c r="I1050" s="807"/>
      <c r="J1050" s="807"/>
      <c r="K1050" s="807"/>
      <c r="L1050" s="807">
        <f t="shared" si="96"/>
        <v>13.200000000000001</v>
      </c>
      <c r="M1050" s="807"/>
      <c r="N1050" s="788">
        <v>1.1000000000000001</v>
      </c>
      <c r="O1050" s="788"/>
      <c r="P1050" s="788"/>
      <c r="Q1050" s="818" t="s">
        <v>15568</v>
      </c>
      <c r="R1050" s="807" t="s">
        <v>16715</v>
      </c>
      <c r="S1050" s="807" t="s">
        <v>8952</v>
      </c>
      <c r="T1050" s="807" t="s">
        <v>14790</v>
      </c>
      <c r="U1050" s="807"/>
      <c r="V1050" s="963">
        <v>1</v>
      </c>
      <c r="W1050" s="807" t="s">
        <v>14792</v>
      </c>
      <c r="X1050" s="807"/>
      <c r="Y1050" s="807"/>
      <c r="Z1050" s="807"/>
      <c r="AA1050" s="807"/>
      <c r="AB1050" s="807"/>
      <c r="AC1050" s="807" t="s">
        <v>2239</v>
      </c>
      <c r="AD1050" s="807" t="s">
        <v>2239</v>
      </c>
      <c r="AE1050" s="807" t="s">
        <v>2239</v>
      </c>
      <c r="AF1050" s="807" t="s">
        <v>2239</v>
      </c>
      <c r="AG1050" s="807"/>
      <c r="AH1050" s="807"/>
      <c r="AI1050" s="807"/>
      <c r="AJ1050" s="807"/>
      <c r="AK1050" s="559"/>
    </row>
    <row r="1051" spans="1:37" ht="31.5" customHeight="1" x14ac:dyDescent="0.25">
      <c r="A1051" s="767"/>
      <c r="B1051" s="784">
        <v>1043</v>
      </c>
      <c r="C1051" s="785" t="s">
        <v>2809</v>
      </c>
      <c r="D1051" s="785" t="s">
        <v>8586</v>
      </c>
      <c r="E1051" s="807" t="s">
        <v>13868</v>
      </c>
      <c r="F1051" s="789" t="s">
        <v>7130</v>
      </c>
      <c r="G1051" s="807" t="s">
        <v>2856</v>
      </c>
      <c r="H1051" s="807"/>
      <c r="I1051" s="807"/>
      <c r="J1051" s="807"/>
      <c r="K1051" s="807"/>
      <c r="L1051" s="807">
        <f t="shared" si="96"/>
        <v>118.80000000000001</v>
      </c>
      <c r="M1051" s="807"/>
      <c r="N1051" s="788">
        <v>9.9</v>
      </c>
      <c r="O1051" s="788"/>
      <c r="P1051" s="788"/>
      <c r="Q1051" s="818" t="s">
        <v>7130</v>
      </c>
      <c r="R1051" s="807" t="s">
        <v>16715</v>
      </c>
      <c r="S1051" s="807" t="s">
        <v>8952</v>
      </c>
      <c r="T1051" s="807" t="s">
        <v>14793</v>
      </c>
      <c r="U1051" s="807"/>
      <c r="V1051" s="963">
        <v>1</v>
      </c>
      <c r="W1051" s="807" t="s">
        <v>13869</v>
      </c>
      <c r="X1051" s="807"/>
      <c r="Y1051" s="807"/>
      <c r="Z1051" s="807"/>
      <c r="AA1051" s="807"/>
      <c r="AB1051" s="807"/>
      <c r="AC1051" s="807" t="s">
        <v>10027</v>
      </c>
      <c r="AD1051" s="807" t="s">
        <v>10027</v>
      </c>
      <c r="AE1051" s="807" t="s">
        <v>10027</v>
      </c>
      <c r="AF1051" s="807" t="s">
        <v>2239</v>
      </c>
      <c r="AG1051" s="807"/>
      <c r="AH1051" s="807" t="s">
        <v>662</v>
      </c>
      <c r="AI1051" s="807"/>
      <c r="AJ1051" s="807"/>
      <c r="AK1051" s="559"/>
    </row>
    <row r="1052" spans="1:37" ht="31.5" customHeight="1" x14ac:dyDescent="0.25">
      <c r="A1052" s="767"/>
      <c r="B1052" s="784">
        <v>1044</v>
      </c>
      <c r="C1052" s="785" t="s">
        <v>2809</v>
      </c>
      <c r="D1052" s="785" t="s">
        <v>8587</v>
      </c>
      <c r="E1052" s="807" t="s">
        <v>13057</v>
      </c>
      <c r="F1052" s="789" t="s">
        <v>7131</v>
      </c>
      <c r="G1052" s="807" t="s">
        <v>2856</v>
      </c>
      <c r="H1052" s="807"/>
      <c r="I1052" s="807"/>
      <c r="J1052" s="807"/>
      <c r="K1052" s="807"/>
      <c r="L1052" s="807">
        <f t="shared" si="96"/>
        <v>114.35999999999999</v>
      </c>
      <c r="M1052" s="807"/>
      <c r="N1052" s="788">
        <v>9.5299999999999994</v>
      </c>
      <c r="O1052" s="788"/>
      <c r="P1052" s="788"/>
      <c r="Q1052" s="818" t="s">
        <v>7131</v>
      </c>
      <c r="R1052" s="807" t="s">
        <v>16715</v>
      </c>
      <c r="S1052" s="807" t="s">
        <v>8952</v>
      </c>
      <c r="T1052" s="800" t="s">
        <v>13056</v>
      </c>
      <c r="U1052" s="807"/>
      <c r="V1052" s="963">
        <v>2</v>
      </c>
      <c r="W1052" s="807" t="s">
        <v>13849</v>
      </c>
      <c r="X1052" s="807"/>
      <c r="Y1052" s="807"/>
      <c r="Z1052" s="807"/>
      <c r="AA1052" s="807"/>
      <c r="AB1052" s="807"/>
      <c r="AC1052" s="807" t="s">
        <v>10027</v>
      </c>
      <c r="AD1052" s="807" t="s">
        <v>10027</v>
      </c>
      <c r="AE1052" s="807" t="s">
        <v>10027</v>
      </c>
      <c r="AF1052" s="807" t="s">
        <v>2239</v>
      </c>
      <c r="AG1052" s="807"/>
      <c r="AH1052" s="807" t="s">
        <v>662</v>
      </c>
      <c r="AI1052" s="807"/>
      <c r="AJ1052" s="807"/>
      <c r="AK1052" s="559"/>
    </row>
    <row r="1053" spans="1:37" ht="31.5" customHeight="1" x14ac:dyDescent="0.25">
      <c r="A1053" s="767"/>
      <c r="B1053" s="784">
        <v>1045</v>
      </c>
      <c r="C1053" s="785" t="s">
        <v>2809</v>
      </c>
      <c r="D1053" s="785" t="s">
        <v>8588</v>
      </c>
      <c r="E1053" s="807" t="s">
        <v>13870</v>
      </c>
      <c r="F1053" s="789" t="s">
        <v>7132</v>
      </c>
      <c r="G1053" s="807" t="s">
        <v>2856</v>
      </c>
      <c r="H1053" s="807"/>
      <c r="I1053" s="807"/>
      <c r="J1053" s="807"/>
      <c r="K1053" s="807"/>
      <c r="L1053" s="807">
        <f t="shared" si="96"/>
        <v>56.400000000000006</v>
      </c>
      <c r="M1053" s="807"/>
      <c r="N1053" s="788">
        <v>4.7</v>
      </c>
      <c r="O1053" s="788"/>
      <c r="P1053" s="788"/>
      <c r="Q1053" s="818" t="s">
        <v>7132</v>
      </c>
      <c r="R1053" s="807" t="s">
        <v>16715</v>
      </c>
      <c r="S1053" s="807" t="s">
        <v>8952</v>
      </c>
      <c r="T1053" s="807" t="s">
        <v>13871</v>
      </c>
      <c r="U1053" s="807"/>
      <c r="V1053" s="963">
        <v>1</v>
      </c>
      <c r="W1053" s="807" t="s">
        <v>13847</v>
      </c>
      <c r="X1053" s="807"/>
      <c r="Y1053" s="807"/>
      <c r="Z1053" s="807"/>
      <c r="AA1053" s="807"/>
      <c r="AB1053" s="807"/>
      <c r="AC1053" s="807" t="s">
        <v>10027</v>
      </c>
      <c r="AD1053" s="807" t="s">
        <v>10027</v>
      </c>
      <c r="AE1053" s="807" t="s">
        <v>10027</v>
      </c>
      <c r="AF1053" s="807" t="s">
        <v>2239</v>
      </c>
      <c r="AG1053" s="807"/>
      <c r="AH1053" s="807" t="s">
        <v>977</v>
      </c>
      <c r="AI1053" s="807"/>
      <c r="AJ1053" s="807"/>
      <c r="AK1053" s="559"/>
    </row>
    <row r="1054" spans="1:37" ht="31.5" customHeight="1" x14ac:dyDescent="0.25">
      <c r="A1054" s="767"/>
      <c r="B1054" s="784">
        <v>1046</v>
      </c>
      <c r="C1054" s="785" t="s">
        <v>2809</v>
      </c>
      <c r="D1054" s="785" t="s">
        <v>8895</v>
      </c>
      <c r="E1054" s="807" t="s">
        <v>13872</v>
      </c>
      <c r="F1054" s="789" t="s">
        <v>7133</v>
      </c>
      <c r="G1054" s="807" t="s">
        <v>2856</v>
      </c>
      <c r="H1054" s="807"/>
      <c r="I1054" s="807"/>
      <c r="J1054" s="807"/>
      <c r="K1054" s="807"/>
      <c r="L1054" s="807">
        <f t="shared" si="96"/>
        <v>13.200000000000001</v>
      </c>
      <c r="M1054" s="807"/>
      <c r="N1054" s="788">
        <v>1.1000000000000001</v>
      </c>
      <c r="O1054" s="788"/>
      <c r="P1054" s="788"/>
      <c r="Q1054" s="818" t="s">
        <v>7133</v>
      </c>
      <c r="R1054" s="807" t="s">
        <v>16715</v>
      </c>
      <c r="S1054" s="807" t="s">
        <v>8952</v>
      </c>
      <c r="T1054" s="807" t="s">
        <v>13873</v>
      </c>
      <c r="U1054" s="807"/>
      <c r="V1054" s="963">
        <v>1</v>
      </c>
      <c r="W1054" s="807" t="s">
        <v>10525</v>
      </c>
      <c r="X1054" s="807"/>
      <c r="Y1054" s="807"/>
      <c r="Z1054" s="807"/>
      <c r="AA1054" s="807"/>
      <c r="AB1054" s="807"/>
      <c r="AC1054" s="807" t="s">
        <v>10027</v>
      </c>
      <c r="AD1054" s="807" t="s">
        <v>10027</v>
      </c>
      <c r="AE1054" s="807" t="s">
        <v>10027</v>
      </c>
      <c r="AF1054" s="807" t="s">
        <v>2239</v>
      </c>
      <c r="AG1054" s="807"/>
      <c r="AH1054" s="807"/>
      <c r="AI1054" s="807"/>
      <c r="AJ1054" s="807"/>
      <c r="AK1054" s="559"/>
    </row>
    <row r="1055" spans="1:37" ht="31.5" customHeight="1" x14ac:dyDescent="0.25">
      <c r="A1055" s="767"/>
      <c r="B1055" s="784">
        <v>1047</v>
      </c>
      <c r="C1055" s="785" t="s">
        <v>2809</v>
      </c>
      <c r="D1055" s="785" t="s">
        <v>8987</v>
      </c>
      <c r="E1055" s="807" t="s">
        <v>13067</v>
      </c>
      <c r="F1055" s="789" t="s">
        <v>7134</v>
      </c>
      <c r="G1055" s="807" t="s">
        <v>2856</v>
      </c>
      <c r="H1055" s="807"/>
      <c r="I1055" s="807"/>
      <c r="J1055" s="807"/>
      <c r="K1055" s="807"/>
      <c r="L1055" s="807">
        <f t="shared" si="96"/>
        <v>26.400000000000002</v>
      </c>
      <c r="M1055" s="807"/>
      <c r="N1055" s="788">
        <v>2.2000000000000002</v>
      </c>
      <c r="O1055" s="788"/>
      <c r="P1055" s="788"/>
      <c r="Q1055" s="818" t="s">
        <v>7134</v>
      </c>
      <c r="R1055" s="807" t="s">
        <v>16715</v>
      </c>
      <c r="S1055" s="807" t="s">
        <v>8952</v>
      </c>
      <c r="T1055" s="800" t="s">
        <v>13066</v>
      </c>
      <c r="U1055" s="807"/>
      <c r="V1055" s="963">
        <v>1</v>
      </c>
      <c r="W1055" s="807" t="s">
        <v>13874</v>
      </c>
      <c r="X1055" s="807"/>
      <c r="Y1055" s="807"/>
      <c r="Z1055" s="807"/>
      <c r="AA1055" s="807"/>
      <c r="AB1055" s="807"/>
      <c r="AC1055" s="807" t="s">
        <v>10027</v>
      </c>
      <c r="AD1055" s="807" t="s">
        <v>10027</v>
      </c>
      <c r="AE1055" s="807" t="s">
        <v>10027</v>
      </c>
      <c r="AF1055" s="807" t="s">
        <v>2239</v>
      </c>
      <c r="AG1055" s="807"/>
      <c r="AH1055" s="807"/>
      <c r="AI1055" s="807"/>
      <c r="AJ1055" s="807"/>
      <c r="AK1055" s="559"/>
    </row>
    <row r="1056" spans="1:37" ht="31.5" customHeight="1" x14ac:dyDescent="0.25">
      <c r="A1056" s="767"/>
      <c r="B1056" s="784">
        <v>1048</v>
      </c>
      <c r="C1056" s="785" t="s">
        <v>2768</v>
      </c>
      <c r="D1056" s="785" t="s">
        <v>8422</v>
      </c>
      <c r="E1056" s="807" t="s">
        <v>13037</v>
      </c>
      <c r="F1056" s="789" t="s">
        <v>7135</v>
      </c>
      <c r="G1056" s="807" t="s">
        <v>2856</v>
      </c>
      <c r="H1056" s="807"/>
      <c r="I1056" s="807"/>
      <c r="J1056" s="807"/>
      <c r="K1056" s="807"/>
      <c r="L1056" s="807">
        <f t="shared" si="96"/>
        <v>57.12</v>
      </c>
      <c r="M1056" s="807"/>
      <c r="N1056" s="788">
        <v>4.76</v>
      </c>
      <c r="O1056" s="788"/>
      <c r="P1056" s="788"/>
      <c r="Q1056" s="818" t="s">
        <v>7135</v>
      </c>
      <c r="R1056" s="807" t="s">
        <v>16715</v>
      </c>
      <c r="S1056" s="807" t="s">
        <v>8952</v>
      </c>
      <c r="T1056" s="800" t="s">
        <v>13036</v>
      </c>
      <c r="U1056" s="807"/>
      <c r="V1056" s="963">
        <v>1</v>
      </c>
      <c r="W1056" s="807" t="s">
        <v>13849</v>
      </c>
      <c r="X1056" s="807"/>
      <c r="Y1056" s="807"/>
      <c r="Z1056" s="807"/>
      <c r="AA1056" s="807"/>
      <c r="AB1056" s="807"/>
      <c r="AC1056" s="807" t="s">
        <v>10027</v>
      </c>
      <c r="AD1056" s="807" t="s">
        <v>2239</v>
      </c>
      <c r="AE1056" s="807" t="s">
        <v>10027</v>
      </c>
      <c r="AF1056" s="807" t="s">
        <v>2239</v>
      </c>
      <c r="AG1056" s="807"/>
      <c r="AH1056" s="807"/>
      <c r="AI1056" s="807"/>
      <c r="AJ1056" s="807"/>
      <c r="AK1056" s="559"/>
    </row>
    <row r="1057" spans="1:37" ht="31.5" customHeight="1" x14ac:dyDescent="0.25">
      <c r="A1057" s="767"/>
      <c r="B1057" s="784">
        <v>1049</v>
      </c>
      <c r="C1057" s="798" t="s">
        <v>2759</v>
      </c>
      <c r="D1057" s="785" t="s">
        <v>8988</v>
      </c>
      <c r="E1057" s="807" t="s">
        <v>13875</v>
      </c>
      <c r="F1057" s="789" t="s">
        <v>7136</v>
      </c>
      <c r="G1057" s="807" t="s">
        <v>2856</v>
      </c>
      <c r="H1057" s="807"/>
      <c r="I1057" s="807"/>
      <c r="J1057" s="807"/>
      <c r="K1057" s="807"/>
      <c r="L1057" s="807">
        <f t="shared" si="96"/>
        <v>15.84</v>
      </c>
      <c r="M1057" s="807"/>
      <c r="N1057" s="788">
        <v>1.32</v>
      </c>
      <c r="O1057" s="788"/>
      <c r="P1057" s="788"/>
      <c r="Q1057" s="818" t="s">
        <v>7136</v>
      </c>
      <c r="R1057" s="807" t="s">
        <v>16715</v>
      </c>
      <c r="S1057" s="807" t="s">
        <v>8952</v>
      </c>
      <c r="T1057" s="800" t="s">
        <v>13068</v>
      </c>
      <c r="U1057" s="807"/>
      <c r="V1057" s="963">
        <v>1</v>
      </c>
      <c r="W1057" s="807" t="s">
        <v>13876</v>
      </c>
      <c r="X1057" s="807"/>
      <c r="Y1057" s="807"/>
      <c r="Z1057" s="807"/>
      <c r="AA1057" s="807"/>
      <c r="AB1057" s="807"/>
      <c r="AC1057" s="807" t="s">
        <v>10027</v>
      </c>
      <c r="AD1057" s="807" t="s">
        <v>10027</v>
      </c>
      <c r="AE1057" s="807" t="s">
        <v>10027</v>
      </c>
      <c r="AF1057" s="807" t="s">
        <v>2239</v>
      </c>
      <c r="AG1057" s="807"/>
      <c r="AH1057" s="807" t="s">
        <v>1097</v>
      </c>
      <c r="AI1057" s="807"/>
      <c r="AJ1057" s="807"/>
      <c r="AK1057" s="559"/>
    </row>
    <row r="1058" spans="1:37" ht="31.5" customHeight="1" x14ac:dyDescent="0.25">
      <c r="A1058" s="767"/>
      <c r="B1058" s="784">
        <v>1050</v>
      </c>
      <c r="C1058" s="798" t="s">
        <v>2759</v>
      </c>
      <c r="D1058" s="785" t="s">
        <v>7551</v>
      </c>
      <c r="E1058" s="807" t="s">
        <v>13054</v>
      </c>
      <c r="F1058" s="791" t="s">
        <v>7137</v>
      </c>
      <c r="G1058" s="807" t="s">
        <v>2856</v>
      </c>
      <c r="H1058" s="807"/>
      <c r="I1058" s="807"/>
      <c r="J1058" s="807"/>
      <c r="K1058" s="807"/>
      <c r="L1058" s="807">
        <f t="shared" si="96"/>
        <v>153.60000000000002</v>
      </c>
      <c r="M1058" s="807"/>
      <c r="N1058" s="788">
        <v>12.8</v>
      </c>
      <c r="O1058" s="788"/>
      <c r="P1058" s="788"/>
      <c r="Q1058" s="820" t="s">
        <v>7137</v>
      </c>
      <c r="R1058" s="807" t="s">
        <v>16715</v>
      </c>
      <c r="S1058" s="807" t="s">
        <v>8952</v>
      </c>
      <c r="T1058" s="800" t="s">
        <v>14794</v>
      </c>
      <c r="U1058" s="807"/>
      <c r="V1058" s="963"/>
      <c r="W1058" s="807"/>
      <c r="X1058" s="807"/>
      <c r="Y1058" s="807"/>
      <c r="Z1058" s="807" t="s">
        <v>10126</v>
      </c>
      <c r="AA1058" s="807"/>
      <c r="AB1058" s="807"/>
      <c r="AC1058" s="807" t="s">
        <v>10027</v>
      </c>
      <c r="AD1058" s="807" t="s">
        <v>10027</v>
      </c>
      <c r="AE1058" s="807" t="s">
        <v>10027</v>
      </c>
      <c r="AF1058" s="807" t="s">
        <v>2239</v>
      </c>
      <c r="AG1058" s="807"/>
      <c r="AH1058" s="807" t="s">
        <v>1097</v>
      </c>
      <c r="AI1058" s="807"/>
      <c r="AJ1058" s="807"/>
      <c r="AK1058" s="559"/>
    </row>
    <row r="1059" spans="1:37" ht="31.5" customHeight="1" x14ac:dyDescent="0.25">
      <c r="A1059" s="767"/>
      <c r="B1059" s="784">
        <v>1051</v>
      </c>
      <c r="C1059" s="785" t="s">
        <v>1191</v>
      </c>
      <c r="D1059" s="785" t="s">
        <v>8370</v>
      </c>
      <c r="E1059" s="807" t="s">
        <v>13027</v>
      </c>
      <c r="F1059" s="791" t="s">
        <v>7138</v>
      </c>
      <c r="G1059" s="807" t="s">
        <v>2856</v>
      </c>
      <c r="H1059" s="807"/>
      <c r="I1059" s="807"/>
      <c r="J1059" s="807"/>
      <c r="K1059" s="807"/>
      <c r="L1059" s="807">
        <f t="shared" si="96"/>
        <v>105.60000000000001</v>
      </c>
      <c r="M1059" s="807"/>
      <c r="N1059" s="788">
        <v>8.8000000000000007</v>
      </c>
      <c r="O1059" s="788"/>
      <c r="P1059" s="788" t="s">
        <v>7138</v>
      </c>
      <c r="Q1059" s="820" t="s">
        <v>7138</v>
      </c>
      <c r="R1059" s="807" t="s">
        <v>16715</v>
      </c>
      <c r="S1059" s="807" t="s">
        <v>8952</v>
      </c>
      <c r="T1059" s="800" t="s">
        <v>13026</v>
      </c>
      <c r="U1059" s="807"/>
      <c r="V1059" s="963">
        <v>1</v>
      </c>
      <c r="W1059" s="807" t="s">
        <v>13877</v>
      </c>
      <c r="X1059" s="807"/>
      <c r="Y1059" s="807"/>
      <c r="Z1059" s="807"/>
      <c r="AA1059" s="807"/>
      <c r="AB1059" s="807"/>
      <c r="AC1059" s="807" t="s">
        <v>10027</v>
      </c>
      <c r="AD1059" s="807" t="s">
        <v>10027</v>
      </c>
      <c r="AE1059" s="807" t="s">
        <v>10027</v>
      </c>
      <c r="AF1059" s="807" t="s">
        <v>2239</v>
      </c>
      <c r="AG1059" s="807"/>
      <c r="AH1059" s="807" t="s">
        <v>13851</v>
      </c>
      <c r="AI1059" s="807"/>
      <c r="AJ1059" s="807"/>
      <c r="AK1059" s="559"/>
    </row>
    <row r="1060" spans="1:37" ht="31.5" customHeight="1" x14ac:dyDescent="0.25">
      <c r="A1060" s="767"/>
      <c r="B1060" s="784">
        <v>1052</v>
      </c>
      <c r="C1060" s="798" t="s">
        <v>2759</v>
      </c>
      <c r="D1060" s="785" t="s">
        <v>10761</v>
      </c>
      <c r="E1060" s="807" t="s">
        <v>13029</v>
      </c>
      <c r="F1060" s="791" t="s">
        <v>7139</v>
      </c>
      <c r="G1060" s="807" t="s">
        <v>2856</v>
      </c>
      <c r="H1060" s="807"/>
      <c r="I1060" s="807"/>
      <c r="J1060" s="807"/>
      <c r="K1060" s="807"/>
      <c r="L1060" s="807">
        <f t="shared" si="96"/>
        <v>76.800000000000011</v>
      </c>
      <c r="M1060" s="807"/>
      <c r="N1060" s="788">
        <v>6.4</v>
      </c>
      <c r="O1060" s="788"/>
      <c r="P1060" s="788"/>
      <c r="Q1060" s="820" t="s">
        <v>7139</v>
      </c>
      <c r="R1060" s="807" t="s">
        <v>16715</v>
      </c>
      <c r="S1060" s="807" t="s">
        <v>8952</v>
      </c>
      <c r="T1060" s="800" t="s">
        <v>13028</v>
      </c>
      <c r="U1060" s="807"/>
      <c r="V1060" s="963">
        <v>2</v>
      </c>
      <c r="W1060" s="807" t="s">
        <v>13849</v>
      </c>
      <c r="X1060" s="807"/>
      <c r="Y1060" s="807"/>
      <c r="Z1060" s="807"/>
      <c r="AA1060" s="807"/>
      <c r="AB1060" s="807"/>
      <c r="AC1060" s="807" t="s">
        <v>10027</v>
      </c>
      <c r="AD1060" s="807" t="s">
        <v>10027</v>
      </c>
      <c r="AE1060" s="807" t="s">
        <v>10027</v>
      </c>
      <c r="AF1060" s="807" t="s">
        <v>2239</v>
      </c>
      <c r="AG1060" s="807"/>
      <c r="AH1060" s="807" t="s">
        <v>977</v>
      </c>
      <c r="AI1060" s="807"/>
      <c r="AJ1060" s="807"/>
      <c r="AK1060" s="559"/>
    </row>
    <row r="1061" spans="1:37" ht="31.5" customHeight="1" x14ac:dyDescent="0.25">
      <c r="A1061" s="767"/>
      <c r="B1061" s="784">
        <v>1053</v>
      </c>
      <c r="C1061" s="798" t="s">
        <v>2759</v>
      </c>
      <c r="D1061" s="785" t="s">
        <v>7554</v>
      </c>
      <c r="E1061" s="807" t="s">
        <v>13878</v>
      </c>
      <c r="F1061" s="791" t="s">
        <v>7140</v>
      </c>
      <c r="G1061" s="807" t="s">
        <v>2856</v>
      </c>
      <c r="H1061" s="807"/>
      <c r="I1061" s="807"/>
      <c r="J1061" s="807"/>
      <c r="K1061" s="807"/>
      <c r="L1061" s="807">
        <f t="shared" si="96"/>
        <v>132</v>
      </c>
      <c r="M1061" s="807"/>
      <c r="N1061" s="788">
        <v>11</v>
      </c>
      <c r="O1061" s="788"/>
      <c r="P1061" s="788"/>
      <c r="Q1061" s="820" t="s">
        <v>7140</v>
      </c>
      <c r="R1061" s="807" t="s">
        <v>16715</v>
      </c>
      <c r="S1061" s="807" t="s">
        <v>8952</v>
      </c>
      <c r="T1061" s="807" t="s">
        <v>14795</v>
      </c>
      <c r="U1061" s="807"/>
      <c r="V1061" s="963">
        <v>2</v>
      </c>
      <c r="W1061" s="807" t="s">
        <v>13853</v>
      </c>
      <c r="X1061" s="807"/>
      <c r="Y1061" s="807"/>
      <c r="Z1061" s="807"/>
      <c r="AA1061" s="807"/>
      <c r="AB1061" s="807"/>
      <c r="AC1061" s="807" t="s">
        <v>10027</v>
      </c>
      <c r="AD1061" s="807" t="s">
        <v>10027</v>
      </c>
      <c r="AE1061" s="807" t="s">
        <v>10027</v>
      </c>
      <c r="AF1061" s="807" t="s">
        <v>2239</v>
      </c>
      <c r="AG1061" s="807"/>
      <c r="AH1061" s="807" t="s">
        <v>977</v>
      </c>
      <c r="AI1061" s="807"/>
      <c r="AJ1061" s="807"/>
      <c r="AK1061" s="559"/>
    </row>
    <row r="1062" spans="1:37" ht="63" customHeight="1" x14ac:dyDescent="0.25">
      <c r="A1062" s="767"/>
      <c r="B1062" s="784">
        <v>1054</v>
      </c>
      <c r="C1062" s="798" t="s">
        <v>2759</v>
      </c>
      <c r="D1062" s="785" t="s">
        <v>7555</v>
      </c>
      <c r="E1062" s="804" t="s">
        <v>13879</v>
      </c>
      <c r="F1062" s="789" t="s">
        <v>7144</v>
      </c>
      <c r="G1062" s="807" t="s">
        <v>2856</v>
      </c>
      <c r="H1062" s="807"/>
      <c r="I1062" s="807"/>
      <c r="J1062" s="807"/>
      <c r="K1062" s="807"/>
      <c r="L1062" s="807">
        <f t="shared" si="96"/>
        <v>114.35999999999999</v>
      </c>
      <c r="M1062" s="807"/>
      <c r="N1062" s="788">
        <v>9.5299999999999994</v>
      </c>
      <c r="O1062" s="788"/>
      <c r="P1062" s="788"/>
      <c r="Q1062" s="818" t="s">
        <v>7144</v>
      </c>
      <c r="R1062" s="807" t="s">
        <v>16715</v>
      </c>
      <c r="S1062" s="807" t="s">
        <v>8952</v>
      </c>
      <c r="T1062" s="807" t="s">
        <v>13880</v>
      </c>
      <c r="U1062" s="807"/>
      <c r="V1062" s="963">
        <v>2</v>
      </c>
      <c r="W1062" s="807" t="s">
        <v>13849</v>
      </c>
      <c r="X1062" s="807"/>
      <c r="Y1062" s="807"/>
      <c r="Z1062" s="807"/>
      <c r="AA1062" s="807"/>
      <c r="AB1062" s="807"/>
      <c r="AC1062" s="807" t="s">
        <v>10027</v>
      </c>
      <c r="AD1062" s="807" t="s">
        <v>10027</v>
      </c>
      <c r="AE1062" s="807" t="s">
        <v>10027</v>
      </c>
      <c r="AF1062" s="807" t="s">
        <v>2239</v>
      </c>
      <c r="AG1062" s="807"/>
      <c r="AH1062" s="807" t="s">
        <v>1097</v>
      </c>
      <c r="AI1062" s="807"/>
      <c r="AJ1062" s="807"/>
      <c r="AK1062" s="559"/>
    </row>
    <row r="1063" spans="1:37" ht="63" customHeight="1" x14ac:dyDescent="0.25">
      <c r="A1063" s="767"/>
      <c r="B1063" s="784">
        <v>1055</v>
      </c>
      <c r="C1063" s="798" t="s">
        <v>2759</v>
      </c>
      <c r="D1063" s="785" t="s">
        <v>7556</v>
      </c>
      <c r="E1063" s="807" t="s">
        <v>12973</v>
      </c>
      <c r="F1063" s="789" t="s">
        <v>7145</v>
      </c>
      <c r="G1063" s="807" t="s">
        <v>2856</v>
      </c>
      <c r="H1063" s="807"/>
      <c r="I1063" s="807"/>
      <c r="J1063" s="807"/>
      <c r="K1063" s="807"/>
      <c r="L1063" s="807">
        <f t="shared" si="96"/>
        <v>279.48</v>
      </c>
      <c r="M1063" s="807"/>
      <c r="N1063" s="788">
        <v>23.29</v>
      </c>
      <c r="O1063" s="788"/>
      <c r="P1063" s="788"/>
      <c r="Q1063" s="818" t="s">
        <v>7145</v>
      </c>
      <c r="R1063" s="807" t="s">
        <v>16715</v>
      </c>
      <c r="S1063" s="807" t="s">
        <v>8952</v>
      </c>
      <c r="T1063" s="800" t="s">
        <v>12974</v>
      </c>
      <c r="U1063" s="807"/>
      <c r="V1063" s="963">
        <v>3</v>
      </c>
      <c r="W1063" s="807" t="s">
        <v>13849</v>
      </c>
      <c r="X1063" s="807"/>
      <c r="Y1063" s="807"/>
      <c r="Z1063" s="807"/>
      <c r="AA1063" s="807"/>
      <c r="AB1063" s="807"/>
      <c r="AC1063" s="807" t="s">
        <v>10027</v>
      </c>
      <c r="AD1063" s="807" t="s">
        <v>10027</v>
      </c>
      <c r="AE1063" s="807" t="s">
        <v>10027</v>
      </c>
      <c r="AF1063" s="807" t="s">
        <v>2239</v>
      </c>
      <c r="AG1063" s="807"/>
      <c r="AH1063" s="807" t="s">
        <v>1097</v>
      </c>
      <c r="AI1063" s="807"/>
      <c r="AJ1063" s="807"/>
      <c r="AK1063" s="559"/>
    </row>
    <row r="1064" spans="1:37" ht="63" customHeight="1" x14ac:dyDescent="0.25">
      <c r="A1064" s="767"/>
      <c r="B1064" s="784">
        <v>1056</v>
      </c>
      <c r="C1064" s="798" t="s">
        <v>2759</v>
      </c>
      <c r="D1064" s="785" t="s">
        <v>7557</v>
      </c>
      <c r="E1064" s="807" t="s">
        <v>12951</v>
      </c>
      <c r="F1064" s="789" t="s">
        <v>7146</v>
      </c>
      <c r="G1064" s="807" t="s">
        <v>2856</v>
      </c>
      <c r="H1064" s="807"/>
      <c r="I1064" s="807"/>
      <c r="J1064" s="807"/>
      <c r="K1064" s="807"/>
      <c r="L1064" s="807">
        <f t="shared" si="96"/>
        <v>187.92000000000002</v>
      </c>
      <c r="M1064" s="807"/>
      <c r="N1064" s="788">
        <v>15.66</v>
      </c>
      <c r="O1064" s="788"/>
      <c r="P1064" s="788"/>
      <c r="Q1064" s="818" t="s">
        <v>7146</v>
      </c>
      <c r="R1064" s="807" t="s">
        <v>16715</v>
      </c>
      <c r="S1064" s="807" t="s">
        <v>8952</v>
      </c>
      <c r="T1064" s="800" t="s">
        <v>12952</v>
      </c>
      <c r="U1064" s="807"/>
      <c r="V1064" s="963">
        <v>2</v>
      </c>
      <c r="W1064" s="807" t="s">
        <v>13869</v>
      </c>
      <c r="X1064" s="807">
        <v>2</v>
      </c>
      <c r="Y1064" s="807" t="s">
        <v>13881</v>
      </c>
      <c r="Z1064" s="807"/>
      <c r="AA1064" s="807"/>
      <c r="AB1064" s="807"/>
      <c r="AC1064" s="807" t="s">
        <v>10027</v>
      </c>
      <c r="AD1064" s="807" t="s">
        <v>10027</v>
      </c>
      <c r="AE1064" s="807" t="s">
        <v>10027</v>
      </c>
      <c r="AF1064" s="807" t="s">
        <v>2239</v>
      </c>
      <c r="AG1064" s="807"/>
      <c r="AH1064" s="807" t="s">
        <v>977</v>
      </c>
      <c r="AI1064" s="807"/>
      <c r="AJ1064" s="807"/>
      <c r="AK1064" s="559"/>
    </row>
    <row r="1065" spans="1:37" ht="47.25" customHeight="1" x14ac:dyDescent="0.25">
      <c r="A1065" s="767"/>
      <c r="B1065" s="784">
        <v>1057</v>
      </c>
      <c r="C1065" s="785" t="s">
        <v>2759</v>
      </c>
      <c r="D1065" s="785" t="s">
        <v>8589</v>
      </c>
      <c r="E1065" s="807"/>
      <c r="F1065" s="789" t="s">
        <v>7147</v>
      </c>
      <c r="G1065" s="807" t="s">
        <v>2856</v>
      </c>
      <c r="H1065" s="807"/>
      <c r="I1065" s="807"/>
      <c r="J1065" s="807"/>
      <c r="K1065" s="807"/>
      <c r="L1065" s="807">
        <f t="shared" si="96"/>
        <v>307.20000000000005</v>
      </c>
      <c r="M1065" s="807"/>
      <c r="N1065" s="788">
        <v>25.6</v>
      </c>
      <c r="O1065" s="788"/>
      <c r="P1065" s="788"/>
      <c r="Q1065" s="818" t="s">
        <v>7147</v>
      </c>
      <c r="R1065" s="807" t="s">
        <v>16715</v>
      </c>
      <c r="S1065" s="807" t="s">
        <v>9057</v>
      </c>
      <c r="T1065" s="807"/>
      <c r="U1065" s="807"/>
      <c r="V1065" s="963"/>
      <c r="W1065" s="807"/>
      <c r="X1065" s="807"/>
      <c r="Y1065" s="807"/>
      <c r="Z1065" s="807"/>
      <c r="AA1065" s="807"/>
      <c r="AB1065" s="807"/>
      <c r="AC1065" s="807"/>
      <c r="AD1065" s="807"/>
      <c r="AE1065" s="807"/>
      <c r="AF1065" s="807"/>
      <c r="AG1065" s="807"/>
      <c r="AH1065" s="807"/>
      <c r="AI1065" s="807" t="s">
        <v>16072</v>
      </c>
      <c r="AJ1065" s="807"/>
      <c r="AK1065" s="559"/>
    </row>
    <row r="1066" spans="1:37" ht="63" customHeight="1" x14ac:dyDescent="0.25">
      <c r="A1066" s="767"/>
      <c r="B1066" s="784">
        <v>1058</v>
      </c>
      <c r="C1066" s="798" t="s">
        <v>2759</v>
      </c>
      <c r="D1066" s="785" t="s">
        <v>7559</v>
      </c>
      <c r="E1066" s="807" t="s">
        <v>13882</v>
      </c>
      <c r="F1066" s="789" t="s">
        <v>7148</v>
      </c>
      <c r="G1066" s="807" t="s">
        <v>2856</v>
      </c>
      <c r="H1066" s="807"/>
      <c r="I1066" s="807"/>
      <c r="J1066" s="807"/>
      <c r="K1066" s="807"/>
      <c r="L1066" s="807">
        <f t="shared" si="96"/>
        <v>307.20000000000005</v>
      </c>
      <c r="M1066" s="807"/>
      <c r="N1066" s="788">
        <v>25.6</v>
      </c>
      <c r="O1066" s="788"/>
      <c r="P1066" s="788"/>
      <c r="Q1066" s="818" t="s">
        <v>7148</v>
      </c>
      <c r="R1066" s="807" t="s">
        <v>16715</v>
      </c>
      <c r="S1066" s="807" t="s">
        <v>8952</v>
      </c>
      <c r="T1066" s="807" t="s">
        <v>13883</v>
      </c>
      <c r="U1066" s="807"/>
      <c r="V1066" s="963">
        <v>2</v>
      </c>
      <c r="W1066" s="807" t="s">
        <v>13848</v>
      </c>
      <c r="X1066" s="807"/>
      <c r="Y1066" s="807"/>
      <c r="Z1066" s="807"/>
      <c r="AA1066" s="807"/>
      <c r="AB1066" s="807"/>
      <c r="AC1066" s="807" t="s">
        <v>10027</v>
      </c>
      <c r="AD1066" s="807" t="s">
        <v>10027</v>
      </c>
      <c r="AE1066" s="807" t="s">
        <v>10027</v>
      </c>
      <c r="AF1066" s="807" t="s">
        <v>2239</v>
      </c>
      <c r="AG1066" s="807"/>
      <c r="AH1066" s="807" t="s">
        <v>662</v>
      </c>
      <c r="AI1066" s="807"/>
      <c r="AJ1066" s="807"/>
      <c r="AK1066" s="559"/>
    </row>
    <row r="1067" spans="1:37" ht="63" customHeight="1" x14ac:dyDescent="0.25">
      <c r="A1067" s="767"/>
      <c r="B1067" s="784">
        <v>1059</v>
      </c>
      <c r="C1067" s="798" t="s">
        <v>2759</v>
      </c>
      <c r="D1067" s="785" t="s">
        <v>7560</v>
      </c>
      <c r="E1067" s="804" t="s">
        <v>14798</v>
      </c>
      <c r="F1067" s="789" t="s">
        <v>14796</v>
      </c>
      <c r="G1067" s="807" t="s">
        <v>2856</v>
      </c>
      <c r="H1067" s="807"/>
      <c r="I1067" s="807"/>
      <c r="J1067" s="807"/>
      <c r="K1067" s="807"/>
      <c r="L1067" s="807">
        <f t="shared" si="96"/>
        <v>91.199999999999989</v>
      </c>
      <c r="M1067" s="807"/>
      <c r="N1067" s="788">
        <v>7.6</v>
      </c>
      <c r="O1067" s="788"/>
      <c r="P1067" s="788"/>
      <c r="Q1067" s="818" t="s">
        <v>14796</v>
      </c>
      <c r="R1067" s="807" t="s">
        <v>16715</v>
      </c>
      <c r="S1067" s="807" t="s">
        <v>8952</v>
      </c>
      <c r="T1067" s="807" t="s">
        <v>14797</v>
      </c>
      <c r="U1067" s="807"/>
      <c r="V1067" s="963">
        <v>2</v>
      </c>
      <c r="W1067" s="807" t="s">
        <v>13884</v>
      </c>
      <c r="X1067" s="807"/>
      <c r="Y1067" s="807"/>
      <c r="Z1067" s="807"/>
      <c r="AA1067" s="807"/>
      <c r="AB1067" s="807"/>
      <c r="AC1067" s="807" t="s">
        <v>10027</v>
      </c>
      <c r="AD1067" s="807" t="s">
        <v>10027</v>
      </c>
      <c r="AE1067" s="807" t="s">
        <v>10027</v>
      </c>
      <c r="AF1067" s="807" t="s">
        <v>2239</v>
      </c>
      <c r="AG1067" s="807"/>
      <c r="AH1067" s="807" t="s">
        <v>662</v>
      </c>
      <c r="AI1067" s="807"/>
      <c r="AJ1067" s="807"/>
      <c r="AK1067" s="559"/>
    </row>
    <row r="1068" spans="1:37" ht="63" customHeight="1" x14ac:dyDescent="0.25">
      <c r="A1068" s="767"/>
      <c r="B1068" s="784">
        <v>1060</v>
      </c>
      <c r="C1068" s="798" t="s">
        <v>2759</v>
      </c>
      <c r="D1068" s="785" t="s">
        <v>7561</v>
      </c>
      <c r="E1068" s="807" t="s">
        <v>13885</v>
      </c>
      <c r="F1068" s="789" t="s">
        <v>7150</v>
      </c>
      <c r="G1068" s="807" t="s">
        <v>2856</v>
      </c>
      <c r="H1068" s="807"/>
      <c r="I1068" s="807"/>
      <c r="J1068" s="807"/>
      <c r="K1068" s="807"/>
      <c r="L1068" s="807">
        <f t="shared" si="96"/>
        <v>153.60000000000002</v>
      </c>
      <c r="M1068" s="807"/>
      <c r="N1068" s="788">
        <v>12.8</v>
      </c>
      <c r="O1068" s="788"/>
      <c r="P1068" s="788"/>
      <c r="Q1068" s="818" t="s">
        <v>7150</v>
      </c>
      <c r="R1068" s="807" t="s">
        <v>16715</v>
      </c>
      <c r="S1068" s="807" t="s">
        <v>8952</v>
      </c>
      <c r="T1068" s="807" t="s">
        <v>14799</v>
      </c>
      <c r="U1068" s="807"/>
      <c r="V1068" s="963">
        <v>2</v>
      </c>
      <c r="W1068" s="807" t="s">
        <v>13848</v>
      </c>
      <c r="X1068" s="807"/>
      <c r="Y1068" s="807"/>
      <c r="Z1068" s="807"/>
      <c r="AA1068" s="807"/>
      <c r="AB1068" s="807"/>
      <c r="AC1068" s="807" t="s">
        <v>10027</v>
      </c>
      <c r="AD1068" s="807" t="s">
        <v>10027</v>
      </c>
      <c r="AE1068" s="807" t="s">
        <v>10027</v>
      </c>
      <c r="AF1068" s="807" t="s">
        <v>2239</v>
      </c>
      <c r="AG1068" s="807"/>
      <c r="AH1068" s="807" t="s">
        <v>977</v>
      </c>
      <c r="AI1068" s="807"/>
      <c r="AJ1068" s="807"/>
      <c r="AK1068" s="559"/>
    </row>
    <row r="1069" spans="1:37" ht="63" customHeight="1" x14ac:dyDescent="0.25">
      <c r="A1069" s="767"/>
      <c r="B1069" s="784">
        <v>1061</v>
      </c>
      <c r="C1069" s="785" t="s">
        <v>3034</v>
      </c>
      <c r="D1069" s="785" t="s">
        <v>8509</v>
      </c>
      <c r="E1069" s="807" t="s">
        <v>13886</v>
      </c>
      <c r="F1069" s="789" t="s">
        <v>7151</v>
      </c>
      <c r="G1069" s="807" t="s">
        <v>2856</v>
      </c>
      <c r="H1069" s="807"/>
      <c r="I1069" s="807"/>
      <c r="J1069" s="807"/>
      <c r="K1069" s="807"/>
      <c r="L1069" s="807">
        <f t="shared" si="96"/>
        <v>307.20000000000005</v>
      </c>
      <c r="M1069" s="807"/>
      <c r="N1069" s="788">
        <v>25.6</v>
      </c>
      <c r="O1069" s="788"/>
      <c r="P1069" s="788"/>
      <c r="Q1069" s="818" t="s">
        <v>7151</v>
      </c>
      <c r="R1069" s="807" t="s">
        <v>16715</v>
      </c>
      <c r="S1069" s="807" t="s">
        <v>8952</v>
      </c>
      <c r="T1069" s="807" t="s">
        <v>13887</v>
      </c>
      <c r="U1069" s="807"/>
      <c r="V1069" s="963">
        <v>1</v>
      </c>
      <c r="W1069" s="807" t="s">
        <v>13847</v>
      </c>
      <c r="X1069" s="807"/>
      <c r="Y1069" s="807"/>
      <c r="Z1069" s="807"/>
      <c r="AA1069" s="807"/>
      <c r="AB1069" s="807"/>
      <c r="AC1069" s="807" t="s">
        <v>10027</v>
      </c>
      <c r="AD1069" s="807" t="s">
        <v>10027</v>
      </c>
      <c r="AE1069" s="807" t="s">
        <v>10027</v>
      </c>
      <c r="AF1069" s="807" t="s">
        <v>2239</v>
      </c>
      <c r="AG1069" s="807"/>
      <c r="AH1069" s="807" t="s">
        <v>977</v>
      </c>
      <c r="AI1069" s="807"/>
      <c r="AJ1069" s="807"/>
      <c r="AK1069" s="559"/>
    </row>
    <row r="1070" spans="1:37" ht="63" customHeight="1" x14ac:dyDescent="0.25">
      <c r="A1070" s="767"/>
      <c r="B1070" s="784">
        <v>1062</v>
      </c>
      <c r="C1070" s="798" t="s">
        <v>2759</v>
      </c>
      <c r="D1070" s="785" t="s">
        <v>9066</v>
      </c>
      <c r="E1070" s="807" t="s">
        <v>12947</v>
      </c>
      <c r="F1070" s="789" t="s">
        <v>7152</v>
      </c>
      <c r="G1070" s="807" t="s">
        <v>2856</v>
      </c>
      <c r="H1070" s="807"/>
      <c r="I1070" s="807"/>
      <c r="J1070" s="807"/>
      <c r="K1070" s="807"/>
      <c r="L1070" s="807">
        <f t="shared" si="96"/>
        <v>86.4</v>
      </c>
      <c r="M1070" s="807"/>
      <c r="N1070" s="788">
        <v>7.2</v>
      </c>
      <c r="O1070" s="788"/>
      <c r="P1070" s="788"/>
      <c r="Q1070" s="818" t="s">
        <v>7152</v>
      </c>
      <c r="R1070" s="807" t="s">
        <v>16715</v>
      </c>
      <c r="S1070" s="807" t="s">
        <v>8952</v>
      </c>
      <c r="T1070" s="800" t="s">
        <v>12948</v>
      </c>
      <c r="U1070" s="807"/>
      <c r="V1070" s="963">
        <v>1</v>
      </c>
      <c r="W1070" s="807"/>
      <c r="X1070" s="807">
        <v>2</v>
      </c>
      <c r="Y1070" s="807"/>
      <c r="Z1070" s="807"/>
      <c r="AA1070" s="807"/>
      <c r="AB1070" s="807"/>
      <c r="AC1070" s="807" t="s">
        <v>10027</v>
      </c>
      <c r="AD1070" s="807" t="s">
        <v>10027</v>
      </c>
      <c r="AE1070" s="807" t="s">
        <v>10027</v>
      </c>
      <c r="AF1070" s="807" t="s">
        <v>10027</v>
      </c>
      <c r="AG1070" s="807"/>
      <c r="AH1070" s="807"/>
      <c r="AI1070" s="807"/>
      <c r="AJ1070" s="807"/>
      <c r="AK1070" s="559"/>
    </row>
    <row r="1071" spans="1:37" s="577" customFormat="1" ht="63" customHeight="1" x14ac:dyDescent="0.25">
      <c r="A1071" s="767"/>
      <c r="B1071" s="784">
        <v>1063</v>
      </c>
      <c r="C1071" s="798" t="s">
        <v>2759</v>
      </c>
      <c r="D1071" s="785" t="s">
        <v>7564</v>
      </c>
      <c r="E1071" s="807" t="s">
        <v>13888</v>
      </c>
      <c r="F1071" s="789" t="s">
        <v>7153</v>
      </c>
      <c r="G1071" s="807" t="s">
        <v>2856</v>
      </c>
      <c r="H1071" s="807"/>
      <c r="I1071" s="807"/>
      <c r="J1071" s="807"/>
      <c r="K1071" s="807"/>
      <c r="L1071" s="807">
        <f t="shared" si="96"/>
        <v>31.68</v>
      </c>
      <c r="M1071" s="807"/>
      <c r="N1071" s="788">
        <v>2.64</v>
      </c>
      <c r="O1071" s="788"/>
      <c r="P1071" s="788"/>
      <c r="Q1071" s="818" t="s">
        <v>7153</v>
      </c>
      <c r="R1071" s="807" t="s">
        <v>16715</v>
      </c>
      <c r="S1071" s="807" t="s">
        <v>8952</v>
      </c>
      <c r="T1071" s="807" t="s">
        <v>14800</v>
      </c>
      <c r="U1071" s="807"/>
      <c r="V1071" s="994">
        <v>1</v>
      </c>
      <c r="W1071" s="807" t="s">
        <v>13849</v>
      </c>
      <c r="X1071" s="807"/>
      <c r="Y1071" s="807"/>
      <c r="Z1071" s="807"/>
      <c r="AA1071" s="807">
        <v>1</v>
      </c>
      <c r="AB1071" s="807" t="s">
        <v>10525</v>
      </c>
      <c r="AC1071" s="807" t="s">
        <v>2239</v>
      </c>
      <c r="AD1071" s="807" t="s">
        <v>2239</v>
      </c>
      <c r="AE1071" s="807" t="s">
        <v>2239</v>
      </c>
      <c r="AF1071" s="807" t="s">
        <v>2239</v>
      </c>
      <c r="AG1071" s="807"/>
      <c r="AH1071" s="807"/>
      <c r="AI1071" s="807"/>
      <c r="AJ1071" s="807"/>
      <c r="AK1071" s="761"/>
    </row>
    <row r="1072" spans="1:37" ht="63" customHeight="1" x14ac:dyDescent="0.25">
      <c r="A1072" s="767"/>
      <c r="B1072" s="784">
        <v>1064</v>
      </c>
      <c r="C1072" s="798" t="s">
        <v>2759</v>
      </c>
      <c r="D1072" s="785" t="s">
        <v>7565</v>
      </c>
      <c r="E1072" s="807" t="s">
        <v>12950</v>
      </c>
      <c r="F1072" s="789" t="s">
        <v>7154</v>
      </c>
      <c r="G1072" s="807" t="s">
        <v>2856</v>
      </c>
      <c r="H1072" s="807"/>
      <c r="I1072" s="807"/>
      <c r="J1072" s="807"/>
      <c r="K1072" s="807"/>
      <c r="L1072" s="807">
        <f t="shared" si="96"/>
        <v>227.52</v>
      </c>
      <c r="M1072" s="807"/>
      <c r="N1072" s="788">
        <v>18.96</v>
      </c>
      <c r="O1072" s="788"/>
      <c r="P1072" s="788"/>
      <c r="Q1072" s="818" t="s">
        <v>7154</v>
      </c>
      <c r="R1072" s="807" t="s">
        <v>16715</v>
      </c>
      <c r="S1072" s="807" t="s">
        <v>8952</v>
      </c>
      <c r="T1072" s="800" t="s">
        <v>12949</v>
      </c>
      <c r="U1072" s="807"/>
      <c r="V1072" s="963">
        <v>2</v>
      </c>
      <c r="W1072" s="807" t="s">
        <v>13853</v>
      </c>
      <c r="X1072" s="807">
        <v>1</v>
      </c>
      <c r="Y1072" s="807" t="s">
        <v>13889</v>
      </c>
      <c r="Z1072" s="807"/>
      <c r="AA1072" s="807"/>
      <c r="AB1072" s="807"/>
      <c r="AC1072" s="807" t="s">
        <v>10027</v>
      </c>
      <c r="AD1072" s="807" t="s">
        <v>10027</v>
      </c>
      <c r="AE1072" s="807" t="s">
        <v>10027</v>
      </c>
      <c r="AF1072" s="807" t="s">
        <v>2239</v>
      </c>
      <c r="AG1072" s="807"/>
      <c r="AH1072" s="807" t="s">
        <v>977</v>
      </c>
      <c r="AI1072" s="807"/>
      <c r="AJ1072" s="807"/>
      <c r="AK1072" s="559"/>
    </row>
    <row r="1073" spans="1:37" ht="78.75" customHeight="1" x14ac:dyDescent="0.25">
      <c r="A1073" s="767"/>
      <c r="B1073" s="784">
        <v>1065</v>
      </c>
      <c r="C1073" s="798" t="s">
        <v>2759</v>
      </c>
      <c r="D1073" s="785" t="s">
        <v>7566</v>
      </c>
      <c r="E1073" s="807" t="s">
        <v>12968</v>
      </c>
      <c r="F1073" s="789" t="s">
        <v>7155</v>
      </c>
      <c r="G1073" s="807" t="s">
        <v>2856</v>
      </c>
      <c r="H1073" s="807"/>
      <c r="I1073" s="807"/>
      <c r="J1073" s="807"/>
      <c r="K1073" s="807"/>
      <c r="L1073" s="807">
        <f t="shared" si="96"/>
        <v>245.52</v>
      </c>
      <c r="M1073" s="807"/>
      <c r="N1073" s="788">
        <v>20.46</v>
      </c>
      <c r="O1073" s="788"/>
      <c r="P1073" s="788"/>
      <c r="Q1073" s="818" t="s">
        <v>7155</v>
      </c>
      <c r="R1073" s="807" t="s">
        <v>16715</v>
      </c>
      <c r="S1073" s="807" t="s">
        <v>8952</v>
      </c>
      <c r="T1073" s="800" t="s">
        <v>12969</v>
      </c>
      <c r="U1073" s="807"/>
      <c r="V1073" s="963">
        <v>4</v>
      </c>
      <c r="W1073" s="807" t="s">
        <v>13848</v>
      </c>
      <c r="X1073" s="807"/>
      <c r="Y1073" s="807"/>
      <c r="Z1073" s="807"/>
      <c r="AA1073" s="807"/>
      <c r="AB1073" s="807"/>
      <c r="AC1073" s="807" t="s">
        <v>2239</v>
      </c>
      <c r="AD1073" s="807" t="s">
        <v>2239</v>
      </c>
      <c r="AE1073" s="807" t="s">
        <v>2239</v>
      </c>
      <c r="AF1073" s="807" t="s">
        <v>2239</v>
      </c>
      <c r="AG1073" s="807"/>
      <c r="AH1073" s="807"/>
      <c r="AI1073" s="807"/>
      <c r="AJ1073" s="807"/>
      <c r="AK1073" s="559"/>
    </row>
    <row r="1074" spans="1:37" ht="63" customHeight="1" x14ac:dyDescent="0.25">
      <c r="A1074" s="767"/>
      <c r="B1074" s="784">
        <v>1066</v>
      </c>
      <c r="C1074" s="798" t="s">
        <v>2759</v>
      </c>
      <c r="D1074" s="785" t="s">
        <v>7567</v>
      </c>
      <c r="E1074" s="807" t="s">
        <v>13890</v>
      </c>
      <c r="F1074" s="789" t="s">
        <v>7156</v>
      </c>
      <c r="G1074" s="807" t="s">
        <v>2856</v>
      </c>
      <c r="H1074" s="807"/>
      <c r="I1074" s="807"/>
      <c r="J1074" s="807"/>
      <c r="K1074" s="807"/>
      <c r="L1074" s="807">
        <f t="shared" si="96"/>
        <v>134.39999999999998</v>
      </c>
      <c r="M1074" s="807"/>
      <c r="N1074" s="788">
        <v>11.2</v>
      </c>
      <c r="O1074" s="788"/>
      <c r="P1074" s="788"/>
      <c r="Q1074" s="818" t="s">
        <v>7156</v>
      </c>
      <c r="R1074" s="807" t="s">
        <v>16715</v>
      </c>
      <c r="S1074" s="807" t="s">
        <v>8952</v>
      </c>
      <c r="T1074" s="807" t="s">
        <v>13891</v>
      </c>
      <c r="U1074" s="807"/>
      <c r="V1074" s="963">
        <v>2</v>
      </c>
      <c r="W1074" s="807" t="s">
        <v>13869</v>
      </c>
      <c r="X1074" s="807"/>
      <c r="Y1074" s="807"/>
      <c r="Z1074" s="807"/>
      <c r="AA1074" s="807"/>
      <c r="AB1074" s="807"/>
      <c r="AC1074" s="807" t="s">
        <v>10027</v>
      </c>
      <c r="AD1074" s="807" t="s">
        <v>10027</v>
      </c>
      <c r="AE1074" s="807" t="s">
        <v>10027</v>
      </c>
      <c r="AF1074" s="807" t="s">
        <v>2239</v>
      </c>
      <c r="AG1074" s="807"/>
      <c r="AH1074" s="807" t="s">
        <v>13851</v>
      </c>
      <c r="AI1074" s="807"/>
      <c r="AJ1074" s="807"/>
      <c r="AK1074" s="559"/>
    </row>
    <row r="1075" spans="1:37" ht="63" customHeight="1" x14ac:dyDescent="0.25">
      <c r="A1075" s="767"/>
      <c r="B1075" s="784">
        <v>1067</v>
      </c>
      <c r="C1075" s="798" t="s">
        <v>2759</v>
      </c>
      <c r="D1075" s="785" t="s">
        <v>7568</v>
      </c>
      <c r="E1075" s="807" t="s">
        <v>13892</v>
      </c>
      <c r="F1075" s="789" t="s">
        <v>7157</v>
      </c>
      <c r="G1075" s="807" t="s">
        <v>2856</v>
      </c>
      <c r="H1075" s="807"/>
      <c r="I1075" s="807"/>
      <c r="J1075" s="807"/>
      <c r="K1075" s="807"/>
      <c r="L1075" s="807">
        <f t="shared" si="96"/>
        <v>118.44</v>
      </c>
      <c r="M1075" s="807"/>
      <c r="N1075" s="788">
        <v>9.8699999999999992</v>
      </c>
      <c r="O1075" s="788"/>
      <c r="P1075" s="788"/>
      <c r="Q1075" s="818" t="s">
        <v>7157</v>
      </c>
      <c r="R1075" s="807" t="s">
        <v>16715</v>
      </c>
      <c r="S1075" s="807" t="s">
        <v>8952</v>
      </c>
      <c r="T1075" s="807" t="s">
        <v>13893</v>
      </c>
      <c r="U1075" s="807"/>
      <c r="V1075" s="963">
        <v>2</v>
      </c>
      <c r="W1075" s="807" t="s">
        <v>13853</v>
      </c>
      <c r="X1075" s="807"/>
      <c r="Y1075" s="807"/>
      <c r="Z1075" s="807"/>
      <c r="AA1075" s="807"/>
      <c r="AB1075" s="807"/>
      <c r="AC1075" s="807" t="s">
        <v>10027</v>
      </c>
      <c r="AD1075" s="807" t="s">
        <v>10027</v>
      </c>
      <c r="AE1075" s="807" t="s">
        <v>10027</v>
      </c>
      <c r="AF1075" s="807" t="s">
        <v>2239</v>
      </c>
      <c r="AG1075" s="807"/>
      <c r="AH1075" s="807" t="s">
        <v>977</v>
      </c>
      <c r="AI1075" s="807" t="s">
        <v>13894</v>
      </c>
      <c r="AJ1075" s="807"/>
      <c r="AK1075" s="559"/>
    </row>
    <row r="1076" spans="1:37" ht="63" customHeight="1" x14ac:dyDescent="0.25">
      <c r="A1076" s="767"/>
      <c r="B1076" s="784">
        <v>1068</v>
      </c>
      <c r="C1076" s="798" t="s">
        <v>2759</v>
      </c>
      <c r="D1076" s="785" t="s">
        <v>12971</v>
      </c>
      <c r="E1076" s="807" t="s">
        <v>12970</v>
      </c>
      <c r="F1076" s="789" t="s">
        <v>7158</v>
      </c>
      <c r="G1076" s="807" t="s">
        <v>2856</v>
      </c>
      <c r="H1076" s="807"/>
      <c r="I1076" s="807"/>
      <c r="J1076" s="807"/>
      <c r="K1076" s="807"/>
      <c r="L1076" s="807">
        <f t="shared" si="96"/>
        <v>68.64</v>
      </c>
      <c r="M1076" s="807"/>
      <c r="N1076" s="788">
        <v>5.72</v>
      </c>
      <c r="O1076" s="788"/>
      <c r="P1076" s="788"/>
      <c r="Q1076" s="818" t="s">
        <v>7158</v>
      </c>
      <c r="R1076" s="807" t="s">
        <v>16715</v>
      </c>
      <c r="S1076" s="807" t="s">
        <v>8952</v>
      </c>
      <c r="T1076" s="800" t="s">
        <v>12972</v>
      </c>
      <c r="U1076" s="807"/>
      <c r="V1076" s="963">
        <v>2</v>
      </c>
      <c r="W1076" s="807" t="s">
        <v>13847</v>
      </c>
      <c r="X1076" s="807">
        <v>1</v>
      </c>
      <c r="Y1076" s="807" t="s">
        <v>13861</v>
      </c>
      <c r="Z1076" s="807"/>
      <c r="AA1076" s="807"/>
      <c r="AB1076" s="807"/>
      <c r="AC1076" s="807" t="s">
        <v>10027</v>
      </c>
      <c r="AD1076" s="807" t="s">
        <v>10027</v>
      </c>
      <c r="AE1076" s="807" t="s">
        <v>10027</v>
      </c>
      <c r="AF1076" s="807" t="s">
        <v>2239</v>
      </c>
      <c r="AG1076" s="807"/>
      <c r="AH1076" s="807" t="s">
        <v>977</v>
      </c>
      <c r="AI1076" s="807" t="s">
        <v>13894</v>
      </c>
      <c r="AJ1076" s="807"/>
      <c r="AK1076" s="559"/>
    </row>
    <row r="1077" spans="1:37" ht="63" customHeight="1" x14ac:dyDescent="0.25">
      <c r="A1077" s="767"/>
      <c r="B1077" s="784">
        <v>1069</v>
      </c>
      <c r="C1077" s="798" t="s">
        <v>2759</v>
      </c>
      <c r="D1077" s="785" t="s">
        <v>7570</v>
      </c>
      <c r="E1077" s="807" t="s">
        <v>15339</v>
      </c>
      <c r="F1077" s="789" t="s">
        <v>7159</v>
      </c>
      <c r="G1077" s="807" t="s">
        <v>2856</v>
      </c>
      <c r="H1077" s="807"/>
      <c r="I1077" s="807"/>
      <c r="J1077" s="807"/>
      <c r="K1077" s="807"/>
      <c r="L1077" s="807">
        <f t="shared" si="96"/>
        <v>307.20000000000005</v>
      </c>
      <c r="M1077" s="807"/>
      <c r="N1077" s="788">
        <v>25.6</v>
      </c>
      <c r="O1077" s="788"/>
      <c r="P1077" s="788"/>
      <c r="Q1077" s="818" t="s">
        <v>7159</v>
      </c>
      <c r="R1077" s="807" t="s">
        <v>16715</v>
      </c>
      <c r="S1077" s="807" t="s">
        <v>9057</v>
      </c>
      <c r="T1077" s="807"/>
      <c r="U1077" s="807"/>
      <c r="V1077" s="963">
        <v>1</v>
      </c>
      <c r="W1077" s="807"/>
      <c r="X1077" s="807">
        <v>1</v>
      </c>
      <c r="Y1077" s="807"/>
      <c r="Z1077" s="807"/>
      <c r="AA1077" s="807"/>
      <c r="AB1077" s="807"/>
      <c r="AC1077" s="807" t="s">
        <v>10027</v>
      </c>
      <c r="AD1077" s="807" t="s">
        <v>10027</v>
      </c>
      <c r="AE1077" s="807" t="s">
        <v>10027</v>
      </c>
      <c r="AF1077" s="807" t="s">
        <v>10027</v>
      </c>
      <c r="AG1077" s="807"/>
      <c r="AH1077" s="807"/>
      <c r="AI1077" s="807" t="s">
        <v>15340</v>
      </c>
      <c r="AJ1077" s="807"/>
      <c r="AK1077" s="559"/>
    </row>
    <row r="1078" spans="1:37" ht="63" customHeight="1" x14ac:dyDescent="0.25">
      <c r="A1078" s="767"/>
      <c r="B1078" s="784">
        <v>1070</v>
      </c>
      <c r="C1078" s="785" t="s">
        <v>2844</v>
      </c>
      <c r="D1078" s="785" t="s">
        <v>8377</v>
      </c>
      <c r="E1078" s="807" t="s">
        <v>9200</v>
      </c>
      <c r="F1078" s="789" t="s">
        <v>7160</v>
      </c>
      <c r="G1078" s="807" t="s">
        <v>2856</v>
      </c>
      <c r="H1078" s="807"/>
      <c r="I1078" s="807"/>
      <c r="J1078" s="807"/>
      <c r="K1078" s="807"/>
      <c r="L1078" s="807">
        <f t="shared" si="96"/>
        <v>102.94800000000001</v>
      </c>
      <c r="M1078" s="807"/>
      <c r="N1078" s="786">
        <v>8.5790000000000006</v>
      </c>
      <c r="O1078" s="788"/>
      <c r="P1078" s="788"/>
      <c r="Q1078" s="818" t="s">
        <v>7160</v>
      </c>
      <c r="R1078" s="807" t="s">
        <v>16715</v>
      </c>
      <c r="S1078" s="807" t="s">
        <v>8952</v>
      </c>
      <c r="T1078" s="807" t="s">
        <v>9201</v>
      </c>
      <c r="U1078" s="807"/>
      <c r="V1078" s="963">
        <v>3</v>
      </c>
      <c r="W1078" s="807" t="s">
        <v>13849</v>
      </c>
      <c r="X1078" s="807"/>
      <c r="Y1078" s="807"/>
      <c r="Z1078" s="807"/>
      <c r="AA1078" s="807"/>
      <c r="AB1078" s="807"/>
      <c r="AC1078" s="807" t="s">
        <v>10027</v>
      </c>
      <c r="AD1078" s="807" t="s">
        <v>10027</v>
      </c>
      <c r="AE1078" s="807" t="s">
        <v>10027</v>
      </c>
      <c r="AF1078" s="807" t="s">
        <v>2239</v>
      </c>
      <c r="AG1078" s="807"/>
      <c r="AH1078" s="807" t="s">
        <v>977</v>
      </c>
      <c r="AI1078" s="807"/>
      <c r="AJ1078" s="807"/>
      <c r="AK1078" s="559"/>
    </row>
    <row r="1079" spans="1:37" ht="63" customHeight="1" x14ac:dyDescent="0.25">
      <c r="A1079" s="767"/>
      <c r="B1079" s="784">
        <v>1071</v>
      </c>
      <c r="C1079" s="785" t="s">
        <v>2817</v>
      </c>
      <c r="D1079" s="785" t="s">
        <v>8960</v>
      </c>
      <c r="E1079" s="807" t="s">
        <v>13895</v>
      </c>
      <c r="F1079" s="789" t="s">
        <v>7161</v>
      </c>
      <c r="G1079" s="807" t="s">
        <v>2856</v>
      </c>
      <c r="H1079" s="807"/>
      <c r="I1079" s="807"/>
      <c r="J1079" s="807"/>
      <c r="K1079" s="807"/>
      <c r="L1079" s="807">
        <f t="shared" si="96"/>
        <v>307.20000000000005</v>
      </c>
      <c r="M1079" s="807"/>
      <c r="N1079" s="788">
        <v>25.6</v>
      </c>
      <c r="O1079" s="788"/>
      <c r="P1079" s="788"/>
      <c r="Q1079" s="818" t="s">
        <v>7161</v>
      </c>
      <c r="R1079" s="807" t="s">
        <v>16715</v>
      </c>
      <c r="S1079" s="807" t="s">
        <v>8952</v>
      </c>
      <c r="T1079" s="807" t="s">
        <v>13896</v>
      </c>
      <c r="U1079" s="807"/>
      <c r="V1079" s="963">
        <v>2</v>
      </c>
      <c r="W1079" s="807" t="s">
        <v>13867</v>
      </c>
      <c r="X1079" s="807"/>
      <c r="Y1079" s="807"/>
      <c r="Z1079" s="807"/>
      <c r="AA1079" s="807"/>
      <c r="AB1079" s="807"/>
      <c r="AC1079" s="807" t="s">
        <v>10027</v>
      </c>
      <c r="AD1079" s="807" t="s">
        <v>10027</v>
      </c>
      <c r="AE1079" s="807" t="s">
        <v>10027</v>
      </c>
      <c r="AF1079" s="807" t="s">
        <v>2239</v>
      </c>
      <c r="AG1079" s="807"/>
      <c r="AH1079" s="807" t="s">
        <v>662</v>
      </c>
      <c r="AI1079" s="807"/>
      <c r="AJ1079" s="807"/>
      <c r="AK1079" s="559"/>
    </row>
    <row r="1080" spans="1:37" ht="63" customHeight="1" x14ac:dyDescent="0.25">
      <c r="A1080" s="767"/>
      <c r="B1080" s="784">
        <v>1072</v>
      </c>
      <c r="C1080" s="785" t="s">
        <v>9386</v>
      </c>
      <c r="D1080" s="785" t="s">
        <v>10663</v>
      </c>
      <c r="E1080" s="807" t="s">
        <v>10662</v>
      </c>
      <c r="F1080" s="789" t="s">
        <v>7162</v>
      </c>
      <c r="G1080" s="807" t="s">
        <v>2856</v>
      </c>
      <c r="H1080" s="807"/>
      <c r="I1080" s="807"/>
      <c r="J1080" s="807"/>
      <c r="K1080" s="807"/>
      <c r="L1080" s="807">
        <f t="shared" si="96"/>
        <v>96</v>
      </c>
      <c r="M1080" s="807"/>
      <c r="N1080" s="788">
        <v>8</v>
      </c>
      <c r="O1080" s="788"/>
      <c r="P1080" s="788"/>
      <c r="Q1080" s="818" t="s">
        <v>7162</v>
      </c>
      <c r="R1080" s="807" t="s">
        <v>16715</v>
      </c>
      <c r="S1080" s="807" t="s">
        <v>8952</v>
      </c>
      <c r="T1080" s="800" t="s">
        <v>10664</v>
      </c>
      <c r="U1080" s="807"/>
      <c r="V1080" s="963"/>
      <c r="W1080" s="807"/>
      <c r="X1080" s="807"/>
      <c r="Y1080" s="807"/>
      <c r="Z1080" s="807" t="s">
        <v>16524</v>
      </c>
      <c r="AA1080" s="807"/>
      <c r="AB1080" s="807"/>
      <c r="AC1080" s="807"/>
      <c r="AD1080" s="807"/>
      <c r="AE1080" s="807"/>
      <c r="AF1080" s="807"/>
      <c r="AG1080" s="807"/>
      <c r="AH1080" s="807"/>
      <c r="AI1080" s="807"/>
      <c r="AJ1080" s="807"/>
      <c r="AK1080" s="559"/>
    </row>
    <row r="1081" spans="1:37" ht="63" customHeight="1" x14ac:dyDescent="0.25">
      <c r="A1081" s="767"/>
      <c r="B1081" s="784">
        <v>1073</v>
      </c>
      <c r="C1081" s="785" t="s">
        <v>2790</v>
      </c>
      <c r="D1081" s="785" t="s">
        <v>9867</v>
      </c>
      <c r="E1081" s="807" t="s">
        <v>13897</v>
      </c>
      <c r="F1081" s="789" t="s">
        <v>7163</v>
      </c>
      <c r="G1081" s="807" t="s">
        <v>2856</v>
      </c>
      <c r="H1081" s="807"/>
      <c r="I1081" s="807"/>
      <c r="J1081" s="807"/>
      <c r="K1081" s="807"/>
      <c r="L1081" s="807">
        <f t="shared" si="96"/>
        <v>171.60000000000002</v>
      </c>
      <c r="M1081" s="807"/>
      <c r="N1081" s="788">
        <v>14.3</v>
      </c>
      <c r="O1081" s="788"/>
      <c r="P1081" s="788"/>
      <c r="Q1081" s="818" t="s">
        <v>7163</v>
      </c>
      <c r="R1081" s="807" t="s">
        <v>16715</v>
      </c>
      <c r="S1081" s="807" t="s">
        <v>8952</v>
      </c>
      <c r="T1081" s="807" t="s">
        <v>14801</v>
      </c>
      <c r="U1081" s="807"/>
      <c r="V1081" s="775">
        <v>1</v>
      </c>
      <c r="W1081" s="807" t="s">
        <v>10523</v>
      </c>
      <c r="X1081" s="807"/>
      <c r="Y1081" s="807"/>
      <c r="Z1081" s="807"/>
      <c r="AA1081" s="807"/>
      <c r="AB1081" s="807" t="s">
        <v>10525</v>
      </c>
      <c r="AC1081" s="807" t="s">
        <v>10027</v>
      </c>
      <c r="AD1081" s="807" t="s">
        <v>10027</v>
      </c>
      <c r="AE1081" s="807" t="s">
        <v>10027</v>
      </c>
      <c r="AF1081" s="807" t="s">
        <v>2239</v>
      </c>
      <c r="AG1081" s="807"/>
      <c r="AH1081" s="807"/>
      <c r="AI1081" s="807"/>
      <c r="AJ1081" s="807"/>
      <c r="AK1081" s="559"/>
    </row>
    <row r="1082" spans="1:37" ht="63" customHeight="1" x14ac:dyDescent="0.25">
      <c r="A1082" s="767"/>
      <c r="B1082" s="784">
        <v>1074</v>
      </c>
      <c r="C1082" s="785" t="s">
        <v>2768</v>
      </c>
      <c r="D1082" s="785" t="s">
        <v>8423</v>
      </c>
      <c r="E1082" s="807" t="s">
        <v>13898</v>
      </c>
      <c r="F1082" s="789" t="s">
        <v>7164</v>
      </c>
      <c r="G1082" s="807" t="s">
        <v>2856</v>
      </c>
      <c r="H1082" s="807"/>
      <c r="I1082" s="807"/>
      <c r="J1082" s="807"/>
      <c r="K1082" s="807"/>
      <c r="L1082" s="807">
        <f t="shared" si="96"/>
        <v>307.20000000000005</v>
      </c>
      <c r="M1082" s="807"/>
      <c r="N1082" s="788">
        <v>25.6</v>
      </c>
      <c r="O1082" s="788"/>
      <c r="P1082" s="788"/>
      <c r="Q1082" s="818" t="s">
        <v>7164</v>
      </c>
      <c r="R1082" s="807" t="s">
        <v>16715</v>
      </c>
      <c r="S1082" s="807" t="s">
        <v>8952</v>
      </c>
      <c r="T1082" s="807" t="s">
        <v>13899</v>
      </c>
      <c r="U1082" s="807"/>
      <c r="V1082" s="963"/>
      <c r="W1082" s="807"/>
      <c r="X1082" s="807"/>
      <c r="Y1082" s="807"/>
      <c r="Z1082" s="807" t="s">
        <v>13969</v>
      </c>
      <c r="AA1082" s="807"/>
      <c r="AB1082" s="807"/>
      <c r="AC1082" s="807" t="s">
        <v>10027</v>
      </c>
      <c r="AD1082" s="807" t="s">
        <v>10027</v>
      </c>
      <c r="AE1082" s="807" t="s">
        <v>10027</v>
      </c>
      <c r="AF1082" s="807" t="s">
        <v>2239</v>
      </c>
      <c r="AG1082" s="807"/>
      <c r="AH1082" s="807" t="s">
        <v>977</v>
      </c>
      <c r="AI1082" s="807"/>
      <c r="AJ1082" s="807"/>
      <c r="AK1082" s="559"/>
    </row>
    <row r="1083" spans="1:37" ht="63" customHeight="1" x14ac:dyDescent="0.25">
      <c r="A1083" s="767"/>
      <c r="B1083" s="784">
        <v>1075</v>
      </c>
      <c r="C1083" s="785" t="s">
        <v>2768</v>
      </c>
      <c r="D1083" s="785" t="s">
        <v>8424</v>
      </c>
      <c r="E1083" s="807" t="s">
        <v>13042</v>
      </c>
      <c r="F1083" s="789" t="s">
        <v>7165</v>
      </c>
      <c r="G1083" s="807" t="s">
        <v>2856</v>
      </c>
      <c r="H1083" s="807"/>
      <c r="I1083" s="807"/>
      <c r="J1083" s="807"/>
      <c r="K1083" s="807"/>
      <c r="L1083" s="807">
        <f t="shared" si="96"/>
        <v>98.76</v>
      </c>
      <c r="M1083" s="807"/>
      <c r="N1083" s="788">
        <v>8.23</v>
      </c>
      <c r="O1083" s="788"/>
      <c r="P1083" s="788"/>
      <c r="Q1083" s="818" t="s">
        <v>7165</v>
      </c>
      <c r="R1083" s="807" t="s">
        <v>16715</v>
      </c>
      <c r="S1083" s="807" t="s">
        <v>8952</v>
      </c>
      <c r="T1083" s="800" t="s">
        <v>13041</v>
      </c>
      <c r="U1083" s="807"/>
      <c r="V1083" s="963"/>
      <c r="W1083" s="807"/>
      <c r="X1083" s="807"/>
      <c r="Y1083" s="807"/>
      <c r="Z1083" s="807" t="s">
        <v>1610</v>
      </c>
      <c r="AA1083" s="807"/>
      <c r="AB1083" s="807"/>
      <c r="AC1083" s="807" t="s">
        <v>10027</v>
      </c>
      <c r="AD1083" s="807" t="s">
        <v>10027</v>
      </c>
      <c r="AE1083" s="807" t="s">
        <v>10027</v>
      </c>
      <c r="AF1083" s="807" t="s">
        <v>2239</v>
      </c>
      <c r="AG1083" s="807"/>
      <c r="AH1083" s="807" t="s">
        <v>977</v>
      </c>
      <c r="AI1083" s="807"/>
      <c r="AJ1083" s="807"/>
      <c r="AK1083" s="559"/>
    </row>
    <row r="1084" spans="1:37" ht="63" customHeight="1" x14ac:dyDescent="0.25">
      <c r="A1084" s="767"/>
      <c r="B1084" s="784">
        <v>1076</v>
      </c>
      <c r="C1084" s="785" t="s">
        <v>2809</v>
      </c>
      <c r="D1084" s="785" t="s">
        <v>8590</v>
      </c>
      <c r="E1084" s="807" t="s">
        <v>13901</v>
      </c>
      <c r="F1084" s="789" t="s">
        <v>7166</v>
      </c>
      <c r="G1084" s="807" t="s">
        <v>2856</v>
      </c>
      <c r="H1084" s="807"/>
      <c r="I1084" s="807"/>
      <c r="J1084" s="807"/>
      <c r="K1084" s="807"/>
      <c r="L1084" s="807">
        <f t="shared" si="96"/>
        <v>187.92000000000002</v>
      </c>
      <c r="M1084" s="807"/>
      <c r="N1084" s="788">
        <v>15.66</v>
      </c>
      <c r="O1084" s="788"/>
      <c r="P1084" s="788"/>
      <c r="Q1084" s="818" t="s">
        <v>7166</v>
      </c>
      <c r="R1084" s="807" t="s">
        <v>16715</v>
      </c>
      <c r="S1084" s="807" t="s">
        <v>8952</v>
      </c>
      <c r="T1084" s="807" t="s">
        <v>13902</v>
      </c>
      <c r="U1084" s="807"/>
      <c r="V1084" s="963">
        <v>3</v>
      </c>
      <c r="W1084" s="807" t="s">
        <v>13847</v>
      </c>
      <c r="X1084" s="807"/>
      <c r="Y1084" s="807"/>
      <c r="Z1084" s="807"/>
      <c r="AA1084" s="807"/>
      <c r="AB1084" s="807"/>
      <c r="AC1084" s="807" t="s">
        <v>10027</v>
      </c>
      <c r="AD1084" s="807" t="s">
        <v>10027</v>
      </c>
      <c r="AE1084" s="807" t="s">
        <v>10027</v>
      </c>
      <c r="AF1084" s="807" t="s">
        <v>2239</v>
      </c>
      <c r="AG1084" s="807"/>
      <c r="AH1084" s="807" t="s">
        <v>977</v>
      </c>
      <c r="AI1084" s="807"/>
      <c r="AJ1084" s="807"/>
      <c r="AK1084" s="559"/>
    </row>
    <row r="1085" spans="1:37" ht="63" customHeight="1" x14ac:dyDescent="0.25">
      <c r="A1085" s="767"/>
      <c r="B1085" s="784">
        <v>1077</v>
      </c>
      <c r="C1085" s="785" t="s">
        <v>2809</v>
      </c>
      <c r="D1085" s="785" t="s">
        <v>8591</v>
      </c>
      <c r="E1085" s="807" t="s">
        <v>13903</v>
      </c>
      <c r="F1085" s="789" t="s">
        <v>7167</v>
      </c>
      <c r="G1085" s="807" t="s">
        <v>2856</v>
      </c>
      <c r="H1085" s="807"/>
      <c r="I1085" s="807"/>
      <c r="J1085" s="807"/>
      <c r="K1085" s="807"/>
      <c r="L1085" s="807">
        <f t="shared" si="96"/>
        <v>105.60000000000001</v>
      </c>
      <c r="M1085" s="807"/>
      <c r="N1085" s="788">
        <v>8.8000000000000007</v>
      </c>
      <c r="O1085" s="788"/>
      <c r="P1085" s="788"/>
      <c r="Q1085" s="818" t="s">
        <v>7167</v>
      </c>
      <c r="R1085" s="807" t="s">
        <v>16715</v>
      </c>
      <c r="S1085" s="807" t="s">
        <v>8952</v>
      </c>
      <c r="T1085" s="807" t="s">
        <v>14802</v>
      </c>
      <c r="U1085" s="807"/>
      <c r="V1085" s="963">
        <v>1</v>
      </c>
      <c r="W1085" s="807" t="s">
        <v>1568</v>
      </c>
      <c r="X1085" s="807"/>
      <c r="Y1085" s="807"/>
      <c r="Z1085" s="807"/>
      <c r="AA1085" s="807"/>
      <c r="AB1085" s="807"/>
      <c r="AC1085" s="807" t="s">
        <v>10027</v>
      </c>
      <c r="AD1085" s="807" t="s">
        <v>10027</v>
      </c>
      <c r="AE1085" s="807" t="s">
        <v>10027</v>
      </c>
      <c r="AF1085" s="807" t="s">
        <v>2239</v>
      </c>
      <c r="AG1085" s="807"/>
      <c r="AH1085" s="807" t="s">
        <v>977</v>
      </c>
      <c r="AI1085" s="807"/>
      <c r="AJ1085" s="807"/>
      <c r="AK1085" s="559"/>
    </row>
    <row r="1086" spans="1:37" ht="63" customHeight="1" x14ac:dyDescent="0.25">
      <c r="A1086" s="767"/>
      <c r="B1086" s="784">
        <v>1078</v>
      </c>
      <c r="C1086" s="785" t="s">
        <v>3034</v>
      </c>
      <c r="D1086" s="785" t="s">
        <v>8863</v>
      </c>
      <c r="E1086" s="807" t="s">
        <v>13904</v>
      </c>
      <c r="F1086" s="789" t="s">
        <v>7168</v>
      </c>
      <c r="G1086" s="807" t="s">
        <v>2856</v>
      </c>
      <c r="H1086" s="807"/>
      <c r="I1086" s="807"/>
      <c r="J1086" s="807"/>
      <c r="K1086" s="807"/>
      <c r="L1086" s="807">
        <f t="shared" si="96"/>
        <v>307.20000000000005</v>
      </c>
      <c r="M1086" s="807"/>
      <c r="N1086" s="788">
        <v>25.6</v>
      </c>
      <c r="O1086" s="788"/>
      <c r="P1086" s="788"/>
      <c r="Q1086" s="818" t="s">
        <v>7168</v>
      </c>
      <c r="R1086" s="807" t="s">
        <v>16715</v>
      </c>
      <c r="S1086" s="807" t="s">
        <v>8952</v>
      </c>
      <c r="T1086" s="807" t="s">
        <v>13905</v>
      </c>
      <c r="U1086" s="807"/>
      <c r="V1086" s="963">
        <v>3</v>
      </c>
      <c r="W1086" s="807" t="s">
        <v>13847</v>
      </c>
      <c r="X1086" s="807"/>
      <c r="Y1086" s="807"/>
      <c r="Z1086" s="807"/>
      <c r="AA1086" s="807"/>
      <c r="AB1086" s="807"/>
      <c r="AC1086" s="807" t="s">
        <v>10027</v>
      </c>
      <c r="AD1086" s="807" t="s">
        <v>10027</v>
      </c>
      <c r="AE1086" s="807" t="s">
        <v>10027</v>
      </c>
      <c r="AF1086" s="807" t="s">
        <v>2239</v>
      </c>
      <c r="AG1086" s="807"/>
      <c r="AH1086" s="807" t="s">
        <v>977</v>
      </c>
      <c r="AI1086" s="807"/>
      <c r="AJ1086" s="807"/>
      <c r="AK1086" s="559"/>
    </row>
    <row r="1087" spans="1:37" ht="63" customHeight="1" x14ac:dyDescent="0.25">
      <c r="A1087" s="767"/>
      <c r="B1087" s="784">
        <v>1079</v>
      </c>
      <c r="C1087" s="785" t="s">
        <v>2817</v>
      </c>
      <c r="D1087" s="785" t="s">
        <v>8358</v>
      </c>
      <c r="E1087" s="807" t="s">
        <v>13001</v>
      </c>
      <c r="F1087" s="789" t="s">
        <v>7169</v>
      </c>
      <c r="G1087" s="807" t="s">
        <v>2856</v>
      </c>
      <c r="H1087" s="807"/>
      <c r="I1087" s="807"/>
      <c r="J1087" s="807"/>
      <c r="K1087" s="807"/>
      <c r="L1087" s="807">
        <f t="shared" si="96"/>
        <v>31.68</v>
      </c>
      <c r="M1087" s="807"/>
      <c r="N1087" s="788">
        <v>2.64</v>
      </c>
      <c r="O1087" s="788"/>
      <c r="P1087" s="788"/>
      <c r="Q1087" s="818" t="s">
        <v>7169</v>
      </c>
      <c r="R1087" s="807" t="s">
        <v>16715</v>
      </c>
      <c r="S1087" s="807" t="s">
        <v>8952</v>
      </c>
      <c r="T1087" s="800" t="s">
        <v>13000</v>
      </c>
      <c r="U1087" s="807"/>
      <c r="V1087" s="963">
        <v>3</v>
      </c>
      <c r="W1087" s="807" t="s">
        <v>13906</v>
      </c>
      <c r="X1087" s="807"/>
      <c r="Y1087" s="807"/>
      <c r="Z1087" s="807"/>
      <c r="AA1087" s="807"/>
      <c r="AB1087" s="807"/>
      <c r="AC1087" s="807" t="s">
        <v>10027</v>
      </c>
      <c r="AD1087" s="807" t="s">
        <v>10027</v>
      </c>
      <c r="AE1087" s="807" t="s">
        <v>10027</v>
      </c>
      <c r="AF1087" s="807" t="s">
        <v>2239</v>
      </c>
      <c r="AG1087" s="807"/>
      <c r="AH1087" s="807"/>
      <c r="AI1087" s="807"/>
      <c r="AJ1087" s="807"/>
      <c r="AK1087" s="559"/>
    </row>
    <row r="1088" spans="1:37" ht="63" customHeight="1" x14ac:dyDescent="0.25">
      <c r="A1088" s="767"/>
      <c r="B1088" s="784">
        <v>1080</v>
      </c>
      <c r="C1088" s="785" t="s">
        <v>2844</v>
      </c>
      <c r="D1088" s="785" t="s">
        <v>8897</v>
      </c>
      <c r="E1088" s="807" t="s">
        <v>13907</v>
      </c>
      <c r="F1088" s="789" t="s">
        <v>7170</v>
      </c>
      <c r="G1088" s="807" t="s">
        <v>2856</v>
      </c>
      <c r="H1088" s="807"/>
      <c r="I1088" s="807"/>
      <c r="J1088" s="807"/>
      <c r="K1088" s="807"/>
      <c r="L1088" s="807">
        <f t="shared" si="96"/>
        <v>23.759999999999998</v>
      </c>
      <c r="M1088" s="807"/>
      <c r="N1088" s="788">
        <v>1.98</v>
      </c>
      <c r="O1088" s="788"/>
      <c r="P1088" s="788"/>
      <c r="Q1088" s="818" t="s">
        <v>7170</v>
      </c>
      <c r="R1088" s="807" t="s">
        <v>16715</v>
      </c>
      <c r="S1088" s="807" t="s">
        <v>8952</v>
      </c>
      <c r="T1088" s="965" t="s">
        <v>17431</v>
      </c>
      <c r="U1088" s="807"/>
      <c r="V1088" s="963">
        <v>1</v>
      </c>
      <c r="W1088" s="807" t="s">
        <v>13908</v>
      </c>
      <c r="X1088" s="807"/>
      <c r="Y1088" s="807"/>
      <c r="Z1088" s="807"/>
      <c r="AA1088" s="807"/>
      <c r="AB1088" s="807"/>
      <c r="AC1088" s="807" t="s">
        <v>2239</v>
      </c>
      <c r="AD1088" s="807" t="s">
        <v>2239</v>
      </c>
      <c r="AE1088" s="807" t="s">
        <v>2239</v>
      </c>
      <c r="AF1088" s="807" t="s">
        <v>2239</v>
      </c>
      <c r="AG1088" s="807"/>
      <c r="AH1088" s="807"/>
      <c r="AI1088" s="807"/>
      <c r="AJ1088" s="807"/>
      <c r="AK1088" s="559"/>
    </row>
    <row r="1089" spans="1:37" ht="63" customHeight="1" x14ac:dyDescent="0.25">
      <c r="A1089" s="767"/>
      <c r="B1089" s="784">
        <v>1081</v>
      </c>
      <c r="C1089" s="798" t="s">
        <v>2759</v>
      </c>
      <c r="D1089" s="785" t="s">
        <v>15699</v>
      </c>
      <c r="E1089" s="807" t="s">
        <v>13909</v>
      </c>
      <c r="F1089" s="789" t="s">
        <v>7171</v>
      </c>
      <c r="G1089" s="807" t="s">
        <v>2856</v>
      </c>
      <c r="H1089" s="807"/>
      <c r="I1089" s="807"/>
      <c r="J1089" s="807"/>
      <c r="K1089" s="807"/>
      <c r="L1089" s="807">
        <f t="shared" si="96"/>
        <v>39.599999999999994</v>
      </c>
      <c r="M1089" s="807"/>
      <c r="N1089" s="788">
        <v>3.3</v>
      </c>
      <c r="O1089" s="788"/>
      <c r="P1089" s="788"/>
      <c r="Q1089" s="818" t="s">
        <v>7171</v>
      </c>
      <c r="R1089" s="807" t="s">
        <v>16715</v>
      </c>
      <c r="S1089" s="807" t="s">
        <v>8952</v>
      </c>
      <c r="T1089" s="807" t="s">
        <v>13910</v>
      </c>
      <c r="U1089" s="807"/>
      <c r="V1089" s="963"/>
      <c r="W1089" s="807"/>
      <c r="X1089" s="807"/>
      <c r="Y1089" s="807"/>
      <c r="Z1089" s="807" t="s">
        <v>1589</v>
      </c>
      <c r="AA1089" s="807"/>
      <c r="AB1089" s="807"/>
      <c r="AC1089" s="807" t="s">
        <v>2239</v>
      </c>
      <c r="AD1089" s="807" t="s">
        <v>2239</v>
      </c>
      <c r="AE1089" s="807" t="s">
        <v>2239</v>
      </c>
      <c r="AF1089" s="807" t="s">
        <v>2239</v>
      </c>
      <c r="AG1089" s="807"/>
      <c r="AH1089" s="807"/>
      <c r="AI1089" s="807"/>
      <c r="AJ1089" s="807"/>
      <c r="AK1089" s="559"/>
    </row>
    <row r="1090" spans="1:37" ht="63" customHeight="1" x14ac:dyDescent="0.25">
      <c r="A1090" s="767"/>
      <c r="B1090" s="784">
        <v>1082</v>
      </c>
      <c r="C1090" s="785" t="s">
        <v>1191</v>
      </c>
      <c r="D1090" s="785" t="s">
        <v>8989</v>
      </c>
      <c r="E1090" s="807" t="s">
        <v>13074</v>
      </c>
      <c r="F1090" s="789" t="s">
        <v>7172</v>
      </c>
      <c r="G1090" s="807" t="s">
        <v>2856</v>
      </c>
      <c r="H1090" s="807"/>
      <c r="I1090" s="807"/>
      <c r="J1090" s="807"/>
      <c r="K1090" s="807"/>
      <c r="L1090" s="807">
        <f t="shared" ref="L1090:L1153" si="97">N1090*12</f>
        <v>147.60000000000002</v>
      </c>
      <c r="M1090" s="807"/>
      <c r="N1090" s="788">
        <v>12.3</v>
      </c>
      <c r="O1090" s="788"/>
      <c r="P1090" s="788"/>
      <c r="Q1090" s="818" t="s">
        <v>7172</v>
      </c>
      <c r="R1090" s="807" t="s">
        <v>16715</v>
      </c>
      <c r="S1090" s="807" t="s">
        <v>8952</v>
      </c>
      <c r="T1090" s="807" t="s">
        <v>13075</v>
      </c>
      <c r="U1090" s="807"/>
      <c r="V1090" s="963">
        <v>2</v>
      </c>
      <c r="W1090" s="807" t="s">
        <v>13853</v>
      </c>
      <c r="X1090" s="807"/>
      <c r="Y1090" s="807"/>
      <c r="Z1090" s="807"/>
      <c r="AA1090" s="807"/>
      <c r="AB1090" s="807"/>
      <c r="AC1090" s="807" t="s">
        <v>10027</v>
      </c>
      <c r="AD1090" s="807" t="s">
        <v>2239</v>
      </c>
      <c r="AE1090" s="807" t="s">
        <v>10027</v>
      </c>
      <c r="AF1090" s="807" t="s">
        <v>2239</v>
      </c>
      <c r="AG1090" s="807"/>
      <c r="AH1090" s="807"/>
      <c r="AI1090" s="807"/>
      <c r="AJ1090" s="807"/>
      <c r="AK1090" s="559"/>
    </row>
    <row r="1091" spans="1:37" ht="63" customHeight="1" x14ac:dyDescent="0.25">
      <c r="A1091" s="767"/>
      <c r="B1091" s="784">
        <v>1083</v>
      </c>
      <c r="C1091" s="785" t="s">
        <v>1191</v>
      </c>
      <c r="D1091" s="785" t="s">
        <v>8990</v>
      </c>
      <c r="E1091" s="807" t="s">
        <v>13076</v>
      </c>
      <c r="F1091" s="789" t="s">
        <v>7173</v>
      </c>
      <c r="G1091" s="807" t="s">
        <v>2856</v>
      </c>
      <c r="H1091" s="807"/>
      <c r="I1091" s="807"/>
      <c r="J1091" s="807"/>
      <c r="K1091" s="807"/>
      <c r="L1091" s="807">
        <f t="shared" si="97"/>
        <v>118.32</v>
      </c>
      <c r="M1091" s="807"/>
      <c r="N1091" s="788">
        <v>9.86</v>
      </c>
      <c r="O1091" s="788"/>
      <c r="P1091" s="788"/>
      <c r="Q1091" s="818" t="s">
        <v>7173</v>
      </c>
      <c r="R1091" s="807" t="s">
        <v>16715</v>
      </c>
      <c r="S1091" s="807" t="s">
        <v>8952</v>
      </c>
      <c r="T1091" s="800" t="s">
        <v>13077</v>
      </c>
      <c r="U1091" s="807"/>
      <c r="V1091" s="963">
        <v>3</v>
      </c>
      <c r="W1091" s="807" t="s">
        <v>13911</v>
      </c>
      <c r="X1091" s="807"/>
      <c r="Y1091" s="807"/>
      <c r="Z1091" s="807"/>
      <c r="AA1091" s="807"/>
      <c r="AB1091" s="807"/>
      <c r="AC1091" s="807" t="s">
        <v>2239</v>
      </c>
      <c r="AD1091" s="807" t="s">
        <v>2239</v>
      </c>
      <c r="AE1091" s="807" t="s">
        <v>2239</v>
      </c>
      <c r="AF1091" s="807" t="s">
        <v>2239</v>
      </c>
      <c r="AG1091" s="807"/>
      <c r="AH1091" s="807"/>
      <c r="AI1091" s="807"/>
      <c r="AJ1091" s="807"/>
      <c r="AK1091" s="559"/>
    </row>
    <row r="1092" spans="1:37" ht="63" customHeight="1" x14ac:dyDescent="0.25">
      <c r="A1092" s="767"/>
      <c r="B1092" s="784">
        <v>1084</v>
      </c>
      <c r="C1092" s="785" t="s">
        <v>1191</v>
      </c>
      <c r="D1092" s="785" t="s">
        <v>8991</v>
      </c>
      <c r="E1092" s="807" t="s">
        <v>13079</v>
      </c>
      <c r="F1092" s="789" t="s">
        <v>7174</v>
      </c>
      <c r="G1092" s="807" t="s">
        <v>2856</v>
      </c>
      <c r="H1092" s="807"/>
      <c r="I1092" s="807"/>
      <c r="J1092" s="807"/>
      <c r="K1092" s="807"/>
      <c r="L1092" s="807">
        <f t="shared" si="97"/>
        <v>26.400000000000002</v>
      </c>
      <c r="M1092" s="807"/>
      <c r="N1092" s="788">
        <v>2.2000000000000002</v>
      </c>
      <c r="O1092" s="788"/>
      <c r="P1092" s="788"/>
      <c r="Q1092" s="818" t="s">
        <v>7174</v>
      </c>
      <c r="R1092" s="807" t="s">
        <v>16715</v>
      </c>
      <c r="S1092" s="807" t="s">
        <v>8952</v>
      </c>
      <c r="T1092" s="800" t="s">
        <v>13080</v>
      </c>
      <c r="U1092" s="807"/>
      <c r="V1092" s="963">
        <v>1</v>
      </c>
      <c r="W1092" s="807" t="s">
        <v>13912</v>
      </c>
      <c r="X1092" s="807"/>
      <c r="Y1092" s="807"/>
      <c r="Z1092" s="807"/>
      <c r="AA1092" s="807"/>
      <c r="AB1092" s="807"/>
      <c r="AC1092" s="807" t="s">
        <v>10027</v>
      </c>
      <c r="AD1092" s="807" t="s">
        <v>2239</v>
      </c>
      <c r="AE1092" s="807" t="s">
        <v>10027</v>
      </c>
      <c r="AF1092" s="807" t="s">
        <v>2239</v>
      </c>
      <c r="AG1092" s="807"/>
      <c r="AH1092" s="807" t="s">
        <v>977</v>
      </c>
      <c r="AI1092" s="807"/>
      <c r="AJ1092" s="807"/>
      <c r="AK1092" s="559"/>
    </row>
    <row r="1093" spans="1:37" ht="63" customHeight="1" x14ac:dyDescent="0.25">
      <c r="A1093" s="767"/>
      <c r="B1093" s="784">
        <v>1085</v>
      </c>
      <c r="C1093" s="785" t="s">
        <v>2759</v>
      </c>
      <c r="D1093" s="785" t="s">
        <v>8850</v>
      </c>
      <c r="E1093" s="807" t="s">
        <v>9203</v>
      </c>
      <c r="F1093" s="789" t="s">
        <v>12885</v>
      </c>
      <c r="G1093" s="807" t="s">
        <v>2856</v>
      </c>
      <c r="H1093" s="807"/>
      <c r="I1093" s="807"/>
      <c r="J1093" s="807"/>
      <c r="K1093" s="807"/>
      <c r="L1093" s="807">
        <f t="shared" si="97"/>
        <v>205.99200000000002</v>
      </c>
      <c r="M1093" s="807"/>
      <c r="N1093" s="788">
        <v>17.166</v>
      </c>
      <c r="O1093" s="788"/>
      <c r="P1093" s="788"/>
      <c r="Q1093" s="818" t="s">
        <v>12885</v>
      </c>
      <c r="R1093" s="807" t="s">
        <v>16715</v>
      </c>
      <c r="S1093" s="807" t="s">
        <v>8952</v>
      </c>
      <c r="T1093" s="800" t="s">
        <v>9204</v>
      </c>
      <c r="U1093" s="807"/>
      <c r="V1093" s="963">
        <v>2</v>
      </c>
      <c r="W1093" s="807" t="s">
        <v>12886</v>
      </c>
      <c r="X1093" s="807"/>
      <c r="Y1093" s="807"/>
      <c r="Z1093" s="807"/>
      <c r="AA1093" s="807"/>
      <c r="AB1093" s="807"/>
      <c r="AC1093" s="807" t="s">
        <v>10027</v>
      </c>
      <c r="AD1093" s="807" t="s">
        <v>10027</v>
      </c>
      <c r="AE1093" s="807" t="s">
        <v>10027</v>
      </c>
      <c r="AF1093" s="807" t="s">
        <v>10027</v>
      </c>
      <c r="AG1093" s="807"/>
      <c r="AH1093" s="807" t="s">
        <v>977</v>
      </c>
      <c r="AI1093" s="807" t="s">
        <v>13863</v>
      </c>
      <c r="AJ1093" s="807"/>
      <c r="AK1093" s="559"/>
    </row>
    <row r="1094" spans="1:37" ht="63" customHeight="1" x14ac:dyDescent="0.25">
      <c r="A1094" s="767"/>
      <c r="B1094" s="784">
        <v>1086</v>
      </c>
      <c r="C1094" s="785" t="s">
        <v>3034</v>
      </c>
      <c r="D1094" s="785" t="s">
        <v>8964</v>
      </c>
      <c r="E1094" s="807" t="s">
        <v>13913</v>
      </c>
      <c r="F1094" s="789" t="s">
        <v>7176</v>
      </c>
      <c r="G1094" s="807" t="s">
        <v>2856</v>
      </c>
      <c r="H1094" s="807"/>
      <c r="I1094" s="807"/>
      <c r="J1094" s="807"/>
      <c r="K1094" s="807"/>
      <c r="L1094" s="807">
        <f t="shared" si="97"/>
        <v>106.80000000000001</v>
      </c>
      <c r="M1094" s="807"/>
      <c r="N1094" s="788">
        <v>8.9</v>
      </c>
      <c r="O1094" s="788"/>
      <c r="P1094" s="788"/>
      <c r="Q1094" s="818" t="s">
        <v>7176</v>
      </c>
      <c r="R1094" s="807" t="s">
        <v>16715</v>
      </c>
      <c r="S1094" s="807" t="s">
        <v>8952</v>
      </c>
      <c r="T1094" s="807" t="s">
        <v>13914</v>
      </c>
      <c r="U1094" s="807"/>
      <c r="V1094" s="963">
        <v>1</v>
      </c>
      <c r="W1094" s="807" t="s">
        <v>13853</v>
      </c>
      <c r="X1094" s="807"/>
      <c r="Y1094" s="807"/>
      <c r="Z1094" s="807"/>
      <c r="AA1094" s="807"/>
      <c r="AB1094" s="807"/>
      <c r="AC1094" s="807" t="s">
        <v>2239</v>
      </c>
      <c r="AD1094" s="807" t="s">
        <v>2239</v>
      </c>
      <c r="AE1094" s="807" t="s">
        <v>2239</v>
      </c>
      <c r="AF1094" s="807" t="s">
        <v>2239</v>
      </c>
      <c r="AG1094" s="807"/>
      <c r="AH1094" s="807"/>
      <c r="AI1094" s="807"/>
      <c r="AJ1094" s="807"/>
      <c r="AK1094" s="559"/>
    </row>
    <row r="1095" spans="1:37" ht="63" customHeight="1" x14ac:dyDescent="0.25">
      <c r="A1095" s="767"/>
      <c r="B1095" s="784">
        <v>1087</v>
      </c>
      <c r="C1095" s="785" t="s">
        <v>3162</v>
      </c>
      <c r="D1095" s="785" t="s">
        <v>8992</v>
      </c>
      <c r="E1095" s="807" t="s">
        <v>13915</v>
      </c>
      <c r="F1095" s="789" t="s">
        <v>7177</v>
      </c>
      <c r="G1095" s="807" t="s">
        <v>2856</v>
      </c>
      <c r="H1095" s="807"/>
      <c r="I1095" s="807"/>
      <c r="J1095" s="807"/>
      <c r="K1095" s="807"/>
      <c r="L1095" s="807">
        <f t="shared" si="97"/>
        <v>31.68</v>
      </c>
      <c r="M1095" s="807"/>
      <c r="N1095" s="788">
        <v>2.64</v>
      </c>
      <c r="O1095" s="788"/>
      <c r="P1095" s="788"/>
      <c r="Q1095" s="818" t="s">
        <v>7177</v>
      </c>
      <c r="R1095" s="807" t="s">
        <v>16715</v>
      </c>
      <c r="S1095" s="807" t="s">
        <v>8952</v>
      </c>
      <c r="T1095" s="807" t="s">
        <v>14803</v>
      </c>
      <c r="U1095" s="807"/>
      <c r="V1095" s="963">
        <v>2</v>
      </c>
      <c r="W1095" s="807" t="s">
        <v>13916</v>
      </c>
      <c r="X1095" s="807"/>
      <c r="Y1095" s="807"/>
      <c r="Z1095" s="807"/>
      <c r="AA1095" s="807"/>
      <c r="AB1095" s="807"/>
      <c r="AC1095" s="807" t="s">
        <v>10027</v>
      </c>
      <c r="AD1095" s="807" t="s">
        <v>10027</v>
      </c>
      <c r="AE1095" s="807" t="s">
        <v>10027</v>
      </c>
      <c r="AF1095" s="807" t="s">
        <v>2239</v>
      </c>
      <c r="AG1095" s="807"/>
      <c r="AH1095" s="807" t="s">
        <v>13851</v>
      </c>
      <c r="AI1095" s="807"/>
      <c r="AJ1095" s="807"/>
      <c r="AK1095" s="559"/>
    </row>
    <row r="1096" spans="1:37" ht="63" customHeight="1" x14ac:dyDescent="0.25">
      <c r="A1096" s="767"/>
      <c r="B1096" s="784">
        <v>1088</v>
      </c>
      <c r="C1096" s="785" t="s">
        <v>1191</v>
      </c>
      <c r="D1096" s="785" t="s">
        <v>8993</v>
      </c>
      <c r="E1096" s="807" t="s">
        <v>14805</v>
      </c>
      <c r="F1096" s="789" t="s">
        <v>7178</v>
      </c>
      <c r="G1096" s="807" t="s">
        <v>2856</v>
      </c>
      <c r="H1096" s="807"/>
      <c r="I1096" s="807"/>
      <c r="J1096" s="807"/>
      <c r="K1096" s="807"/>
      <c r="L1096" s="807">
        <f t="shared" si="97"/>
        <v>39.599999999999994</v>
      </c>
      <c r="M1096" s="807"/>
      <c r="N1096" s="788">
        <v>3.3</v>
      </c>
      <c r="O1096" s="788"/>
      <c r="P1096" s="788"/>
      <c r="Q1096" s="818" t="s">
        <v>7178</v>
      </c>
      <c r="R1096" s="807" t="s">
        <v>16715</v>
      </c>
      <c r="S1096" s="807" t="s">
        <v>8952</v>
      </c>
      <c r="T1096" s="807" t="s">
        <v>14804</v>
      </c>
      <c r="U1096" s="807"/>
      <c r="V1096" s="963">
        <v>1</v>
      </c>
      <c r="W1096" s="807" t="s">
        <v>10866</v>
      </c>
      <c r="X1096" s="807"/>
      <c r="Y1096" s="807"/>
      <c r="Z1096" s="807"/>
      <c r="AA1096" s="807"/>
      <c r="AB1096" s="807"/>
      <c r="AC1096" s="807"/>
      <c r="AD1096" s="807"/>
      <c r="AE1096" s="807"/>
      <c r="AF1096" s="807"/>
      <c r="AG1096" s="807"/>
      <c r="AH1096" s="807"/>
      <c r="AI1096" s="807"/>
      <c r="AJ1096" s="807"/>
      <c r="AK1096" s="559"/>
    </row>
    <row r="1097" spans="1:37" ht="63" customHeight="1" x14ac:dyDescent="0.25">
      <c r="A1097" s="767"/>
      <c r="B1097" s="784">
        <v>1089</v>
      </c>
      <c r="C1097" s="785" t="s">
        <v>1191</v>
      </c>
      <c r="D1097" s="785" t="s">
        <v>8371</v>
      </c>
      <c r="E1097" s="807" t="s">
        <v>12954</v>
      </c>
      <c r="F1097" s="789" t="s">
        <v>7179</v>
      </c>
      <c r="G1097" s="807" t="s">
        <v>2856</v>
      </c>
      <c r="H1097" s="807"/>
      <c r="I1097" s="807"/>
      <c r="J1097" s="807"/>
      <c r="K1097" s="807"/>
      <c r="L1097" s="807">
        <f t="shared" si="97"/>
        <v>307.20000000000005</v>
      </c>
      <c r="M1097" s="807"/>
      <c r="N1097" s="788">
        <v>25.6</v>
      </c>
      <c r="O1097" s="788"/>
      <c r="P1097" s="788"/>
      <c r="Q1097" s="818" t="s">
        <v>7179</v>
      </c>
      <c r="R1097" s="807" t="s">
        <v>16715</v>
      </c>
      <c r="S1097" s="807" t="s">
        <v>8952</v>
      </c>
      <c r="T1097" s="800" t="s">
        <v>12953</v>
      </c>
      <c r="U1097" s="807"/>
      <c r="V1097" s="963">
        <v>3</v>
      </c>
      <c r="W1097" s="807" t="s">
        <v>13866</v>
      </c>
      <c r="X1097" s="807"/>
      <c r="Y1097" s="807"/>
      <c r="Z1097" s="807"/>
      <c r="AA1097" s="807"/>
      <c r="AB1097" s="807"/>
      <c r="AC1097" s="807" t="s">
        <v>10027</v>
      </c>
      <c r="AD1097" s="807" t="s">
        <v>10027</v>
      </c>
      <c r="AE1097" s="807" t="s">
        <v>10027</v>
      </c>
      <c r="AF1097" s="807" t="s">
        <v>2239</v>
      </c>
      <c r="AG1097" s="807"/>
      <c r="AH1097" s="807" t="s">
        <v>977</v>
      </c>
      <c r="AI1097" s="807"/>
      <c r="AJ1097" s="807"/>
      <c r="AK1097" s="559"/>
    </row>
    <row r="1098" spans="1:37" ht="63" customHeight="1" x14ac:dyDescent="0.25">
      <c r="A1098" s="767"/>
      <c r="B1098" s="784">
        <v>1090</v>
      </c>
      <c r="C1098" s="798" t="s">
        <v>2759</v>
      </c>
      <c r="D1098" s="785" t="s">
        <v>15576</v>
      </c>
      <c r="E1098" s="807" t="s">
        <v>13917</v>
      </c>
      <c r="F1098" s="789" t="s">
        <v>7180</v>
      </c>
      <c r="G1098" s="807" t="s">
        <v>2856</v>
      </c>
      <c r="H1098" s="807"/>
      <c r="I1098" s="807"/>
      <c r="J1098" s="807"/>
      <c r="K1098" s="807"/>
      <c r="L1098" s="807">
        <f t="shared" si="97"/>
        <v>79.199999999999989</v>
      </c>
      <c r="M1098" s="807"/>
      <c r="N1098" s="788">
        <v>6.6</v>
      </c>
      <c r="O1098" s="788"/>
      <c r="P1098" s="788"/>
      <c r="Q1098" s="818" t="s">
        <v>7180</v>
      </c>
      <c r="R1098" s="807" t="s">
        <v>16715</v>
      </c>
      <c r="S1098" s="807" t="s">
        <v>8952</v>
      </c>
      <c r="T1098" s="807" t="s">
        <v>13918</v>
      </c>
      <c r="U1098" s="807"/>
      <c r="V1098" s="963">
        <v>2</v>
      </c>
      <c r="W1098" s="807" t="s">
        <v>13919</v>
      </c>
      <c r="X1098" s="807"/>
      <c r="Y1098" s="807"/>
      <c r="Z1098" s="807"/>
      <c r="AA1098" s="807"/>
      <c r="AB1098" s="807"/>
      <c r="AC1098" s="807" t="s">
        <v>10027</v>
      </c>
      <c r="AD1098" s="807" t="s">
        <v>10027</v>
      </c>
      <c r="AE1098" s="807" t="s">
        <v>10027</v>
      </c>
      <c r="AF1098" s="807" t="s">
        <v>2239</v>
      </c>
      <c r="AG1098" s="807"/>
      <c r="AH1098" s="807" t="s">
        <v>1097</v>
      </c>
      <c r="AI1098" s="807"/>
      <c r="AJ1098" s="807"/>
      <c r="AK1098" s="559"/>
    </row>
    <row r="1099" spans="1:37" ht="47.25" customHeight="1" x14ac:dyDescent="0.25">
      <c r="A1099" s="767"/>
      <c r="B1099" s="784">
        <v>1091</v>
      </c>
      <c r="C1099" s="798" t="s">
        <v>2759</v>
      </c>
      <c r="D1099" s="785" t="s">
        <v>7592</v>
      </c>
      <c r="E1099" s="807" t="s">
        <v>13920</v>
      </c>
      <c r="F1099" s="789" t="s">
        <v>7181</v>
      </c>
      <c r="G1099" s="807" t="s">
        <v>2856</v>
      </c>
      <c r="H1099" s="807"/>
      <c r="I1099" s="807"/>
      <c r="J1099" s="807"/>
      <c r="K1099" s="807"/>
      <c r="L1099" s="807">
        <f t="shared" si="97"/>
        <v>439.20000000000005</v>
      </c>
      <c r="M1099" s="807"/>
      <c r="N1099" s="788">
        <v>36.6</v>
      </c>
      <c r="O1099" s="788"/>
      <c r="P1099" s="788"/>
      <c r="Q1099" s="818" t="s">
        <v>7181</v>
      </c>
      <c r="R1099" s="807" t="s">
        <v>16715</v>
      </c>
      <c r="S1099" s="807" t="s">
        <v>8952</v>
      </c>
      <c r="T1099" s="807" t="s">
        <v>9292</v>
      </c>
      <c r="U1099" s="807"/>
      <c r="V1099" s="963">
        <v>2</v>
      </c>
      <c r="W1099" s="807" t="s">
        <v>13921</v>
      </c>
      <c r="X1099" s="807"/>
      <c r="Y1099" s="807"/>
      <c r="Z1099" s="807"/>
      <c r="AA1099" s="807"/>
      <c r="AB1099" s="807"/>
      <c r="AC1099" s="807" t="s">
        <v>10027</v>
      </c>
      <c r="AD1099" s="807" t="s">
        <v>10027</v>
      </c>
      <c r="AE1099" s="807" t="s">
        <v>10027</v>
      </c>
      <c r="AF1099" s="807" t="s">
        <v>2239</v>
      </c>
      <c r="AG1099" s="807"/>
      <c r="AH1099" s="807" t="s">
        <v>1097</v>
      </c>
      <c r="AI1099" s="807"/>
      <c r="AJ1099" s="807"/>
      <c r="AK1099" s="559"/>
    </row>
    <row r="1100" spans="1:37" ht="63" customHeight="1" x14ac:dyDescent="0.25">
      <c r="A1100" s="767"/>
      <c r="B1100" s="784">
        <v>1092</v>
      </c>
      <c r="C1100" s="798" t="s">
        <v>2759</v>
      </c>
      <c r="D1100" s="785" t="s">
        <v>7593</v>
      </c>
      <c r="E1100" s="807" t="s">
        <v>13922</v>
      </c>
      <c r="F1100" s="789" t="s">
        <v>17179</v>
      </c>
      <c r="G1100" s="807" t="s">
        <v>2856</v>
      </c>
      <c r="H1100" s="807"/>
      <c r="I1100" s="807"/>
      <c r="J1100" s="807"/>
      <c r="K1100" s="807"/>
      <c r="L1100" s="807">
        <f t="shared" si="97"/>
        <v>137.16</v>
      </c>
      <c r="M1100" s="807"/>
      <c r="N1100" s="788">
        <v>11.43</v>
      </c>
      <c r="O1100" s="788"/>
      <c r="P1100" s="788"/>
      <c r="Q1100" s="818" t="s">
        <v>17179</v>
      </c>
      <c r="R1100" s="807" t="s">
        <v>16715</v>
      </c>
      <c r="S1100" s="807" t="s">
        <v>8952</v>
      </c>
      <c r="T1100" s="807" t="s">
        <v>13923</v>
      </c>
      <c r="U1100" s="807"/>
      <c r="V1100" s="963"/>
      <c r="W1100" s="807"/>
      <c r="X1100" s="807"/>
      <c r="Y1100" s="807"/>
      <c r="Z1100" s="807" t="s">
        <v>1570</v>
      </c>
      <c r="AA1100" s="807"/>
      <c r="AB1100" s="807"/>
      <c r="AC1100" s="807" t="s">
        <v>10027</v>
      </c>
      <c r="AD1100" s="807" t="s">
        <v>10027</v>
      </c>
      <c r="AE1100" s="807" t="s">
        <v>10027</v>
      </c>
      <c r="AF1100" s="807" t="s">
        <v>2239</v>
      </c>
      <c r="AG1100" s="807"/>
      <c r="AH1100" s="807" t="s">
        <v>977</v>
      </c>
      <c r="AI1100" s="807"/>
      <c r="AJ1100" s="807"/>
      <c r="AK1100" s="559"/>
    </row>
    <row r="1101" spans="1:37" ht="63" customHeight="1" x14ac:dyDescent="0.25">
      <c r="A1101" s="767"/>
      <c r="B1101" s="784">
        <v>1093</v>
      </c>
      <c r="C1101" s="785" t="s">
        <v>2768</v>
      </c>
      <c r="D1101" s="785" t="s">
        <v>8425</v>
      </c>
      <c r="E1101" s="807" t="s">
        <v>13040</v>
      </c>
      <c r="F1101" s="789" t="s">
        <v>7183</v>
      </c>
      <c r="G1101" s="807" t="s">
        <v>2856</v>
      </c>
      <c r="H1101" s="807"/>
      <c r="I1101" s="807"/>
      <c r="J1101" s="807"/>
      <c r="K1101" s="807"/>
      <c r="L1101" s="807">
        <f t="shared" si="97"/>
        <v>76.56</v>
      </c>
      <c r="M1101" s="807"/>
      <c r="N1101" s="788">
        <v>6.38</v>
      </c>
      <c r="O1101" s="788"/>
      <c r="P1101" s="788"/>
      <c r="Q1101" s="818" t="s">
        <v>7183</v>
      </c>
      <c r="R1101" s="807" t="s">
        <v>16715</v>
      </c>
      <c r="S1101" s="807" t="s">
        <v>8952</v>
      </c>
      <c r="T1101" s="800" t="s">
        <v>13039</v>
      </c>
      <c r="U1101" s="807"/>
      <c r="V1101" s="963">
        <v>1</v>
      </c>
      <c r="W1101" s="807" t="s">
        <v>13900</v>
      </c>
      <c r="X1101" s="807"/>
      <c r="Y1101" s="807"/>
      <c r="Z1101" s="807"/>
      <c r="AA1101" s="807"/>
      <c r="AB1101" s="807"/>
      <c r="AC1101" s="807" t="s">
        <v>2239</v>
      </c>
      <c r="AD1101" s="807" t="s">
        <v>2239</v>
      </c>
      <c r="AE1101" s="807" t="s">
        <v>2239</v>
      </c>
      <c r="AF1101" s="807" t="s">
        <v>2239</v>
      </c>
      <c r="AG1101" s="807"/>
      <c r="AH1101" s="807"/>
      <c r="AI1101" s="807"/>
      <c r="AJ1101" s="807"/>
      <c r="AK1101" s="559"/>
    </row>
    <row r="1102" spans="1:37" ht="63" customHeight="1" x14ac:dyDescent="0.25">
      <c r="A1102" s="767"/>
      <c r="B1102" s="784">
        <v>1094</v>
      </c>
      <c r="C1102" s="798" t="s">
        <v>2759</v>
      </c>
      <c r="D1102" s="785" t="s">
        <v>7595</v>
      </c>
      <c r="E1102" s="807" t="s">
        <v>13924</v>
      </c>
      <c r="F1102" s="789" t="s">
        <v>7184</v>
      </c>
      <c r="G1102" s="807" t="s">
        <v>2856</v>
      </c>
      <c r="H1102" s="807"/>
      <c r="I1102" s="807"/>
      <c r="J1102" s="807"/>
      <c r="K1102" s="807"/>
      <c r="L1102" s="807">
        <f t="shared" si="97"/>
        <v>31.68</v>
      </c>
      <c r="M1102" s="807"/>
      <c r="N1102" s="788">
        <v>2.64</v>
      </c>
      <c r="O1102" s="788"/>
      <c r="P1102" s="788"/>
      <c r="Q1102" s="818" t="s">
        <v>7184</v>
      </c>
      <c r="R1102" s="807" t="s">
        <v>16715</v>
      </c>
      <c r="S1102" s="807" t="s">
        <v>8952</v>
      </c>
      <c r="T1102" s="800" t="s">
        <v>15793</v>
      </c>
      <c r="U1102" s="807"/>
      <c r="V1102" s="963">
        <v>2</v>
      </c>
      <c r="W1102" s="807" t="s">
        <v>1568</v>
      </c>
      <c r="X1102" s="807"/>
      <c r="Y1102" s="807"/>
      <c r="Z1102" s="807"/>
      <c r="AA1102" s="807"/>
      <c r="AB1102" s="807"/>
      <c r="AC1102" s="807" t="s">
        <v>10027</v>
      </c>
      <c r="AD1102" s="807" t="s">
        <v>10027</v>
      </c>
      <c r="AE1102" s="807" t="s">
        <v>10027</v>
      </c>
      <c r="AF1102" s="807" t="s">
        <v>2239</v>
      </c>
      <c r="AG1102" s="807"/>
      <c r="AH1102" s="807" t="s">
        <v>13851</v>
      </c>
      <c r="AI1102" s="807"/>
      <c r="AJ1102" s="807"/>
      <c r="AK1102" s="559"/>
    </row>
    <row r="1103" spans="1:37" ht="94.5" customHeight="1" x14ac:dyDescent="0.25">
      <c r="A1103" s="767"/>
      <c r="B1103" s="784">
        <v>1095</v>
      </c>
      <c r="C1103" s="798" t="s">
        <v>2759</v>
      </c>
      <c r="D1103" s="785" t="s">
        <v>7596</v>
      </c>
      <c r="E1103" s="807" t="s">
        <v>12946</v>
      </c>
      <c r="F1103" s="789" t="s">
        <v>7185</v>
      </c>
      <c r="G1103" s="807" t="s">
        <v>2856</v>
      </c>
      <c r="H1103" s="807"/>
      <c r="I1103" s="807"/>
      <c r="J1103" s="807"/>
      <c r="K1103" s="807"/>
      <c r="L1103" s="807">
        <f t="shared" si="97"/>
        <v>76.56</v>
      </c>
      <c r="M1103" s="807"/>
      <c r="N1103" s="788">
        <v>6.38</v>
      </c>
      <c r="O1103" s="788"/>
      <c r="P1103" s="788"/>
      <c r="Q1103" s="818" t="s">
        <v>7185</v>
      </c>
      <c r="R1103" s="807" t="s">
        <v>16715</v>
      </c>
      <c r="S1103" s="807" t="s">
        <v>8952</v>
      </c>
      <c r="T1103" s="800" t="s">
        <v>12945</v>
      </c>
      <c r="U1103" s="807"/>
      <c r="V1103" s="963">
        <v>1</v>
      </c>
      <c r="W1103" s="807" t="s">
        <v>13853</v>
      </c>
      <c r="X1103" s="807">
        <v>1</v>
      </c>
      <c r="Y1103" s="807" t="s">
        <v>13889</v>
      </c>
      <c r="Z1103" s="807"/>
      <c r="AA1103" s="807"/>
      <c r="AB1103" s="807"/>
      <c r="AC1103" s="807" t="s">
        <v>10027</v>
      </c>
      <c r="AD1103" s="807" t="s">
        <v>10027</v>
      </c>
      <c r="AE1103" s="807" t="s">
        <v>10027</v>
      </c>
      <c r="AF1103" s="807" t="s">
        <v>10027</v>
      </c>
      <c r="AG1103" s="807"/>
      <c r="AH1103" s="807" t="s">
        <v>13925</v>
      </c>
      <c r="AI1103" s="807" t="s">
        <v>13926</v>
      </c>
      <c r="AJ1103" s="807"/>
      <c r="AK1103" s="559"/>
    </row>
    <row r="1104" spans="1:37" ht="63" customHeight="1" x14ac:dyDescent="0.25">
      <c r="A1104" s="767"/>
      <c r="B1104" s="784">
        <v>1096</v>
      </c>
      <c r="C1104" s="785" t="s">
        <v>2768</v>
      </c>
      <c r="D1104" s="787" t="s">
        <v>14806</v>
      </c>
      <c r="E1104" s="807" t="s">
        <v>14808</v>
      </c>
      <c r="F1104" s="789" t="s">
        <v>7187</v>
      </c>
      <c r="G1104" s="807" t="s">
        <v>2856</v>
      </c>
      <c r="H1104" s="807"/>
      <c r="I1104" s="807"/>
      <c r="J1104" s="807"/>
      <c r="K1104" s="807"/>
      <c r="L1104" s="807">
        <f t="shared" si="97"/>
        <v>7.92</v>
      </c>
      <c r="M1104" s="807"/>
      <c r="N1104" s="788">
        <v>0.66</v>
      </c>
      <c r="O1104" s="788"/>
      <c r="P1104" s="788"/>
      <c r="Q1104" s="818" t="s">
        <v>7187</v>
      </c>
      <c r="R1104" s="807" t="s">
        <v>16715</v>
      </c>
      <c r="S1104" s="807" t="s">
        <v>8952</v>
      </c>
      <c r="T1104" s="807" t="s">
        <v>14807</v>
      </c>
      <c r="U1104" s="807"/>
      <c r="V1104" s="963"/>
      <c r="W1104" s="807"/>
      <c r="X1104" s="807"/>
      <c r="Y1104" s="807"/>
      <c r="Z1104" s="807" t="s">
        <v>1589</v>
      </c>
      <c r="AA1104" s="807"/>
      <c r="AB1104" s="807"/>
      <c r="AC1104" s="807"/>
      <c r="AD1104" s="807"/>
      <c r="AE1104" s="807"/>
      <c r="AF1104" s="807"/>
      <c r="AG1104" s="807"/>
      <c r="AH1104" s="807"/>
      <c r="AI1104" s="807"/>
      <c r="AJ1104" s="807"/>
      <c r="AK1104" s="559"/>
    </row>
    <row r="1105" spans="1:37" ht="63" customHeight="1" x14ac:dyDescent="0.25">
      <c r="A1105" s="767"/>
      <c r="B1105" s="784">
        <v>1097</v>
      </c>
      <c r="C1105" s="785" t="s">
        <v>2809</v>
      </c>
      <c r="D1105" s="787" t="s">
        <v>8994</v>
      </c>
      <c r="E1105" s="807" t="s">
        <v>13071</v>
      </c>
      <c r="F1105" s="791" t="s">
        <v>13073</v>
      </c>
      <c r="G1105" s="807" t="s">
        <v>2856</v>
      </c>
      <c r="H1105" s="807"/>
      <c r="I1105" s="807"/>
      <c r="J1105" s="807"/>
      <c r="K1105" s="807"/>
      <c r="L1105" s="807">
        <f t="shared" si="97"/>
        <v>7.92</v>
      </c>
      <c r="M1105" s="807"/>
      <c r="N1105" s="788">
        <v>0.66</v>
      </c>
      <c r="O1105" s="788"/>
      <c r="P1105" s="788"/>
      <c r="Q1105" s="820" t="s">
        <v>13073</v>
      </c>
      <c r="R1105" s="807" t="s">
        <v>16715</v>
      </c>
      <c r="S1105" s="807" t="s">
        <v>8952</v>
      </c>
      <c r="T1105" s="800" t="s">
        <v>13072</v>
      </c>
      <c r="U1105" s="807"/>
      <c r="V1105" s="963">
        <v>1</v>
      </c>
      <c r="W1105" s="807" t="s">
        <v>13927</v>
      </c>
      <c r="X1105" s="807"/>
      <c r="Y1105" s="807"/>
      <c r="Z1105" s="807"/>
      <c r="AA1105" s="807"/>
      <c r="AB1105" s="807"/>
      <c r="AC1105" s="807" t="s">
        <v>2239</v>
      </c>
      <c r="AD1105" s="807" t="s">
        <v>2239</v>
      </c>
      <c r="AE1105" s="807" t="s">
        <v>2239</v>
      </c>
      <c r="AF1105" s="807" t="s">
        <v>2239</v>
      </c>
      <c r="AG1105" s="807"/>
      <c r="AH1105" s="807"/>
      <c r="AI1105" s="807"/>
      <c r="AJ1105" s="807"/>
      <c r="AK1105" s="559"/>
    </row>
    <row r="1106" spans="1:37" ht="31.5" customHeight="1" x14ac:dyDescent="0.25">
      <c r="A1106" s="767"/>
      <c r="B1106" s="784">
        <v>1098</v>
      </c>
      <c r="C1106" s="798" t="s">
        <v>2759</v>
      </c>
      <c r="D1106" s="787" t="s">
        <v>9012</v>
      </c>
      <c r="E1106" s="807" t="s">
        <v>13928</v>
      </c>
      <c r="F1106" s="814" t="s">
        <v>9446</v>
      </c>
      <c r="G1106" s="807" t="s">
        <v>2856</v>
      </c>
      <c r="H1106" s="807"/>
      <c r="I1106" s="807"/>
      <c r="J1106" s="807"/>
      <c r="K1106" s="807"/>
      <c r="L1106" s="807">
        <f t="shared" si="97"/>
        <v>276</v>
      </c>
      <c r="M1106" s="807"/>
      <c r="N1106" s="788">
        <v>23</v>
      </c>
      <c r="O1106" s="788"/>
      <c r="P1106" s="788"/>
      <c r="Q1106" s="946" t="s">
        <v>9446</v>
      </c>
      <c r="R1106" s="807" t="s">
        <v>16715</v>
      </c>
      <c r="S1106" s="807" t="s">
        <v>8952</v>
      </c>
      <c r="T1106" s="807" t="s">
        <v>13929</v>
      </c>
      <c r="U1106" s="807"/>
      <c r="V1106" s="963"/>
      <c r="W1106" s="807"/>
      <c r="X1106" s="807"/>
      <c r="Y1106" s="807"/>
      <c r="Z1106" s="807"/>
      <c r="AA1106" s="807">
        <v>1</v>
      </c>
      <c r="AB1106" s="807" t="s">
        <v>10525</v>
      </c>
      <c r="AC1106" s="807" t="s">
        <v>2239</v>
      </c>
      <c r="AD1106" s="807" t="s">
        <v>2239</v>
      </c>
      <c r="AE1106" s="807" t="s">
        <v>2239</v>
      </c>
      <c r="AF1106" s="807" t="s">
        <v>2239</v>
      </c>
      <c r="AG1106" s="807"/>
      <c r="AH1106" s="807"/>
      <c r="AI1106" s="807"/>
      <c r="AJ1106" s="807"/>
      <c r="AK1106" s="559"/>
    </row>
    <row r="1107" spans="1:37" ht="63" customHeight="1" x14ac:dyDescent="0.25">
      <c r="A1107" s="767"/>
      <c r="B1107" s="784">
        <v>1099</v>
      </c>
      <c r="C1107" s="798" t="s">
        <v>2759</v>
      </c>
      <c r="D1107" s="787" t="s">
        <v>9013</v>
      </c>
      <c r="E1107" s="807" t="s">
        <v>12956</v>
      </c>
      <c r="F1107" s="785" t="s">
        <v>7194</v>
      </c>
      <c r="G1107" s="807" t="s">
        <v>2856</v>
      </c>
      <c r="H1107" s="807"/>
      <c r="I1107" s="807"/>
      <c r="J1107" s="807"/>
      <c r="K1107" s="807"/>
      <c r="L1107" s="807">
        <f t="shared" si="97"/>
        <v>210.12</v>
      </c>
      <c r="M1107" s="807"/>
      <c r="N1107" s="788">
        <v>17.510000000000002</v>
      </c>
      <c r="O1107" s="788"/>
      <c r="P1107" s="788"/>
      <c r="Q1107" s="807" t="s">
        <v>7194</v>
      </c>
      <c r="R1107" s="807" t="s">
        <v>16715</v>
      </c>
      <c r="S1107" s="807" t="s">
        <v>8952</v>
      </c>
      <c r="T1107" s="800" t="s">
        <v>12957</v>
      </c>
      <c r="U1107" s="807"/>
      <c r="V1107" s="963">
        <v>2</v>
      </c>
      <c r="W1107" s="807" t="s">
        <v>13853</v>
      </c>
      <c r="X1107" s="807"/>
      <c r="Y1107" s="807"/>
      <c r="Z1107" s="807"/>
      <c r="AA1107" s="807">
        <v>1</v>
      </c>
      <c r="AB1107" s="807" t="s">
        <v>10525</v>
      </c>
      <c r="AC1107" s="807" t="s">
        <v>2239</v>
      </c>
      <c r="AD1107" s="807" t="s">
        <v>2239</v>
      </c>
      <c r="AE1107" s="807" t="s">
        <v>2239</v>
      </c>
      <c r="AF1107" s="807" t="s">
        <v>2239</v>
      </c>
      <c r="AG1107" s="807"/>
      <c r="AH1107" s="807"/>
      <c r="AI1107" s="807"/>
      <c r="AJ1107" s="807"/>
      <c r="AK1107" s="559"/>
    </row>
    <row r="1108" spans="1:37" ht="94.5" customHeight="1" x14ac:dyDescent="0.25">
      <c r="A1108" s="767"/>
      <c r="B1108" s="784">
        <v>1100</v>
      </c>
      <c r="C1108" s="785" t="s">
        <v>2809</v>
      </c>
      <c r="D1108" s="787" t="s">
        <v>8969</v>
      </c>
      <c r="E1108" s="807" t="s">
        <v>13930</v>
      </c>
      <c r="F1108" s="785" t="s">
        <v>7195</v>
      </c>
      <c r="G1108" s="807" t="s">
        <v>2856</v>
      </c>
      <c r="H1108" s="807"/>
      <c r="I1108" s="807"/>
      <c r="J1108" s="807"/>
      <c r="K1108" s="807"/>
      <c r="L1108" s="807">
        <f t="shared" si="97"/>
        <v>136.39920000000001</v>
      </c>
      <c r="M1108" s="807"/>
      <c r="N1108" s="786">
        <v>11.3666</v>
      </c>
      <c r="O1108" s="788"/>
      <c r="P1108" s="788"/>
      <c r="Q1108" s="807" t="s">
        <v>7195</v>
      </c>
      <c r="R1108" s="807" t="s">
        <v>16715</v>
      </c>
      <c r="S1108" s="807" t="s">
        <v>8952</v>
      </c>
      <c r="T1108" s="807" t="s">
        <v>13066</v>
      </c>
      <c r="U1108" s="807"/>
      <c r="V1108" s="963">
        <v>1</v>
      </c>
      <c r="W1108" s="807" t="s">
        <v>10525</v>
      </c>
      <c r="X1108" s="807"/>
      <c r="Y1108" s="807"/>
      <c r="Z1108" s="807"/>
      <c r="AA1108" s="807"/>
      <c r="AB1108" s="807"/>
      <c r="AC1108" s="807" t="s">
        <v>10027</v>
      </c>
      <c r="AD1108" s="807" t="s">
        <v>10027</v>
      </c>
      <c r="AE1108" s="807" t="s">
        <v>10027</v>
      </c>
      <c r="AF1108" s="807" t="s">
        <v>2239</v>
      </c>
      <c r="AG1108" s="807"/>
      <c r="AH1108" s="807" t="s">
        <v>977</v>
      </c>
      <c r="AI1108" s="807" t="s">
        <v>13855</v>
      </c>
      <c r="AJ1108" s="807"/>
      <c r="AK1108" s="559"/>
    </row>
    <row r="1109" spans="1:37" ht="63" customHeight="1" x14ac:dyDescent="0.25">
      <c r="A1109" s="767"/>
      <c r="B1109" s="784">
        <v>1101</v>
      </c>
      <c r="C1109" s="798" t="s">
        <v>2759</v>
      </c>
      <c r="D1109" s="787" t="s">
        <v>9014</v>
      </c>
      <c r="E1109" s="807" t="s">
        <v>12966</v>
      </c>
      <c r="F1109" s="785" t="s">
        <v>7196</v>
      </c>
      <c r="G1109" s="807" t="s">
        <v>2856</v>
      </c>
      <c r="H1109" s="807"/>
      <c r="I1109" s="807"/>
      <c r="J1109" s="807"/>
      <c r="K1109" s="807"/>
      <c r="L1109" s="807">
        <f t="shared" si="97"/>
        <v>596.88</v>
      </c>
      <c r="M1109" s="807"/>
      <c r="N1109" s="788">
        <v>49.74</v>
      </c>
      <c r="O1109" s="788"/>
      <c r="P1109" s="788"/>
      <c r="Q1109" s="807" t="s">
        <v>7196</v>
      </c>
      <c r="R1109" s="807" t="s">
        <v>16715</v>
      </c>
      <c r="S1109" s="807" t="s">
        <v>8952</v>
      </c>
      <c r="T1109" s="800" t="s">
        <v>12967</v>
      </c>
      <c r="U1109" s="807"/>
      <c r="V1109" s="963">
        <v>3</v>
      </c>
      <c r="W1109" s="807" t="s">
        <v>13931</v>
      </c>
      <c r="X1109" s="807"/>
      <c r="Y1109" s="807"/>
      <c r="Z1109" s="807"/>
      <c r="AA1109" s="807">
        <v>1</v>
      </c>
      <c r="AB1109" s="807" t="s">
        <v>10525</v>
      </c>
      <c r="AC1109" s="807" t="s">
        <v>2239</v>
      </c>
      <c r="AD1109" s="807" t="s">
        <v>2239</v>
      </c>
      <c r="AE1109" s="807" t="s">
        <v>2239</v>
      </c>
      <c r="AF1109" s="807" t="s">
        <v>2239</v>
      </c>
      <c r="AG1109" s="807"/>
      <c r="AH1109" s="807"/>
      <c r="AI1109" s="807"/>
      <c r="AJ1109" s="807"/>
      <c r="AK1109" s="559"/>
    </row>
    <row r="1110" spans="1:37" ht="78.75" customHeight="1" x14ac:dyDescent="0.25">
      <c r="A1110" s="767"/>
      <c r="B1110" s="784">
        <v>1102</v>
      </c>
      <c r="C1110" s="785" t="s">
        <v>2768</v>
      </c>
      <c r="D1110" s="787" t="s">
        <v>8427</v>
      </c>
      <c r="E1110" s="807" t="s">
        <v>13932</v>
      </c>
      <c r="F1110" s="785" t="s">
        <v>7197</v>
      </c>
      <c r="G1110" s="807" t="s">
        <v>2856</v>
      </c>
      <c r="H1110" s="807"/>
      <c r="I1110" s="807"/>
      <c r="J1110" s="807"/>
      <c r="K1110" s="807"/>
      <c r="L1110" s="807">
        <f t="shared" si="97"/>
        <v>69.960000000000008</v>
      </c>
      <c r="M1110" s="807"/>
      <c r="N1110" s="786">
        <v>5.83</v>
      </c>
      <c r="O1110" s="788"/>
      <c r="P1110" s="788"/>
      <c r="Q1110" s="807" t="s">
        <v>7197</v>
      </c>
      <c r="R1110" s="807" t="s">
        <v>16715</v>
      </c>
      <c r="S1110" s="807" t="s">
        <v>8952</v>
      </c>
      <c r="T1110" s="807" t="s">
        <v>13066</v>
      </c>
      <c r="U1110" s="807"/>
      <c r="V1110" s="963">
        <v>3</v>
      </c>
      <c r="W1110" s="807" t="s">
        <v>13933</v>
      </c>
      <c r="X1110" s="807"/>
      <c r="Y1110" s="807"/>
      <c r="Z1110" s="807"/>
      <c r="AA1110" s="807"/>
      <c r="AB1110" s="807"/>
      <c r="AC1110" s="807" t="s">
        <v>10027</v>
      </c>
      <c r="AD1110" s="807" t="s">
        <v>10027</v>
      </c>
      <c r="AE1110" s="807" t="s">
        <v>10027</v>
      </c>
      <c r="AF1110" s="807" t="s">
        <v>2239</v>
      </c>
      <c r="AG1110" s="807"/>
      <c r="AH1110" s="807"/>
      <c r="AI1110" s="807" t="s">
        <v>13934</v>
      </c>
      <c r="AJ1110" s="807"/>
      <c r="AK1110" s="559"/>
    </row>
    <row r="1111" spans="1:37" ht="63" customHeight="1" x14ac:dyDescent="0.25">
      <c r="A1111" s="767"/>
      <c r="B1111" s="784">
        <v>1103</v>
      </c>
      <c r="C1111" s="798" t="s">
        <v>2759</v>
      </c>
      <c r="D1111" s="787" t="s">
        <v>9015</v>
      </c>
      <c r="E1111" s="804" t="s">
        <v>13935</v>
      </c>
      <c r="F1111" s="785" t="s">
        <v>7205</v>
      </c>
      <c r="G1111" s="807" t="s">
        <v>2856</v>
      </c>
      <c r="H1111" s="807"/>
      <c r="I1111" s="807"/>
      <c r="J1111" s="807"/>
      <c r="K1111" s="807"/>
      <c r="L1111" s="807">
        <f t="shared" si="97"/>
        <v>150</v>
      </c>
      <c r="M1111" s="807"/>
      <c r="N1111" s="788">
        <v>12.5</v>
      </c>
      <c r="O1111" s="788"/>
      <c r="P1111" s="788"/>
      <c r="Q1111" s="807" t="s">
        <v>7205</v>
      </c>
      <c r="R1111" s="807" t="s">
        <v>16715</v>
      </c>
      <c r="S1111" s="807" t="s">
        <v>8952</v>
      </c>
      <c r="T1111" s="800" t="s">
        <v>13072</v>
      </c>
      <c r="U1111" s="807"/>
      <c r="V1111" s="963">
        <v>3</v>
      </c>
      <c r="W1111" s="807" t="s">
        <v>13931</v>
      </c>
      <c r="X1111" s="807"/>
      <c r="Y1111" s="807"/>
      <c r="Z1111" s="807"/>
      <c r="AA1111" s="807"/>
      <c r="AB1111" s="807"/>
      <c r="AC1111" s="807"/>
      <c r="AD1111" s="807"/>
      <c r="AE1111" s="807"/>
      <c r="AF1111" s="807"/>
      <c r="AG1111" s="807"/>
      <c r="AH1111" s="807"/>
      <c r="AI1111" s="807"/>
      <c r="AJ1111" s="807"/>
      <c r="AK1111" s="559"/>
    </row>
    <row r="1112" spans="1:37" ht="31.5" customHeight="1" x14ac:dyDescent="0.25">
      <c r="A1112" s="767"/>
      <c r="B1112" s="784">
        <v>1104</v>
      </c>
      <c r="C1112" s="785" t="s">
        <v>1191</v>
      </c>
      <c r="D1112" s="787" t="s">
        <v>11718</v>
      </c>
      <c r="E1112" s="807" t="s">
        <v>11719</v>
      </c>
      <c r="F1112" s="785" t="s">
        <v>7206</v>
      </c>
      <c r="G1112" s="807" t="s">
        <v>2856</v>
      </c>
      <c r="H1112" s="807"/>
      <c r="I1112" s="807"/>
      <c r="J1112" s="807"/>
      <c r="K1112" s="807"/>
      <c r="L1112" s="807">
        <f t="shared" si="97"/>
        <v>460.79999999999995</v>
      </c>
      <c r="M1112" s="807"/>
      <c r="N1112" s="786">
        <v>38.4</v>
      </c>
      <c r="O1112" s="788"/>
      <c r="P1112" s="788"/>
      <c r="Q1112" s="807" t="s">
        <v>7206</v>
      </c>
      <c r="R1112" s="807" t="s">
        <v>16715</v>
      </c>
      <c r="S1112" s="807" t="s">
        <v>8952</v>
      </c>
      <c r="T1112" s="800" t="s">
        <v>11720</v>
      </c>
      <c r="U1112" s="807"/>
      <c r="V1112" s="963">
        <v>10</v>
      </c>
      <c r="W1112" s="807" t="s">
        <v>13849</v>
      </c>
      <c r="X1112" s="807"/>
      <c r="Y1112" s="807"/>
      <c r="Z1112" s="807"/>
      <c r="AA1112" s="807">
        <v>2</v>
      </c>
      <c r="AB1112" s="807" t="s">
        <v>13849</v>
      </c>
      <c r="AC1112" s="807" t="s">
        <v>2239</v>
      </c>
      <c r="AD1112" s="807" t="s">
        <v>2239</v>
      </c>
      <c r="AE1112" s="807" t="s">
        <v>2239</v>
      </c>
      <c r="AF1112" s="807" t="s">
        <v>2239</v>
      </c>
      <c r="AG1112" s="807"/>
      <c r="AH1112" s="807"/>
      <c r="AI1112" s="807"/>
      <c r="AJ1112" s="807"/>
      <c r="AK1112" s="559"/>
    </row>
    <row r="1113" spans="1:37" ht="94.5" customHeight="1" x14ac:dyDescent="0.25">
      <c r="A1113" s="767"/>
      <c r="B1113" s="784">
        <v>1105</v>
      </c>
      <c r="C1113" s="785" t="s">
        <v>2844</v>
      </c>
      <c r="D1113" s="785" t="s">
        <v>8866</v>
      </c>
      <c r="E1113" s="807" t="s">
        <v>13020</v>
      </c>
      <c r="F1113" s="785" t="s">
        <v>7207</v>
      </c>
      <c r="G1113" s="807" t="s">
        <v>2856</v>
      </c>
      <c r="H1113" s="807"/>
      <c r="I1113" s="807"/>
      <c r="J1113" s="807"/>
      <c r="K1113" s="807"/>
      <c r="L1113" s="807">
        <f t="shared" si="97"/>
        <v>1029.48</v>
      </c>
      <c r="M1113" s="807"/>
      <c r="N1113" s="786">
        <v>85.79</v>
      </c>
      <c r="O1113" s="788"/>
      <c r="P1113" s="788"/>
      <c r="Q1113" s="807" t="s">
        <v>7207</v>
      </c>
      <c r="R1113" s="807" t="s">
        <v>16715</v>
      </c>
      <c r="S1113" s="807" t="s">
        <v>8952</v>
      </c>
      <c r="T1113" s="800" t="s">
        <v>13021</v>
      </c>
      <c r="U1113" s="807"/>
      <c r="V1113" s="963">
        <v>9</v>
      </c>
      <c r="W1113" s="807" t="s">
        <v>13848</v>
      </c>
      <c r="X1113" s="807"/>
      <c r="Y1113" s="807"/>
      <c r="Z1113" s="807"/>
      <c r="AA1113" s="807"/>
      <c r="AB1113" s="807"/>
      <c r="AC1113" s="807" t="s">
        <v>2239</v>
      </c>
      <c r="AD1113" s="807" t="s">
        <v>2239</v>
      </c>
      <c r="AE1113" s="807" t="s">
        <v>2239</v>
      </c>
      <c r="AF1113" s="807" t="s">
        <v>2239</v>
      </c>
      <c r="AG1113" s="807"/>
      <c r="AH1113" s="807"/>
      <c r="AI1113" s="807"/>
      <c r="AJ1113" s="807"/>
      <c r="AK1113" s="559"/>
    </row>
    <row r="1114" spans="1:37" ht="78.75" customHeight="1" x14ac:dyDescent="0.25">
      <c r="A1114" s="767"/>
      <c r="B1114" s="784">
        <v>1106</v>
      </c>
      <c r="C1114" s="798" t="s">
        <v>2759</v>
      </c>
      <c r="D1114" s="787" t="s">
        <v>7218</v>
      </c>
      <c r="E1114" s="807" t="s">
        <v>13936</v>
      </c>
      <c r="F1114" s="785" t="s">
        <v>7209</v>
      </c>
      <c r="G1114" s="807" t="s">
        <v>2856</v>
      </c>
      <c r="H1114" s="807"/>
      <c r="I1114" s="807"/>
      <c r="J1114" s="807"/>
      <c r="K1114" s="807"/>
      <c r="L1114" s="807">
        <f t="shared" si="97"/>
        <v>211.20000000000002</v>
      </c>
      <c r="M1114" s="807"/>
      <c r="N1114" s="788">
        <v>17.600000000000001</v>
      </c>
      <c r="O1114" s="788"/>
      <c r="P1114" s="788"/>
      <c r="Q1114" s="807" t="s">
        <v>7209</v>
      </c>
      <c r="R1114" s="807" t="s">
        <v>16715</v>
      </c>
      <c r="S1114" s="807" t="s">
        <v>8952</v>
      </c>
      <c r="T1114" s="800" t="s">
        <v>13937</v>
      </c>
      <c r="U1114" s="807"/>
      <c r="V1114" s="963">
        <v>2</v>
      </c>
      <c r="W1114" s="807" t="s">
        <v>13849</v>
      </c>
      <c r="X1114" s="807"/>
      <c r="Y1114" s="807"/>
      <c r="Z1114" s="807"/>
      <c r="AA1114" s="807">
        <v>1</v>
      </c>
      <c r="AB1114" s="807" t="s">
        <v>10525</v>
      </c>
      <c r="AC1114" s="807"/>
      <c r="AD1114" s="807"/>
      <c r="AE1114" s="807"/>
      <c r="AF1114" s="807"/>
      <c r="AG1114" s="807"/>
      <c r="AH1114" s="807"/>
      <c r="AI1114" s="807"/>
      <c r="AJ1114" s="807"/>
      <c r="AK1114" s="559"/>
    </row>
    <row r="1115" spans="1:37" ht="78.75" customHeight="1" x14ac:dyDescent="0.25">
      <c r="A1115" s="767"/>
      <c r="B1115" s="784">
        <v>1107</v>
      </c>
      <c r="C1115" s="785" t="s">
        <v>9510</v>
      </c>
      <c r="D1115" s="787" t="s">
        <v>8393</v>
      </c>
      <c r="E1115" s="807" t="s">
        <v>9194</v>
      </c>
      <c r="F1115" s="785" t="s">
        <v>7210</v>
      </c>
      <c r="G1115" s="807" t="s">
        <v>2856</v>
      </c>
      <c r="H1115" s="807"/>
      <c r="I1115" s="807"/>
      <c r="J1115" s="807"/>
      <c r="K1115" s="807"/>
      <c r="L1115" s="807">
        <f t="shared" si="97"/>
        <v>389.52</v>
      </c>
      <c r="M1115" s="807"/>
      <c r="N1115" s="786">
        <v>32.46</v>
      </c>
      <c r="O1115" s="788"/>
      <c r="P1115" s="788"/>
      <c r="Q1115" s="807" t="s">
        <v>7210</v>
      </c>
      <c r="R1115" s="807" t="s">
        <v>16715</v>
      </c>
      <c r="S1115" s="807" t="s">
        <v>8952</v>
      </c>
      <c r="T1115" s="800" t="s">
        <v>13938</v>
      </c>
      <c r="U1115" s="807"/>
      <c r="V1115" s="963">
        <v>2</v>
      </c>
      <c r="W1115" s="807" t="s">
        <v>13939</v>
      </c>
      <c r="X1115" s="807"/>
      <c r="Y1115" s="807"/>
      <c r="Z1115" s="807"/>
      <c r="AA1115" s="807"/>
      <c r="AB1115" s="807"/>
      <c r="AC1115" s="807" t="s">
        <v>10027</v>
      </c>
      <c r="AD1115" s="807" t="s">
        <v>10027</v>
      </c>
      <c r="AE1115" s="807" t="s">
        <v>10027</v>
      </c>
      <c r="AF1115" s="807" t="s">
        <v>2239</v>
      </c>
      <c r="AG1115" s="807"/>
      <c r="AH1115" s="807" t="s">
        <v>977</v>
      </c>
      <c r="AI1115" s="807"/>
      <c r="AJ1115" s="807"/>
      <c r="AK1115" s="559"/>
    </row>
    <row r="1116" spans="1:37" ht="63" customHeight="1" x14ac:dyDescent="0.25">
      <c r="A1116" s="767"/>
      <c r="B1116" s="784">
        <v>1108</v>
      </c>
      <c r="C1116" s="798" t="s">
        <v>2759</v>
      </c>
      <c r="D1116" s="787" t="s">
        <v>17596</v>
      </c>
      <c r="E1116" s="800" t="s">
        <v>13940</v>
      </c>
      <c r="F1116" s="785" t="s">
        <v>7211</v>
      </c>
      <c r="G1116" s="807" t="s">
        <v>2856</v>
      </c>
      <c r="H1116" s="807"/>
      <c r="I1116" s="807"/>
      <c r="J1116" s="807"/>
      <c r="K1116" s="807"/>
      <c r="L1116" s="807">
        <f t="shared" si="97"/>
        <v>174.24</v>
      </c>
      <c r="M1116" s="807"/>
      <c r="N1116" s="788">
        <v>14.52</v>
      </c>
      <c r="O1116" s="788"/>
      <c r="P1116" s="788"/>
      <c r="Q1116" s="807" t="s">
        <v>7211</v>
      </c>
      <c r="R1116" s="807" t="s">
        <v>16715</v>
      </c>
      <c r="S1116" s="807" t="s">
        <v>8952</v>
      </c>
      <c r="T1116" s="807" t="s">
        <v>13941</v>
      </c>
      <c r="U1116" s="807"/>
      <c r="V1116" s="963"/>
      <c r="W1116" s="807"/>
      <c r="X1116" s="807"/>
      <c r="Y1116" s="807"/>
      <c r="Z1116" s="807" t="s">
        <v>13942</v>
      </c>
      <c r="AA1116" s="807"/>
      <c r="AB1116" s="807"/>
      <c r="AC1116" s="807" t="s">
        <v>2239</v>
      </c>
      <c r="AD1116" s="807" t="s">
        <v>2239</v>
      </c>
      <c r="AE1116" s="807" t="s">
        <v>2239</v>
      </c>
      <c r="AF1116" s="807" t="s">
        <v>2239</v>
      </c>
      <c r="AG1116" s="807"/>
      <c r="AH1116" s="807"/>
      <c r="AI1116" s="807" t="s">
        <v>13943</v>
      </c>
      <c r="AJ1116" s="807"/>
      <c r="AK1116" s="559"/>
    </row>
    <row r="1117" spans="1:37" ht="31.5" customHeight="1" x14ac:dyDescent="0.25">
      <c r="A1117" s="767"/>
      <c r="B1117" s="784">
        <v>1109</v>
      </c>
      <c r="C1117" s="798" t="s">
        <v>2759</v>
      </c>
      <c r="D1117" s="787" t="s">
        <v>7221</v>
      </c>
      <c r="E1117" s="971" t="s">
        <v>12994</v>
      </c>
      <c r="F1117" s="785" t="s">
        <v>7212</v>
      </c>
      <c r="G1117" s="807" t="s">
        <v>2856</v>
      </c>
      <c r="H1117" s="807"/>
      <c r="I1117" s="807"/>
      <c r="J1117" s="807"/>
      <c r="K1117" s="807"/>
      <c r="L1117" s="807">
        <f t="shared" si="97"/>
        <v>739.2</v>
      </c>
      <c r="M1117" s="807"/>
      <c r="N1117" s="788">
        <v>61.6</v>
      </c>
      <c r="O1117" s="788"/>
      <c r="P1117" s="788"/>
      <c r="Q1117" s="807" t="s">
        <v>7212</v>
      </c>
      <c r="R1117" s="807" t="s">
        <v>16715</v>
      </c>
      <c r="S1117" s="807" t="s">
        <v>8952</v>
      </c>
      <c r="T1117" s="800" t="s">
        <v>12993</v>
      </c>
      <c r="U1117" s="807"/>
      <c r="V1117" s="963">
        <v>7</v>
      </c>
      <c r="W1117" s="807" t="s">
        <v>13848</v>
      </c>
      <c r="X1117" s="807"/>
      <c r="Y1117" s="807"/>
      <c r="Z1117" s="807"/>
      <c r="AA1117" s="807"/>
      <c r="AB1117" s="807"/>
      <c r="AC1117" s="807" t="s">
        <v>10027</v>
      </c>
      <c r="AD1117" s="807" t="s">
        <v>10027</v>
      </c>
      <c r="AE1117" s="807" t="s">
        <v>2239</v>
      </c>
      <c r="AF1117" s="807" t="s">
        <v>2239</v>
      </c>
      <c r="AG1117" s="807"/>
      <c r="AH1117" s="807" t="s">
        <v>977</v>
      </c>
      <c r="AI1117" s="807" t="s">
        <v>13944</v>
      </c>
      <c r="AJ1117" s="807"/>
      <c r="AK1117" s="559"/>
    </row>
    <row r="1118" spans="1:37" s="577" customFormat="1" ht="31.5" customHeight="1" x14ac:dyDescent="0.25">
      <c r="A1118" s="767"/>
      <c r="B1118" s="784">
        <v>1110</v>
      </c>
      <c r="C1118" s="785" t="s">
        <v>2817</v>
      </c>
      <c r="D1118" s="785" t="s">
        <v>8961</v>
      </c>
      <c r="E1118" s="807" t="s">
        <v>7327</v>
      </c>
      <c r="F1118" s="787" t="s">
        <v>14070</v>
      </c>
      <c r="G1118" s="807" t="s">
        <v>10200</v>
      </c>
      <c r="H1118" s="807"/>
      <c r="I1118" s="807"/>
      <c r="J1118" s="807"/>
      <c r="K1118" s="807"/>
      <c r="L1118" s="807">
        <f t="shared" si="97"/>
        <v>262.79999999999995</v>
      </c>
      <c r="M1118" s="807"/>
      <c r="N1118" s="786">
        <v>21.9</v>
      </c>
      <c r="O1118" s="788"/>
      <c r="P1118" s="788"/>
      <c r="Q1118" s="812" t="s">
        <v>2318</v>
      </c>
      <c r="R1118" s="807" t="s">
        <v>16715</v>
      </c>
      <c r="S1118" s="807" t="s">
        <v>8952</v>
      </c>
      <c r="T1118" s="800" t="s">
        <v>11478</v>
      </c>
      <c r="U1118" s="807"/>
      <c r="V1118" s="1014"/>
      <c r="W1118" s="807"/>
      <c r="X1118" s="807"/>
      <c r="Y1118" s="807"/>
      <c r="Z1118" s="807" t="s">
        <v>11479</v>
      </c>
      <c r="AA1118" s="807"/>
      <c r="AB1118" s="807"/>
      <c r="AC1118" s="807" t="s">
        <v>10027</v>
      </c>
      <c r="AD1118" s="807" t="s">
        <v>10027</v>
      </c>
      <c r="AE1118" s="807" t="s">
        <v>10027</v>
      </c>
      <c r="AF1118" s="807" t="s">
        <v>10027</v>
      </c>
      <c r="AG1118" s="807"/>
      <c r="AH1118" s="807"/>
      <c r="AI1118" s="807"/>
      <c r="AJ1118" s="807"/>
      <c r="AK1118" s="761"/>
    </row>
    <row r="1119" spans="1:37" s="577" customFormat="1" ht="31.5" customHeight="1" x14ac:dyDescent="0.25">
      <c r="A1119" s="767"/>
      <c r="B1119" s="784">
        <v>1111</v>
      </c>
      <c r="C1119" s="785" t="s">
        <v>2817</v>
      </c>
      <c r="D1119" s="785" t="s">
        <v>7224</v>
      </c>
      <c r="E1119" s="807" t="s">
        <v>7328</v>
      </c>
      <c r="F1119" s="787" t="s">
        <v>11480</v>
      </c>
      <c r="G1119" s="807" t="s">
        <v>10200</v>
      </c>
      <c r="H1119" s="807"/>
      <c r="I1119" s="807"/>
      <c r="J1119" s="807"/>
      <c r="K1119" s="807"/>
      <c r="L1119" s="807">
        <f t="shared" si="97"/>
        <v>105.60000000000001</v>
      </c>
      <c r="M1119" s="807"/>
      <c r="N1119" s="786">
        <v>8.8000000000000007</v>
      </c>
      <c r="O1119" s="788"/>
      <c r="P1119" s="788"/>
      <c r="Q1119" s="812" t="s">
        <v>2318</v>
      </c>
      <c r="R1119" s="807" t="s">
        <v>16715</v>
      </c>
      <c r="S1119" s="807" t="s">
        <v>8952</v>
      </c>
      <c r="T1119" s="800" t="s">
        <v>11481</v>
      </c>
      <c r="U1119" s="807"/>
      <c r="V1119" s="1014">
        <v>2</v>
      </c>
      <c r="W1119" s="807" t="s">
        <v>11482</v>
      </c>
      <c r="X1119" s="807"/>
      <c r="Y1119" s="807"/>
      <c r="Z1119" s="807"/>
      <c r="AA1119" s="807"/>
      <c r="AB1119" s="807"/>
      <c r="AC1119" s="807" t="s">
        <v>10027</v>
      </c>
      <c r="AD1119" s="807" t="s">
        <v>10027</v>
      </c>
      <c r="AE1119" s="807" t="s">
        <v>10027</v>
      </c>
      <c r="AF1119" s="807" t="s">
        <v>10027</v>
      </c>
      <c r="AG1119" s="807"/>
      <c r="AH1119" s="807"/>
      <c r="AI1119" s="807"/>
      <c r="AJ1119" s="807"/>
      <c r="AK1119" s="761"/>
    </row>
    <row r="1120" spans="1:37" s="577" customFormat="1" ht="31.5" customHeight="1" x14ac:dyDescent="0.25">
      <c r="A1120" s="767"/>
      <c r="B1120" s="784">
        <v>1112</v>
      </c>
      <c r="C1120" s="785" t="s">
        <v>2809</v>
      </c>
      <c r="D1120" s="785" t="s">
        <v>8592</v>
      </c>
      <c r="E1120" s="807" t="s">
        <v>7329</v>
      </c>
      <c r="F1120" s="787" t="s">
        <v>11480</v>
      </c>
      <c r="G1120" s="807" t="s">
        <v>10200</v>
      </c>
      <c r="H1120" s="807"/>
      <c r="I1120" s="807"/>
      <c r="J1120" s="807"/>
      <c r="K1120" s="807"/>
      <c r="L1120" s="807">
        <f t="shared" si="97"/>
        <v>172.8</v>
      </c>
      <c r="M1120" s="807"/>
      <c r="N1120" s="786">
        <v>14.4</v>
      </c>
      <c r="O1120" s="788"/>
      <c r="P1120" s="788"/>
      <c r="Q1120" s="812" t="s">
        <v>2318</v>
      </c>
      <c r="R1120" s="807" t="s">
        <v>16715</v>
      </c>
      <c r="S1120" s="807" t="s">
        <v>8952</v>
      </c>
      <c r="T1120" s="800" t="s">
        <v>11483</v>
      </c>
      <c r="U1120" s="807"/>
      <c r="V1120" s="1014"/>
      <c r="W1120" s="807"/>
      <c r="X1120" s="807"/>
      <c r="Y1120" s="807"/>
      <c r="Z1120" s="807" t="s">
        <v>11484</v>
      </c>
      <c r="AA1120" s="807"/>
      <c r="AB1120" s="807"/>
      <c r="AC1120" s="807" t="s">
        <v>10027</v>
      </c>
      <c r="AD1120" s="807" t="s">
        <v>10027</v>
      </c>
      <c r="AE1120" s="807" t="s">
        <v>10027</v>
      </c>
      <c r="AF1120" s="807" t="s">
        <v>10027</v>
      </c>
      <c r="AG1120" s="807"/>
      <c r="AH1120" s="807"/>
      <c r="AI1120" s="807"/>
      <c r="AJ1120" s="807"/>
      <c r="AK1120" s="761"/>
    </row>
    <row r="1121" spans="1:37" s="577" customFormat="1" ht="31.5" customHeight="1" x14ac:dyDescent="0.25">
      <c r="A1121" s="767"/>
      <c r="B1121" s="784">
        <v>1113</v>
      </c>
      <c r="C1121" s="785" t="s">
        <v>2809</v>
      </c>
      <c r="D1121" s="785" t="s">
        <v>11485</v>
      </c>
      <c r="E1121" s="807" t="s">
        <v>7330</v>
      </c>
      <c r="F1121" s="787" t="s">
        <v>11480</v>
      </c>
      <c r="G1121" s="807" t="s">
        <v>10200</v>
      </c>
      <c r="H1121" s="807"/>
      <c r="I1121" s="807"/>
      <c r="J1121" s="807"/>
      <c r="K1121" s="807"/>
      <c r="L1121" s="807">
        <f t="shared" si="97"/>
        <v>118.80000000000001</v>
      </c>
      <c r="M1121" s="807"/>
      <c r="N1121" s="786">
        <v>9.9</v>
      </c>
      <c r="O1121" s="788"/>
      <c r="P1121" s="788"/>
      <c r="Q1121" s="812" t="s">
        <v>2318</v>
      </c>
      <c r="R1121" s="807" t="s">
        <v>16715</v>
      </c>
      <c r="S1121" s="807" t="s">
        <v>8952</v>
      </c>
      <c r="T1121" s="800" t="s">
        <v>9215</v>
      </c>
      <c r="U1121" s="807"/>
      <c r="V1121" s="1014">
        <v>1</v>
      </c>
      <c r="W1121" s="807" t="s">
        <v>11486</v>
      </c>
      <c r="X1121" s="807"/>
      <c r="Y1121" s="807"/>
      <c r="Z1121" s="807"/>
      <c r="AA1121" s="807"/>
      <c r="AB1121" s="807"/>
      <c r="AC1121" s="807" t="s">
        <v>10027</v>
      </c>
      <c r="AD1121" s="807" t="s">
        <v>10027</v>
      </c>
      <c r="AE1121" s="807" t="s">
        <v>10027</v>
      </c>
      <c r="AF1121" s="807" t="s">
        <v>10027</v>
      </c>
      <c r="AG1121" s="807"/>
      <c r="AH1121" s="807"/>
      <c r="AI1121" s="807"/>
      <c r="AJ1121" s="807"/>
      <c r="AK1121" s="761"/>
    </row>
    <row r="1122" spans="1:37" s="577" customFormat="1" ht="31.5" customHeight="1" x14ac:dyDescent="0.25">
      <c r="A1122" s="767"/>
      <c r="B1122" s="784">
        <v>1114</v>
      </c>
      <c r="C1122" s="785" t="s">
        <v>2809</v>
      </c>
      <c r="D1122" s="785" t="s">
        <v>7227</v>
      </c>
      <c r="E1122" s="807" t="s">
        <v>7331</v>
      </c>
      <c r="F1122" s="787" t="s">
        <v>11480</v>
      </c>
      <c r="G1122" s="807" t="s">
        <v>10200</v>
      </c>
      <c r="H1122" s="807"/>
      <c r="I1122" s="807"/>
      <c r="J1122" s="807"/>
      <c r="K1122" s="807"/>
      <c r="L1122" s="807">
        <f t="shared" si="97"/>
        <v>171.60000000000002</v>
      </c>
      <c r="M1122" s="807"/>
      <c r="N1122" s="786">
        <v>14.3</v>
      </c>
      <c r="O1122" s="788"/>
      <c r="P1122" s="788"/>
      <c r="Q1122" s="812" t="s">
        <v>2318</v>
      </c>
      <c r="R1122" s="807" t="s">
        <v>16715</v>
      </c>
      <c r="S1122" s="807" t="s">
        <v>8952</v>
      </c>
      <c r="T1122" s="807" t="s">
        <v>9216</v>
      </c>
      <c r="U1122" s="807"/>
      <c r="V1122" s="1014">
        <v>1</v>
      </c>
      <c r="W1122" s="807" t="s">
        <v>11487</v>
      </c>
      <c r="X1122" s="807"/>
      <c r="Y1122" s="807"/>
      <c r="Z1122" s="807"/>
      <c r="AA1122" s="807"/>
      <c r="AB1122" s="807"/>
      <c r="AC1122" s="807" t="s">
        <v>10027</v>
      </c>
      <c r="AD1122" s="807" t="s">
        <v>10027</v>
      </c>
      <c r="AE1122" s="807" t="s">
        <v>10027</v>
      </c>
      <c r="AF1122" s="807" t="s">
        <v>10027</v>
      </c>
      <c r="AG1122" s="807"/>
      <c r="AH1122" s="807"/>
      <c r="AI1122" s="807"/>
      <c r="AJ1122" s="807"/>
      <c r="AK1122" s="761"/>
    </row>
    <row r="1123" spans="1:37" s="577" customFormat="1" ht="31.5" customHeight="1" x14ac:dyDescent="0.25">
      <c r="A1123" s="767"/>
      <c r="B1123" s="784">
        <v>1115</v>
      </c>
      <c r="C1123" s="785" t="s">
        <v>2809</v>
      </c>
      <c r="D1123" s="785" t="s">
        <v>8593</v>
      </c>
      <c r="E1123" s="807" t="s">
        <v>7332</v>
      </c>
      <c r="F1123" s="787" t="s">
        <v>11480</v>
      </c>
      <c r="G1123" s="807" t="s">
        <v>10200</v>
      </c>
      <c r="H1123" s="807"/>
      <c r="I1123" s="807"/>
      <c r="J1123" s="807"/>
      <c r="K1123" s="807"/>
      <c r="L1123" s="807">
        <f t="shared" si="97"/>
        <v>118.80000000000001</v>
      </c>
      <c r="M1123" s="807"/>
      <c r="N1123" s="786">
        <v>9.9</v>
      </c>
      <c r="O1123" s="788"/>
      <c r="P1123" s="788"/>
      <c r="Q1123" s="812" t="s">
        <v>2318</v>
      </c>
      <c r="R1123" s="807" t="s">
        <v>16715</v>
      </c>
      <c r="S1123" s="807" t="s">
        <v>8952</v>
      </c>
      <c r="T1123" s="807" t="s">
        <v>9217</v>
      </c>
      <c r="U1123" s="807"/>
      <c r="V1123" s="1014">
        <v>2</v>
      </c>
      <c r="W1123" s="807" t="s">
        <v>11488</v>
      </c>
      <c r="X1123" s="807"/>
      <c r="Y1123" s="807"/>
      <c r="Z1123" s="807"/>
      <c r="AA1123" s="807"/>
      <c r="AB1123" s="807"/>
      <c r="AC1123" s="807" t="s">
        <v>10027</v>
      </c>
      <c r="AD1123" s="807" t="s">
        <v>10027</v>
      </c>
      <c r="AE1123" s="807" t="s">
        <v>10027</v>
      </c>
      <c r="AF1123" s="807" t="s">
        <v>10027</v>
      </c>
      <c r="AG1123" s="807"/>
      <c r="AH1123" s="807"/>
      <c r="AI1123" s="807"/>
      <c r="AJ1123" s="807"/>
      <c r="AK1123" s="761"/>
    </row>
    <row r="1124" spans="1:37" s="577" customFormat="1" ht="31.5" customHeight="1" x14ac:dyDescent="0.25">
      <c r="A1124" s="767"/>
      <c r="B1124" s="784">
        <v>1116</v>
      </c>
      <c r="C1124" s="785" t="s">
        <v>2809</v>
      </c>
      <c r="D1124" s="785" t="s">
        <v>11491</v>
      </c>
      <c r="E1124" s="807" t="s">
        <v>7333</v>
      </c>
      <c r="F1124" s="787" t="s">
        <v>11480</v>
      </c>
      <c r="G1124" s="807" t="s">
        <v>10200</v>
      </c>
      <c r="H1124" s="807"/>
      <c r="I1124" s="807"/>
      <c r="J1124" s="807"/>
      <c r="K1124" s="807"/>
      <c r="L1124" s="807">
        <f t="shared" si="97"/>
        <v>237.60000000000002</v>
      </c>
      <c r="M1124" s="807"/>
      <c r="N1124" s="786">
        <v>19.8</v>
      </c>
      <c r="O1124" s="788"/>
      <c r="P1124" s="788"/>
      <c r="Q1124" s="812" t="s">
        <v>2318</v>
      </c>
      <c r="R1124" s="807" t="s">
        <v>16715</v>
      </c>
      <c r="S1124" s="807" t="s">
        <v>8952</v>
      </c>
      <c r="T1124" s="800" t="s">
        <v>9218</v>
      </c>
      <c r="U1124" s="807"/>
      <c r="V1124" s="1014">
        <v>2</v>
      </c>
      <c r="W1124" s="807" t="s">
        <v>11490</v>
      </c>
      <c r="X1124" s="807"/>
      <c r="Y1124" s="807"/>
      <c r="Z1124" s="807"/>
      <c r="AA1124" s="807"/>
      <c r="AB1124" s="807"/>
      <c r="AC1124" s="807" t="s">
        <v>10027</v>
      </c>
      <c r="AD1124" s="807" t="s">
        <v>10027</v>
      </c>
      <c r="AE1124" s="807" t="s">
        <v>10027</v>
      </c>
      <c r="AF1124" s="807" t="s">
        <v>10027</v>
      </c>
      <c r="AG1124" s="807"/>
      <c r="AH1124" s="807"/>
      <c r="AI1124" s="807"/>
      <c r="AJ1124" s="807"/>
      <c r="AK1124" s="761"/>
    </row>
    <row r="1125" spans="1:37" s="577" customFormat="1" ht="31.5" customHeight="1" x14ac:dyDescent="0.25">
      <c r="A1125" s="767"/>
      <c r="B1125" s="784">
        <v>1117</v>
      </c>
      <c r="C1125" s="785" t="s">
        <v>2809</v>
      </c>
      <c r="D1125" s="785" t="s">
        <v>9744</v>
      </c>
      <c r="E1125" s="807" t="s">
        <v>7334</v>
      </c>
      <c r="F1125" s="787" t="s">
        <v>11480</v>
      </c>
      <c r="G1125" s="807" t="s">
        <v>10200</v>
      </c>
      <c r="H1125" s="807"/>
      <c r="I1125" s="807"/>
      <c r="J1125" s="807"/>
      <c r="K1125" s="807"/>
      <c r="L1125" s="807">
        <f t="shared" si="97"/>
        <v>237.60000000000002</v>
      </c>
      <c r="M1125" s="807"/>
      <c r="N1125" s="786">
        <v>19.8</v>
      </c>
      <c r="O1125" s="788"/>
      <c r="P1125" s="788"/>
      <c r="Q1125" s="812" t="s">
        <v>2318</v>
      </c>
      <c r="R1125" s="807" t="s">
        <v>16715</v>
      </c>
      <c r="S1125" s="807" t="s">
        <v>8952</v>
      </c>
      <c r="T1125" s="800" t="s">
        <v>9219</v>
      </c>
      <c r="U1125" s="807"/>
      <c r="V1125" s="1014">
        <v>2</v>
      </c>
      <c r="W1125" s="807" t="s">
        <v>11492</v>
      </c>
      <c r="X1125" s="807"/>
      <c r="Y1125" s="807"/>
      <c r="Z1125" s="807"/>
      <c r="AA1125" s="807"/>
      <c r="AB1125" s="807"/>
      <c r="AC1125" s="807" t="s">
        <v>10027</v>
      </c>
      <c r="AD1125" s="807" t="s">
        <v>10027</v>
      </c>
      <c r="AE1125" s="807" t="s">
        <v>10027</v>
      </c>
      <c r="AF1125" s="807" t="s">
        <v>10027</v>
      </c>
      <c r="AG1125" s="807"/>
      <c r="AH1125" s="807"/>
      <c r="AI1125" s="807"/>
      <c r="AJ1125" s="807"/>
      <c r="AK1125" s="761"/>
    </row>
    <row r="1126" spans="1:37" s="577" customFormat="1" ht="31.5" customHeight="1" x14ac:dyDescent="0.25">
      <c r="A1126" s="767"/>
      <c r="B1126" s="784">
        <v>1118</v>
      </c>
      <c r="C1126" s="785" t="s">
        <v>2809</v>
      </c>
      <c r="D1126" s="785" t="s">
        <v>7231</v>
      </c>
      <c r="E1126" s="807" t="s">
        <v>7335</v>
      </c>
      <c r="F1126" s="787" t="s">
        <v>11480</v>
      </c>
      <c r="G1126" s="807" t="s">
        <v>10200</v>
      </c>
      <c r="H1126" s="807"/>
      <c r="I1126" s="807"/>
      <c r="J1126" s="807"/>
      <c r="K1126" s="807"/>
      <c r="L1126" s="807">
        <f t="shared" si="97"/>
        <v>171.60000000000002</v>
      </c>
      <c r="M1126" s="807"/>
      <c r="N1126" s="786">
        <v>14.3</v>
      </c>
      <c r="O1126" s="788"/>
      <c r="P1126" s="788"/>
      <c r="Q1126" s="812" t="s">
        <v>2318</v>
      </c>
      <c r="R1126" s="807" t="s">
        <v>16715</v>
      </c>
      <c r="S1126" s="807" t="s">
        <v>8952</v>
      </c>
      <c r="T1126" s="800" t="s">
        <v>9220</v>
      </c>
      <c r="U1126" s="807"/>
      <c r="V1126" s="1014">
        <v>2</v>
      </c>
      <c r="W1126" s="807" t="s">
        <v>11493</v>
      </c>
      <c r="X1126" s="807"/>
      <c r="Y1126" s="807"/>
      <c r="Z1126" s="807"/>
      <c r="AA1126" s="807"/>
      <c r="AB1126" s="807"/>
      <c r="AC1126" s="807"/>
      <c r="AD1126" s="807"/>
      <c r="AE1126" s="807"/>
      <c r="AF1126" s="807" t="s">
        <v>10027</v>
      </c>
      <c r="AG1126" s="807"/>
      <c r="AH1126" s="807"/>
      <c r="AI1126" s="807"/>
      <c r="AJ1126" s="807"/>
      <c r="AK1126" s="761"/>
    </row>
    <row r="1127" spans="1:37" s="577" customFormat="1" ht="31.5" customHeight="1" x14ac:dyDescent="0.25">
      <c r="A1127" s="767"/>
      <c r="B1127" s="784">
        <v>1119</v>
      </c>
      <c r="C1127" s="798" t="s">
        <v>2759</v>
      </c>
      <c r="D1127" s="785" t="s">
        <v>7232</v>
      </c>
      <c r="E1127" s="807" t="s">
        <v>7336</v>
      </c>
      <c r="F1127" s="787" t="s">
        <v>11480</v>
      </c>
      <c r="G1127" s="807" t="s">
        <v>10200</v>
      </c>
      <c r="H1127" s="807"/>
      <c r="I1127" s="807"/>
      <c r="J1127" s="807"/>
      <c r="K1127" s="807"/>
      <c r="L1127" s="807">
        <f t="shared" si="97"/>
        <v>184.8</v>
      </c>
      <c r="M1127" s="807"/>
      <c r="N1127" s="788">
        <v>15.4</v>
      </c>
      <c r="O1127" s="788"/>
      <c r="P1127" s="788"/>
      <c r="Q1127" s="812" t="s">
        <v>2318</v>
      </c>
      <c r="R1127" s="807" t="s">
        <v>16715</v>
      </c>
      <c r="S1127" s="807" t="s">
        <v>8952</v>
      </c>
      <c r="T1127" s="800" t="s">
        <v>11494</v>
      </c>
      <c r="U1127" s="807"/>
      <c r="V1127" s="1014">
        <v>1</v>
      </c>
      <c r="W1127" s="807" t="s">
        <v>11495</v>
      </c>
      <c r="X1127" s="807"/>
      <c r="Y1127" s="807"/>
      <c r="Z1127" s="807"/>
      <c r="AA1127" s="807"/>
      <c r="AB1127" s="807"/>
      <c r="AC1127" s="807" t="s">
        <v>10027</v>
      </c>
      <c r="AD1127" s="807" t="s">
        <v>10027</v>
      </c>
      <c r="AE1127" s="807" t="s">
        <v>10027</v>
      </c>
      <c r="AF1127" s="807" t="s">
        <v>10027</v>
      </c>
      <c r="AG1127" s="807"/>
      <c r="AH1127" s="807"/>
      <c r="AI1127" s="807"/>
      <c r="AJ1127" s="807"/>
      <c r="AK1127" s="761"/>
    </row>
    <row r="1128" spans="1:37" s="577" customFormat="1" ht="31.5" customHeight="1" x14ac:dyDescent="0.25">
      <c r="A1128" s="767"/>
      <c r="B1128" s="784">
        <v>1120</v>
      </c>
      <c r="C1128" s="798" t="s">
        <v>2759</v>
      </c>
      <c r="D1128" s="785" t="s">
        <v>7234</v>
      </c>
      <c r="E1128" s="807" t="s">
        <v>7338</v>
      </c>
      <c r="F1128" s="787" t="s">
        <v>11480</v>
      </c>
      <c r="G1128" s="807" t="s">
        <v>10200</v>
      </c>
      <c r="H1128" s="807"/>
      <c r="I1128" s="807"/>
      <c r="J1128" s="807"/>
      <c r="K1128" s="807"/>
      <c r="L1128" s="807">
        <f t="shared" si="97"/>
        <v>118.80000000000001</v>
      </c>
      <c r="M1128" s="807"/>
      <c r="N1128" s="788">
        <v>9.9</v>
      </c>
      <c r="O1128" s="788"/>
      <c r="P1128" s="788"/>
      <c r="Q1128" s="812" t="s">
        <v>2318</v>
      </c>
      <c r="R1128" s="807" t="s">
        <v>16715</v>
      </c>
      <c r="S1128" s="807" t="s">
        <v>8952</v>
      </c>
      <c r="T1128" s="800" t="s">
        <v>11496</v>
      </c>
      <c r="U1128" s="807"/>
      <c r="V1128" s="1014">
        <v>1</v>
      </c>
      <c r="W1128" s="807" t="s">
        <v>11376</v>
      </c>
      <c r="X1128" s="807"/>
      <c r="Y1128" s="807"/>
      <c r="Z1128" s="807"/>
      <c r="AA1128" s="807"/>
      <c r="AB1128" s="807"/>
      <c r="AC1128" s="807" t="s">
        <v>10027</v>
      </c>
      <c r="AD1128" s="807" t="s">
        <v>10027</v>
      </c>
      <c r="AE1128" s="807" t="s">
        <v>10027</v>
      </c>
      <c r="AF1128" s="807" t="s">
        <v>10027</v>
      </c>
      <c r="AG1128" s="807"/>
      <c r="AH1128" s="807"/>
      <c r="AI1128" s="807"/>
      <c r="AJ1128" s="807"/>
      <c r="AK1128" s="761"/>
    </row>
    <row r="1129" spans="1:37" s="577" customFormat="1" ht="31.5" customHeight="1" x14ac:dyDescent="0.25">
      <c r="A1129" s="767"/>
      <c r="B1129" s="784">
        <v>1121</v>
      </c>
      <c r="C1129" s="798" t="s">
        <v>2759</v>
      </c>
      <c r="D1129" s="785" t="s">
        <v>7235</v>
      </c>
      <c r="E1129" s="807" t="s">
        <v>7339</v>
      </c>
      <c r="F1129" s="787" t="s">
        <v>11480</v>
      </c>
      <c r="G1129" s="807" t="s">
        <v>10200</v>
      </c>
      <c r="H1129" s="807"/>
      <c r="I1129" s="807"/>
      <c r="J1129" s="807"/>
      <c r="K1129" s="807"/>
      <c r="L1129" s="807">
        <f t="shared" si="97"/>
        <v>171.60000000000002</v>
      </c>
      <c r="M1129" s="807"/>
      <c r="N1129" s="788">
        <v>14.3</v>
      </c>
      <c r="O1129" s="788"/>
      <c r="P1129" s="788"/>
      <c r="Q1129" s="812" t="s">
        <v>2318</v>
      </c>
      <c r="R1129" s="807" t="s">
        <v>16715</v>
      </c>
      <c r="S1129" s="807" t="s">
        <v>8952</v>
      </c>
      <c r="T1129" s="807" t="s">
        <v>11499</v>
      </c>
      <c r="U1129" s="807"/>
      <c r="V1129" s="1014">
        <v>1</v>
      </c>
      <c r="W1129" s="807" t="s">
        <v>11495</v>
      </c>
      <c r="X1129" s="807"/>
      <c r="Y1129" s="807"/>
      <c r="Z1129" s="807"/>
      <c r="AA1129" s="807"/>
      <c r="AB1129" s="807"/>
      <c r="AC1129" s="807" t="s">
        <v>10027</v>
      </c>
      <c r="AD1129" s="807" t="s">
        <v>10027</v>
      </c>
      <c r="AE1129" s="807" t="s">
        <v>10027</v>
      </c>
      <c r="AF1129" s="807" t="s">
        <v>10027</v>
      </c>
      <c r="AG1129" s="807"/>
      <c r="AH1129" s="807"/>
      <c r="AI1129" s="807"/>
      <c r="AJ1129" s="807"/>
      <c r="AK1129" s="761"/>
    </row>
    <row r="1130" spans="1:37" s="577" customFormat="1" ht="31.5" customHeight="1" x14ac:dyDescent="0.25">
      <c r="A1130" s="767"/>
      <c r="B1130" s="784">
        <v>1122</v>
      </c>
      <c r="C1130" s="798" t="s">
        <v>2759</v>
      </c>
      <c r="D1130" s="785" t="s">
        <v>9756</v>
      </c>
      <c r="E1130" s="807" t="s">
        <v>7340</v>
      </c>
      <c r="F1130" s="787" t="s">
        <v>11480</v>
      </c>
      <c r="G1130" s="807" t="s">
        <v>10200</v>
      </c>
      <c r="H1130" s="807"/>
      <c r="I1130" s="807"/>
      <c r="J1130" s="807"/>
      <c r="K1130" s="807"/>
      <c r="L1130" s="807">
        <f t="shared" si="97"/>
        <v>184.8</v>
      </c>
      <c r="M1130" s="807"/>
      <c r="N1130" s="788">
        <v>15.4</v>
      </c>
      <c r="O1130" s="788"/>
      <c r="P1130" s="788"/>
      <c r="Q1130" s="812" t="s">
        <v>2318</v>
      </c>
      <c r="R1130" s="807" t="s">
        <v>16715</v>
      </c>
      <c r="S1130" s="807" t="s">
        <v>8952</v>
      </c>
      <c r="T1130" s="807" t="s">
        <v>11500</v>
      </c>
      <c r="U1130" s="807"/>
      <c r="V1130" s="1014">
        <v>1</v>
      </c>
      <c r="W1130" s="807" t="s">
        <v>11501</v>
      </c>
      <c r="X1130" s="807"/>
      <c r="Y1130" s="807"/>
      <c r="Z1130" s="807"/>
      <c r="AA1130" s="807"/>
      <c r="AB1130" s="807"/>
      <c r="AC1130" s="807" t="s">
        <v>10027</v>
      </c>
      <c r="AD1130" s="807" t="s">
        <v>10027</v>
      </c>
      <c r="AE1130" s="807" t="s">
        <v>10027</v>
      </c>
      <c r="AF1130" s="807" t="s">
        <v>10027</v>
      </c>
      <c r="AG1130" s="807"/>
      <c r="AH1130" s="807"/>
      <c r="AI1130" s="807"/>
      <c r="AJ1130" s="807"/>
      <c r="AK1130" s="761"/>
    </row>
    <row r="1131" spans="1:37" s="577" customFormat="1" ht="31.5" customHeight="1" x14ac:dyDescent="0.25">
      <c r="A1131" s="767"/>
      <c r="B1131" s="784">
        <v>1123</v>
      </c>
      <c r="C1131" s="798" t="s">
        <v>2759</v>
      </c>
      <c r="D1131" s="785" t="s">
        <v>9754</v>
      </c>
      <c r="E1131" s="807" t="s">
        <v>7341</v>
      </c>
      <c r="F1131" s="787" t="s">
        <v>11480</v>
      </c>
      <c r="G1131" s="807" t="s">
        <v>10200</v>
      </c>
      <c r="H1131" s="807"/>
      <c r="I1131" s="807"/>
      <c r="J1131" s="807"/>
      <c r="K1131" s="807"/>
      <c r="L1131" s="807">
        <f t="shared" si="97"/>
        <v>237.60000000000002</v>
      </c>
      <c r="M1131" s="807"/>
      <c r="N1131" s="788">
        <v>19.8</v>
      </c>
      <c r="O1131" s="788"/>
      <c r="P1131" s="788"/>
      <c r="Q1131" s="812" t="s">
        <v>2318</v>
      </c>
      <c r="R1131" s="807" t="s">
        <v>16715</v>
      </c>
      <c r="S1131" s="807" t="s">
        <v>8952</v>
      </c>
      <c r="T1131" s="807" t="s">
        <v>11502</v>
      </c>
      <c r="U1131" s="807"/>
      <c r="V1131" s="1014">
        <v>2</v>
      </c>
      <c r="W1131" s="807" t="s">
        <v>11376</v>
      </c>
      <c r="X1131" s="807"/>
      <c r="Y1131" s="807"/>
      <c r="Z1131" s="807"/>
      <c r="AA1131" s="807"/>
      <c r="AB1131" s="807"/>
      <c r="AC1131" s="807" t="s">
        <v>10027</v>
      </c>
      <c r="AD1131" s="807" t="s">
        <v>10027</v>
      </c>
      <c r="AE1131" s="807" t="s">
        <v>10027</v>
      </c>
      <c r="AF1131" s="807" t="s">
        <v>10027</v>
      </c>
      <c r="AG1131" s="807"/>
      <c r="AH1131" s="807"/>
      <c r="AI1131" s="807"/>
      <c r="AJ1131" s="807"/>
      <c r="AK1131" s="761"/>
    </row>
    <row r="1132" spans="1:37" s="577" customFormat="1" ht="30" customHeight="1" x14ac:dyDescent="0.25">
      <c r="A1132" s="767"/>
      <c r="B1132" s="784">
        <v>1124</v>
      </c>
      <c r="C1132" s="785" t="s">
        <v>2759</v>
      </c>
      <c r="D1132" s="785" t="s">
        <v>8851</v>
      </c>
      <c r="E1132" s="807" t="s">
        <v>7342</v>
      </c>
      <c r="F1132" s="787" t="s">
        <v>11480</v>
      </c>
      <c r="G1132" s="807" t="s">
        <v>10200</v>
      </c>
      <c r="H1132" s="807"/>
      <c r="I1132" s="807"/>
      <c r="J1132" s="807"/>
      <c r="K1132" s="807"/>
      <c r="L1132" s="807">
        <f t="shared" si="97"/>
        <v>240</v>
      </c>
      <c r="M1132" s="807"/>
      <c r="N1132" s="788">
        <v>20</v>
      </c>
      <c r="O1132" s="788"/>
      <c r="P1132" s="788"/>
      <c r="Q1132" s="812" t="s">
        <v>2318</v>
      </c>
      <c r="R1132" s="807" t="s">
        <v>16715</v>
      </c>
      <c r="S1132" s="807" t="s">
        <v>8952</v>
      </c>
      <c r="T1132" s="807" t="s">
        <v>9205</v>
      </c>
      <c r="U1132" s="807"/>
      <c r="V1132" s="1014">
        <v>2</v>
      </c>
      <c r="W1132" s="807" t="s">
        <v>11507</v>
      </c>
      <c r="X1132" s="807"/>
      <c r="Y1132" s="807"/>
      <c r="Z1132" s="807"/>
      <c r="AA1132" s="807"/>
      <c r="AB1132" s="807"/>
      <c r="AC1132" s="807" t="s">
        <v>10027</v>
      </c>
      <c r="AD1132" s="807" t="s">
        <v>10027</v>
      </c>
      <c r="AE1132" s="807" t="s">
        <v>10027</v>
      </c>
      <c r="AF1132" s="807" t="s">
        <v>10027</v>
      </c>
      <c r="AG1132" s="807"/>
      <c r="AH1132" s="807"/>
      <c r="AI1132" s="807"/>
      <c r="AJ1132" s="807"/>
      <c r="AK1132" s="761"/>
    </row>
    <row r="1133" spans="1:37" s="577" customFormat="1" ht="31.5" customHeight="1" x14ac:dyDescent="0.25">
      <c r="A1133" s="767"/>
      <c r="B1133" s="784">
        <v>1125</v>
      </c>
      <c r="C1133" s="785" t="s">
        <v>9510</v>
      </c>
      <c r="D1133" s="785" t="s">
        <v>8394</v>
      </c>
      <c r="E1133" s="807" t="s">
        <v>7343</v>
      </c>
      <c r="F1133" s="787" t="s">
        <v>11480</v>
      </c>
      <c r="G1133" s="807" t="s">
        <v>10200</v>
      </c>
      <c r="H1133" s="807"/>
      <c r="I1133" s="807"/>
      <c r="J1133" s="807"/>
      <c r="K1133" s="807"/>
      <c r="L1133" s="807">
        <f t="shared" si="97"/>
        <v>132</v>
      </c>
      <c r="M1133" s="807"/>
      <c r="N1133" s="786">
        <v>11</v>
      </c>
      <c r="O1133" s="788"/>
      <c r="P1133" s="788"/>
      <c r="Q1133" s="812" t="s">
        <v>2318</v>
      </c>
      <c r="R1133" s="807" t="s">
        <v>16715</v>
      </c>
      <c r="S1133" s="807" t="s">
        <v>8952</v>
      </c>
      <c r="T1133" s="807" t="s">
        <v>9196</v>
      </c>
      <c r="U1133" s="807"/>
      <c r="V1133" s="1014">
        <v>2</v>
      </c>
      <c r="W1133" s="807" t="s">
        <v>11509</v>
      </c>
      <c r="X1133" s="807"/>
      <c r="Y1133" s="807"/>
      <c r="Z1133" s="807"/>
      <c r="AA1133" s="807"/>
      <c r="AB1133" s="807"/>
      <c r="AC1133" s="807" t="s">
        <v>10027</v>
      </c>
      <c r="AD1133" s="807" t="s">
        <v>10027</v>
      </c>
      <c r="AE1133" s="807" t="s">
        <v>10027</v>
      </c>
      <c r="AF1133" s="807" t="s">
        <v>10027</v>
      </c>
      <c r="AG1133" s="807"/>
      <c r="AH1133" s="807"/>
      <c r="AI1133" s="807"/>
      <c r="AJ1133" s="807"/>
      <c r="AK1133" s="761"/>
    </row>
    <row r="1134" spans="1:37" s="577" customFormat="1" ht="31.5" customHeight="1" x14ac:dyDescent="0.25">
      <c r="A1134" s="767"/>
      <c r="B1134" s="784">
        <v>1126</v>
      </c>
      <c r="C1134" s="785" t="s">
        <v>9386</v>
      </c>
      <c r="D1134" s="785" t="s">
        <v>8461</v>
      </c>
      <c r="E1134" s="807" t="s">
        <v>7344</v>
      </c>
      <c r="F1134" s="787" t="s">
        <v>11480</v>
      </c>
      <c r="G1134" s="807" t="s">
        <v>10200</v>
      </c>
      <c r="H1134" s="807"/>
      <c r="I1134" s="807"/>
      <c r="J1134" s="807"/>
      <c r="K1134" s="807"/>
      <c r="L1134" s="807">
        <f t="shared" si="97"/>
        <v>237.60000000000002</v>
      </c>
      <c r="M1134" s="807"/>
      <c r="N1134" s="786">
        <v>19.8</v>
      </c>
      <c r="O1134" s="788"/>
      <c r="P1134" s="788"/>
      <c r="Q1134" s="812" t="s">
        <v>2318</v>
      </c>
      <c r="R1134" s="807" t="s">
        <v>16715</v>
      </c>
      <c r="S1134" s="807" t="s">
        <v>8952</v>
      </c>
      <c r="T1134" s="807" t="s">
        <v>11512</v>
      </c>
      <c r="U1134" s="807"/>
      <c r="V1134" s="1014">
        <v>2</v>
      </c>
      <c r="W1134" s="807" t="s">
        <v>11513</v>
      </c>
      <c r="X1134" s="807"/>
      <c r="Y1134" s="807"/>
      <c r="Z1134" s="807"/>
      <c r="AA1134" s="807"/>
      <c r="AB1134" s="807"/>
      <c r="AC1134" s="807" t="s">
        <v>10027</v>
      </c>
      <c r="AD1134" s="807" t="s">
        <v>10027</v>
      </c>
      <c r="AE1134" s="807" t="s">
        <v>10027</v>
      </c>
      <c r="AF1134" s="807" t="s">
        <v>10027</v>
      </c>
      <c r="AG1134" s="807"/>
      <c r="AH1134" s="807"/>
      <c r="AI1134" s="807"/>
      <c r="AJ1134" s="807"/>
      <c r="AK1134" s="761"/>
    </row>
    <row r="1135" spans="1:37" s="577" customFormat="1" ht="31.5" customHeight="1" x14ac:dyDescent="0.25">
      <c r="A1135" s="767"/>
      <c r="B1135" s="784">
        <v>1127</v>
      </c>
      <c r="C1135" s="785" t="s">
        <v>1191</v>
      </c>
      <c r="D1135" s="785" t="s">
        <v>8372</v>
      </c>
      <c r="E1135" s="807" t="s">
        <v>7345</v>
      </c>
      <c r="F1135" s="787" t="s">
        <v>11480</v>
      </c>
      <c r="G1135" s="807" t="s">
        <v>10200</v>
      </c>
      <c r="H1135" s="807"/>
      <c r="I1135" s="807"/>
      <c r="J1135" s="807"/>
      <c r="K1135" s="807"/>
      <c r="L1135" s="807">
        <f t="shared" si="97"/>
        <v>105.60000000000001</v>
      </c>
      <c r="M1135" s="807"/>
      <c r="N1135" s="786">
        <v>8.8000000000000007</v>
      </c>
      <c r="O1135" s="788"/>
      <c r="P1135" s="788"/>
      <c r="Q1135" s="812" t="s">
        <v>2318</v>
      </c>
      <c r="R1135" s="807" t="s">
        <v>16715</v>
      </c>
      <c r="S1135" s="807" t="s">
        <v>8952</v>
      </c>
      <c r="T1135" s="807" t="s">
        <v>11497</v>
      </c>
      <c r="U1135" s="807"/>
      <c r="V1135" s="1014">
        <v>2</v>
      </c>
      <c r="W1135" s="807" t="s">
        <v>11498</v>
      </c>
      <c r="X1135" s="807"/>
      <c r="Y1135" s="807"/>
      <c r="Z1135" s="807"/>
      <c r="AA1135" s="807"/>
      <c r="AB1135" s="807"/>
      <c r="AC1135" s="807" t="s">
        <v>10027</v>
      </c>
      <c r="AD1135" s="807" t="s">
        <v>10027</v>
      </c>
      <c r="AE1135" s="807" t="s">
        <v>10027</v>
      </c>
      <c r="AF1135" s="807" t="s">
        <v>10027</v>
      </c>
      <c r="AG1135" s="807"/>
      <c r="AH1135" s="807"/>
      <c r="AI1135" s="807"/>
      <c r="AJ1135" s="807"/>
      <c r="AK1135" s="761"/>
    </row>
    <row r="1136" spans="1:37" s="577" customFormat="1" ht="31.5" customHeight="1" x14ac:dyDescent="0.25">
      <c r="A1136" s="767"/>
      <c r="B1136" s="784">
        <v>1128</v>
      </c>
      <c r="C1136" s="785" t="s">
        <v>3162</v>
      </c>
      <c r="D1136" s="785" t="s">
        <v>11514</v>
      </c>
      <c r="E1136" s="807" t="s">
        <v>7346</v>
      </c>
      <c r="F1136" s="787" t="s">
        <v>11480</v>
      </c>
      <c r="G1136" s="807" t="s">
        <v>10200</v>
      </c>
      <c r="H1136" s="807"/>
      <c r="I1136" s="807"/>
      <c r="J1136" s="807"/>
      <c r="K1136" s="807"/>
      <c r="L1136" s="807">
        <f t="shared" si="97"/>
        <v>228.84</v>
      </c>
      <c r="M1136" s="807"/>
      <c r="N1136" s="786">
        <v>19.07</v>
      </c>
      <c r="O1136" s="788"/>
      <c r="P1136" s="788"/>
      <c r="Q1136" s="812" t="s">
        <v>2318</v>
      </c>
      <c r="R1136" s="807" t="s">
        <v>16715</v>
      </c>
      <c r="S1136" s="807" t="s">
        <v>8952</v>
      </c>
      <c r="T1136" s="807" t="s">
        <v>11515</v>
      </c>
      <c r="U1136" s="807"/>
      <c r="V1136" s="1014">
        <v>2</v>
      </c>
      <c r="W1136" s="807" t="s">
        <v>11508</v>
      </c>
      <c r="X1136" s="807"/>
      <c r="Y1136" s="807"/>
      <c r="Z1136" s="807"/>
      <c r="AA1136" s="807"/>
      <c r="AB1136" s="807"/>
      <c r="AC1136" s="807" t="s">
        <v>10027</v>
      </c>
      <c r="AD1136" s="807" t="s">
        <v>10027</v>
      </c>
      <c r="AE1136" s="807" t="s">
        <v>10027</v>
      </c>
      <c r="AF1136" s="807" t="s">
        <v>10027</v>
      </c>
      <c r="AG1136" s="807"/>
      <c r="AH1136" s="807"/>
      <c r="AI1136" s="807"/>
      <c r="AJ1136" s="807"/>
      <c r="AK1136" s="761"/>
    </row>
    <row r="1137" spans="1:37" s="577" customFormat="1" ht="31.5" customHeight="1" x14ac:dyDescent="0.25">
      <c r="A1137" s="767"/>
      <c r="B1137" s="784">
        <v>1129</v>
      </c>
      <c r="C1137" s="785" t="s">
        <v>3162</v>
      </c>
      <c r="D1137" s="785" t="s">
        <v>8997</v>
      </c>
      <c r="E1137" s="807" t="s">
        <v>7347</v>
      </c>
      <c r="F1137" s="787" t="s">
        <v>11480</v>
      </c>
      <c r="G1137" s="807" t="s">
        <v>10200</v>
      </c>
      <c r="H1137" s="807"/>
      <c r="I1137" s="807"/>
      <c r="J1137" s="807"/>
      <c r="K1137" s="807"/>
      <c r="L1137" s="807">
        <f t="shared" si="97"/>
        <v>330</v>
      </c>
      <c r="M1137" s="807"/>
      <c r="N1137" s="786">
        <v>27.5</v>
      </c>
      <c r="O1137" s="788"/>
      <c r="P1137" s="788"/>
      <c r="Q1137" s="812" t="s">
        <v>2318</v>
      </c>
      <c r="R1137" s="807" t="s">
        <v>16715</v>
      </c>
      <c r="S1137" s="807" t="s">
        <v>8952</v>
      </c>
      <c r="T1137" s="807" t="s">
        <v>11516</v>
      </c>
      <c r="U1137" s="807"/>
      <c r="V1137" s="1014">
        <v>2</v>
      </c>
      <c r="W1137" s="807" t="s">
        <v>11517</v>
      </c>
      <c r="X1137" s="807"/>
      <c r="Y1137" s="807"/>
      <c r="Z1137" s="807"/>
      <c r="AA1137" s="807"/>
      <c r="AB1137" s="807"/>
      <c r="AC1137" s="807" t="s">
        <v>10027</v>
      </c>
      <c r="AD1137" s="807" t="s">
        <v>10027</v>
      </c>
      <c r="AE1137" s="807" t="s">
        <v>10027</v>
      </c>
      <c r="AF1137" s="807" t="s">
        <v>10027</v>
      </c>
      <c r="AG1137" s="807"/>
      <c r="AH1137" s="807"/>
      <c r="AI1137" s="807"/>
      <c r="AJ1137" s="807"/>
      <c r="AK1137" s="761"/>
    </row>
    <row r="1138" spans="1:37" s="577" customFormat="1" ht="31.5" customHeight="1" x14ac:dyDescent="0.25">
      <c r="A1138" s="767"/>
      <c r="B1138" s="784">
        <v>1130</v>
      </c>
      <c r="C1138" s="785" t="s">
        <v>3034</v>
      </c>
      <c r="D1138" s="785" t="s">
        <v>14103</v>
      </c>
      <c r="E1138" s="807" t="s">
        <v>7348</v>
      </c>
      <c r="F1138" s="787" t="s">
        <v>11480</v>
      </c>
      <c r="G1138" s="807" t="s">
        <v>10200</v>
      </c>
      <c r="H1138" s="807"/>
      <c r="I1138" s="807"/>
      <c r="J1138" s="807"/>
      <c r="K1138" s="807"/>
      <c r="L1138" s="807">
        <f t="shared" si="97"/>
        <v>228.84</v>
      </c>
      <c r="M1138" s="807"/>
      <c r="N1138" s="786">
        <v>19.07</v>
      </c>
      <c r="O1138" s="788"/>
      <c r="P1138" s="788"/>
      <c r="Q1138" s="812" t="s">
        <v>2318</v>
      </c>
      <c r="R1138" s="807" t="s">
        <v>16715</v>
      </c>
      <c r="S1138" s="807" t="s">
        <v>8952</v>
      </c>
      <c r="T1138" s="800" t="s">
        <v>11518</v>
      </c>
      <c r="U1138" s="807"/>
      <c r="V1138" s="1014">
        <v>2</v>
      </c>
      <c r="W1138" s="807" t="s">
        <v>11519</v>
      </c>
      <c r="X1138" s="807"/>
      <c r="Y1138" s="807"/>
      <c r="Z1138" s="807"/>
      <c r="AA1138" s="807"/>
      <c r="AB1138" s="807"/>
      <c r="AC1138" s="807" t="s">
        <v>10027</v>
      </c>
      <c r="AD1138" s="807" t="s">
        <v>10027</v>
      </c>
      <c r="AE1138" s="807" t="s">
        <v>10027</v>
      </c>
      <c r="AF1138" s="807" t="s">
        <v>10027</v>
      </c>
      <c r="AG1138" s="807"/>
      <c r="AH1138" s="807"/>
      <c r="AI1138" s="807"/>
      <c r="AJ1138" s="807"/>
      <c r="AK1138" s="761"/>
    </row>
    <row r="1139" spans="1:37" s="577" customFormat="1" ht="31.5" customHeight="1" x14ac:dyDescent="0.25">
      <c r="A1139" s="767"/>
      <c r="B1139" s="784">
        <v>1131</v>
      </c>
      <c r="C1139" s="785" t="s">
        <v>2759</v>
      </c>
      <c r="D1139" s="785" t="s">
        <v>8595</v>
      </c>
      <c r="E1139" s="807" t="s">
        <v>7349</v>
      </c>
      <c r="F1139" s="787" t="s">
        <v>11480</v>
      </c>
      <c r="G1139" s="807" t="s">
        <v>10200</v>
      </c>
      <c r="H1139" s="807"/>
      <c r="I1139" s="807"/>
      <c r="J1139" s="807"/>
      <c r="K1139" s="807"/>
      <c r="L1139" s="807">
        <f t="shared" si="97"/>
        <v>290.39999999999998</v>
      </c>
      <c r="M1139" s="807"/>
      <c r="N1139" s="788">
        <v>24.2</v>
      </c>
      <c r="O1139" s="788"/>
      <c r="P1139" s="788"/>
      <c r="Q1139" s="812" t="s">
        <v>2318</v>
      </c>
      <c r="R1139" s="807" t="s">
        <v>16715</v>
      </c>
      <c r="S1139" s="807" t="s">
        <v>8952</v>
      </c>
      <c r="T1139" s="800" t="s">
        <v>9221</v>
      </c>
      <c r="U1139" s="807"/>
      <c r="V1139" s="1014">
        <v>2</v>
      </c>
      <c r="W1139" s="807" t="s">
        <v>11522</v>
      </c>
      <c r="X1139" s="807"/>
      <c r="Y1139" s="807"/>
      <c r="Z1139" s="807"/>
      <c r="AA1139" s="807"/>
      <c r="AB1139" s="807"/>
      <c r="AC1139" s="807" t="s">
        <v>10027</v>
      </c>
      <c r="AD1139" s="807" t="s">
        <v>10027</v>
      </c>
      <c r="AE1139" s="807" t="s">
        <v>10027</v>
      </c>
      <c r="AF1139" s="807" t="s">
        <v>10027</v>
      </c>
      <c r="AG1139" s="807"/>
      <c r="AH1139" s="807"/>
      <c r="AI1139" s="807"/>
      <c r="AJ1139" s="807"/>
      <c r="AK1139" s="761"/>
    </row>
    <row r="1140" spans="1:37" s="577" customFormat="1" ht="31.5" customHeight="1" x14ac:dyDescent="0.25">
      <c r="A1140" s="767"/>
      <c r="B1140" s="784">
        <v>1132</v>
      </c>
      <c r="C1140" s="785" t="s">
        <v>3034</v>
      </c>
      <c r="D1140" s="785" t="s">
        <v>8864</v>
      </c>
      <c r="E1140" s="807" t="s">
        <v>7351</v>
      </c>
      <c r="F1140" s="787" t="s">
        <v>11480</v>
      </c>
      <c r="G1140" s="807" t="s">
        <v>10200</v>
      </c>
      <c r="H1140" s="807"/>
      <c r="I1140" s="807"/>
      <c r="J1140" s="807"/>
      <c r="K1140" s="807"/>
      <c r="L1140" s="807">
        <f t="shared" si="97"/>
        <v>163.19999999999999</v>
      </c>
      <c r="M1140" s="807"/>
      <c r="N1140" s="786">
        <v>13.6</v>
      </c>
      <c r="O1140" s="788"/>
      <c r="P1140" s="788"/>
      <c r="Q1140" s="812" t="s">
        <v>2318</v>
      </c>
      <c r="R1140" s="807" t="s">
        <v>16715</v>
      </c>
      <c r="S1140" s="807" t="s">
        <v>8952</v>
      </c>
      <c r="T1140" s="800" t="s">
        <v>11520</v>
      </c>
      <c r="U1140" s="807"/>
      <c r="V1140" s="1014">
        <v>2</v>
      </c>
      <c r="W1140" s="807" t="s">
        <v>11521</v>
      </c>
      <c r="X1140" s="807"/>
      <c r="Y1140" s="807"/>
      <c r="Z1140" s="807"/>
      <c r="AA1140" s="807"/>
      <c r="AB1140" s="807"/>
      <c r="AC1140" s="807" t="s">
        <v>10027</v>
      </c>
      <c r="AD1140" s="807" t="s">
        <v>10027</v>
      </c>
      <c r="AE1140" s="807" t="s">
        <v>10027</v>
      </c>
      <c r="AF1140" s="807" t="s">
        <v>10027</v>
      </c>
      <c r="AG1140" s="807"/>
      <c r="AH1140" s="807"/>
      <c r="AI1140" s="807"/>
      <c r="AJ1140" s="807"/>
      <c r="AK1140" s="761"/>
    </row>
    <row r="1141" spans="1:37" s="577" customFormat="1" ht="31.5" customHeight="1" x14ac:dyDescent="0.25">
      <c r="A1141" s="767"/>
      <c r="B1141" s="784">
        <v>1133</v>
      </c>
      <c r="C1141" s="798" t="s">
        <v>2759</v>
      </c>
      <c r="D1141" s="785" t="s">
        <v>7248</v>
      </c>
      <c r="E1141" s="807" t="s">
        <v>7352</v>
      </c>
      <c r="F1141" s="787" t="s">
        <v>11480</v>
      </c>
      <c r="G1141" s="807" t="s">
        <v>10200</v>
      </c>
      <c r="H1141" s="807"/>
      <c r="I1141" s="807"/>
      <c r="J1141" s="807"/>
      <c r="K1141" s="807"/>
      <c r="L1141" s="807">
        <f t="shared" si="97"/>
        <v>124.80000000000001</v>
      </c>
      <c r="M1141" s="807"/>
      <c r="N1141" s="788">
        <v>10.4</v>
      </c>
      <c r="O1141" s="788"/>
      <c r="P1141" s="788"/>
      <c r="Q1141" s="812" t="s">
        <v>2318</v>
      </c>
      <c r="R1141" s="807" t="s">
        <v>16715</v>
      </c>
      <c r="S1141" s="807" t="s">
        <v>8952</v>
      </c>
      <c r="T1141" s="800" t="s">
        <v>11523</v>
      </c>
      <c r="U1141" s="807"/>
      <c r="V1141" s="1014"/>
      <c r="W1141" s="807"/>
      <c r="X1141" s="807"/>
      <c r="Y1141" s="807"/>
      <c r="Z1141" s="807" t="s">
        <v>11524</v>
      </c>
      <c r="AA1141" s="807"/>
      <c r="AB1141" s="807"/>
      <c r="AC1141" s="807" t="s">
        <v>10027</v>
      </c>
      <c r="AD1141" s="807" t="s">
        <v>10027</v>
      </c>
      <c r="AE1141" s="807" t="s">
        <v>10027</v>
      </c>
      <c r="AF1141" s="807" t="s">
        <v>10027</v>
      </c>
      <c r="AG1141" s="807"/>
      <c r="AH1141" s="807"/>
      <c r="AI1141" s="807"/>
      <c r="AJ1141" s="807"/>
      <c r="AK1141" s="761"/>
    </row>
    <row r="1142" spans="1:37" s="577" customFormat="1" ht="31.5" customHeight="1" x14ac:dyDescent="0.25">
      <c r="A1142" s="767"/>
      <c r="B1142" s="784">
        <v>1134</v>
      </c>
      <c r="C1142" s="785" t="s">
        <v>2790</v>
      </c>
      <c r="D1142" s="785" t="s">
        <v>8340</v>
      </c>
      <c r="E1142" s="807" t="s">
        <v>14418</v>
      </c>
      <c r="F1142" s="787" t="s">
        <v>11480</v>
      </c>
      <c r="G1142" s="807" t="s">
        <v>10200</v>
      </c>
      <c r="H1142" s="807"/>
      <c r="I1142" s="807"/>
      <c r="J1142" s="807"/>
      <c r="K1142" s="807"/>
      <c r="L1142" s="807">
        <f t="shared" si="97"/>
        <v>171.60000000000002</v>
      </c>
      <c r="M1142" s="807"/>
      <c r="N1142" s="786">
        <v>14.3</v>
      </c>
      <c r="O1142" s="788"/>
      <c r="P1142" s="788"/>
      <c r="Q1142" s="812" t="s">
        <v>2318</v>
      </c>
      <c r="R1142" s="807" t="s">
        <v>16715</v>
      </c>
      <c r="S1142" s="807" t="s">
        <v>8952</v>
      </c>
      <c r="T1142" s="800" t="s">
        <v>11525</v>
      </c>
      <c r="U1142" s="807"/>
      <c r="V1142" s="1014">
        <v>1</v>
      </c>
      <c r="W1142" s="807" t="s">
        <v>11526</v>
      </c>
      <c r="X1142" s="807"/>
      <c r="Y1142" s="807"/>
      <c r="Z1142" s="807"/>
      <c r="AA1142" s="807"/>
      <c r="AB1142" s="807"/>
      <c r="AC1142" s="807" t="s">
        <v>10027</v>
      </c>
      <c r="AD1142" s="807" t="s">
        <v>10027</v>
      </c>
      <c r="AE1142" s="807" t="s">
        <v>10027</v>
      </c>
      <c r="AF1142" s="807" t="s">
        <v>10027</v>
      </c>
      <c r="AG1142" s="807"/>
      <c r="AH1142" s="807"/>
      <c r="AI1142" s="807"/>
      <c r="AJ1142" s="807"/>
      <c r="AK1142" s="761"/>
    </row>
    <row r="1143" spans="1:37" s="577" customFormat="1" ht="31.5" customHeight="1" x14ac:dyDescent="0.25">
      <c r="A1143" s="767"/>
      <c r="B1143" s="784">
        <v>1135</v>
      </c>
      <c r="C1143" s="798" t="s">
        <v>2759</v>
      </c>
      <c r="D1143" s="785" t="s">
        <v>8999</v>
      </c>
      <c r="E1143" s="807" t="s">
        <v>7354</v>
      </c>
      <c r="F1143" s="787" t="s">
        <v>11480</v>
      </c>
      <c r="G1143" s="807" t="s">
        <v>10200</v>
      </c>
      <c r="H1143" s="807"/>
      <c r="I1143" s="807"/>
      <c r="J1143" s="807"/>
      <c r="K1143" s="807"/>
      <c r="L1143" s="807">
        <f t="shared" si="97"/>
        <v>343.20000000000005</v>
      </c>
      <c r="M1143" s="807"/>
      <c r="N1143" s="788">
        <v>28.6</v>
      </c>
      <c r="O1143" s="788"/>
      <c r="P1143" s="788"/>
      <c r="Q1143" s="812" t="s">
        <v>2318</v>
      </c>
      <c r="R1143" s="807" t="s">
        <v>16715</v>
      </c>
      <c r="S1143" s="807" t="s">
        <v>8952</v>
      </c>
      <c r="T1143" s="800" t="s">
        <v>11527</v>
      </c>
      <c r="U1143" s="807"/>
      <c r="V1143" s="1014">
        <v>2</v>
      </c>
      <c r="W1143" s="807" t="s">
        <v>11528</v>
      </c>
      <c r="X1143" s="807"/>
      <c r="Y1143" s="807"/>
      <c r="Z1143" s="807"/>
      <c r="AA1143" s="807"/>
      <c r="AB1143" s="807"/>
      <c r="AC1143" s="807" t="s">
        <v>10027</v>
      </c>
      <c r="AD1143" s="807" t="s">
        <v>10027</v>
      </c>
      <c r="AE1143" s="807" t="s">
        <v>10027</v>
      </c>
      <c r="AF1143" s="807" t="s">
        <v>10027</v>
      </c>
      <c r="AG1143" s="807"/>
      <c r="AH1143" s="807"/>
      <c r="AI1143" s="807"/>
      <c r="AJ1143" s="807"/>
      <c r="AK1143" s="761"/>
    </row>
    <row r="1144" spans="1:37" s="577" customFormat="1" ht="31.5" customHeight="1" x14ac:dyDescent="0.25">
      <c r="A1144" s="767"/>
      <c r="B1144" s="784">
        <v>1136</v>
      </c>
      <c r="C1144" s="785" t="s">
        <v>2790</v>
      </c>
      <c r="D1144" s="785" t="s">
        <v>8341</v>
      </c>
      <c r="E1144" s="807" t="s">
        <v>7355</v>
      </c>
      <c r="F1144" s="787" t="s">
        <v>11480</v>
      </c>
      <c r="G1144" s="807" t="s">
        <v>10200</v>
      </c>
      <c r="H1144" s="807"/>
      <c r="I1144" s="807"/>
      <c r="J1144" s="807"/>
      <c r="K1144" s="807"/>
      <c r="L1144" s="807">
        <f t="shared" si="97"/>
        <v>132</v>
      </c>
      <c r="M1144" s="807"/>
      <c r="N1144" s="786">
        <v>11</v>
      </c>
      <c r="O1144" s="788"/>
      <c r="P1144" s="788"/>
      <c r="Q1144" s="812" t="s">
        <v>2318</v>
      </c>
      <c r="R1144" s="807" t="s">
        <v>16715</v>
      </c>
      <c r="S1144" s="807" t="s">
        <v>8952</v>
      </c>
      <c r="T1144" s="800" t="s">
        <v>11529</v>
      </c>
      <c r="U1144" s="807"/>
      <c r="V1144" s="1014">
        <v>2</v>
      </c>
      <c r="W1144" s="807" t="s">
        <v>10255</v>
      </c>
      <c r="X1144" s="807"/>
      <c r="Y1144" s="807"/>
      <c r="Z1144" s="807"/>
      <c r="AA1144" s="807"/>
      <c r="AB1144" s="807"/>
      <c r="AC1144" s="807" t="s">
        <v>10027</v>
      </c>
      <c r="AD1144" s="807" t="s">
        <v>10027</v>
      </c>
      <c r="AE1144" s="807" t="s">
        <v>10027</v>
      </c>
      <c r="AF1144" s="807" t="s">
        <v>10027</v>
      </c>
      <c r="AG1144" s="807"/>
      <c r="AH1144" s="807"/>
      <c r="AI1144" s="807"/>
      <c r="AJ1144" s="807"/>
      <c r="AK1144" s="761"/>
    </row>
    <row r="1145" spans="1:37" s="577" customFormat="1" ht="31.5" customHeight="1" x14ac:dyDescent="0.25">
      <c r="A1145" s="767"/>
      <c r="B1145" s="784">
        <v>1137</v>
      </c>
      <c r="C1145" s="785" t="s">
        <v>2790</v>
      </c>
      <c r="D1145" s="785" t="s">
        <v>15581</v>
      </c>
      <c r="E1145" s="807" t="s">
        <v>7356</v>
      </c>
      <c r="F1145" s="787" t="s">
        <v>11480</v>
      </c>
      <c r="G1145" s="807" t="s">
        <v>10200</v>
      </c>
      <c r="H1145" s="807"/>
      <c r="I1145" s="807"/>
      <c r="J1145" s="807"/>
      <c r="K1145" s="807"/>
      <c r="L1145" s="807">
        <f t="shared" si="97"/>
        <v>132</v>
      </c>
      <c r="M1145" s="807"/>
      <c r="N1145" s="786">
        <v>11</v>
      </c>
      <c r="O1145" s="788"/>
      <c r="P1145" s="788"/>
      <c r="Q1145" s="812" t="s">
        <v>2318</v>
      </c>
      <c r="R1145" s="807" t="s">
        <v>16715</v>
      </c>
      <c r="S1145" s="807" t="s">
        <v>8952</v>
      </c>
      <c r="T1145" s="800" t="s">
        <v>11530</v>
      </c>
      <c r="U1145" s="807"/>
      <c r="V1145" s="1014">
        <v>2</v>
      </c>
      <c r="W1145" s="807" t="s">
        <v>11488</v>
      </c>
      <c r="X1145" s="807"/>
      <c r="Y1145" s="807"/>
      <c r="Z1145" s="807"/>
      <c r="AA1145" s="807"/>
      <c r="AB1145" s="807"/>
      <c r="AC1145" s="807" t="s">
        <v>10027</v>
      </c>
      <c r="AD1145" s="807" t="s">
        <v>10027</v>
      </c>
      <c r="AE1145" s="807" t="s">
        <v>10027</v>
      </c>
      <c r="AF1145" s="807" t="s">
        <v>10027</v>
      </c>
      <c r="AG1145" s="807"/>
      <c r="AH1145" s="807"/>
      <c r="AI1145" s="807"/>
      <c r="AJ1145" s="807"/>
      <c r="AK1145" s="761"/>
    </row>
    <row r="1146" spans="1:37" s="577" customFormat="1" ht="31.5" customHeight="1" x14ac:dyDescent="0.25">
      <c r="A1146" s="767"/>
      <c r="B1146" s="784">
        <v>1138</v>
      </c>
      <c r="C1146" s="798" t="s">
        <v>2759</v>
      </c>
      <c r="D1146" s="785" t="s">
        <v>7253</v>
      </c>
      <c r="E1146" s="807" t="s">
        <v>7357</v>
      </c>
      <c r="F1146" s="787" t="s">
        <v>11480</v>
      </c>
      <c r="G1146" s="807" t="s">
        <v>10200</v>
      </c>
      <c r="H1146" s="807"/>
      <c r="I1146" s="807"/>
      <c r="J1146" s="807"/>
      <c r="K1146" s="807"/>
      <c r="L1146" s="807">
        <f t="shared" si="97"/>
        <v>118.80000000000001</v>
      </c>
      <c r="M1146" s="807"/>
      <c r="N1146" s="788">
        <v>9.9</v>
      </c>
      <c r="O1146" s="788"/>
      <c r="P1146" s="788"/>
      <c r="Q1146" s="812" t="s">
        <v>2318</v>
      </c>
      <c r="R1146" s="807" t="s">
        <v>16715</v>
      </c>
      <c r="S1146" s="807" t="s">
        <v>8952</v>
      </c>
      <c r="T1146" s="800" t="s">
        <v>11531</v>
      </c>
      <c r="U1146" s="807"/>
      <c r="V1146" s="1014">
        <v>1</v>
      </c>
      <c r="W1146" s="807" t="s">
        <v>11532</v>
      </c>
      <c r="X1146" s="807"/>
      <c r="Y1146" s="807"/>
      <c r="Z1146" s="807"/>
      <c r="AA1146" s="807"/>
      <c r="AB1146" s="807"/>
      <c r="AC1146" s="807" t="s">
        <v>10027</v>
      </c>
      <c r="AD1146" s="807" t="s">
        <v>10027</v>
      </c>
      <c r="AE1146" s="807" t="s">
        <v>10027</v>
      </c>
      <c r="AF1146" s="807" t="s">
        <v>10027</v>
      </c>
      <c r="AG1146" s="807"/>
      <c r="AH1146" s="807"/>
      <c r="AI1146" s="807"/>
      <c r="AJ1146" s="807"/>
      <c r="AK1146" s="761"/>
    </row>
    <row r="1147" spans="1:37" s="577" customFormat="1" ht="31.5" customHeight="1" x14ac:dyDescent="0.25">
      <c r="A1147" s="767"/>
      <c r="B1147" s="784">
        <v>1139</v>
      </c>
      <c r="C1147" s="785" t="s">
        <v>2759</v>
      </c>
      <c r="D1147" s="785" t="s">
        <v>7254</v>
      </c>
      <c r="E1147" s="807" t="s">
        <v>7358</v>
      </c>
      <c r="F1147" s="787" t="s">
        <v>11480</v>
      </c>
      <c r="G1147" s="807" t="s">
        <v>10200</v>
      </c>
      <c r="H1147" s="807"/>
      <c r="I1147" s="807"/>
      <c r="J1147" s="807"/>
      <c r="K1147" s="807"/>
      <c r="L1147" s="807">
        <f t="shared" si="97"/>
        <v>184.8</v>
      </c>
      <c r="M1147" s="807"/>
      <c r="N1147" s="788">
        <v>15.4</v>
      </c>
      <c r="O1147" s="788"/>
      <c r="P1147" s="788"/>
      <c r="Q1147" s="812" t="s">
        <v>2318</v>
      </c>
      <c r="R1147" s="807" t="s">
        <v>16715</v>
      </c>
      <c r="S1147" s="807" t="s">
        <v>8952</v>
      </c>
      <c r="T1147" s="800" t="s">
        <v>11533</v>
      </c>
      <c r="U1147" s="807"/>
      <c r="V1147" s="1014">
        <v>1</v>
      </c>
      <c r="W1147" s="807" t="s">
        <v>11495</v>
      </c>
      <c r="X1147" s="807"/>
      <c r="Y1147" s="807"/>
      <c r="Z1147" s="807"/>
      <c r="AA1147" s="807"/>
      <c r="AB1147" s="807"/>
      <c r="AC1147" s="807" t="s">
        <v>10027</v>
      </c>
      <c r="AD1147" s="807" t="s">
        <v>10027</v>
      </c>
      <c r="AE1147" s="807" t="s">
        <v>10027</v>
      </c>
      <c r="AF1147" s="807" t="s">
        <v>10027</v>
      </c>
      <c r="AG1147" s="807"/>
      <c r="AH1147" s="807"/>
      <c r="AI1147" s="807"/>
      <c r="AJ1147" s="807"/>
      <c r="AK1147" s="761"/>
    </row>
    <row r="1148" spans="1:37" s="577" customFormat="1" ht="31.5" customHeight="1" x14ac:dyDescent="0.25">
      <c r="A1148" s="767"/>
      <c r="B1148" s="784">
        <v>1140</v>
      </c>
      <c r="C1148" s="785" t="s">
        <v>2759</v>
      </c>
      <c r="D1148" s="785" t="s">
        <v>9745</v>
      </c>
      <c r="E1148" s="807" t="s">
        <v>7359</v>
      </c>
      <c r="F1148" s="787" t="s">
        <v>11480</v>
      </c>
      <c r="G1148" s="807" t="s">
        <v>10200</v>
      </c>
      <c r="H1148" s="807"/>
      <c r="I1148" s="807"/>
      <c r="J1148" s="807"/>
      <c r="K1148" s="807"/>
      <c r="L1148" s="807">
        <f t="shared" si="97"/>
        <v>118.80000000000001</v>
      </c>
      <c r="M1148" s="807"/>
      <c r="N1148" s="788">
        <v>9.9</v>
      </c>
      <c r="O1148" s="788"/>
      <c r="P1148" s="788"/>
      <c r="Q1148" s="812" t="s">
        <v>2318</v>
      </c>
      <c r="R1148" s="807" t="s">
        <v>16715</v>
      </c>
      <c r="S1148" s="807" t="s">
        <v>8952</v>
      </c>
      <c r="T1148" s="800" t="s">
        <v>11534</v>
      </c>
      <c r="U1148" s="807"/>
      <c r="V1148" s="1014">
        <v>1</v>
      </c>
      <c r="W1148" s="807" t="s">
        <v>11535</v>
      </c>
      <c r="X1148" s="807"/>
      <c r="Y1148" s="807"/>
      <c r="Z1148" s="807"/>
      <c r="AA1148" s="807"/>
      <c r="AB1148" s="807"/>
      <c r="AC1148" s="807" t="s">
        <v>10027</v>
      </c>
      <c r="AD1148" s="807" t="s">
        <v>10027</v>
      </c>
      <c r="AE1148" s="807" t="s">
        <v>10027</v>
      </c>
      <c r="AF1148" s="807" t="s">
        <v>10027</v>
      </c>
      <c r="AG1148" s="807"/>
      <c r="AH1148" s="807"/>
      <c r="AI1148" s="807"/>
      <c r="AJ1148" s="807"/>
      <c r="AK1148" s="761"/>
    </row>
    <row r="1149" spans="1:37" s="577" customFormat="1" ht="31.5" customHeight="1" x14ac:dyDescent="0.25">
      <c r="A1149" s="767"/>
      <c r="B1149" s="784">
        <v>1141</v>
      </c>
      <c r="C1149" s="785" t="s">
        <v>2817</v>
      </c>
      <c r="D1149" s="785" t="s">
        <v>8359</v>
      </c>
      <c r="E1149" s="807" t="s">
        <v>7360</v>
      </c>
      <c r="F1149" s="787" t="s">
        <v>11480</v>
      </c>
      <c r="G1149" s="807" t="s">
        <v>10200</v>
      </c>
      <c r="H1149" s="807"/>
      <c r="I1149" s="807"/>
      <c r="J1149" s="807"/>
      <c r="K1149" s="807"/>
      <c r="L1149" s="807">
        <f t="shared" si="97"/>
        <v>172.8</v>
      </c>
      <c r="M1149" s="807"/>
      <c r="N1149" s="786">
        <v>14.4</v>
      </c>
      <c r="O1149" s="788"/>
      <c r="P1149" s="788"/>
      <c r="Q1149" s="812" t="s">
        <v>2318</v>
      </c>
      <c r="R1149" s="807" t="s">
        <v>16715</v>
      </c>
      <c r="S1149" s="807" t="s">
        <v>8952</v>
      </c>
      <c r="T1149" s="800" t="s">
        <v>11590</v>
      </c>
      <c r="U1149" s="807"/>
      <c r="V1149" s="1014"/>
      <c r="W1149" s="807"/>
      <c r="X1149" s="807"/>
      <c r="Y1149" s="807"/>
      <c r="Z1149" s="807" t="s">
        <v>11589</v>
      </c>
      <c r="AA1149" s="807"/>
      <c r="AB1149" s="807"/>
      <c r="AC1149" s="807" t="s">
        <v>10027</v>
      </c>
      <c r="AD1149" s="807" t="s">
        <v>10027</v>
      </c>
      <c r="AE1149" s="807" t="s">
        <v>10027</v>
      </c>
      <c r="AF1149" s="807" t="s">
        <v>10027</v>
      </c>
      <c r="AG1149" s="807"/>
      <c r="AH1149" s="807"/>
      <c r="AI1149" s="807"/>
      <c r="AJ1149" s="807"/>
      <c r="AK1149" s="761"/>
    </row>
    <row r="1150" spans="1:37" s="577" customFormat="1" ht="31.5" customHeight="1" x14ac:dyDescent="0.25">
      <c r="A1150" s="767"/>
      <c r="B1150" s="784">
        <v>1142</v>
      </c>
      <c r="C1150" s="798" t="s">
        <v>2759</v>
      </c>
      <c r="D1150" s="785" t="s">
        <v>9746</v>
      </c>
      <c r="E1150" s="807" t="s">
        <v>7361</v>
      </c>
      <c r="F1150" s="787" t="s">
        <v>11480</v>
      </c>
      <c r="G1150" s="807" t="s">
        <v>10200</v>
      </c>
      <c r="H1150" s="807"/>
      <c r="I1150" s="807"/>
      <c r="J1150" s="807"/>
      <c r="K1150" s="807"/>
      <c r="L1150" s="807">
        <f t="shared" si="97"/>
        <v>118.80000000000001</v>
      </c>
      <c r="M1150" s="807"/>
      <c r="N1150" s="788">
        <v>9.9</v>
      </c>
      <c r="O1150" s="788"/>
      <c r="P1150" s="788"/>
      <c r="Q1150" s="812" t="s">
        <v>2318</v>
      </c>
      <c r="R1150" s="807" t="s">
        <v>16715</v>
      </c>
      <c r="S1150" s="807" t="s">
        <v>8952</v>
      </c>
      <c r="T1150" s="800" t="s">
        <v>11536</v>
      </c>
      <c r="U1150" s="807"/>
      <c r="V1150" s="1014">
        <v>1</v>
      </c>
      <c r="W1150" s="807" t="s">
        <v>11376</v>
      </c>
      <c r="X1150" s="807"/>
      <c r="Y1150" s="807"/>
      <c r="Z1150" s="807"/>
      <c r="AA1150" s="807"/>
      <c r="AB1150" s="807"/>
      <c r="AC1150" s="807" t="s">
        <v>10027</v>
      </c>
      <c r="AD1150" s="807" t="s">
        <v>10027</v>
      </c>
      <c r="AE1150" s="807" t="s">
        <v>10027</v>
      </c>
      <c r="AF1150" s="807" t="s">
        <v>10027</v>
      </c>
      <c r="AG1150" s="807"/>
      <c r="AH1150" s="807"/>
      <c r="AI1150" s="807"/>
      <c r="AJ1150" s="807"/>
      <c r="AK1150" s="761"/>
    </row>
    <row r="1151" spans="1:37" s="577" customFormat="1" ht="31.5" customHeight="1" x14ac:dyDescent="0.25">
      <c r="A1151" s="767"/>
      <c r="B1151" s="784">
        <v>1143</v>
      </c>
      <c r="C1151" s="785" t="s">
        <v>9500</v>
      </c>
      <c r="D1151" s="785" t="s">
        <v>11537</v>
      </c>
      <c r="E1151" s="807" t="s">
        <v>7362</v>
      </c>
      <c r="F1151" s="787" t="s">
        <v>11480</v>
      </c>
      <c r="G1151" s="807" t="s">
        <v>10200</v>
      </c>
      <c r="H1151" s="807"/>
      <c r="I1151" s="807"/>
      <c r="J1151" s="807"/>
      <c r="K1151" s="807"/>
      <c r="L1151" s="807">
        <f t="shared" si="97"/>
        <v>118.80000000000001</v>
      </c>
      <c r="M1151" s="807"/>
      <c r="N1151" s="786">
        <v>9.9</v>
      </c>
      <c r="O1151" s="788"/>
      <c r="P1151" s="788"/>
      <c r="Q1151" s="812" t="s">
        <v>2318</v>
      </c>
      <c r="R1151" s="807" t="s">
        <v>16715</v>
      </c>
      <c r="S1151" s="807" t="s">
        <v>8952</v>
      </c>
      <c r="T1151" s="800" t="s">
        <v>9878</v>
      </c>
      <c r="U1151" s="807"/>
      <c r="V1151" s="1014">
        <v>1</v>
      </c>
      <c r="W1151" s="807" t="s">
        <v>11538</v>
      </c>
      <c r="X1151" s="807"/>
      <c r="Y1151" s="807"/>
      <c r="Z1151" s="807"/>
      <c r="AA1151" s="807"/>
      <c r="AB1151" s="807"/>
      <c r="AC1151" s="807" t="s">
        <v>10027</v>
      </c>
      <c r="AD1151" s="807" t="s">
        <v>10027</v>
      </c>
      <c r="AE1151" s="807" t="s">
        <v>10027</v>
      </c>
      <c r="AF1151" s="807" t="s">
        <v>10027</v>
      </c>
      <c r="AG1151" s="807"/>
      <c r="AH1151" s="807"/>
      <c r="AI1151" s="807"/>
      <c r="AJ1151" s="807"/>
      <c r="AK1151" s="761"/>
    </row>
    <row r="1152" spans="1:37" s="577" customFormat="1" ht="31.5" customHeight="1" x14ac:dyDescent="0.25">
      <c r="A1152" s="767"/>
      <c r="B1152" s="784">
        <v>1144</v>
      </c>
      <c r="C1152" s="785" t="s">
        <v>2768</v>
      </c>
      <c r="D1152" s="785" t="s">
        <v>8428</v>
      </c>
      <c r="E1152" s="807" t="s">
        <v>7363</v>
      </c>
      <c r="F1152" s="787" t="s">
        <v>11480</v>
      </c>
      <c r="G1152" s="807" t="s">
        <v>10200</v>
      </c>
      <c r="H1152" s="807"/>
      <c r="I1152" s="807"/>
      <c r="J1152" s="807"/>
      <c r="K1152" s="807"/>
      <c r="L1152" s="807">
        <f t="shared" si="97"/>
        <v>114.35999999999999</v>
      </c>
      <c r="M1152" s="807"/>
      <c r="N1152" s="786">
        <v>9.5299999999999994</v>
      </c>
      <c r="O1152" s="788"/>
      <c r="P1152" s="788"/>
      <c r="Q1152" s="812" t="s">
        <v>2318</v>
      </c>
      <c r="R1152" s="807" t="s">
        <v>16715</v>
      </c>
      <c r="S1152" s="807" t="s">
        <v>8952</v>
      </c>
      <c r="T1152" s="800" t="s">
        <v>11540</v>
      </c>
      <c r="U1152" s="807"/>
      <c r="V1152" s="1014">
        <v>1</v>
      </c>
      <c r="W1152" s="807" t="s">
        <v>11545</v>
      </c>
      <c r="X1152" s="807"/>
      <c r="Y1152" s="807"/>
      <c r="Z1152" s="807"/>
      <c r="AA1152" s="807"/>
      <c r="AB1152" s="807"/>
      <c r="AC1152" s="807" t="s">
        <v>10027</v>
      </c>
      <c r="AD1152" s="807" t="s">
        <v>10027</v>
      </c>
      <c r="AE1152" s="807" t="s">
        <v>10027</v>
      </c>
      <c r="AF1152" s="807" t="s">
        <v>10027</v>
      </c>
      <c r="AG1152" s="807"/>
      <c r="AH1152" s="807"/>
      <c r="AI1152" s="807"/>
      <c r="AJ1152" s="807"/>
      <c r="AK1152" s="761"/>
    </row>
    <row r="1153" spans="1:37" s="577" customFormat="1" ht="31.5" customHeight="1" x14ac:dyDescent="0.25">
      <c r="A1153" s="767"/>
      <c r="B1153" s="784">
        <v>1145</v>
      </c>
      <c r="C1153" s="785" t="s">
        <v>2790</v>
      </c>
      <c r="D1153" s="785" t="s">
        <v>8343</v>
      </c>
      <c r="E1153" s="807" t="s">
        <v>7364</v>
      </c>
      <c r="F1153" s="787" t="s">
        <v>11480</v>
      </c>
      <c r="G1153" s="807" t="s">
        <v>10200</v>
      </c>
      <c r="H1153" s="807"/>
      <c r="I1153" s="807"/>
      <c r="J1153" s="807"/>
      <c r="K1153" s="807"/>
      <c r="L1153" s="807">
        <f t="shared" si="97"/>
        <v>343.20000000000005</v>
      </c>
      <c r="M1153" s="807"/>
      <c r="N1153" s="786">
        <v>28.6</v>
      </c>
      <c r="O1153" s="788"/>
      <c r="P1153" s="788"/>
      <c r="Q1153" s="812" t="s">
        <v>2318</v>
      </c>
      <c r="R1153" s="807" t="s">
        <v>16715</v>
      </c>
      <c r="S1153" s="807" t="s">
        <v>8952</v>
      </c>
      <c r="T1153" s="800" t="s">
        <v>11547</v>
      </c>
      <c r="U1153" s="807"/>
      <c r="V1153" s="1014">
        <v>2</v>
      </c>
      <c r="W1153" s="807" t="s">
        <v>11507</v>
      </c>
      <c r="X1153" s="807"/>
      <c r="Y1153" s="807"/>
      <c r="Z1153" s="807"/>
      <c r="AA1153" s="807"/>
      <c r="AB1153" s="807"/>
      <c r="AC1153" s="807" t="s">
        <v>10027</v>
      </c>
      <c r="AD1153" s="807" t="s">
        <v>10027</v>
      </c>
      <c r="AE1153" s="807" t="s">
        <v>10027</v>
      </c>
      <c r="AF1153" s="807" t="s">
        <v>10027</v>
      </c>
      <c r="AG1153" s="807"/>
      <c r="AH1153" s="807"/>
      <c r="AI1153" s="807"/>
      <c r="AJ1153" s="807"/>
      <c r="AK1153" s="761"/>
    </row>
    <row r="1154" spans="1:37" s="577" customFormat="1" ht="31.5" customHeight="1" x14ac:dyDescent="0.25">
      <c r="A1154" s="767"/>
      <c r="B1154" s="784">
        <v>1146</v>
      </c>
      <c r="C1154" s="785" t="s">
        <v>9510</v>
      </c>
      <c r="D1154" s="785" t="s">
        <v>8395</v>
      </c>
      <c r="E1154" s="807" t="s">
        <v>7365</v>
      </c>
      <c r="F1154" s="787" t="s">
        <v>11480</v>
      </c>
      <c r="G1154" s="807" t="s">
        <v>10200</v>
      </c>
      <c r="H1154" s="807"/>
      <c r="I1154" s="807"/>
      <c r="J1154" s="807"/>
      <c r="K1154" s="807"/>
      <c r="L1154" s="807">
        <f t="shared" ref="L1154:L1217" si="98">N1154*12</f>
        <v>118.80000000000001</v>
      </c>
      <c r="M1154" s="807"/>
      <c r="N1154" s="786">
        <v>9.9</v>
      </c>
      <c r="O1154" s="788"/>
      <c r="P1154" s="788"/>
      <c r="Q1154" s="812" t="s">
        <v>2318</v>
      </c>
      <c r="R1154" s="807" t="s">
        <v>16715</v>
      </c>
      <c r="S1154" s="807" t="s">
        <v>8952</v>
      </c>
      <c r="T1154" s="807" t="s">
        <v>9195</v>
      </c>
      <c r="U1154" s="807"/>
      <c r="V1154" s="1014">
        <v>1</v>
      </c>
      <c r="W1154" s="807" t="s">
        <v>11510</v>
      </c>
      <c r="X1154" s="807"/>
      <c r="Y1154" s="807"/>
      <c r="Z1154" s="807"/>
      <c r="AA1154" s="807"/>
      <c r="AB1154" s="807"/>
      <c r="AC1154" s="807" t="s">
        <v>10027</v>
      </c>
      <c r="AD1154" s="807" t="s">
        <v>10027</v>
      </c>
      <c r="AE1154" s="807" t="s">
        <v>10027</v>
      </c>
      <c r="AF1154" s="807" t="s">
        <v>10027</v>
      </c>
      <c r="AG1154" s="807"/>
      <c r="AH1154" s="807"/>
      <c r="AI1154" s="807"/>
      <c r="AJ1154" s="807"/>
      <c r="AK1154" s="761"/>
    </row>
    <row r="1155" spans="1:37" s="577" customFormat="1" ht="31.5" customHeight="1" x14ac:dyDescent="0.25">
      <c r="A1155" s="767"/>
      <c r="B1155" s="784">
        <v>1147</v>
      </c>
      <c r="C1155" s="785" t="s">
        <v>2768</v>
      </c>
      <c r="D1155" s="785" t="s">
        <v>8429</v>
      </c>
      <c r="E1155" s="807" t="s">
        <v>7366</v>
      </c>
      <c r="F1155" s="787" t="s">
        <v>11480</v>
      </c>
      <c r="G1155" s="807" t="s">
        <v>10200</v>
      </c>
      <c r="H1155" s="807"/>
      <c r="I1155" s="807"/>
      <c r="J1155" s="807"/>
      <c r="K1155" s="807"/>
      <c r="L1155" s="807">
        <f t="shared" si="98"/>
        <v>171.60000000000002</v>
      </c>
      <c r="M1155" s="807"/>
      <c r="N1155" s="786">
        <v>14.3</v>
      </c>
      <c r="O1155" s="788"/>
      <c r="P1155" s="788"/>
      <c r="Q1155" s="812" t="s">
        <v>2318</v>
      </c>
      <c r="R1155" s="807" t="s">
        <v>16715</v>
      </c>
      <c r="S1155" s="807" t="s">
        <v>8952</v>
      </c>
      <c r="T1155" s="800" t="s">
        <v>11541</v>
      </c>
      <c r="U1155" s="807"/>
      <c r="V1155" s="1014">
        <v>1</v>
      </c>
      <c r="W1155" s="807" t="s">
        <v>11517</v>
      </c>
      <c r="X1155" s="807"/>
      <c r="Y1155" s="807"/>
      <c r="Z1155" s="807"/>
      <c r="AA1155" s="807"/>
      <c r="AB1155" s="807"/>
      <c r="AC1155" s="807" t="s">
        <v>10027</v>
      </c>
      <c r="AD1155" s="807" t="s">
        <v>10027</v>
      </c>
      <c r="AE1155" s="807" t="s">
        <v>10027</v>
      </c>
      <c r="AF1155" s="807" t="s">
        <v>10027</v>
      </c>
      <c r="AG1155" s="807"/>
      <c r="AH1155" s="807"/>
      <c r="AI1155" s="807"/>
      <c r="AJ1155" s="807"/>
      <c r="AK1155" s="761"/>
    </row>
    <row r="1156" spans="1:37" s="577" customFormat="1" ht="31.5" customHeight="1" x14ac:dyDescent="0.25">
      <c r="A1156" s="767"/>
      <c r="B1156" s="784">
        <v>1148</v>
      </c>
      <c r="C1156" s="798" t="s">
        <v>2759</v>
      </c>
      <c r="D1156" s="785" t="s">
        <v>7264</v>
      </c>
      <c r="E1156" s="807" t="s">
        <v>7367</v>
      </c>
      <c r="F1156" s="787" t="s">
        <v>11480</v>
      </c>
      <c r="G1156" s="807" t="s">
        <v>10200</v>
      </c>
      <c r="H1156" s="807"/>
      <c r="I1156" s="807"/>
      <c r="J1156" s="807"/>
      <c r="K1156" s="807"/>
      <c r="L1156" s="807">
        <f t="shared" si="98"/>
        <v>171.60000000000002</v>
      </c>
      <c r="M1156" s="807"/>
      <c r="N1156" s="788">
        <v>14.3</v>
      </c>
      <c r="O1156" s="788"/>
      <c r="P1156" s="788"/>
      <c r="Q1156" s="812" t="s">
        <v>2318</v>
      </c>
      <c r="R1156" s="807" t="s">
        <v>16715</v>
      </c>
      <c r="S1156" s="807" t="s">
        <v>8952</v>
      </c>
      <c r="T1156" s="800" t="s">
        <v>11539</v>
      </c>
      <c r="U1156" s="807"/>
      <c r="V1156" s="1014">
        <v>1</v>
      </c>
      <c r="W1156" s="807" t="s">
        <v>11493</v>
      </c>
      <c r="X1156" s="807"/>
      <c r="Y1156" s="807"/>
      <c r="Z1156" s="807"/>
      <c r="AA1156" s="807"/>
      <c r="AB1156" s="807"/>
      <c r="AC1156" s="807" t="s">
        <v>10027</v>
      </c>
      <c r="AD1156" s="807" t="s">
        <v>10027</v>
      </c>
      <c r="AE1156" s="807" t="s">
        <v>10027</v>
      </c>
      <c r="AF1156" s="807" t="s">
        <v>10027</v>
      </c>
      <c r="AG1156" s="807"/>
      <c r="AH1156" s="807"/>
      <c r="AI1156" s="807"/>
      <c r="AJ1156" s="807"/>
      <c r="AK1156" s="761"/>
    </row>
    <row r="1157" spans="1:37" s="577" customFormat="1" ht="31.5" customHeight="1" x14ac:dyDescent="0.25">
      <c r="A1157" s="767"/>
      <c r="B1157" s="784">
        <v>1149</v>
      </c>
      <c r="C1157" s="798" t="s">
        <v>2759</v>
      </c>
      <c r="D1157" s="785" t="s">
        <v>7265</v>
      </c>
      <c r="E1157" s="807" t="s">
        <v>7368</v>
      </c>
      <c r="F1157" s="787" t="s">
        <v>11480</v>
      </c>
      <c r="G1157" s="807" t="s">
        <v>10200</v>
      </c>
      <c r="H1157" s="807"/>
      <c r="I1157" s="807"/>
      <c r="J1157" s="807"/>
      <c r="K1157" s="807"/>
      <c r="L1157" s="807">
        <f t="shared" si="98"/>
        <v>118.80000000000001</v>
      </c>
      <c r="M1157" s="807"/>
      <c r="N1157" s="788">
        <v>9.9</v>
      </c>
      <c r="O1157" s="788"/>
      <c r="P1157" s="788"/>
      <c r="Q1157" s="812" t="s">
        <v>2318</v>
      </c>
      <c r="R1157" s="807" t="s">
        <v>16715</v>
      </c>
      <c r="S1157" s="807" t="s">
        <v>8952</v>
      </c>
      <c r="T1157" s="800" t="s">
        <v>11548</v>
      </c>
      <c r="U1157" s="807"/>
      <c r="V1157" s="1014">
        <v>1</v>
      </c>
      <c r="W1157" s="807" t="s">
        <v>11549</v>
      </c>
      <c r="X1157" s="807"/>
      <c r="Y1157" s="807"/>
      <c r="Z1157" s="807"/>
      <c r="AA1157" s="807"/>
      <c r="AB1157" s="807"/>
      <c r="AC1157" s="807" t="s">
        <v>10027</v>
      </c>
      <c r="AD1157" s="807" t="s">
        <v>10027</v>
      </c>
      <c r="AE1157" s="807" t="s">
        <v>10027</v>
      </c>
      <c r="AF1157" s="807" t="s">
        <v>10027</v>
      </c>
      <c r="AG1157" s="807"/>
      <c r="AH1157" s="807"/>
      <c r="AI1157" s="807"/>
      <c r="AJ1157" s="807"/>
      <c r="AK1157" s="761"/>
    </row>
    <row r="1158" spans="1:37" s="577" customFormat="1" ht="31.5" customHeight="1" x14ac:dyDescent="0.25">
      <c r="A1158" s="767"/>
      <c r="B1158" s="784">
        <v>1150</v>
      </c>
      <c r="C1158" s="798" t="s">
        <v>2759</v>
      </c>
      <c r="D1158" s="785" t="s">
        <v>10676</v>
      </c>
      <c r="E1158" s="807" t="s">
        <v>7369</v>
      </c>
      <c r="F1158" s="787" t="s">
        <v>11480</v>
      </c>
      <c r="G1158" s="807" t="s">
        <v>10200</v>
      </c>
      <c r="H1158" s="807"/>
      <c r="I1158" s="807"/>
      <c r="J1158" s="807"/>
      <c r="K1158" s="807"/>
      <c r="L1158" s="807">
        <f t="shared" si="98"/>
        <v>105.60000000000001</v>
      </c>
      <c r="M1158" s="807"/>
      <c r="N1158" s="788">
        <v>8.8000000000000007</v>
      </c>
      <c r="O1158" s="788"/>
      <c r="P1158" s="788"/>
      <c r="Q1158" s="812" t="s">
        <v>2318</v>
      </c>
      <c r="R1158" s="807" t="s">
        <v>16715</v>
      </c>
      <c r="S1158" s="807" t="s">
        <v>8952</v>
      </c>
      <c r="T1158" s="800" t="s">
        <v>11550</v>
      </c>
      <c r="U1158" s="807"/>
      <c r="V1158" s="1014">
        <v>1</v>
      </c>
      <c r="W1158" s="807" t="s">
        <v>11507</v>
      </c>
      <c r="X1158" s="807"/>
      <c r="Y1158" s="807"/>
      <c r="Z1158" s="807"/>
      <c r="AA1158" s="807"/>
      <c r="AB1158" s="807"/>
      <c r="AC1158" s="807" t="s">
        <v>10027</v>
      </c>
      <c r="AD1158" s="807" t="s">
        <v>10027</v>
      </c>
      <c r="AE1158" s="807" t="s">
        <v>10027</v>
      </c>
      <c r="AF1158" s="807" t="s">
        <v>10027</v>
      </c>
      <c r="AG1158" s="807"/>
      <c r="AH1158" s="807"/>
      <c r="AI1158" s="807"/>
      <c r="AJ1158" s="807"/>
      <c r="AK1158" s="761"/>
    </row>
    <row r="1159" spans="1:37" s="577" customFormat="1" ht="31.5" customHeight="1" x14ac:dyDescent="0.25">
      <c r="A1159" s="767"/>
      <c r="B1159" s="784">
        <v>1151</v>
      </c>
      <c r="C1159" s="798" t="s">
        <v>2759</v>
      </c>
      <c r="D1159" s="785" t="s">
        <v>9747</v>
      </c>
      <c r="E1159" s="807" t="s">
        <v>7370</v>
      </c>
      <c r="F1159" s="787" t="s">
        <v>11480</v>
      </c>
      <c r="G1159" s="807" t="s">
        <v>10200</v>
      </c>
      <c r="H1159" s="807"/>
      <c r="I1159" s="807"/>
      <c r="J1159" s="807"/>
      <c r="K1159" s="807"/>
      <c r="L1159" s="807">
        <f t="shared" si="98"/>
        <v>171.60000000000002</v>
      </c>
      <c r="M1159" s="807"/>
      <c r="N1159" s="788">
        <v>14.3</v>
      </c>
      <c r="O1159" s="788"/>
      <c r="P1159" s="788"/>
      <c r="Q1159" s="812" t="s">
        <v>2318</v>
      </c>
      <c r="R1159" s="807" t="s">
        <v>16715</v>
      </c>
      <c r="S1159" s="807" t="s">
        <v>8952</v>
      </c>
      <c r="T1159" s="800" t="s">
        <v>11551</v>
      </c>
      <c r="U1159" s="807"/>
      <c r="V1159" s="1014">
        <v>1</v>
      </c>
      <c r="W1159" s="807" t="s">
        <v>11552</v>
      </c>
      <c r="X1159" s="807"/>
      <c r="Y1159" s="807"/>
      <c r="Z1159" s="807"/>
      <c r="AA1159" s="807"/>
      <c r="AB1159" s="807"/>
      <c r="AC1159" s="807" t="s">
        <v>10027</v>
      </c>
      <c r="AD1159" s="807" t="s">
        <v>10027</v>
      </c>
      <c r="AE1159" s="807" t="s">
        <v>10027</v>
      </c>
      <c r="AF1159" s="807" t="s">
        <v>10027</v>
      </c>
      <c r="AG1159" s="807"/>
      <c r="AH1159" s="807"/>
      <c r="AI1159" s="807"/>
      <c r="AJ1159" s="807"/>
      <c r="AK1159" s="761"/>
    </row>
    <row r="1160" spans="1:37" s="577" customFormat="1" ht="31.5" customHeight="1" x14ac:dyDescent="0.25">
      <c r="A1160" s="767"/>
      <c r="B1160" s="784">
        <v>1152</v>
      </c>
      <c r="C1160" s="798" t="s">
        <v>2759</v>
      </c>
      <c r="D1160" s="785" t="s">
        <v>9748</v>
      </c>
      <c r="E1160" s="807" t="s">
        <v>7372</v>
      </c>
      <c r="F1160" s="787" t="s">
        <v>11480</v>
      </c>
      <c r="G1160" s="807" t="s">
        <v>10200</v>
      </c>
      <c r="H1160" s="807"/>
      <c r="I1160" s="807"/>
      <c r="J1160" s="807"/>
      <c r="K1160" s="807"/>
      <c r="L1160" s="807">
        <f t="shared" si="98"/>
        <v>77.760000000000005</v>
      </c>
      <c r="M1160" s="807"/>
      <c r="N1160" s="788">
        <v>6.48</v>
      </c>
      <c r="O1160" s="788"/>
      <c r="P1160" s="788"/>
      <c r="Q1160" s="812" t="s">
        <v>2318</v>
      </c>
      <c r="R1160" s="807" t="s">
        <v>16715</v>
      </c>
      <c r="S1160" s="807" t="s">
        <v>8952</v>
      </c>
      <c r="T1160" s="800" t="s">
        <v>11553</v>
      </c>
      <c r="U1160" s="807"/>
      <c r="V1160" s="1014"/>
      <c r="W1160" s="807"/>
      <c r="X1160" s="807"/>
      <c r="Y1160" s="807"/>
      <c r="Z1160" s="807" t="s">
        <v>11555</v>
      </c>
      <c r="AA1160" s="807"/>
      <c r="AB1160" s="807"/>
      <c r="AC1160" s="807" t="s">
        <v>10027</v>
      </c>
      <c r="AD1160" s="807" t="s">
        <v>10027</v>
      </c>
      <c r="AE1160" s="807" t="s">
        <v>10027</v>
      </c>
      <c r="AF1160" s="807" t="s">
        <v>10027</v>
      </c>
      <c r="AG1160" s="807"/>
      <c r="AH1160" s="807"/>
      <c r="AI1160" s="807"/>
      <c r="AJ1160" s="807"/>
      <c r="AK1160" s="761"/>
    </row>
    <row r="1161" spans="1:37" s="577" customFormat="1" ht="31.5" customHeight="1" x14ac:dyDescent="0.25">
      <c r="A1161" s="767"/>
      <c r="B1161" s="784">
        <v>1153</v>
      </c>
      <c r="C1161" s="798" t="s">
        <v>2759</v>
      </c>
      <c r="D1161" s="785" t="s">
        <v>11557</v>
      </c>
      <c r="E1161" s="807" t="s">
        <v>7373</v>
      </c>
      <c r="F1161" s="787" t="s">
        <v>11480</v>
      </c>
      <c r="G1161" s="807" t="s">
        <v>10200</v>
      </c>
      <c r="H1161" s="807"/>
      <c r="I1161" s="807"/>
      <c r="J1161" s="807"/>
      <c r="K1161" s="807"/>
      <c r="L1161" s="807">
        <f t="shared" si="98"/>
        <v>124.80000000000001</v>
      </c>
      <c r="M1161" s="807"/>
      <c r="N1161" s="788">
        <v>10.4</v>
      </c>
      <c r="O1161" s="788"/>
      <c r="P1161" s="788"/>
      <c r="Q1161" s="812" t="s">
        <v>2318</v>
      </c>
      <c r="R1161" s="807" t="s">
        <v>16715</v>
      </c>
      <c r="S1161" s="807" t="s">
        <v>8952</v>
      </c>
      <c r="T1161" s="800" t="s">
        <v>11558</v>
      </c>
      <c r="U1161" s="807"/>
      <c r="V1161" s="1014"/>
      <c r="W1161" s="807"/>
      <c r="X1161" s="807"/>
      <c r="Y1161" s="807"/>
      <c r="Z1161" s="807" t="s">
        <v>11559</v>
      </c>
      <c r="AA1161" s="807"/>
      <c r="AB1161" s="807"/>
      <c r="AC1161" s="807" t="s">
        <v>10027</v>
      </c>
      <c r="AD1161" s="807" t="s">
        <v>10027</v>
      </c>
      <c r="AE1161" s="807" t="s">
        <v>10027</v>
      </c>
      <c r="AF1161" s="807" t="s">
        <v>10027</v>
      </c>
      <c r="AG1161" s="807"/>
      <c r="AH1161" s="807"/>
      <c r="AI1161" s="807"/>
      <c r="AJ1161" s="807"/>
      <c r="AK1161" s="761"/>
    </row>
    <row r="1162" spans="1:37" s="577" customFormat="1" ht="31.5" customHeight="1" x14ac:dyDescent="0.25">
      <c r="A1162" s="767"/>
      <c r="B1162" s="784">
        <v>1154</v>
      </c>
      <c r="C1162" s="785" t="s">
        <v>3034</v>
      </c>
      <c r="D1162" s="785" t="s">
        <v>14069</v>
      </c>
      <c r="E1162" s="807" t="s">
        <v>7374</v>
      </c>
      <c r="F1162" s="787" t="s">
        <v>11480</v>
      </c>
      <c r="G1162" s="807" t="s">
        <v>10200</v>
      </c>
      <c r="H1162" s="807"/>
      <c r="I1162" s="807"/>
      <c r="J1162" s="807"/>
      <c r="K1162" s="807"/>
      <c r="L1162" s="807">
        <f t="shared" si="98"/>
        <v>237.60000000000002</v>
      </c>
      <c r="M1162" s="807"/>
      <c r="N1162" s="786">
        <v>19.8</v>
      </c>
      <c r="O1162" s="788"/>
      <c r="P1162" s="788"/>
      <c r="Q1162" s="812" t="s">
        <v>2318</v>
      </c>
      <c r="R1162" s="807" t="s">
        <v>16715</v>
      </c>
      <c r="S1162" s="807" t="s">
        <v>8952</v>
      </c>
      <c r="T1162" s="800" t="s">
        <v>11560</v>
      </c>
      <c r="U1162" s="807"/>
      <c r="V1162" s="1014">
        <v>2</v>
      </c>
      <c r="W1162" s="807" t="s">
        <v>11561</v>
      </c>
      <c r="X1162" s="807"/>
      <c r="Y1162" s="807"/>
      <c r="Z1162" s="807"/>
      <c r="AA1162" s="807"/>
      <c r="AB1162" s="807"/>
      <c r="AC1162" s="807" t="s">
        <v>10027</v>
      </c>
      <c r="AD1162" s="807" t="s">
        <v>10027</v>
      </c>
      <c r="AE1162" s="807" t="s">
        <v>10027</v>
      </c>
      <c r="AF1162" s="807" t="s">
        <v>10027</v>
      </c>
      <c r="AG1162" s="807"/>
      <c r="AH1162" s="807"/>
      <c r="AI1162" s="807"/>
      <c r="AJ1162" s="807"/>
      <c r="AK1162" s="761"/>
    </row>
    <row r="1163" spans="1:37" s="577" customFormat="1" ht="31.5" customHeight="1" x14ac:dyDescent="0.25">
      <c r="A1163" s="767"/>
      <c r="B1163" s="784">
        <v>1155</v>
      </c>
      <c r="C1163" s="798" t="s">
        <v>2759</v>
      </c>
      <c r="D1163" s="785" t="s">
        <v>7274</v>
      </c>
      <c r="E1163" s="807" t="s">
        <v>7375</v>
      </c>
      <c r="F1163" s="787" t="s">
        <v>11480</v>
      </c>
      <c r="G1163" s="807" t="s">
        <v>10200</v>
      </c>
      <c r="H1163" s="807"/>
      <c r="I1163" s="807"/>
      <c r="J1163" s="807"/>
      <c r="K1163" s="807"/>
      <c r="L1163" s="807">
        <f t="shared" si="98"/>
        <v>290.39999999999998</v>
      </c>
      <c r="M1163" s="807"/>
      <c r="N1163" s="788">
        <v>24.2</v>
      </c>
      <c r="O1163" s="788"/>
      <c r="P1163" s="788"/>
      <c r="Q1163" s="812" t="s">
        <v>2318</v>
      </c>
      <c r="R1163" s="807" t="s">
        <v>16715</v>
      </c>
      <c r="S1163" s="807" t="s">
        <v>8952</v>
      </c>
      <c r="T1163" s="800" t="s">
        <v>11563</v>
      </c>
      <c r="U1163" s="807"/>
      <c r="V1163" s="1014">
        <v>1</v>
      </c>
      <c r="W1163" s="807" t="s">
        <v>11562</v>
      </c>
      <c r="X1163" s="807"/>
      <c r="Y1163" s="807"/>
      <c r="Z1163" s="807"/>
      <c r="AA1163" s="807"/>
      <c r="AB1163" s="807"/>
      <c r="AC1163" s="807" t="s">
        <v>10027</v>
      </c>
      <c r="AD1163" s="807" t="s">
        <v>10027</v>
      </c>
      <c r="AE1163" s="807" t="s">
        <v>10027</v>
      </c>
      <c r="AF1163" s="807" t="s">
        <v>10027</v>
      </c>
      <c r="AG1163" s="807"/>
      <c r="AH1163" s="807"/>
      <c r="AI1163" s="807"/>
      <c r="AJ1163" s="807"/>
      <c r="AK1163" s="761"/>
    </row>
    <row r="1164" spans="1:37" s="577" customFormat="1" ht="31.5" customHeight="1" x14ac:dyDescent="0.25">
      <c r="A1164" s="767"/>
      <c r="B1164" s="784">
        <v>1156</v>
      </c>
      <c r="C1164" s="798" t="s">
        <v>2759</v>
      </c>
      <c r="D1164" s="785" t="s">
        <v>7275</v>
      </c>
      <c r="E1164" s="807" t="s">
        <v>7376</v>
      </c>
      <c r="F1164" s="787" t="s">
        <v>11480</v>
      </c>
      <c r="G1164" s="807" t="s">
        <v>10200</v>
      </c>
      <c r="H1164" s="807"/>
      <c r="I1164" s="807"/>
      <c r="J1164" s="807"/>
      <c r="K1164" s="807"/>
      <c r="L1164" s="807">
        <f t="shared" si="98"/>
        <v>237.60000000000002</v>
      </c>
      <c r="M1164" s="807"/>
      <c r="N1164" s="788">
        <v>19.8</v>
      </c>
      <c r="O1164" s="788"/>
      <c r="P1164" s="788"/>
      <c r="Q1164" s="812" t="s">
        <v>2318</v>
      </c>
      <c r="R1164" s="807" t="s">
        <v>16715</v>
      </c>
      <c r="S1164" s="807" t="s">
        <v>8952</v>
      </c>
      <c r="T1164" s="800" t="s">
        <v>11564</v>
      </c>
      <c r="U1164" s="807"/>
      <c r="V1164" s="1014">
        <v>2</v>
      </c>
      <c r="W1164" s="807" t="s">
        <v>11565</v>
      </c>
      <c r="X1164" s="807"/>
      <c r="Y1164" s="807"/>
      <c r="Z1164" s="807"/>
      <c r="AA1164" s="807"/>
      <c r="AB1164" s="807"/>
      <c r="AC1164" s="807" t="s">
        <v>10027</v>
      </c>
      <c r="AD1164" s="807" t="s">
        <v>10027</v>
      </c>
      <c r="AE1164" s="807" t="s">
        <v>10027</v>
      </c>
      <c r="AF1164" s="807" t="s">
        <v>10027</v>
      </c>
      <c r="AG1164" s="807"/>
      <c r="AH1164" s="807"/>
      <c r="AI1164" s="807"/>
      <c r="AJ1164" s="807"/>
      <c r="AK1164" s="761"/>
    </row>
    <row r="1165" spans="1:37" s="577" customFormat="1" ht="31.5" customHeight="1" x14ac:dyDescent="0.25">
      <c r="A1165" s="767"/>
      <c r="B1165" s="784">
        <v>1157</v>
      </c>
      <c r="C1165" s="798" t="s">
        <v>2759</v>
      </c>
      <c r="D1165" s="785" t="s">
        <v>7276</v>
      </c>
      <c r="E1165" s="807" t="s">
        <v>7377</v>
      </c>
      <c r="F1165" s="787" t="s">
        <v>9753</v>
      </c>
      <c r="G1165" s="807" t="s">
        <v>10200</v>
      </c>
      <c r="H1165" s="807"/>
      <c r="I1165" s="807"/>
      <c r="J1165" s="807"/>
      <c r="K1165" s="807"/>
      <c r="L1165" s="807">
        <f t="shared" si="98"/>
        <v>105.60000000000001</v>
      </c>
      <c r="M1165" s="807"/>
      <c r="N1165" s="788">
        <v>8.8000000000000007</v>
      </c>
      <c r="O1165" s="788"/>
      <c r="P1165" s="788"/>
      <c r="Q1165" s="812" t="s">
        <v>2318</v>
      </c>
      <c r="R1165" s="807" t="s">
        <v>16715</v>
      </c>
      <c r="S1165" s="807" t="s">
        <v>8952</v>
      </c>
      <c r="T1165" s="800" t="s">
        <v>11576</v>
      </c>
      <c r="U1165" s="807"/>
      <c r="V1165" s="1014">
        <v>1</v>
      </c>
      <c r="W1165" s="807" t="s">
        <v>11507</v>
      </c>
      <c r="X1165" s="807"/>
      <c r="Y1165" s="807"/>
      <c r="Z1165" s="807"/>
      <c r="AA1165" s="807"/>
      <c r="AB1165" s="807"/>
      <c r="AC1165" s="807" t="s">
        <v>10027</v>
      </c>
      <c r="AD1165" s="807" t="s">
        <v>10027</v>
      </c>
      <c r="AE1165" s="807" t="s">
        <v>10027</v>
      </c>
      <c r="AF1165" s="807" t="s">
        <v>10027</v>
      </c>
      <c r="AG1165" s="807"/>
      <c r="AH1165" s="807"/>
      <c r="AI1165" s="807"/>
      <c r="AJ1165" s="807"/>
      <c r="AK1165" s="761"/>
    </row>
    <row r="1166" spans="1:37" s="577" customFormat="1" ht="31.5" customHeight="1" x14ac:dyDescent="0.25">
      <c r="A1166" s="767"/>
      <c r="B1166" s="784">
        <v>1158</v>
      </c>
      <c r="C1166" s="785" t="s">
        <v>2768</v>
      </c>
      <c r="D1166" s="785" t="s">
        <v>8430</v>
      </c>
      <c r="E1166" s="807" t="s">
        <v>9282</v>
      </c>
      <c r="F1166" s="787" t="s">
        <v>11480</v>
      </c>
      <c r="G1166" s="807" t="s">
        <v>10200</v>
      </c>
      <c r="H1166" s="807"/>
      <c r="I1166" s="807"/>
      <c r="J1166" s="807"/>
      <c r="K1166" s="807"/>
      <c r="L1166" s="807">
        <f t="shared" si="98"/>
        <v>132</v>
      </c>
      <c r="M1166" s="807"/>
      <c r="N1166" s="786">
        <v>11</v>
      </c>
      <c r="O1166" s="788"/>
      <c r="P1166" s="788"/>
      <c r="Q1166" s="812" t="s">
        <v>2318</v>
      </c>
      <c r="R1166" s="807" t="s">
        <v>16715</v>
      </c>
      <c r="S1166" s="807" t="s">
        <v>8952</v>
      </c>
      <c r="T1166" s="800" t="s">
        <v>11542</v>
      </c>
      <c r="U1166" s="807"/>
      <c r="V1166" s="1014">
        <v>1</v>
      </c>
      <c r="W1166" s="807" t="s">
        <v>11546</v>
      </c>
      <c r="X1166" s="807"/>
      <c r="Y1166" s="807"/>
      <c r="Z1166" s="807"/>
      <c r="AA1166" s="807"/>
      <c r="AB1166" s="807"/>
      <c r="AC1166" s="807" t="s">
        <v>10027</v>
      </c>
      <c r="AD1166" s="807" t="s">
        <v>10027</v>
      </c>
      <c r="AE1166" s="807" t="s">
        <v>10027</v>
      </c>
      <c r="AF1166" s="807" t="s">
        <v>10027</v>
      </c>
      <c r="AG1166" s="807"/>
      <c r="AH1166" s="807"/>
      <c r="AI1166" s="807"/>
      <c r="AJ1166" s="807"/>
      <c r="AK1166" s="761"/>
    </row>
    <row r="1167" spans="1:37" s="577" customFormat="1" ht="31.5" customHeight="1" x14ac:dyDescent="0.25">
      <c r="A1167" s="767"/>
      <c r="B1167" s="784">
        <v>1159</v>
      </c>
      <c r="C1167" s="785" t="s">
        <v>2844</v>
      </c>
      <c r="D1167" s="785" t="s">
        <v>8378</v>
      </c>
      <c r="E1167" s="807" t="s">
        <v>7378</v>
      </c>
      <c r="F1167" s="787" t="s">
        <v>11480</v>
      </c>
      <c r="G1167" s="807" t="s">
        <v>10200</v>
      </c>
      <c r="H1167" s="807"/>
      <c r="I1167" s="807"/>
      <c r="J1167" s="807"/>
      <c r="K1167" s="807"/>
      <c r="L1167" s="807">
        <f t="shared" si="98"/>
        <v>290.39999999999998</v>
      </c>
      <c r="M1167" s="807"/>
      <c r="N1167" s="786">
        <v>24.2</v>
      </c>
      <c r="O1167" s="788"/>
      <c r="P1167" s="788"/>
      <c r="Q1167" s="812" t="s">
        <v>2318</v>
      </c>
      <c r="R1167" s="807" t="s">
        <v>16715</v>
      </c>
      <c r="S1167" s="807" t="s">
        <v>8952</v>
      </c>
      <c r="T1167" s="800" t="s">
        <v>9199</v>
      </c>
      <c r="U1167" s="807"/>
      <c r="V1167" s="1014">
        <v>1</v>
      </c>
      <c r="W1167" s="807" t="s">
        <v>11566</v>
      </c>
      <c r="X1167" s="807"/>
      <c r="Y1167" s="807"/>
      <c r="Z1167" s="807"/>
      <c r="AA1167" s="807"/>
      <c r="AB1167" s="807"/>
      <c r="AC1167" s="807" t="s">
        <v>10027</v>
      </c>
      <c r="AD1167" s="807" t="s">
        <v>10027</v>
      </c>
      <c r="AE1167" s="807" t="s">
        <v>10027</v>
      </c>
      <c r="AF1167" s="807" t="s">
        <v>10027</v>
      </c>
      <c r="AG1167" s="807"/>
      <c r="AH1167" s="807"/>
      <c r="AI1167" s="807"/>
      <c r="AJ1167" s="807"/>
      <c r="AK1167" s="761"/>
    </row>
    <row r="1168" spans="1:37" s="577" customFormat="1" ht="31.5" customHeight="1" x14ac:dyDescent="0.25">
      <c r="A1168" s="767"/>
      <c r="B1168" s="784">
        <v>1160</v>
      </c>
      <c r="C1168" s="798" t="s">
        <v>2759</v>
      </c>
      <c r="D1168" s="785" t="s">
        <v>7279</v>
      </c>
      <c r="E1168" s="807" t="s">
        <v>7379</v>
      </c>
      <c r="F1168" s="787" t="s">
        <v>11480</v>
      </c>
      <c r="G1168" s="807" t="s">
        <v>10200</v>
      </c>
      <c r="H1168" s="807"/>
      <c r="I1168" s="807"/>
      <c r="J1168" s="807"/>
      <c r="K1168" s="807"/>
      <c r="L1168" s="807">
        <f t="shared" si="98"/>
        <v>118.80000000000001</v>
      </c>
      <c r="M1168" s="807"/>
      <c r="N1168" s="788">
        <v>9.9</v>
      </c>
      <c r="O1168" s="788"/>
      <c r="P1168" s="788"/>
      <c r="Q1168" s="812" t="s">
        <v>2318</v>
      </c>
      <c r="R1168" s="807" t="s">
        <v>16715</v>
      </c>
      <c r="S1168" s="807" t="s">
        <v>8952</v>
      </c>
      <c r="T1168" s="800" t="s">
        <v>11567</v>
      </c>
      <c r="U1168" s="807"/>
      <c r="V1168" s="1014">
        <v>1</v>
      </c>
      <c r="W1168" s="807" t="s">
        <v>11568</v>
      </c>
      <c r="X1168" s="807"/>
      <c r="Y1168" s="807"/>
      <c r="Z1168" s="807"/>
      <c r="AA1168" s="807"/>
      <c r="AB1168" s="807"/>
      <c r="AC1168" s="807" t="s">
        <v>10027</v>
      </c>
      <c r="AD1168" s="807" t="s">
        <v>10027</v>
      </c>
      <c r="AE1168" s="807" t="s">
        <v>10027</v>
      </c>
      <c r="AF1168" s="807" t="s">
        <v>10027</v>
      </c>
      <c r="AG1168" s="807"/>
      <c r="AH1168" s="807"/>
      <c r="AI1168" s="807"/>
      <c r="AJ1168" s="807"/>
      <c r="AK1168" s="761"/>
    </row>
    <row r="1169" spans="1:37" s="577" customFormat="1" ht="31.5" customHeight="1" x14ac:dyDescent="0.25">
      <c r="A1169" s="767"/>
      <c r="B1169" s="784">
        <v>1161</v>
      </c>
      <c r="C1169" s="785" t="s">
        <v>2768</v>
      </c>
      <c r="D1169" s="785" t="s">
        <v>8431</v>
      </c>
      <c r="E1169" s="807" t="s">
        <v>7380</v>
      </c>
      <c r="F1169" s="787" t="s">
        <v>11480</v>
      </c>
      <c r="G1169" s="807" t="s">
        <v>10200</v>
      </c>
      <c r="H1169" s="807"/>
      <c r="I1169" s="807"/>
      <c r="J1169" s="807"/>
      <c r="K1169" s="807"/>
      <c r="L1169" s="807">
        <f t="shared" si="98"/>
        <v>132</v>
      </c>
      <c r="M1169" s="807"/>
      <c r="N1169" s="786">
        <v>11</v>
      </c>
      <c r="O1169" s="788"/>
      <c r="P1169" s="788"/>
      <c r="Q1169" s="812" t="s">
        <v>2318</v>
      </c>
      <c r="R1169" s="807" t="s">
        <v>16715</v>
      </c>
      <c r="S1169" s="807" t="s">
        <v>8952</v>
      </c>
      <c r="T1169" s="807" t="s">
        <v>11511</v>
      </c>
      <c r="U1169" s="807"/>
      <c r="V1169" s="1014">
        <v>2</v>
      </c>
      <c r="W1169" s="807" t="s">
        <v>11509</v>
      </c>
      <c r="X1169" s="807"/>
      <c r="Y1169" s="807"/>
      <c r="Z1169" s="807"/>
      <c r="AA1169" s="807"/>
      <c r="AB1169" s="807"/>
      <c r="AC1169" s="807" t="s">
        <v>10027</v>
      </c>
      <c r="AD1169" s="807" t="s">
        <v>10027</v>
      </c>
      <c r="AE1169" s="807" t="s">
        <v>10027</v>
      </c>
      <c r="AF1169" s="807" t="s">
        <v>10027</v>
      </c>
      <c r="AG1169" s="807"/>
      <c r="AH1169" s="807"/>
      <c r="AI1169" s="807"/>
      <c r="AJ1169" s="807"/>
      <c r="AK1169" s="761"/>
    </row>
    <row r="1170" spans="1:37" s="577" customFormat="1" ht="31.5" customHeight="1" x14ac:dyDescent="0.25">
      <c r="A1170" s="767"/>
      <c r="B1170" s="784">
        <v>1162</v>
      </c>
      <c r="C1170" s="798" t="s">
        <v>2759</v>
      </c>
      <c r="D1170" s="785" t="s">
        <v>7281</v>
      </c>
      <c r="E1170" s="807" t="s">
        <v>7381</v>
      </c>
      <c r="F1170" s="787" t="s">
        <v>11480</v>
      </c>
      <c r="G1170" s="807" t="s">
        <v>10200</v>
      </c>
      <c r="H1170" s="807"/>
      <c r="I1170" s="807"/>
      <c r="J1170" s="807"/>
      <c r="K1170" s="807"/>
      <c r="L1170" s="807">
        <f t="shared" si="98"/>
        <v>224.39999999999998</v>
      </c>
      <c r="M1170" s="807"/>
      <c r="N1170" s="788">
        <v>18.7</v>
      </c>
      <c r="O1170" s="788"/>
      <c r="P1170" s="788"/>
      <c r="Q1170" s="812" t="s">
        <v>2318</v>
      </c>
      <c r="R1170" s="807" t="s">
        <v>16715</v>
      </c>
      <c r="S1170" s="807" t="s">
        <v>8952</v>
      </c>
      <c r="T1170" s="800" t="s">
        <v>11569</v>
      </c>
      <c r="U1170" s="807"/>
      <c r="V1170" s="1014">
        <v>2</v>
      </c>
      <c r="W1170" s="807" t="s">
        <v>10826</v>
      </c>
      <c r="X1170" s="807"/>
      <c r="Y1170" s="807"/>
      <c r="Z1170" s="807"/>
      <c r="AA1170" s="807"/>
      <c r="AB1170" s="807"/>
      <c r="AC1170" s="807" t="s">
        <v>10027</v>
      </c>
      <c r="AD1170" s="807" t="s">
        <v>10027</v>
      </c>
      <c r="AE1170" s="807" t="s">
        <v>10027</v>
      </c>
      <c r="AF1170" s="807" t="s">
        <v>10027</v>
      </c>
      <c r="AG1170" s="807"/>
      <c r="AH1170" s="807"/>
      <c r="AI1170" s="807"/>
      <c r="AJ1170" s="807"/>
      <c r="AK1170" s="761"/>
    </row>
    <row r="1171" spans="1:37" s="577" customFormat="1" ht="31.5" customHeight="1" x14ac:dyDescent="0.25">
      <c r="A1171" s="767"/>
      <c r="B1171" s="784">
        <v>1163</v>
      </c>
      <c r="C1171" s="798" t="s">
        <v>2759</v>
      </c>
      <c r="D1171" s="785" t="s">
        <v>9755</v>
      </c>
      <c r="E1171" s="807" t="s">
        <v>7382</v>
      </c>
      <c r="F1171" s="787" t="s">
        <v>11480</v>
      </c>
      <c r="G1171" s="807" t="s">
        <v>10200</v>
      </c>
      <c r="H1171" s="807"/>
      <c r="I1171" s="807"/>
      <c r="J1171" s="807"/>
      <c r="K1171" s="807"/>
      <c r="L1171" s="807">
        <f t="shared" si="98"/>
        <v>211.20000000000002</v>
      </c>
      <c r="M1171" s="807"/>
      <c r="N1171" s="788">
        <v>17.600000000000001</v>
      </c>
      <c r="O1171" s="788"/>
      <c r="P1171" s="788"/>
      <c r="Q1171" s="812" t="s">
        <v>2318</v>
      </c>
      <c r="R1171" s="807" t="s">
        <v>16715</v>
      </c>
      <c r="S1171" s="807" t="s">
        <v>8952</v>
      </c>
      <c r="T1171" s="807" t="s">
        <v>11503</v>
      </c>
      <c r="U1171" s="807"/>
      <c r="V1171" s="1014">
        <v>1</v>
      </c>
      <c r="W1171" s="807" t="s">
        <v>11504</v>
      </c>
      <c r="X1171" s="807"/>
      <c r="Y1171" s="807"/>
      <c r="Z1171" s="807"/>
      <c r="AA1171" s="807"/>
      <c r="AB1171" s="807"/>
      <c r="AC1171" s="807" t="s">
        <v>10027</v>
      </c>
      <c r="AD1171" s="807" t="s">
        <v>10027</v>
      </c>
      <c r="AE1171" s="807" t="s">
        <v>10027</v>
      </c>
      <c r="AF1171" s="807" t="s">
        <v>10027</v>
      </c>
      <c r="AG1171" s="807"/>
      <c r="AH1171" s="807"/>
      <c r="AI1171" s="807"/>
      <c r="AJ1171" s="807"/>
      <c r="AK1171" s="761"/>
    </row>
    <row r="1172" spans="1:37" s="577" customFormat="1" ht="31.5" customHeight="1" x14ac:dyDescent="0.25">
      <c r="A1172" s="767"/>
      <c r="B1172" s="784">
        <v>1164</v>
      </c>
      <c r="C1172" s="798" t="s">
        <v>2759</v>
      </c>
      <c r="D1172" s="785" t="s">
        <v>9749</v>
      </c>
      <c r="E1172" s="807" t="s">
        <v>7309</v>
      </c>
      <c r="F1172" s="787" t="s">
        <v>7283</v>
      </c>
      <c r="G1172" s="807" t="s">
        <v>10200</v>
      </c>
      <c r="H1172" s="807"/>
      <c r="I1172" s="807"/>
      <c r="J1172" s="807"/>
      <c r="K1172" s="807"/>
      <c r="L1172" s="807">
        <f t="shared" si="98"/>
        <v>198</v>
      </c>
      <c r="M1172" s="807"/>
      <c r="N1172" s="788">
        <v>16.5</v>
      </c>
      <c r="O1172" s="788"/>
      <c r="P1172" s="788"/>
      <c r="Q1172" s="812" t="s">
        <v>7283</v>
      </c>
      <c r="R1172" s="807" t="s">
        <v>16715</v>
      </c>
      <c r="S1172" s="807" t="s">
        <v>8952</v>
      </c>
      <c r="T1172" s="800" t="s">
        <v>11579</v>
      </c>
      <c r="U1172" s="807"/>
      <c r="V1172" s="1014">
        <v>1</v>
      </c>
      <c r="W1172" s="807" t="s">
        <v>11580</v>
      </c>
      <c r="X1172" s="807"/>
      <c r="Y1172" s="807"/>
      <c r="Z1172" s="807"/>
      <c r="AA1172" s="807"/>
      <c r="AB1172" s="807"/>
      <c r="AC1172" s="807"/>
      <c r="AD1172" s="807"/>
      <c r="AE1172" s="807"/>
      <c r="AF1172" s="807"/>
      <c r="AG1172" s="807"/>
      <c r="AH1172" s="807"/>
      <c r="AI1172" s="807"/>
      <c r="AJ1172" s="807"/>
      <c r="AK1172" s="761"/>
    </row>
    <row r="1173" spans="1:37" ht="31.5" customHeight="1" x14ac:dyDescent="0.25">
      <c r="A1173" s="767"/>
      <c r="B1173" s="784">
        <v>1165</v>
      </c>
      <c r="C1173" s="798" t="s">
        <v>2759</v>
      </c>
      <c r="D1173" s="785" t="s">
        <v>11591</v>
      </c>
      <c r="E1173" s="807" t="s">
        <v>7310</v>
      </c>
      <c r="F1173" s="785" t="s">
        <v>2833</v>
      </c>
      <c r="G1173" s="807" t="s">
        <v>10200</v>
      </c>
      <c r="H1173" s="807"/>
      <c r="I1173" s="807"/>
      <c r="J1173" s="807"/>
      <c r="K1173" s="807"/>
      <c r="L1173" s="807">
        <f t="shared" si="98"/>
        <v>114.35999999999999</v>
      </c>
      <c r="M1173" s="807"/>
      <c r="N1173" s="788">
        <v>9.5299999999999994</v>
      </c>
      <c r="O1173" s="788"/>
      <c r="P1173" s="788"/>
      <c r="Q1173" s="807" t="s">
        <v>2833</v>
      </c>
      <c r="R1173" s="807" t="s">
        <v>16715</v>
      </c>
      <c r="S1173" s="807" t="s">
        <v>8952</v>
      </c>
      <c r="T1173" s="800" t="s">
        <v>2836</v>
      </c>
      <c r="U1173" s="807"/>
      <c r="V1173" s="963"/>
      <c r="W1173" s="807"/>
      <c r="X1173" s="807"/>
      <c r="Y1173" s="807"/>
      <c r="Z1173" s="807" t="s">
        <v>16525</v>
      </c>
      <c r="AA1173" s="807"/>
      <c r="AB1173" s="807"/>
      <c r="AC1173" s="807"/>
      <c r="AD1173" s="807"/>
      <c r="AE1173" s="807"/>
      <c r="AF1173" s="807"/>
      <c r="AG1173" s="807"/>
      <c r="AH1173" s="807"/>
      <c r="AI1173" s="807"/>
      <c r="AJ1173" s="807"/>
      <c r="AK1173" s="559"/>
    </row>
    <row r="1174" spans="1:37" ht="31.5" customHeight="1" x14ac:dyDescent="0.25">
      <c r="A1174" s="767"/>
      <c r="B1174" s="784">
        <v>1166</v>
      </c>
      <c r="C1174" s="785" t="s">
        <v>9386</v>
      </c>
      <c r="D1174" s="787" t="s">
        <v>8462</v>
      </c>
      <c r="E1174" s="807" t="s">
        <v>7311</v>
      </c>
      <c r="F1174" s="785" t="s">
        <v>7284</v>
      </c>
      <c r="G1174" s="807" t="s">
        <v>10200</v>
      </c>
      <c r="H1174" s="807"/>
      <c r="I1174" s="807"/>
      <c r="J1174" s="807"/>
      <c r="K1174" s="807"/>
      <c r="L1174" s="807">
        <f t="shared" si="98"/>
        <v>48</v>
      </c>
      <c r="M1174" s="807"/>
      <c r="N1174" s="786">
        <v>4</v>
      </c>
      <c r="O1174" s="788"/>
      <c r="P1174" s="788"/>
      <c r="Q1174" s="807" t="s">
        <v>7284</v>
      </c>
      <c r="R1174" s="807" t="s">
        <v>16715</v>
      </c>
      <c r="S1174" s="807" t="s">
        <v>8952</v>
      </c>
      <c r="T1174" s="800" t="s">
        <v>11592</v>
      </c>
      <c r="U1174" s="807"/>
      <c r="V1174" s="963"/>
      <c r="W1174" s="807"/>
      <c r="X1174" s="807"/>
      <c r="Y1174" s="807"/>
      <c r="Z1174" s="807" t="s">
        <v>16526</v>
      </c>
      <c r="AA1174" s="807"/>
      <c r="AB1174" s="807"/>
      <c r="AC1174" s="807"/>
      <c r="AD1174" s="807"/>
      <c r="AE1174" s="807"/>
      <c r="AF1174" s="807"/>
      <c r="AG1174" s="807"/>
      <c r="AH1174" s="807"/>
      <c r="AI1174" s="807"/>
      <c r="AJ1174" s="807"/>
      <c r="AK1174" s="559"/>
    </row>
    <row r="1175" spans="1:37" ht="31.5" customHeight="1" x14ac:dyDescent="0.25">
      <c r="A1175" s="767"/>
      <c r="B1175" s="784">
        <v>1167</v>
      </c>
      <c r="C1175" s="798" t="s">
        <v>2759</v>
      </c>
      <c r="D1175" s="785" t="s">
        <v>7291</v>
      </c>
      <c r="E1175" s="807" t="s">
        <v>7312</v>
      </c>
      <c r="F1175" s="785" t="s">
        <v>7285</v>
      </c>
      <c r="G1175" s="807" t="s">
        <v>10200</v>
      </c>
      <c r="H1175" s="807"/>
      <c r="I1175" s="807"/>
      <c r="J1175" s="807"/>
      <c r="K1175" s="807"/>
      <c r="L1175" s="807">
        <f t="shared" si="98"/>
        <v>848.64</v>
      </c>
      <c r="M1175" s="807"/>
      <c r="N1175" s="788">
        <v>70.72</v>
      </c>
      <c r="O1175" s="788"/>
      <c r="P1175" s="788"/>
      <c r="Q1175" s="807" t="s">
        <v>7285</v>
      </c>
      <c r="R1175" s="807" t="s">
        <v>16715</v>
      </c>
      <c r="S1175" s="807" t="s">
        <v>8952</v>
      </c>
      <c r="T1175" s="807" t="s">
        <v>11593</v>
      </c>
      <c r="U1175" s="807"/>
      <c r="V1175" s="963"/>
      <c r="W1175" s="807"/>
      <c r="X1175" s="807"/>
      <c r="Y1175" s="807"/>
      <c r="Z1175" s="807"/>
      <c r="AA1175" s="807">
        <v>2</v>
      </c>
      <c r="AB1175" s="807" t="s">
        <v>10458</v>
      </c>
      <c r="AC1175" s="807"/>
      <c r="AD1175" s="807"/>
      <c r="AE1175" s="807"/>
      <c r="AF1175" s="807"/>
      <c r="AG1175" s="807"/>
      <c r="AH1175" s="807"/>
      <c r="AI1175" s="807"/>
      <c r="AJ1175" s="807"/>
      <c r="AK1175" s="559"/>
    </row>
    <row r="1176" spans="1:37" ht="31.5" customHeight="1" x14ac:dyDescent="0.25">
      <c r="A1176" s="767"/>
      <c r="B1176" s="784">
        <v>1168</v>
      </c>
      <c r="C1176" s="798" t="s">
        <v>2759</v>
      </c>
      <c r="D1176" s="785" t="s">
        <v>11594</v>
      </c>
      <c r="E1176" s="807" t="s">
        <v>7313</v>
      </c>
      <c r="F1176" s="785" t="s">
        <v>7286</v>
      </c>
      <c r="G1176" s="807" t="s">
        <v>10200</v>
      </c>
      <c r="H1176" s="807"/>
      <c r="I1176" s="807"/>
      <c r="J1176" s="807"/>
      <c r="K1176" s="807"/>
      <c r="L1176" s="807">
        <f t="shared" si="98"/>
        <v>153.60000000000002</v>
      </c>
      <c r="M1176" s="807"/>
      <c r="N1176" s="788">
        <v>12.8</v>
      </c>
      <c r="O1176" s="788"/>
      <c r="P1176" s="788"/>
      <c r="Q1176" s="807" t="s">
        <v>7286</v>
      </c>
      <c r="R1176" s="807" t="s">
        <v>16715</v>
      </c>
      <c r="S1176" s="807" t="s">
        <v>8952</v>
      </c>
      <c r="T1176" s="807" t="s">
        <v>9283</v>
      </c>
      <c r="U1176" s="807"/>
      <c r="V1176" s="963">
        <v>1</v>
      </c>
      <c r="W1176" s="807" t="s">
        <v>11488</v>
      </c>
      <c r="X1176" s="807"/>
      <c r="Y1176" s="807"/>
      <c r="Z1176" s="807"/>
      <c r="AA1176" s="807"/>
      <c r="AB1176" s="807"/>
      <c r="AC1176" s="807"/>
      <c r="AD1176" s="807"/>
      <c r="AE1176" s="807"/>
      <c r="AF1176" s="807"/>
      <c r="AG1176" s="807"/>
      <c r="AH1176" s="807"/>
      <c r="AI1176" s="807"/>
      <c r="AJ1176" s="807"/>
      <c r="AK1176" s="559"/>
    </row>
    <row r="1177" spans="1:37" ht="31.5" customHeight="1" x14ac:dyDescent="0.25">
      <c r="A1177" s="767"/>
      <c r="B1177" s="784">
        <v>1169</v>
      </c>
      <c r="C1177" s="798" t="s">
        <v>2759</v>
      </c>
      <c r="D1177" s="785" t="s">
        <v>11595</v>
      </c>
      <c r="E1177" s="807" t="s">
        <v>7315</v>
      </c>
      <c r="F1177" s="785" t="s">
        <v>7288</v>
      </c>
      <c r="G1177" s="807" t="s">
        <v>10200</v>
      </c>
      <c r="H1177" s="807"/>
      <c r="I1177" s="807"/>
      <c r="J1177" s="807"/>
      <c r="K1177" s="807"/>
      <c r="L1177" s="807">
        <f t="shared" si="98"/>
        <v>277.20000000000005</v>
      </c>
      <c r="M1177" s="807"/>
      <c r="N1177" s="788">
        <v>23.1</v>
      </c>
      <c r="O1177" s="788"/>
      <c r="P1177" s="788"/>
      <c r="Q1177" s="807" t="s">
        <v>7288</v>
      </c>
      <c r="R1177" s="807" t="s">
        <v>16715</v>
      </c>
      <c r="S1177" s="807" t="s">
        <v>8952</v>
      </c>
      <c r="T1177" s="807" t="s">
        <v>11596</v>
      </c>
      <c r="U1177" s="807"/>
      <c r="V1177" s="963"/>
      <c r="W1177" s="807"/>
      <c r="X1177" s="807"/>
      <c r="Y1177" s="807"/>
      <c r="Z1177" s="807" t="s">
        <v>11066</v>
      </c>
      <c r="AA1177" s="807"/>
      <c r="AB1177" s="807"/>
      <c r="AC1177" s="807"/>
      <c r="AD1177" s="807"/>
      <c r="AE1177" s="807"/>
      <c r="AF1177" s="807"/>
      <c r="AG1177" s="807"/>
      <c r="AH1177" s="807"/>
      <c r="AI1177" s="807"/>
      <c r="AJ1177" s="807"/>
      <c r="AK1177" s="559"/>
    </row>
    <row r="1178" spans="1:37" ht="31.5" customHeight="1" x14ac:dyDescent="0.25">
      <c r="A1178" s="767"/>
      <c r="B1178" s="784">
        <v>1170</v>
      </c>
      <c r="C1178" s="785" t="s">
        <v>2844</v>
      </c>
      <c r="D1178" s="785" t="s">
        <v>11597</v>
      </c>
      <c r="E1178" s="807" t="s">
        <v>7317</v>
      </c>
      <c r="F1178" s="785" t="s">
        <v>7286</v>
      </c>
      <c r="G1178" s="807" t="s">
        <v>10200</v>
      </c>
      <c r="H1178" s="807"/>
      <c r="I1178" s="807"/>
      <c r="J1178" s="807"/>
      <c r="K1178" s="807"/>
      <c r="L1178" s="807">
        <f t="shared" si="98"/>
        <v>237.60000000000002</v>
      </c>
      <c r="M1178" s="807"/>
      <c r="N1178" s="786">
        <v>19.8</v>
      </c>
      <c r="O1178" s="788"/>
      <c r="P1178" s="788"/>
      <c r="Q1178" s="807" t="s">
        <v>7286</v>
      </c>
      <c r="R1178" s="807" t="s">
        <v>16715</v>
      </c>
      <c r="S1178" s="807" t="s">
        <v>8952</v>
      </c>
      <c r="T1178" s="807" t="s">
        <v>9202</v>
      </c>
      <c r="U1178" s="807"/>
      <c r="V1178" s="963">
        <v>2</v>
      </c>
      <c r="W1178" s="807" t="s">
        <v>12934</v>
      </c>
      <c r="X1178" s="807"/>
      <c r="Y1178" s="807"/>
      <c r="Z1178" s="807"/>
      <c r="AA1178" s="807"/>
      <c r="AB1178" s="807"/>
      <c r="AC1178" s="807"/>
      <c r="AD1178" s="807"/>
      <c r="AE1178" s="807"/>
      <c r="AF1178" s="807"/>
      <c r="AG1178" s="807"/>
      <c r="AH1178" s="807"/>
      <c r="AI1178" s="807"/>
      <c r="AJ1178" s="807"/>
      <c r="AK1178" s="559"/>
    </row>
    <row r="1179" spans="1:37" ht="31.5" customHeight="1" x14ac:dyDescent="0.25">
      <c r="A1179" s="767"/>
      <c r="B1179" s="784">
        <v>1171</v>
      </c>
      <c r="C1179" s="785" t="s">
        <v>2844</v>
      </c>
      <c r="D1179" s="785" t="s">
        <v>8842</v>
      </c>
      <c r="E1179" s="807" t="s">
        <v>7318</v>
      </c>
      <c r="F1179" s="785" t="s">
        <v>7286</v>
      </c>
      <c r="G1179" s="807" t="s">
        <v>10200</v>
      </c>
      <c r="H1179" s="807"/>
      <c r="I1179" s="807"/>
      <c r="J1179" s="807"/>
      <c r="K1179" s="807"/>
      <c r="L1179" s="807">
        <f t="shared" si="98"/>
        <v>172.8</v>
      </c>
      <c r="M1179" s="807"/>
      <c r="N1179" s="786">
        <v>14.4</v>
      </c>
      <c r="O1179" s="788"/>
      <c r="P1179" s="788"/>
      <c r="Q1179" s="807" t="s">
        <v>7286</v>
      </c>
      <c r="R1179" s="807" t="s">
        <v>16715</v>
      </c>
      <c r="S1179" s="807" t="s">
        <v>8952</v>
      </c>
      <c r="T1179" s="800" t="s">
        <v>9284</v>
      </c>
      <c r="U1179" s="807"/>
      <c r="V1179" s="963">
        <v>2</v>
      </c>
      <c r="W1179" s="807" t="s">
        <v>12934</v>
      </c>
      <c r="X1179" s="807"/>
      <c r="Y1179" s="807"/>
      <c r="Z1179" s="807"/>
      <c r="AA1179" s="807"/>
      <c r="AB1179" s="807"/>
      <c r="AC1179" s="807"/>
      <c r="AD1179" s="807"/>
      <c r="AE1179" s="807"/>
      <c r="AF1179" s="807"/>
      <c r="AG1179" s="807"/>
      <c r="AH1179" s="807"/>
      <c r="AI1179" s="807"/>
      <c r="AJ1179" s="807"/>
      <c r="AK1179" s="559"/>
    </row>
    <row r="1180" spans="1:37" ht="31.5" customHeight="1" x14ac:dyDescent="0.25">
      <c r="A1180" s="767"/>
      <c r="B1180" s="784">
        <v>1172</v>
      </c>
      <c r="C1180" s="785" t="s">
        <v>3034</v>
      </c>
      <c r="D1180" s="785" t="s">
        <v>11598</v>
      </c>
      <c r="E1180" s="807" t="s">
        <v>7319</v>
      </c>
      <c r="F1180" s="785" t="s">
        <v>7286</v>
      </c>
      <c r="G1180" s="807" t="s">
        <v>10200</v>
      </c>
      <c r="H1180" s="807"/>
      <c r="I1180" s="807"/>
      <c r="J1180" s="807"/>
      <c r="K1180" s="807"/>
      <c r="L1180" s="807">
        <f t="shared" si="98"/>
        <v>166.44</v>
      </c>
      <c r="M1180" s="807"/>
      <c r="N1180" s="786">
        <v>13.87</v>
      </c>
      <c r="O1180" s="788"/>
      <c r="P1180" s="788"/>
      <c r="Q1180" s="807" t="s">
        <v>7286</v>
      </c>
      <c r="R1180" s="807" t="s">
        <v>16715</v>
      </c>
      <c r="S1180" s="807" t="s">
        <v>8952</v>
      </c>
      <c r="T1180" s="800" t="s">
        <v>9285</v>
      </c>
      <c r="U1180" s="807"/>
      <c r="V1180" s="963">
        <v>2</v>
      </c>
      <c r="W1180" s="807" t="s">
        <v>11552</v>
      </c>
      <c r="X1180" s="807"/>
      <c r="Y1180" s="807"/>
      <c r="Z1180" s="807"/>
      <c r="AA1180" s="807"/>
      <c r="AB1180" s="807"/>
      <c r="AC1180" s="807"/>
      <c r="AD1180" s="807"/>
      <c r="AE1180" s="807"/>
      <c r="AF1180" s="807"/>
      <c r="AG1180" s="807"/>
      <c r="AH1180" s="807"/>
      <c r="AI1180" s="807"/>
      <c r="AJ1180" s="807"/>
      <c r="AK1180" s="559"/>
    </row>
    <row r="1181" spans="1:37" ht="31.5" customHeight="1" x14ac:dyDescent="0.25">
      <c r="A1181" s="767"/>
      <c r="B1181" s="784">
        <v>1173</v>
      </c>
      <c r="C1181" s="798" t="s">
        <v>2759</v>
      </c>
      <c r="D1181" s="785" t="s">
        <v>9288</v>
      </c>
      <c r="E1181" s="807" t="s">
        <v>7320</v>
      </c>
      <c r="F1181" s="785" t="s">
        <v>7286</v>
      </c>
      <c r="G1181" s="807" t="s">
        <v>10200</v>
      </c>
      <c r="H1181" s="807"/>
      <c r="I1181" s="807"/>
      <c r="J1181" s="807"/>
      <c r="K1181" s="807"/>
      <c r="L1181" s="807">
        <f t="shared" si="98"/>
        <v>83.16</v>
      </c>
      <c r="M1181" s="807"/>
      <c r="N1181" s="788">
        <v>6.93</v>
      </c>
      <c r="O1181" s="788"/>
      <c r="P1181" s="788"/>
      <c r="Q1181" s="807" t="s">
        <v>7286</v>
      </c>
      <c r="R1181" s="807" t="s">
        <v>16715</v>
      </c>
      <c r="S1181" s="807" t="s">
        <v>8952</v>
      </c>
      <c r="T1181" s="800" t="s">
        <v>9286</v>
      </c>
      <c r="U1181" s="807"/>
      <c r="V1181" s="963"/>
      <c r="W1181" s="807"/>
      <c r="X1181" s="807"/>
      <c r="Y1181" s="807"/>
      <c r="Z1181" s="807" t="s">
        <v>16527</v>
      </c>
      <c r="AA1181" s="807"/>
      <c r="AB1181" s="807"/>
      <c r="AC1181" s="807"/>
      <c r="AD1181" s="807"/>
      <c r="AE1181" s="807"/>
      <c r="AF1181" s="807"/>
      <c r="AG1181" s="807"/>
      <c r="AH1181" s="807"/>
      <c r="AI1181" s="807"/>
      <c r="AJ1181" s="807"/>
      <c r="AK1181" s="559"/>
    </row>
    <row r="1182" spans="1:37" ht="31.5" customHeight="1" x14ac:dyDescent="0.25">
      <c r="A1182" s="767"/>
      <c r="B1182" s="784">
        <v>1174</v>
      </c>
      <c r="C1182" s="785" t="s">
        <v>3034</v>
      </c>
      <c r="D1182" s="785" t="s">
        <v>9289</v>
      </c>
      <c r="E1182" s="807" t="s">
        <v>14424</v>
      </c>
      <c r="F1182" s="785" t="s">
        <v>7286</v>
      </c>
      <c r="G1182" s="807" t="s">
        <v>10200</v>
      </c>
      <c r="H1182" s="807"/>
      <c r="I1182" s="807"/>
      <c r="J1182" s="807"/>
      <c r="K1182" s="807"/>
      <c r="L1182" s="807">
        <f t="shared" si="98"/>
        <v>343.20000000000005</v>
      </c>
      <c r="M1182" s="807"/>
      <c r="N1182" s="786">
        <v>28.6</v>
      </c>
      <c r="O1182" s="788"/>
      <c r="P1182" s="788"/>
      <c r="Q1182" s="807" t="s">
        <v>7286</v>
      </c>
      <c r="R1182" s="807" t="s">
        <v>16715</v>
      </c>
      <c r="S1182" s="807" t="s">
        <v>8952</v>
      </c>
      <c r="T1182" s="800" t="s">
        <v>17661</v>
      </c>
      <c r="U1182" s="807"/>
      <c r="V1182" s="963">
        <v>2</v>
      </c>
      <c r="W1182" s="807" t="s">
        <v>11552</v>
      </c>
      <c r="X1182" s="807"/>
      <c r="Y1182" s="807"/>
      <c r="Z1182" s="807"/>
      <c r="AA1182" s="807"/>
      <c r="AB1182" s="807"/>
      <c r="AC1182" s="807"/>
      <c r="AD1182" s="807"/>
      <c r="AE1182" s="807"/>
      <c r="AF1182" s="807"/>
      <c r="AG1182" s="807"/>
      <c r="AH1182" s="807"/>
      <c r="AI1182" s="807"/>
      <c r="AJ1182" s="807"/>
      <c r="AK1182" s="559"/>
    </row>
    <row r="1183" spans="1:37" ht="31.5" customHeight="1" x14ac:dyDescent="0.25">
      <c r="A1183" s="767"/>
      <c r="B1183" s="784">
        <v>1175</v>
      </c>
      <c r="C1183" s="785" t="s">
        <v>3034</v>
      </c>
      <c r="D1183" s="785" t="s">
        <v>9290</v>
      </c>
      <c r="E1183" s="807" t="s">
        <v>7322</v>
      </c>
      <c r="F1183" s="785" t="s">
        <v>7286</v>
      </c>
      <c r="G1183" s="807" t="s">
        <v>10200</v>
      </c>
      <c r="H1183" s="807"/>
      <c r="I1183" s="807"/>
      <c r="J1183" s="807"/>
      <c r="K1183" s="807"/>
      <c r="L1183" s="807">
        <f t="shared" si="98"/>
        <v>237.60000000000002</v>
      </c>
      <c r="M1183" s="807"/>
      <c r="N1183" s="786">
        <v>19.8</v>
      </c>
      <c r="O1183" s="788"/>
      <c r="P1183" s="788"/>
      <c r="Q1183" s="807" t="s">
        <v>7286</v>
      </c>
      <c r="R1183" s="807" t="s">
        <v>16715</v>
      </c>
      <c r="S1183" s="807" t="s">
        <v>8952</v>
      </c>
      <c r="T1183" s="807" t="s">
        <v>9287</v>
      </c>
      <c r="U1183" s="807"/>
      <c r="V1183" s="963">
        <v>2</v>
      </c>
      <c r="W1183" s="807" t="s">
        <v>11552</v>
      </c>
      <c r="X1183" s="807"/>
      <c r="Y1183" s="807"/>
      <c r="Z1183" s="807"/>
      <c r="AA1183" s="807"/>
      <c r="AB1183" s="807"/>
      <c r="AC1183" s="807"/>
      <c r="AD1183" s="807"/>
      <c r="AE1183" s="807"/>
      <c r="AF1183" s="807"/>
      <c r="AG1183" s="807"/>
      <c r="AH1183" s="807"/>
      <c r="AI1183" s="807"/>
      <c r="AJ1183" s="807"/>
      <c r="AK1183" s="559"/>
    </row>
    <row r="1184" spans="1:37" ht="31.5" customHeight="1" x14ac:dyDescent="0.25">
      <c r="A1184" s="767"/>
      <c r="B1184" s="784">
        <v>1176</v>
      </c>
      <c r="C1184" s="785" t="s">
        <v>2790</v>
      </c>
      <c r="D1184" s="785" t="s">
        <v>9868</v>
      </c>
      <c r="E1184" s="807" t="s">
        <v>7323</v>
      </c>
      <c r="F1184" s="785" t="s">
        <v>7286</v>
      </c>
      <c r="G1184" s="807" t="s">
        <v>10200</v>
      </c>
      <c r="H1184" s="807"/>
      <c r="I1184" s="807"/>
      <c r="J1184" s="807"/>
      <c r="K1184" s="807"/>
      <c r="L1184" s="807">
        <f t="shared" si="98"/>
        <v>1347</v>
      </c>
      <c r="M1184" s="807"/>
      <c r="N1184" s="786">
        <v>112.25</v>
      </c>
      <c r="O1184" s="788"/>
      <c r="P1184" s="788"/>
      <c r="Q1184" s="807" t="s">
        <v>7286</v>
      </c>
      <c r="R1184" s="807" t="s">
        <v>16715</v>
      </c>
      <c r="S1184" s="807" t="s">
        <v>8952</v>
      </c>
      <c r="T1184" s="807" t="s">
        <v>9291</v>
      </c>
      <c r="U1184" s="807"/>
      <c r="V1184" s="963">
        <v>1</v>
      </c>
      <c r="W1184" s="807" t="s">
        <v>11488</v>
      </c>
      <c r="X1184" s="807"/>
      <c r="Y1184" s="807"/>
      <c r="Z1184" s="807"/>
      <c r="AA1184" s="807"/>
      <c r="AB1184" s="807"/>
      <c r="AC1184" s="807"/>
      <c r="AD1184" s="807"/>
      <c r="AE1184" s="807"/>
      <c r="AF1184" s="807"/>
      <c r="AG1184" s="807"/>
      <c r="AH1184" s="807"/>
      <c r="AI1184" s="807"/>
      <c r="AJ1184" s="807"/>
      <c r="AK1184" s="559"/>
    </row>
    <row r="1185" spans="1:37" ht="31.5" customHeight="1" x14ac:dyDescent="0.25">
      <c r="A1185" s="767"/>
      <c r="B1185" s="784">
        <v>1177</v>
      </c>
      <c r="C1185" s="785" t="s">
        <v>2809</v>
      </c>
      <c r="D1185" s="785" t="s">
        <v>8972</v>
      </c>
      <c r="E1185" s="807" t="s">
        <v>7324</v>
      </c>
      <c r="F1185" s="785" t="s">
        <v>7289</v>
      </c>
      <c r="G1185" s="807" t="s">
        <v>10200</v>
      </c>
      <c r="H1185" s="807"/>
      <c r="I1185" s="807"/>
      <c r="J1185" s="807"/>
      <c r="K1185" s="807"/>
      <c r="L1185" s="807">
        <f t="shared" si="98"/>
        <v>27.839999999999996</v>
      </c>
      <c r="M1185" s="807"/>
      <c r="N1185" s="786">
        <v>2.3199999999999998</v>
      </c>
      <c r="O1185" s="788"/>
      <c r="P1185" s="788"/>
      <c r="Q1185" s="807" t="s">
        <v>7289</v>
      </c>
      <c r="R1185" s="807" t="s">
        <v>16715</v>
      </c>
      <c r="S1185" s="807" t="s">
        <v>8952</v>
      </c>
      <c r="T1185" s="807" t="s">
        <v>8013</v>
      </c>
      <c r="U1185" s="807"/>
      <c r="V1185" s="963"/>
      <c r="W1185" s="807"/>
      <c r="X1185" s="807"/>
      <c r="Y1185" s="807"/>
      <c r="Z1185" s="807" t="s">
        <v>10126</v>
      </c>
      <c r="AA1185" s="807">
        <v>1</v>
      </c>
      <c r="AB1185" s="807" t="s">
        <v>10255</v>
      </c>
      <c r="AC1185" s="807"/>
      <c r="AD1185" s="807"/>
      <c r="AE1185" s="807"/>
      <c r="AF1185" s="807"/>
      <c r="AG1185" s="807"/>
      <c r="AH1185" s="807"/>
      <c r="AI1185" s="807" t="s">
        <v>11692</v>
      </c>
      <c r="AJ1185" s="807"/>
      <c r="AK1185" s="559"/>
    </row>
    <row r="1186" spans="1:37" ht="31.5" customHeight="1" x14ac:dyDescent="0.25">
      <c r="A1186" s="767"/>
      <c r="B1186" s="784">
        <v>1178</v>
      </c>
      <c r="C1186" s="785" t="s">
        <v>2809</v>
      </c>
      <c r="D1186" s="785" t="s">
        <v>11600</v>
      </c>
      <c r="E1186" s="807" t="s">
        <v>7325</v>
      </c>
      <c r="F1186" s="785" t="s">
        <v>2805</v>
      </c>
      <c r="G1186" s="807" t="s">
        <v>10200</v>
      </c>
      <c r="H1186" s="807"/>
      <c r="I1186" s="807"/>
      <c r="J1186" s="807"/>
      <c r="K1186" s="807"/>
      <c r="L1186" s="807">
        <f t="shared" si="98"/>
        <v>117</v>
      </c>
      <c r="M1186" s="807"/>
      <c r="N1186" s="786">
        <v>9.75</v>
      </c>
      <c r="O1186" s="788"/>
      <c r="P1186" s="788"/>
      <c r="Q1186" s="807" t="s">
        <v>2805</v>
      </c>
      <c r="R1186" s="807" t="s">
        <v>16715</v>
      </c>
      <c r="S1186" s="807" t="s">
        <v>8952</v>
      </c>
      <c r="T1186" s="800" t="s">
        <v>2808</v>
      </c>
      <c r="U1186" s="807"/>
      <c r="V1186" s="963">
        <v>2</v>
      </c>
      <c r="W1186" s="807" t="s">
        <v>11599</v>
      </c>
      <c r="X1186" s="807"/>
      <c r="Y1186" s="807"/>
      <c r="Z1186" s="807"/>
      <c r="AA1186" s="807"/>
      <c r="AB1186" s="807"/>
      <c r="AC1186" s="807"/>
      <c r="AD1186" s="807"/>
      <c r="AE1186" s="807"/>
      <c r="AF1186" s="807"/>
      <c r="AG1186" s="807"/>
      <c r="AH1186" s="807"/>
      <c r="AI1186" s="807"/>
      <c r="AJ1186" s="807"/>
      <c r="AK1186" s="559"/>
    </row>
    <row r="1187" spans="1:37" ht="31.5" customHeight="1" x14ac:dyDescent="0.25">
      <c r="A1187" s="767"/>
      <c r="B1187" s="784">
        <v>1179</v>
      </c>
      <c r="C1187" s="785" t="s">
        <v>2790</v>
      </c>
      <c r="D1187" s="785" t="s">
        <v>11422</v>
      </c>
      <c r="E1187" s="807" t="s">
        <v>7326</v>
      </c>
      <c r="F1187" s="785" t="s">
        <v>7290</v>
      </c>
      <c r="G1187" s="807" t="s">
        <v>10200</v>
      </c>
      <c r="H1187" s="807"/>
      <c r="I1187" s="807"/>
      <c r="J1187" s="807"/>
      <c r="K1187" s="807"/>
      <c r="L1187" s="807">
        <f t="shared" si="98"/>
        <v>158.39999999999998</v>
      </c>
      <c r="M1187" s="807"/>
      <c r="N1187" s="786">
        <v>13.2</v>
      </c>
      <c r="O1187" s="788"/>
      <c r="P1187" s="788"/>
      <c r="Q1187" s="807" t="s">
        <v>7290</v>
      </c>
      <c r="R1187" s="807" t="s">
        <v>16715</v>
      </c>
      <c r="S1187" s="807" t="s">
        <v>8952</v>
      </c>
      <c r="T1187" s="800" t="s">
        <v>11421</v>
      </c>
      <c r="U1187" s="807"/>
      <c r="V1187" s="963">
        <v>4</v>
      </c>
      <c r="W1187" s="807" t="s">
        <v>11423</v>
      </c>
      <c r="X1187" s="807"/>
      <c r="Y1187" s="807"/>
      <c r="Z1187" s="807"/>
      <c r="AA1187" s="807"/>
      <c r="AB1187" s="807"/>
      <c r="AC1187" s="807" t="s">
        <v>10027</v>
      </c>
      <c r="AD1187" s="807" t="s">
        <v>2239</v>
      </c>
      <c r="AE1187" s="807" t="s">
        <v>10027</v>
      </c>
      <c r="AF1187" s="807" t="s">
        <v>10027</v>
      </c>
      <c r="AG1187" s="807"/>
      <c r="AH1187" s="807"/>
      <c r="AI1187" s="807"/>
      <c r="AJ1187" s="807"/>
      <c r="AK1187" s="559"/>
    </row>
    <row r="1188" spans="1:37" ht="31.5" customHeight="1" x14ac:dyDescent="0.25">
      <c r="A1188" s="767"/>
      <c r="B1188" s="784">
        <v>1180</v>
      </c>
      <c r="C1188" s="798" t="s">
        <v>2759</v>
      </c>
      <c r="D1188" s="785" t="s">
        <v>7394</v>
      </c>
      <c r="E1188" s="807" t="s">
        <v>7648</v>
      </c>
      <c r="F1188" s="787" t="s">
        <v>7384</v>
      </c>
      <c r="G1188" s="807" t="s">
        <v>2856</v>
      </c>
      <c r="H1188" s="807"/>
      <c r="I1188" s="807"/>
      <c r="J1188" s="807"/>
      <c r="K1188" s="807"/>
      <c r="L1188" s="807">
        <f t="shared" si="98"/>
        <v>9</v>
      </c>
      <c r="M1188" s="807"/>
      <c r="N1188" s="788">
        <v>0.75</v>
      </c>
      <c r="O1188" s="788"/>
      <c r="P1188" s="788"/>
      <c r="Q1188" s="812" t="s">
        <v>7384</v>
      </c>
      <c r="R1188" s="807" t="s">
        <v>16715</v>
      </c>
      <c r="S1188" s="807" t="s">
        <v>8952</v>
      </c>
      <c r="T1188" s="807" t="s">
        <v>9292</v>
      </c>
      <c r="U1188" s="807"/>
      <c r="V1188" s="963"/>
      <c r="W1188" s="807"/>
      <c r="X1188" s="807"/>
      <c r="Y1188" s="807"/>
      <c r="Z1188" s="807" t="s">
        <v>11654</v>
      </c>
      <c r="AA1188" s="807"/>
      <c r="AB1188" s="807"/>
      <c r="AC1188" s="807"/>
      <c r="AD1188" s="807"/>
      <c r="AE1188" s="807"/>
      <c r="AF1188" s="807"/>
      <c r="AG1188" s="807"/>
      <c r="AH1188" s="807"/>
      <c r="AI1188" s="807"/>
      <c r="AJ1188" s="807"/>
      <c r="AK1188" s="559"/>
    </row>
    <row r="1189" spans="1:37" ht="31.5" customHeight="1" x14ac:dyDescent="0.25">
      <c r="A1189" s="767"/>
      <c r="B1189" s="784">
        <v>1181</v>
      </c>
      <c r="C1189" s="798" t="s">
        <v>2759</v>
      </c>
      <c r="D1189" s="785" t="s">
        <v>7395</v>
      </c>
      <c r="E1189" s="807" t="s">
        <v>7647</v>
      </c>
      <c r="F1189" s="787" t="s">
        <v>7384</v>
      </c>
      <c r="G1189" s="807" t="s">
        <v>2856</v>
      </c>
      <c r="H1189" s="807"/>
      <c r="I1189" s="807"/>
      <c r="J1189" s="807"/>
      <c r="K1189" s="807"/>
      <c r="L1189" s="807">
        <f t="shared" si="98"/>
        <v>158.39999999999998</v>
      </c>
      <c r="M1189" s="807"/>
      <c r="N1189" s="788">
        <v>13.2</v>
      </c>
      <c r="O1189" s="788"/>
      <c r="P1189" s="788"/>
      <c r="Q1189" s="812" t="s">
        <v>7384</v>
      </c>
      <c r="R1189" s="807" t="s">
        <v>16715</v>
      </c>
      <c r="S1189" s="807" t="s">
        <v>8952</v>
      </c>
      <c r="T1189" s="807" t="s">
        <v>9293</v>
      </c>
      <c r="U1189" s="807"/>
      <c r="V1189" s="963">
        <v>1</v>
      </c>
      <c r="W1189" s="807" t="s">
        <v>13906</v>
      </c>
      <c r="X1189" s="807"/>
      <c r="Y1189" s="807"/>
      <c r="Z1189" s="807"/>
      <c r="AA1189" s="807"/>
      <c r="AB1189" s="807"/>
      <c r="AC1189" s="807" t="s">
        <v>2239</v>
      </c>
      <c r="AD1189" s="807" t="s">
        <v>2239</v>
      </c>
      <c r="AE1189" s="807" t="s">
        <v>2239</v>
      </c>
      <c r="AF1189" s="807" t="s">
        <v>2239</v>
      </c>
      <c r="AG1189" s="807"/>
      <c r="AH1189" s="807"/>
      <c r="AI1189" s="807"/>
      <c r="AJ1189" s="807"/>
      <c r="AK1189" s="559"/>
    </row>
    <row r="1190" spans="1:37" ht="31.5" customHeight="1" x14ac:dyDescent="0.25">
      <c r="A1190" s="767"/>
      <c r="B1190" s="784">
        <v>1182</v>
      </c>
      <c r="C1190" s="798" t="s">
        <v>2759</v>
      </c>
      <c r="D1190" s="785" t="s">
        <v>11601</v>
      </c>
      <c r="E1190" s="807" t="s">
        <v>7407</v>
      </c>
      <c r="F1190" s="787" t="s">
        <v>16580</v>
      </c>
      <c r="G1190" s="807" t="s">
        <v>10200</v>
      </c>
      <c r="H1190" s="807"/>
      <c r="I1190" s="807"/>
      <c r="J1190" s="807"/>
      <c r="K1190" s="807"/>
      <c r="L1190" s="807">
        <f t="shared" si="98"/>
        <v>972</v>
      </c>
      <c r="M1190" s="807"/>
      <c r="N1190" s="788">
        <v>81</v>
      </c>
      <c r="O1190" s="788"/>
      <c r="P1190" s="788"/>
      <c r="Q1190" s="812" t="s">
        <v>16580</v>
      </c>
      <c r="R1190" s="807" t="s">
        <v>16715</v>
      </c>
      <c r="S1190" s="807" t="s">
        <v>8952</v>
      </c>
      <c r="T1190" s="800" t="s">
        <v>9294</v>
      </c>
      <c r="U1190" s="807"/>
      <c r="V1190" s="963">
        <v>1</v>
      </c>
      <c r="W1190" s="807" t="s">
        <v>11602</v>
      </c>
      <c r="X1190" s="807"/>
      <c r="Y1190" s="807"/>
      <c r="Z1190" s="807"/>
      <c r="AA1190" s="807"/>
      <c r="AB1190" s="807"/>
      <c r="AC1190" s="807"/>
      <c r="AD1190" s="807"/>
      <c r="AE1190" s="807"/>
      <c r="AF1190" s="807"/>
      <c r="AG1190" s="807"/>
      <c r="AH1190" s="807"/>
      <c r="AI1190" s="807"/>
      <c r="AJ1190" s="807"/>
      <c r="AK1190" s="559"/>
    </row>
    <row r="1191" spans="1:37" s="577" customFormat="1" ht="31.5" customHeight="1" x14ac:dyDescent="0.25">
      <c r="A1191" s="767"/>
      <c r="B1191" s="784">
        <v>1183</v>
      </c>
      <c r="C1191" s="798" t="s">
        <v>2759</v>
      </c>
      <c r="D1191" s="785" t="s">
        <v>11604</v>
      </c>
      <c r="E1191" s="807" t="s">
        <v>7408</v>
      </c>
      <c r="F1191" s="787" t="s">
        <v>7385</v>
      </c>
      <c r="G1191" s="807" t="s">
        <v>10200</v>
      </c>
      <c r="H1191" s="807"/>
      <c r="I1191" s="807"/>
      <c r="J1191" s="807"/>
      <c r="K1191" s="807"/>
      <c r="L1191" s="807">
        <f t="shared" si="98"/>
        <v>288</v>
      </c>
      <c r="M1191" s="807"/>
      <c r="N1191" s="788">
        <v>24</v>
      </c>
      <c r="O1191" s="788"/>
      <c r="P1191" s="788"/>
      <c r="Q1191" s="812" t="s">
        <v>7385</v>
      </c>
      <c r="R1191" s="807" t="s">
        <v>16715</v>
      </c>
      <c r="S1191" s="807" t="s">
        <v>8952</v>
      </c>
      <c r="T1191" s="807" t="s">
        <v>9295</v>
      </c>
      <c r="U1191" s="807"/>
      <c r="V1191" s="1001"/>
      <c r="W1191" s="807"/>
      <c r="X1191" s="807"/>
      <c r="Y1191" s="807"/>
      <c r="Z1191" s="807" t="s">
        <v>11603</v>
      </c>
      <c r="AA1191" s="807"/>
      <c r="AB1191" s="807"/>
      <c r="AC1191" s="807"/>
      <c r="AD1191" s="807"/>
      <c r="AE1191" s="807"/>
      <c r="AF1191" s="807"/>
      <c r="AG1191" s="807"/>
      <c r="AH1191" s="807"/>
      <c r="AI1191" s="807"/>
      <c r="AJ1191" s="807"/>
      <c r="AK1191" s="761"/>
    </row>
    <row r="1192" spans="1:37" ht="31.5" customHeight="1" x14ac:dyDescent="0.25">
      <c r="A1192" s="767"/>
      <c r="B1192" s="784">
        <v>1184</v>
      </c>
      <c r="C1192" s="798" t="s">
        <v>2759</v>
      </c>
      <c r="D1192" s="785" t="s">
        <v>13282</v>
      </c>
      <c r="E1192" s="807" t="s">
        <v>7410</v>
      </c>
      <c r="F1192" s="787" t="s">
        <v>7385</v>
      </c>
      <c r="G1192" s="807" t="s">
        <v>10200</v>
      </c>
      <c r="H1192" s="807"/>
      <c r="I1192" s="807"/>
      <c r="J1192" s="807"/>
      <c r="K1192" s="807"/>
      <c r="L1192" s="807">
        <f t="shared" si="98"/>
        <v>343.20000000000005</v>
      </c>
      <c r="M1192" s="807"/>
      <c r="N1192" s="788">
        <v>28.6</v>
      </c>
      <c r="O1192" s="788"/>
      <c r="P1192" s="788"/>
      <c r="Q1192" s="812" t="s">
        <v>7385</v>
      </c>
      <c r="R1192" s="807" t="s">
        <v>16715</v>
      </c>
      <c r="S1192" s="807" t="s">
        <v>8952</v>
      </c>
      <c r="T1192" s="807" t="s">
        <v>9065</v>
      </c>
      <c r="U1192" s="807"/>
      <c r="V1192" s="963">
        <v>2</v>
      </c>
      <c r="W1192" s="807" t="s">
        <v>11602</v>
      </c>
      <c r="X1192" s="807"/>
      <c r="Y1192" s="807"/>
      <c r="Z1192" s="807"/>
      <c r="AA1192" s="807"/>
      <c r="AB1192" s="807"/>
      <c r="AC1192" s="807"/>
      <c r="AD1192" s="807"/>
      <c r="AE1192" s="807"/>
      <c r="AF1192" s="807"/>
      <c r="AG1192" s="807"/>
      <c r="AH1192" s="807"/>
      <c r="AI1192" s="807"/>
      <c r="AJ1192" s="807"/>
      <c r="AK1192" s="559"/>
    </row>
    <row r="1193" spans="1:37" ht="47.25" customHeight="1" x14ac:dyDescent="0.25">
      <c r="A1193" s="767"/>
      <c r="B1193" s="784">
        <v>1185</v>
      </c>
      <c r="C1193" s="785" t="s">
        <v>9386</v>
      </c>
      <c r="D1193" s="787" t="s">
        <v>11607</v>
      </c>
      <c r="E1193" s="807" t="s">
        <v>7412</v>
      </c>
      <c r="F1193" s="787" t="s">
        <v>7387</v>
      </c>
      <c r="G1193" s="807" t="s">
        <v>10200</v>
      </c>
      <c r="H1193" s="807"/>
      <c r="I1193" s="807"/>
      <c r="J1193" s="807"/>
      <c r="K1193" s="807"/>
      <c r="L1193" s="807">
        <f t="shared" si="98"/>
        <v>105.60000000000001</v>
      </c>
      <c r="M1193" s="807"/>
      <c r="N1193" s="786">
        <v>8.8000000000000007</v>
      </c>
      <c r="O1193" s="788"/>
      <c r="P1193" s="788"/>
      <c r="Q1193" s="812" t="s">
        <v>7387</v>
      </c>
      <c r="R1193" s="807" t="s">
        <v>16715</v>
      </c>
      <c r="S1193" s="807" t="s">
        <v>8952</v>
      </c>
      <c r="T1193" s="807" t="s">
        <v>2866</v>
      </c>
      <c r="U1193" s="807"/>
      <c r="V1193" s="963">
        <v>2</v>
      </c>
      <c r="W1193" s="807" t="s">
        <v>11608</v>
      </c>
      <c r="X1193" s="807"/>
      <c r="Y1193" s="807"/>
      <c r="Z1193" s="807"/>
      <c r="AA1193" s="807"/>
      <c r="AB1193" s="807"/>
      <c r="AC1193" s="807"/>
      <c r="AD1193" s="807"/>
      <c r="AE1193" s="807"/>
      <c r="AF1193" s="807"/>
      <c r="AG1193" s="807"/>
      <c r="AH1193" s="807"/>
      <c r="AI1193" s="807"/>
      <c r="AJ1193" s="807"/>
      <c r="AK1193" s="559"/>
    </row>
    <row r="1194" spans="1:37" ht="31.5" customHeight="1" x14ac:dyDescent="0.25">
      <c r="A1194" s="767"/>
      <c r="B1194" s="784">
        <v>1186</v>
      </c>
      <c r="C1194" s="798" t="s">
        <v>2759</v>
      </c>
      <c r="D1194" s="785" t="s">
        <v>7402</v>
      </c>
      <c r="E1194" s="807" t="s">
        <v>7413</v>
      </c>
      <c r="F1194" s="785" t="s">
        <v>7388</v>
      </c>
      <c r="G1194" s="807" t="s">
        <v>10200</v>
      </c>
      <c r="H1194" s="807"/>
      <c r="I1194" s="807"/>
      <c r="J1194" s="807"/>
      <c r="K1194" s="807"/>
      <c r="L1194" s="807">
        <f t="shared" si="98"/>
        <v>52.800000000000004</v>
      </c>
      <c r="M1194" s="807"/>
      <c r="N1194" s="788">
        <v>4.4000000000000004</v>
      </c>
      <c r="O1194" s="788"/>
      <c r="P1194" s="788"/>
      <c r="Q1194" s="807" t="s">
        <v>7388</v>
      </c>
      <c r="R1194" s="807" t="s">
        <v>16715</v>
      </c>
      <c r="S1194" s="807" t="s">
        <v>8952</v>
      </c>
      <c r="T1194" s="800" t="s">
        <v>9299</v>
      </c>
      <c r="U1194" s="807"/>
      <c r="V1194" s="963">
        <v>1</v>
      </c>
      <c r="W1194" s="807" t="s">
        <v>11609</v>
      </c>
      <c r="X1194" s="807"/>
      <c r="Y1194" s="807"/>
      <c r="Z1194" s="807"/>
      <c r="AA1194" s="807"/>
      <c r="AB1194" s="807"/>
      <c r="AC1194" s="807"/>
      <c r="AD1194" s="807"/>
      <c r="AE1194" s="807"/>
      <c r="AF1194" s="807"/>
      <c r="AG1194" s="807"/>
      <c r="AH1194" s="807"/>
      <c r="AI1194" s="807"/>
      <c r="AJ1194" s="807"/>
      <c r="AK1194" s="559"/>
    </row>
    <row r="1195" spans="1:37" ht="31.5" customHeight="1" x14ac:dyDescent="0.25">
      <c r="A1195" s="767"/>
      <c r="B1195" s="784">
        <v>1187</v>
      </c>
      <c r="C1195" s="798" t="s">
        <v>2759</v>
      </c>
      <c r="D1195" s="785" t="s">
        <v>12700</v>
      </c>
      <c r="E1195" s="807" t="s">
        <v>7414</v>
      </c>
      <c r="F1195" s="787" t="s">
        <v>13986</v>
      </c>
      <c r="G1195" s="807" t="s">
        <v>10200</v>
      </c>
      <c r="H1195" s="807"/>
      <c r="I1195" s="807"/>
      <c r="J1195" s="807"/>
      <c r="K1195" s="807"/>
      <c r="L1195" s="807">
        <f t="shared" si="98"/>
        <v>132</v>
      </c>
      <c r="M1195" s="807"/>
      <c r="N1195" s="788">
        <v>11</v>
      </c>
      <c r="O1195" s="788"/>
      <c r="P1195" s="788"/>
      <c r="Q1195" s="812" t="s">
        <v>13986</v>
      </c>
      <c r="R1195" s="807" t="s">
        <v>16715</v>
      </c>
      <c r="S1195" s="807" t="s">
        <v>8952</v>
      </c>
      <c r="T1195" s="807" t="s">
        <v>17418</v>
      </c>
      <c r="U1195" s="807"/>
      <c r="V1195" s="963">
        <v>1</v>
      </c>
      <c r="W1195" s="807" t="s">
        <v>10266</v>
      </c>
      <c r="X1195" s="807"/>
      <c r="Y1195" s="807"/>
      <c r="Z1195" s="807"/>
      <c r="AA1195" s="807"/>
      <c r="AB1195" s="807"/>
      <c r="AC1195" s="807" t="s">
        <v>10027</v>
      </c>
      <c r="AD1195" s="807" t="s">
        <v>10027</v>
      </c>
      <c r="AE1195" s="807" t="s">
        <v>10027</v>
      </c>
      <c r="AF1195" s="807" t="s">
        <v>2239</v>
      </c>
      <c r="AG1195" s="807"/>
      <c r="AH1195" s="807"/>
      <c r="AI1195" s="807"/>
      <c r="AJ1195" s="807"/>
      <c r="AK1195" s="559"/>
    </row>
    <row r="1196" spans="1:37" ht="31.5" customHeight="1" x14ac:dyDescent="0.25">
      <c r="A1196" s="767"/>
      <c r="B1196" s="784">
        <v>1188</v>
      </c>
      <c r="C1196" s="785" t="s">
        <v>3034</v>
      </c>
      <c r="D1196" s="787" t="s">
        <v>8513</v>
      </c>
      <c r="E1196" s="807" t="s">
        <v>7415</v>
      </c>
      <c r="F1196" s="787" t="s">
        <v>7390</v>
      </c>
      <c r="G1196" s="807" t="s">
        <v>10200</v>
      </c>
      <c r="H1196" s="807"/>
      <c r="I1196" s="807"/>
      <c r="J1196" s="807"/>
      <c r="K1196" s="807"/>
      <c r="L1196" s="807">
        <f t="shared" si="98"/>
        <v>211.20000000000002</v>
      </c>
      <c r="M1196" s="807"/>
      <c r="N1196" s="786">
        <v>17.600000000000001</v>
      </c>
      <c r="O1196" s="788"/>
      <c r="P1196" s="788"/>
      <c r="Q1196" s="812" t="s">
        <v>7390</v>
      </c>
      <c r="R1196" s="807" t="s">
        <v>16715</v>
      </c>
      <c r="S1196" s="807" t="s">
        <v>8952</v>
      </c>
      <c r="T1196" s="807" t="s">
        <v>11727</v>
      </c>
      <c r="U1196" s="807"/>
      <c r="V1196" s="963">
        <v>2</v>
      </c>
      <c r="W1196" s="807" t="s">
        <v>10727</v>
      </c>
      <c r="X1196" s="807"/>
      <c r="Y1196" s="807"/>
      <c r="Z1196" s="807"/>
      <c r="AA1196" s="807"/>
      <c r="AB1196" s="807"/>
      <c r="AC1196" s="807"/>
      <c r="AD1196" s="807"/>
      <c r="AE1196" s="807"/>
      <c r="AF1196" s="807"/>
      <c r="AG1196" s="807"/>
      <c r="AH1196" s="807"/>
      <c r="AI1196" s="807"/>
      <c r="AJ1196" s="807"/>
      <c r="AK1196" s="559"/>
    </row>
    <row r="1197" spans="1:37" ht="31.5" customHeight="1" x14ac:dyDescent="0.25">
      <c r="A1197" s="767"/>
      <c r="B1197" s="784">
        <v>1189</v>
      </c>
      <c r="C1197" s="785" t="s">
        <v>2809</v>
      </c>
      <c r="D1197" s="785" t="s">
        <v>10035</v>
      </c>
      <c r="E1197" s="807" t="s">
        <v>7416</v>
      </c>
      <c r="F1197" s="787" t="s">
        <v>11626</v>
      </c>
      <c r="G1197" s="807" t="s">
        <v>10200</v>
      </c>
      <c r="H1197" s="807"/>
      <c r="I1197" s="807"/>
      <c r="J1197" s="807"/>
      <c r="K1197" s="807"/>
      <c r="L1197" s="807">
        <f t="shared" si="98"/>
        <v>435.59999999999997</v>
      </c>
      <c r="M1197" s="807"/>
      <c r="N1197" s="786">
        <v>36.299999999999997</v>
      </c>
      <c r="O1197" s="788"/>
      <c r="P1197" s="788"/>
      <c r="Q1197" s="812" t="s">
        <v>11626</v>
      </c>
      <c r="R1197" s="807" t="s">
        <v>16715</v>
      </c>
      <c r="S1197" s="807" t="s">
        <v>8952</v>
      </c>
      <c r="T1197" s="800" t="s">
        <v>11611</v>
      </c>
      <c r="U1197" s="807"/>
      <c r="V1197" s="963">
        <v>1</v>
      </c>
      <c r="W1197" s="807" t="s">
        <v>11612</v>
      </c>
      <c r="X1197" s="807"/>
      <c r="Y1197" s="807"/>
      <c r="Z1197" s="807"/>
      <c r="AA1197" s="807"/>
      <c r="AB1197" s="807"/>
      <c r="AC1197" s="807"/>
      <c r="AD1197" s="807"/>
      <c r="AE1197" s="807"/>
      <c r="AF1197" s="807"/>
      <c r="AG1197" s="807"/>
      <c r="AH1197" s="807"/>
      <c r="AI1197" s="807"/>
      <c r="AJ1197" s="807"/>
      <c r="AK1197" s="559"/>
    </row>
    <row r="1198" spans="1:37" ht="31.5" customHeight="1" x14ac:dyDescent="0.25">
      <c r="A1198" s="767"/>
      <c r="B1198" s="784">
        <v>1190</v>
      </c>
      <c r="C1198" s="798" t="s">
        <v>2759</v>
      </c>
      <c r="D1198" s="785" t="s">
        <v>11627</v>
      </c>
      <c r="E1198" s="807" t="s">
        <v>7417</v>
      </c>
      <c r="F1198" s="785" t="s">
        <v>7392</v>
      </c>
      <c r="G1198" s="807" t="s">
        <v>10200</v>
      </c>
      <c r="H1198" s="807"/>
      <c r="I1198" s="807"/>
      <c r="J1198" s="807"/>
      <c r="K1198" s="807"/>
      <c r="L1198" s="807">
        <f t="shared" si="98"/>
        <v>39.599999999999994</v>
      </c>
      <c r="M1198" s="807"/>
      <c r="N1198" s="788">
        <v>3.3</v>
      </c>
      <c r="O1198" s="788"/>
      <c r="P1198" s="788"/>
      <c r="Q1198" s="807" t="s">
        <v>7392</v>
      </c>
      <c r="R1198" s="807" t="s">
        <v>16715</v>
      </c>
      <c r="S1198" s="807" t="s">
        <v>8952</v>
      </c>
      <c r="T1198" s="807" t="s">
        <v>9345</v>
      </c>
      <c r="U1198" s="807"/>
      <c r="V1198" s="963"/>
      <c r="W1198" s="807"/>
      <c r="X1198" s="807"/>
      <c r="Y1198" s="807"/>
      <c r="Z1198" s="807" t="s">
        <v>11628</v>
      </c>
      <c r="AA1198" s="807"/>
      <c r="AB1198" s="807"/>
      <c r="AC1198" s="807"/>
      <c r="AD1198" s="807"/>
      <c r="AE1198" s="807"/>
      <c r="AF1198" s="807"/>
      <c r="AG1198" s="807"/>
      <c r="AH1198" s="807"/>
      <c r="AI1198" s="807"/>
      <c r="AJ1198" s="807"/>
      <c r="AK1198" s="559"/>
    </row>
    <row r="1199" spans="1:37" ht="31.5" customHeight="1" x14ac:dyDescent="0.25">
      <c r="A1199" s="767"/>
      <c r="B1199" s="784">
        <v>1191</v>
      </c>
      <c r="C1199" s="785" t="s">
        <v>9500</v>
      </c>
      <c r="D1199" s="785" t="s">
        <v>8527</v>
      </c>
      <c r="E1199" s="807" t="s">
        <v>9346</v>
      </c>
      <c r="F1199" s="785" t="s">
        <v>7418</v>
      </c>
      <c r="G1199" s="807" t="s">
        <v>10200</v>
      </c>
      <c r="H1199" s="807"/>
      <c r="I1199" s="807"/>
      <c r="J1199" s="807"/>
      <c r="K1199" s="807"/>
      <c r="L1199" s="807">
        <f t="shared" si="98"/>
        <v>192</v>
      </c>
      <c r="M1199" s="807"/>
      <c r="N1199" s="786">
        <v>16</v>
      </c>
      <c r="O1199" s="788"/>
      <c r="P1199" s="788"/>
      <c r="Q1199" s="807" t="s">
        <v>7418</v>
      </c>
      <c r="R1199" s="807" t="s">
        <v>16715</v>
      </c>
      <c r="S1199" s="807" t="s">
        <v>8952</v>
      </c>
      <c r="T1199" s="807" t="s">
        <v>14581</v>
      </c>
      <c r="U1199" s="807"/>
      <c r="V1199" s="963"/>
      <c r="W1199" s="807"/>
      <c r="X1199" s="807"/>
      <c r="Y1199" s="807"/>
      <c r="Z1199" s="807"/>
      <c r="AA1199" s="807">
        <v>1</v>
      </c>
      <c r="AB1199" s="807"/>
      <c r="AC1199" s="807"/>
      <c r="AD1199" s="807"/>
      <c r="AE1199" s="807"/>
      <c r="AF1199" s="807"/>
      <c r="AG1199" s="807"/>
      <c r="AH1199" s="807"/>
      <c r="AI1199" s="807"/>
      <c r="AJ1199" s="807"/>
      <c r="AK1199" s="559"/>
    </row>
    <row r="1200" spans="1:37" ht="31.5" customHeight="1" x14ac:dyDescent="0.25">
      <c r="A1200" s="767"/>
      <c r="B1200" s="784">
        <v>1192</v>
      </c>
      <c r="C1200" s="798" t="s">
        <v>2759</v>
      </c>
      <c r="D1200" s="785" t="s">
        <v>11629</v>
      </c>
      <c r="E1200" s="807" t="s">
        <v>9348</v>
      </c>
      <c r="F1200" s="785" t="s">
        <v>7420</v>
      </c>
      <c r="G1200" s="807" t="s">
        <v>10200</v>
      </c>
      <c r="H1200" s="807"/>
      <c r="I1200" s="807"/>
      <c r="J1200" s="807"/>
      <c r="K1200" s="807"/>
      <c r="L1200" s="807">
        <f t="shared" si="98"/>
        <v>34.32</v>
      </c>
      <c r="M1200" s="807"/>
      <c r="N1200" s="788">
        <v>2.86</v>
      </c>
      <c r="O1200" s="788"/>
      <c r="P1200" s="788"/>
      <c r="Q1200" s="807" t="s">
        <v>7420</v>
      </c>
      <c r="R1200" s="807" t="s">
        <v>16715</v>
      </c>
      <c r="S1200" s="807" t="s">
        <v>8952</v>
      </c>
      <c r="T1200" s="807" t="s">
        <v>9347</v>
      </c>
      <c r="U1200" s="807"/>
      <c r="V1200" s="963">
        <v>1</v>
      </c>
      <c r="W1200" s="807" t="s">
        <v>10462</v>
      </c>
      <c r="X1200" s="807"/>
      <c r="Y1200" s="807"/>
      <c r="Z1200" s="807"/>
      <c r="AA1200" s="807"/>
      <c r="AB1200" s="807"/>
      <c r="AC1200" s="807"/>
      <c r="AD1200" s="807"/>
      <c r="AE1200" s="807"/>
      <c r="AF1200" s="807"/>
      <c r="AG1200" s="807"/>
      <c r="AH1200" s="807"/>
      <c r="AI1200" s="807"/>
      <c r="AJ1200" s="807"/>
      <c r="AK1200" s="559"/>
    </row>
    <row r="1201" spans="1:37" ht="31.5" customHeight="1" x14ac:dyDescent="0.25">
      <c r="A1201" s="767"/>
      <c r="B1201" s="784">
        <v>1193</v>
      </c>
      <c r="C1201" s="798" t="s">
        <v>2759</v>
      </c>
      <c r="D1201" s="785" t="s">
        <v>11631</v>
      </c>
      <c r="E1201" s="807" t="s">
        <v>9349</v>
      </c>
      <c r="F1201" s="785" t="s">
        <v>15352</v>
      </c>
      <c r="G1201" s="807" t="s">
        <v>10200</v>
      </c>
      <c r="H1201" s="807"/>
      <c r="I1201" s="807"/>
      <c r="J1201" s="807"/>
      <c r="K1201" s="807">
        <v>36749.5</v>
      </c>
      <c r="L1201" s="807">
        <f t="shared" si="98"/>
        <v>4512</v>
      </c>
      <c r="M1201" s="807"/>
      <c r="N1201" s="788">
        <v>376</v>
      </c>
      <c r="O1201" s="788"/>
      <c r="P1201" s="788"/>
      <c r="Q1201" s="807" t="s">
        <v>15352</v>
      </c>
      <c r="R1201" s="807" t="s">
        <v>16715</v>
      </c>
      <c r="S1201" s="807" t="s">
        <v>8952</v>
      </c>
      <c r="T1201" s="800" t="s">
        <v>11630</v>
      </c>
      <c r="U1201" s="807"/>
      <c r="V1201" s="963"/>
      <c r="W1201" s="807"/>
      <c r="X1201" s="807"/>
      <c r="Y1201" s="807"/>
      <c r="Z1201" s="807"/>
      <c r="AA1201" s="807">
        <v>2</v>
      </c>
      <c r="AB1201" s="807"/>
      <c r="AC1201" s="807" t="s">
        <v>10027</v>
      </c>
      <c r="AD1201" s="807" t="s">
        <v>10027</v>
      </c>
      <c r="AE1201" s="807" t="s">
        <v>2239</v>
      </c>
      <c r="AF1201" s="807"/>
      <c r="AG1201" s="807"/>
      <c r="AH1201" s="807"/>
      <c r="AI1201" s="807"/>
      <c r="AJ1201" s="807"/>
      <c r="AK1201" s="559"/>
    </row>
    <row r="1202" spans="1:37" ht="31.5" customHeight="1" x14ac:dyDescent="0.25">
      <c r="A1202" s="767"/>
      <c r="B1202" s="784">
        <v>1194</v>
      </c>
      <c r="C1202" s="798" t="s">
        <v>2759</v>
      </c>
      <c r="D1202" s="785" t="s">
        <v>9350</v>
      </c>
      <c r="E1202" s="807" t="s">
        <v>7434</v>
      </c>
      <c r="F1202" s="785" t="s">
        <v>16584</v>
      </c>
      <c r="G1202" s="807" t="s">
        <v>10200</v>
      </c>
      <c r="H1202" s="807"/>
      <c r="I1202" s="807"/>
      <c r="J1202" s="807"/>
      <c r="K1202" s="807"/>
      <c r="L1202" s="807">
        <f t="shared" si="98"/>
        <v>457.56000000000006</v>
      </c>
      <c r="M1202" s="807"/>
      <c r="N1202" s="788">
        <v>38.130000000000003</v>
      </c>
      <c r="O1202" s="788"/>
      <c r="P1202" s="788"/>
      <c r="Q1202" s="807" t="s">
        <v>16584</v>
      </c>
      <c r="R1202" s="807" t="s">
        <v>16715</v>
      </c>
      <c r="S1202" s="807" t="s">
        <v>8952</v>
      </c>
      <c r="T1202" s="800" t="s">
        <v>3141</v>
      </c>
      <c r="U1202" s="807"/>
      <c r="V1202" s="963">
        <v>1</v>
      </c>
      <c r="W1202" s="807" t="s">
        <v>10806</v>
      </c>
      <c r="X1202" s="807"/>
      <c r="Y1202" s="807"/>
      <c r="Z1202" s="807"/>
      <c r="AA1202" s="807"/>
      <c r="AB1202" s="807"/>
      <c r="AC1202" s="807"/>
      <c r="AD1202" s="807"/>
      <c r="AE1202" s="807"/>
      <c r="AF1202" s="807"/>
      <c r="AG1202" s="807"/>
      <c r="AH1202" s="807"/>
      <c r="AI1202" s="807" t="s">
        <v>9498</v>
      </c>
      <c r="AJ1202" s="807"/>
      <c r="AK1202" s="559"/>
    </row>
    <row r="1203" spans="1:37" ht="31.5" customHeight="1" x14ac:dyDescent="0.25">
      <c r="A1203" s="767"/>
      <c r="B1203" s="784">
        <v>1195</v>
      </c>
      <c r="C1203" s="785" t="s">
        <v>2809</v>
      </c>
      <c r="D1203" s="785" t="s">
        <v>8598</v>
      </c>
      <c r="E1203" s="807" t="s">
        <v>7429</v>
      </c>
      <c r="F1203" s="785" t="s">
        <v>7426</v>
      </c>
      <c r="G1203" s="807" t="s">
        <v>10200</v>
      </c>
      <c r="H1203" s="807"/>
      <c r="I1203" s="807"/>
      <c r="J1203" s="807"/>
      <c r="K1203" s="807"/>
      <c r="L1203" s="807">
        <f t="shared" si="98"/>
        <v>92.4</v>
      </c>
      <c r="M1203" s="807"/>
      <c r="N1203" s="786">
        <v>7.7</v>
      </c>
      <c r="O1203" s="788"/>
      <c r="P1203" s="788"/>
      <c r="Q1203" s="807" t="s">
        <v>7426</v>
      </c>
      <c r="R1203" s="807" t="s">
        <v>16715</v>
      </c>
      <c r="S1203" s="807" t="s">
        <v>8952</v>
      </c>
      <c r="T1203" s="807" t="s">
        <v>14362</v>
      </c>
      <c r="U1203" s="807"/>
      <c r="V1203" s="963">
        <v>2</v>
      </c>
      <c r="W1203" s="807" t="s">
        <v>11693</v>
      </c>
      <c r="X1203" s="807"/>
      <c r="Y1203" s="807"/>
      <c r="Z1203" s="807"/>
      <c r="AA1203" s="807"/>
      <c r="AB1203" s="807"/>
      <c r="AC1203" s="807"/>
      <c r="AD1203" s="807"/>
      <c r="AE1203" s="807"/>
      <c r="AF1203" s="807"/>
      <c r="AG1203" s="807"/>
      <c r="AH1203" s="807"/>
      <c r="AI1203" s="807"/>
      <c r="AJ1203" s="807"/>
      <c r="AK1203" s="559"/>
    </row>
    <row r="1204" spans="1:37" ht="31.5" customHeight="1" x14ac:dyDescent="0.25">
      <c r="A1204" s="767"/>
      <c r="B1204" s="784">
        <v>1196</v>
      </c>
      <c r="C1204" s="785" t="s">
        <v>2809</v>
      </c>
      <c r="D1204" s="785" t="s">
        <v>8896</v>
      </c>
      <c r="E1204" s="807" t="s">
        <v>7430</v>
      </c>
      <c r="F1204" s="785" t="s">
        <v>3037</v>
      </c>
      <c r="G1204" s="807" t="s">
        <v>10200</v>
      </c>
      <c r="H1204" s="807"/>
      <c r="I1204" s="807"/>
      <c r="J1204" s="807"/>
      <c r="K1204" s="807"/>
      <c r="L1204" s="807">
        <f t="shared" si="98"/>
        <v>9.6000000000000014</v>
      </c>
      <c r="M1204" s="807"/>
      <c r="N1204" s="786">
        <v>0.8</v>
      </c>
      <c r="O1204" s="788"/>
      <c r="P1204" s="788"/>
      <c r="Q1204" s="807" t="s">
        <v>3037</v>
      </c>
      <c r="R1204" s="807" t="s">
        <v>16715</v>
      </c>
      <c r="S1204" s="807" t="s">
        <v>8952</v>
      </c>
      <c r="T1204" s="800" t="s">
        <v>14582</v>
      </c>
      <c r="U1204" s="807"/>
      <c r="V1204" s="963"/>
      <c r="W1204" s="807"/>
      <c r="X1204" s="807"/>
      <c r="Y1204" s="807"/>
      <c r="Z1204" s="807" t="s">
        <v>11632</v>
      </c>
      <c r="AA1204" s="807"/>
      <c r="AB1204" s="807"/>
      <c r="AC1204" s="807"/>
      <c r="AD1204" s="807"/>
      <c r="AE1204" s="807"/>
      <c r="AF1204" s="807"/>
      <c r="AG1204" s="807"/>
      <c r="AH1204" s="807"/>
      <c r="AI1204" s="807"/>
      <c r="AJ1204" s="807"/>
      <c r="AK1204" s="559"/>
    </row>
    <row r="1205" spans="1:37" ht="31.5" customHeight="1" x14ac:dyDescent="0.25">
      <c r="A1205" s="767"/>
      <c r="B1205" s="784">
        <v>1197</v>
      </c>
      <c r="C1205" s="785" t="s">
        <v>9386</v>
      </c>
      <c r="D1205" s="785" t="s">
        <v>8465</v>
      </c>
      <c r="E1205" s="807" t="s">
        <v>7431</v>
      </c>
      <c r="F1205" s="785" t="s">
        <v>7427</v>
      </c>
      <c r="G1205" s="807" t="s">
        <v>10200</v>
      </c>
      <c r="H1205" s="807"/>
      <c r="I1205" s="807"/>
      <c r="J1205" s="807"/>
      <c r="K1205" s="807"/>
      <c r="L1205" s="807">
        <f t="shared" si="98"/>
        <v>9</v>
      </c>
      <c r="M1205" s="807"/>
      <c r="N1205" s="786">
        <v>0.75</v>
      </c>
      <c r="O1205" s="788"/>
      <c r="P1205" s="788"/>
      <c r="Q1205" s="807" t="s">
        <v>7427</v>
      </c>
      <c r="R1205" s="807" t="s">
        <v>16715</v>
      </c>
      <c r="S1205" s="807" t="s">
        <v>8952</v>
      </c>
      <c r="T1205" s="807" t="s">
        <v>11728</v>
      </c>
      <c r="U1205" s="807"/>
      <c r="V1205" s="963"/>
      <c r="W1205" s="807"/>
      <c r="X1205" s="807"/>
      <c r="Y1205" s="807"/>
      <c r="Z1205" s="807" t="s">
        <v>16528</v>
      </c>
      <c r="AA1205" s="807"/>
      <c r="AB1205" s="807"/>
      <c r="AC1205" s="807"/>
      <c r="AD1205" s="807"/>
      <c r="AE1205" s="807"/>
      <c r="AF1205" s="807"/>
      <c r="AG1205" s="807"/>
      <c r="AH1205" s="807"/>
      <c r="AI1205" s="807"/>
      <c r="AJ1205" s="807"/>
      <c r="AK1205" s="559"/>
    </row>
    <row r="1206" spans="1:37" ht="31.5" customHeight="1" x14ac:dyDescent="0.25">
      <c r="A1206" s="767"/>
      <c r="B1206" s="784">
        <v>1198</v>
      </c>
      <c r="C1206" s="785" t="s">
        <v>2844</v>
      </c>
      <c r="D1206" s="785" t="s">
        <v>8898</v>
      </c>
      <c r="E1206" s="807" t="s">
        <v>7432</v>
      </c>
      <c r="F1206" s="785" t="s">
        <v>11730</v>
      </c>
      <c r="G1206" s="807" t="s">
        <v>10200</v>
      </c>
      <c r="H1206" s="807"/>
      <c r="I1206" s="807"/>
      <c r="J1206" s="807"/>
      <c r="K1206" s="807"/>
      <c r="L1206" s="807">
        <f t="shared" si="98"/>
        <v>96</v>
      </c>
      <c r="M1206" s="807"/>
      <c r="N1206" s="786">
        <v>8</v>
      </c>
      <c r="O1206" s="788"/>
      <c r="P1206" s="788"/>
      <c r="Q1206" s="807" t="s">
        <v>11730</v>
      </c>
      <c r="R1206" s="807" t="s">
        <v>16715</v>
      </c>
      <c r="S1206" s="807" t="s">
        <v>8952</v>
      </c>
      <c r="T1206" s="807" t="s">
        <v>2873</v>
      </c>
      <c r="U1206" s="807"/>
      <c r="V1206" s="963"/>
      <c r="W1206" s="807"/>
      <c r="X1206" s="807"/>
      <c r="Y1206" s="807"/>
      <c r="Z1206" s="807"/>
      <c r="AA1206" s="807">
        <v>1</v>
      </c>
      <c r="AB1206" s="807"/>
      <c r="AC1206" s="807" t="s">
        <v>10027</v>
      </c>
      <c r="AD1206" s="807" t="s">
        <v>2239</v>
      </c>
      <c r="AE1206" s="807" t="s">
        <v>10027</v>
      </c>
      <c r="AF1206" s="807"/>
      <c r="AG1206" s="807"/>
      <c r="AH1206" s="807"/>
      <c r="AI1206" s="807"/>
      <c r="AJ1206" s="807"/>
      <c r="AK1206" s="559"/>
    </row>
    <row r="1207" spans="1:37" ht="31.5" customHeight="1" x14ac:dyDescent="0.25">
      <c r="A1207" s="767"/>
      <c r="B1207" s="784">
        <v>1199</v>
      </c>
      <c r="C1207" s="798" t="s">
        <v>2759</v>
      </c>
      <c r="D1207" s="785" t="s">
        <v>11640</v>
      </c>
      <c r="E1207" s="807" t="s">
        <v>7460</v>
      </c>
      <c r="F1207" s="785" t="s">
        <v>7435</v>
      </c>
      <c r="G1207" s="807" t="s">
        <v>10200</v>
      </c>
      <c r="H1207" s="807"/>
      <c r="I1207" s="807"/>
      <c r="J1207" s="807"/>
      <c r="K1207" s="807"/>
      <c r="L1207" s="807">
        <f t="shared" si="98"/>
        <v>43.8</v>
      </c>
      <c r="M1207" s="807"/>
      <c r="N1207" s="788">
        <v>3.65</v>
      </c>
      <c r="O1207" s="788"/>
      <c r="P1207" s="788"/>
      <c r="Q1207" s="807" t="s">
        <v>7435</v>
      </c>
      <c r="R1207" s="807" t="s">
        <v>16715</v>
      </c>
      <c r="S1207" s="807" t="s">
        <v>8952</v>
      </c>
      <c r="T1207" s="800" t="s">
        <v>11635</v>
      </c>
      <c r="U1207" s="807"/>
      <c r="V1207" s="963"/>
      <c r="W1207" s="807"/>
      <c r="X1207" s="807"/>
      <c r="Y1207" s="807"/>
      <c r="Z1207" s="807" t="s">
        <v>11638</v>
      </c>
      <c r="AA1207" s="807"/>
      <c r="AB1207" s="807"/>
      <c r="AC1207" s="807"/>
      <c r="AD1207" s="807"/>
      <c r="AE1207" s="807"/>
      <c r="AF1207" s="807"/>
      <c r="AG1207" s="807"/>
      <c r="AH1207" s="807"/>
      <c r="AI1207" s="807"/>
      <c r="AJ1207" s="807"/>
      <c r="AK1207" s="559"/>
    </row>
    <row r="1208" spans="1:37" ht="31.5" customHeight="1" x14ac:dyDescent="0.25">
      <c r="A1208" s="767"/>
      <c r="B1208" s="784">
        <v>1200</v>
      </c>
      <c r="C1208" s="785" t="s">
        <v>2809</v>
      </c>
      <c r="D1208" s="785" t="s">
        <v>11641</v>
      </c>
      <c r="E1208" s="807" t="s">
        <v>7461</v>
      </c>
      <c r="F1208" s="785" t="s">
        <v>7436</v>
      </c>
      <c r="G1208" s="807" t="s">
        <v>10200</v>
      </c>
      <c r="H1208" s="807"/>
      <c r="I1208" s="807"/>
      <c r="J1208" s="807"/>
      <c r="K1208" s="807"/>
      <c r="L1208" s="807">
        <f t="shared" si="98"/>
        <v>288</v>
      </c>
      <c r="M1208" s="807"/>
      <c r="N1208" s="786">
        <v>24</v>
      </c>
      <c r="O1208" s="788"/>
      <c r="P1208" s="788"/>
      <c r="Q1208" s="807" t="s">
        <v>7436</v>
      </c>
      <c r="R1208" s="807" t="s">
        <v>16715</v>
      </c>
      <c r="S1208" s="807" t="s">
        <v>8952</v>
      </c>
      <c r="T1208" s="800" t="s">
        <v>2973</v>
      </c>
      <c r="U1208" s="807"/>
      <c r="V1208" s="963"/>
      <c r="W1208" s="807"/>
      <c r="X1208" s="807"/>
      <c r="Y1208" s="807"/>
      <c r="Z1208" s="807"/>
      <c r="AA1208" s="807">
        <v>1</v>
      </c>
      <c r="AB1208" s="807" t="s">
        <v>11642</v>
      </c>
      <c r="AC1208" s="807"/>
      <c r="AD1208" s="807"/>
      <c r="AE1208" s="807"/>
      <c r="AF1208" s="807"/>
      <c r="AG1208" s="807"/>
      <c r="AH1208" s="807"/>
      <c r="AI1208" s="807"/>
      <c r="AJ1208" s="807"/>
      <c r="AK1208" s="559"/>
    </row>
    <row r="1209" spans="1:37" ht="31.5" customHeight="1" x14ac:dyDescent="0.25">
      <c r="A1209" s="767"/>
      <c r="B1209" s="784">
        <v>1201</v>
      </c>
      <c r="C1209" s="785" t="s">
        <v>2809</v>
      </c>
      <c r="D1209" s="785" t="s">
        <v>8600</v>
      </c>
      <c r="E1209" s="807" t="s">
        <v>9353</v>
      </c>
      <c r="F1209" s="785" t="s">
        <v>11695</v>
      </c>
      <c r="G1209" s="807" t="s">
        <v>10200</v>
      </c>
      <c r="H1209" s="807"/>
      <c r="I1209" s="807"/>
      <c r="J1209" s="807"/>
      <c r="K1209" s="807"/>
      <c r="L1209" s="807">
        <f t="shared" si="98"/>
        <v>78</v>
      </c>
      <c r="M1209" s="807"/>
      <c r="N1209" s="786">
        <v>6.5</v>
      </c>
      <c r="O1209" s="788"/>
      <c r="P1209" s="788"/>
      <c r="Q1209" s="807" t="s">
        <v>11695</v>
      </c>
      <c r="R1209" s="807" t="s">
        <v>16715</v>
      </c>
      <c r="S1209" s="807" t="s">
        <v>8952</v>
      </c>
      <c r="T1209" s="800" t="s">
        <v>11694</v>
      </c>
      <c r="U1209" s="807"/>
      <c r="V1209" s="963">
        <v>1</v>
      </c>
      <c r="W1209" s="807" t="s">
        <v>11696</v>
      </c>
      <c r="X1209" s="807"/>
      <c r="Y1209" s="807"/>
      <c r="Z1209" s="807"/>
      <c r="AA1209" s="807"/>
      <c r="AB1209" s="807"/>
      <c r="AC1209" s="807"/>
      <c r="AD1209" s="807"/>
      <c r="AE1209" s="807"/>
      <c r="AF1209" s="807"/>
      <c r="AG1209" s="807"/>
      <c r="AH1209" s="807"/>
      <c r="AI1209" s="807"/>
      <c r="AJ1209" s="807"/>
      <c r="AK1209" s="559"/>
    </row>
    <row r="1210" spans="1:37" ht="31.5" customHeight="1" x14ac:dyDescent="0.25">
      <c r="A1210" s="767"/>
      <c r="B1210" s="784">
        <v>1202</v>
      </c>
      <c r="C1210" s="798" t="s">
        <v>2759</v>
      </c>
      <c r="D1210" s="785" t="s">
        <v>7604</v>
      </c>
      <c r="E1210" s="807" t="s">
        <v>7463</v>
      </c>
      <c r="F1210" s="785" t="s">
        <v>7438</v>
      </c>
      <c r="G1210" s="807" t="s">
        <v>10200</v>
      </c>
      <c r="H1210" s="807"/>
      <c r="I1210" s="807"/>
      <c r="J1210" s="807"/>
      <c r="K1210" s="807"/>
      <c r="L1210" s="807">
        <f t="shared" si="98"/>
        <v>90</v>
      </c>
      <c r="M1210" s="807"/>
      <c r="N1210" s="788">
        <v>7.5</v>
      </c>
      <c r="O1210" s="788"/>
      <c r="P1210" s="788"/>
      <c r="Q1210" s="807" t="s">
        <v>7438</v>
      </c>
      <c r="R1210" s="807" t="s">
        <v>16715</v>
      </c>
      <c r="S1210" s="807" t="s">
        <v>8952</v>
      </c>
      <c r="T1210" s="800" t="s">
        <v>3027</v>
      </c>
      <c r="U1210" s="807"/>
      <c r="V1210" s="963"/>
      <c r="W1210" s="807"/>
      <c r="X1210" s="807"/>
      <c r="Y1210" s="807"/>
      <c r="Z1210" s="807" t="s">
        <v>1089</v>
      </c>
      <c r="AA1210" s="807"/>
      <c r="AB1210" s="807"/>
      <c r="AC1210" s="807"/>
      <c r="AD1210" s="807"/>
      <c r="AE1210" s="807"/>
      <c r="AF1210" s="807"/>
      <c r="AG1210" s="807"/>
      <c r="AH1210" s="807"/>
      <c r="AI1210" s="807"/>
      <c r="AJ1210" s="807"/>
      <c r="AK1210" s="559"/>
    </row>
    <row r="1211" spans="1:37" ht="31.5" customHeight="1" x14ac:dyDescent="0.25">
      <c r="A1211" s="767"/>
      <c r="B1211" s="784">
        <v>1203</v>
      </c>
      <c r="C1211" s="785" t="s">
        <v>9386</v>
      </c>
      <c r="D1211" s="785" t="s">
        <v>8466</v>
      </c>
      <c r="E1211" s="807" t="s">
        <v>7464</v>
      </c>
      <c r="F1211" s="785" t="s">
        <v>7439</v>
      </c>
      <c r="G1211" s="807" t="s">
        <v>10200</v>
      </c>
      <c r="H1211" s="807"/>
      <c r="I1211" s="807"/>
      <c r="J1211" s="807"/>
      <c r="K1211" s="807"/>
      <c r="L1211" s="807">
        <f t="shared" si="98"/>
        <v>96</v>
      </c>
      <c r="M1211" s="807"/>
      <c r="N1211" s="786">
        <v>8</v>
      </c>
      <c r="O1211" s="788"/>
      <c r="P1211" s="788"/>
      <c r="Q1211" s="807" t="s">
        <v>7439</v>
      </c>
      <c r="R1211" s="807" t="s">
        <v>16715</v>
      </c>
      <c r="S1211" s="807" t="s">
        <v>8952</v>
      </c>
      <c r="T1211" s="807" t="s">
        <v>11731</v>
      </c>
      <c r="U1211" s="807"/>
      <c r="V1211" s="963"/>
      <c r="W1211" s="807"/>
      <c r="X1211" s="807"/>
      <c r="Y1211" s="807"/>
      <c r="Z1211" s="807"/>
      <c r="AA1211" s="807">
        <v>1</v>
      </c>
      <c r="AB1211" s="807"/>
      <c r="AC1211" s="807"/>
      <c r="AD1211" s="807"/>
      <c r="AE1211" s="807"/>
      <c r="AF1211" s="807"/>
      <c r="AG1211" s="807"/>
      <c r="AH1211" s="807"/>
      <c r="AI1211" s="807" t="s">
        <v>11729</v>
      </c>
      <c r="AJ1211" s="807"/>
      <c r="AK1211" s="559"/>
    </row>
    <row r="1212" spans="1:37" ht="31.5" customHeight="1" x14ac:dyDescent="0.25">
      <c r="A1212" s="767"/>
      <c r="B1212" s="784">
        <v>1204</v>
      </c>
      <c r="C1212" s="785" t="s">
        <v>9386</v>
      </c>
      <c r="D1212" s="785" t="s">
        <v>8467</v>
      </c>
      <c r="E1212" s="807" t="s">
        <v>7465</v>
      </c>
      <c r="F1212" s="785" t="s">
        <v>7440</v>
      </c>
      <c r="G1212" s="807" t="s">
        <v>10200</v>
      </c>
      <c r="H1212" s="807"/>
      <c r="I1212" s="807"/>
      <c r="J1212" s="807"/>
      <c r="K1212" s="807"/>
      <c r="L1212" s="807">
        <f t="shared" si="98"/>
        <v>96</v>
      </c>
      <c r="M1212" s="807"/>
      <c r="N1212" s="786">
        <v>8</v>
      </c>
      <c r="O1212" s="788"/>
      <c r="P1212" s="788"/>
      <c r="Q1212" s="807" t="s">
        <v>7440</v>
      </c>
      <c r="R1212" s="807" t="s">
        <v>16715</v>
      </c>
      <c r="S1212" s="807" t="s">
        <v>8952</v>
      </c>
      <c r="T1212" s="807" t="s">
        <v>14583</v>
      </c>
      <c r="U1212" s="807"/>
      <c r="V1212" s="963"/>
      <c r="W1212" s="807"/>
      <c r="X1212" s="807"/>
      <c r="Y1212" s="807"/>
      <c r="Z1212" s="807"/>
      <c r="AA1212" s="807">
        <v>1</v>
      </c>
      <c r="AB1212" s="807"/>
      <c r="AC1212" s="807"/>
      <c r="AD1212" s="807"/>
      <c r="AE1212" s="807"/>
      <c r="AF1212" s="807"/>
      <c r="AG1212" s="807"/>
      <c r="AH1212" s="807"/>
      <c r="AI1212" s="807"/>
      <c r="AJ1212" s="807"/>
      <c r="AK1212" s="559"/>
    </row>
    <row r="1213" spans="1:37" ht="31.5" customHeight="1" x14ac:dyDescent="0.25">
      <c r="A1213" s="767"/>
      <c r="B1213" s="784">
        <v>1205</v>
      </c>
      <c r="C1213" s="798" t="s">
        <v>2759</v>
      </c>
      <c r="D1213" s="785" t="s">
        <v>11644</v>
      </c>
      <c r="E1213" s="807" t="s">
        <v>9707</v>
      </c>
      <c r="F1213" s="785" t="s">
        <v>7441</v>
      </c>
      <c r="G1213" s="807" t="s">
        <v>10200</v>
      </c>
      <c r="H1213" s="807"/>
      <c r="I1213" s="807"/>
      <c r="J1213" s="807"/>
      <c r="K1213" s="807"/>
      <c r="L1213" s="807">
        <f t="shared" si="98"/>
        <v>79.199999999999989</v>
      </c>
      <c r="M1213" s="807"/>
      <c r="N1213" s="788">
        <v>6.6</v>
      </c>
      <c r="O1213" s="788"/>
      <c r="P1213" s="788"/>
      <c r="Q1213" s="807" t="s">
        <v>7441</v>
      </c>
      <c r="R1213" s="807" t="s">
        <v>16715</v>
      </c>
      <c r="S1213" s="807" t="s">
        <v>8952</v>
      </c>
      <c r="T1213" s="800" t="s">
        <v>11643</v>
      </c>
      <c r="U1213" s="807"/>
      <c r="V1213" s="963">
        <v>2</v>
      </c>
      <c r="W1213" s="807"/>
      <c r="X1213" s="807"/>
      <c r="Y1213" s="807"/>
      <c r="Z1213" s="807"/>
      <c r="AA1213" s="807"/>
      <c r="AB1213" s="807"/>
      <c r="AC1213" s="807"/>
      <c r="AD1213" s="807"/>
      <c r="AE1213" s="807"/>
      <c r="AF1213" s="807"/>
      <c r="AG1213" s="807"/>
      <c r="AH1213" s="807"/>
      <c r="AI1213" s="807"/>
      <c r="AJ1213" s="807"/>
      <c r="AK1213" s="559"/>
    </row>
    <row r="1214" spans="1:37" ht="31.5" customHeight="1" x14ac:dyDescent="0.25">
      <c r="A1214" s="767"/>
      <c r="B1214" s="784">
        <v>1206</v>
      </c>
      <c r="C1214" s="785" t="s">
        <v>2768</v>
      </c>
      <c r="D1214" s="785" t="s">
        <v>8432</v>
      </c>
      <c r="E1214" s="807" t="s">
        <v>7466</v>
      </c>
      <c r="F1214" s="785" t="s">
        <v>7442</v>
      </c>
      <c r="G1214" s="807" t="s">
        <v>10200</v>
      </c>
      <c r="H1214" s="807"/>
      <c r="I1214" s="807"/>
      <c r="J1214" s="807"/>
      <c r="K1214" s="807"/>
      <c r="L1214" s="807">
        <f t="shared" si="98"/>
        <v>120.12</v>
      </c>
      <c r="M1214" s="807"/>
      <c r="N1214" s="786">
        <v>10.01</v>
      </c>
      <c r="O1214" s="788"/>
      <c r="P1214" s="788"/>
      <c r="Q1214" s="807" t="s">
        <v>7442</v>
      </c>
      <c r="R1214" s="807" t="s">
        <v>16715</v>
      </c>
      <c r="S1214" s="807" t="s">
        <v>8952</v>
      </c>
      <c r="T1214" s="807" t="s">
        <v>17675</v>
      </c>
      <c r="U1214" s="807"/>
      <c r="V1214" s="963"/>
      <c r="W1214" s="807"/>
      <c r="X1214" s="807"/>
      <c r="Y1214" s="807"/>
      <c r="Z1214" s="807" t="s">
        <v>14079</v>
      </c>
      <c r="AA1214" s="807"/>
      <c r="AB1214" s="807"/>
      <c r="AC1214" s="807"/>
      <c r="AD1214" s="807"/>
      <c r="AE1214" s="807"/>
      <c r="AF1214" s="807"/>
      <c r="AG1214" s="807"/>
      <c r="AH1214" s="807"/>
      <c r="AI1214" s="807"/>
      <c r="AJ1214" s="807"/>
      <c r="AK1214" s="559"/>
    </row>
    <row r="1215" spans="1:37" ht="31.5" customHeight="1" x14ac:dyDescent="0.25">
      <c r="A1215" s="767"/>
      <c r="B1215" s="784">
        <v>1207</v>
      </c>
      <c r="C1215" s="785" t="s">
        <v>2809</v>
      </c>
      <c r="D1215" s="785" t="s">
        <v>8601</v>
      </c>
      <c r="E1215" s="807" t="s">
        <v>7467</v>
      </c>
      <c r="F1215" s="785" t="s">
        <v>7443</v>
      </c>
      <c r="G1215" s="807" t="s">
        <v>10200</v>
      </c>
      <c r="H1215" s="807"/>
      <c r="I1215" s="807"/>
      <c r="J1215" s="807"/>
      <c r="K1215" s="807"/>
      <c r="L1215" s="807">
        <f t="shared" si="98"/>
        <v>52.800000000000004</v>
      </c>
      <c r="M1215" s="807"/>
      <c r="N1215" s="786">
        <v>4.4000000000000004</v>
      </c>
      <c r="O1215" s="788"/>
      <c r="P1215" s="788"/>
      <c r="Q1215" s="807" t="s">
        <v>7443</v>
      </c>
      <c r="R1215" s="807" t="s">
        <v>16715</v>
      </c>
      <c r="S1215" s="807" t="s">
        <v>8952</v>
      </c>
      <c r="T1215" s="800" t="s">
        <v>11645</v>
      </c>
      <c r="U1215" s="807"/>
      <c r="V1215" s="963">
        <v>1</v>
      </c>
      <c r="W1215" s="807"/>
      <c r="X1215" s="807"/>
      <c r="Y1215" s="807"/>
      <c r="Z1215" s="807"/>
      <c r="AA1215" s="807"/>
      <c r="AB1215" s="807"/>
      <c r="AC1215" s="807"/>
      <c r="AD1215" s="807"/>
      <c r="AE1215" s="807"/>
      <c r="AF1215" s="807"/>
      <c r="AG1215" s="807"/>
      <c r="AH1215" s="807"/>
      <c r="AI1215" s="807"/>
      <c r="AJ1215" s="807"/>
      <c r="AK1215" s="559"/>
    </row>
    <row r="1216" spans="1:37" ht="47.25" customHeight="1" x14ac:dyDescent="0.25">
      <c r="A1216" s="767"/>
      <c r="B1216" s="784">
        <v>1208</v>
      </c>
      <c r="C1216" s="798" t="s">
        <v>2759</v>
      </c>
      <c r="D1216" s="785" t="s">
        <v>9635</v>
      </c>
      <c r="E1216" s="807" t="s">
        <v>7468</v>
      </c>
      <c r="F1216" s="785" t="s">
        <v>10040</v>
      </c>
      <c r="G1216" s="807" t="s">
        <v>10200</v>
      </c>
      <c r="H1216" s="807"/>
      <c r="I1216" s="807"/>
      <c r="J1216" s="807"/>
      <c r="K1216" s="807"/>
      <c r="L1216" s="807">
        <f t="shared" si="98"/>
        <v>960</v>
      </c>
      <c r="M1216" s="807"/>
      <c r="N1216" s="788">
        <v>80</v>
      </c>
      <c r="O1216" s="788"/>
      <c r="P1216" s="788"/>
      <c r="Q1216" s="807" t="s">
        <v>10040</v>
      </c>
      <c r="R1216" s="807" t="s">
        <v>16715</v>
      </c>
      <c r="S1216" s="807" t="s">
        <v>8952</v>
      </c>
      <c r="T1216" s="800" t="s">
        <v>17504</v>
      </c>
      <c r="U1216" s="807"/>
      <c r="V1216" s="963"/>
      <c r="W1216" s="807"/>
      <c r="X1216" s="807"/>
      <c r="Y1216" s="807"/>
      <c r="Z1216" s="807">
        <v>1</v>
      </c>
      <c r="AA1216" s="807"/>
      <c r="AB1216" s="807"/>
      <c r="AC1216" s="807"/>
      <c r="AD1216" s="807"/>
      <c r="AE1216" s="807"/>
      <c r="AF1216" s="807"/>
      <c r="AG1216" s="807"/>
      <c r="AH1216" s="807"/>
      <c r="AI1216" s="807"/>
      <c r="AJ1216" s="807"/>
      <c r="AK1216" s="559"/>
    </row>
    <row r="1217" spans="1:37" ht="31.5" customHeight="1" x14ac:dyDescent="0.25">
      <c r="A1217" s="767"/>
      <c r="B1217" s="784">
        <v>1209</v>
      </c>
      <c r="C1217" s="785" t="s">
        <v>9386</v>
      </c>
      <c r="D1217" s="785" t="s">
        <v>11647</v>
      </c>
      <c r="E1217" s="807" t="s">
        <v>7469</v>
      </c>
      <c r="F1217" s="785" t="s">
        <v>7445</v>
      </c>
      <c r="G1217" s="807" t="s">
        <v>10200</v>
      </c>
      <c r="H1217" s="807"/>
      <c r="I1217" s="807"/>
      <c r="J1217" s="807"/>
      <c r="K1217" s="807"/>
      <c r="L1217" s="807">
        <f t="shared" si="98"/>
        <v>96</v>
      </c>
      <c r="M1217" s="807"/>
      <c r="N1217" s="786">
        <v>8</v>
      </c>
      <c r="O1217" s="788"/>
      <c r="P1217" s="788"/>
      <c r="Q1217" s="807" t="s">
        <v>7445</v>
      </c>
      <c r="R1217" s="807" t="s">
        <v>16715</v>
      </c>
      <c r="S1217" s="807" t="s">
        <v>8952</v>
      </c>
      <c r="T1217" s="800" t="s">
        <v>11646</v>
      </c>
      <c r="U1217" s="807"/>
      <c r="V1217" s="963"/>
      <c r="W1217" s="807"/>
      <c r="X1217" s="807"/>
      <c r="Y1217" s="807"/>
      <c r="Z1217" s="807">
        <v>1</v>
      </c>
      <c r="AA1217" s="807"/>
      <c r="AB1217" s="807"/>
      <c r="AC1217" s="807"/>
      <c r="AD1217" s="807"/>
      <c r="AE1217" s="807"/>
      <c r="AF1217" s="807"/>
      <c r="AG1217" s="807"/>
      <c r="AH1217" s="807"/>
      <c r="AI1217" s="807"/>
      <c r="AJ1217" s="807"/>
      <c r="AK1217" s="559"/>
    </row>
    <row r="1218" spans="1:37" ht="31.5" customHeight="1" x14ac:dyDescent="0.25">
      <c r="A1218" s="767"/>
      <c r="B1218" s="784">
        <v>1210</v>
      </c>
      <c r="C1218" s="798" t="s">
        <v>2759</v>
      </c>
      <c r="D1218" s="785" t="s">
        <v>11648</v>
      </c>
      <c r="E1218" s="807" t="s">
        <v>7470</v>
      </c>
      <c r="F1218" s="785" t="s">
        <v>16581</v>
      </c>
      <c r="G1218" s="807" t="s">
        <v>10200</v>
      </c>
      <c r="H1218" s="807"/>
      <c r="I1218" s="807"/>
      <c r="J1218" s="807"/>
      <c r="K1218" s="807"/>
      <c r="L1218" s="807">
        <f t="shared" ref="L1218:M1281" si="99">N1218*12</f>
        <v>26.400000000000002</v>
      </c>
      <c r="M1218" s="807"/>
      <c r="N1218" s="788">
        <v>2.2000000000000002</v>
      </c>
      <c r="O1218" s="788"/>
      <c r="P1218" s="788"/>
      <c r="Q1218" s="807" t="s">
        <v>16581</v>
      </c>
      <c r="R1218" s="807" t="s">
        <v>16715</v>
      </c>
      <c r="S1218" s="807" t="s">
        <v>8952</v>
      </c>
      <c r="T1218" s="800" t="s">
        <v>14584</v>
      </c>
      <c r="U1218" s="807"/>
      <c r="V1218" s="963">
        <v>1</v>
      </c>
      <c r="W1218" s="807"/>
      <c r="X1218" s="807"/>
      <c r="Y1218" s="807"/>
      <c r="Z1218" s="807"/>
      <c r="AA1218" s="807"/>
      <c r="AB1218" s="807"/>
      <c r="AC1218" s="807"/>
      <c r="AD1218" s="807"/>
      <c r="AE1218" s="807"/>
      <c r="AF1218" s="807"/>
      <c r="AG1218" s="807"/>
      <c r="AH1218" s="807"/>
      <c r="AI1218" s="807" t="s">
        <v>9395</v>
      </c>
      <c r="AJ1218" s="807"/>
      <c r="AK1218" s="559"/>
    </row>
    <row r="1219" spans="1:37" ht="31.5" customHeight="1" x14ac:dyDescent="0.25">
      <c r="A1219" s="767"/>
      <c r="B1219" s="784">
        <v>1211</v>
      </c>
      <c r="C1219" s="785" t="s">
        <v>2809</v>
      </c>
      <c r="D1219" s="785" t="s">
        <v>8602</v>
      </c>
      <c r="E1219" s="807" t="s">
        <v>7471</v>
      </c>
      <c r="F1219" s="785" t="s">
        <v>11649</v>
      </c>
      <c r="G1219" s="807" t="s">
        <v>10200</v>
      </c>
      <c r="H1219" s="807"/>
      <c r="I1219" s="807"/>
      <c r="J1219" s="807"/>
      <c r="K1219" s="807"/>
      <c r="L1219" s="807">
        <f t="shared" si="99"/>
        <v>156</v>
      </c>
      <c r="M1219" s="807"/>
      <c r="N1219" s="786">
        <v>13</v>
      </c>
      <c r="O1219" s="788"/>
      <c r="P1219" s="788"/>
      <c r="Q1219" s="807" t="s">
        <v>11649</v>
      </c>
      <c r="R1219" s="807" t="s">
        <v>16715</v>
      </c>
      <c r="S1219" s="807" t="s">
        <v>8952</v>
      </c>
      <c r="T1219" s="800" t="s">
        <v>3321</v>
      </c>
      <c r="U1219" s="807"/>
      <c r="V1219" s="963"/>
      <c r="W1219" s="807"/>
      <c r="X1219" s="807"/>
      <c r="Y1219" s="807"/>
      <c r="Z1219" s="807" t="s">
        <v>1089</v>
      </c>
      <c r="AA1219" s="807"/>
      <c r="AB1219" s="807"/>
      <c r="AC1219" s="807"/>
      <c r="AD1219" s="807"/>
      <c r="AE1219" s="807"/>
      <c r="AF1219" s="807"/>
      <c r="AG1219" s="807"/>
      <c r="AH1219" s="807"/>
      <c r="AI1219" s="807"/>
      <c r="AJ1219" s="807"/>
      <c r="AK1219" s="559"/>
    </row>
    <row r="1220" spans="1:37" ht="31.5" customHeight="1" x14ac:dyDescent="0.25">
      <c r="A1220" s="767"/>
      <c r="B1220" s="784">
        <v>1212</v>
      </c>
      <c r="C1220" s="798" t="s">
        <v>2759</v>
      </c>
      <c r="D1220" s="841" t="s">
        <v>7614</v>
      </c>
      <c r="E1220" s="842" t="s">
        <v>7472</v>
      </c>
      <c r="F1220" s="841" t="s">
        <v>14153</v>
      </c>
      <c r="G1220" s="842" t="s">
        <v>10200</v>
      </c>
      <c r="H1220" s="842"/>
      <c r="I1220" s="842"/>
      <c r="J1220" s="842"/>
      <c r="K1220" s="842"/>
      <c r="L1220" s="807">
        <f t="shared" si="99"/>
        <v>288</v>
      </c>
      <c r="M1220" s="842"/>
      <c r="N1220" s="843">
        <v>24</v>
      </c>
      <c r="O1220" s="843"/>
      <c r="P1220" s="843"/>
      <c r="Q1220" s="842" t="s">
        <v>14153</v>
      </c>
      <c r="R1220" s="807" t="s">
        <v>16715</v>
      </c>
      <c r="S1220" s="842" t="s">
        <v>8952</v>
      </c>
      <c r="T1220" s="844" t="s">
        <v>17462</v>
      </c>
      <c r="U1220" s="842">
        <v>16</v>
      </c>
      <c r="V1220" s="958"/>
      <c r="W1220" s="842"/>
      <c r="X1220" s="842"/>
      <c r="Y1220" s="842"/>
      <c r="Z1220" s="842"/>
      <c r="AA1220" s="842">
        <v>1</v>
      </c>
      <c r="AB1220" s="842"/>
      <c r="AC1220" s="842" t="s">
        <v>10027</v>
      </c>
      <c r="AD1220" s="842" t="s">
        <v>10027</v>
      </c>
      <c r="AE1220" s="842" t="s">
        <v>10027</v>
      </c>
      <c r="AF1220" s="842"/>
      <c r="AG1220" s="842"/>
      <c r="AH1220" s="842"/>
      <c r="AI1220" s="842"/>
      <c r="AJ1220" s="842"/>
      <c r="AK1220" s="559"/>
    </row>
    <row r="1221" spans="1:37" ht="31.5" customHeight="1" x14ac:dyDescent="0.25">
      <c r="A1221" s="767"/>
      <c r="B1221" s="784">
        <v>1213</v>
      </c>
      <c r="C1221" s="785" t="s">
        <v>2809</v>
      </c>
      <c r="D1221" s="785" t="s">
        <v>8970</v>
      </c>
      <c r="E1221" s="807" t="s">
        <v>7474</v>
      </c>
      <c r="F1221" s="785" t="s">
        <v>10118</v>
      </c>
      <c r="G1221" s="807" t="s">
        <v>10200</v>
      </c>
      <c r="H1221" s="807"/>
      <c r="I1221" s="807"/>
      <c r="J1221" s="807"/>
      <c r="K1221" s="807"/>
      <c r="L1221" s="807">
        <f t="shared" si="99"/>
        <v>26.400000000000002</v>
      </c>
      <c r="M1221" s="807"/>
      <c r="N1221" s="786">
        <v>2.2000000000000002</v>
      </c>
      <c r="O1221" s="788"/>
      <c r="P1221" s="788"/>
      <c r="Q1221" s="807" t="s">
        <v>10118</v>
      </c>
      <c r="R1221" s="807" t="s">
        <v>16715</v>
      </c>
      <c r="S1221" s="807" t="s">
        <v>8952</v>
      </c>
      <c r="T1221" s="807" t="s">
        <v>3135</v>
      </c>
      <c r="U1221" s="807"/>
      <c r="V1221" s="963">
        <v>1</v>
      </c>
      <c r="W1221" s="807" t="s">
        <v>16588</v>
      </c>
      <c r="X1221" s="807"/>
      <c r="Y1221" s="807"/>
      <c r="Z1221" s="807"/>
      <c r="AA1221" s="807"/>
      <c r="AB1221" s="807"/>
      <c r="AC1221" s="807"/>
      <c r="AD1221" s="807"/>
      <c r="AE1221" s="807"/>
      <c r="AF1221" s="807"/>
      <c r="AG1221" s="807"/>
      <c r="AH1221" s="807"/>
      <c r="AI1221" s="807" t="s">
        <v>11729</v>
      </c>
      <c r="AJ1221" s="807"/>
      <c r="AK1221" s="559"/>
    </row>
    <row r="1222" spans="1:37" ht="31.5" customHeight="1" x14ac:dyDescent="0.25">
      <c r="A1222" s="767"/>
      <c r="B1222" s="784">
        <v>1214</v>
      </c>
      <c r="C1222" s="785" t="s">
        <v>2844</v>
      </c>
      <c r="D1222" s="785" t="s">
        <v>9000</v>
      </c>
      <c r="E1222" s="807" t="s">
        <v>7475</v>
      </c>
      <c r="F1222" s="785" t="s">
        <v>7452</v>
      </c>
      <c r="G1222" s="807" t="s">
        <v>10200</v>
      </c>
      <c r="H1222" s="807"/>
      <c r="I1222" s="807"/>
      <c r="J1222" s="807"/>
      <c r="K1222" s="807"/>
      <c r="L1222" s="807">
        <f t="shared" si="99"/>
        <v>211.20000000000002</v>
      </c>
      <c r="M1222" s="807"/>
      <c r="N1222" s="788">
        <v>17.600000000000001</v>
      </c>
      <c r="O1222" s="788"/>
      <c r="P1222" s="788"/>
      <c r="Q1222" s="807" t="s">
        <v>7452</v>
      </c>
      <c r="R1222" s="807" t="s">
        <v>16715</v>
      </c>
      <c r="S1222" s="807" t="s">
        <v>8952</v>
      </c>
      <c r="T1222" s="807" t="s">
        <v>11732</v>
      </c>
      <c r="U1222" s="807"/>
      <c r="V1222" s="963">
        <v>2</v>
      </c>
      <c r="W1222" s="807"/>
      <c r="X1222" s="807"/>
      <c r="Y1222" s="807"/>
      <c r="Z1222" s="807"/>
      <c r="AA1222" s="807"/>
      <c r="AB1222" s="807"/>
      <c r="AC1222" s="807"/>
      <c r="AD1222" s="807"/>
      <c r="AE1222" s="807"/>
      <c r="AF1222" s="807"/>
      <c r="AG1222" s="807"/>
      <c r="AH1222" s="807"/>
      <c r="AI1222" s="807"/>
      <c r="AJ1222" s="807"/>
      <c r="AK1222" s="559"/>
    </row>
    <row r="1223" spans="1:37" ht="47.25" customHeight="1" x14ac:dyDescent="0.25">
      <c r="A1223" s="767"/>
      <c r="B1223" s="784">
        <v>1215</v>
      </c>
      <c r="C1223" s="785" t="s">
        <v>9386</v>
      </c>
      <c r="D1223" s="787" t="s">
        <v>17532</v>
      </c>
      <c r="E1223" s="807" t="s">
        <v>17533</v>
      </c>
      <c r="F1223" s="785" t="s">
        <v>17531</v>
      </c>
      <c r="G1223" s="807" t="s">
        <v>10200</v>
      </c>
      <c r="H1223" s="807"/>
      <c r="I1223" s="807"/>
      <c r="J1223" s="807"/>
      <c r="K1223" s="807"/>
      <c r="L1223" s="807">
        <f t="shared" si="99"/>
        <v>105.60000000000001</v>
      </c>
      <c r="M1223" s="807"/>
      <c r="N1223" s="786">
        <v>8.8000000000000007</v>
      </c>
      <c r="O1223" s="788"/>
      <c r="P1223" s="788"/>
      <c r="Q1223" s="807" t="s">
        <v>14392</v>
      </c>
      <c r="R1223" s="807" t="s">
        <v>16715</v>
      </c>
      <c r="S1223" s="807" t="s">
        <v>8952</v>
      </c>
      <c r="T1223" s="807" t="s">
        <v>17417</v>
      </c>
      <c r="U1223" s="807"/>
      <c r="V1223" s="963">
        <v>8</v>
      </c>
      <c r="W1223" s="807"/>
      <c r="X1223" s="807"/>
      <c r="Y1223" s="807"/>
      <c r="Z1223" s="807"/>
      <c r="AA1223" s="807"/>
      <c r="AB1223" s="807"/>
      <c r="AC1223" s="807"/>
      <c r="AD1223" s="807"/>
      <c r="AE1223" s="807"/>
      <c r="AF1223" s="807"/>
      <c r="AG1223" s="807"/>
      <c r="AH1223" s="807"/>
      <c r="AI1223" s="807"/>
      <c r="AJ1223" s="807"/>
      <c r="AK1223" s="559"/>
    </row>
    <row r="1224" spans="1:37" ht="31.5" customHeight="1" x14ac:dyDescent="0.25">
      <c r="A1224" s="767"/>
      <c r="B1224" s="784">
        <v>1216</v>
      </c>
      <c r="C1224" s="785" t="s">
        <v>2809</v>
      </c>
      <c r="D1224" s="785" t="s">
        <v>8603</v>
      </c>
      <c r="E1224" s="807" t="s">
        <v>7477</v>
      </c>
      <c r="F1224" s="785" t="s">
        <v>7454</v>
      </c>
      <c r="G1224" s="807" t="s">
        <v>10200</v>
      </c>
      <c r="H1224" s="807"/>
      <c r="I1224" s="807"/>
      <c r="J1224" s="807"/>
      <c r="K1224" s="807"/>
      <c r="L1224" s="807">
        <f t="shared" si="99"/>
        <v>96</v>
      </c>
      <c r="M1224" s="807"/>
      <c r="N1224" s="786">
        <v>8</v>
      </c>
      <c r="O1224" s="788"/>
      <c r="P1224" s="788"/>
      <c r="Q1224" s="807" t="s">
        <v>7454</v>
      </c>
      <c r="R1224" s="807" t="s">
        <v>16715</v>
      </c>
      <c r="S1224" s="807" t="s">
        <v>8952</v>
      </c>
      <c r="T1224" s="807" t="s">
        <v>3333</v>
      </c>
      <c r="U1224" s="807"/>
      <c r="V1224" s="963"/>
      <c r="W1224" s="807"/>
      <c r="X1224" s="807"/>
      <c r="Y1224" s="807"/>
      <c r="Z1224" s="807"/>
      <c r="AA1224" s="807">
        <v>1</v>
      </c>
      <c r="AB1224" s="807"/>
      <c r="AC1224" s="807"/>
      <c r="AD1224" s="807"/>
      <c r="AE1224" s="807"/>
      <c r="AF1224" s="807"/>
      <c r="AG1224" s="807"/>
      <c r="AH1224" s="807"/>
      <c r="AI1224" s="807"/>
      <c r="AJ1224" s="807"/>
      <c r="AK1224" s="559"/>
    </row>
    <row r="1225" spans="1:37" ht="31.5" customHeight="1" x14ac:dyDescent="0.25">
      <c r="A1225" s="767"/>
      <c r="B1225" s="784">
        <v>1217</v>
      </c>
      <c r="C1225" s="798" t="s">
        <v>2759</v>
      </c>
      <c r="D1225" s="785" t="s">
        <v>7620</v>
      </c>
      <c r="E1225" s="807" t="s">
        <v>7479</v>
      </c>
      <c r="F1225" s="785" t="s">
        <v>13420</v>
      </c>
      <c r="G1225" s="807" t="s">
        <v>10200</v>
      </c>
      <c r="H1225" s="807"/>
      <c r="I1225" s="807"/>
      <c r="J1225" s="807"/>
      <c r="K1225" s="807">
        <v>22772.7</v>
      </c>
      <c r="L1225" s="807">
        <f t="shared" si="99"/>
        <v>1536</v>
      </c>
      <c r="M1225" s="807"/>
      <c r="N1225" s="788">
        <v>128</v>
      </c>
      <c r="O1225" s="788"/>
      <c r="P1225" s="788"/>
      <c r="Q1225" s="807" t="s">
        <v>13420</v>
      </c>
      <c r="R1225" s="807" t="s">
        <v>16715</v>
      </c>
      <c r="S1225" s="807" t="s">
        <v>8952</v>
      </c>
      <c r="T1225" s="800" t="s">
        <v>11650</v>
      </c>
      <c r="U1225" s="807">
        <v>53.8</v>
      </c>
      <c r="V1225" s="963">
        <v>5</v>
      </c>
      <c r="W1225" s="807"/>
      <c r="X1225" s="807"/>
      <c r="Y1225" s="807"/>
      <c r="Z1225" s="807"/>
      <c r="AA1225" s="807">
        <v>2</v>
      </c>
      <c r="AB1225" s="807"/>
      <c r="AC1225" s="807" t="s">
        <v>10027</v>
      </c>
      <c r="AD1225" s="807" t="s">
        <v>10027</v>
      </c>
      <c r="AE1225" s="807" t="s">
        <v>10027</v>
      </c>
      <c r="AF1225" s="807"/>
      <c r="AG1225" s="807"/>
      <c r="AH1225" s="807"/>
      <c r="AI1225" s="807"/>
      <c r="AJ1225" s="807"/>
      <c r="AK1225" s="559"/>
    </row>
    <row r="1226" spans="1:37" ht="31.5" customHeight="1" x14ac:dyDescent="0.25">
      <c r="A1226" s="767"/>
      <c r="B1226" s="784">
        <v>1218</v>
      </c>
      <c r="C1226" s="798" t="s">
        <v>2759</v>
      </c>
      <c r="D1226" s="785" t="s">
        <v>7621</v>
      </c>
      <c r="E1226" s="807" t="s">
        <v>7480</v>
      </c>
      <c r="F1226" s="785" t="s">
        <v>2989</v>
      </c>
      <c r="G1226" s="807" t="s">
        <v>10200</v>
      </c>
      <c r="H1226" s="807"/>
      <c r="I1226" s="807"/>
      <c r="J1226" s="807"/>
      <c r="K1226" s="807"/>
      <c r="L1226" s="807">
        <f t="shared" si="99"/>
        <v>96</v>
      </c>
      <c r="M1226" s="807"/>
      <c r="N1226" s="788">
        <v>8</v>
      </c>
      <c r="O1226" s="788"/>
      <c r="P1226" s="788"/>
      <c r="Q1226" s="807" t="s">
        <v>2989</v>
      </c>
      <c r="R1226" s="807" t="s">
        <v>16715</v>
      </c>
      <c r="S1226" s="807" t="s">
        <v>8952</v>
      </c>
      <c r="T1226" s="807" t="s">
        <v>2992</v>
      </c>
      <c r="U1226" s="807"/>
      <c r="V1226" s="963"/>
      <c r="W1226" s="807"/>
      <c r="X1226" s="807"/>
      <c r="Y1226" s="807"/>
      <c r="Z1226" s="807"/>
      <c r="AA1226" s="807">
        <v>1</v>
      </c>
      <c r="AB1226" s="807"/>
      <c r="AC1226" s="807"/>
      <c r="AD1226" s="807"/>
      <c r="AE1226" s="807"/>
      <c r="AF1226" s="807"/>
      <c r="AG1226" s="807"/>
      <c r="AH1226" s="807"/>
      <c r="AI1226" s="807"/>
      <c r="AJ1226" s="807"/>
      <c r="AK1226" s="559"/>
    </row>
    <row r="1227" spans="1:37" s="577" customFormat="1" ht="31.5" customHeight="1" x14ac:dyDescent="0.25">
      <c r="A1227" s="767"/>
      <c r="B1227" s="784">
        <v>1219</v>
      </c>
      <c r="C1227" s="798" t="s">
        <v>2759</v>
      </c>
      <c r="D1227" s="785" t="s">
        <v>9752</v>
      </c>
      <c r="E1227" s="807" t="s">
        <v>7481</v>
      </c>
      <c r="F1227" s="785" t="s">
        <v>9767</v>
      </c>
      <c r="G1227" s="807" t="s">
        <v>10200</v>
      </c>
      <c r="H1227" s="807"/>
      <c r="I1227" s="807"/>
      <c r="J1227" s="807"/>
      <c r="K1227" s="807"/>
      <c r="L1227" s="807">
        <f t="shared" si="99"/>
        <v>118.80000000000001</v>
      </c>
      <c r="M1227" s="807"/>
      <c r="N1227" s="788">
        <v>9.9</v>
      </c>
      <c r="O1227" s="788"/>
      <c r="P1227" s="788"/>
      <c r="Q1227" s="807" t="s">
        <v>9767</v>
      </c>
      <c r="R1227" s="807" t="s">
        <v>16715</v>
      </c>
      <c r="S1227" s="807" t="s">
        <v>8952</v>
      </c>
      <c r="T1227" s="800" t="s">
        <v>11587</v>
      </c>
      <c r="U1227" s="807"/>
      <c r="V1227" s="1014">
        <v>1</v>
      </c>
      <c r="W1227" s="807" t="s">
        <v>11588</v>
      </c>
      <c r="X1227" s="807"/>
      <c r="Y1227" s="807"/>
      <c r="Z1227" s="807"/>
      <c r="AA1227" s="807"/>
      <c r="AB1227" s="807"/>
      <c r="AC1227" s="807" t="s">
        <v>10027</v>
      </c>
      <c r="AD1227" s="807" t="s">
        <v>10027</v>
      </c>
      <c r="AE1227" s="807" t="s">
        <v>10027</v>
      </c>
      <c r="AF1227" s="807" t="s">
        <v>10027</v>
      </c>
      <c r="AG1227" s="807"/>
      <c r="AH1227" s="807"/>
      <c r="AI1227" s="807"/>
      <c r="AJ1227" s="807"/>
      <c r="AK1227" s="761"/>
    </row>
    <row r="1228" spans="1:37" s="577" customFormat="1" ht="31.5" customHeight="1" x14ac:dyDescent="0.25">
      <c r="A1228" s="767"/>
      <c r="B1228" s="784">
        <v>1220</v>
      </c>
      <c r="C1228" s="798" t="s">
        <v>2759</v>
      </c>
      <c r="D1228" s="785" t="s">
        <v>9750</v>
      </c>
      <c r="E1228" s="807" t="s">
        <v>7482</v>
      </c>
      <c r="F1228" s="787" t="s">
        <v>13440</v>
      </c>
      <c r="G1228" s="807" t="s">
        <v>10200</v>
      </c>
      <c r="H1228" s="807"/>
      <c r="I1228" s="807"/>
      <c r="J1228" s="807"/>
      <c r="K1228" s="807"/>
      <c r="L1228" s="807">
        <f t="shared" si="99"/>
        <v>118.80000000000001</v>
      </c>
      <c r="M1228" s="807"/>
      <c r="N1228" s="788">
        <v>9.9</v>
      </c>
      <c r="O1228" s="788"/>
      <c r="P1228" s="788"/>
      <c r="Q1228" s="812" t="s">
        <v>13440</v>
      </c>
      <c r="R1228" s="807" t="s">
        <v>16715</v>
      </c>
      <c r="S1228" s="807" t="s">
        <v>8952</v>
      </c>
      <c r="T1228" s="800" t="s">
        <v>11581</v>
      </c>
      <c r="U1228" s="807"/>
      <c r="V1228" s="1014">
        <v>1</v>
      </c>
      <c r="W1228" s="807" t="s">
        <v>11582</v>
      </c>
      <c r="X1228" s="807"/>
      <c r="Y1228" s="807"/>
      <c r="Z1228" s="807"/>
      <c r="AA1228" s="807"/>
      <c r="AB1228" s="807"/>
      <c r="AC1228" s="807" t="s">
        <v>10027</v>
      </c>
      <c r="AD1228" s="807" t="s">
        <v>10027</v>
      </c>
      <c r="AE1228" s="807" t="s">
        <v>10027</v>
      </c>
      <c r="AF1228" s="807" t="s">
        <v>10027</v>
      </c>
      <c r="AG1228" s="807"/>
      <c r="AH1228" s="807"/>
      <c r="AI1228" s="807"/>
      <c r="AJ1228" s="807"/>
      <c r="AK1228" s="761"/>
    </row>
    <row r="1229" spans="1:37" s="577" customFormat="1" ht="31.5" customHeight="1" x14ac:dyDescent="0.25">
      <c r="A1229" s="767"/>
      <c r="B1229" s="784">
        <v>1221</v>
      </c>
      <c r="C1229" s="785" t="s">
        <v>2809</v>
      </c>
      <c r="D1229" s="785" t="s">
        <v>8604</v>
      </c>
      <c r="E1229" s="807" t="s">
        <v>7483</v>
      </c>
      <c r="F1229" s="787" t="s">
        <v>9751</v>
      </c>
      <c r="G1229" s="807" t="s">
        <v>10200</v>
      </c>
      <c r="H1229" s="807"/>
      <c r="I1229" s="807"/>
      <c r="J1229" s="807"/>
      <c r="K1229" s="807"/>
      <c r="L1229" s="807">
        <f t="shared" si="99"/>
        <v>237.60000000000002</v>
      </c>
      <c r="M1229" s="807"/>
      <c r="N1229" s="786">
        <v>19.8</v>
      </c>
      <c r="O1229" s="788"/>
      <c r="P1229" s="788"/>
      <c r="Q1229" s="812" t="s">
        <v>9751</v>
      </c>
      <c r="R1229" s="807" t="s">
        <v>16715</v>
      </c>
      <c r="S1229" s="807" t="s">
        <v>8952</v>
      </c>
      <c r="T1229" s="800" t="s">
        <v>11489</v>
      </c>
      <c r="U1229" s="807"/>
      <c r="V1229" s="1014">
        <v>2</v>
      </c>
      <c r="W1229" s="807" t="s">
        <v>11376</v>
      </c>
      <c r="X1229" s="807"/>
      <c r="Y1229" s="807"/>
      <c r="Z1229" s="807"/>
      <c r="AA1229" s="807"/>
      <c r="AB1229" s="807"/>
      <c r="AC1229" s="807" t="s">
        <v>10027</v>
      </c>
      <c r="AD1229" s="807" t="s">
        <v>10027</v>
      </c>
      <c r="AE1229" s="807" t="s">
        <v>10027</v>
      </c>
      <c r="AF1229" s="807" t="s">
        <v>2239</v>
      </c>
      <c r="AG1229" s="807"/>
      <c r="AH1229" s="807"/>
      <c r="AI1229" s="807"/>
      <c r="AJ1229" s="807"/>
      <c r="AK1229" s="761"/>
    </row>
    <row r="1230" spans="1:37" ht="31.5" customHeight="1" x14ac:dyDescent="0.25">
      <c r="A1230" s="767"/>
      <c r="B1230" s="784">
        <v>1222</v>
      </c>
      <c r="C1230" s="798" t="s">
        <v>2759</v>
      </c>
      <c r="D1230" s="785" t="s">
        <v>9792</v>
      </c>
      <c r="E1230" s="807" t="s">
        <v>7497</v>
      </c>
      <c r="F1230" s="785" t="s">
        <v>10119</v>
      </c>
      <c r="G1230" s="807" t="s">
        <v>10200</v>
      </c>
      <c r="H1230" s="807"/>
      <c r="I1230" s="807"/>
      <c r="J1230" s="807"/>
      <c r="K1230" s="807"/>
      <c r="L1230" s="807">
        <f t="shared" si="99"/>
        <v>47.519999999999996</v>
      </c>
      <c r="M1230" s="807"/>
      <c r="N1230" s="788">
        <v>3.96</v>
      </c>
      <c r="O1230" s="788"/>
      <c r="P1230" s="788"/>
      <c r="Q1230" s="807" t="s">
        <v>10119</v>
      </c>
      <c r="R1230" s="807" t="s">
        <v>16715</v>
      </c>
      <c r="S1230" s="807" t="s">
        <v>8952</v>
      </c>
      <c r="T1230" s="800" t="s">
        <v>11651</v>
      </c>
      <c r="U1230" s="807"/>
      <c r="V1230" s="963"/>
      <c r="W1230" s="807"/>
      <c r="X1230" s="807"/>
      <c r="Y1230" s="807"/>
      <c r="Z1230" s="807" t="s">
        <v>1570</v>
      </c>
      <c r="AA1230" s="807"/>
      <c r="AB1230" s="807"/>
      <c r="AC1230" s="807"/>
      <c r="AD1230" s="807"/>
      <c r="AE1230" s="807"/>
      <c r="AF1230" s="807"/>
      <c r="AG1230" s="807"/>
      <c r="AH1230" s="807"/>
      <c r="AI1230" s="807"/>
      <c r="AJ1230" s="807"/>
      <c r="AK1230" s="559"/>
    </row>
    <row r="1231" spans="1:37" ht="31.5" customHeight="1" x14ac:dyDescent="0.25">
      <c r="A1231" s="767"/>
      <c r="B1231" s="784">
        <v>1223</v>
      </c>
      <c r="C1231" s="798" t="s">
        <v>2759</v>
      </c>
      <c r="D1231" s="785" t="s">
        <v>11652</v>
      </c>
      <c r="E1231" s="807" t="s">
        <v>7498</v>
      </c>
      <c r="F1231" s="813" t="s">
        <v>9355</v>
      </c>
      <c r="G1231" s="807" t="s">
        <v>10200</v>
      </c>
      <c r="H1231" s="807"/>
      <c r="I1231" s="807"/>
      <c r="J1231" s="807"/>
      <c r="K1231" s="807"/>
      <c r="L1231" s="807">
        <f t="shared" si="99"/>
        <v>26.400000000000002</v>
      </c>
      <c r="M1231" s="807"/>
      <c r="N1231" s="788">
        <v>2.2000000000000002</v>
      </c>
      <c r="O1231" s="788"/>
      <c r="P1231" s="788"/>
      <c r="Q1231" s="784" t="s">
        <v>9355</v>
      </c>
      <c r="R1231" s="807" t="s">
        <v>16715</v>
      </c>
      <c r="S1231" s="807" t="s">
        <v>8952</v>
      </c>
      <c r="T1231" s="800" t="s">
        <v>11653</v>
      </c>
      <c r="U1231" s="807"/>
      <c r="V1231" s="963">
        <v>2</v>
      </c>
      <c r="W1231" s="807"/>
      <c r="X1231" s="807"/>
      <c r="Y1231" s="807"/>
      <c r="Z1231" s="807"/>
      <c r="AA1231" s="807"/>
      <c r="AB1231" s="807"/>
      <c r="AC1231" s="807"/>
      <c r="AD1231" s="807"/>
      <c r="AE1231" s="807"/>
      <c r="AF1231" s="807"/>
      <c r="AG1231" s="807"/>
      <c r="AH1231" s="807"/>
      <c r="AI1231" s="807"/>
      <c r="AJ1231" s="807"/>
      <c r="AK1231" s="559"/>
    </row>
    <row r="1232" spans="1:37" ht="31.5" customHeight="1" x14ac:dyDescent="0.25">
      <c r="A1232" s="767"/>
      <c r="B1232" s="784">
        <v>1224</v>
      </c>
      <c r="C1232" s="798" t="s">
        <v>2759</v>
      </c>
      <c r="D1232" s="785" t="s">
        <v>7629</v>
      </c>
      <c r="E1232" s="807" t="s">
        <v>7500</v>
      </c>
      <c r="F1232" s="785" t="s">
        <v>7489</v>
      </c>
      <c r="G1232" s="807" t="s">
        <v>10200</v>
      </c>
      <c r="H1232" s="807"/>
      <c r="I1232" s="807"/>
      <c r="J1232" s="807"/>
      <c r="K1232" s="807"/>
      <c r="L1232" s="807">
        <f t="shared" si="99"/>
        <v>9</v>
      </c>
      <c r="M1232" s="807"/>
      <c r="N1232" s="788">
        <v>0.75</v>
      </c>
      <c r="O1232" s="788"/>
      <c r="P1232" s="788"/>
      <c r="Q1232" s="807" t="s">
        <v>7489</v>
      </c>
      <c r="R1232" s="807" t="s">
        <v>16715</v>
      </c>
      <c r="S1232" s="807" t="s">
        <v>8952</v>
      </c>
      <c r="T1232" s="800" t="s">
        <v>14585</v>
      </c>
      <c r="U1232" s="807"/>
      <c r="V1232" s="963"/>
      <c r="W1232" s="807"/>
      <c r="X1232" s="807"/>
      <c r="Y1232" s="807"/>
      <c r="Z1232" s="807" t="s">
        <v>11654</v>
      </c>
      <c r="AA1232" s="807"/>
      <c r="AB1232" s="807"/>
      <c r="AC1232" s="807"/>
      <c r="AD1232" s="807"/>
      <c r="AE1232" s="807"/>
      <c r="AF1232" s="807"/>
      <c r="AG1232" s="807"/>
      <c r="AH1232" s="807"/>
      <c r="AI1232" s="807"/>
      <c r="AJ1232" s="807"/>
      <c r="AK1232" s="559"/>
    </row>
    <row r="1233" spans="1:37" ht="31.5" customHeight="1" x14ac:dyDescent="0.25">
      <c r="A1233" s="767"/>
      <c r="B1233" s="784">
        <v>1225</v>
      </c>
      <c r="C1233" s="798" t="s">
        <v>2759</v>
      </c>
      <c r="D1233" s="785" t="s">
        <v>9356</v>
      </c>
      <c r="E1233" s="807" t="s">
        <v>7501</v>
      </c>
      <c r="F1233" s="785" t="s">
        <v>7489</v>
      </c>
      <c r="G1233" s="807" t="s">
        <v>10200</v>
      </c>
      <c r="H1233" s="807"/>
      <c r="I1233" s="807"/>
      <c r="J1233" s="807"/>
      <c r="K1233" s="807"/>
      <c r="L1233" s="807">
        <f t="shared" si="99"/>
        <v>27</v>
      </c>
      <c r="M1233" s="807"/>
      <c r="N1233" s="788">
        <v>2.25</v>
      </c>
      <c r="O1233" s="788"/>
      <c r="P1233" s="788"/>
      <c r="Q1233" s="807" t="s">
        <v>7489</v>
      </c>
      <c r="R1233" s="807" t="s">
        <v>16715</v>
      </c>
      <c r="S1233" s="807" t="s">
        <v>8952</v>
      </c>
      <c r="T1233" s="800" t="s">
        <v>11655</v>
      </c>
      <c r="U1233" s="807"/>
      <c r="V1233" s="963"/>
      <c r="W1233" s="807"/>
      <c r="X1233" s="807"/>
      <c r="Y1233" s="807"/>
      <c r="Z1233" s="807" t="s">
        <v>11654</v>
      </c>
      <c r="AA1233" s="807"/>
      <c r="AB1233" s="807"/>
      <c r="AC1233" s="807"/>
      <c r="AD1233" s="807"/>
      <c r="AE1233" s="807"/>
      <c r="AF1233" s="807"/>
      <c r="AG1233" s="807"/>
      <c r="AH1233" s="807"/>
      <c r="AI1233" s="807"/>
      <c r="AJ1233" s="807"/>
      <c r="AK1233" s="559"/>
    </row>
    <row r="1234" spans="1:37" ht="31.5" customHeight="1" x14ac:dyDescent="0.25">
      <c r="A1234" s="767"/>
      <c r="B1234" s="784">
        <v>1226</v>
      </c>
      <c r="C1234" s="798" t="s">
        <v>2759</v>
      </c>
      <c r="D1234" s="785" t="s">
        <v>11733</v>
      </c>
      <c r="E1234" s="807" t="s">
        <v>7502</v>
      </c>
      <c r="F1234" s="785" t="s">
        <v>14587</v>
      </c>
      <c r="G1234" s="807" t="s">
        <v>10200</v>
      </c>
      <c r="H1234" s="807"/>
      <c r="I1234" s="807"/>
      <c r="J1234" s="807"/>
      <c r="K1234" s="807"/>
      <c r="L1234" s="807">
        <f t="shared" si="99"/>
        <v>158.39999999999998</v>
      </c>
      <c r="M1234" s="807"/>
      <c r="N1234" s="788">
        <v>13.2</v>
      </c>
      <c r="O1234" s="788"/>
      <c r="P1234" s="788"/>
      <c r="Q1234" s="807" t="s">
        <v>14587</v>
      </c>
      <c r="R1234" s="807" t="s">
        <v>16715</v>
      </c>
      <c r="S1234" s="807" t="s">
        <v>8952</v>
      </c>
      <c r="T1234" s="807" t="s">
        <v>14586</v>
      </c>
      <c r="U1234" s="807"/>
      <c r="V1234" s="963"/>
      <c r="W1234" s="807"/>
      <c r="X1234" s="807"/>
      <c r="Y1234" s="807"/>
      <c r="Z1234" s="807" t="s">
        <v>1610</v>
      </c>
      <c r="AA1234" s="807"/>
      <c r="AB1234" s="807"/>
      <c r="AC1234" s="807"/>
      <c r="AD1234" s="807"/>
      <c r="AE1234" s="807"/>
      <c r="AF1234" s="807"/>
      <c r="AG1234" s="807"/>
      <c r="AH1234" s="807"/>
      <c r="AI1234" s="807"/>
      <c r="AJ1234" s="807"/>
      <c r="AK1234" s="559"/>
    </row>
    <row r="1235" spans="1:37" ht="31.5" customHeight="1" x14ac:dyDescent="0.25">
      <c r="A1235" s="767"/>
      <c r="B1235" s="784">
        <v>1227</v>
      </c>
      <c r="C1235" s="785" t="s">
        <v>9386</v>
      </c>
      <c r="D1235" s="787" t="s">
        <v>8471</v>
      </c>
      <c r="E1235" s="807" t="s">
        <v>7503</v>
      </c>
      <c r="F1235" s="785" t="s">
        <v>7491</v>
      </c>
      <c r="G1235" s="807" t="s">
        <v>10200</v>
      </c>
      <c r="H1235" s="807"/>
      <c r="I1235" s="807"/>
      <c r="J1235" s="807"/>
      <c r="K1235" s="807"/>
      <c r="L1235" s="807">
        <f t="shared" si="99"/>
        <v>13.200000000000001</v>
      </c>
      <c r="M1235" s="807"/>
      <c r="N1235" s="786">
        <v>1.1000000000000001</v>
      </c>
      <c r="O1235" s="788"/>
      <c r="P1235" s="788"/>
      <c r="Q1235" s="807" t="s">
        <v>7491</v>
      </c>
      <c r="R1235" s="807" t="s">
        <v>16715</v>
      </c>
      <c r="S1235" s="807" t="s">
        <v>8952</v>
      </c>
      <c r="T1235" s="800" t="s">
        <v>11657</v>
      </c>
      <c r="U1235" s="807"/>
      <c r="V1235" s="963">
        <v>1</v>
      </c>
      <c r="W1235" s="807"/>
      <c r="X1235" s="807"/>
      <c r="Y1235" s="807"/>
      <c r="Z1235" s="807"/>
      <c r="AA1235" s="807"/>
      <c r="AB1235" s="807"/>
      <c r="AC1235" s="807"/>
      <c r="AD1235" s="807"/>
      <c r="AE1235" s="807"/>
      <c r="AF1235" s="807"/>
      <c r="AG1235" s="807"/>
      <c r="AH1235" s="807"/>
      <c r="AI1235" s="807"/>
      <c r="AJ1235" s="807"/>
      <c r="AK1235" s="559"/>
    </row>
    <row r="1236" spans="1:37" ht="31.5" customHeight="1" x14ac:dyDescent="0.25">
      <c r="A1236" s="767"/>
      <c r="B1236" s="784">
        <v>1228</v>
      </c>
      <c r="C1236" s="798" t="s">
        <v>2759</v>
      </c>
      <c r="D1236" s="785" t="s">
        <v>11416</v>
      </c>
      <c r="E1236" s="807" t="s">
        <v>11417</v>
      </c>
      <c r="F1236" s="785" t="s">
        <v>13445</v>
      </c>
      <c r="G1236" s="807" t="s">
        <v>10200</v>
      </c>
      <c r="H1236" s="807"/>
      <c r="I1236" s="807"/>
      <c r="J1236" s="807"/>
      <c r="K1236" s="807"/>
      <c r="L1236" s="807">
        <f t="shared" si="99"/>
        <v>100.32</v>
      </c>
      <c r="M1236" s="807"/>
      <c r="N1236" s="788">
        <v>8.36</v>
      </c>
      <c r="O1236" s="788"/>
      <c r="P1236" s="788"/>
      <c r="Q1236" s="807" t="s">
        <v>13445</v>
      </c>
      <c r="R1236" s="807" t="s">
        <v>16715</v>
      </c>
      <c r="S1236" s="807" t="s">
        <v>8952</v>
      </c>
      <c r="T1236" s="800" t="s">
        <v>11420</v>
      </c>
      <c r="U1236" s="807"/>
      <c r="V1236" s="963">
        <v>1</v>
      </c>
      <c r="W1236" s="807" t="s">
        <v>11419</v>
      </c>
      <c r="X1236" s="807"/>
      <c r="Y1236" s="807"/>
      <c r="Z1236" s="807" t="s">
        <v>11418</v>
      </c>
      <c r="AA1236" s="807"/>
      <c r="AB1236" s="807"/>
      <c r="AC1236" s="807"/>
      <c r="AD1236" s="807"/>
      <c r="AE1236" s="807"/>
      <c r="AF1236" s="807"/>
      <c r="AG1236" s="807"/>
      <c r="AH1236" s="807"/>
      <c r="AI1236" s="807"/>
      <c r="AJ1236" s="807"/>
      <c r="AK1236" s="559"/>
    </row>
    <row r="1237" spans="1:37" ht="31.5" customHeight="1" x14ac:dyDescent="0.25">
      <c r="A1237" s="767"/>
      <c r="B1237" s="784">
        <v>1229</v>
      </c>
      <c r="C1237" s="798" t="s">
        <v>2759</v>
      </c>
      <c r="D1237" s="785" t="s">
        <v>14328</v>
      </c>
      <c r="E1237" s="807" t="s">
        <v>18077</v>
      </c>
      <c r="F1237" s="785" t="s">
        <v>18078</v>
      </c>
      <c r="G1237" s="807" t="s">
        <v>10200</v>
      </c>
      <c r="H1237" s="807"/>
      <c r="I1237" s="807"/>
      <c r="J1237" s="807"/>
      <c r="K1237" s="807"/>
      <c r="L1237" s="807">
        <f t="shared" si="99"/>
        <v>288</v>
      </c>
      <c r="M1237" s="807"/>
      <c r="N1237" s="788">
        <v>24</v>
      </c>
      <c r="O1237" s="788"/>
      <c r="P1237" s="788"/>
      <c r="Q1237" s="807" t="s">
        <v>14152</v>
      </c>
      <c r="R1237" s="807" t="s">
        <v>16715</v>
      </c>
      <c r="S1237" s="807" t="s">
        <v>8952</v>
      </c>
      <c r="T1237" s="800" t="s">
        <v>17437</v>
      </c>
      <c r="U1237" s="807">
        <v>7</v>
      </c>
      <c r="V1237" s="963">
        <v>1</v>
      </c>
      <c r="W1237" s="807"/>
      <c r="X1237" s="807"/>
      <c r="Y1237" s="807"/>
      <c r="Z1237" s="807" t="s">
        <v>9475</v>
      </c>
      <c r="AA1237" s="807"/>
      <c r="AB1237" s="807"/>
      <c r="AC1237" s="807" t="s">
        <v>10027</v>
      </c>
      <c r="AD1237" s="807" t="s">
        <v>10027</v>
      </c>
      <c r="AE1237" s="807" t="s">
        <v>10027</v>
      </c>
      <c r="AF1237" s="807"/>
      <c r="AG1237" s="807"/>
      <c r="AH1237" s="807"/>
      <c r="AI1237" s="807"/>
      <c r="AJ1237" s="807"/>
      <c r="AK1237" s="559"/>
    </row>
    <row r="1238" spans="1:37" ht="31.5" customHeight="1" x14ac:dyDescent="0.25">
      <c r="A1238" s="767"/>
      <c r="B1238" s="784">
        <v>1230</v>
      </c>
      <c r="C1238" s="785" t="s">
        <v>2809</v>
      </c>
      <c r="D1238" s="785" t="s">
        <v>8605</v>
      </c>
      <c r="E1238" s="807" t="s">
        <v>7507</v>
      </c>
      <c r="F1238" s="785" t="s">
        <v>7494</v>
      </c>
      <c r="G1238" s="807" t="s">
        <v>10200</v>
      </c>
      <c r="H1238" s="807"/>
      <c r="I1238" s="807"/>
      <c r="J1238" s="807"/>
      <c r="K1238" s="807"/>
      <c r="L1238" s="807">
        <f t="shared" si="99"/>
        <v>9</v>
      </c>
      <c r="M1238" s="807"/>
      <c r="N1238" s="786">
        <v>0.75</v>
      </c>
      <c r="O1238" s="788"/>
      <c r="P1238" s="788"/>
      <c r="Q1238" s="807" t="s">
        <v>7494</v>
      </c>
      <c r="R1238" s="807" t="s">
        <v>16715</v>
      </c>
      <c r="S1238" s="807" t="s">
        <v>8952</v>
      </c>
      <c r="T1238" s="807" t="s">
        <v>2917</v>
      </c>
      <c r="U1238" s="807"/>
      <c r="V1238" s="963">
        <v>1</v>
      </c>
      <c r="W1238" s="807" t="s">
        <v>10458</v>
      </c>
      <c r="X1238" s="807"/>
      <c r="Y1238" s="807"/>
      <c r="Z1238" s="807"/>
      <c r="AA1238" s="807"/>
      <c r="AB1238" s="807"/>
      <c r="AC1238" s="807"/>
      <c r="AD1238" s="807"/>
      <c r="AE1238" s="807"/>
      <c r="AF1238" s="807"/>
      <c r="AG1238" s="807"/>
      <c r="AH1238" s="807"/>
      <c r="AI1238" s="807"/>
      <c r="AJ1238" s="807"/>
      <c r="AK1238" s="559"/>
    </row>
    <row r="1239" spans="1:37" ht="31.5" customHeight="1" x14ac:dyDescent="0.25">
      <c r="A1239" s="767"/>
      <c r="B1239" s="784">
        <v>1231</v>
      </c>
      <c r="C1239" s="785" t="s">
        <v>2809</v>
      </c>
      <c r="D1239" s="785" t="s">
        <v>8606</v>
      </c>
      <c r="E1239" s="807" t="s">
        <v>7508</v>
      </c>
      <c r="F1239" s="785" t="s">
        <v>7495</v>
      </c>
      <c r="G1239" s="807" t="s">
        <v>10200</v>
      </c>
      <c r="H1239" s="807"/>
      <c r="I1239" s="807"/>
      <c r="J1239" s="807"/>
      <c r="K1239" s="807"/>
      <c r="L1239" s="807">
        <f t="shared" si="99"/>
        <v>36</v>
      </c>
      <c r="M1239" s="807"/>
      <c r="N1239" s="786">
        <v>3</v>
      </c>
      <c r="O1239" s="788"/>
      <c r="P1239" s="788"/>
      <c r="Q1239" s="807" t="s">
        <v>7495</v>
      </c>
      <c r="R1239" s="807" t="s">
        <v>16715</v>
      </c>
      <c r="S1239" s="807" t="s">
        <v>8952</v>
      </c>
      <c r="T1239" s="800" t="s">
        <v>3225</v>
      </c>
      <c r="U1239" s="807"/>
      <c r="V1239" s="963">
        <v>2</v>
      </c>
      <c r="W1239" s="807"/>
      <c r="X1239" s="807"/>
      <c r="Y1239" s="807"/>
      <c r="Z1239" s="807"/>
      <c r="AA1239" s="807"/>
      <c r="AB1239" s="807"/>
      <c r="AC1239" s="807"/>
      <c r="AD1239" s="807"/>
      <c r="AE1239" s="807"/>
      <c r="AF1239" s="807"/>
      <c r="AG1239" s="807"/>
      <c r="AH1239" s="807"/>
      <c r="AI1239" s="807"/>
      <c r="AJ1239" s="807"/>
      <c r="AK1239" s="559"/>
    </row>
    <row r="1240" spans="1:37" ht="31.5" customHeight="1" x14ac:dyDescent="0.25">
      <c r="A1240" s="767"/>
      <c r="B1240" s="784">
        <v>1232</v>
      </c>
      <c r="C1240" s="785" t="s">
        <v>2809</v>
      </c>
      <c r="D1240" s="785" t="s">
        <v>8607</v>
      </c>
      <c r="E1240" s="807" t="s">
        <v>7509</v>
      </c>
      <c r="F1240" s="813" t="s">
        <v>12277</v>
      </c>
      <c r="G1240" s="807" t="s">
        <v>10200</v>
      </c>
      <c r="H1240" s="807"/>
      <c r="I1240" s="807"/>
      <c r="J1240" s="807"/>
      <c r="K1240" s="807"/>
      <c r="L1240" s="807">
        <f t="shared" si="99"/>
        <v>864</v>
      </c>
      <c r="M1240" s="807"/>
      <c r="N1240" s="786">
        <v>72</v>
      </c>
      <c r="O1240" s="788"/>
      <c r="P1240" s="788"/>
      <c r="Q1240" s="784" t="s">
        <v>12277</v>
      </c>
      <c r="R1240" s="807" t="s">
        <v>16715</v>
      </c>
      <c r="S1240" s="807" t="s">
        <v>8952</v>
      </c>
      <c r="T1240" s="800" t="s">
        <v>3071</v>
      </c>
      <c r="U1240" s="807"/>
      <c r="V1240" s="963"/>
      <c r="W1240" s="807"/>
      <c r="X1240" s="807"/>
      <c r="Y1240" s="807"/>
      <c r="Z1240" s="807"/>
      <c r="AA1240" s="807">
        <v>1</v>
      </c>
      <c r="AB1240" s="807"/>
      <c r="AC1240" s="807"/>
      <c r="AD1240" s="807"/>
      <c r="AE1240" s="807"/>
      <c r="AF1240" s="807"/>
      <c r="AG1240" s="807"/>
      <c r="AH1240" s="807"/>
      <c r="AI1240" s="807"/>
      <c r="AJ1240" s="807"/>
      <c r="AK1240" s="559"/>
    </row>
    <row r="1241" spans="1:37" ht="31.5" customHeight="1" x14ac:dyDescent="0.25">
      <c r="A1241" s="767"/>
      <c r="B1241" s="784">
        <v>1233</v>
      </c>
      <c r="C1241" s="785" t="s">
        <v>2809</v>
      </c>
      <c r="D1241" s="785" t="s">
        <v>8607</v>
      </c>
      <c r="E1241" s="807" t="s">
        <v>7514</v>
      </c>
      <c r="F1241" s="785" t="s">
        <v>7511</v>
      </c>
      <c r="G1241" s="807" t="s">
        <v>10200</v>
      </c>
      <c r="H1241" s="807"/>
      <c r="I1241" s="807"/>
      <c r="J1241" s="807"/>
      <c r="K1241" s="807"/>
      <c r="L1241" s="807">
        <f t="shared" si="99"/>
        <v>13.200000000000001</v>
      </c>
      <c r="M1241" s="807"/>
      <c r="N1241" s="786">
        <v>1.1000000000000001</v>
      </c>
      <c r="O1241" s="788"/>
      <c r="P1241" s="788"/>
      <c r="Q1241" s="807" t="s">
        <v>7511</v>
      </c>
      <c r="R1241" s="807" t="s">
        <v>16715</v>
      </c>
      <c r="S1241" s="807" t="s">
        <v>8952</v>
      </c>
      <c r="T1241" s="807" t="s">
        <v>11766</v>
      </c>
      <c r="U1241" s="807"/>
      <c r="V1241" s="963">
        <v>1</v>
      </c>
      <c r="W1241" s="807"/>
      <c r="X1241" s="807"/>
      <c r="Y1241" s="807"/>
      <c r="Z1241" s="807"/>
      <c r="AA1241" s="807"/>
      <c r="AB1241" s="807"/>
      <c r="AC1241" s="807"/>
      <c r="AD1241" s="807"/>
      <c r="AE1241" s="807"/>
      <c r="AF1241" s="807"/>
      <c r="AG1241" s="807"/>
      <c r="AH1241" s="807"/>
      <c r="AI1241" s="807"/>
      <c r="AJ1241" s="807"/>
      <c r="AK1241" s="559"/>
    </row>
    <row r="1242" spans="1:37" ht="47.25" customHeight="1" x14ac:dyDescent="0.25">
      <c r="A1242" s="767"/>
      <c r="B1242" s="784">
        <v>1234</v>
      </c>
      <c r="C1242" s="798" t="s">
        <v>2759</v>
      </c>
      <c r="D1242" s="785" t="s">
        <v>16529</v>
      </c>
      <c r="E1242" s="807" t="s">
        <v>7523</v>
      </c>
      <c r="F1242" s="785" t="s">
        <v>9357</v>
      </c>
      <c r="G1242" s="807" t="s">
        <v>2856</v>
      </c>
      <c r="H1242" s="807"/>
      <c r="I1242" s="807"/>
      <c r="J1242" s="807"/>
      <c r="K1242" s="807"/>
      <c r="L1242" s="807">
        <f t="shared" si="99"/>
        <v>63.36</v>
      </c>
      <c r="M1242" s="807"/>
      <c r="N1242" s="788">
        <v>5.28</v>
      </c>
      <c r="O1242" s="788"/>
      <c r="P1242" s="788"/>
      <c r="Q1242" s="807" t="s">
        <v>9357</v>
      </c>
      <c r="R1242" s="807" t="s">
        <v>16715</v>
      </c>
      <c r="S1242" s="807" t="s">
        <v>8952</v>
      </c>
      <c r="T1242" s="800" t="s">
        <v>11767</v>
      </c>
      <c r="U1242" s="807"/>
      <c r="V1242" s="963"/>
      <c r="W1242" s="807"/>
      <c r="X1242" s="807"/>
      <c r="Y1242" s="807"/>
      <c r="Z1242" s="807" t="s">
        <v>16525</v>
      </c>
      <c r="AA1242" s="807"/>
      <c r="AB1242" s="807"/>
      <c r="AC1242" s="807"/>
      <c r="AD1242" s="807"/>
      <c r="AE1242" s="807"/>
      <c r="AF1242" s="807"/>
      <c r="AG1242" s="807"/>
      <c r="AH1242" s="807"/>
      <c r="AI1242" s="807"/>
      <c r="AJ1242" s="807"/>
      <c r="AK1242" s="559"/>
    </row>
    <row r="1243" spans="1:37" ht="31.5" customHeight="1" x14ac:dyDescent="0.25">
      <c r="A1243" s="767"/>
      <c r="B1243" s="784">
        <v>1235</v>
      </c>
      <c r="C1243" s="798" t="s">
        <v>2759</v>
      </c>
      <c r="D1243" s="785" t="s">
        <v>11769</v>
      </c>
      <c r="E1243" s="807" t="s">
        <v>11770</v>
      </c>
      <c r="F1243" s="785" t="s">
        <v>7516</v>
      </c>
      <c r="G1243" s="807" t="s">
        <v>10200</v>
      </c>
      <c r="H1243" s="807"/>
      <c r="I1243" s="807"/>
      <c r="J1243" s="807"/>
      <c r="K1243" s="807"/>
      <c r="L1243" s="807">
        <f t="shared" si="99"/>
        <v>156</v>
      </c>
      <c r="M1243" s="807"/>
      <c r="N1243" s="788">
        <v>13</v>
      </c>
      <c r="O1243" s="788"/>
      <c r="P1243" s="788"/>
      <c r="Q1243" s="807" t="s">
        <v>7516</v>
      </c>
      <c r="R1243" s="807" t="s">
        <v>16715</v>
      </c>
      <c r="S1243" s="807" t="s">
        <v>8952</v>
      </c>
      <c r="T1243" s="807" t="s">
        <v>11768</v>
      </c>
      <c r="U1243" s="807"/>
      <c r="V1243" s="963"/>
      <c r="W1243" s="807"/>
      <c r="X1243" s="807"/>
      <c r="Y1243" s="807"/>
      <c r="Z1243" s="807" t="s">
        <v>1089</v>
      </c>
      <c r="AA1243" s="807"/>
      <c r="AB1243" s="807"/>
      <c r="AC1243" s="807"/>
      <c r="AD1243" s="807"/>
      <c r="AE1243" s="807"/>
      <c r="AF1243" s="807"/>
      <c r="AG1243" s="807"/>
      <c r="AH1243" s="807"/>
      <c r="AI1243" s="807"/>
      <c r="AJ1243" s="807"/>
      <c r="AK1243" s="559"/>
    </row>
    <row r="1244" spans="1:37" ht="31.5" customHeight="1" x14ac:dyDescent="0.25">
      <c r="A1244" s="767"/>
      <c r="B1244" s="784">
        <v>1236</v>
      </c>
      <c r="C1244" s="798" t="s">
        <v>2759</v>
      </c>
      <c r="D1244" s="785" t="s">
        <v>11658</v>
      </c>
      <c r="E1244" s="807" t="s">
        <v>17534</v>
      </c>
      <c r="F1244" s="785" t="s">
        <v>17535</v>
      </c>
      <c r="G1244" s="807" t="s">
        <v>10200</v>
      </c>
      <c r="H1244" s="807"/>
      <c r="I1244" s="807"/>
      <c r="J1244" s="807"/>
      <c r="K1244" s="807"/>
      <c r="L1244" s="807">
        <f t="shared" si="99"/>
        <v>13.200000000000001</v>
      </c>
      <c r="M1244" s="807"/>
      <c r="N1244" s="788">
        <v>1.1000000000000001</v>
      </c>
      <c r="O1244" s="788"/>
      <c r="P1244" s="788"/>
      <c r="Q1244" s="807" t="s">
        <v>7517</v>
      </c>
      <c r="R1244" s="807" t="s">
        <v>16715</v>
      </c>
      <c r="S1244" s="807" t="s">
        <v>8952</v>
      </c>
      <c r="T1244" s="800" t="s">
        <v>17432</v>
      </c>
      <c r="U1244" s="807"/>
      <c r="V1244" s="963">
        <v>1</v>
      </c>
      <c r="W1244" s="807"/>
      <c r="X1244" s="807"/>
      <c r="Y1244" s="807"/>
      <c r="Z1244" s="807"/>
      <c r="AA1244" s="807"/>
      <c r="AB1244" s="807"/>
      <c r="AC1244" s="807"/>
      <c r="AD1244" s="807"/>
      <c r="AE1244" s="807"/>
      <c r="AF1244" s="807"/>
      <c r="AG1244" s="807"/>
      <c r="AH1244" s="807"/>
      <c r="AI1244" s="807"/>
      <c r="AJ1244" s="807"/>
      <c r="AK1244" s="559"/>
    </row>
    <row r="1245" spans="1:37" ht="31.5" customHeight="1" x14ac:dyDescent="0.25">
      <c r="A1245" s="767"/>
      <c r="B1245" s="784">
        <v>1237</v>
      </c>
      <c r="C1245" s="798" t="s">
        <v>2759</v>
      </c>
      <c r="D1245" s="785" t="s">
        <v>11660</v>
      </c>
      <c r="E1245" s="807" t="s">
        <v>7526</v>
      </c>
      <c r="F1245" s="785" t="s">
        <v>7518</v>
      </c>
      <c r="G1245" s="807" t="s">
        <v>10200</v>
      </c>
      <c r="H1245" s="807"/>
      <c r="I1245" s="807"/>
      <c r="J1245" s="807"/>
      <c r="K1245" s="807"/>
      <c r="L1245" s="807">
        <f t="shared" si="99"/>
        <v>15.84</v>
      </c>
      <c r="M1245" s="807"/>
      <c r="N1245" s="788">
        <v>1.32</v>
      </c>
      <c r="O1245" s="788"/>
      <c r="P1245" s="788"/>
      <c r="Q1245" s="807" t="s">
        <v>7518</v>
      </c>
      <c r="R1245" s="807" t="s">
        <v>16715</v>
      </c>
      <c r="S1245" s="807" t="s">
        <v>8952</v>
      </c>
      <c r="T1245" s="800" t="s">
        <v>11659</v>
      </c>
      <c r="U1245" s="807"/>
      <c r="V1245" s="963"/>
      <c r="W1245" s="807"/>
      <c r="X1245" s="807"/>
      <c r="Y1245" s="807"/>
      <c r="Z1245" s="807" t="s">
        <v>1570</v>
      </c>
      <c r="AA1245" s="807"/>
      <c r="AB1245" s="807"/>
      <c r="AC1245" s="807"/>
      <c r="AD1245" s="807"/>
      <c r="AE1245" s="807"/>
      <c r="AF1245" s="807"/>
      <c r="AG1245" s="807"/>
      <c r="AH1245" s="807"/>
      <c r="AI1245" s="807"/>
      <c r="AJ1245" s="807"/>
      <c r="AK1245" s="559"/>
    </row>
    <row r="1246" spans="1:37" ht="31.5" customHeight="1" x14ac:dyDescent="0.25">
      <c r="A1246" s="767"/>
      <c r="B1246" s="784">
        <v>1238</v>
      </c>
      <c r="C1246" s="798" t="s">
        <v>2759</v>
      </c>
      <c r="D1246" s="785" t="s">
        <v>9519</v>
      </c>
      <c r="E1246" s="807" t="s">
        <v>7528</v>
      </c>
      <c r="F1246" s="785" t="s">
        <v>15484</v>
      </c>
      <c r="G1246" s="807" t="s">
        <v>10200</v>
      </c>
      <c r="H1246" s="807"/>
      <c r="I1246" s="807"/>
      <c r="J1246" s="807"/>
      <c r="K1246" s="807"/>
      <c r="L1246" s="807">
        <f t="shared" si="99"/>
        <v>211.20000000000002</v>
      </c>
      <c r="M1246" s="807"/>
      <c r="N1246" s="788">
        <v>17.600000000000001</v>
      </c>
      <c r="O1246" s="788"/>
      <c r="P1246" s="788"/>
      <c r="Q1246" s="807" t="s">
        <v>15484</v>
      </c>
      <c r="R1246" s="807" t="s">
        <v>16715</v>
      </c>
      <c r="S1246" s="807" t="s">
        <v>8952</v>
      </c>
      <c r="T1246" s="800" t="s">
        <v>11705</v>
      </c>
      <c r="U1246" s="807"/>
      <c r="V1246" s="963">
        <v>3</v>
      </c>
      <c r="W1246" s="807" t="s">
        <v>11704</v>
      </c>
      <c r="X1246" s="807"/>
      <c r="Y1246" s="807"/>
      <c r="Z1246" s="807"/>
      <c r="AA1246" s="807"/>
      <c r="AB1246" s="807"/>
      <c r="AC1246" s="807"/>
      <c r="AD1246" s="807"/>
      <c r="AE1246" s="807"/>
      <c r="AF1246" s="807"/>
      <c r="AG1246" s="807"/>
      <c r="AH1246" s="807"/>
      <c r="AI1246" s="807"/>
      <c r="AJ1246" s="807"/>
      <c r="AK1246" s="559"/>
    </row>
    <row r="1247" spans="1:37" ht="31.5" customHeight="1" x14ac:dyDescent="0.25">
      <c r="A1247" s="767"/>
      <c r="B1247" s="784">
        <v>1239</v>
      </c>
      <c r="C1247" s="798" t="s">
        <v>2759</v>
      </c>
      <c r="D1247" s="785" t="s">
        <v>9358</v>
      </c>
      <c r="E1247" s="807" t="s">
        <v>7530</v>
      </c>
      <c r="F1247" s="785" t="s">
        <v>7489</v>
      </c>
      <c r="G1247" s="807" t="s">
        <v>10200</v>
      </c>
      <c r="H1247" s="807"/>
      <c r="I1247" s="807"/>
      <c r="J1247" s="807"/>
      <c r="K1247" s="807"/>
      <c r="L1247" s="807">
        <f t="shared" si="99"/>
        <v>9</v>
      </c>
      <c r="M1247" s="807"/>
      <c r="N1247" s="788">
        <v>0.75</v>
      </c>
      <c r="O1247" s="788"/>
      <c r="P1247" s="788"/>
      <c r="Q1247" s="807" t="s">
        <v>7489</v>
      </c>
      <c r="R1247" s="807" t="s">
        <v>16715</v>
      </c>
      <c r="S1247" s="807" t="s">
        <v>8952</v>
      </c>
      <c r="T1247" s="800" t="s">
        <v>11656</v>
      </c>
      <c r="U1247" s="807"/>
      <c r="V1247" s="963"/>
      <c r="W1247" s="807"/>
      <c r="X1247" s="807"/>
      <c r="Y1247" s="807"/>
      <c r="Z1247" s="807" t="s">
        <v>11654</v>
      </c>
      <c r="AA1247" s="807"/>
      <c r="AB1247" s="807"/>
      <c r="AC1247" s="807"/>
      <c r="AD1247" s="807"/>
      <c r="AE1247" s="807"/>
      <c r="AF1247" s="807"/>
      <c r="AG1247" s="807"/>
      <c r="AH1247" s="807"/>
      <c r="AI1247" s="807"/>
      <c r="AJ1247" s="807"/>
      <c r="AK1247" s="559"/>
    </row>
    <row r="1248" spans="1:37" ht="31.5" customHeight="1" x14ac:dyDescent="0.25">
      <c r="A1248" s="767"/>
      <c r="B1248" s="784">
        <v>1240</v>
      </c>
      <c r="C1248" s="798" t="s">
        <v>2759</v>
      </c>
      <c r="D1248" s="785" t="s">
        <v>11772</v>
      </c>
      <c r="E1248" s="807" t="s">
        <v>7531</v>
      </c>
      <c r="F1248" s="785" t="s">
        <v>7493</v>
      </c>
      <c r="G1248" s="807" t="s">
        <v>10200</v>
      </c>
      <c r="H1248" s="807"/>
      <c r="I1248" s="807"/>
      <c r="J1248" s="807"/>
      <c r="K1248" s="807"/>
      <c r="L1248" s="807">
        <f t="shared" si="99"/>
        <v>213.84</v>
      </c>
      <c r="M1248" s="807"/>
      <c r="N1248" s="788">
        <v>17.82</v>
      </c>
      <c r="O1248" s="788"/>
      <c r="P1248" s="788"/>
      <c r="Q1248" s="807" t="s">
        <v>7493</v>
      </c>
      <c r="R1248" s="807" t="s">
        <v>16715</v>
      </c>
      <c r="S1248" s="807" t="s">
        <v>8952</v>
      </c>
      <c r="T1248" s="807" t="s">
        <v>11771</v>
      </c>
      <c r="U1248" s="807">
        <v>8</v>
      </c>
      <c r="V1248" s="963"/>
      <c r="W1248" s="807"/>
      <c r="X1248" s="807"/>
      <c r="Y1248" s="807"/>
      <c r="Z1248" s="807" t="s">
        <v>1610</v>
      </c>
      <c r="AA1248" s="807"/>
      <c r="AB1248" s="807"/>
      <c r="AC1248" s="807" t="s">
        <v>10027</v>
      </c>
      <c r="AD1248" s="807"/>
      <c r="AE1248" s="807"/>
      <c r="AF1248" s="807"/>
      <c r="AG1248" s="807"/>
      <c r="AH1248" s="807"/>
      <c r="AI1248" s="807"/>
      <c r="AJ1248" s="807"/>
      <c r="AK1248" s="559"/>
    </row>
    <row r="1249" spans="1:197" ht="31.5" customHeight="1" x14ac:dyDescent="0.25">
      <c r="A1249" s="767"/>
      <c r="B1249" s="784">
        <v>1241</v>
      </c>
      <c r="C1249" s="798" t="s">
        <v>2759</v>
      </c>
      <c r="D1249" s="785" t="s">
        <v>11773</v>
      </c>
      <c r="E1249" s="807" t="s">
        <v>7532</v>
      </c>
      <c r="F1249" s="785" t="s">
        <v>7529</v>
      </c>
      <c r="G1249" s="807" t="s">
        <v>10200</v>
      </c>
      <c r="H1249" s="807"/>
      <c r="I1249" s="807"/>
      <c r="J1249" s="807"/>
      <c r="K1249" s="807"/>
      <c r="L1249" s="807">
        <f t="shared" si="99"/>
        <v>38.400000000000006</v>
      </c>
      <c r="M1249" s="807"/>
      <c r="N1249" s="788">
        <v>3.2</v>
      </c>
      <c r="O1249" s="788"/>
      <c r="P1249" s="788"/>
      <c r="Q1249" s="807" t="s">
        <v>7529</v>
      </c>
      <c r="R1249" s="807" t="s">
        <v>16715</v>
      </c>
      <c r="S1249" s="807" t="s">
        <v>8952</v>
      </c>
      <c r="T1249" s="807" t="s">
        <v>11774</v>
      </c>
      <c r="U1249" s="807"/>
      <c r="V1249" s="963"/>
      <c r="W1249" s="807"/>
      <c r="X1249" s="807"/>
      <c r="Y1249" s="807"/>
      <c r="Z1249" s="807" t="s">
        <v>10126</v>
      </c>
      <c r="AA1249" s="807"/>
      <c r="AB1249" s="807"/>
      <c r="AC1249" s="807"/>
      <c r="AD1249" s="807"/>
      <c r="AE1249" s="807"/>
      <c r="AF1249" s="807"/>
      <c r="AG1249" s="807"/>
      <c r="AH1249" s="807"/>
      <c r="AI1249" s="807"/>
      <c r="AJ1249" s="807"/>
      <c r="AK1249" s="559"/>
    </row>
    <row r="1250" spans="1:197" ht="31.5" customHeight="1" x14ac:dyDescent="0.25">
      <c r="A1250" s="767"/>
      <c r="B1250" s="784">
        <v>1242</v>
      </c>
      <c r="C1250" s="798" t="s">
        <v>2759</v>
      </c>
      <c r="D1250" s="785" t="s">
        <v>11775</v>
      </c>
      <c r="E1250" s="807" t="s">
        <v>7534</v>
      </c>
      <c r="F1250" s="785" t="s">
        <v>11776</v>
      </c>
      <c r="G1250" s="807" t="s">
        <v>10200</v>
      </c>
      <c r="H1250" s="807"/>
      <c r="I1250" s="807"/>
      <c r="J1250" s="807"/>
      <c r="K1250" s="807"/>
      <c r="L1250" s="807">
        <f t="shared" si="99"/>
        <v>84.48</v>
      </c>
      <c r="M1250" s="807"/>
      <c r="N1250" s="788">
        <v>7.04</v>
      </c>
      <c r="O1250" s="788"/>
      <c r="P1250" s="788"/>
      <c r="Q1250" s="807" t="s">
        <v>11776</v>
      </c>
      <c r="R1250" s="807" t="s">
        <v>16715</v>
      </c>
      <c r="S1250" s="807" t="s">
        <v>8952</v>
      </c>
      <c r="T1250" s="807" t="s">
        <v>11777</v>
      </c>
      <c r="U1250" s="807"/>
      <c r="V1250" s="963"/>
      <c r="W1250" s="807"/>
      <c r="X1250" s="807"/>
      <c r="Y1250" s="807"/>
      <c r="Z1250" s="807" t="s">
        <v>16528</v>
      </c>
      <c r="AA1250" s="807"/>
      <c r="AB1250" s="807"/>
      <c r="AC1250" s="807"/>
      <c r="AD1250" s="807"/>
      <c r="AE1250" s="807"/>
      <c r="AF1250" s="807"/>
      <c r="AG1250" s="807"/>
      <c r="AH1250" s="807"/>
      <c r="AI1250" s="807"/>
      <c r="AJ1250" s="807"/>
      <c r="AK1250" s="559"/>
    </row>
    <row r="1251" spans="1:197" ht="31.5" customHeight="1" x14ac:dyDescent="0.25">
      <c r="A1251" s="767"/>
      <c r="B1251" s="784">
        <v>1243</v>
      </c>
      <c r="C1251" s="785" t="s">
        <v>3162</v>
      </c>
      <c r="D1251" s="785" t="s">
        <v>8363</v>
      </c>
      <c r="E1251" s="807" t="s">
        <v>7537</v>
      </c>
      <c r="F1251" s="785" t="s">
        <v>16559</v>
      </c>
      <c r="G1251" s="807" t="s">
        <v>10200</v>
      </c>
      <c r="H1251" s="807"/>
      <c r="I1251" s="807"/>
      <c r="J1251" s="807"/>
      <c r="K1251" s="807"/>
      <c r="L1251" s="807">
        <f t="shared" si="99"/>
        <v>280.79999999999995</v>
      </c>
      <c r="M1251" s="807"/>
      <c r="N1251" s="786">
        <v>23.4</v>
      </c>
      <c r="O1251" s="788"/>
      <c r="P1251" s="788"/>
      <c r="Q1251" s="807" t="s">
        <v>16559</v>
      </c>
      <c r="R1251" s="807" t="s">
        <v>16715</v>
      </c>
      <c r="S1251" s="807" t="s">
        <v>8952</v>
      </c>
      <c r="T1251" s="800" t="s">
        <v>11661</v>
      </c>
      <c r="U1251" s="807"/>
      <c r="V1251" s="963">
        <v>2</v>
      </c>
      <c r="W1251" s="807" t="s">
        <v>11662</v>
      </c>
      <c r="X1251" s="807">
        <v>1</v>
      </c>
      <c r="Y1251" s="807" t="s">
        <v>11354</v>
      </c>
      <c r="Z1251" s="807"/>
      <c r="AA1251" s="807"/>
      <c r="AB1251" s="807"/>
      <c r="AC1251" s="807" t="s">
        <v>10027</v>
      </c>
      <c r="AD1251" s="807" t="s">
        <v>10027</v>
      </c>
      <c r="AE1251" s="807" t="s">
        <v>10027</v>
      </c>
      <c r="AF1251" s="807" t="s">
        <v>10027</v>
      </c>
      <c r="AG1251" s="807"/>
      <c r="AH1251" s="807"/>
      <c r="AI1251" s="807"/>
      <c r="AJ1251" s="807"/>
      <c r="AK1251" s="559"/>
    </row>
    <row r="1252" spans="1:197" s="806" customFormat="1" ht="47.25" customHeight="1" x14ac:dyDescent="0.25">
      <c r="A1252" s="773"/>
      <c r="B1252" s="784">
        <v>1244</v>
      </c>
      <c r="C1252" s="785" t="s">
        <v>9386</v>
      </c>
      <c r="D1252" s="785" t="s">
        <v>9166</v>
      </c>
      <c r="E1252" s="826" t="s">
        <v>9167</v>
      </c>
      <c r="F1252" s="785" t="s">
        <v>9168</v>
      </c>
      <c r="G1252" s="784" t="s">
        <v>1105</v>
      </c>
      <c r="H1252" s="807"/>
      <c r="I1252" s="807"/>
      <c r="J1252" s="807"/>
      <c r="K1252" s="807">
        <v>1088.27</v>
      </c>
      <c r="L1252" s="807">
        <f t="shared" si="99"/>
        <v>94.679999999999993</v>
      </c>
      <c r="M1252" s="807">
        <f t="shared" si="99"/>
        <v>14.52</v>
      </c>
      <c r="N1252" s="788">
        <v>7.89</v>
      </c>
      <c r="O1252" s="788" t="s">
        <v>9800</v>
      </c>
      <c r="P1252" s="788" t="s">
        <v>1527</v>
      </c>
      <c r="Q1252" s="812" t="s">
        <v>813</v>
      </c>
      <c r="R1252" s="807" t="s">
        <v>17287</v>
      </c>
      <c r="S1252" s="807" t="s">
        <v>8952</v>
      </c>
      <c r="T1252" s="811" t="s">
        <v>10652</v>
      </c>
      <c r="U1252" s="807">
        <v>11</v>
      </c>
      <c r="V1252" s="963">
        <v>1</v>
      </c>
      <c r="W1252" s="807" t="s">
        <v>10653</v>
      </c>
      <c r="X1252" s="807">
        <v>1</v>
      </c>
      <c r="Y1252" s="807" t="s">
        <v>10268</v>
      </c>
      <c r="Z1252" s="807"/>
      <c r="AA1252" s="807"/>
      <c r="AB1252" s="807" t="s">
        <v>10721</v>
      </c>
      <c r="AC1252" s="807" t="s">
        <v>10027</v>
      </c>
      <c r="AD1252" s="807" t="s">
        <v>10027</v>
      </c>
      <c r="AE1252" s="807" t="s">
        <v>10027</v>
      </c>
      <c r="AF1252" s="807" t="s">
        <v>2239</v>
      </c>
      <c r="AG1252" s="807"/>
      <c r="AH1252" s="807"/>
      <c r="AI1252" s="807" t="s">
        <v>10648</v>
      </c>
      <c r="AJ1252" s="807"/>
      <c r="AK1252" s="805"/>
    </row>
    <row r="1253" spans="1:197" s="582" customFormat="1" ht="31.5" customHeight="1" x14ac:dyDescent="0.25">
      <c r="A1253" s="773"/>
      <c r="B1253" s="784">
        <v>1245</v>
      </c>
      <c r="C1253" s="785" t="s">
        <v>2809</v>
      </c>
      <c r="D1253" s="785" t="s">
        <v>11605</v>
      </c>
      <c r="E1253" s="826" t="s">
        <v>9297</v>
      </c>
      <c r="F1253" s="785" t="s">
        <v>7385</v>
      </c>
      <c r="G1253" s="807" t="s">
        <v>10200</v>
      </c>
      <c r="H1253" s="807"/>
      <c r="I1253" s="807"/>
      <c r="J1253" s="807"/>
      <c r="K1253" s="807"/>
      <c r="L1253" s="807">
        <f t="shared" si="99"/>
        <v>316.79999999999995</v>
      </c>
      <c r="M1253" s="807"/>
      <c r="N1253" s="786">
        <v>26.4</v>
      </c>
      <c r="O1253" s="788"/>
      <c r="P1253" s="788"/>
      <c r="Q1253" s="807" t="s">
        <v>7385</v>
      </c>
      <c r="R1253" s="807" t="s">
        <v>16715</v>
      </c>
      <c r="S1253" s="807" t="s">
        <v>8952</v>
      </c>
      <c r="T1253" s="800" t="s">
        <v>9298</v>
      </c>
      <c r="U1253" s="807"/>
      <c r="V1253" s="963">
        <v>3</v>
      </c>
      <c r="W1253" s="807" t="s">
        <v>11606</v>
      </c>
      <c r="X1253" s="807"/>
      <c r="Y1253" s="807"/>
      <c r="Z1253" s="807"/>
      <c r="AA1253" s="807"/>
      <c r="AB1253" s="807"/>
      <c r="AC1253" s="807"/>
      <c r="AD1253" s="807"/>
      <c r="AE1253" s="807"/>
      <c r="AF1253" s="807"/>
      <c r="AG1253" s="807"/>
      <c r="AH1253" s="807"/>
      <c r="AI1253" s="807"/>
      <c r="AJ1253" s="807"/>
      <c r="AK1253" s="764"/>
      <c r="AM1253" s="762"/>
      <c r="AN1253" s="762"/>
      <c r="AO1253" s="762"/>
      <c r="AP1253" s="762"/>
      <c r="AQ1253" s="762"/>
      <c r="AR1253" s="762"/>
      <c r="AS1253" s="762"/>
      <c r="AT1253" s="762"/>
      <c r="AU1253" s="762"/>
      <c r="AV1253" s="762"/>
      <c r="AW1253" s="762"/>
      <c r="AX1253" s="762"/>
      <c r="AY1253" s="762"/>
      <c r="AZ1253" s="762"/>
      <c r="BA1253" s="762"/>
      <c r="BB1253" s="762"/>
      <c r="BC1253" s="762"/>
      <c r="BD1253" s="762"/>
      <c r="BE1253" s="762"/>
      <c r="BF1253" s="762"/>
      <c r="BG1253" s="762"/>
      <c r="BH1253" s="762"/>
      <c r="BI1253" s="762"/>
      <c r="BJ1253" s="762"/>
      <c r="BK1253" s="762"/>
      <c r="BL1253" s="762"/>
      <c r="BM1253" s="762"/>
      <c r="BN1253" s="762"/>
      <c r="BO1253" s="762"/>
      <c r="BP1253" s="762"/>
      <c r="BQ1253" s="762"/>
      <c r="BR1253" s="762"/>
      <c r="BS1253" s="762"/>
      <c r="BT1253" s="762"/>
      <c r="BU1253" s="762"/>
      <c r="BV1253" s="762"/>
      <c r="BW1253" s="762"/>
      <c r="BX1253" s="762"/>
      <c r="BY1253" s="762"/>
      <c r="BZ1253" s="762"/>
      <c r="CA1253" s="762"/>
      <c r="CB1253" s="762"/>
      <c r="CC1253" s="762"/>
      <c r="CD1253" s="762"/>
      <c r="CE1253" s="762"/>
      <c r="CF1253" s="762"/>
      <c r="CG1253" s="762"/>
      <c r="CH1253" s="762"/>
      <c r="CI1253" s="762"/>
      <c r="CJ1253" s="762"/>
      <c r="CK1253" s="762"/>
      <c r="CL1253" s="762"/>
      <c r="CM1253" s="762"/>
      <c r="CN1253" s="762"/>
      <c r="CO1253" s="762"/>
      <c r="CP1253" s="762"/>
      <c r="CQ1253" s="762"/>
      <c r="CR1253" s="762"/>
      <c r="CS1253" s="762"/>
      <c r="CT1253" s="762"/>
      <c r="CU1253" s="762"/>
      <c r="CV1253" s="762"/>
      <c r="CW1253" s="762"/>
      <c r="CX1253" s="762"/>
      <c r="CY1253" s="762"/>
      <c r="CZ1253" s="762"/>
      <c r="DA1253" s="762"/>
      <c r="DB1253" s="762"/>
      <c r="DC1253" s="762"/>
      <c r="DD1253" s="762"/>
      <c r="DE1253" s="762"/>
      <c r="DF1253" s="762"/>
      <c r="DG1253" s="762"/>
      <c r="DH1253" s="762"/>
      <c r="DI1253" s="762"/>
      <c r="DJ1253" s="762"/>
      <c r="DK1253" s="762"/>
      <c r="DL1253" s="762"/>
      <c r="DM1253" s="762"/>
      <c r="DN1253" s="762"/>
      <c r="DO1253" s="762"/>
      <c r="DP1253" s="762"/>
      <c r="DQ1253" s="762"/>
      <c r="DR1253" s="762"/>
      <c r="DS1253" s="762"/>
      <c r="DT1253" s="762"/>
      <c r="DU1253" s="762"/>
      <c r="DV1253" s="762"/>
      <c r="DW1253" s="762"/>
      <c r="DX1253" s="762"/>
      <c r="DY1253" s="762"/>
      <c r="DZ1253" s="762"/>
      <c r="EA1253" s="762"/>
      <c r="EB1253" s="762"/>
      <c r="EC1253" s="762"/>
      <c r="ED1253" s="762"/>
      <c r="EE1253" s="762"/>
      <c r="EF1253" s="762"/>
      <c r="EG1253" s="762"/>
      <c r="EH1253" s="762"/>
      <c r="EI1253" s="762"/>
      <c r="EJ1253" s="762"/>
      <c r="EK1253" s="762"/>
      <c r="EL1253" s="762"/>
      <c r="EM1253" s="762"/>
      <c r="EN1253" s="762"/>
      <c r="EO1253" s="762"/>
      <c r="EP1253" s="762"/>
      <c r="EQ1253" s="762"/>
      <c r="ER1253" s="762"/>
      <c r="ES1253" s="762"/>
      <c r="ET1253" s="762"/>
      <c r="EU1253" s="762"/>
      <c r="EV1253" s="762"/>
      <c r="EW1253" s="762"/>
      <c r="EX1253" s="762"/>
      <c r="EY1253" s="762"/>
      <c r="EZ1253" s="762"/>
      <c r="FA1253" s="762"/>
      <c r="FB1253" s="762"/>
      <c r="FC1253" s="762"/>
      <c r="FD1253" s="762"/>
      <c r="FE1253" s="762"/>
      <c r="FF1253" s="762"/>
      <c r="FG1253" s="762"/>
      <c r="FH1253" s="762"/>
      <c r="FI1253" s="762"/>
      <c r="FJ1253" s="762"/>
      <c r="FK1253" s="762"/>
      <c r="FL1253" s="762"/>
      <c r="FM1253" s="762"/>
      <c r="FN1253" s="762"/>
      <c r="FO1253" s="762"/>
      <c r="FP1253" s="762"/>
      <c r="FQ1253" s="762"/>
      <c r="FR1253" s="762"/>
      <c r="FS1253" s="762"/>
      <c r="FT1253" s="762"/>
      <c r="FU1253" s="762"/>
      <c r="FV1253" s="762"/>
      <c r="FW1253" s="762"/>
      <c r="FX1253" s="762"/>
      <c r="FY1253" s="762"/>
      <c r="FZ1253" s="762"/>
      <c r="GA1253" s="762"/>
      <c r="GB1253" s="762"/>
      <c r="GC1253" s="762"/>
      <c r="GD1253" s="762"/>
      <c r="GE1253" s="762"/>
      <c r="GF1253" s="762"/>
      <c r="GG1253" s="762"/>
      <c r="GH1253" s="762"/>
      <c r="GI1253" s="762"/>
      <c r="GJ1253" s="762"/>
      <c r="GK1253" s="762"/>
      <c r="GL1253" s="762"/>
      <c r="GM1253" s="762"/>
      <c r="GN1253" s="762"/>
      <c r="GO1253" s="762"/>
    </row>
    <row r="1254" spans="1:197" s="582" customFormat="1" ht="31.5" customHeight="1" x14ac:dyDescent="0.25">
      <c r="A1254" s="773"/>
      <c r="B1254" s="784">
        <v>1246</v>
      </c>
      <c r="C1254" s="798" t="s">
        <v>2759</v>
      </c>
      <c r="D1254" s="785" t="s">
        <v>9303</v>
      </c>
      <c r="E1254" s="826" t="s">
        <v>9301</v>
      </c>
      <c r="F1254" s="813" t="s">
        <v>9300</v>
      </c>
      <c r="G1254" s="807" t="s">
        <v>10200</v>
      </c>
      <c r="H1254" s="807"/>
      <c r="I1254" s="807"/>
      <c r="J1254" s="807"/>
      <c r="K1254" s="807"/>
      <c r="L1254" s="807">
        <f t="shared" si="99"/>
        <v>114.35999999999999</v>
      </c>
      <c r="M1254" s="807"/>
      <c r="N1254" s="788">
        <v>9.5299999999999994</v>
      </c>
      <c r="O1254" s="788"/>
      <c r="P1254" s="788"/>
      <c r="Q1254" s="784" t="s">
        <v>9300</v>
      </c>
      <c r="R1254" s="807" t="s">
        <v>16715</v>
      </c>
      <c r="S1254" s="807" t="s">
        <v>8952</v>
      </c>
      <c r="T1254" s="800" t="s">
        <v>9302</v>
      </c>
      <c r="U1254" s="807"/>
      <c r="V1254" s="963">
        <v>1</v>
      </c>
      <c r="W1254" s="807" t="s">
        <v>11610</v>
      </c>
      <c r="X1254" s="807"/>
      <c r="Y1254" s="807"/>
      <c r="Z1254" s="807"/>
      <c r="AA1254" s="807"/>
      <c r="AB1254" s="807"/>
      <c r="AC1254" s="807"/>
      <c r="AD1254" s="807"/>
      <c r="AE1254" s="807"/>
      <c r="AF1254" s="807"/>
      <c r="AG1254" s="807"/>
      <c r="AH1254" s="807"/>
      <c r="AI1254" s="807"/>
      <c r="AJ1254" s="807"/>
      <c r="AK1254" s="764"/>
      <c r="AM1254" s="762"/>
      <c r="AN1254" s="762"/>
      <c r="AO1254" s="762"/>
      <c r="AP1254" s="762"/>
      <c r="AQ1254" s="762"/>
      <c r="AR1254" s="762"/>
      <c r="AS1254" s="762"/>
      <c r="AT1254" s="762"/>
      <c r="AU1254" s="762"/>
      <c r="AV1254" s="762"/>
      <c r="AW1254" s="762"/>
      <c r="AX1254" s="762"/>
      <c r="AY1254" s="762"/>
      <c r="AZ1254" s="762"/>
      <c r="BA1254" s="762"/>
      <c r="BB1254" s="762"/>
      <c r="BC1254" s="762"/>
      <c r="BD1254" s="762"/>
      <c r="BE1254" s="762"/>
      <c r="BF1254" s="762"/>
      <c r="BG1254" s="762"/>
      <c r="BH1254" s="762"/>
      <c r="BI1254" s="762"/>
      <c r="BJ1254" s="762"/>
      <c r="BK1254" s="762"/>
      <c r="BL1254" s="762"/>
      <c r="BM1254" s="762"/>
      <c r="BN1254" s="762"/>
      <c r="BO1254" s="762"/>
      <c r="BP1254" s="762"/>
      <c r="BQ1254" s="762"/>
      <c r="BR1254" s="762"/>
      <c r="BS1254" s="762"/>
      <c r="BT1254" s="762"/>
      <c r="BU1254" s="762"/>
      <c r="BV1254" s="762"/>
      <c r="BW1254" s="762"/>
      <c r="BX1254" s="762"/>
      <c r="BY1254" s="762"/>
      <c r="BZ1254" s="762"/>
      <c r="CA1254" s="762"/>
      <c r="CB1254" s="762"/>
      <c r="CC1254" s="762"/>
      <c r="CD1254" s="762"/>
      <c r="CE1254" s="762"/>
      <c r="CF1254" s="762"/>
      <c r="CG1254" s="762"/>
      <c r="CH1254" s="762"/>
      <c r="CI1254" s="762"/>
      <c r="CJ1254" s="762"/>
      <c r="CK1254" s="762"/>
      <c r="CL1254" s="762"/>
      <c r="CM1254" s="762"/>
      <c r="CN1254" s="762"/>
      <c r="CO1254" s="762"/>
      <c r="CP1254" s="762"/>
      <c r="CQ1254" s="762"/>
      <c r="CR1254" s="762"/>
      <c r="CS1254" s="762"/>
      <c r="CT1254" s="762"/>
      <c r="CU1254" s="762"/>
      <c r="CV1254" s="762"/>
      <c r="CW1254" s="762"/>
      <c r="CX1254" s="762"/>
      <c r="CY1254" s="762"/>
      <c r="CZ1254" s="762"/>
      <c r="DA1254" s="762"/>
      <c r="DB1254" s="762"/>
      <c r="DC1254" s="762"/>
      <c r="DD1254" s="762"/>
      <c r="DE1254" s="762"/>
      <c r="DF1254" s="762"/>
      <c r="DG1254" s="762"/>
      <c r="DH1254" s="762"/>
      <c r="DI1254" s="762"/>
      <c r="DJ1254" s="762"/>
      <c r="DK1254" s="762"/>
      <c r="DL1254" s="762"/>
      <c r="DM1254" s="762"/>
      <c r="DN1254" s="762"/>
      <c r="DO1254" s="762"/>
      <c r="DP1254" s="762"/>
      <c r="DQ1254" s="762"/>
      <c r="DR1254" s="762"/>
      <c r="DS1254" s="762"/>
      <c r="DT1254" s="762"/>
      <c r="DU1254" s="762"/>
      <c r="DV1254" s="762"/>
      <c r="DW1254" s="762"/>
      <c r="DX1254" s="762"/>
      <c r="DY1254" s="762"/>
      <c r="DZ1254" s="762"/>
      <c r="EA1254" s="762"/>
      <c r="EB1254" s="762"/>
      <c r="EC1254" s="762"/>
      <c r="ED1254" s="762"/>
      <c r="EE1254" s="762"/>
      <c r="EF1254" s="762"/>
      <c r="EG1254" s="762"/>
      <c r="EH1254" s="762"/>
      <c r="EI1254" s="762"/>
      <c r="EJ1254" s="762"/>
      <c r="EK1254" s="762"/>
      <c r="EL1254" s="762"/>
      <c r="EM1254" s="762"/>
      <c r="EN1254" s="762"/>
      <c r="EO1254" s="762"/>
      <c r="EP1254" s="762"/>
      <c r="EQ1254" s="762"/>
      <c r="ER1254" s="762"/>
      <c r="ES1254" s="762"/>
      <c r="ET1254" s="762"/>
      <c r="EU1254" s="762"/>
      <c r="EV1254" s="762"/>
      <c r="EW1254" s="762"/>
      <c r="EX1254" s="762"/>
      <c r="EY1254" s="762"/>
      <c r="EZ1254" s="762"/>
      <c r="FA1254" s="762"/>
      <c r="FB1254" s="762"/>
      <c r="FC1254" s="762"/>
      <c r="FD1254" s="762"/>
      <c r="FE1254" s="762"/>
      <c r="FF1254" s="762"/>
      <c r="FG1254" s="762"/>
      <c r="FH1254" s="762"/>
      <c r="FI1254" s="762"/>
      <c r="FJ1254" s="762"/>
      <c r="FK1254" s="762"/>
      <c r="FL1254" s="762"/>
      <c r="FM1254" s="762"/>
      <c r="FN1254" s="762"/>
      <c r="FO1254" s="762"/>
      <c r="FP1254" s="762"/>
      <c r="FQ1254" s="762"/>
      <c r="FR1254" s="762"/>
      <c r="FS1254" s="762"/>
      <c r="FT1254" s="762"/>
      <c r="FU1254" s="762"/>
      <c r="FV1254" s="762"/>
      <c r="FW1254" s="762"/>
      <c r="FX1254" s="762"/>
      <c r="FY1254" s="762"/>
      <c r="FZ1254" s="762"/>
      <c r="GA1254" s="762"/>
      <c r="GB1254" s="762"/>
      <c r="GC1254" s="762"/>
      <c r="GD1254" s="762"/>
      <c r="GE1254" s="762"/>
      <c r="GF1254" s="762"/>
      <c r="GG1254" s="762"/>
      <c r="GH1254" s="762"/>
      <c r="GI1254" s="762"/>
      <c r="GJ1254" s="762"/>
      <c r="GK1254" s="762"/>
      <c r="GL1254" s="762"/>
      <c r="GM1254" s="762"/>
      <c r="GN1254" s="762"/>
      <c r="GO1254" s="762"/>
    </row>
    <row r="1255" spans="1:197" s="582" customFormat="1" ht="31.5" customHeight="1" x14ac:dyDescent="0.25">
      <c r="A1255" s="773"/>
      <c r="B1255" s="784">
        <v>1247</v>
      </c>
      <c r="C1255" s="798" t="s">
        <v>2759</v>
      </c>
      <c r="D1255" s="785" t="s">
        <v>11613</v>
      </c>
      <c r="E1255" s="826" t="s">
        <v>9310</v>
      </c>
      <c r="F1255" s="787" t="s">
        <v>14544</v>
      </c>
      <c r="G1255" s="807" t="s">
        <v>10200</v>
      </c>
      <c r="H1255" s="807"/>
      <c r="I1255" s="807"/>
      <c r="J1255" s="807"/>
      <c r="K1255" s="807"/>
      <c r="L1255" s="807">
        <f t="shared" si="99"/>
        <v>9.6000000000000014</v>
      </c>
      <c r="M1255" s="807"/>
      <c r="N1255" s="788">
        <v>0.8</v>
      </c>
      <c r="O1255" s="788"/>
      <c r="P1255" s="788"/>
      <c r="Q1255" s="812" t="s">
        <v>14544</v>
      </c>
      <c r="R1255" s="807" t="s">
        <v>16715</v>
      </c>
      <c r="S1255" s="807" t="s">
        <v>8952</v>
      </c>
      <c r="T1255" s="807" t="s">
        <v>9309</v>
      </c>
      <c r="U1255" s="807"/>
      <c r="V1255" s="963"/>
      <c r="W1255" s="807"/>
      <c r="X1255" s="807"/>
      <c r="Y1255" s="807"/>
      <c r="Z1255" s="807"/>
      <c r="AA1255" s="807"/>
      <c r="AB1255" s="807"/>
      <c r="AC1255" s="807"/>
      <c r="AD1255" s="807"/>
      <c r="AE1255" s="807"/>
      <c r="AF1255" s="807"/>
      <c r="AG1255" s="807"/>
      <c r="AH1255" s="807"/>
      <c r="AI1255" s="807"/>
      <c r="AJ1255" s="807"/>
      <c r="AK1255" s="764"/>
      <c r="AM1255" s="762"/>
      <c r="AN1255" s="762"/>
      <c r="AO1255" s="762"/>
      <c r="AP1255" s="762"/>
      <c r="AQ1255" s="762"/>
      <c r="AR1255" s="762"/>
      <c r="AS1255" s="762"/>
      <c r="AT1255" s="762"/>
      <c r="AU1255" s="762"/>
      <c r="AV1255" s="762"/>
      <c r="AW1255" s="762"/>
      <c r="AX1255" s="762"/>
      <c r="AY1255" s="762"/>
      <c r="AZ1255" s="762"/>
      <c r="BA1255" s="762"/>
      <c r="BB1255" s="762"/>
      <c r="BC1255" s="762"/>
      <c r="BD1255" s="762"/>
      <c r="BE1255" s="762"/>
      <c r="BF1255" s="762"/>
      <c r="BG1255" s="762"/>
      <c r="BH1255" s="762"/>
      <c r="BI1255" s="762"/>
      <c r="BJ1255" s="762"/>
      <c r="BK1255" s="762"/>
      <c r="BL1255" s="762"/>
      <c r="BM1255" s="762"/>
      <c r="BN1255" s="762"/>
      <c r="BO1255" s="762"/>
      <c r="BP1255" s="762"/>
      <c r="BQ1255" s="762"/>
      <c r="BR1255" s="762"/>
      <c r="BS1255" s="762"/>
      <c r="BT1255" s="762"/>
      <c r="BU1255" s="762"/>
      <c r="BV1255" s="762"/>
      <c r="BW1255" s="762"/>
      <c r="BX1255" s="762"/>
      <c r="BY1255" s="762"/>
      <c r="BZ1255" s="762"/>
      <c r="CA1255" s="762"/>
      <c r="CB1255" s="762"/>
      <c r="CC1255" s="762"/>
      <c r="CD1255" s="762"/>
      <c r="CE1255" s="762"/>
      <c r="CF1255" s="762"/>
      <c r="CG1255" s="762"/>
      <c r="CH1255" s="762"/>
      <c r="CI1255" s="762"/>
      <c r="CJ1255" s="762"/>
      <c r="CK1255" s="762"/>
      <c r="CL1255" s="762"/>
      <c r="CM1255" s="762"/>
      <c r="CN1255" s="762"/>
      <c r="CO1255" s="762"/>
      <c r="CP1255" s="762"/>
      <c r="CQ1255" s="762"/>
      <c r="CR1255" s="762"/>
      <c r="CS1255" s="762"/>
      <c r="CT1255" s="762"/>
      <c r="CU1255" s="762"/>
      <c r="CV1255" s="762"/>
      <c r="CW1255" s="762"/>
      <c r="CX1255" s="762"/>
      <c r="CY1255" s="762"/>
      <c r="CZ1255" s="762"/>
      <c r="DA1255" s="762"/>
      <c r="DB1255" s="762"/>
      <c r="DC1255" s="762"/>
      <c r="DD1255" s="762"/>
      <c r="DE1255" s="762"/>
      <c r="DF1255" s="762"/>
      <c r="DG1255" s="762"/>
      <c r="DH1255" s="762"/>
      <c r="DI1255" s="762"/>
      <c r="DJ1255" s="762"/>
      <c r="DK1255" s="762"/>
      <c r="DL1255" s="762"/>
      <c r="DM1255" s="762"/>
      <c r="DN1255" s="762"/>
      <c r="DO1255" s="762"/>
      <c r="DP1255" s="762"/>
      <c r="DQ1255" s="762"/>
      <c r="DR1255" s="762"/>
      <c r="DS1255" s="762"/>
      <c r="DT1255" s="762"/>
      <c r="DU1255" s="762"/>
      <c r="DV1255" s="762"/>
      <c r="DW1255" s="762"/>
      <c r="DX1255" s="762"/>
      <c r="DY1255" s="762"/>
      <c r="DZ1255" s="762"/>
      <c r="EA1255" s="762"/>
      <c r="EB1255" s="762"/>
      <c r="EC1255" s="762"/>
      <c r="ED1255" s="762"/>
      <c r="EE1255" s="762"/>
      <c r="EF1255" s="762"/>
      <c r="EG1255" s="762"/>
      <c r="EH1255" s="762"/>
      <c r="EI1255" s="762"/>
      <c r="EJ1255" s="762"/>
      <c r="EK1255" s="762"/>
      <c r="EL1255" s="762"/>
      <c r="EM1255" s="762"/>
      <c r="EN1255" s="762"/>
      <c r="EO1255" s="762"/>
      <c r="EP1255" s="762"/>
      <c r="EQ1255" s="762"/>
      <c r="ER1255" s="762"/>
      <c r="ES1255" s="762"/>
      <c r="ET1255" s="762"/>
      <c r="EU1255" s="762"/>
      <c r="EV1255" s="762"/>
      <c r="EW1255" s="762"/>
      <c r="EX1255" s="762"/>
      <c r="EY1255" s="762"/>
      <c r="EZ1255" s="762"/>
      <c r="FA1255" s="762"/>
      <c r="FB1255" s="762"/>
      <c r="FC1255" s="762"/>
      <c r="FD1255" s="762"/>
      <c r="FE1255" s="762"/>
      <c r="FF1255" s="762"/>
      <c r="FG1255" s="762"/>
      <c r="FH1255" s="762"/>
      <c r="FI1255" s="762"/>
      <c r="FJ1255" s="762"/>
      <c r="FK1255" s="762"/>
      <c r="FL1255" s="762"/>
      <c r="FM1255" s="762"/>
      <c r="FN1255" s="762"/>
      <c r="FO1255" s="762"/>
      <c r="FP1255" s="762"/>
      <c r="FQ1255" s="762"/>
      <c r="FR1255" s="762"/>
      <c r="FS1255" s="762"/>
      <c r="FT1255" s="762"/>
      <c r="FU1255" s="762"/>
      <c r="FV1255" s="762"/>
      <c r="FW1255" s="762"/>
      <c r="FX1255" s="762"/>
      <c r="FY1255" s="762"/>
      <c r="FZ1255" s="762"/>
      <c r="GA1255" s="762"/>
      <c r="GB1255" s="762"/>
      <c r="GC1255" s="762"/>
      <c r="GD1255" s="762"/>
      <c r="GE1255" s="762"/>
      <c r="GF1255" s="762"/>
      <c r="GG1255" s="762"/>
      <c r="GH1255" s="762"/>
      <c r="GI1255" s="762"/>
      <c r="GJ1255" s="762"/>
      <c r="GK1255" s="762"/>
      <c r="GL1255" s="762"/>
      <c r="GM1255" s="762"/>
      <c r="GN1255" s="762"/>
      <c r="GO1255" s="762"/>
    </row>
    <row r="1256" spans="1:197" s="582" customFormat="1" ht="31.5" customHeight="1" x14ac:dyDescent="0.25">
      <c r="A1256" s="773"/>
      <c r="B1256" s="784">
        <v>1248</v>
      </c>
      <c r="C1256" s="798" t="s">
        <v>2759</v>
      </c>
      <c r="D1256" s="785" t="s">
        <v>11614</v>
      </c>
      <c r="E1256" s="826" t="s">
        <v>9311</v>
      </c>
      <c r="F1256" s="787" t="s">
        <v>9344</v>
      </c>
      <c r="G1256" s="807" t="s">
        <v>10200</v>
      </c>
      <c r="H1256" s="807"/>
      <c r="I1256" s="807"/>
      <c r="J1256" s="807"/>
      <c r="K1256" s="807"/>
      <c r="L1256" s="807">
        <f t="shared" si="99"/>
        <v>129.60000000000002</v>
      </c>
      <c r="M1256" s="807"/>
      <c r="N1256" s="788">
        <v>10.8</v>
      </c>
      <c r="O1256" s="788"/>
      <c r="P1256" s="788"/>
      <c r="Q1256" s="812" t="s">
        <v>9344</v>
      </c>
      <c r="R1256" s="807" t="s">
        <v>16715</v>
      </c>
      <c r="S1256" s="807" t="s">
        <v>8952</v>
      </c>
      <c r="T1256" s="807" t="s">
        <v>9312</v>
      </c>
      <c r="U1256" s="807"/>
      <c r="V1256" s="963"/>
      <c r="W1256" s="807"/>
      <c r="X1256" s="807"/>
      <c r="Y1256" s="807"/>
      <c r="Z1256" s="807" t="s">
        <v>11615</v>
      </c>
      <c r="AA1256" s="807"/>
      <c r="AB1256" s="807"/>
      <c r="AC1256" s="807"/>
      <c r="AD1256" s="807"/>
      <c r="AE1256" s="807"/>
      <c r="AF1256" s="807"/>
      <c r="AG1256" s="807"/>
      <c r="AH1256" s="807"/>
      <c r="AI1256" s="807"/>
      <c r="AJ1256" s="807"/>
      <c r="AK1256" s="764"/>
      <c r="AM1256" s="762"/>
      <c r="AN1256" s="762"/>
      <c r="AO1256" s="762"/>
      <c r="AP1256" s="762"/>
      <c r="AQ1256" s="762"/>
      <c r="AR1256" s="762"/>
      <c r="AS1256" s="762"/>
      <c r="AT1256" s="762"/>
      <c r="AU1256" s="762"/>
      <c r="AV1256" s="762"/>
      <c r="AW1256" s="762"/>
      <c r="AX1256" s="762"/>
      <c r="AY1256" s="762"/>
      <c r="AZ1256" s="762"/>
      <c r="BA1256" s="762"/>
      <c r="BB1256" s="762"/>
      <c r="BC1256" s="762"/>
      <c r="BD1256" s="762"/>
      <c r="BE1256" s="762"/>
      <c r="BF1256" s="762"/>
      <c r="BG1256" s="762"/>
      <c r="BH1256" s="762"/>
      <c r="BI1256" s="762"/>
      <c r="BJ1256" s="762"/>
      <c r="BK1256" s="762"/>
      <c r="BL1256" s="762"/>
      <c r="BM1256" s="762"/>
      <c r="BN1256" s="762"/>
      <c r="BO1256" s="762"/>
      <c r="BP1256" s="762"/>
      <c r="BQ1256" s="762"/>
      <c r="BR1256" s="762"/>
      <c r="BS1256" s="762"/>
      <c r="BT1256" s="762"/>
      <c r="BU1256" s="762"/>
      <c r="BV1256" s="762"/>
      <c r="BW1256" s="762"/>
      <c r="BX1256" s="762"/>
      <c r="BY1256" s="762"/>
      <c r="BZ1256" s="762"/>
      <c r="CA1256" s="762"/>
      <c r="CB1256" s="762"/>
      <c r="CC1256" s="762"/>
      <c r="CD1256" s="762"/>
      <c r="CE1256" s="762"/>
      <c r="CF1256" s="762"/>
      <c r="CG1256" s="762"/>
      <c r="CH1256" s="762"/>
      <c r="CI1256" s="762"/>
      <c r="CJ1256" s="762"/>
      <c r="CK1256" s="762"/>
      <c r="CL1256" s="762"/>
      <c r="CM1256" s="762"/>
      <c r="CN1256" s="762"/>
      <c r="CO1256" s="762"/>
      <c r="CP1256" s="762"/>
      <c r="CQ1256" s="762"/>
      <c r="CR1256" s="762"/>
      <c r="CS1256" s="762"/>
      <c r="CT1256" s="762"/>
      <c r="CU1256" s="762"/>
      <c r="CV1256" s="762"/>
      <c r="CW1256" s="762"/>
      <c r="CX1256" s="762"/>
      <c r="CY1256" s="762"/>
      <c r="CZ1256" s="762"/>
      <c r="DA1256" s="762"/>
      <c r="DB1256" s="762"/>
      <c r="DC1256" s="762"/>
      <c r="DD1256" s="762"/>
      <c r="DE1256" s="762"/>
      <c r="DF1256" s="762"/>
      <c r="DG1256" s="762"/>
      <c r="DH1256" s="762"/>
      <c r="DI1256" s="762"/>
      <c r="DJ1256" s="762"/>
      <c r="DK1256" s="762"/>
      <c r="DL1256" s="762"/>
      <c r="DM1256" s="762"/>
      <c r="DN1256" s="762"/>
      <c r="DO1256" s="762"/>
      <c r="DP1256" s="762"/>
      <c r="DQ1256" s="762"/>
      <c r="DR1256" s="762"/>
      <c r="DS1256" s="762"/>
      <c r="DT1256" s="762"/>
      <c r="DU1256" s="762"/>
      <c r="DV1256" s="762"/>
      <c r="DW1256" s="762"/>
      <c r="DX1256" s="762"/>
      <c r="DY1256" s="762"/>
      <c r="DZ1256" s="762"/>
      <c r="EA1256" s="762"/>
      <c r="EB1256" s="762"/>
      <c r="EC1256" s="762"/>
      <c r="ED1256" s="762"/>
      <c r="EE1256" s="762"/>
      <c r="EF1256" s="762"/>
      <c r="EG1256" s="762"/>
      <c r="EH1256" s="762"/>
      <c r="EI1256" s="762"/>
      <c r="EJ1256" s="762"/>
      <c r="EK1256" s="762"/>
      <c r="EL1256" s="762"/>
      <c r="EM1256" s="762"/>
      <c r="EN1256" s="762"/>
      <c r="EO1256" s="762"/>
      <c r="EP1256" s="762"/>
      <c r="EQ1256" s="762"/>
      <c r="ER1256" s="762"/>
      <c r="ES1256" s="762"/>
      <c r="ET1256" s="762"/>
      <c r="EU1256" s="762"/>
      <c r="EV1256" s="762"/>
      <c r="EW1256" s="762"/>
      <c r="EX1256" s="762"/>
      <c r="EY1256" s="762"/>
      <c r="EZ1256" s="762"/>
      <c r="FA1256" s="762"/>
      <c r="FB1256" s="762"/>
      <c r="FC1256" s="762"/>
      <c r="FD1256" s="762"/>
      <c r="FE1256" s="762"/>
      <c r="FF1256" s="762"/>
      <c r="FG1256" s="762"/>
      <c r="FH1256" s="762"/>
      <c r="FI1256" s="762"/>
      <c r="FJ1256" s="762"/>
      <c r="FK1256" s="762"/>
      <c r="FL1256" s="762"/>
      <c r="FM1256" s="762"/>
      <c r="FN1256" s="762"/>
      <c r="FO1256" s="762"/>
      <c r="FP1256" s="762"/>
      <c r="FQ1256" s="762"/>
      <c r="FR1256" s="762"/>
      <c r="FS1256" s="762"/>
      <c r="FT1256" s="762"/>
      <c r="FU1256" s="762"/>
      <c r="FV1256" s="762"/>
      <c r="FW1256" s="762"/>
      <c r="FX1256" s="762"/>
      <c r="FY1256" s="762"/>
      <c r="FZ1256" s="762"/>
      <c r="GA1256" s="762"/>
      <c r="GB1256" s="762"/>
      <c r="GC1256" s="762"/>
      <c r="GD1256" s="762"/>
      <c r="GE1256" s="762"/>
      <c r="GF1256" s="762"/>
      <c r="GG1256" s="762"/>
      <c r="GH1256" s="762"/>
      <c r="GI1256" s="762"/>
      <c r="GJ1256" s="762"/>
      <c r="GK1256" s="762"/>
      <c r="GL1256" s="762"/>
      <c r="GM1256" s="762"/>
      <c r="GN1256" s="762"/>
      <c r="GO1256" s="762"/>
    </row>
    <row r="1257" spans="1:197" s="582" customFormat="1" ht="31.5" customHeight="1" x14ac:dyDescent="0.25">
      <c r="A1257" s="773"/>
      <c r="B1257" s="784">
        <v>1249</v>
      </c>
      <c r="C1257" s="798" t="s">
        <v>2759</v>
      </c>
      <c r="D1257" s="785" t="s">
        <v>11616</v>
      </c>
      <c r="E1257" s="826" t="s">
        <v>9314</v>
      </c>
      <c r="F1257" s="787" t="s">
        <v>9344</v>
      </c>
      <c r="G1257" s="807" t="s">
        <v>10200</v>
      </c>
      <c r="H1257" s="807"/>
      <c r="I1257" s="807"/>
      <c r="J1257" s="807"/>
      <c r="K1257" s="807"/>
      <c r="L1257" s="807">
        <f t="shared" si="99"/>
        <v>198</v>
      </c>
      <c r="M1257" s="807"/>
      <c r="N1257" s="788">
        <v>16.5</v>
      </c>
      <c r="O1257" s="788"/>
      <c r="P1257" s="788"/>
      <c r="Q1257" s="812" t="s">
        <v>9344</v>
      </c>
      <c r="R1257" s="807" t="s">
        <v>16715</v>
      </c>
      <c r="S1257" s="807" t="s">
        <v>8952</v>
      </c>
      <c r="T1257" s="807" t="s">
        <v>9313</v>
      </c>
      <c r="U1257" s="807"/>
      <c r="V1257" s="963">
        <v>1</v>
      </c>
      <c r="W1257" s="807" t="s">
        <v>11612</v>
      </c>
      <c r="X1257" s="807"/>
      <c r="Y1257" s="807"/>
      <c r="Z1257" s="807"/>
      <c r="AA1257" s="807"/>
      <c r="AB1257" s="807"/>
      <c r="AC1257" s="807"/>
      <c r="AD1257" s="807"/>
      <c r="AE1257" s="807"/>
      <c r="AF1257" s="807"/>
      <c r="AG1257" s="807"/>
      <c r="AH1257" s="807"/>
      <c r="AI1257" s="807"/>
      <c r="AJ1257" s="807"/>
      <c r="AK1257" s="764"/>
      <c r="AM1257" s="762"/>
      <c r="AN1257" s="762"/>
      <c r="AO1257" s="762"/>
      <c r="AP1257" s="762"/>
      <c r="AQ1257" s="762"/>
      <c r="AR1257" s="762"/>
      <c r="AS1257" s="762"/>
      <c r="AT1257" s="762"/>
      <c r="AU1257" s="762"/>
      <c r="AV1257" s="762"/>
      <c r="AW1257" s="762"/>
      <c r="AX1257" s="762"/>
      <c r="AY1257" s="762"/>
      <c r="AZ1257" s="762"/>
      <c r="BA1257" s="762"/>
      <c r="BB1257" s="762"/>
      <c r="BC1257" s="762"/>
      <c r="BD1257" s="762"/>
      <c r="BE1257" s="762"/>
      <c r="BF1257" s="762"/>
      <c r="BG1257" s="762"/>
      <c r="BH1257" s="762"/>
      <c r="BI1257" s="762"/>
      <c r="BJ1257" s="762"/>
      <c r="BK1257" s="762"/>
      <c r="BL1257" s="762"/>
      <c r="BM1257" s="762"/>
      <c r="BN1257" s="762"/>
      <c r="BO1257" s="762"/>
      <c r="BP1257" s="762"/>
      <c r="BQ1257" s="762"/>
      <c r="BR1257" s="762"/>
      <c r="BS1257" s="762"/>
      <c r="BT1257" s="762"/>
      <c r="BU1257" s="762"/>
      <c r="BV1257" s="762"/>
      <c r="BW1257" s="762"/>
      <c r="BX1257" s="762"/>
      <c r="BY1257" s="762"/>
      <c r="BZ1257" s="762"/>
      <c r="CA1257" s="762"/>
      <c r="CB1257" s="762"/>
      <c r="CC1257" s="762"/>
      <c r="CD1257" s="762"/>
      <c r="CE1257" s="762"/>
      <c r="CF1257" s="762"/>
      <c r="CG1257" s="762"/>
      <c r="CH1257" s="762"/>
      <c r="CI1257" s="762"/>
      <c r="CJ1257" s="762"/>
      <c r="CK1257" s="762"/>
      <c r="CL1257" s="762"/>
      <c r="CM1257" s="762"/>
      <c r="CN1257" s="762"/>
      <c r="CO1257" s="762"/>
      <c r="CP1257" s="762"/>
      <c r="CQ1257" s="762"/>
      <c r="CR1257" s="762"/>
      <c r="CS1257" s="762"/>
      <c r="CT1257" s="762"/>
      <c r="CU1257" s="762"/>
      <c r="CV1257" s="762"/>
      <c r="CW1257" s="762"/>
      <c r="CX1257" s="762"/>
      <c r="CY1257" s="762"/>
      <c r="CZ1257" s="762"/>
      <c r="DA1257" s="762"/>
      <c r="DB1257" s="762"/>
      <c r="DC1257" s="762"/>
      <c r="DD1257" s="762"/>
      <c r="DE1257" s="762"/>
      <c r="DF1257" s="762"/>
      <c r="DG1257" s="762"/>
      <c r="DH1257" s="762"/>
      <c r="DI1257" s="762"/>
      <c r="DJ1257" s="762"/>
      <c r="DK1257" s="762"/>
      <c r="DL1257" s="762"/>
      <c r="DM1257" s="762"/>
      <c r="DN1257" s="762"/>
      <c r="DO1257" s="762"/>
      <c r="DP1257" s="762"/>
      <c r="DQ1257" s="762"/>
      <c r="DR1257" s="762"/>
      <c r="DS1257" s="762"/>
      <c r="DT1257" s="762"/>
      <c r="DU1257" s="762"/>
      <c r="DV1257" s="762"/>
      <c r="DW1257" s="762"/>
      <c r="DX1257" s="762"/>
      <c r="DY1257" s="762"/>
      <c r="DZ1257" s="762"/>
      <c r="EA1257" s="762"/>
      <c r="EB1257" s="762"/>
      <c r="EC1257" s="762"/>
      <c r="ED1257" s="762"/>
      <c r="EE1257" s="762"/>
      <c r="EF1257" s="762"/>
      <c r="EG1257" s="762"/>
      <c r="EH1257" s="762"/>
      <c r="EI1257" s="762"/>
      <c r="EJ1257" s="762"/>
      <c r="EK1257" s="762"/>
      <c r="EL1257" s="762"/>
      <c r="EM1257" s="762"/>
      <c r="EN1257" s="762"/>
      <c r="EO1257" s="762"/>
      <c r="EP1257" s="762"/>
      <c r="EQ1257" s="762"/>
      <c r="ER1257" s="762"/>
      <c r="ES1257" s="762"/>
      <c r="ET1257" s="762"/>
      <c r="EU1257" s="762"/>
      <c r="EV1257" s="762"/>
      <c r="EW1257" s="762"/>
      <c r="EX1257" s="762"/>
      <c r="EY1257" s="762"/>
      <c r="EZ1257" s="762"/>
      <c r="FA1257" s="762"/>
      <c r="FB1257" s="762"/>
      <c r="FC1257" s="762"/>
      <c r="FD1257" s="762"/>
      <c r="FE1257" s="762"/>
      <c r="FF1257" s="762"/>
      <c r="FG1257" s="762"/>
      <c r="FH1257" s="762"/>
      <c r="FI1257" s="762"/>
      <c r="FJ1257" s="762"/>
      <c r="FK1257" s="762"/>
      <c r="FL1257" s="762"/>
      <c r="FM1257" s="762"/>
      <c r="FN1257" s="762"/>
      <c r="FO1257" s="762"/>
      <c r="FP1257" s="762"/>
      <c r="FQ1257" s="762"/>
      <c r="FR1257" s="762"/>
      <c r="FS1257" s="762"/>
      <c r="FT1257" s="762"/>
      <c r="FU1257" s="762"/>
      <c r="FV1257" s="762"/>
      <c r="FW1257" s="762"/>
      <c r="FX1257" s="762"/>
      <c r="FY1257" s="762"/>
      <c r="FZ1257" s="762"/>
      <c r="GA1257" s="762"/>
      <c r="GB1257" s="762"/>
      <c r="GC1257" s="762"/>
      <c r="GD1257" s="762"/>
      <c r="GE1257" s="762"/>
      <c r="GF1257" s="762"/>
      <c r="GG1257" s="762"/>
      <c r="GH1257" s="762"/>
      <c r="GI1257" s="762"/>
      <c r="GJ1257" s="762"/>
      <c r="GK1257" s="762"/>
      <c r="GL1257" s="762"/>
      <c r="GM1257" s="762"/>
      <c r="GN1257" s="762"/>
      <c r="GO1257" s="762"/>
    </row>
    <row r="1258" spans="1:197" s="582" customFormat="1" ht="31.5" customHeight="1" x14ac:dyDescent="0.25">
      <c r="A1258" s="773"/>
      <c r="B1258" s="784">
        <v>1250</v>
      </c>
      <c r="C1258" s="798" t="s">
        <v>2759</v>
      </c>
      <c r="D1258" s="785" t="s">
        <v>9806</v>
      </c>
      <c r="E1258" s="826" t="s">
        <v>9316</v>
      </c>
      <c r="F1258" s="787" t="s">
        <v>9344</v>
      </c>
      <c r="G1258" s="807" t="s">
        <v>10200</v>
      </c>
      <c r="H1258" s="807"/>
      <c r="I1258" s="807"/>
      <c r="J1258" s="807"/>
      <c r="K1258" s="807"/>
      <c r="L1258" s="807">
        <f t="shared" si="99"/>
        <v>134.39999999999998</v>
      </c>
      <c r="M1258" s="807"/>
      <c r="N1258" s="788">
        <v>11.2</v>
      </c>
      <c r="O1258" s="788"/>
      <c r="P1258" s="788"/>
      <c r="Q1258" s="812" t="s">
        <v>9344</v>
      </c>
      <c r="R1258" s="807" t="s">
        <v>16715</v>
      </c>
      <c r="S1258" s="807" t="s">
        <v>8952</v>
      </c>
      <c r="T1258" s="807" t="s">
        <v>9315</v>
      </c>
      <c r="U1258" s="807"/>
      <c r="V1258" s="963"/>
      <c r="W1258" s="807"/>
      <c r="X1258" s="807"/>
      <c r="Y1258" s="807"/>
      <c r="Z1258" s="807" t="s">
        <v>11617</v>
      </c>
      <c r="AA1258" s="807"/>
      <c r="AB1258" s="807"/>
      <c r="AC1258" s="807"/>
      <c r="AD1258" s="807"/>
      <c r="AE1258" s="807"/>
      <c r="AF1258" s="807"/>
      <c r="AG1258" s="807"/>
      <c r="AH1258" s="807"/>
      <c r="AI1258" s="807"/>
      <c r="AJ1258" s="807"/>
      <c r="AK1258" s="764"/>
      <c r="AM1258" s="762"/>
      <c r="AN1258" s="762"/>
      <c r="AO1258" s="762"/>
      <c r="AP1258" s="762"/>
      <c r="AQ1258" s="762"/>
      <c r="AR1258" s="762"/>
      <c r="AS1258" s="762"/>
      <c r="AT1258" s="762"/>
      <c r="AU1258" s="762"/>
      <c r="AV1258" s="762"/>
      <c r="AW1258" s="762"/>
      <c r="AX1258" s="762"/>
      <c r="AY1258" s="762"/>
      <c r="AZ1258" s="762"/>
      <c r="BA1258" s="762"/>
      <c r="BB1258" s="762"/>
      <c r="BC1258" s="762"/>
      <c r="BD1258" s="762"/>
      <c r="BE1258" s="762"/>
      <c r="BF1258" s="762"/>
      <c r="BG1258" s="762"/>
      <c r="BH1258" s="762"/>
      <c r="BI1258" s="762"/>
      <c r="BJ1258" s="762"/>
      <c r="BK1258" s="762"/>
      <c r="BL1258" s="762"/>
      <c r="BM1258" s="762"/>
      <c r="BN1258" s="762"/>
      <c r="BO1258" s="762"/>
      <c r="BP1258" s="762"/>
      <c r="BQ1258" s="762"/>
      <c r="BR1258" s="762"/>
      <c r="BS1258" s="762"/>
      <c r="BT1258" s="762"/>
      <c r="BU1258" s="762"/>
      <c r="BV1258" s="762"/>
      <c r="BW1258" s="762"/>
      <c r="BX1258" s="762"/>
      <c r="BY1258" s="762"/>
      <c r="BZ1258" s="762"/>
      <c r="CA1258" s="762"/>
      <c r="CB1258" s="762"/>
      <c r="CC1258" s="762"/>
      <c r="CD1258" s="762"/>
      <c r="CE1258" s="762"/>
      <c r="CF1258" s="762"/>
      <c r="CG1258" s="762"/>
      <c r="CH1258" s="762"/>
      <c r="CI1258" s="762"/>
      <c r="CJ1258" s="762"/>
      <c r="CK1258" s="762"/>
      <c r="CL1258" s="762"/>
      <c r="CM1258" s="762"/>
      <c r="CN1258" s="762"/>
      <c r="CO1258" s="762"/>
      <c r="CP1258" s="762"/>
      <c r="CQ1258" s="762"/>
      <c r="CR1258" s="762"/>
      <c r="CS1258" s="762"/>
      <c r="CT1258" s="762"/>
      <c r="CU1258" s="762"/>
      <c r="CV1258" s="762"/>
      <c r="CW1258" s="762"/>
      <c r="CX1258" s="762"/>
      <c r="CY1258" s="762"/>
      <c r="CZ1258" s="762"/>
      <c r="DA1258" s="762"/>
      <c r="DB1258" s="762"/>
      <c r="DC1258" s="762"/>
      <c r="DD1258" s="762"/>
      <c r="DE1258" s="762"/>
      <c r="DF1258" s="762"/>
      <c r="DG1258" s="762"/>
      <c r="DH1258" s="762"/>
      <c r="DI1258" s="762"/>
      <c r="DJ1258" s="762"/>
      <c r="DK1258" s="762"/>
      <c r="DL1258" s="762"/>
      <c r="DM1258" s="762"/>
      <c r="DN1258" s="762"/>
      <c r="DO1258" s="762"/>
      <c r="DP1258" s="762"/>
      <c r="DQ1258" s="762"/>
      <c r="DR1258" s="762"/>
      <c r="DS1258" s="762"/>
      <c r="DT1258" s="762"/>
      <c r="DU1258" s="762"/>
      <c r="DV1258" s="762"/>
      <c r="DW1258" s="762"/>
      <c r="DX1258" s="762"/>
      <c r="DY1258" s="762"/>
      <c r="DZ1258" s="762"/>
      <c r="EA1258" s="762"/>
      <c r="EB1258" s="762"/>
      <c r="EC1258" s="762"/>
      <c r="ED1258" s="762"/>
      <c r="EE1258" s="762"/>
      <c r="EF1258" s="762"/>
      <c r="EG1258" s="762"/>
      <c r="EH1258" s="762"/>
      <c r="EI1258" s="762"/>
      <c r="EJ1258" s="762"/>
      <c r="EK1258" s="762"/>
      <c r="EL1258" s="762"/>
      <c r="EM1258" s="762"/>
      <c r="EN1258" s="762"/>
      <c r="EO1258" s="762"/>
      <c r="EP1258" s="762"/>
      <c r="EQ1258" s="762"/>
      <c r="ER1258" s="762"/>
      <c r="ES1258" s="762"/>
      <c r="ET1258" s="762"/>
      <c r="EU1258" s="762"/>
      <c r="EV1258" s="762"/>
      <c r="EW1258" s="762"/>
      <c r="EX1258" s="762"/>
      <c r="EY1258" s="762"/>
      <c r="EZ1258" s="762"/>
      <c r="FA1258" s="762"/>
      <c r="FB1258" s="762"/>
      <c r="FC1258" s="762"/>
      <c r="FD1258" s="762"/>
      <c r="FE1258" s="762"/>
      <c r="FF1258" s="762"/>
      <c r="FG1258" s="762"/>
      <c r="FH1258" s="762"/>
      <c r="FI1258" s="762"/>
      <c r="FJ1258" s="762"/>
      <c r="FK1258" s="762"/>
      <c r="FL1258" s="762"/>
      <c r="FM1258" s="762"/>
      <c r="FN1258" s="762"/>
      <c r="FO1258" s="762"/>
      <c r="FP1258" s="762"/>
      <c r="FQ1258" s="762"/>
      <c r="FR1258" s="762"/>
      <c r="FS1258" s="762"/>
      <c r="FT1258" s="762"/>
      <c r="FU1258" s="762"/>
      <c r="FV1258" s="762"/>
      <c r="FW1258" s="762"/>
      <c r="FX1258" s="762"/>
      <c r="FY1258" s="762"/>
      <c r="FZ1258" s="762"/>
      <c r="GA1258" s="762"/>
      <c r="GB1258" s="762"/>
      <c r="GC1258" s="762"/>
      <c r="GD1258" s="762"/>
      <c r="GE1258" s="762"/>
      <c r="GF1258" s="762"/>
      <c r="GG1258" s="762"/>
      <c r="GH1258" s="762"/>
      <c r="GI1258" s="762"/>
      <c r="GJ1258" s="762"/>
      <c r="GK1258" s="762"/>
      <c r="GL1258" s="762"/>
      <c r="GM1258" s="762"/>
      <c r="GN1258" s="762"/>
      <c r="GO1258" s="762"/>
    </row>
    <row r="1259" spans="1:197" s="582" customFormat="1" ht="31.5" customHeight="1" x14ac:dyDescent="0.25">
      <c r="A1259" s="773"/>
      <c r="B1259" s="784">
        <v>1251</v>
      </c>
      <c r="C1259" s="798" t="s">
        <v>2759</v>
      </c>
      <c r="D1259" s="785" t="s">
        <v>9305</v>
      </c>
      <c r="E1259" s="826" t="s">
        <v>9317</v>
      </c>
      <c r="F1259" s="787" t="s">
        <v>9344</v>
      </c>
      <c r="G1259" s="807" t="s">
        <v>10200</v>
      </c>
      <c r="H1259" s="807"/>
      <c r="I1259" s="807"/>
      <c r="J1259" s="807"/>
      <c r="K1259" s="807"/>
      <c r="L1259" s="807">
        <f t="shared" si="99"/>
        <v>198</v>
      </c>
      <c r="M1259" s="807"/>
      <c r="N1259" s="788">
        <v>16.5</v>
      </c>
      <c r="O1259" s="788"/>
      <c r="P1259" s="788"/>
      <c r="Q1259" s="812" t="s">
        <v>9344</v>
      </c>
      <c r="R1259" s="807" t="s">
        <v>16715</v>
      </c>
      <c r="S1259" s="807" t="s">
        <v>8952</v>
      </c>
      <c r="T1259" s="807" t="s">
        <v>9318</v>
      </c>
      <c r="U1259" s="807"/>
      <c r="V1259" s="963">
        <v>1</v>
      </c>
      <c r="W1259" s="807" t="s">
        <v>10796</v>
      </c>
      <c r="X1259" s="807"/>
      <c r="Y1259" s="807"/>
      <c r="Z1259" s="807"/>
      <c r="AA1259" s="807"/>
      <c r="AB1259" s="807"/>
      <c r="AC1259" s="807"/>
      <c r="AD1259" s="807"/>
      <c r="AE1259" s="807"/>
      <c r="AF1259" s="807"/>
      <c r="AG1259" s="807"/>
      <c r="AH1259" s="807"/>
      <c r="AI1259" s="807"/>
      <c r="AJ1259" s="807"/>
      <c r="AK1259" s="764"/>
      <c r="AM1259" s="762"/>
      <c r="AN1259" s="762"/>
      <c r="AO1259" s="762"/>
      <c r="AP1259" s="762"/>
      <c r="AQ1259" s="762"/>
      <c r="AR1259" s="762"/>
      <c r="AS1259" s="762"/>
      <c r="AT1259" s="762"/>
      <c r="AU1259" s="762"/>
      <c r="AV1259" s="762"/>
      <c r="AW1259" s="762"/>
      <c r="AX1259" s="762"/>
      <c r="AY1259" s="762"/>
      <c r="AZ1259" s="762"/>
      <c r="BA1259" s="762"/>
      <c r="BB1259" s="762"/>
      <c r="BC1259" s="762"/>
      <c r="BD1259" s="762"/>
      <c r="BE1259" s="762"/>
      <c r="BF1259" s="762"/>
      <c r="BG1259" s="762"/>
      <c r="BH1259" s="762"/>
      <c r="BI1259" s="762"/>
      <c r="BJ1259" s="762"/>
      <c r="BK1259" s="762"/>
      <c r="BL1259" s="762"/>
      <c r="BM1259" s="762"/>
      <c r="BN1259" s="762"/>
      <c r="BO1259" s="762"/>
      <c r="BP1259" s="762"/>
      <c r="BQ1259" s="762"/>
      <c r="BR1259" s="762"/>
      <c r="BS1259" s="762"/>
      <c r="BT1259" s="762"/>
      <c r="BU1259" s="762"/>
      <c r="BV1259" s="762"/>
      <c r="BW1259" s="762"/>
      <c r="BX1259" s="762"/>
      <c r="BY1259" s="762"/>
      <c r="BZ1259" s="762"/>
      <c r="CA1259" s="762"/>
      <c r="CB1259" s="762"/>
      <c r="CC1259" s="762"/>
      <c r="CD1259" s="762"/>
      <c r="CE1259" s="762"/>
      <c r="CF1259" s="762"/>
      <c r="CG1259" s="762"/>
      <c r="CH1259" s="762"/>
      <c r="CI1259" s="762"/>
      <c r="CJ1259" s="762"/>
      <c r="CK1259" s="762"/>
      <c r="CL1259" s="762"/>
      <c r="CM1259" s="762"/>
      <c r="CN1259" s="762"/>
      <c r="CO1259" s="762"/>
      <c r="CP1259" s="762"/>
      <c r="CQ1259" s="762"/>
      <c r="CR1259" s="762"/>
      <c r="CS1259" s="762"/>
      <c r="CT1259" s="762"/>
      <c r="CU1259" s="762"/>
      <c r="CV1259" s="762"/>
      <c r="CW1259" s="762"/>
      <c r="CX1259" s="762"/>
      <c r="CY1259" s="762"/>
      <c r="CZ1259" s="762"/>
      <c r="DA1259" s="762"/>
      <c r="DB1259" s="762"/>
      <c r="DC1259" s="762"/>
      <c r="DD1259" s="762"/>
      <c r="DE1259" s="762"/>
      <c r="DF1259" s="762"/>
      <c r="DG1259" s="762"/>
      <c r="DH1259" s="762"/>
      <c r="DI1259" s="762"/>
      <c r="DJ1259" s="762"/>
      <c r="DK1259" s="762"/>
      <c r="DL1259" s="762"/>
      <c r="DM1259" s="762"/>
      <c r="DN1259" s="762"/>
      <c r="DO1259" s="762"/>
      <c r="DP1259" s="762"/>
      <c r="DQ1259" s="762"/>
      <c r="DR1259" s="762"/>
      <c r="DS1259" s="762"/>
      <c r="DT1259" s="762"/>
      <c r="DU1259" s="762"/>
      <c r="DV1259" s="762"/>
      <c r="DW1259" s="762"/>
      <c r="DX1259" s="762"/>
      <c r="DY1259" s="762"/>
      <c r="DZ1259" s="762"/>
      <c r="EA1259" s="762"/>
      <c r="EB1259" s="762"/>
      <c r="EC1259" s="762"/>
      <c r="ED1259" s="762"/>
      <c r="EE1259" s="762"/>
      <c r="EF1259" s="762"/>
      <c r="EG1259" s="762"/>
      <c r="EH1259" s="762"/>
      <c r="EI1259" s="762"/>
      <c r="EJ1259" s="762"/>
      <c r="EK1259" s="762"/>
      <c r="EL1259" s="762"/>
      <c r="EM1259" s="762"/>
      <c r="EN1259" s="762"/>
      <c r="EO1259" s="762"/>
      <c r="EP1259" s="762"/>
      <c r="EQ1259" s="762"/>
      <c r="ER1259" s="762"/>
      <c r="ES1259" s="762"/>
      <c r="ET1259" s="762"/>
      <c r="EU1259" s="762"/>
      <c r="EV1259" s="762"/>
      <c r="EW1259" s="762"/>
      <c r="EX1259" s="762"/>
      <c r="EY1259" s="762"/>
      <c r="EZ1259" s="762"/>
      <c r="FA1259" s="762"/>
      <c r="FB1259" s="762"/>
      <c r="FC1259" s="762"/>
      <c r="FD1259" s="762"/>
      <c r="FE1259" s="762"/>
      <c r="FF1259" s="762"/>
      <c r="FG1259" s="762"/>
      <c r="FH1259" s="762"/>
      <c r="FI1259" s="762"/>
      <c r="FJ1259" s="762"/>
      <c r="FK1259" s="762"/>
      <c r="FL1259" s="762"/>
      <c r="FM1259" s="762"/>
      <c r="FN1259" s="762"/>
      <c r="FO1259" s="762"/>
      <c r="FP1259" s="762"/>
      <c r="FQ1259" s="762"/>
      <c r="FR1259" s="762"/>
      <c r="FS1259" s="762"/>
      <c r="FT1259" s="762"/>
      <c r="FU1259" s="762"/>
      <c r="FV1259" s="762"/>
      <c r="FW1259" s="762"/>
      <c r="FX1259" s="762"/>
      <c r="FY1259" s="762"/>
      <c r="FZ1259" s="762"/>
      <c r="GA1259" s="762"/>
      <c r="GB1259" s="762"/>
      <c r="GC1259" s="762"/>
      <c r="GD1259" s="762"/>
      <c r="GE1259" s="762"/>
      <c r="GF1259" s="762"/>
      <c r="GG1259" s="762"/>
      <c r="GH1259" s="762"/>
      <c r="GI1259" s="762"/>
      <c r="GJ1259" s="762"/>
      <c r="GK1259" s="762"/>
      <c r="GL1259" s="762"/>
      <c r="GM1259" s="762"/>
      <c r="GN1259" s="762"/>
      <c r="GO1259" s="762"/>
    </row>
    <row r="1260" spans="1:197" s="582" customFormat="1" ht="31.5" customHeight="1" x14ac:dyDescent="0.25">
      <c r="A1260" s="773"/>
      <c r="B1260" s="784">
        <v>1252</v>
      </c>
      <c r="C1260" s="798" t="s">
        <v>2759</v>
      </c>
      <c r="D1260" s="785" t="s">
        <v>9306</v>
      </c>
      <c r="E1260" s="826" t="s">
        <v>9320</v>
      </c>
      <c r="F1260" s="787" t="s">
        <v>9344</v>
      </c>
      <c r="G1260" s="807" t="s">
        <v>10200</v>
      </c>
      <c r="H1260" s="807"/>
      <c r="I1260" s="807"/>
      <c r="J1260" s="807"/>
      <c r="K1260" s="807"/>
      <c r="L1260" s="807">
        <f t="shared" si="99"/>
        <v>145.19999999999999</v>
      </c>
      <c r="M1260" s="807"/>
      <c r="N1260" s="788">
        <v>12.1</v>
      </c>
      <c r="O1260" s="788"/>
      <c r="P1260" s="788"/>
      <c r="Q1260" s="812" t="s">
        <v>9344</v>
      </c>
      <c r="R1260" s="807" t="s">
        <v>16715</v>
      </c>
      <c r="S1260" s="807" t="s">
        <v>8952</v>
      </c>
      <c r="T1260" s="807" t="s">
        <v>9319</v>
      </c>
      <c r="U1260" s="807"/>
      <c r="V1260" s="963">
        <v>1</v>
      </c>
      <c r="W1260" s="807" t="s">
        <v>10087</v>
      </c>
      <c r="X1260" s="807"/>
      <c r="Y1260" s="807"/>
      <c r="Z1260" s="807"/>
      <c r="AA1260" s="807"/>
      <c r="AB1260" s="807"/>
      <c r="AC1260" s="807"/>
      <c r="AD1260" s="807"/>
      <c r="AE1260" s="807"/>
      <c r="AF1260" s="807"/>
      <c r="AG1260" s="807"/>
      <c r="AH1260" s="807"/>
      <c r="AI1260" s="807"/>
      <c r="AJ1260" s="807"/>
      <c r="AK1260" s="764"/>
      <c r="AM1260" s="762"/>
      <c r="AN1260" s="762"/>
      <c r="AO1260" s="762"/>
      <c r="AP1260" s="762"/>
      <c r="AQ1260" s="762"/>
      <c r="AR1260" s="762"/>
      <c r="AS1260" s="762"/>
      <c r="AT1260" s="762"/>
      <c r="AU1260" s="762"/>
      <c r="AV1260" s="762"/>
      <c r="AW1260" s="762"/>
      <c r="AX1260" s="762"/>
      <c r="AY1260" s="762"/>
      <c r="AZ1260" s="762"/>
      <c r="BA1260" s="762"/>
      <c r="BB1260" s="762"/>
      <c r="BC1260" s="762"/>
      <c r="BD1260" s="762"/>
      <c r="BE1260" s="762"/>
      <c r="BF1260" s="762"/>
      <c r="BG1260" s="762"/>
      <c r="BH1260" s="762"/>
      <c r="BI1260" s="762"/>
      <c r="BJ1260" s="762"/>
      <c r="BK1260" s="762"/>
      <c r="BL1260" s="762"/>
      <c r="BM1260" s="762"/>
      <c r="BN1260" s="762"/>
      <c r="BO1260" s="762"/>
      <c r="BP1260" s="762"/>
      <c r="BQ1260" s="762"/>
      <c r="BR1260" s="762"/>
      <c r="BS1260" s="762"/>
      <c r="BT1260" s="762"/>
      <c r="BU1260" s="762"/>
      <c r="BV1260" s="762"/>
      <c r="BW1260" s="762"/>
      <c r="BX1260" s="762"/>
      <c r="BY1260" s="762"/>
      <c r="BZ1260" s="762"/>
      <c r="CA1260" s="762"/>
      <c r="CB1260" s="762"/>
      <c r="CC1260" s="762"/>
      <c r="CD1260" s="762"/>
      <c r="CE1260" s="762"/>
      <c r="CF1260" s="762"/>
      <c r="CG1260" s="762"/>
      <c r="CH1260" s="762"/>
      <c r="CI1260" s="762"/>
      <c r="CJ1260" s="762"/>
      <c r="CK1260" s="762"/>
      <c r="CL1260" s="762"/>
      <c r="CM1260" s="762"/>
      <c r="CN1260" s="762"/>
      <c r="CO1260" s="762"/>
      <c r="CP1260" s="762"/>
      <c r="CQ1260" s="762"/>
      <c r="CR1260" s="762"/>
      <c r="CS1260" s="762"/>
      <c r="CT1260" s="762"/>
      <c r="CU1260" s="762"/>
      <c r="CV1260" s="762"/>
      <c r="CW1260" s="762"/>
      <c r="CX1260" s="762"/>
      <c r="CY1260" s="762"/>
      <c r="CZ1260" s="762"/>
      <c r="DA1260" s="762"/>
      <c r="DB1260" s="762"/>
      <c r="DC1260" s="762"/>
      <c r="DD1260" s="762"/>
      <c r="DE1260" s="762"/>
      <c r="DF1260" s="762"/>
      <c r="DG1260" s="762"/>
      <c r="DH1260" s="762"/>
      <c r="DI1260" s="762"/>
      <c r="DJ1260" s="762"/>
      <c r="DK1260" s="762"/>
      <c r="DL1260" s="762"/>
      <c r="DM1260" s="762"/>
      <c r="DN1260" s="762"/>
      <c r="DO1260" s="762"/>
      <c r="DP1260" s="762"/>
      <c r="DQ1260" s="762"/>
      <c r="DR1260" s="762"/>
      <c r="DS1260" s="762"/>
      <c r="DT1260" s="762"/>
      <c r="DU1260" s="762"/>
      <c r="DV1260" s="762"/>
      <c r="DW1260" s="762"/>
      <c r="DX1260" s="762"/>
      <c r="DY1260" s="762"/>
      <c r="DZ1260" s="762"/>
      <c r="EA1260" s="762"/>
      <c r="EB1260" s="762"/>
      <c r="EC1260" s="762"/>
      <c r="ED1260" s="762"/>
      <c r="EE1260" s="762"/>
      <c r="EF1260" s="762"/>
      <c r="EG1260" s="762"/>
      <c r="EH1260" s="762"/>
      <c r="EI1260" s="762"/>
      <c r="EJ1260" s="762"/>
      <c r="EK1260" s="762"/>
      <c r="EL1260" s="762"/>
      <c r="EM1260" s="762"/>
      <c r="EN1260" s="762"/>
      <c r="EO1260" s="762"/>
      <c r="EP1260" s="762"/>
      <c r="EQ1260" s="762"/>
      <c r="ER1260" s="762"/>
      <c r="ES1260" s="762"/>
      <c r="ET1260" s="762"/>
      <c r="EU1260" s="762"/>
      <c r="EV1260" s="762"/>
      <c r="EW1260" s="762"/>
      <c r="EX1260" s="762"/>
      <c r="EY1260" s="762"/>
      <c r="EZ1260" s="762"/>
      <c r="FA1260" s="762"/>
      <c r="FB1260" s="762"/>
      <c r="FC1260" s="762"/>
      <c r="FD1260" s="762"/>
      <c r="FE1260" s="762"/>
      <c r="FF1260" s="762"/>
      <c r="FG1260" s="762"/>
      <c r="FH1260" s="762"/>
      <c r="FI1260" s="762"/>
      <c r="FJ1260" s="762"/>
      <c r="FK1260" s="762"/>
      <c r="FL1260" s="762"/>
      <c r="FM1260" s="762"/>
      <c r="FN1260" s="762"/>
      <c r="FO1260" s="762"/>
      <c r="FP1260" s="762"/>
      <c r="FQ1260" s="762"/>
      <c r="FR1260" s="762"/>
      <c r="FS1260" s="762"/>
      <c r="FT1260" s="762"/>
      <c r="FU1260" s="762"/>
      <c r="FV1260" s="762"/>
      <c r="FW1260" s="762"/>
      <c r="FX1260" s="762"/>
      <c r="FY1260" s="762"/>
      <c r="FZ1260" s="762"/>
      <c r="GA1260" s="762"/>
      <c r="GB1260" s="762"/>
      <c r="GC1260" s="762"/>
      <c r="GD1260" s="762"/>
      <c r="GE1260" s="762"/>
      <c r="GF1260" s="762"/>
      <c r="GG1260" s="762"/>
      <c r="GH1260" s="762"/>
      <c r="GI1260" s="762"/>
      <c r="GJ1260" s="762"/>
      <c r="GK1260" s="762"/>
      <c r="GL1260" s="762"/>
      <c r="GM1260" s="762"/>
      <c r="GN1260" s="762"/>
      <c r="GO1260" s="762"/>
    </row>
    <row r="1261" spans="1:197" s="582" customFormat="1" ht="31.5" customHeight="1" x14ac:dyDescent="0.25">
      <c r="A1261" s="773"/>
      <c r="B1261" s="784">
        <v>1253</v>
      </c>
      <c r="C1261" s="785" t="s">
        <v>9386</v>
      </c>
      <c r="D1261" s="785" t="s">
        <v>9307</v>
      </c>
      <c r="E1261" s="826" t="s">
        <v>9321</v>
      </c>
      <c r="F1261" s="787" t="s">
        <v>11626</v>
      </c>
      <c r="G1261" s="807" t="s">
        <v>10200</v>
      </c>
      <c r="H1261" s="807"/>
      <c r="I1261" s="807"/>
      <c r="J1261" s="807"/>
      <c r="K1261" s="807"/>
      <c r="L1261" s="807">
        <f t="shared" si="99"/>
        <v>250.79999999999998</v>
      </c>
      <c r="M1261" s="807"/>
      <c r="N1261" s="786">
        <v>20.9</v>
      </c>
      <c r="O1261" s="788"/>
      <c r="P1261" s="788"/>
      <c r="Q1261" s="812" t="s">
        <v>11626</v>
      </c>
      <c r="R1261" s="807" t="s">
        <v>16715</v>
      </c>
      <c r="S1261" s="807" t="s">
        <v>8952</v>
      </c>
      <c r="T1261" s="807" t="s">
        <v>9322</v>
      </c>
      <c r="U1261" s="807"/>
      <c r="V1261" s="963">
        <v>2</v>
      </c>
      <c r="W1261" s="807" t="s">
        <v>11612</v>
      </c>
      <c r="X1261" s="807"/>
      <c r="Y1261" s="807"/>
      <c r="Z1261" s="807"/>
      <c r="AA1261" s="807"/>
      <c r="AB1261" s="807"/>
      <c r="AC1261" s="807"/>
      <c r="AD1261" s="807"/>
      <c r="AE1261" s="807"/>
      <c r="AF1261" s="807"/>
      <c r="AG1261" s="807"/>
      <c r="AH1261" s="807"/>
      <c r="AI1261" s="807"/>
      <c r="AJ1261" s="807"/>
      <c r="AK1261" s="764"/>
      <c r="AM1261" s="762"/>
      <c r="AN1261" s="762"/>
      <c r="AO1261" s="762"/>
      <c r="AP1261" s="762"/>
      <c r="AQ1261" s="762"/>
      <c r="AR1261" s="762"/>
      <c r="AS1261" s="762"/>
      <c r="AT1261" s="762"/>
      <c r="AU1261" s="762"/>
      <c r="AV1261" s="762"/>
      <c r="AW1261" s="762"/>
      <c r="AX1261" s="762"/>
      <c r="AY1261" s="762"/>
      <c r="AZ1261" s="762"/>
      <c r="BA1261" s="762"/>
      <c r="BB1261" s="762"/>
      <c r="BC1261" s="762"/>
      <c r="BD1261" s="762"/>
      <c r="BE1261" s="762"/>
      <c r="BF1261" s="762"/>
      <c r="BG1261" s="762"/>
      <c r="BH1261" s="762"/>
      <c r="BI1261" s="762"/>
      <c r="BJ1261" s="762"/>
      <c r="BK1261" s="762"/>
      <c r="BL1261" s="762"/>
      <c r="BM1261" s="762"/>
      <c r="BN1261" s="762"/>
      <c r="BO1261" s="762"/>
      <c r="BP1261" s="762"/>
      <c r="BQ1261" s="762"/>
      <c r="BR1261" s="762"/>
      <c r="BS1261" s="762"/>
      <c r="BT1261" s="762"/>
      <c r="BU1261" s="762"/>
      <c r="BV1261" s="762"/>
      <c r="BW1261" s="762"/>
      <c r="BX1261" s="762"/>
      <c r="BY1261" s="762"/>
      <c r="BZ1261" s="762"/>
      <c r="CA1261" s="762"/>
      <c r="CB1261" s="762"/>
      <c r="CC1261" s="762"/>
      <c r="CD1261" s="762"/>
      <c r="CE1261" s="762"/>
      <c r="CF1261" s="762"/>
      <c r="CG1261" s="762"/>
      <c r="CH1261" s="762"/>
      <c r="CI1261" s="762"/>
      <c r="CJ1261" s="762"/>
      <c r="CK1261" s="762"/>
      <c r="CL1261" s="762"/>
      <c r="CM1261" s="762"/>
      <c r="CN1261" s="762"/>
      <c r="CO1261" s="762"/>
      <c r="CP1261" s="762"/>
      <c r="CQ1261" s="762"/>
      <c r="CR1261" s="762"/>
      <c r="CS1261" s="762"/>
      <c r="CT1261" s="762"/>
      <c r="CU1261" s="762"/>
      <c r="CV1261" s="762"/>
      <c r="CW1261" s="762"/>
      <c r="CX1261" s="762"/>
      <c r="CY1261" s="762"/>
      <c r="CZ1261" s="762"/>
      <c r="DA1261" s="762"/>
      <c r="DB1261" s="762"/>
      <c r="DC1261" s="762"/>
      <c r="DD1261" s="762"/>
      <c r="DE1261" s="762"/>
      <c r="DF1261" s="762"/>
      <c r="DG1261" s="762"/>
      <c r="DH1261" s="762"/>
      <c r="DI1261" s="762"/>
      <c r="DJ1261" s="762"/>
      <c r="DK1261" s="762"/>
      <c r="DL1261" s="762"/>
      <c r="DM1261" s="762"/>
      <c r="DN1261" s="762"/>
      <c r="DO1261" s="762"/>
      <c r="DP1261" s="762"/>
      <c r="DQ1261" s="762"/>
      <c r="DR1261" s="762"/>
      <c r="DS1261" s="762"/>
      <c r="DT1261" s="762"/>
      <c r="DU1261" s="762"/>
      <c r="DV1261" s="762"/>
      <c r="DW1261" s="762"/>
      <c r="DX1261" s="762"/>
      <c r="DY1261" s="762"/>
      <c r="DZ1261" s="762"/>
      <c r="EA1261" s="762"/>
      <c r="EB1261" s="762"/>
      <c r="EC1261" s="762"/>
      <c r="ED1261" s="762"/>
      <c r="EE1261" s="762"/>
      <c r="EF1261" s="762"/>
      <c r="EG1261" s="762"/>
      <c r="EH1261" s="762"/>
      <c r="EI1261" s="762"/>
      <c r="EJ1261" s="762"/>
      <c r="EK1261" s="762"/>
      <c r="EL1261" s="762"/>
      <c r="EM1261" s="762"/>
      <c r="EN1261" s="762"/>
      <c r="EO1261" s="762"/>
      <c r="EP1261" s="762"/>
      <c r="EQ1261" s="762"/>
      <c r="ER1261" s="762"/>
      <c r="ES1261" s="762"/>
      <c r="ET1261" s="762"/>
      <c r="EU1261" s="762"/>
      <c r="EV1261" s="762"/>
      <c r="EW1261" s="762"/>
      <c r="EX1261" s="762"/>
      <c r="EY1261" s="762"/>
      <c r="EZ1261" s="762"/>
      <c r="FA1261" s="762"/>
      <c r="FB1261" s="762"/>
      <c r="FC1261" s="762"/>
      <c r="FD1261" s="762"/>
      <c r="FE1261" s="762"/>
      <c r="FF1261" s="762"/>
      <c r="FG1261" s="762"/>
      <c r="FH1261" s="762"/>
      <c r="FI1261" s="762"/>
      <c r="FJ1261" s="762"/>
      <c r="FK1261" s="762"/>
      <c r="FL1261" s="762"/>
      <c r="FM1261" s="762"/>
      <c r="FN1261" s="762"/>
      <c r="FO1261" s="762"/>
      <c r="FP1261" s="762"/>
      <c r="FQ1261" s="762"/>
      <c r="FR1261" s="762"/>
      <c r="FS1261" s="762"/>
      <c r="FT1261" s="762"/>
      <c r="FU1261" s="762"/>
      <c r="FV1261" s="762"/>
      <c r="FW1261" s="762"/>
      <c r="FX1261" s="762"/>
      <c r="FY1261" s="762"/>
      <c r="FZ1261" s="762"/>
      <c r="GA1261" s="762"/>
      <c r="GB1261" s="762"/>
      <c r="GC1261" s="762"/>
      <c r="GD1261" s="762"/>
      <c r="GE1261" s="762"/>
      <c r="GF1261" s="762"/>
      <c r="GG1261" s="762"/>
      <c r="GH1261" s="762"/>
      <c r="GI1261" s="762"/>
      <c r="GJ1261" s="762"/>
      <c r="GK1261" s="762"/>
      <c r="GL1261" s="762"/>
      <c r="GM1261" s="762"/>
      <c r="GN1261" s="762"/>
      <c r="GO1261" s="762"/>
    </row>
    <row r="1262" spans="1:197" s="582" customFormat="1" ht="31.5" customHeight="1" x14ac:dyDescent="0.25">
      <c r="A1262" s="773"/>
      <c r="B1262" s="784">
        <v>1254</v>
      </c>
      <c r="C1262" s="798" t="s">
        <v>2790</v>
      </c>
      <c r="D1262" s="785" t="s">
        <v>9869</v>
      </c>
      <c r="E1262" s="826" t="s">
        <v>9324</v>
      </c>
      <c r="F1262" s="787" t="s">
        <v>11626</v>
      </c>
      <c r="G1262" s="807" t="s">
        <v>10200</v>
      </c>
      <c r="H1262" s="807"/>
      <c r="I1262" s="807"/>
      <c r="J1262" s="807"/>
      <c r="K1262" s="807"/>
      <c r="L1262" s="807">
        <f t="shared" si="99"/>
        <v>224.39999999999998</v>
      </c>
      <c r="M1262" s="807"/>
      <c r="N1262" s="786">
        <v>18.7</v>
      </c>
      <c r="O1262" s="788"/>
      <c r="P1262" s="788"/>
      <c r="Q1262" s="812" t="s">
        <v>11626</v>
      </c>
      <c r="R1262" s="807" t="s">
        <v>16715</v>
      </c>
      <c r="S1262" s="807" t="s">
        <v>8952</v>
      </c>
      <c r="T1262" s="807" t="s">
        <v>9323</v>
      </c>
      <c r="U1262" s="807"/>
      <c r="V1262" s="963">
        <v>1</v>
      </c>
      <c r="W1262" s="807" t="s">
        <v>10959</v>
      </c>
      <c r="X1262" s="807"/>
      <c r="Y1262" s="807"/>
      <c r="Z1262" s="807"/>
      <c r="AA1262" s="807"/>
      <c r="AB1262" s="807"/>
      <c r="AC1262" s="807"/>
      <c r="AD1262" s="807"/>
      <c r="AE1262" s="807"/>
      <c r="AF1262" s="807"/>
      <c r="AG1262" s="807"/>
      <c r="AH1262" s="807"/>
      <c r="AI1262" s="807"/>
      <c r="AJ1262" s="807"/>
      <c r="AK1262" s="764"/>
      <c r="AM1262" s="762"/>
      <c r="AN1262" s="762"/>
      <c r="AO1262" s="762"/>
      <c r="AP1262" s="762"/>
      <c r="AQ1262" s="762"/>
      <c r="AR1262" s="762"/>
      <c r="AS1262" s="762"/>
      <c r="AT1262" s="762"/>
      <c r="AU1262" s="762"/>
      <c r="AV1262" s="762"/>
      <c r="AW1262" s="762"/>
      <c r="AX1262" s="762"/>
      <c r="AY1262" s="762"/>
      <c r="AZ1262" s="762"/>
      <c r="BA1262" s="762"/>
      <c r="BB1262" s="762"/>
      <c r="BC1262" s="762"/>
      <c r="BD1262" s="762"/>
      <c r="BE1262" s="762"/>
      <c r="BF1262" s="762"/>
      <c r="BG1262" s="762"/>
      <c r="BH1262" s="762"/>
      <c r="BI1262" s="762"/>
      <c r="BJ1262" s="762"/>
      <c r="BK1262" s="762"/>
      <c r="BL1262" s="762"/>
      <c r="BM1262" s="762"/>
      <c r="BN1262" s="762"/>
      <c r="BO1262" s="762"/>
      <c r="BP1262" s="762"/>
      <c r="BQ1262" s="762"/>
      <c r="BR1262" s="762"/>
      <c r="BS1262" s="762"/>
      <c r="BT1262" s="762"/>
      <c r="BU1262" s="762"/>
      <c r="BV1262" s="762"/>
      <c r="BW1262" s="762"/>
      <c r="BX1262" s="762"/>
      <c r="BY1262" s="762"/>
      <c r="BZ1262" s="762"/>
      <c r="CA1262" s="762"/>
      <c r="CB1262" s="762"/>
      <c r="CC1262" s="762"/>
      <c r="CD1262" s="762"/>
      <c r="CE1262" s="762"/>
      <c r="CF1262" s="762"/>
      <c r="CG1262" s="762"/>
      <c r="CH1262" s="762"/>
      <c r="CI1262" s="762"/>
      <c r="CJ1262" s="762"/>
      <c r="CK1262" s="762"/>
      <c r="CL1262" s="762"/>
      <c r="CM1262" s="762"/>
      <c r="CN1262" s="762"/>
      <c r="CO1262" s="762"/>
      <c r="CP1262" s="762"/>
      <c r="CQ1262" s="762"/>
      <c r="CR1262" s="762"/>
      <c r="CS1262" s="762"/>
      <c r="CT1262" s="762"/>
      <c r="CU1262" s="762"/>
      <c r="CV1262" s="762"/>
      <c r="CW1262" s="762"/>
      <c r="CX1262" s="762"/>
      <c r="CY1262" s="762"/>
      <c r="CZ1262" s="762"/>
      <c r="DA1262" s="762"/>
      <c r="DB1262" s="762"/>
      <c r="DC1262" s="762"/>
      <c r="DD1262" s="762"/>
      <c r="DE1262" s="762"/>
      <c r="DF1262" s="762"/>
      <c r="DG1262" s="762"/>
      <c r="DH1262" s="762"/>
      <c r="DI1262" s="762"/>
      <c r="DJ1262" s="762"/>
      <c r="DK1262" s="762"/>
      <c r="DL1262" s="762"/>
      <c r="DM1262" s="762"/>
      <c r="DN1262" s="762"/>
      <c r="DO1262" s="762"/>
      <c r="DP1262" s="762"/>
      <c r="DQ1262" s="762"/>
      <c r="DR1262" s="762"/>
      <c r="DS1262" s="762"/>
      <c r="DT1262" s="762"/>
      <c r="DU1262" s="762"/>
      <c r="DV1262" s="762"/>
      <c r="DW1262" s="762"/>
      <c r="DX1262" s="762"/>
      <c r="DY1262" s="762"/>
      <c r="DZ1262" s="762"/>
      <c r="EA1262" s="762"/>
      <c r="EB1262" s="762"/>
      <c r="EC1262" s="762"/>
      <c r="ED1262" s="762"/>
      <c r="EE1262" s="762"/>
      <c r="EF1262" s="762"/>
      <c r="EG1262" s="762"/>
      <c r="EH1262" s="762"/>
      <c r="EI1262" s="762"/>
      <c r="EJ1262" s="762"/>
      <c r="EK1262" s="762"/>
      <c r="EL1262" s="762"/>
      <c r="EM1262" s="762"/>
      <c r="EN1262" s="762"/>
      <c r="EO1262" s="762"/>
      <c r="EP1262" s="762"/>
      <c r="EQ1262" s="762"/>
      <c r="ER1262" s="762"/>
      <c r="ES1262" s="762"/>
      <c r="ET1262" s="762"/>
      <c r="EU1262" s="762"/>
      <c r="EV1262" s="762"/>
      <c r="EW1262" s="762"/>
      <c r="EX1262" s="762"/>
      <c r="EY1262" s="762"/>
      <c r="EZ1262" s="762"/>
      <c r="FA1262" s="762"/>
      <c r="FB1262" s="762"/>
      <c r="FC1262" s="762"/>
      <c r="FD1262" s="762"/>
      <c r="FE1262" s="762"/>
      <c r="FF1262" s="762"/>
      <c r="FG1262" s="762"/>
      <c r="FH1262" s="762"/>
      <c r="FI1262" s="762"/>
      <c r="FJ1262" s="762"/>
      <c r="FK1262" s="762"/>
      <c r="FL1262" s="762"/>
      <c r="FM1262" s="762"/>
      <c r="FN1262" s="762"/>
      <c r="FO1262" s="762"/>
      <c r="FP1262" s="762"/>
      <c r="FQ1262" s="762"/>
      <c r="FR1262" s="762"/>
      <c r="FS1262" s="762"/>
      <c r="FT1262" s="762"/>
      <c r="FU1262" s="762"/>
      <c r="FV1262" s="762"/>
      <c r="FW1262" s="762"/>
      <c r="FX1262" s="762"/>
      <c r="FY1262" s="762"/>
      <c r="FZ1262" s="762"/>
      <c r="GA1262" s="762"/>
      <c r="GB1262" s="762"/>
      <c r="GC1262" s="762"/>
      <c r="GD1262" s="762"/>
      <c r="GE1262" s="762"/>
      <c r="GF1262" s="762"/>
      <c r="GG1262" s="762"/>
      <c r="GH1262" s="762"/>
      <c r="GI1262" s="762"/>
      <c r="GJ1262" s="762"/>
      <c r="GK1262" s="762"/>
      <c r="GL1262" s="762"/>
      <c r="GM1262" s="762"/>
      <c r="GN1262" s="762"/>
      <c r="GO1262" s="762"/>
    </row>
    <row r="1263" spans="1:197" s="582" customFormat="1" ht="31.5" customHeight="1" x14ac:dyDescent="0.25">
      <c r="A1263" s="773"/>
      <c r="B1263" s="784">
        <v>1255</v>
      </c>
      <c r="C1263" s="785" t="s">
        <v>9500</v>
      </c>
      <c r="D1263" s="785" t="s">
        <v>9308</v>
      </c>
      <c r="E1263" s="826" t="s">
        <v>9326</v>
      </c>
      <c r="F1263" s="787" t="s">
        <v>9344</v>
      </c>
      <c r="G1263" s="807" t="s">
        <v>10200</v>
      </c>
      <c r="H1263" s="807"/>
      <c r="I1263" s="807"/>
      <c r="J1263" s="807"/>
      <c r="K1263" s="807"/>
      <c r="L1263" s="807">
        <f t="shared" si="99"/>
        <v>278.39999999999998</v>
      </c>
      <c r="M1263" s="807"/>
      <c r="N1263" s="786">
        <v>23.2</v>
      </c>
      <c r="O1263" s="788"/>
      <c r="P1263" s="788"/>
      <c r="Q1263" s="812" t="s">
        <v>9344</v>
      </c>
      <c r="R1263" s="807" t="s">
        <v>16715</v>
      </c>
      <c r="S1263" s="807" t="s">
        <v>8952</v>
      </c>
      <c r="T1263" s="807" t="s">
        <v>9325</v>
      </c>
      <c r="U1263" s="807"/>
      <c r="V1263" s="963"/>
      <c r="W1263" s="807"/>
      <c r="X1263" s="807"/>
      <c r="Y1263" s="807"/>
      <c r="Z1263" s="807" t="s">
        <v>11617</v>
      </c>
      <c r="AA1263" s="807"/>
      <c r="AB1263" s="807"/>
      <c r="AC1263" s="807"/>
      <c r="AD1263" s="807"/>
      <c r="AE1263" s="807"/>
      <c r="AF1263" s="807"/>
      <c r="AG1263" s="807"/>
      <c r="AH1263" s="807"/>
      <c r="AI1263" s="807"/>
      <c r="AJ1263" s="807"/>
      <c r="AK1263" s="764"/>
      <c r="AM1263" s="762"/>
      <c r="AN1263" s="762"/>
      <c r="AO1263" s="762"/>
      <c r="AP1263" s="762"/>
      <c r="AQ1263" s="762"/>
      <c r="AR1263" s="762"/>
      <c r="AS1263" s="762"/>
      <c r="AT1263" s="762"/>
      <c r="AU1263" s="762"/>
      <c r="AV1263" s="762"/>
      <c r="AW1263" s="762"/>
      <c r="AX1263" s="762"/>
      <c r="AY1263" s="762"/>
      <c r="AZ1263" s="762"/>
      <c r="BA1263" s="762"/>
      <c r="BB1263" s="762"/>
      <c r="BC1263" s="762"/>
      <c r="BD1263" s="762"/>
      <c r="BE1263" s="762"/>
      <c r="BF1263" s="762"/>
      <c r="BG1263" s="762"/>
      <c r="BH1263" s="762"/>
      <c r="BI1263" s="762"/>
      <c r="BJ1263" s="762"/>
      <c r="BK1263" s="762"/>
      <c r="BL1263" s="762"/>
      <c r="BM1263" s="762"/>
      <c r="BN1263" s="762"/>
      <c r="BO1263" s="762"/>
      <c r="BP1263" s="762"/>
      <c r="BQ1263" s="762"/>
      <c r="BR1263" s="762"/>
      <c r="BS1263" s="762"/>
      <c r="BT1263" s="762"/>
      <c r="BU1263" s="762"/>
      <c r="BV1263" s="762"/>
      <c r="BW1263" s="762"/>
      <c r="BX1263" s="762"/>
      <c r="BY1263" s="762"/>
      <c r="BZ1263" s="762"/>
      <c r="CA1263" s="762"/>
      <c r="CB1263" s="762"/>
      <c r="CC1263" s="762"/>
      <c r="CD1263" s="762"/>
      <c r="CE1263" s="762"/>
      <c r="CF1263" s="762"/>
      <c r="CG1263" s="762"/>
      <c r="CH1263" s="762"/>
      <c r="CI1263" s="762"/>
      <c r="CJ1263" s="762"/>
      <c r="CK1263" s="762"/>
      <c r="CL1263" s="762"/>
      <c r="CM1263" s="762"/>
      <c r="CN1263" s="762"/>
      <c r="CO1263" s="762"/>
      <c r="CP1263" s="762"/>
      <c r="CQ1263" s="762"/>
      <c r="CR1263" s="762"/>
      <c r="CS1263" s="762"/>
      <c r="CT1263" s="762"/>
      <c r="CU1263" s="762"/>
      <c r="CV1263" s="762"/>
      <c r="CW1263" s="762"/>
      <c r="CX1263" s="762"/>
      <c r="CY1263" s="762"/>
      <c r="CZ1263" s="762"/>
      <c r="DA1263" s="762"/>
      <c r="DB1263" s="762"/>
      <c r="DC1263" s="762"/>
      <c r="DD1263" s="762"/>
      <c r="DE1263" s="762"/>
      <c r="DF1263" s="762"/>
      <c r="DG1263" s="762"/>
      <c r="DH1263" s="762"/>
      <c r="DI1263" s="762"/>
      <c r="DJ1263" s="762"/>
      <c r="DK1263" s="762"/>
      <c r="DL1263" s="762"/>
      <c r="DM1263" s="762"/>
      <c r="DN1263" s="762"/>
      <c r="DO1263" s="762"/>
      <c r="DP1263" s="762"/>
      <c r="DQ1263" s="762"/>
      <c r="DR1263" s="762"/>
      <c r="DS1263" s="762"/>
      <c r="DT1263" s="762"/>
      <c r="DU1263" s="762"/>
      <c r="DV1263" s="762"/>
      <c r="DW1263" s="762"/>
      <c r="DX1263" s="762"/>
      <c r="DY1263" s="762"/>
      <c r="DZ1263" s="762"/>
      <c r="EA1263" s="762"/>
      <c r="EB1263" s="762"/>
      <c r="EC1263" s="762"/>
      <c r="ED1263" s="762"/>
      <c r="EE1263" s="762"/>
      <c r="EF1263" s="762"/>
      <c r="EG1263" s="762"/>
      <c r="EH1263" s="762"/>
      <c r="EI1263" s="762"/>
      <c r="EJ1263" s="762"/>
      <c r="EK1263" s="762"/>
      <c r="EL1263" s="762"/>
      <c r="EM1263" s="762"/>
      <c r="EN1263" s="762"/>
      <c r="EO1263" s="762"/>
      <c r="EP1263" s="762"/>
      <c r="EQ1263" s="762"/>
      <c r="ER1263" s="762"/>
      <c r="ES1263" s="762"/>
      <c r="ET1263" s="762"/>
      <c r="EU1263" s="762"/>
      <c r="EV1263" s="762"/>
      <c r="EW1263" s="762"/>
      <c r="EX1263" s="762"/>
      <c r="EY1263" s="762"/>
      <c r="EZ1263" s="762"/>
      <c r="FA1263" s="762"/>
      <c r="FB1263" s="762"/>
      <c r="FC1263" s="762"/>
      <c r="FD1263" s="762"/>
      <c r="FE1263" s="762"/>
      <c r="FF1263" s="762"/>
      <c r="FG1263" s="762"/>
      <c r="FH1263" s="762"/>
      <c r="FI1263" s="762"/>
      <c r="FJ1263" s="762"/>
      <c r="FK1263" s="762"/>
      <c r="FL1263" s="762"/>
      <c r="FM1263" s="762"/>
      <c r="FN1263" s="762"/>
      <c r="FO1263" s="762"/>
      <c r="FP1263" s="762"/>
      <c r="FQ1263" s="762"/>
      <c r="FR1263" s="762"/>
      <c r="FS1263" s="762"/>
      <c r="FT1263" s="762"/>
      <c r="FU1263" s="762"/>
      <c r="FV1263" s="762"/>
      <c r="FW1263" s="762"/>
      <c r="FX1263" s="762"/>
      <c r="FY1263" s="762"/>
      <c r="FZ1263" s="762"/>
      <c r="GA1263" s="762"/>
      <c r="GB1263" s="762"/>
      <c r="GC1263" s="762"/>
      <c r="GD1263" s="762"/>
      <c r="GE1263" s="762"/>
      <c r="GF1263" s="762"/>
      <c r="GG1263" s="762"/>
      <c r="GH1263" s="762"/>
      <c r="GI1263" s="762"/>
      <c r="GJ1263" s="762"/>
      <c r="GK1263" s="762"/>
      <c r="GL1263" s="762"/>
      <c r="GM1263" s="762"/>
      <c r="GN1263" s="762"/>
      <c r="GO1263" s="762"/>
    </row>
    <row r="1264" spans="1:197" s="582" customFormat="1" ht="31.5" customHeight="1" x14ac:dyDescent="0.25">
      <c r="A1264" s="773"/>
      <c r="B1264" s="784">
        <v>1256</v>
      </c>
      <c r="C1264" s="785" t="s">
        <v>2809</v>
      </c>
      <c r="D1264" s="785" t="s">
        <v>11618</v>
      </c>
      <c r="E1264" s="826" t="s">
        <v>9328</v>
      </c>
      <c r="F1264" s="787" t="s">
        <v>9344</v>
      </c>
      <c r="G1264" s="807" t="s">
        <v>10200</v>
      </c>
      <c r="H1264" s="807"/>
      <c r="I1264" s="807"/>
      <c r="J1264" s="807"/>
      <c r="K1264" s="807"/>
      <c r="L1264" s="807">
        <f t="shared" si="99"/>
        <v>198</v>
      </c>
      <c r="M1264" s="807"/>
      <c r="N1264" s="786">
        <v>16.5</v>
      </c>
      <c r="O1264" s="788"/>
      <c r="P1264" s="788"/>
      <c r="Q1264" s="812" t="s">
        <v>9344</v>
      </c>
      <c r="R1264" s="807" t="s">
        <v>16715</v>
      </c>
      <c r="S1264" s="807" t="s">
        <v>8952</v>
      </c>
      <c r="T1264" s="807" t="s">
        <v>9327</v>
      </c>
      <c r="U1264" s="807"/>
      <c r="V1264" s="963">
        <v>1</v>
      </c>
      <c r="W1264" s="807" t="s">
        <v>11612</v>
      </c>
      <c r="X1264" s="807"/>
      <c r="Y1264" s="807"/>
      <c r="Z1264" s="807"/>
      <c r="AA1264" s="807"/>
      <c r="AB1264" s="807"/>
      <c r="AC1264" s="807"/>
      <c r="AD1264" s="807"/>
      <c r="AE1264" s="807"/>
      <c r="AF1264" s="807"/>
      <c r="AG1264" s="807"/>
      <c r="AH1264" s="807"/>
      <c r="AI1264" s="807"/>
      <c r="AJ1264" s="807"/>
      <c r="AK1264" s="764"/>
      <c r="AM1264" s="762"/>
      <c r="AN1264" s="762"/>
      <c r="AO1264" s="762"/>
      <c r="AP1264" s="762"/>
      <c r="AQ1264" s="762"/>
      <c r="AR1264" s="762"/>
      <c r="AS1264" s="762"/>
      <c r="AT1264" s="762"/>
      <c r="AU1264" s="762"/>
      <c r="AV1264" s="762"/>
      <c r="AW1264" s="762"/>
      <c r="AX1264" s="762"/>
      <c r="AY1264" s="762"/>
      <c r="AZ1264" s="762"/>
      <c r="BA1264" s="762"/>
      <c r="BB1264" s="762"/>
      <c r="BC1264" s="762"/>
      <c r="BD1264" s="762"/>
      <c r="BE1264" s="762"/>
      <c r="BF1264" s="762"/>
      <c r="BG1264" s="762"/>
      <c r="BH1264" s="762"/>
      <c r="BI1264" s="762"/>
      <c r="BJ1264" s="762"/>
      <c r="BK1264" s="762"/>
      <c r="BL1264" s="762"/>
      <c r="BM1264" s="762"/>
      <c r="BN1264" s="762"/>
      <c r="BO1264" s="762"/>
      <c r="BP1264" s="762"/>
      <c r="BQ1264" s="762"/>
      <c r="BR1264" s="762"/>
      <c r="BS1264" s="762"/>
      <c r="BT1264" s="762"/>
      <c r="BU1264" s="762"/>
      <c r="BV1264" s="762"/>
      <c r="BW1264" s="762"/>
      <c r="BX1264" s="762"/>
      <c r="BY1264" s="762"/>
      <c r="BZ1264" s="762"/>
      <c r="CA1264" s="762"/>
      <c r="CB1264" s="762"/>
      <c r="CC1264" s="762"/>
      <c r="CD1264" s="762"/>
      <c r="CE1264" s="762"/>
      <c r="CF1264" s="762"/>
      <c r="CG1264" s="762"/>
      <c r="CH1264" s="762"/>
      <c r="CI1264" s="762"/>
      <c r="CJ1264" s="762"/>
      <c r="CK1264" s="762"/>
      <c r="CL1264" s="762"/>
      <c r="CM1264" s="762"/>
      <c r="CN1264" s="762"/>
      <c r="CO1264" s="762"/>
      <c r="CP1264" s="762"/>
      <c r="CQ1264" s="762"/>
      <c r="CR1264" s="762"/>
      <c r="CS1264" s="762"/>
      <c r="CT1264" s="762"/>
      <c r="CU1264" s="762"/>
      <c r="CV1264" s="762"/>
      <c r="CW1264" s="762"/>
      <c r="CX1264" s="762"/>
      <c r="CY1264" s="762"/>
      <c r="CZ1264" s="762"/>
      <c r="DA1264" s="762"/>
      <c r="DB1264" s="762"/>
      <c r="DC1264" s="762"/>
      <c r="DD1264" s="762"/>
      <c r="DE1264" s="762"/>
      <c r="DF1264" s="762"/>
      <c r="DG1264" s="762"/>
      <c r="DH1264" s="762"/>
      <c r="DI1264" s="762"/>
      <c r="DJ1264" s="762"/>
      <c r="DK1264" s="762"/>
      <c r="DL1264" s="762"/>
      <c r="DM1264" s="762"/>
      <c r="DN1264" s="762"/>
      <c r="DO1264" s="762"/>
      <c r="DP1264" s="762"/>
      <c r="DQ1264" s="762"/>
      <c r="DR1264" s="762"/>
      <c r="DS1264" s="762"/>
      <c r="DT1264" s="762"/>
      <c r="DU1264" s="762"/>
      <c r="DV1264" s="762"/>
      <c r="DW1264" s="762"/>
      <c r="DX1264" s="762"/>
      <c r="DY1264" s="762"/>
      <c r="DZ1264" s="762"/>
      <c r="EA1264" s="762"/>
      <c r="EB1264" s="762"/>
      <c r="EC1264" s="762"/>
      <c r="ED1264" s="762"/>
      <c r="EE1264" s="762"/>
      <c r="EF1264" s="762"/>
      <c r="EG1264" s="762"/>
      <c r="EH1264" s="762"/>
      <c r="EI1264" s="762"/>
      <c r="EJ1264" s="762"/>
      <c r="EK1264" s="762"/>
      <c r="EL1264" s="762"/>
      <c r="EM1264" s="762"/>
      <c r="EN1264" s="762"/>
      <c r="EO1264" s="762"/>
      <c r="EP1264" s="762"/>
      <c r="EQ1264" s="762"/>
      <c r="ER1264" s="762"/>
      <c r="ES1264" s="762"/>
      <c r="ET1264" s="762"/>
      <c r="EU1264" s="762"/>
      <c r="EV1264" s="762"/>
      <c r="EW1264" s="762"/>
      <c r="EX1264" s="762"/>
      <c r="EY1264" s="762"/>
      <c r="EZ1264" s="762"/>
      <c r="FA1264" s="762"/>
      <c r="FB1264" s="762"/>
      <c r="FC1264" s="762"/>
      <c r="FD1264" s="762"/>
      <c r="FE1264" s="762"/>
      <c r="FF1264" s="762"/>
      <c r="FG1264" s="762"/>
      <c r="FH1264" s="762"/>
      <c r="FI1264" s="762"/>
      <c r="FJ1264" s="762"/>
      <c r="FK1264" s="762"/>
      <c r="FL1264" s="762"/>
      <c r="FM1264" s="762"/>
      <c r="FN1264" s="762"/>
      <c r="FO1264" s="762"/>
      <c r="FP1264" s="762"/>
      <c r="FQ1264" s="762"/>
      <c r="FR1264" s="762"/>
      <c r="FS1264" s="762"/>
      <c r="FT1264" s="762"/>
      <c r="FU1264" s="762"/>
      <c r="FV1264" s="762"/>
      <c r="FW1264" s="762"/>
      <c r="FX1264" s="762"/>
      <c r="FY1264" s="762"/>
      <c r="FZ1264" s="762"/>
      <c r="GA1264" s="762"/>
      <c r="GB1264" s="762"/>
      <c r="GC1264" s="762"/>
      <c r="GD1264" s="762"/>
      <c r="GE1264" s="762"/>
      <c r="GF1264" s="762"/>
      <c r="GG1264" s="762"/>
      <c r="GH1264" s="762"/>
      <c r="GI1264" s="762"/>
      <c r="GJ1264" s="762"/>
      <c r="GK1264" s="762"/>
      <c r="GL1264" s="762"/>
      <c r="GM1264" s="762"/>
      <c r="GN1264" s="762"/>
      <c r="GO1264" s="762"/>
    </row>
    <row r="1265" spans="1:197" s="582" customFormat="1" ht="31.5" customHeight="1" x14ac:dyDescent="0.25">
      <c r="A1265" s="773"/>
      <c r="B1265" s="784">
        <v>1257</v>
      </c>
      <c r="C1265" s="785" t="s">
        <v>2809</v>
      </c>
      <c r="D1265" s="785" t="s">
        <v>11619</v>
      </c>
      <c r="E1265" s="826" t="s">
        <v>9331</v>
      </c>
      <c r="F1265" s="787" t="s">
        <v>9344</v>
      </c>
      <c r="G1265" s="807" t="s">
        <v>10200</v>
      </c>
      <c r="H1265" s="807"/>
      <c r="I1265" s="807"/>
      <c r="J1265" s="807"/>
      <c r="K1265" s="807"/>
      <c r="L1265" s="807">
        <f t="shared" si="99"/>
        <v>198</v>
      </c>
      <c r="M1265" s="807"/>
      <c r="N1265" s="786">
        <v>16.5</v>
      </c>
      <c r="O1265" s="788"/>
      <c r="P1265" s="788"/>
      <c r="Q1265" s="812" t="s">
        <v>9344</v>
      </c>
      <c r="R1265" s="807" t="s">
        <v>16715</v>
      </c>
      <c r="S1265" s="807" t="s">
        <v>8952</v>
      </c>
      <c r="T1265" s="807" t="s">
        <v>9339</v>
      </c>
      <c r="U1265" s="807"/>
      <c r="V1265" s="963"/>
      <c r="W1265" s="807"/>
      <c r="X1265" s="807"/>
      <c r="Y1265" s="807"/>
      <c r="Z1265" s="807" t="s">
        <v>11620</v>
      </c>
      <c r="AA1265" s="807"/>
      <c r="AB1265" s="807"/>
      <c r="AC1265" s="807"/>
      <c r="AD1265" s="807"/>
      <c r="AE1265" s="807"/>
      <c r="AF1265" s="807"/>
      <c r="AG1265" s="807"/>
      <c r="AH1265" s="807"/>
      <c r="AI1265" s="807"/>
      <c r="AJ1265" s="807"/>
      <c r="AK1265" s="764"/>
      <c r="AM1265" s="762"/>
      <c r="AN1265" s="762"/>
      <c r="AO1265" s="762"/>
      <c r="AP1265" s="762"/>
      <c r="AQ1265" s="762"/>
      <c r="AR1265" s="762"/>
      <c r="AS1265" s="762"/>
      <c r="AT1265" s="762"/>
      <c r="AU1265" s="762"/>
      <c r="AV1265" s="762"/>
      <c r="AW1265" s="762"/>
      <c r="AX1265" s="762"/>
      <c r="AY1265" s="762"/>
      <c r="AZ1265" s="762"/>
      <c r="BA1265" s="762"/>
      <c r="BB1265" s="762"/>
      <c r="BC1265" s="762"/>
      <c r="BD1265" s="762"/>
      <c r="BE1265" s="762"/>
      <c r="BF1265" s="762"/>
      <c r="BG1265" s="762"/>
      <c r="BH1265" s="762"/>
      <c r="BI1265" s="762"/>
      <c r="BJ1265" s="762"/>
      <c r="BK1265" s="762"/>
      <c r="BL1265" s="762"/>
      <c r="BM1265" s="762"/>
      <c r="BN1265" s="762"/>
      <c r="BO1265" s="762"/>
      <c r="BP1265" s="762"/>
      <c r="BQ1265" s="762"/>
      <c r="BR1265" s="762"/>
      <c r="BS1265" s="762"/>
      <c r="BT1265" s="762"/>
      <c r="BU1265" s="762"/>
      <c r="BV1265" s="762"/>
      <c r="BW1265" s="762"/>
      <c r="BX1265" s="762"/>
      <c r="BY1265" s="762"/>
      <c r="BZ1265" s="762"/>
      <c r="CA1265" s="762"/>
      <c r="CB1265" s="762"/>
      <c r="CC1265" s="762"/>
      <c r="CD1265" s="762"/>
      <c r="CE1265" s="762"/>
      <c r="CF1265" s="762"/>
      <c r="CG1265" s="762"/>
      <c r="CH1265" s="762"/>
      <c r="CI1265" s="762"/>
      <c r="CJ1265" s="762"/>
      <c r="CK1265" s="762"/>
      <c r="CL1265" s="762"/>
      <c r="CM1265" s="762"/>
      <c r="CN1265" s="762"/>
      <c r="CO1265" s="762"/>
      <c r="CP1265" s="762"/>
      <c r="CQ1265" s="762"/>
      <c r="CR1265" s="762"/>
      <c r="CS1265" s="762"/>
      <c r="CT1265" s="762"/>
      <c r="CU1265" s="762"/>
      <c r="CV1265" s="762"/>
      <c r="CW1265" s="762"/>
      <c r="CX1265" s="762"/>
      <c r="CY1265" s="762"/>
      <c r="CZ1265" s="762"/>
      <c r="DA1265" s="762"/>
      <c r="DB1265" s="762"/>
      <c r="DC1265" s="762"/>
      <c r="DD1265" s="762"/>
      <c r="DE1265" s="762"/>
      <c r="DF1265" s="762"/>
      <c r="DG1265" s="762"/>
      <c r="DH1265" s="762"/>
      <c r="DI1265" s="762"/>
      <c r="DJ1265" s="762"/>
      <c r="DK1265" s="762"/>
      <c r="DL1265" s="762"/>
      <c r="DM1265" s="762"/>
      <c r="DN1265" s="762"/>
      <c r="DO1265" s="762"/>
      <c r="DP1265" s="762"/>
      <c r="DQ1265" s="762"/>
      <c r="DR1265" s="762"/>
      <c r="DS1265" s="762"/>
      <c r="DT1265" s="762"/>
      <c r="DU1265" s="762"/>
      <c r="DV1265" s="762"/>
      <c r="DW1265" s="762"/>
      <c r="DX1265" s="762"/>
      <c r="DY1265" s="762"/>
      <c r="DZ1265" s="762"/>
      <c r="EA1265" s="762"/>
      <c r="EB1265" s="762"/>
      <c r="EC1265" s="762"/>
      <c r="ED1265" s="762"/>
      <c r="EE1265" s="762"/>
      <c r="EF1265" s="762"/>
      <c r="EG1265" s="762"/>
      <c r="EH1265" s="762"/>
      <c r="EI1265" s="762"/>
      <c r="EJ1265" s="762"/>
      <c r="EK1265" s="762"/>
      <c r="EL1265" s="762"/>
      <c r="EM1265" s="762"/>
      <c r="EN1265" s="762"/>
      <c r="EO1265" s="762"/>
      <c r="EP1265" s="762"/>
      <c r="EQ1265" s="762"/>
      <c r="ER1265" s="762"/>
      <c r="ES1265" s="762"/>
      <c r="ET1265" s="762"/>
      <c r="EU1265" s="762"/>
      <c r="EV1265" s="762"/>
      <c r="EW1265" s="762"/>
      <c r="EX1265" s="762"/>
      <c r="EY1265" s="762"/>
      <c r="EZ1265" s="762"/>
      <c r="FA1265" s="762"/>
      <c r="FB1265" s="762"/>
      <c r="FC1265" s="762"/>
      <c r="FD1265" s="762"/>
      <c r="FE1265" s="762"/>
      <c r="FF1265" s="762"/>
      <c r="FG1265" s="762"/>
      <c r="FH1265" s="762"/>
      <c r="FI1265" s="762"/>
      <c r="FJ1265" s="762"/>
      <c r="FK1265" s="762"/>
      <c r="FL1265" s="762"/>
      <c r="FM1265" s="762"/>
      <c r="FN1265" s="762"/>
      <c r="FO1265" s="762"/>
      <c r="FP1265" s="762"/>
      <c r="FQ1265" s="762"/>
      <c r="FR1265" s="762"/>
      <c r="FS1265" s="762"/>
      <c r="FT1265" s="762"/>
      <c r="FU1265" s="762"/>
      <c r="FV1265" s="762"/>
      <c r="FW1265" s="762"/>
      <c r="FX1265" s="762"/>
      <c r="FY1265" s="762"/>
      <c r="FZ1265" s="762"/>
      <c r="GA1265" s="762"/>
      <c r="GB1265" s="762"/>
      <c r="GC1265" s="762"/>
      <c r="GD1265" s="762"/>
      <c r="GE1265" s="762"/>
      <c r="GF1265" s="762"/>
      <c r="GG1265" s="762"/>
      <c r="GH1265" s="762"/>
      <c r="GI1265" s="762"/>
      <c r="GJ1265" s="762"/>
      <c r="GK1265" s="762"/>
      <c r="GL1265" s="762"/>
      <c r="GM1265" s="762"/>
      <c r="GN1265" s="762"/>
      <c r="GO1265" s="762"/>
    </row>
    <row r="1266" spans="1:197" s="582" customFormat="1" ht="31.5" customHeight="1" x14ac:dyDescent="0.25">
      <c r="A1266" s="773"/>
      <c r="B1266" s="784">
        <v>1258</v>
      </c>
      <c r="C1266" s="785" t="s">
        <v>1191</v>
      </c>
      <c r="D1266" s="785" t="s">
        <v>9329</v>
      </c>
      <c r="E1266" s="826" t="s">
        <v>9332</v>
      </c>
      <c r="F1266" s="787" t="s">
        <v>9344</v>
      </c>
      <c r="G1266" s="807" t="s">
        <v>10200</v>
      </c>
      <c r="H1266" s="807"/>
      <c r="I1266" s="807"/>
      <c r="J1266" s="807"/>
      <c r="K1266" s="807"/>
      <c r="L1266" s="807">
        <f t="shared" si="99"/>
        <v>198</v>
      </c>
      <c r="M1266" s="807"/>
      <c r="N1266" s="786">
        <v>16.5</v>
      </c>
      <c r="O1266" s="788"/>
      <c r="P1266" s="788"/>
      <c r="Q1266" s="812" t="s">
        <v>9344</v>
      </c>
      <c r="R1266" s="807" t="s">
        <v>16715</v>
      </c>
      <c r="S1266" s="807" t="s">
        <v>8952</v>
      </c>
      <c r="T1266" s="807" t="s">
        <v>15202</v>
      </c>
      <c r="U1266" s="807"/>
      <c r="V1266" s="963">
        <v>1</v>
      </c>
      <c r="W1266" s="807" t="s">
        <v>10796</v>
      </c>
      <c r="X1266" s="807"/>
      <c r="Y1266" s="807"/>
      <c r="Z1266" s="807"/>
      <c r="AA1266" s="807"/>
      <c r="AB1266" s="807"/>
      <c r="AC1266" s="807"/>
      <c r="AD1266" s="807"/>
      <c r="AE1266" s="807"/>
      <c r="AF1266" s="807"/>
      <c r="AG1266" s="807"/>
      <c r="AH1266" s="807"/>
      <c r="AI1266" s="807"/>
      <c r="AJ1266" s="807"/>
      <c r="AK1266" s="764"/>
      <c r="AM1266" s="762"/>
      <c r="AN1266" s="762"/>
      <c r="AO1266" s="762"/>
      <c r="AP1266" s="762"/>
      <c r="AQ1266" s="762"/>
      <c r="AR1266" s="762"/>
      <c r="AS1266" s="762"/>
      <c r="AT1266" s="762"/>
      <c r="AU1266" s="762"/>
      <c r="AV1266" s="762"/>
      <c r="AW1266" s="762"/>
      <c r="AX1266" s="762"/>
      <c r="AY1266" s="762"/>
      <c r="AZ1266" s="762"/>
      <c r="BA1266" s="762"/>
      <c r="BB1266" s="762"/>
      <c r="BC1266" s="762"/>
      <c r="BD1266" s="762"/>
      <c r="BE1266" s="762"/>
      <c r="BF1266" s="762"/>
      <c r="BG1266" s="762"/>
      <c r="BH1266" s="762"/>
      <c r="BI1266" s="762"/>
      <c r="BJ1266" s="762"/>
      <c r="BK1266" s="762"/>
      <c r="BL1266" s="762"/>
      <c r="BM1266" s="762"/>
      <c r="BN1266" s="762"/>
      <c r="BO1266" s="762"/>
      <c r="BP1266" s="762"/>
      <c r="BQ1266" s="762"/>
      <c r="BR1266" s="762"/>
      <c r="BS1266" s="762"/>
      <c r="BT1266" s="762"/>
      <c r="BU1266" s="762"/>
      <c r="BV1266" s="762"/>
      <c r="BW1266" s="762"/>
      <c r="BX1266" s="762"/>
      <c r="BY1266" s="762"/>
      <c r="BZ1266" s="762"/>
      <c r="CA1266" s="762"/>
      <c r="CB1266" s="762"/>
      <c r="CC1266" s="762"/>
      <c r="CD1266" s="762"/>
      <c r="CE1266" s="762"/>
      <c r="CF1266" s="762"/>
      <c r="CG1266" s="762"/>
      <c r="CH1266" s="762"/>
      <c r="CI1266" s="762"/>
      <c r="CJ1266" s="762"/>
      <c r="CK1266" s="762"/>
      <c r="CL1266" s="762"/>
      <c r="CM1266" s="762"/>
      <c r="CN1266" s="762"/>
      <c r="CO1266" s="762"/>
      <c r="CP1266" s="762"/>
      <c r="CQ1266" s="762"/>
      <c r="CR1266" s="762"/>
      <c r="CS1266" s="762"/>
      <c r="CT1266" s="762"/>
      <c r="CU1266" s="762"/>
      <c r="CV1266" s="762"/>
      <c r="CW1266" s="762"/>
      <c r="CX1266" s="762"/>
      <c r="CY1266" s="762"/>
      <c r="CZ1266" s="762"/>
      <c r="DA1266" s="762"/>
      <c r="DB1266" s="762"/>
      <c r="DC1266" s="762"/>
      <c r="DD1266" s="762"/>
      <c r="DE1266" s="762"/>
      <c r="DF1266" s="762"/>
      <c r="DG1266" s="762"/>
      <c r="DH1266" s="762"/>
      <c r="DI1266" s="762"/>
      <c r="DJ1266" s="762"/>
      <c r="DK1266" s="762"/>
      <c r="DL1266" s="762"/>
      <c r="DM1266" s="762"/>
      <c r="DN1266" s="762"/>
      <c r="DO1266" s="762"/>
      <c r="DP1266" s="762"/>
      <c r="DQ1266" s="762"/>
      <c r="DR1266" s="762"/>
      <c r="DS1266" s="762"/>
      <c r="DT1266" s="762"/>
      <c r="DU1266" s="762"/>
      <c r="DV1266" s="762"/>
      <c r="DW1266" s="762"/>
      <c r="DX1266" s="762"/>
      <c r="DY1266" s="762"/>
      <c r="DZ1266" s="762"/>
      <c r="EA1266" s="762"/>
      <c r="EB1266" s="762"/>
      <c r="EC1266" s="762"/>
      <c r="ED1266" s="762"/>
      <c r="EE1266" s="762"/>
      <c r="EF1266" s="762"/>
      <c r="EG1266" s="762"/>
      <c r="EH1266" s="762"/>
      <c r="EI1266" s="762"/>
      <c r="EJ1266" s="762"/>
      <c r="EK1266" s="762"/>
      <c r="EL1266" s="762"/>
      <c r="EM1266" s="762"/>
      <c r="EN1266" s="762"/>
      <c r="EO1266" s="762"/>
      <c r="EP1266" s="762"/>
      <c r="EQ1266" s="762"/>
      <c r="ER1266" s="762"/>
      <c r="ES1266" s="762"/>
      <c r="ET1266" s="762"/>
      <c r="EU1266" s="762"/>
      <c r="EV1266" s="762"/>
      <c r="EW1266" s="762"/>
      <c r="EX1266" s="762"/>
      <c r="EY1266" s="762"/>
      <c r="EZ1266" s="762"/>
      <c r="FA1266" s="762"/>
      <c r="FB1266" s="762"/>
      <c r="FC1266" s="762"/>
      <c r="FD1266" s="762"/>
      <c r="FE1266" s="762"/>
      <c r="FF1266" s="762"/>
      <c r="FG1266" s="762"/>
      <c r="FH1266" s="762"/>
      <c r="FI1266" s="762"/>
      <c r="FJ1266" s="762"/>
      <c r="FK1266" s="762"/>
      <c r="FL1266" s="762"/>
      <c r="FM1266" s="762"/>
      <c r="FN1266" s="762"/>
      <c r="FO1266" s="762"/>
      <c r="FP1266" s="762"/>
      <c r="FQ1266" s="762"/>
      <c r="FR1266" s="762"/>
      <c r="FS1266" s="762"/>
      <c r="FT1266" s="762"/>
      <c r="FU1266" s="762"/>
      <c r="FV1266" s="762"/>
      <c r="FW1266" s="762"/>
      <c r="FX1266" s="762"/>
      <c r="FY1266" s="762"/>
      <c r="FZ1266" s="762"/>
      <c r="GA1266" s="762"/>
      <c r="GB1266" s="762"/>
      <c r="GC1266" s="762"/>
      <c r="GD1266" s="762"/>
      <c r="GE1266" s="762"/>
      <c r="GF1266" s="762"/>
      <c r="GG1266" s="762"/>
      <c r="GH1266" s="762"/>
      <c r="GI1266" s="762"/>
      <c r="GJ1266" s="762"/>
      <c r="GK1266" s="762"/>
      <c r="GL1266" s="762"/>
      <c r="GM1266" s="762"/>
      <c r="GN1266" s="762"/>
      <c r="GO1266" s="762"/>
    </row>
    <row r="1267" spans="1:197" s="582" customFormat="1" ht="31.5" customHeight="1" x14ac:dyDescent="0.25">
      <c r="A1267" s="773"/>
      <c r="B1267" s="784">
        <v>1259</v>
      </c>
      <c r="C1267" s="785" t="s">
        <v>1191</v>
      </c>
      <c r="D1267" s="785" t="s">
        <v>11621</v>
      </c>
      <c r="E1267" s="826" t="s">
        <v>9333</v>
      </c>
      <c r="F1267" s="787" t="s">
        <v>9344</v>
      </c>
      <c r="G1267" s="807" t="s">
        <v>10200</v>
      </c>
      <c r="H1267" s="807"/>
      <c r="I1267" s="807"/>
      <c r="J1267" s="807"/>
      <c r="K1267" s="807"/>
      <c r="L1267" s="807">
        <f t="shared" si="99"/>
        <v>198</v>
      </c>
      <c r="M1267" s="807"/>
      <c r="N1267" s="786">
        <v>16.5</v>
      </c>
      <c r="O1267" s="788"/>
      <c r="P1267" s="788"/>
      <c r="Q1267" s="812" t="s">
        <v>9344</v>
      </c>
      <c r="R1267" s="807" t="s">
        <v>16715</v>
      </c>
      <c r="S1267" s="807" t="s">
        <v>8952</v>
      </c>
      <c r="T1267" s="800" t="s">
        <v>11622</v>
      </c>
      <c r="U1267" s="807"/>
      <c r="V1267" s="963">
        <v>1</v>
      </c>
      <c r="W1267" s="807" t="s">
        <v>10796</v>
      </c>
      <c r="X1267" s="807"/>
      <c r="Y1267" s="807"/>
      <c r="Z1267" s="807"/>
      <c r="AA1267" s="807"/>
      <c r="AB1267" s="807"/>
      <c r="AC1267" s="807"/>
      <c r="AD1267" s="807"/>
      <c r="AE1267" s="807"/>
      <c r="AF1267" s="807"/>
      <c r="AG1267" s="807"/>
      <c r="AH1267" s="807"/>
      <c r="AI1267" s="807"/>
      <c r="AJ1267" s="807"/>
      <c r="AK1267" s="764"/>
      <c r="AM1267" s="762"/>
      <c r="AN1267" s="762"/>
      <c r="AO1267" s="762"/>
      <c r="AP1267" s="762"/>
      <c r="AQ1267" s="762"/>
      <c r="AR1267" s="762"/>
      <c r="AS1267" s="762"/>
      <c r="AT1267" s="762"/>
      <c r="AU1267" s="762"/>
      <c r="AV1267" s="762"/>
      <c r="AW1267" s="762"/>
      <c r="AX1267" s="762"/>
      <c r="AY1267" s="762"/>
      <c r="AZ1267" s="762"/>
      <c r="BA1267" s="762"/>
      <c r="BB1267" s="762"/>
      <c r="BC1267" s="762"/>
      <c r="BD1267" s="762"/>
      <c r="BE1267" s="762"/>
      <c r="BF1267" s="762"/>
      <c r="BG1267" s="762"/>
      <c r="BH1267" s="762"/>
      <c r="BI1267" s="762"/>
      <c r="BJ1267" s="762"/>
      <c r="BK1267" s="762"/>
      <c r="BL1267" s="762"/>
      <c r="BM1267" s="762"/>
      <c r="BN1267" s="762"/>
      <c r="BO1267" s="762"/>
      <c r="BP1267" s="762"/>
      <c r="BQ1267" s="762"/>
      <c r="BR1267" s="762"/>
      <c r="BS1267" s="762"/>
      <c r="BT1267" s="762"/>
      <c r="BU1267" s="762"/>
      <c r="BV1267" s="762"/>
      <c r="BW1267" s="762"/>
      <c r="BX1267" s="762"/>
      <c r="BY1267" s="762"/>
      <c r="BZ1267" s="762"/>
      <c r="CA1267" s="762"/>
      <c r="CB1267" s="762"/>
      <c r="CC1267" s="762"/>
      <c r="CD1267" s="762"/>
      <c r="CE1267" s="762"/>
      <c r="CF1267" s="762"/>
      <c r="CG1267" s="762"/>
      <c r="CH1267" s="762"/>
      <c r="CI1267" s="762"/>
      <c r="CJ1267" s="762"/>
      <c r="CK1267" s="762"/>
      <c r="CL1267" s="762"/>
      <c r="CM1267" s="762"/>
      <c r="CN1267" s="762"/>
      <c r="CO1267" s="762"/>
      <c r="CP1267" s="762"/>
      <c r="CQ1267" s="762"/>
      <c r="CR1267" s="762"/>
      <c r="CS1267" s="762"/>
      <c r="CT1267" s="762"/>
      <c r="CU1267" s="762"/>
      <c r="CV1267" s="762"/>
      <c r="CW1267" s="762"/>
      <c r="CX1267" s="762"/>
      <c r="CY1267" s="762"/>
      <c r="CZ1267" s="762"/>
      <c r="DA1267" s="762"/>
      <c r="DB1267" s="762"/>
      <c r="DC1267" s="762"/>
      <c r="DD1267" s="762"/>
      <c r="DE1267" s="762"/>
      <c r="DF1267" s="762"/>
      <c r="DG1267" s="762"/>
      <c r="DH1267" s="762"/>
      <c r="DI1267" s="762"/>
      <c r="DJ1267" s="762"/>
      <c r="DK1267" s="762"/>
      <c r="DL1267" s="762"/>
      <c r="DM1267" s="762"/>
      <c r="DN1267" s="762"/>
      <c r="DO1267" s="762"/>
      <c r="DP1267" s="762"/>
      <c r="DQ1267" s="762"/>
      <c r="DR1267" s="762"/>
      <c r="DS1267" s="762"/>
      <c r="DT1267" s="762"/>
      <c r="DU1267" s="762"/>
      <c r="DV1267" s="762"/>
      <c r="DW1267" s="762"/>
      <c r="DX1267" s="762"/>
      <c r="DY1267" s="762"/>
      <c r="DZ1267" s="762"/>
      <c r="EA1267" s="762"/>
      <c r="EB1267" s="762"/>
      <c r="EC1267" s="762"/>
      <c r="ED1267" s="762"/>
      <c r="EE1267" s="762"/>
      <c r="EF1267" s="762"/>
      <c r="EG1267" s="762"/>
      <c r="EH1267" s="762"/>
      <c r="EI1267" s="762"/>
      <c r="EJ1267" s="762"/>
      <c r="EK1267" s="762"/>
      <c r="EL1267" s="762"/>
      <c r="EM1267" s="762"/>
      <c r="EN1267" s="762"/>
      <c r="EO1267" s="762"/>
      <c r="EP1267" s="762"/>
      <c r="EQ1267" s="762"/>
      <c r="ER1267" s="762"/>
      <c r="ES1267" s="762"/>
      <c r="ET1267" s="762"/>
      <c r="EU1267" s="762"/>
      <c r="EV1267" s="762"/>
      <c r="EW1267" s="762"/>
      <c r="EX1267" s="762"/>
      <c r="EY1267" s="762"/>
      <c r="EZ1267" s="762"/>
      <c r="FA1267" s="762"/>
      <c r="FB1267" s="762"/>
      <c r="FC1267" s="762"/>
      <c r="FD1267" s="762"/>
      <c r="FE1267" s="762"/>
      <c r="FF1267" s="762"/>
      <c r="FG1267" s="762"/>
      <c r="FH1267" s="762"/>
      <c r="FI1267" s="762"/>
      <c r="FJ1267" s="762"/>
      <c r="FK1267" s="762"/>
      <c r="FL1267" s="762"/>
      <c r="FM1267" s="762"/>
      <c r="FN1267" s="762"/>
      <c r="FO1267" s="762"/>
      <c r="FP1267" s="762"/>
      <c r="FQ1267" s="762"/>
      <c r="FR1267" s="762"/>
      <c r="FS1267" s="762"/>
      <c r="FT1267" s="762"/>
      <c r="FU1267" s="762"/>
      <c r="FV1267" s="762"/>
      <c r="FW1267" s="762"/>
      <c r="FX1267" s="762"/>
      <c r="FY1267" s="762"/>
      <c r="FZ1267" s="762"/>
      <c r="GA1267" s="762"/>
      <c r="GB1267" s="762"/>
      <c r="GC1267" s="762"/>
      <c r="GD1267" s="762"/>
      <c r="GE1267" s="762"/>
      <c r="GF1267" s="762"/>
      <c r="GG1267" s="762"/>
      <c r="GH1267" s="762"/>
      <c r="GI1267" s="762"/>
      <c r="GJ1267" s="762"/>
      <c r="GK1267" s="762"/>
      <c r="GL1267" s="762"/>
      <c r="GM1267" s="762"/>
      <c r="GN1267" s="762"/>
      <c r="GO1267" s="762"/>
    </row>
    <row r="1268" spans="1:197" s="582" customFormat="1" ht="31.5" customHeight="1" x14ac:dyDescent="0.25">
      <c r="A1268" s="773"/>
      <c r="B1268" s="784">
        <v>1260</v>
      </c>
      <c r="C1268" s="798" t="s">
        <v>2759</v>
      </c>
      <c r="D1268" s="785" t="s">
        <v>17683</v>
      </c>
      <c r="E1268" s="826" t="s">
        <v>9334</v>
      </c>
      <c r="F1268" s="787" t="s">
        <v>9344</v>
      </c>
      <c r="G1268" s="807" t="s">
        <v>10200</v>
      </c>
      <c r="H1268" s="807"/>
      <c r="I1268" s="807"/>
      <c r="J1268" s="807"/>
      <c r="K1268" s="807"/>
      <c r="L1268" s="807">
        <f t="shared" si="99"/>
        <v>198</v>
      </c>
      <c r="M1268" s="807"/>
      <c r="N1268" s="788">
        <v>16.5</v>
      </c>
      <c r="O1268" s="788"/>
      <c r="P1268" s="788"/>
      <c r="Q1268" s="812" t="s">
        <v>9344</v>
      </c>
      <c r="R1268" s="807" t="s">
        <v>16715</v>
      </c>
      <c r="S1268" s="807" t="s">
        <v>8952</v>
      </c>
      <c r="T1268" s="800" t="s">
        <v>9340</v>
      </c>
      <c r="U1268" s="807"/>
      <c r="V1268" s="963">
        <v>1</v>
      </c>
      <c r="W1268" s="807" t="s">
        <v>10796</v>
      </c>
      <c r="X1268" s="807"/>
      <c r="Y1268" s="807"/>
      <c r="Z1268" s="807"/>
      <c r="AA1268" s="807"/>
      <c r="AB1268" s="807"/>
      <c r="AC1268" s="807"/>
      <c r="AD1268" s="807"/>
      <c r="AE1268" s="807"/>
      <c r="AF1268" s="807"/>
      <c r="AG1268" s="807"/>
      <c r="AH1268" s="807"/>
      <c r="AI1268" s="807"/>
      <c r="AJ1268" s="807"/>
      <c r="AK1268" s="764"/>
      <c r="AM1268" s="762"/>
      <c r="AN1268" s="762"/>
      <c r="AO1268" s="762"/>
      <c r="AP1268" s="762"/>
      <c r="AQ1268" s="762"/>
      <c r="AR1268" s="762"/>
      <c r="AS1268" s="762"/>
      <c r="AT1268" s="762"/>
      <c r="AU1268" s="762"/>
      <c r="AV1268" s="762"/>
      <c r="AW1268" s="762"/>
      <c r="AX1268" s="762"/>
      <c r="AY1268" s="762"/>
      <c r="AZ1268" s="762"/>
      <c r="BA1268" s="762"/>
      <c r="BB1268" s="762"/>
      <c r="BC1268" s="762"/>
      <c r="BD1268" s="762"/>
      <c r="BE1268" s="762"/>
      <c r="BF1268" s="762"/>
      <c r="BG1268" s="762"/>
      <c r="BH1268" s="762"/>
      <c r="BI1268" s="762"/>
      <c r="BJ1268" s="762"/>
      <c r="BK1268" s="762"/>
      <c r="BL1268" s="762"/>
      <c r="BM1268" s="762"/>
      <c r="BN1268" s="762"/>
      <c r="BO1268" s="762"/>
      <c r="BP1268" s="762"/>
      <c r="BQ1268" s="762"/>
      <c r="BR1268" s="762"/>
      <c r="BS1268" s="762"/>
      <c r="BT1268" s="762"/>
      <c r="BU1268" s="762"/>
      <c r="BV1268" s="762"/>
      <c r="BW1268" s="762"/>
      <c r="BX1268" s="762"/>
      <c r="BY1268" s="762"/>
      <c r="BZ1268" s="762"/>
      <c r="CA1268" s="762"/>
      <c r="CB1268" s="762"/>
      <c r="CC1268" s="762"/>
      <c r="CD1268" s="762"/>
      <c r="CE1268" s="762"/>
      <c r="CF1268" s="762"/>
      <c r="CG1268" s="762"/>
      <c r="CH1268" s="762"/>
      <c r="CI1268" s="762"/>
      <c r="CJ1268" s="762"/>
      <c r="CK1268" s="762"/>
      <c r="CL1268" s="762"/>
      <c r="CM1268" s="762"/>
      <c r="CN1268" s="762"/>
      <c r="CO1268" s="762"/>
      <c r="CP1268" s="762"/>
      <c r="CQ1268" s="762"/>
      <c r="CR1268" s="762"/>
      <c r="CS1268" s="762"/>
      <c r="CT1268" s="762"/>
      <c r="CU1268" s="762"/>
      <c r="CV1268" s="762"/>
      <c r="CW1268" s="762"/>
      <c r="CX1268" s="762"/>
      <c r="CY1268" s="762"/>
      <c r="CZ1268" s="762"/>
      <c r="DA1268" s="762"/>
      <c r="DB1268" s="762"/>
      <c r="DC1268" s="762"/>
      <c r="DD1268" s="762"/>
      <c r="DE1268" s="762"/>
      <c r="DF1268" s="762"/>
      <c r="DG1268" s="762"/>
      <c r="DH1268" s="762"/>
      <c r="DI1268" s="762"/>
      <c r="DJ1268" s="762"/>
      <c r="DK1268" s="762"/>
      <c r="DL1268" s="762"/>
      <c r="DM1268" s="762"/>
      <c r="DN1268" s="762"/>
      <c r="DO1268" s="762"/>
      <c r="DP1268" s="762"/>
      <c r="DQ1268" s="762"/>
      <c r="DR1268" s="762"/>
      <c r="DS1268" s="762"/>
      <c r="DT1268" s="762"/>
      <c r="DU1268" s="762"/>
      <c r="DV1268" s="762"/>
      <c r="DW1268" s="762"/>
      <c r="DX1268" s="762"/>
      <c r="DY1268" s="762"/>
      <c r="DZ1268" s="762"/>
      <c r="EA1268" s="762"/>
      <c r="EB1268" s="762"/>
      <c r="EC1268" s="762"/>
      <c r="ED1268" s="762"/>
      <c r="EE1268" s="762"/>
      <c r="EF1268" s="762"/>
      <c r="EG1268" s="762"/>
      <c r="EH1268" s="762"/>
      <c r="EI1268" s="762"/>
      <c r="EJ1268" s="762"/>
      <c r="EK1268" s="762"/>
      <c r="EL1268" s="762"/>
      <c r="EM1268" s="762"/>
      <c r="EN1268" s="762"/>
      <c r="EO1268" s="762"/>
      <c r="EP1268" s="762"/>
      <c r="EQ1268" s="762"/>
      <c r="ER1268" s="762"/>
      <c r="ES1268" s="762"/>
      <c r="ET1268" s="762"/>
      <c r="EU1268" s="762"/>
      <c r="EV1268" s="762"/>
      <c r="EW1268" s="762"/>
      <c r="EX1268" s="762"/>
      <c r="EY1268" s="762"/>
      <c r="EZ1268" s="762"/>
      <c r="FA1268" s="762"/>
      <c r="FB1268" s="762"/>
      <c r="FC1268" s="762"/>
      <c r="FD1268" s="762"/>
      <c r="FE1268" s="762"/>
      <c r="FF1268" s="762"/>
      <c r="FG1268" s="762"/>
      <c r="FH1268" s="762"/>
      <c r="FI1268" s="762"/>
      <c r="FJ1268" s="762"/>
      <c r="FK1268" s="762"/>
      <c r="FL1268" s="762"/>
      <c r="FM1268" s="762"/>
      <c r="FN1268" s="762"/>
      <c r="FO1268" s="762"/>
      <c r="FP1268" s="762"/>
      <c r="FQ1268" s="762"/>
      <c r="FR1268" s="762"/>
      <c r="FS1268" s="762"/>
      <c r="FT1268" s="762"/>
      <c r="FU1268" s="762"/>
      <c r="FV1268" s="762"/>
      <c r="FW1268" s="762"/>
      <c r="FX1268" s="762"/>
      <c r="FY1268" s="762"/>
      <c r="FZ1268" s="762"/>
      <c r="GA1268" s="762"/>
      <c r="GB1268" s="762"/>
      <c r="GC1268" s="762"/>
      <c r="GD1268" s="762"/>
      <c r="GE1268" s="762"/>
      <c r="GF1268" s="762"/>
      <c r="GG1268" s="762"/>
      <c r="GH1268" s="762"/>
      <c r="GI1268" s="762"/>
      <c r="GJ1268" s="762"/>
      <c r="GK1268" s="762"/>
      <c r="GL1268" s="762"/>
      <c r="GM1268" s="762"/>
      <c r="GN1268" s="762"/>
      <c r="GO1268" s="762"/>
    </row>
    <row r="1269" spans="1:197" s="582" customFormat="1" ht="31.5" customHeight="1" x14ac:dyDescent="0.25">
      <c r="A1269" s="773"/>
      <c r="B1269" s="784">
        <v>1261</v>
      </c>
      <c r="C1269" s="798" t="s">
        <v>2759</v>
      </c>
      <c r="D1269" s="785" t="s">
        <v>11623</v>
      </c>
      <c r="E1269" s="826" t="s">
        <v>9335</v>
      </c>
      <c r="F1269" s="787" t="s">
        <v>14589</v>
      </c>
      <c r="G1269" s="807" t="s">
        <v>10200</v>
      </c>
      <c r="H1269" s="807"/>
      <c r="I1269" s="807"/>
      <c r="J1269" s="807"/>
      <c r="K1269" s="807"/>
      <c r="L1269" s="807">
        <f t="shared" si="99"/>
        <v>129.60000000000002</v>
      </c>
      <c r="M1269" s="807"/>
      <c r="N1269" s="788">
        <v>10.8</v>
      </c>
      <c r="O1269" s="788"/>
      <c r="P1269" s="788"/>
      <c r="Q1269" s="812" t="s">
        <v>14589</v>
      </c>
      <c r="R1269" s="807" t="s">
        <v>16715</v>
      </c>
      <c r="S1269" s="807" t="s">
        <v>8952</v>
      </c>
      <c r="T1269" s="807" t="s">
        <v>14588</v>
      </c>
      <c r="U1269" s="807"/>
      <c r="V1269" s="963"/>
      <c r="W1269" s="807"/>
      <c r="X1269" s="807"/>
      <c r="Y1269" s="807"/>
      <c r="Z1269" s="807" t="s">
        <v>11624</v>
      </c>
      <c r="AA1269" s="807"/>
      <c r="AB1269" s="807"/>
      <c r="AC1269" s="807"/>
      <c r="AD1269" s="807"/>
      <c r="AE1269" s="807"/>
      <c r="AF1269" s="807"/>
      <c r="AG1269" s="807"/>
      <c r="AH1269" s="807"/>
      <c r="AI1269" s="807"/>
      <c r="AJ1269" s="807"/>
      <c r="AK1269" s="764"/>
      <c r="AM1269" s="762"/>
      <c r="AN1269" s="762"/>
      <c r="AO1269" s="762"/>
      <c r="AP1269" s="762"/>
      <c r="AQ1269" s="762"/>
      <c r="AR1269" s="762"/>
      <c r="AS1269" s="762"/>
      <c r="AT1269" s="762"/>
      <c r="AU1269" s="762"/>
      <c r="AV1269" s="762"/>
      <c r="AW1269" s="762"/>
      <c r="AX1269" s="762"/>
      <c r="AY1269" s="762"/>
      <c r="AZ1269" s="762"/>
      <c r="BA1269" s="762"/>
      <c r="BB1269" s="762"/>
      <c r="BC1269" s="762"/>
      <c r="BD1269" s="762"/>
      <c r="BE1269" s="762"/>
      <c r="BF1269" s="762"/>
      <c r="BG1269" s="762"/>
      <c r="BH1269" s="762"/>
      <c r="BI1269" s="762"/>
      <c r="BJ1269" s="762"/>
      <c r="BK1269" s="762"/>
      <c r="BL1269" s="762"/>
      <c r="BM1269" s="762"/>
      <c r="BN1269" s="762"/>
      <c r="BO1269" s="762"/>
      <c r="BP1269" s="762"/>
      <c r="BQ1269" s="762"/>
      <c r="BR1269" s="762"/>
      <c r="BS1269" s="762"/>
      <c r="BT1269" s="762"/>
      <c r="BU1269" s="762"/>
      <c r="BV1269" s="762"/>
      <c r="BW1269" s="762"/>
      <c r="BX1269" s="762"/>
      <c r="BY1269" s="762"/>
      <c r="BZ1269" s="762"/>
      <c r="CA1269" s="762"/>
      <c r="CB1269" s="762"/>
      <c r="CC1269" s="762"/>
      <c r="CD1269" s="762"/>
      <c r="CE1269" s="762"/>
      <c r="CF1269" s="762"/>
      <c r="CG1269" s="762"/>
      <c r="CH1269" s="762"/>
      <c r="CI1269" s="762"/>
      <c r="CJ1269" s="762"/>
      <c r="CK1269" s="762"/>
      <c r="CL1269" s="762"/>
      <c r="CM1269" s="762"/>
      <c r="CN1269" s="762"/>
      <c r="CO1269" s="762"/>
      <c r="CP1269" s="762"/>
      <c r="CQ1269" s="762"/>
      <c r="CR1269" s="762"/>
      <c r="CS1269" s="762"/>
      <c r="CT1269" s="762"/>
      <c r="CU1269" s="762"/>
      <c r="CV1269" s="762"/>
      <c r="CW1269" s="762"/>
      <c r="CX1269" s="762"/>
      <c r="CY1269" s="762"/>
      <c r="CZ1269" s="762"/>
      <c r="DA1269" s="762"/>
      <c r="DB1269" s="762"/>
      <c r="DC1269" s="762"/>
      <c r="DD1269" s="762"/>
      <c r="DE1269" s="762"/>
      <c r="DF1269" s="762"/>
      <c r="DG1269" s="762"/>
      <c r="DH1269" s="762"/>
      <c r="DI1269" s="762"/>
      <c r="DJ1269" s="762"/>
      <c r="DK1269" s="762"/>
      <c r="DL1269" s="762"/>
      <c r="DM1269" s="762"/>
      <c r="DN1269" s="762"/>
      <c r="DO1269" s="762"/>
      <c r="DP1269" s="762"/>
      <c r="DQ1269" s="762"/>
      <c r="DR1269" s="762"/>
      <c r="DS1269" s="762"/>
      <c r="DT1269" s="762"/>
      <c r="DU1269" s="762"/>
      <c r="DV1269" s="762"/>
      <c r="DW1269" s="762"/>
      <c r="DX1269" s="762"/>
      <c r="DY1269" s="762"/>
      <c r="DZ1269" s="762"/>
      <c r="EA1269" s="762"/>
      <c r="EB1269" s="762"/>
      <c r="EC1269" s="762"/>
      <c r="ED1269" s="762"/>
      <c r="EE1269" s="762"/>
      <c r="EF1269" s="762"/>
      <c r="EG1269" s="762"/>
      <c r="EH1269" s="762"/>
      <c r="EI1269" s="762"/>
      <c r="EJ1269" s="762"/>
      <c r="EK1269" s="762"/>
      <c r="EL1269" s="762"/>
      <c r="EM1269" s="762"/>
      <c r="EN1269" s="762"/>
      <c r="EO1269" s="762"/>
      <c r="EP1269" s="762"/>
      <c r="EQ1269" s="762"/>
      <c r="ER1269" s="762"/>
      <c r="ES1269" s="762"/>
      <c r="ET1269" s="762"/>
      <c r="EU1269" s="762"/>
      <c r="EV1269" s="762"/>
      <c r="EW1269" s="762"/>
      <c r="EX1269" s="762"/>
      <c r="EY1269" s="762"/>
      <c r="EZ1269" s="762"/>
      <c r="FA1269" s="762"/>
      <c r="FB1269" s="762"/>
      <c r="FC1269" s="762"/>
      <c r="FD1269" s="762"/>
      <c r="FE1269" s="762"/>
      <c r="FF1269" s="762"/>
      <c r="FG1269" s="762"/>
      <c r="FH1269" s="762"/>
      <c r="FI1269" s="762"/>
      <c r="FJ1269" s="762"/>
      <c r="FK1269" s="762"/>
      <c r="FL1269" s="762"/>
      <c r="FM1269" s="762"/>
      <c r="FN1269" s="762"/>
      <c r="FO1269" s="762"/>
      <c r="FP1269" s="762"/>
      <c r="FQ1269" s="762"/>
      <c r="FR1269" s="762"/>
      <c r="FS1269" s="762"/>
      <c r="FT1269" s="762"/>
      <c r="FU1269" s="762"/>
      <c r="FV1269" s="762"/>
      <c r="FW1269" s="762"/>
      <c r="FX1269" s="762"/>
      <c r="FY1269" s="762"/>
      <c r="FZ1269" s="762"/>
      <c r="GA1269" s="762"/>
      <c r="GB1269" s="762"/>
      <c r="GC1269" s="762"/>
      <c r="GD1269" s="762"/>
      <c r="GE1269" s="762"/>
      <c r="GF1269" s="762"/>
      <c r="GG1269" s="762"/>
      <c r="GH1269" s="762"/>
      <c r="GI1269" s="762"/>
      <c r="GJ1269" s="762"/>
      <c r="GK1269" s="762"/>
      <c r="GL1269" s="762"/>
      <c r="GM1269" s="762"/>
      <c r="GN1269" s="762"/>
      <c r="GO1269" s="762"/>
    </row>
    <row r="1270" spans="1:197" s="582" customFormat="1" ht="31.5" customHeight="1" x14ac:dyDescent="0.25">
      <c r="A1270" s="773"/>
      <c r="B1270" s="784">
        <v>1262</v>
      </c>
      <c r="C1270" s="798" t="s">
        <v>2790</v>
      </c>
      <c r="D1270" s="785" t="s">
        <v>9724</v>
      </c>
      <c r="E1270" s="826" t="s">
        <v>9336</v>
      </c>
      <c r="F1270" s="787" t="s">
        <v>9344</v>
      </c>
      <c r="G1270" s="807" t="s">
        <v>10200</v>
      </c>
      <c r="H1270" s="807"/>
      <c r="I1270" s="807"/>
      <c r="J1270" s="807"/>
      <c r="K1270" s="807"/>
      <c r="L1270" s="807">
        <f t="shared" si="99"/>
        <v>198</v>
      </c>
      <c r="M1270" s="807"/>
      <c r="N1270" s="786">
        <v>16.5</v>
      </c>
      <c r="O1270" s="788"/>
      <c r="P1270" s="788"/>
      <c r="Q1270" s="812" t="s">
        <v>9344</v>
      </c>
      <c r="R1270" s="807" t="s">
        <v>16715</v>
      </c>
      <c r="S1270" s="807" t="s">
        <v>8952</v>
      </c>
      <c r="T1270" s="807" t="s">
        <v>9341</v>
      </c>
      <c r="U1270" s="807"/>
      <c r="V1270" s="963">
        <v>1</v>
      </c>
      <c r="W1270" s="807" t="s">
        <v>10959</v>
      </c>
      <c r="X1270" s="807"/>
      <c r="Y1270" s="807"/>
      <c r="Z1270" s="807"/>
      <c r="AA1270" s="807"/>
      <c r="AB1270" s="807"/>
      <c r="AC1270" s="807"/>
      <c r="AD1270" s="807"/>
      <c r="AE1270" s="807"/>
      <c r="AF1270" s="807"/>
      <c r="AG1270" s="807"/>
      <c r="AH1270" s="807"/>
      <c r="AI1270" s="807"/>
      <c r="AJ1270" s="807"/>
      <c r="AK1270" s="764"/>
      <c r="AM1270" s="762"/>
      <c r="AN1270" s="762"/>
      <c r="AO1270" s="762"/>
      <c r="AP1270" s="762"/>
      <c r="AQ1270" s="762"/>
      <c r="AR1270" s="762"/>
      <c r="AS1270" s="762"/>
      <c r="AT1270" s="762"/>
      <c r="AU1270" s="762"/>
      <c r="AV1270" s="762"/>
      <c r="AW1270" s="762"/>
      <c r="AX1270" s="762"/>
      <c r="AY1270" s="762"/>
      <c r="AZ1270" s="762"/>
      <c r="BA1270" s="762"/>
      <c r="BB1270" s="762"/>
      <c r="BC1270" s="762"/>
      <c r="BD1270" s="762"/>
      <c r="BE1270" s="762"/>
      <c r="BF1270" s="762"/>
      <c r="BG1270" s="762"/>
      <c r="BH1270" s="762"/>
      <c r="BI1270" s="762"/>
      <c r="BJ1270" s="762"/>
      <c r="BK1270" s="762"/>
      <c r="BL1270" s="762"/>
      <c r="BM1270" s="762"/>
      <c r="BN1270" s="762"/>
      <c r="BO1270" s="762"/>
      <c r="BP1270" s="762"/>
      <c r="BQ1270" s="762"/>
      <c r="BR1270" s="762"/>
      <c r="BS1270" s="762"/>
      <c r="BT1270" s="762"/>
      <c r="BU1270" s="762"/>
      <c r="BV1270" s="762"/>
      <c r="BW1270" s="762"/>
      <c r="BX1270" s="762"/>
      <c r="BY1270" s="762"/>
      <c r="BZ1270" s="762"/>
      <c r="CA1270" s="762"/>
      <c r="CB1270" s="762"/>
      <c r="CC1270" s="762"/>
      <c r="CD1270" s="762"/>
      <c r="CE1270" s="762"/>
      <c r="CF1270" s="762"/>
      <c r="CG1270" s="762"/>
      <c r="CH1270" s="762"/>
      <c r="CI1270" s="762"/>
      <c r="CJ1270" s="762"/>
      <c r="CK1270" s="762"/>
      <c r="CL1270" s="762"/>
      <c r="CM1270" s="762"/>
      <c r="CN1270" s="762"/>
      <c r="CO1270" s="762"/>
      <c r="CP1270" s="762"/>
      <c r="CQ1270" s="762"/>
      <c r="CR1270" s="762"/>
      <c r="CS1270" s="762"/>
      <c r="CT1270" s="762"/>
      <c r="CU1270" s="762"/>
      <c r="CV1270" s="762"/>
      <c r="CW1270" s="762"/>
      <c r="CX1270" s="762"/>
      <c r="CY1270" s="762"/>
      <c r="CZ1270" s="762"/>
      <c r="DA1270" s="762"/>
      <c r="DB1270" s="762"/>
      <c r="DC1270" s="762"/>
      <c r="DD1270" s="762"/>
      <c r="DE1270" s="762"/>
      <c r="DF1270" s="762"/>
      <c r="DG1270" s="762"/>
      <c r="DH1270" s="762"/>
      <c r="DI1270" s="762"/>
      <c r="DJ1270" s="762"/>
      <c r="DK1270" s="762"/>
      <c r="DL1270" s="762"/>
      <c r="DM1270" s="762"/>
      <c r="DN1270" s="762"/>
      <c r="DO1270" s="762"/>
      <c r="DP1270" s="762"/>
      <c r="DQ1270" s="762"/>
      <c r="DR1270" s="762"/>
      <c r="DS1270" s="762"/>
      <c r="DT1270" s="762"/>
      <c r="DU1270" s="762"/>
      <c r="DV1270" s="762"/>
      <c r="DW1270" s="762"/>
      <c r="DX1270" s="762"/>
      <c r="DY1270" s="762"/>
      <c r="DZ1270" s="762"/>
      <c r="EA1270" s="762"/>
      <c r="EB1270" s="762"/>
      <c r="EC1270" s="762"/>
      <c r="ED1270" s="762"/>
      <c r="EE1270" s="762"/>
      <c r="EF1270" s="762"/>
      <c r="EG1270" s="762"/>
      <c r="EH1270" s="762"/>
      <c r="EI1270" s="762"/>
      <c r="EJ1270" s="762"/>
      <c r="EK1270" s="762"/>
      <c r="EL1270" s="762"/>
      <c r="EM1270" s="762"/>
      <c r="EN1270" s="762"/>
      <c r="EO1270" s="762"/>
      <c r="EP1270" s="762"/>
      <c r="EQ1270" s="762"/>
      <c r="ER1270" s="762"/>
      <c r="ES1270" s="762"/>
      <c r="ET1270" s="762"/>
      <c r="EU1270" s="762"/>
      <c r="EV1270" s="762"/>
      <c r="EW1270" s="762"/>
      <c r="EX1270" s="762"/>
      <c r="EY1270" s="762"/>
      <c r="EZ1270" s="762"/>
      <c r="FA1270" s="762"/>
      <c r="FB1270" s="762"/>
      <c r="FC1270" s="762"/>
      <c r="FD1270" s="762"/>
      <c r="FE1270" s="762"/>
      <c r="FF1270" s="762"/>
      <c r="FG1270" s="762"/>
      <c r="FH1270" s="762"/>
      <c r="FI1270" s="762"/>
      <c r="FJ1270" s="762"/>
      <c r="FK1270" s="762"/>
      <c r="FL1270" s="762"/>
      <c r="FM1270" s="762"/>
      <c r="FN1270" s="762"/>
      <c r="FO1270" s="762"/>
      <c r="FP1270" s="762"/>
      <c r="FQ1270" s="762"/>
      <c r="FR1270" s="762"/>
      <c r="FS1270" s="762"/>
      <c r="FT1270" s="762"/>
      <c r="FU1270" s="762"/>
      <c r="FV1270" s="762"/>
      <c r="FW1270" s="762"/>
      <c r="FX1270" s="762"/>
      <c r="FY1270" s="762"/>
      <c r="FZ1270" s="762"/>
      <c r="GA1270" s="762"/>
      <c r="GB1270" s="762"/>
      <c r="GC1270" s="762"/>
      <c r="GD1270" s="762"/>
      <c r="GE1270" s="762"/>
      <c r="GF1270" s="762"/>
      <c r="GG1270" s="762"/>
      <c r="GH1270" s="762"/>
      <c r="GI1270" s="762"/>
      <c r="GJ1270" s="762"/>
      <c r="GK1270" s="762"/>
      <c r="GL1270" s="762"/>
      <c r="GM1270" s="762"/>
      <c r="GN1270" s="762"/>
      <c r="GO1270" s="762"/>
    </row>
    <row r="1271" spans="1:197" ht="31.5" customHeight="1" x14ac:dyDescent="0.25">
      <c r="A1271" s="767"/>
      <c r="B1271" s="784">
        <v>1263</v>
      </c>
      <c r="C1271" s="798" t="s">
        <v>2759</v>
      </c>
      <c r="D1271" s="785" t="s">
        <v>11625</v>
      </c>
      <c r="E1271" s="807" t="s">
        <v>9337</v>
      </c>
      <c r="F1271" s="787" t="s">
        <v>9344</v>
      </c>
      <c r="G1271" s="807" t="s">
        <v>10200</v>
      </c>
      <c r="H1271" s="807"/>
      <c r="I1271" s="807"/>
      <c r="J1271" s="807"/>
      <c r="K1271" s="807"/>
      <c r="L1271" s="807">
        <f t="shared" si="99"/>
        <v>369.6</v>
      </c>
      <c r="M1271" s="807"/>
      <c r="N1271" s="788">
        <v>30.8</v>
      </c>
      <c r="O1271" s="788"/>
      <c r="P1271" s="788"/>
      <c r="Q1271" s="812" t="s">
        <v>9344</v>
      </c>
      <c r="R1271" s="807" t="s">
        <v>16715</v>
      </c>
      <c r="S1271" s="807" t="s">
        <v>8952</v>
      </c>
      <c r="T1271" s="807" t="s">
        <v>9342</v>
      </c>
      <c r="U1271" s="807"/>
      <c r="V1271" s="963"/>
      <c r="W1271" s="807"/>
      <c r="X1271" s="807"/>
      <c r="Y1271" s="807"/>
      <c r="Z1271" s="807" t="s">
        <v>11620</v>
      </c>
      <c r="AA1271" s="807"/>
      <c r="AB1271" s="807"/>
      <c r="AC1271" s="807"/>
      <c r="AD1271" s="807"/>
      <c r="AE1271" s="807"/>
      <c r="AF1271" s="807"/>
      <c r="AG1271" s="807"/>
      <c r="AH1271" s="807"/>
      <c r="AI1271" s="807"/>
      <c r="AJ1271" s="807"/>
      <c r="AK1271" s="559"/>
    </row>
    <row r="1272" spans="1:197" ht="31.5" customHeight="1" x14ac:dyDescent="0.25">
      <c r="A1272" s="767"/>
      <c r="B1272" s="784">
        <v>1264</v>
      </c>
      <c r="C1272" s="798" t="s">
        <v>2759</v>
      </c>
      <c r="D1272" s="785" t="s">
        <v>9330</v>
      </c>
      <c r="E1272" s="807" t="s">
        <v>9338</v>
      </c>
      <c r="F1272" s="787" t="s">
        <v>9344</v>
      </c>
      <c r="G1272" s="807" t="s">
        <v>10200</v>
      </c>
      <c r="H1272" s="807"/>
      <c r="I1272" s="807"/>
      <c r="J1272" s="807"/>
      <c r="K1272" s="807"/>
      <c r="L1272" s="807">
        <f t="shared" si="99"/>
        <v>330</v>
      </c>
      <c r="M1272" s="807"/>
      <c r="N1272" s="788">
        <v>27.5</v>
      </c>
      <c r="O1272" s="788"/>
      <c r="P1272" s="788"/>
      <c r="Q1272" s="812" t="s">
        <v>9344</v>
      </c>
      <c r="R1272" s="807" t="s">
        <v>16715</v>
      </c>
      <c r="S1272" s="807" t="s">
        <v>8952</v>
      </c>
      <c r="T1272" s="807" t="s">
        <v>9343</v>
      </c>
      <c r="U1272" s="807"/>
      <c r="V1272" s="963">
        <v>2</v>
      </c>
      <c r="W1272" s="807" t="s">
        <v>1564</v>
      </c>
      <c r="X1272" s="807"/>
      <c r="Y1272" s="807"/>
      <c r="Z1272" s="807"/>
      <c r="AA1272" s="807"/>
      <c r="AB1272" s="807"/>
      <c r="AC1272" s="807"/>
      <c r="AD1272" s="807"/>
      <c r="AE1272" s="807"/>
      <c r="AF1272" s="807"/>
      <c r="AG1272" s="807"/>
      <c r="AH1272" s="807"/>
      <c r="AI1272" s="807"/>
      <c r="AJ1272" s="807"/>
      <c r="AK1272" s="559"/>
    </row>
    <row r="1273" spans="1:197" ht="31.5" customHeight="1" x14ac:dyDescent="0.25">
      <c r="A1273" s="767"/>
      <c r="B1273" s="784">
        <v>1265</v>
      </c>
      <c r="C1273" s="798" t="s">
        <v>2759</v>
      </c>
      <c r="D1273" s="785" t="s">
        <v>11634</v>
      </c>
      <c r="E1273" s="807" t="s">
        <v>9351</v>
      </c>
      <c r="F1273" s="787" t="s">
        <v>7435</v>
      </c>
      <c r="G1273" s="807" t="s">
        <v>10200</v>
      </c>
      <c r="H1273" s="807"/>
      <c r="I1273" s="807"/>
      <c r="J1273" s="807"/>
      <c r="K1273" s="807"/>
      <c r="L1273" s="807">
        <f t="shared" si="99"/>
        <v>8.64</v>
      </c>
      <c r="M1273" s="807"/>
      <c r="N1273" s="788">
        <v>0.72</v>
      </c>
      <c r="O1273" s="788"/>
      <c r="P1273" s="788"/>
      <c r="Q1273" s="812" t="s">
        <v>7435</v>
      </c>
      <c r="R1273" s="807" t="s">
        <v>16715</v>
      </c>
      <c r="S1273" s="807" t="s">
        <v>8952</v>
      </c>
      <c r="T1273" s="800" t="s">
        <v>11633</v>
      </c>
      <c r="U1273" s="807"/>
      <c r="V1273" s="963"/>
      <c r="W1273" s="807"/>
      <c r="X1273" s="807"/>
      <c r="Y1273" s="807"/>
      <c r="Z1273" s="807" t="s">
        <v>11637</v>
      </c>
      <c r="AA1273" s="807"/>
      <c r="AB1273" s="807"/>
      <c r="AC1273" s="807"/>
      <c r="AD1273" s="807"/>
      <c r="AE1273" s="807"/>
      <c r="AF1273" s="807"/>
      <c r="AG1273" s="807"/>
      <c r="AH1273" s="807"/>
      <c r="AI1273" s="807"/>
      <c r="AJ1273" s="807"/>
      <c r="AK1273" s="559"/>
    </row>
    <row r="1274" spans="1:197" ht="31.5" customHeight="1" x14ac:dyDescent="0.25">
      <c r="A1274" s="767"/>
      <c r="B1274" s="784">
        <v>1266</v>
      </c>
      <c r="C1274" s="798" t="s">
        <v>2759</v>
      </c>
      <c r="D1274" s="785" t="s">
        <v>11639</v>
      </c>
      <c r="E1274" s="807" t="s">
        <v>9352</v>
      </c>
      <c r="F1274" s="787" t="s">
        <v>7435</v>
      </c>
      <c r="G1274" s="807" t="s">
        <v>10200</v>
      </c>
      <c r="H1274" s="807"/>
      <c r="I1274" s="807"/>
      <c r="J1274" s="807"/>
      <c r="K1274" s="807"/>
      <c r="L1274" s="807">
        <f t="shared" si="99"/>
        <v>43.8</v>
      </c>
      <c r="M1274" s="807"/>
      <c r="N1274" s="788">
        <v>3.65</v>
      </c>
      <c r="O1274" s="788"/>
      <c r="P1274" s="788"/>
      <c r="Q1274" s="812" t="s">
        <v>7435</v>
      </c>
      <c r="R1274" s="807" t="s">
        <v>16715</v>
      </c>
      <c r="S1274" s="807" t="s">
        <v>8952</v>
      </c>
      <c r="T1274" s="800" t="s">
        <v>11636</v>
      </c>
      <c r="U1274" s="807"/>
      <c r="V1274" s="963"/>
      <c r="W1274" s="807"/>
      <c r="X1274" s="807"/>
      <c r="Y1274" s="807"/>
      <c r="Z1274" s="807" t="s">
        <v>11638</v>
      </c>
      <c r="AA1274" s="807"/>
      <c r="AB1274" s="807"/>
      <c r="AC1274" s="807"/>
      <c r="AD1274" s="807"/>
      <c r="AE1274" s="807"/>
      <c r="AF1274" s="807"/>
      <c r="AG1274" s="807"/>
      <c r="AH1274" s="807"/>
      <c r="AI1274" s="807"/>
      <c r="AJ1274" s="807"/>
      <c r="AK1274" s="559"/>
    </row>
    <row r="1275" spans="1:197" ht="31.5" customHeight="1" x14ac:dyDescent="0.25">
      <c r="A1275" s="767"/>
      <c r="B1275" s="784">
        <v>1267</v>
      </c>
      <c r="C1275" s="798" t="s">
        <v>2759</v>
      </c>
      <c r="D1275" s="785" t="s">
        <v>11663</v>
      </c>
      <c r="E1275" s="807" t="s">
        <v>16639</v>
      </c>
      <c r="F1275" s="787" t="s">
        <v>16643</v>
      </c>
      <c r="G1275" s="807" t="s">
        <v>10200</v>
      </c>
      <c r="H1275" s="807"/>
      <c r="I1275" s="807"/>
      <c r="J1275" s="807"/>
      <c r="K1275" s="807"/>
      <c r="L1275" s="807">
        <f t="shared" si="99"/>
        <v>519.59999999999991</v>
      </c>
      <c r="M1275" s="807"/>
      <c r="N1275" s="788">
        <v>43.3</v>
      </c>
      <c r="O1275" s="788"/>
      <c r="P1275" s="788"/>
      <c r="Q1275" s="812" t="s">
        <v>16643</v>
      </c>
      <c r="R1275" s="807" t="s">
        <v>16715</v>
      </c>
      <c r="S1275" s="807" t="s">
        <v>8952</v>
      </c>
      <c r="T1275" s="800" t="s">
        <v>17443</v>
      </c>
      <c r="U1275" s="807">
        <v>4</v>
      </c>
      <c r="V1275" s="963">
        <v>1</v>
      </c>
      <c r="W1275" s="807">
        <v>1</v>
      </c>
      <c r="X1275" s="807"/>
      <c r="Y1275" s="807"/>
      <c r="Z1275" s="807" t="s">
        <v>14810</v>
      </c>
      <c r="AA1275" s="807">
        <v>1</v>
      </c>
      <c r="AB1275" s="807"/>
      <c r="AC1275" s="807" t="s">
        <v>2239</v>
      </c>
      <c r="AD1275" s="807" t="s">
        <v>2239</v>
      </c>
      <c r="AE1275" s="807" t="s">
        <v>2239</v>
      </c>
      <c r="AF1275" s="807"/>
      <c r="AG1275" s="807"/>
      <c r="AH1275" s="807"/>
      <c r="AI1275" s="807"/>
      <c r="AJ1275" s="807"/>
      <c r="AK1275" s="559"/>
    </row>
    <row r="1276" spans="1:197" ht="120" customHeight="1" x14ac:dyDescent="0.25">
      <c r="A1276" s="767"/>
      <c r="B1276" s="784">
        <v>1268</v>
      </c>
      <c r="C1276" s="785" t="s">
        <v>3162</v>
      </c>
      <c r="D1276" s="785" t="s">
        <v>16605</v>
      </c>
      <c r="E1276" s="807" t="s">
        <v>16604</v>
      </c>
      <c r="F1276" s="787" t="s">
        <v>15959</v>
      </c>
      <c r="G1276" s="784" t="s">
        <v>1105</v>
      </c>
      <c r="H1276" s="807"/>
      <c r="I1276" s="807"/>
      <c r="J1276" s="807"/>
      <c r="K1276" s="807">
        <v>897.5</v>
      </c>
      <c r="L1276" s="807">
        <f t="shared" si="99"/>
        <v>239.52</v>
      </c>
      <c r="M1276" s="807">
        <f t="shared" si="99"/>
        <v>24.240000000000002</v>
      </c>
      <c r="N1276" s="788">
        <v>19.96</v>
      </c>
      <c r="O1276" s="788">
        <v>2.02</v>
      </c>
      <c r="P1276" s="788" t="s">
        <v>1527</v>
      </c>
      <c r="Q1276" s="807" t="s">
        <v>813</v>
      </c>
      <c r="R1276" s="807" t="s">
        <v>17287</v>
      </c>
      <c r="S1276" s="807" t="s">
        <v>8952</v>
      </c>
      <c r="T1276" s="807" t="s">
        <v>17201</v>
      </c>
      <c r="U1276" s="807">
        <v>11</v>
      </c>
      <c r="V1276" s="963"/>
      <c r="W1276" s="807"/>
      <c r="X1276" s="807">
        <v>1</v>
      </c>
      <c r="Y1276" s="807" t="s">
        <v>13810</v>
      </c>
      <c r="Z1276" s="807" t="s">
        <v>16687</v>
      </c>
      <c r="AA1276" s="807"/>
      <c r="AB1276" s="807"/>
      <c r="AC1276" s="807" t="s">
        <v>10027</v>
      </c>
      <c r="AD1276" s="807" t="s">
        <v>10027</v>
      </c>
      <c r="AE1276" s="807" t="s">
        <v>10027</v>
      </c>
      <c r="AF1276" s="807" t="s">
        <v>2239</v>
      </c>
      <c r="AG1276" s="807"/>
      <c r="AH1276" s="807" t="s">
        <v>663</v>
      </c>
      <c r="AI1276" s="807" t="s">
        <v>16394</v>
      </c>
      <c r="AJ1276" s="807"/>
      <c r="AK1276" s="559"/>
    </row>
    <row r="1277" spans="1:197" ht="285" customHeight="1" x14ac:dyDescent="0.25">
      <c r="A1277" s="767"/>
      <c r="B1277" s="784">
        <v>1269</v>
      </c>
      <c r="C1277" s="785" t="s">
        <v>3162</v>
      </c>
      <c r="D1277" s="785" t="s">
        <v>17005</v>
      </c>
      <c r="E1277" s="807" t="s">
        <v>17006</v>
      </c>
      <c r="F1277" s="787" t="s">
        <v>9571</v>
      </c>
      <c r="G1277" s="784" t="s">
        <v>1105</v>
      </c>
      <c r="H1277" s="807"/>
      <c r="I1277" s="807"/>
      <c r="J1277" s="807"/>
      <c r="K1277" s="807">
        <v>2955.6</v>
      </c>
      <c r="L1277" s="807">
        <f t="shared" si="99"/>
        <v>257.15999999999997</v>
      </c>
      <c r="M1277" s="807">
        <f t="shared" si="99"/>
        <v>79.800000000000011</v>
      </c>
      <c r="N1277" s="788">
        <v>21.43</v>
      </c>
      <c r="O1277" s="788">
        <v>6.65</v>
      </c>
      <c r="P1277" s="788" t="s">
        <v>1527</v>
      </c>
      <c r="Q1277" s="807" t="s">
        <v>813</v>
      </c>
      <c r="R1277" s="807" t="s">
        <v>17287</v>
      </c>
      <c r="S1277" s="807" t="s">
        <v>8952</v>
      </c>
      <c r="T1277" s="807" t="s">
        <v>14558</v>
      </c>
      <c r="U1277" s="807">
        <v>14.2</v>
      </c>
      <c r="V1277" s="963">
        <v>1</v>
      </c>
      <c r="W1277" s="807" t="s">
        <v>14536</v>
      </c>
      <c r="X1277" s="807">
        <v>1</v>
      </c>
      <c r="Y1277" s="807" t="s">
        <v>10706</v>
      </c>
      <c r="Z1277" s="807"/>
      <c r="AA1277" s="807"/>
      <c r="AB1277" s="807"/>
      <c r="AC1277" s="807" t="s">
        <v>10027</v>
      </c>
      <c r="AD1277" s="807" t="s">
        <v>10027</v>
      </c>
      <c r="AE1277" s="807" t="s">
        <v>10027</v>
      </c>
      <c r="AF1277" s="807" t="s">
        <v>2239</v>
      </c>
      <c r="AG1277" s="807"/>
      <c r="AH1277" s="807" t="s">
        <v>663</v>
      </c>
      <c r="AI1277" s="807" t="s">
        <v>11747</v>
      </c>
      <c r="AJ1277" s="807"/>
      <c r="AK1277" s="559"/>
    </row>
    <row r="1278" spans="1:197" ht="150" customHeight="1" x14ac:dyDescent="0.25">
      <c r="A1278" s="767"/>
      <c r="B1278" s="784">
        <v>1270</v>
      </c>
      <c r="C1278" s="785" t="s">
        <v>3162</v>
      </c>
      <c r="D1278" s="785" t="s">
        <v>17017</v>
      </c>
      <c r="E1278" s="807" t="s">
        <v>17018</v>
      </c>
      <c r="F1278" s="787" t="s">
        <v>9572</v>
      </c>
      <c r="G1278" s="784" t="s">
        <v>1105</v>
      </c>
      <c r="H1278" s="807"/>
      <c r="I1278" s="807"/>
      <c r="J1278" s="807"/>
      <c r="K1278" s="807">
        <v>354.3</v>
      </c>
      <c r="L1278" s="807">
        <f t="shared" si="99"/>
        <v>30.839999999999996</v>
      </c>
      <c r="M1278" s="807">
        <f t="shared" si="99"/>
        <v>9.6000000000000014</v>
      </c>
      <c r="N1278" s="788">
        <v>2.57</v>
      </c>
      <c r="O1278" s="788">
        <v>0.8</v>
      </c>
      <c r="P1278" s="788" t="s">
        <v>1527</v>
      </c>
      <c r="Q1278" s="807" t="s">
        <v>813</v>
      </c>
      <c r="R1278" s="807" t="s">
        <v>17287</v>
      </c>
      <c r="S1278" s="807" t="s">
        <v>8952</v>
      </c>
      <c r="T1278" s="807" t="s">
        <v>14590</v>
      </c>
      <c r="U1278" s="807">
        <v>14.2</v>
      </c>
      <c r="V1278" s="963">
        <v>1</v>
      </c>
      <c r="W1278" s="807" t="s">
        <v>14591</v>
      </c>
      <c r="X1278" s="807">
        <v>1</v>
      </c>
      <c r="Y1278" s="807" t="s">
        <v>10706</v>
      </c>
      <c r="Z1278" s="807"/>
      <c r="AA1278" s="807"/>
      <c r="AB1278" s="807"/>
      <c r="AC1278" s="807" t="s">
        <v>10027</v>
      </c>
      <c r="AD1278" s="807" t="s">
        <v>10027</v>
      </c>
      <c r="AE1278" s="807" t="s">
        <v>10027</v>
      </c>
      <c r="AF1278" s="807" t="s">
        <v>10027</v>
      </c>
      <c r="AG1278" s="807"/>
      <c r="AH1278" s="807" t="s">
        <v>663</v>
      </c>
      <c r="AI1278" s="807" t="s">
        <v>14592</v>
      </c>
      <c r="AJ1278" s="807"/>
      <c r="AK1278" s="559"/>
    </row>
    <row r="1279" spans="1:197" ht="150" customHeight="1" x14ac:dyDescent="0.25">
      <c r="A1279" s="767"/>
      <c r="B1279" s="784">
        <v>1271</v>
      </c>
      <c r="C1279" s="785" t="s">
        <v>3162</v>
      </c>
      <c r="D1279" s="785" t="s">
        <v>17019</v>
      </c>
      <c r="E1279" s="807" t="s">
        <v>17020</v>
      </c>
      <c r="F1279" s="787" t="s">
        <v>9573</v>
      </c>
      <c r="G1279" s="784" t="s">
        <v>1105</v>
      </c>
      <c r="H1279" s="807"/>
      <c r="I1279" s="807"/>
      <c r="J1279" s="807"/>
      <c r="K1279" s="807">
        <v>358.62</v>
      </c>
      <c r="L1279" s="807">
        <f t="shared" si="99"/>
        <v>31.200000000000003</v>
      </c>
      <c r="M1279" s="807">
        <f t="shared" si="99"/>
        <v>9.7200000000000006</v>
      </c>
      <c r="N1279" s="788">
        <v>2.6</v>
      </c>
      <c r="O1279" s="788">
        <v>0.81</v>
      </c>
      <c r="P1279" s="788" t="s">
        <v>1527</v>
      </c>
      <c r="Q1279" s="807" t="s">
        <v>813</v>
      </c>
      <c r="R1279" s="807" t="s">
        <v>17287</v>
      </c>
      <c r="S1279" s="807" t="s">
        <v>8952</v>
      </c>
      <c r="T1279" s="807" t="s">
        <v>14593</v>
      </c>
      <c r="U1279" s="807">
        <v>14.2</v>
      </c>
      <c r="V1279" s="963">
        <v>1</v>
      </c>
      <c r="W1279" s="807" t="s">
        <v>13625</v>
      </c>
      <c r="X1279" s="807">
        <v>1</v>
      </c>
      <c r="Y1279" s="807" t="s">
        <v>14449</v>
      </c>
      <c r="Z1279" s="807"/>
      <c r="AA1279" s="807"/>
      <c r="AB1279" s="807"/>
      <c r="AC1279" s="807" t="s">
        <v>10027</v>
      </c>
      <c r="AD1279" s="807" t="s">
        <v>10027</v>
      </c>
      <c r="AE1279" s="807" t="s">
        <v>10027</v>
      </c>
      <c r="AF1279" s="807" t="s">
        <v>2239</v>
      </c>
      <c r="AG1279" s="807"/>
      <c r="AH1279" s="807" t="s">
        <v>663</v>
      </c>
      <c r="AI1279" s="807" t="s">
        <v>11748</v>
      </c>
      <c r="AJ1279" s="807"/>
      <c r="AK1279" s="559"/>
    </row>
    <row r="1280" spans="1:197" ht="150" customHeight="1" x14ac:dyDescent="0.25">
      <c r="A1280" s="767"/>
      <c r="B1280" s="784">
        <v>1272</v>
      </c>
      <c r="C1280" s="785" t="s">
        <v>3162</v>
      </c>
      <c r="D1280" s="785" t="s">
        <v>17029</v>
      </c>
      <c r="E1280" s="807" t="s">
        <v>10239</v>
      </c>
      <c r="F1280" s="787" t="s">
        <v>9574</v>
      </c>
      <c r="G1280" s="784" t="s">
        <v>1105</v>
      </c>
      <c r="H1280" s="807"/>
      <c r="I1280" s="807"/>
      <c r="J1280" s="807"/>
      <c r="K1280" s="807">
        <v>838.62</v>
      </c>
      <c r="L1280" s="807">
        <f t="shared" si="99"/>
        <v>72.960000000000008</v>
      </c>
      <c r="M1280" s="807">
        <f t="shared" si="99"/>
        <v>22.68</v>
      </c>
      <c r="N1280" s="788">
        <v>6.08</v>
      </c>
      <c r="O1280" s="788">
        <v>1.89</v>
      </c>
      <c r="P1280" s="788" t="s">
        <v>1527</v>
      </c>
      <c r="Q1280" s="807" t="s">
        <v>813</v>
      </c>
      <c r="R1280" s="807" t="s">
        <v>17287</v>
      </c>
      <c r="S1280" s="807" t="s">
        <v>8952</v>
      </c>
      <c r="T1280" s="807" t="s">
        <v>14594</v>
      </c>
      <c r="U1280" s="807">
        <v>11</v>
      </c>
      <c r="V1280" s="963">
        <v>1</v>
      </c>
      <c r="W1280" s="807" t="s">
        <v>10255</v>
      </c>
      <c r="X1280" s="807">
        <v>1</v>
      </c>
      <c r="Y1280" s="807" t="s">
        <v>12820</v>
      </c>
      <c r="Z1280" s="807"/>
      <c r="AA1280" s="807"/>
      <c r="AB1280" s="807"/>
      <c r="AC1280" s="807" t="s">
        <v>10027</v>
      </c>
      <c r="AD1280" s="807" t="s">
        <v>10027</v>
      </c>
      <c r="AE1280" s="807" t="s">
        <v>10027</v>
      </c>
      <c r="AF1280" s="807" t="s">
        <v>2239</v>
      </c>
      <c r="AG1280" s="807"/>
      <c r="AH1280" s="807" t="s">
        <v>663</v>
      </c>
      <c r="AI1280" s="807" t="s">
        <v>14595</v>
      </c>
      <c r="AJ1280" s="807"/>
      <c r="AK1280" s="559"/>
    </row>
    <row r="1281" spans="1:37" ht="90" customHeight="1" x14ac:dyDescent="0.25">
      <c r="A1281" s="767"/>
      <c r="B1281" s="784">
        <v>1273</v>
      </c>
      <c r="C1281" s="785" t="s">
        <v>3162</v>
      </c>
      <c r="D1281" s="785" t="s">
        <v>8843</v>
      </c>
      <c r="E1281" s="807"/>
      <c r="F1281" s="787" t="s">
        <v>9575</v>
      </c>
      <c r="G1281" s="784" t="s">
        <v>1105</v>
      </c>
      <c r="H1281" s="807"/>
      <c r="I1281" s="807"/>
      <c r="J1281" s="807"/>
      <c r="K1281" s="807"/>
      <c r="L1281" s="807">
        <f t="shared" si="99"/>
        <v>57.72</v>
      </c>
      <c r="M1281" s="807">
        <f t="shared" si="99"/>
        <v>17.88</v>
      </c>
      <c r="N1281" s="788">
        <v>4.8099999999999996</v>
      </c>
      <c r="O1281" s="788">
        <v>1.49</v>
      </c>
      <c r="P1281" s="788" t="s">
        <v>1527</v>
      </c>
      <c r="Q1281" s="807" t="s">
        <v>813</v>
      </c>
      <c r="R1281" s="807"/>
      <c r="S1281" s="807" t="s">
        <v>9057</v>
      </c>
      <c r="T1281" s="807"/>
      <c r="U1281" s="807"/>
      <c r="V1281" s="963"/>
      <c r="W1281" s="807"/>
      <c r="X1281" s="807"/>
      <c r="Y1281" s="807"/>
      <c r="Z1281" s="807"/>
      <c r="AA1281" s="807"/>
      <c r="AB1281" s="807"/>
      <c r="AC1281" s="807"/>
      <c r="AD1281" s="807"/>
      <c r="AE1281" s="807"/>
      <c r="AF1281" s="807"/>
      <c r="AG1281" s="807"/>
      <c r="AH1281" s="807"/>
      <c r="AI1281" s="807" t="s">
        <v>11748</v>
      </c>
      <c r="AJ1281" s="807"/>
      <c r="AK1281" s="559"/>
    </row>
    <row r="1282" spans="1:37" ht="150" customHeight="1" x14ac:dyDescent="0.25">
      <c r="A1282" s="767"/>
      <c r="B1282" s="784">
        <v>1274</v>
      </c>
      <c r="C1282" s="785" t="s">
        <v>3162</v>
      </c>
      <c r="D1282" s="785" t="s">
        <v>17030</v>
      </c>
      <c r="E1282" s="807" t="s">
        <v>17031</v>
      </c>
      <c r="F1282" s="787" t="s">
        <v>9576</v>
      </c>
      <c r="G1282" s="784" t="s">
        <v>1105</v>
      </c>
      <c r="H1282" s="807"/>
      <c r="I1282" s="807"/>
      <c r="J1282" s="807"/>
      <c r="K1282" s="807">
        <v>5779.31</v>
      </c>
      <c r="L1282" s="807">
        <f t="shared" ref="L1282:M1345" si="100">N1282*12</f>
        <v>502.79999999999995</v>
      </c>
      <c r="M1282" s="807">
        <f t="shared" si="100"/>
        <v>93.36</v>
      </c>
      <c r="N1282" s="788">
        <v>41.9</v>
      </c>
      <c r="O1282" s="788">
        <v>7.78</v>
      </c>
      <c r="P1282" s="788" t="s">
        <v>1527</v>
      </c>
      <c r="Q1282" s="807" t="s">
        <v>813</v>
      </c>
      <c r="R1282" s="807" t="s">
        <v>17287</v>
      </c>
      <c r="S1282" s="807" t="s">
        <v>8952</v>
      </c>
      <c r="T1282" s="807" t="s">
        <v>14722</v>
      </c>
      <c r="U1282" s="807">
        <v>14.2</v>
      </c>
      <c r="V1282" s="963">
        <v>1</v>
      </c>
      <c r="W1282" s="807" t="s">
        <v>11376</v>
      </c>
      <c r="X1282" s="807">
        <v>1</v>
      </c>
      <c r="Y1282" s="807" t="s">
        <v>14537</v>
      </c>
      <c r="Z1282" s="807"/>
      <c r="AA1282" s="807"/>
      <c r="AB1282" s="807"/>
      <c r="AC1282" s="807" t="s">
        <v>10027</v>
      </c>
      <c r="AD1282" s="807" t="s">
        <v>10027</v>
      </c>
      <c r="AE1282" s="807" t="s">
        <v>10027</v>
      </c>
      <c r="AF1282" s="807" t="s">
        <v>2239</v>
      </c>
      <c r="AG1282" s="807"/>
      <c r="AH1282" s="807" t="s">
        <v>663</v>
      </c>
      <c r="AI1282" s="807" t="s">
        <v>11748</v>
      </c>
      <c r="AJ1282" s="807"/>
      <c r="AK1282" s="559"/>
    </row>
    <row r="1283" spans="1:37" ht="105" customHeight="1" x14ac:dyDescent="0.25">
      <c r="A1283" s="767"/>
      <c r="B1283" s="784">
        <v>1275</v>
      </c>
      <c r="C1283" s="785" t="s">
        <v>3162</v>
      </c>
      <c r="D1283" s="785" t="s">
        <v>17103</v>
      </c>
      <c r="E1283" s="807" t="s">
        <v>10675</v>
      </c>
      <c r="F1283" s="787" t="s">
        <v>14041</v>
      </c>
      <c r="G1283" s="784" t="s">
        <v>1105</v>
      </c>
      <c r="H1283" s="807"/>
      <c r="I1283" s="807"/>
      <c r="J1283" s="807"/>
      <c r="K1283" s="807">
        <v>1183.1400000000001</v>
      </c>
      <c r="L1283" s="807">
        <f t="shared" si="100"/>
        <v>102.84</v>
      </c>
      <c r="M1283" s="807">
        <f t="shared" si="100"/>
        <v>31.92</v>
      </c>
      <c r="N1283" s="788">
        <v>8.57</v>
      </c>
      <c r="O1283" s="788">
        <v>2.66</v>
      </c>
      <c r="P1283" s="788" t="s">
        <v>1527</v>
      </c>
      <c r="Q1283" s="807" t="s">
        <v>813</v>
      </c>
      <c r="R1283" s="807" t="s">
        <v>17287</v>
      </c>
      <c r="S1283" s="807" t="s">
        <v>8952</v>
      </c>
      <c r="T1283" s="807" t="s">
        <v>14040</v>
      </c>
      <c r="U1283" s="807">
        <v>14.2</v>
      </c>
      <c r="V1283" s="963"/>
      <c r="W1283" s="807"/>
      <c r="X1283" s="807">
        <v>1</v>
      </c>
      <c r="Y1283" s="807" t="s">
        <v>10266</v>
      </c>
      <c r="Z1283" s="807" t="s">
        <v>12783</v>
      </c>
      <c r="AA1283" s="807"/>
      <c r="AB1283" s="807"/>
      <c r="AC1283" s="807" t="s">
        <v>10027</v>
      </c>
      <c r="AD1283" s="807" t="s">
        <v>10027</v>
      </c>
      <c r="AE1283" s="807" t="s">
        <v>10027</v>
      </c>
      <c r="AF1283" s="807" t="s">
        <v>2239</v>
      </c>
      <c r="AG1283" s="807"/>
      <c r="AH1283" s="807" t="s">
        <v>663</v>
      </c>
      <c r="AI1283" s="807" t="s">
        <v>12815</v>
      </c>
      <c r="AJ1283" s="807"/>
      <c r="AK1283" s="559"/>
    </row>
    <row r="1284" spans="1:37" ht="90" customHeight="1" x14ac:dyDescent="0.25">
      <c r="A1284" s="767"/>
      <c r="B1284" s="784">
        <v>1276</v>
      </c>
      <c r="C1284" s="785" t="s">
        <v>3162</v>
      </c>
      <c r="D1284" s="785" t="s">
        <v>17033</v>
      </c>
      <c r="E1284" s="807" t="s">
        <v>17034</v>
      </c>
      <c r="F1284" s="787" t="s">
        <v>9577</v>
      </c>
      <c r="G1284" s="784" t="s">
        <v>1105</v>
      </c>
      <c r="H1284" s="807"/>
      <c r="I1284" s="807"/>
      <c r="J1284" s="807"/>
      <c r="K1284" s="807">
        <v>1340.68</v>
      </c>
      <c r="L1284" s="807">
        <f t="shared" si="100"/>
        <v>116.64000000000001</v>
      </c>
      <c r="M1284" s="807">
        <f t="shared" si="100"/>
        <v>36.24</v>
      </c>
      <c r="N1284" s="788">
        <v>9.7200000000000006</v>
      </c>
      <c r="O1284" s="788">
        <v>3.02</v>
      </c>
      <c r="P1284" s="788" t="s">
        <v>1527</v>
      </c>
      <c r="Q1284" s="807" t="s">
        <v>813</v>
      </c>
      <c r="R1284" s="807" t="s">
        <v>17287</v>
      </c>
      <c r="S1284" s="807" t="s">
        <v>8952</v>
      </c>
      <c r="T1284" s="807" t="s">
        <v>14596</v>
      </c>
      <c r="U1284" s="807">
        <v>11</v>
      </c>
      <c r="V1284" s="963">
        <v>1</v>
      </c>
      <c r="W1284" s="807" t="s">
        <v>11495</v>
      </c>
      <c r="X1284" s="807">
        <v>1</v>
      </c>
      <c r="Y1284" s="807" t="s">
        <v>10611</v>
      </c>
      <c r="Z1284" s="807"/>
      <c r="AA1284" s="807"/>
      <c r="AB1284" s="807"/>
      <c r="AC1284" s="807" t="s">
        <v>10027</v>
      </c>
      <c r="AD1284" s="807" t="s">
        <v>10027</v>
      </c>
      <c r="AE1284" s="807" t="s">
        <v>10027</v>
      </c>
      <c r="AF1284" s="807" t="s">
        <v>10027</v>
      </c>
      <c r="AG1284" s="807"/>
      <c r="AH1284" s="807" t="s">
        <v>663</v>
      </c>
      <c r="AI1284" s="807" t="s">
        <v>12821</v>
      </c>
      <c r="AJ1284" s="807"/>
      <c r="AK1284" s="559"/>
    </row>
    <row r="1285" spans="1:37" ht="135" customHeight="1" x14ac:dyDescent="0.25">
      <c r="A1285" s="767"/>
      <c r="B1285" s="784">
        <v>1277</v>
      </c>
      <c r="C1285" s="785" t="s">
        <v>3162</v>
      </c>
      <c r="D1285" s="785" t="s">
        <v>17104</v>
      </c>
      <c r="E1285" s="807" t="s">
        <v>10742</v>
      </c>
      <c r="F1285" s="787" t="s">
        <v>9581</v>
      </c>
      <c r="G1285" s="784" t="s">
        <v>1105</v>
      </c>
      <c r="H1285" s="807"/>
      <c r="I1285" s="807"/>
      <c r="J1285" s="807"/>
      <c r="K1285" s="807">
        <v>2584.8200000000002</v>
      </c>
      <c r="L1285" s="807">
        <f t="shared" si="100"/>
        <v>224.88</v>
      </c>
      <c r="M1285" s="807">
        <f t="shared" si="100"/>
        <v>69.72</v>
      </c>
      <c r="N1285" s="788">
        <v>18.739999999999998</v>
      </c>
      <c r="O1285" s="788">
        <v>5.81</v>
      </c>
      <c r="P1285" s="788" t="s">
        <v>1527</v>
      </c>
      <c r="Q1285" s="807" t="s">
        <v>813</v>
      </c>
      <c r="R1285" s="807" t="s">
        <v>17287</v>
      </c>
      <c r="S1285" s="807" t="s">
        <v>8952</v>
      </c>
      <c r="T1285" s="807" t="s">
        <v>14597</v>
      </c>
      <c r="U1285" s="807">
        <v>14.2</v>
      </c>
      <c r="V1285" s="963">
        <v>2</v>
      </c>
      <c r="W1285" s="807" t="s">
        <v>10866</v>
      </c>
      <c r="X1285" s="807">
        <v>1</v>
      </c>
      <c r="Y1285" s="807" t="s">
        <v>14449</v>
      </c>
      <c r="Z1285" s="807"/>
      <c r="AA1285" s="807"/>
      <c r="AB1285" s="807"/>
      <c r="AC1285" s="807" t="s">
        <v>10027</v>
      </c>
      <c r="AD1285" s="807" t="s">
        <v>10027</v>
      </c>
      <c r="AE1285" s="807" t="s">
        <v>10027</v>
      </c>
      <c r="AF1285" s="807" t="s">
        <v>2239</v>
      </c>
      <c r="AG1285" s="807"/>
      <c r="AH1285" s="807" t="s">
        <v>663</v>
      </c>
      <c r="AI1285" s="807" t="s">
        <v>16607</v>
      </c>
      <c r="AJ1285" s="807"/>
      <c r="AK1285" s="559"/>
    </row>
    <row r="1286" spans="1:37" ht="150" customHeight="1" x14ac:dyDescent="0.25">
      <c r="A1286" s="767"/>
      <c r="B1286" s="784">
        <v>1278</v>
      </c>
      <c r="C1286" s="785" t="s">
        <v>3162</v>
      </c>
      <c r="D1286" s="785" t="s">
        <v>17037</v>
      </c>
      <c r="E1286" s="807" t="s">
        <v>9651</v>
      </c>
      <c r="F1286" s="787" t="s">
        <v>9652</v>
      </c>
      <c r="G1286" s="784" t="s">
        <v>1105</v>
      </c>
      <c r="H1286" s="807"/>
      <c r="I1286" s="807"/>
      <c r="J1286" s="807"/>
      <c r="K1286" s="807">
        <v>4758.62</v>
      </c>
      <c r="L1286" s="807">
        <f t="shared" si="100"/>
        <v>414</v>
      </c>
      <c r="M1286" s="807">
        <f t="shared" si="100"/>
        <v>1.56</v>
      </c>
      <c r="N1286" s="788">
        <v>34.5</v>
      </c>
      <c r="O1286" s="788">
        <v>0.13</v>
      </c>
      <c r="P1286" s="788" t="s">
        <v>1527</v>
      </c>
      <c r="Q1286" s="807" t="s">
        <v>813</v>
      </c>
      <c r="R1286" s="807" t="s">
        <v>17287</v>
      </c>
      <c r="S1286" s="807" t="s">
        <v>8952</v>
      </c>
      <c r="T1286" s="807" t="s">
        <v>14598</v>
      </c>
      <c r="U1286" s="807">
        <v>14.2</v>
      </c>
      <c r="V1286" s="963">
        <v>1</v>
      </c>
      <c r="W1286" s="807" t="s">
        <v>14599</v>
      </c>
      <c r="X1286" s="807">
        <v>1</v>
      </c>
      <c r="Y1286" s="807" t="s">
        <v>14600</v>
      </c>
      <c r="Z1286" s="807"/>
      <c r="AA1286" s="807"/>
      <c r="AB1286" s="807"/>
      <c r="AC1286" s="807" t="s">
        <v>10027</v>
      </c>
      <c r="AD1286" s="807" t="s">
        <v>10027</v>
      </c>
      <c r="AE1286" s="807" t="s">
        <v>10027</v>
      </c>
      <c r="AF1286" s="807" t="s">
        <v>2239</v>
      </c>
      <c r="AG1286" s="807"/>
      <c r="AH1286" s="807"/>
      <c r="AI1286" s="807" t="s">
        <v>13360</v>
      </c>
      <c r="AJ1286" s="807"/>
      <c r="AK1286" s="559"/>
    </row>
    <row r="1287" spans="1:37" ht="105" customHeight="1" x14ac:dyDescent="0.25">
      <c r="A1287" s="767"/>
      <c r="B1287" s="784">
        <v>1279</v>
      </c>
      <c r="C1287" s="785" t="s">
        <v>3162</v>
      </c>
      <c r="D1287" s="785" t="s">
        <v>17040</v>
      </c>
      <c r="E1287" s="807" t="s">
        <v>17041</v>
      </c>
      <c r="F1287" s="787" t="s">
        <v>9582</v>
      </c>
      <c r="G1287" s="784" t="s">
        <v>1105</v>
      </c>
      <c r="H1287" s="807"/>
      <c r="I1287" s="807"/>
      <c r="J1287" s="807"/>
      <c r="K1287" s="807">
        <v>1664.2</v>
      </c>
      <c r="L1287" s="807">
        <f t="shared" si="100"/>
        <v>306.24</v>
      </c>
      <c r="M1287" s="807">
        <f t="shared" si="100"/>
        <v>44.88</v>
      </c>
      <c r="N1287" s="788">
        <v>25.52</v>
      </c>
      <c r="O1287" s="788">
        <v>3.74</v>
      </c>
      <c r="P1287" s="788" t="s">
        <v>1527</v>
      </c>
      <c r="Q1287" s="807" t="s">
        <v>813</v>
      </c>
      <c r="R1287" s="807" t="s">
        <v>17287</v>
      </c>
      <c r="S1287" s="807" t="s">
        <v>8952</v>
      </c>
      <c r="T1287" s="807" t="s">
        <v>17202</v>
      </c>
      <c r="U1287" s="807">
        <v>11</v>
      </c>
      <c r="V1287" s="963">
        <v>1</v>
      </c>
      <c r="W1287" s="807" t="s">
        <v>16396</v>
      </c>
      <c r="X1287" s="807">
        <v>1</v>
      </c>
      <c r="Y1287" s="807" t="s">
        <v>14449</v>
      </c>
      <c r="Z1287" s="807"/>
      <c r="AA1287" s="807"/>
      <c r="AB1287" s="807"/>
      <c r="AC1287" s="807" t="s">
        <v>10027</v>
      </c>
      <c r="AD1287" s="807" t="s">
        <v>10027</v>
      </c>
      <c r="AE1287" s="807" t="s">
        <v>10027</v>
      </c>
      <c r="AF1287" s="807" t="s">
        <v>10027</v>
      </c>
      <c r="AG1287" s="807"/>
      <c r="AH1287" s="807"/>
      <c r="AI1287" s="807" t="s">
        <v>11340</v>
      </c>
      <c r="AJ1287" s="807"/>
      <c r="AK1287" s="559"/>
    </row>
    <row r="1288" spans="1:37" ht="165" customHeight="1" x14ac:dyDescent="0.25">
      <c r="A1288" s="767"/>
      <c r="B1288" s="784">
        <v>1280</v>
      </c>
      <c r="C1288" s="785" t="s">
        <v>3162</v>
      </c>
      <c r="D1288" s="785" t="s">
        <v>17042</v>
      </c>
      <c r="E1288" s="807" t="s">
        <v>10735</v>
      </c>
      <c r="F1288" s="787" t="s">
        <v>9583</v>
      </c>
      <c r="G1288" s="784" t="s">
        <v>1105</v>
      </c>
      <c r="H1288" s="807"/>
      <c r="I1288" s="807"/>
      <c r="J1288" s="807"/>
      <c r="K1288" s="807">
        <v>1002.75</v>
      </c>
      <c r="L1288" s="807">
        <f t="shared" si="100"/>
        <v>87.24</v>
      </c>
      <c r="M1288" s="807">
        <f t="shared" si="100"/>
        <v>27.119999999999997</v>
      </c>
      <c r="N1288" s="788">
        <v>7.27</v>
      </c>
      <c r="O1288" s="788">
        <v>2.2599999999999998</v>
      </c>
      <c r="P1288" s="788" t="s">
        <v>1527</v>
      </c>
      <c r="Q1288" s="807" t="s">
        <v>813</v>
      </c>
      <c r="R1288" s="807" t="s">
        <v>17287</v>
      </c>
      <c r="S1288" s="807" t="s">
        <v>8952</v>
      </c>
      <c r="T1288" s="807" t="s">
        <v>14601</v>
      </c>
      <c r="U1288" s="807">
        <v>14.2</v>
      </c>
      <c r="V1288" s="963">
        <v>1</v>
      </c>
      <c r="W1288" s="807" t="s">
        <v>13625</v>
      </c>
      <c r="X1288" s="807"/>
      <c r="Y1288" s="807"/>
      <c r="Z1288" s="807"/>
      <c r="AA1288" s="807"/>
      <c r="AB1288" s="807"/>
      <c r="AC1288" s="807" t="s">
        <v>10027</v>
      </c>
      <c r="AD1288" s="807" t="s">
        <v>10027</v>
      </c>
      <c r="AE1288" s="807" t="s">
        <v>10027</v>
      </c>
      <c r="AF1288" s="807" t="s">
        <v>2239</v>
      </c>
      <c r="AG1288" s="807"/>
      <c r="AH1288" s="807" t="s">
        <v>663</v>
      </c>
      <c r="AI1288" s="807" t="s">
        <v>11749</v>
      </c>
      <c r="AJ1288" s="807"/>
      <c r="AK1288" s="559"/>
    </row>
    <row r="1289" spans="1:37" ht="165" customHeight="1" x14ac:dyDescent="0.25">
      <c r="A1289" s="767"/>
      <c r="B1289" s="784">
        <v>1281</v>
      </c>
      <c r="C1289" s="785" t="s">
        <v>3162</v>
      </c>
      <c r="D1289" s="785" t="s">
        <v>17043</v>
      </c>
      <c r="E1289" s="807" t="s">
        <v>10129</v>
      </c>
      <c r="F1289" s="787" t="s">
        <v>9584</v>
      </c>
      <c r="G1289" s="784" t="s">
        <v>1105</v>
      </c>
      <c r="H1289" s="807"/>
      <c r="I1289" s="807"/>
      <c r="J1289" s="807"/>
      <c r="K1289" s="807">
        <v>1529.65</v>
      </c>
      <c r="L1289" s="807">
        <f t="shared" si="100"/>
        <v>133.07999999999998</v>
      </c>
      <c r="M1289" s="807">
        <f t="shared" si="100"/>
        <v>41.28</v>
      </c>
      <c r="N1289" s="788">
        <v>11.09</v>
      </c>
      <c r="O1289" s="788">
        <v>3.44</v>
      </c>
      <c r="P1289" s="788" t="s">
        <v>1527</v>
      </c>
      <c r="Q1289" s="807" t="s">
        <v>813</v>
      </c>
      <c r="R1289" s="807" t="s">
        <v>17287</v>
      </c>
      <c r="S1289" s="807" t="s">
        <v>8952</v>
      </c>
      <c r="T1289" s="807" t="s">
        <v>14602</v>
      </c>
      <c r="U1289" s="807">
        <v>14.2</v>
      </c>
      <c r="V1289" s="963">
        <v>1</v>
      </c>
      <c r="W1289" s="807" t="s">
        <v>11495</v>
      </c>
      <c r="X1289" s="807">
        <v>1</v>
      </c>
      <c r="Y1289" s="807" t="s">
        <v>14039</v>
      </c>
      <c r="Z1289" s="807"/>
      <c r="AA1289" s="807"/>
      <c r="AB1289" s="807"/>
      <c r="AC1289" s="807" t="s">
        <v>10027</v>
      </c>
      <c r="AD1289" s="807" t="s">
        <v>10027</v>
      </c>
      <c r="AE1289" s="807" t="s">
        <v>10027</v>
      </c>
      <c r="AF1289" s="807" t="s">
        <v>10027</v>
      </c>
      <c r="AG1289" s="807"/>
      <c r="AH1289" s="807" t="s">
        <v>663</v>
      </c>
      <c r="AI1289" s="807" t="s">
        <v>11749</v>
      </c>
      <c r="AJ1289" s="807"/>
      <c r="AK1289" s="559"/>
    </row>
    <row r="1290" spans="1:37" ht="120" customHeight="1" x14ac:dyDescent="0.25">
      <c r="A1290" s="767"/>
      <c r="B1290" s="784">
        <v>1282</v>
      </c>
      <c r="C1290" s="785" t="s">
        <v>3162</v>
      </c>
      <c r="D1290" s="785" t="s">
        <v>13130</v>
      </c>
      <c r="E1290" s="807" t="s">
        <v>17105</v>
      </c>
      <c r="F1290" s="787" t="s">
        <v>9585</v>
      </c>
      <c r="G1290" s="784" t="s">
        <v>1105</v>
      </c>
      <c r="H1290" s="807"/>
      <c r="I1290" s="807"/>
      <c r="J1290" s="807"/>
      <c r="K1290" s="807">
        <v>1142.06</v>
      </c>
      <c r="L1290" s="807">
        <f t="shared" si="100"/>
        <v>99.359999999999985</v>
      </c>
      <c r="M1290" s="807">
        <f t="shared" si="100"/>
        <v>30.839999999999996</v>
      </c>
      <c r="N1290" s="788">
        <v>8.2799999999999994</v>
      </c>
      <c r="O1290" s="788">
        <v>2.57</v>
      </c>
      <c r="P1290" s="788" t="s">
        <v>1527</v>
      </c>
      <c r="Q1290" s="807" t="s">
        <v>813</v>
      </c>
      <c r="R1290" s="807" t="s">
        <v>17287</v>
      </c>
      <c r="S1290" s="807" t="s">
        <v>8952</v>
      </c>
      <c r="T1290" s="807" t="s">
        <v>14603</v>
      </c>
      <c r="U1290" s="807">
        <v>11</v>
      </c>
      <c r="V1290" s="963">
        <v>1</v>
      </c>
      <c r="W1290" s="807" t="s">
        <v>10462</v>
      </c>
      <c r="X1290" s="807">
        <v>1</v>
      </c>
      <c r="Y1290" s="807" t="s">
        <v>10680</v>
      </c>
      <c r="Z1290" s="807"/>
      <c r="AA1290" s="807"/>
      <c r="AB1290" s="807"/>
      <c r="AC1290" s="807" t="s">
        <v>10027</v>
      </c>
      <c r="AD1290" s="807" t="s">
        <v>10027</v>
      </c>
      <c r="AE1290" s="807" t="s">
        <v>10027</v>
      </c>
      <c r="AF1290" s="807" t="s">
        <v>2239</v>
      </c>
      <c r="AG1290" s="807"/>
      <c r="AH1290" s="807" t="s">
        <v>663</v>
      </c>
      <c r="AI1290" s="807" t="s">
        <v>11749</v>
      </c>
      <c r="AJ1290" s="807"/>
      <c r="AK1290" s="559"/>
    </row>
    <row r="1291" spans="1:37" ht="165" customHeight="1" x14ac:dyDescent="0.25">
      <c r="A1291" s="767"/>
      <c r="B1291" s="784">
        <v>1283</v>
      </c>
      <c r="C1291" s="785" t="s">
        <v>3162</v>
      </c>
      <c r="D1291" s="785" t="s">
        <v>17050</v>
      </c>
      <c r="E1291" s="807" t="s">
        <v>17051</v>
      </c>
      <c r="F1291" s="787" t="s">
        <v>9586</v>
      </c>
      <c r="G1291" s="784" t="s">
        <v>1105</v>
      </c>
      <c r="H1291" s="807"/>
      <c r="I1291" s="807"/>
      <c r="J1291" s="807"/>
      <c r="K1291" s="807">
        <v>1222.06</v>
      </c>
      <c r="L1291" s="807">
        <f t="shared" si="100"/>
        <v>106.32</v>
      </c>
      <c r="M1291" s="807">
        <f t="shared" si="100"/>
        <v>33</v>
      </c>
      <c r="N1291" s="788">
        <v>8.86</v>
      </c>
      <c r="O1291" s="788">
        <v>2.75</v>
      </c>
      <c r="P1291" s="788" t="s">
        <v>1527</v>
      </c>
      <c r="Q1291" s="807" t="s">
        <v>813</v>
      </c>
      <c r="R1291" s="807" t="s">
        <v>17287</v>
      </c>
      <c r="S1291" s="807" t="s">
        <v>8952</v>
      </c>
      <c r="T1291" s="807" t="s">
        <v>14604</v>
      </c>
      <c r="U1291" s="807">
        <v>14.2</v>
      </c>
      <c r="V1291" s="963">
        <v>1</v>
      </c>
      <c r="W1291" s="760" t="s">
        <v>11376</v>
      </c>
      <c r="X1291" s="807">
        <v>1</v>
      </c>
      <c r="Y1291" s="807" t="s">
        <v>14489</v>
      </c>
      <c r="Z1291" s="807"/>
      <c r="AA1291" s="807"/>
      <c r="AB1291" s="807"/>
      <c r="AC1291" s="807" t="s">
        <v>10027</v>
      </c>
      <c r="AD1291" s="807" t="s">
        <v>10027</v>
      </c>
      <c r="AE1291" s="807" t="s">
        <v>10027</v>
      </c>
      <c r="AF1291" s="807" t="s">
        <v>2239</v>
      </c>
      <c r="AG1291" s="807"/>
      <c r="AH1291" s="807" t="s">
        <v>663</v>
      </c>
      <c r="AI1291" s="807" t="s">
        <v>11749</v>
      </c>
      <c r="AJ1291" s="807"/>
      <c r="AK1291" s="559"/>
    </row>
    <row r="1292" spans="1:37" ht="135" customHeight="1" x14ac:dyDescent="0.25">
      <c r="A1292" s="767"/>
      <c r="B1292" s="784">
        <v>1284</v>
      </c>
      <c r="C1292" s="785" t="s">
        <v>3162</v>
      </c>
      <c r="D1292" s="785" t="s">
        <v>17056</v>
      </c>
      <c r="E1292" s="807" t="s">
        <v>10242</v>
      </c>
      <c r="F1292" s="787" t="s">
        <v>9587</v>
      </c>
      <c r="G1292" s="784" t="s">
        <v>1105</v>
      </c>
      <c r="H1292" s="807"/>
      <c r="I1292" s="807"/>
      <c r="J1292" s="807"/>
      <c r="K1292" s="807">
        <v>1350.34</v>
      </c>
      <c r="L1292" s="807">
        <f t="shared" si="100"/>
        <v>117.47999999999999</v>
      </c>
      <c r="M1292" s="807">
        <f t="shared" si="100"/>
        <v>36.480000000000004</v>
      </c>
      <c r="N1292" s="788">
        <v>9.7899999999999991</v>
      </c>
      <c r="O1292" s="788">
        <v>3.04</v>
      </c>
      <c r="P1292" s="788" t="s">
        <v>1527</v>
      </c>
      <c r="Q1292" s="807" t="s">
        <v>813</v>
      </c>
      <c r="R1292" s="807" t="s">
        <v>17287</v>
      </c>
      <c r="S1292" s="807" t="s">
        <v>8952</v>
      </c>
      <c r="T1292" s="807" t="s">
        <v>14605</v>
      </c>
      <c r="U1292" s="807">
        <v>11</v>
      </c>
      <c r="V1292" s="963">
        <v>2</v>
      </c>
      <c r="W1292" s="807" t="s">
        <v>10866</v>
      </c>
      <c r="X1292" s="807">
        <v>1</v>
      </c>
      <c r="Y1292" s="807" t="s">
        <v>14606</v>
      </c>
      <c r="Z1292" s="807"/>
      <c r="AA1292" s="807"/>
      <c r="AB1292" s="807"/>
      <c r="AC1292" s="807" t="s">
        <v>10027</v>
      </c>
      <c r="AD1292" s="807" t="s">
        <v>10027</v>
      </c>
      <c r="AE1292" s="807" t="s">
        <v>10027</v>
      </c>
      <c r="AF1292" s="807" t="s">
        <v>2239</v>
      </c>
      <c r="AG1292" s="807"/>
      <c r="AH1292" s="807" t="s">
        <v>663</v>
      </c>
      <c r="AI1292" s="807" t="s">
        <v>11750</v>
      </c>
      <c r="AJ1292" s="807"/>
      <c r="AK1292" s="559"/>
    </row>
    <row r="1293" spans="1:37" ht="78.75" customHeight="1" x14ac:dyDescent="0.25">
      <c r="A1293" s="767"/>
      <c r="B1293" s="784">
        <v>1285</v>
      </c>
      <c r="C1293" s="785" t="s">
        <v>3162</v>
      </c>
      <c r="D1293" s="785" t="s">
        <v>17062</v>
      </c>
      <c r="E1293" s="807" t="s">
        <v>17063</v>
      </c>
      <c r="F1293" s="787" t="s">
        <v>9591</v>
      </c>
      <c r="G1293" s="784" t="s">
        <v>1105</v>
      </c>
      <c r="H1293" s="807"/>
      <c r="I1293" s="807"/>
      <c r="J1293" s="807"/>
      <c r="K1293" s="807">
        <v>1146.21</v>
      </c>
      <c r="L1293" s="807">
        <f t="shared" si="100"/>
        <v>99.72</v>
      </c>
      <c r="M1293" s="807">
        <f t="shared" si="100"/>
        <v>30.96</v>
      </c>
      <c r="N1293" s="788">
        <v>8.31</v>
      </c>
      <c r="O1293" s="788">
        <v>2.58</v>
      </c>
      <c r="P1293" s="788" t="s">
        <v>1527</v>
      </c>
      <c r="Q1293" s="807" t="s">
        <v>813</v>
      </c>
      <c r="R1293" s="807" t="s">
        <v>17287</v>
      </c>
      <c r="S1293" s="807" t="s">
        <v>8952</v>
      </c>
      <c r="T1293" s="807" t="s">
        <v>14607</v>
      </c>
      <c r="U1293" s="807">
        <v>14.2</v>
      </c>
      <c r="V1293" s="963">
        <v>1</v>
      </c>
      <c r="W1293" s="807" t="s">
        <v>13625</v>
      </c>
      <c r="X1293" s="807"/>
      <c r="Y1293" s="807"/>
      <c r="Z1293" s="807"/>
      <c r="AA1293" s="807"/>
      <c r="AB1293" s="807"/>
      <c r="AC1293" s="807" t="s">
        <v>10027</v>
      </c>
      <c r="AD1293" s="807" t="s">
        <v>10027</v>
      </c>
      <c r="AE1293" s="807" t="s">
        <v>10027</v>
      </c>
      <c r="AF1293" s="807" t="s">
        <v>2239</v>
      </c>
      <c r="AG1293" s="807"/>
      <c r="AH1293" s="807" t="s">
        <v>663</v>
      </c>
      <c r="AI1293" s="807" t="s">
        <v>11750</v>
      </c>
      <c r="AJ1293" s="807"/>
      <c r="AK1293" s="559"/>
    </row>
    <row r="1294" spans="1:37" ht="180" customHeight="1" x14ac:dyDescent="0.25">
      <c r="A1294" s="767"/>
      <c r="B1294" s="784">
        <v>1286</v>
      </c>
      <c r="C1294" s="785" t="s">
        <v>3162</v>
      </c>
      <c r="D1294" s="785" t="s">
        <v>17059</v>
      </c>
      <c r="E1294" s="807" t="s">
        <v>11751</v>
      </c>
      <c r="F1294" s="787" t="s">
        <v>9590</v>
      </c>
      <c r="G1294" s="784" t="s">
        <v>1105</v>
      </c>
      <c r="H1294" s="807"/>
      <c r="I1294" s="807"/>
      <c r="J1294" s="807"/>
      <c r="K1294" s="807">
        <v>5224.8999999999996</v>
      </c>
      <c r="L1294" s="807">
        <f t="shared" si="100"/>
        <v>615.96</v>
      </c>
      <c r="M1294" s="807">
        <f t="shared" si="100"/>
        <v>141.12</v>
      </c>
      <c r="N1294" s="788">
        <v>51.33</v>
      </c>
      <c r="O1294" s="788">
        <v>11.76</v>
      </c>
      <c r="P1294" s="788" t="s">
        <v>1527</v>
      </c>
      <c r="Q1294" s="807" t="s">
        <v>813</v>
      </c>
      <c r="R1294" s="807" t="s">
        <v>17287</v>
      </c>
      <c r="S1294" s="807" t="s">
        <v>8952</v>
      </c>
      <c r="T1294" s="807" t="s">
        <v>17485</v>
      </c>
      <c r="U1294" s="807">
        <v>11</v>
      </c>
      <c r="V1294" s="963">
        <v>1</v>
      </c>
      <c r="W1294" s="807" t="s">
        <v>17203</v>
      </c>
      <c r="X1294" s="807">
        <v>1</v>
      </c>
      <c r="Y1294" s="807" t="s">
        <v>17204</v>
      </c>
      <c r="Z1294" s="807"/>
      <c r="AA1294" s="807"/>
      <c r="AB1294" s="807"/>
      <c r="AC1294" s="807" t="s">
        <v>10027</v>
      </c>
      <c r="AD1294" s="807" t="s">
        <v>10027</v>
      </c>
      <c r="AE1294" s="807" t="s">
        <v>10027</v>
      </c>
      <c r="AF1294" s="807" t="s">
        <v>2239</v>
      </c>
      <c r="AG1294" s="807"/>
      <c r="AH1294" s="807"/>
      <c r="AI1294" s="807" t="s">
        <v>17184</v>
      </c>
      <c r="AJ1294" s="807"/>
      <c r="AK1294" s="559"/>
    </row>
    <row r="1295" spans="1:37" ht="150" customHeight="1" x14ac:dyDescent="0.25">
      <c r="A1295" s="767"/>
      <c r="B1295" s="784">
        <v>1287</v>
      </c>
      <c r="C1295" s="785" t="s">
        <v>3162</v>
      </c>
      <c r="D1295" s="785" t="s">
        <v>17064</v>
      </c>
      <c r="E1295" s="807" t="s">
        <v>10180</v>
      </c>
      <c r="F1295" s="787" t="s">
        <v>9592</v>
      </c>
      <c r="G1295" s="784" t="s">
        <v>1105</v>
      </c>
      <c r="H1295" s="807"/>
      <c r="I1295" s="807"/>
      <c r="J1295" s="807"/>
      <c r="K1295" s="807">
        <v>5224.82</v>
      </c>
      <c r="L1295" s="807">
        <f t="shared" si="100"/>
        <v>454.56000000000006</v>
      </c>
      <c r="M1295" s="807">
        <f t="shared" si="100"/>
        <v>141.12</v>
      </c>
      <c r="N1295" s="788">
        <v>37.880000000000003</v>
      </c>
      <c r="O1295" s="788">
        <v>11.76</v>
      </c>
      <c r="P1295" s="788" t="s">
        <v>1527</v>
      </c>
      <c r="Q1295" s="807" t="s">
        <v>813</v>
      </c>
      <c r="R1295" s="807" t="s">
        <v>17287</v>
      </c>
      <c r="S1295" s="807" t="s">
        <v>8952</v>
      </c>
      <c r="T1295" s="807" t="s">
        <v>14608</v>
      </c>
      <c r="U1295" s="807">
        <v>14.2</v>
      </c>
      <c r="V1295" s="963">
        <v>1</v>
      </c>
      <c r="W1295" s="807" t="s">
        <v>10866</v>
      </c>
      <c r="X1295" s="807">
        <v>1</v>
      </c>
      <c r="Y1295" s="807" t="s">
        <v>14606</v>
      </c>
      <c r="Z1295" s="807"/>
      <c r="AA1295" s="807"/>
      <c r="AB1295" s="807"/>
      <c r="AC1295" s="807" t="s">
        <v>10027</v>
      </c>
      <c r="AD1295" s="807" t="s">
        <v>10027</v>
      </c>
      <c r="AE1295" s="807" t="s">
        <v>10027</v>
      </c>
      <c r="AF1295" s="807" t="s">
        <v>2239</v>
      </c>
      <c r="AG1295" s="807"/>
      <c r="AH1295" s="807" t="s">
        <v>663</v>
      </c>
      <c r="AI1295" s="807" t="s">
        <v>11340</v>
      </c>
      <c r="AJ1295" s="807"/>
      <c r="AK1295" s="559"/>
    </row>
    <row r="1296" spans="1:37" ht="225" customHeight="1" x14ac:dyDescent="0.25">
      <c r="A1296" s="767"/>
      <c r="B1296" s="784">
        <v>1288</v>
      </c>
      <c r="C1296" s="785" t="s">
        <v>3162</v>
      </c>
      <c r="D1296" s="785" t="s">
        <v>13113</v>
      </c>
      <c r="E1296" s="807" t="s">
        <v>9627</v>
      </c>
      <c r="F1296" s="787" t="s">
        <v>11752</v>
      </c>
      <c r="G1296" s="784" t="s">
        <v>1105</v>
      </c>
      <c r="H1296" s="807"/>
      <c r="I1296" s="807"/>
      <c r="J1296" s="807"/>
      <c r="K1296" s="807">
        <v>4413.79</v>
      </c>
      <c r="L1296" s="807">
        <f t="shared" si="100"/>
        <v>384</v>
      </c>
      <c r="M1296" s="807">
        <f t="shared" si="100"/>
        <v>120</v>
      </c>
      <c r="N1296" s="788">
        <v>32</v>
      </c>
      <c r="O1296" s="788">
        <v>10</v>
      </c>
      <c r="P1296" s="788" t="s">
        <v>1527</v>
      </c>
      <c r="Q1296" s="807"/>
      <c r="R1296" s="807" t="s">
        <v>17287</v>
      </c>
      <c r="S1296" s="807" t="s">
        <v>8952</v>
      </c>
      <c r="T1296" s="807" t="s">
        <v>11754</v>
      </c>
      <c r="U1296" s="807">
        <v>5.5</v>
      </c>
      <c r="V1296" s="963">
        <v>1</v>
      </c>
      <c r="W1296" s="807" t="s">
        <v>11753</v>
      </c>
      <c r="X1296" s="807"/>
      <c r="Y1296" s="807"/>
      <c r="Z1296" s="807"/>
      <c r="AA1296" s="807"/>
      <c r="AB1296" s="807"/>
      <c r="AC1296" s="807" t="s">
        <v>10027</v>
      </c>
      <c r="AD1296" s="807" t="s">
        <v>10027</v>
      </c>
      <c r="AE1296" s="807" t="s">
        <v>10027</v>
      </c>
      <c r="AF1296" s="807" t="s">
        <v>2239</v>
      </c>
      <c r="AG1296" s="807"/>
      <c r="AH1296" s="807" t="s">
        <v>663</v>
      </c>
      <c r="AI1296" s="807" t="s">
        <v>11340</v>
      </c>
      <c r="AJ1296" s="807"/>
      <c r="AK1296" s="559"/>
    </row>
    <row r="1297" spans="1:37" ht="31.5" customHeight="1" x14ac:dyDescent="0.25">
      <c r="A1297" s="767"/>
      <c r="B1297" s="784">
        <v>1289</v>
      </c>
      <c r="C1297" s="785" t="s">
        <v>1191</v>
      </c>
      <c r="D1297" s="783" t="s">
        <v>16977</v>
      </c>
      <c r="E1297" s="800" t="s">
        <v>12826</v>
      </c>
      <c r="F1297" s="815" t="s">
        <v>9653</v>
      </c>
      <c r="G1297" s="782" t="s">
        <v>1105</v>
      </c>
      <c r="H1297" s="800"/>
      <c r="I1297" s="800"/>
      <c r="J1297" s="800"/>
      <c r="K1297" s="800">
        <v>1724.14</v>
      </c>
      <c r="L1297" s="807">
        <f t="shared" si="100"/>
        <v>150</v>
      </c>
      <c r="M1297" s="807">
        <f t="shared" si="100"/>
        <v>46.56</v>
      </c>
      <c r="N1297" s="790">
        <v>12.5</v>
      </c>
      <c r="O1297" s="790">
        <v>3.88</v>
      </c>
      <c r="P1297" s="788" t="s">
        <v>1527</v>
      </c>
      <c r="Q1297" s="807" t="s">
        <v>813</v>
      </c>
      <c r="R1297" s="807" t="s">
        <v>17287</v>
      </c>
      <c r="S1297" s="800" t="s">
        <v>8952</v>
      </c>
      <c r="T1297" s="800" t="s">
        <v>14038</v>
      </c>
      <c r="U1297" s="800">
        <v>12</v>
      </c>
      <c r="V1297" s="945">
        <v>1</v>
      </c>
      <c r="W1297" s="800" t="s">
        <v>11735</v>
      </c>
      <c r="X1297" s="800">
        <v>1</v>
      </c>
      <c r="Y1297" s="800" t="s">
        <v>14039</v>
      </c>
      <c r="Z1297" s="800"/>
      <c r="AA1297" s="800"/>
      <c r="AB1297" s="800"/>
      <c r="AC1297" s="800" t="s">
        <v>10027</v>
      </c>
      <c r="AD1297" s="800" t="s">
        <v>10027</v>
      </c>
      <c r="AE1297" s="800" t="s">
        <v>10027</v>
      </c>
      <c r="AF1297" s="800" t="s">
        <v>2239</v>
      </c>
      <c r="AG1297" s="800"/>
      <c r="AH1297" s="800" t="s">
        <v>663</v>
      </c>
      <c r="AI1297" s="800"/>
      <c r="AJ1297" s="800"/>
      <c r="AK1297" s="559"/>
    </row>
    <row r="1298" spans="1:37" ht="165" customHeight="1" x14ac:dyDescent="0.25">
      <c r="A1298" s="767"/>
      <c r="B1298" s="784">
        <v>1290</v>
      </c>
      <c r="C1298" s="785" t="s">
        <v>1191</v>
      </c>
      <c r="D1298" s="783" t="s">
        <v>16979</v>
      </c>
      <c r="E1298" s="800" t="s">
        <v>10127</v>
      </c>
      <c r="F1298" s="815" t="s">
        <v>9654</v>
      </c>
      <c r="G1298" s="782" t="s">
        <v>1105</v>
      </c>
      <c r="H1298" s="800"/>
      <c r="I1298" s="800"/>
      <c r="J1298" s="800"/>
      <c r="K1298" s="800">
        <v>4264.83</v>
      </c>
      <c r="L1298" s="807">
        <f t="shared" si="100"/>
        <v>371.04</v>
      </c>
      <c r="M1298" s="807">
        <f t="shared" si="100"/>
        <v>115.19999999999999</v>
      </c>
      <c r="N1298" s="790">
        <v>30.92</v>
      </c>
      <c r="O1298" s="790">
        <v>9.6</v>
      </c>
      <c r="P1298" s="788" t="s">
        <v>1527</v>
      </c>
      <c r="Q1298" s="807" t="s">
        <v>813</v>
      </c>
      <c r="R1298" s="807" t="s">
        <v>17287</v>
      </c>
      <c r="S1298" s="800" t="s">
        <v>8952</v>
      </c>
      <c r="T1298" s="800" t="s">
        <v>14609</v>
      </c>
      <c r="U1298" s="800">
        <v>11</v>
      </c>
      <c r="V1298" s="945">
        <v>1</v>
      </c>
      <c r="W1298" s="800" t="s">
        <v>11507</v>
      </c>
      <c r="X1298" s="800">
        <v>1</v>
      </c>
      <c r="Y1298" s="800" t="s">
        <v>14449</v>
      </c>
      <c r="Z1298" s="800"/>
      <c r="AA1298" s="800"/>
      <c r="AB1298" s="800"/>
      <c r="AC1298" s="800" t="s">
        <v>10027</v>
      </c>
      <c r="AD1298" s="800" t="s">
        <v>10027</v>
      </c>
      <c r="AE1298" s="800" t="s">
        <v>10027</v>
      </c>
      <c r="AF1298" s="800" t="s">
        <v>2239</v>
      </c>
      <c r="AG1298" s="800"/>
      <c r="AH1298" s="800" t="s">
        <v>663</v>
      </c>
      <c r="AI1298" s="800" t="s">
        <v>14610</v>
      </c>
      <c r="AJ1298" s="800"/>
      <c r="AK1298" s="559"/>
    </row>
    <row r="1299" spans="1:37" ht="60" customHeight="1" x14ac:dyDescent="0.25">
      <c r="A1299" s="767"/>
      <c r="B1299" s="784">
        <v>1291</v>
      </c>
      <c r="C1299" s="785" t="s">
        <v>1191</v>
      </c>
      <c r="D1299" s="783" t="s">
        <v>17271</v>
      </c>
      <c r="E1299" s="800" t="s">
        <v>11397</v>
      </c>
      <c r="F1299" s="815" t="s">
        <v>17272</v>
      </c>
      <c r="G1299" s="782" t="s">
        <v>1105</v>
      </c>
      <c r="H1299" s="800"/>
      <c r="I1299" s="800"/>
      <c r="J1299" s="800"/>
      <c r="K1299" s="800">
        <v>674.7</v>
      </c>
      <c r="L1299" s="807">
        <f t="shared" si="100"/>
        <v>58.679999999999993</v>
      </c>
      <c r="M1299" s="807">
        <f t="shared" si="100"/>
        <v>18.240000000000002</v>
      </c>
      <c r="N1299" s="790">
        <v>4.8899999999999997</v>
      </c>
      <c r="O1299" s="790">
        <v>1.52</v>
      </c>
      <c r="P1299" s="788" t="s">
        <v>1527</v>
      </c>
      <c r="Q1299" s="800" t="s">
        <v>813</v>
      </c>
      <c r="R1299" s="807" t="s">
        <v>17287</v>
      </c>
      <c r="S1299" s="800" t="s">
        <v>8952</v>
      </c>
      <c r="T1299" s="800" t="s">
        <v>17205</v>
      </c>
      <c r="U1299" s="800">
        <v>11</v>
      </c>
      <c r="V1299" s="945"/>
      <c r="W1299" s="800"/>
      <c r="X1299" s="800">
        <v>1</v>
      </c>
      <c r="Y1299" s="800"/>
      <c r="Z1299" s="800" t="s">
        <v>14623</v>
      </c>
      <c r="AA1299" s="800"/>
      <c r="AB1299" s="800"/>
      <c r="AC1299" s="800" t="s">
        <v>10027</v>
      </c>
      <c r="AD1299" s="800" t="s">
        <v>10027</v>
      </c>
      <c r="AE1299" s="800" t="s">
        <v>10027</v>
      </c>
      <c r="AF1299" s="800" t="s">
        <v>2239</v>
      </c>
      <c r="AG1299" s="800"/>
      <c r="AH1299" s="800" t="s">
        <v>663</v>
      </c>
      <c r="AI1299" s="800" t="s">
        <v>11340</v>
      </c>
      <c r="AJ1299" s="800"/>
      <c r="AK1299" s="559"/>
    </row>
    <row r="1300" spans="1:37" ht="60" customHeight="1" x14ac:dyDescent="0.25">
      <c r="A1300" s="767"/>
      <c r="B1300" s="784">
        <v>1292</v>
      </c>
      <c r="C1300" s="785" t="s">
        <v>1191</v>
      </c>
      <c r="D1300" s="785" t="s">
        <v>17003</v>
      </c>
      <c r="E1300" s="807" t="s">
        <v>13239</v>
      </c>
      <c r="F1300" s="787" t="s">
        <v>15960</v>
      </c>
      <c r="G1300" s="784" t="s">
        <v>1105</v>
      </c>
      <c r="H1300" s="807"/>
      <c r="I1300" s="807"/>
      <c r="J1300" s="807"/>
      <c r="K1300" s="807">
        <v>298</v>
      </c>
      <c r="L1300" s="807">
        <f t="shared" si="100"/>
        <v>187.32</v>
      </c>
      <c r="M1300" s="807">
        <f t="shared" si="100"/>
        <v>8.0400000000000009</v>
      </c>
      <c r="N1300" s="788">
        <v>15.61</v>
      </c>
      <c r="O1300" s="788">
        <v>0.67</v>
      </c>
      <c r="P1300" s="788" t="s">
        <v>1527</v>
      </c>
      <c r="Q1300" s="807" t="s">
        <v>813</v>
      </c>
      <c r="R1300" s="807" t="s">
        <v>17287</v>
      </c>
      <c r="S1300" s="800" t="s">
        <v>8952</v>
      </c>
      <c r="T1300" s="807" t="s">
        <v>17206</v>
      </c>
      <c r="U1300" s="807">
        <v>11</v>
      </c>
      <c r="V1300" s="963">
        <v>1</v>
      </c>
      <c r="W1300" s="807" t="s">
        <v>16673</v>
      </c>
      <c r="X1300" s="807">
        <v>1</v>
      </c>
      <c r="Y1300" s="807" t="s">
        <v>14039</v>
      </c>
      <c r="Z1300" s="807"/>
      <c r="AA1300" s="807"/>
      <c r="AB1300" s="807"/>
      <c r="AC1300" s="807" t="s">
        <v>10027</v>
      </c>
      <c r="AD1300" s="807" t="s">
        <v>10027</v>
      </c>
      <c r="AE1300" s="807" t="s">
        <v>10027</v>
      </c>
      <c r="AF1300" s="807" t="s">
        <v>2239</v>
      </c>
      <c r="AG1300" s="807"/>
      <c r="AH1300" s="807"/>
      <c r="AI1300" s="807" t="s">
        <v>16375</v>
      </c>
      <c r="AJ1300" s="807"/>
      <c r="AK1300" s="559"/>
    </row>
    <row r="1301" spans="1:37" ht="105" customHeight="1" x14ac:dyDescent="0.25">
      <c r="A1301" s="767"/>
      <c r="B1301" s="784">
        <v>1293</v>
      </c>
      <c r="C1301" s="785" t="s">
        <v>1191</v>
      </c>
      <c r="D1301" s="783" t="s">
        <v>9359</v>
      </c>
      <c r="E1301" s="800" t="s">
        <v>11398</v>
      </c>
      <c r="F1301" s="815" t="s">
        <v>9696</v>
      </c>
      <c r="G1301" s="782" t="s">
        <v>1105</v>
      </c>
      <c r="H1301" s="800"/>
      <c r="I1301" s="800"/>
      <c r="J1301" s="800"/>
      <c r="K1301" s="800"/>
      <c r="L1301" s="807">
        <f t="shared" si="100"/>
        <v>65.52</v>
      </c>
      <c r="M1301" s="807">
        <f t="shared" si="100"/>
        <v>2.16</v>
      </c>
      <c r="N1301" s="790">
        <v>5.46</v>
      </c>
      <c r="O1301" s="790">
        <v>0.18</v>
      </c>
      <c r="P1301" s="788" t="s">
        <v>1527</v>
      </c>
      <c r="Q1301" s="807"/>
      <c r="R1301" s="800"/>
      <c r="S1301" s="800" t="s">
        <v>9057</v>
      </c>
      <c r="T1301" s="800"/>
      <c r="U1301" s="800"/>
      <c r="V1301" s="945"/>
      <c r="W1301" s="800"/>
      <c r="X1301" s="800"/>
      <c r="Y1301" s="800"/>
      <c r="Z1301" s="800"/>
      <c r="AA1301" s="800"/>
      <c r="AB1301" s="800"/>
      <c r="AC1301" s="800"/>
      <c r="AD1301" s="800"/>
      <c r="AE1301" s="800"/>
      <c r="AF1301" s="800"/>
      <c r="AG1301" s="800"/>
      <c r="AH1301" s="800"/>
      <c r="AI1301" s="800" t="s">
        <v>11350</v>
      </c>
      <c r="AJ1301" s="800"/>
      <c r="AK1301" s="559"/>
    </row>
    <row r="1302" spans="1:37" ht="150" customHeight="1" x14ac:dyDescent="0.25">
      <c r="A1302" s="767"/>
      <c r="B1302" s="784">
        <v>1294</v>
      </c>
      <c r="C1302" s="785" t="s">
        <v>1191</v>
      </c>
      <c r="D1302" s="785" t="s">
        <v>17078</v>
      </c>
      <c r="E1302" s="807" t="s">
        <v>11339</v>
      </c>
      <c r="F1302" s="799" t="s">
        <v>9697</v>
      </c>
      <c r="G1302" s="784" t="s">
        <v>1105</v>
      </c>
      <c r="H1302" s="807"/>
      <c r="I1302" s="807"/>
      <c r="J1302" s="807"/>
      <c r="K1302" s="807">
        <v>1279.99</v>
      </c>
      <c r="L1302" s="807">
        <f t="shared" si="100"/>
        <v>111.35999999999999</v>
      </c>
      <c r="M1302" s="807">
        <f t="shared" si="100"/>
        <v>3.7199999999999998</v>
      </c>
      <c r="N1302" s="790">
        <v>9.2799999999999994</v>
      </c>
      <c r="O1302" s="790">
        <v>0.31</v>
      </c>
      <c r="P1302" s="788" t="s">
        <v>1527</v>
      </c>
      <c r="Q1302" s="807" t="s">
        <v>813</v>
      </c>
      <c r="R1302" s="807" t="s">
        <v>17287</v>
      </c>
      <c r="S1302" s="807" t="s">
        <v>8952</v>
      </c>
      <c r="T1302" s="811" t="s">
        <v>14611</v>
      </c>
      <c r="U1302" s="807">
        <v>14.2</v>
      </c>
      <c r="V1302" s="963">
        <v>1</v>
      </c>
      <c r="W1302" s="807" t="s">
        <v>14508</v>
      </c>
      <c r="X1302" s="807">
        <v>1</v>
      </c>
      <c r="Y1302" s="807" t="s">
        <v>12830</v>
      </c>
      <c r="Z1302" s="807"/>
      <c r="AA1302" s="807"/>
      <c r="AB1302" s="807"/>
      <c r="AC1302" s="807" t="s">
        <v>10027</v>
      </c>
      <c r="AD1302" s="807" t="s">
        <v>10027</v>
      </c>
      <c r="AE1302" s="807" t="s">
        <v>10027</v>
      </c>
      <c r="AF1302" s="807" t="s">
        <v>2239</v>
      </c>
      <c r="AG1302" s="807"/>
      <c r="AH1302" s="807" t="s">
        <v>663</v>
      </c>
      <c r="AI1302" s="807" t="s">
        <v>11340</v>
      </c>
      <c r="AJ1302" s="807"/>
      <c r="AK1302" s="559"/>
    </row>
    <row r="1303" spans="1:37" ht="60" customHeight="1" x14ac:dyDescent="0.25">
      <c r="A1303" s="767"/>
      <c r="B1303" s="784">
        <v>1295</v>
      </c>
      <c r="C1303" s="785" t="s">
        <v>1191</v>
      </c>
      <c r="D1303" s="785" t="s">
        <v>9360</v>
      </c>
      <c r="E1303" s="807" t="s">
        <v>13244</v>
      </c>
      <c r="F1303" s="799" t="s">
        <v>9698</v>
      </c>
      <c r="G1303" s="784" t="s">
        <v>1105</v>
      </c>
      <c r="H1303" s="807"/>
      <c r="I1303" s="807"/>
      <c r="J1303" s="807"/>
      <c r="K1303" s="807"/>
      <c r="L1303" s="807">
        <f t="shared" si="100"/>
        <v>376.79999999999995</v>
      </c>
      <c r="M1303" s="807">
        <f t="shared" si="100"/>
        <v>116.88</v>
      </c>
      <c r="N1303" s="790">
        <v>31.4</v>
      </c>
      <c r="O1303" s="790">
        <v>9.74</v>
      </c>
      <c r="P1303" s="788" t="s">
        <v>1527</v>
      </c>
      <c r="Q1303" s="807"/>
      <c r="R1303" s="807"/>
      <c r="S1303" s="807" t="s">
        <v>9057</v>
      </c>
      <c r="T1303" s="807"/>
      <c r="U1303" s="807"/>
      <c r="V1303" s="963"/>
      <c r="W1303" s="807"/>
      <c r="X1303" s="807"/>
      <c r="Y1303" s="807"/>
      <c r="Z1303" s="807"/>
      <c r="AA1303" s="807"/>
      <c r="AB1303" s="807"/>
      <c r="AC1303" s="807"/>
      <c r="AD1303" s="807"/>
      <c r="AE1303" s="807"/>
      <c r="AF1303" s="807"/>
      <c r="AG1303" s="807"/>
      <c r="AH1303" s="807"/>
      <c r="AI1303" s="807" t="s">
        <v>11341</v>
      </c>
      <c r="AJ1303" s="807"/>
      <c r="AK1303" s="559"/>
    </row>
    <row r="1304" spans="1:37" ht="105" customHeight="1" x14ac:dyDescent="0.25">
      <c r="A1304" s="767"/>
      <c r="B1304" s="784">
        <v>1296</v>
      </c>
      <c r="C1304" s="785" t="s">
        <v>1191</v>
      </c>
      <c r="D1304" s="785" t="s">
        <v>12781</v>
      </c>
      <c r="E1304" s="807" t="s">
        <v>17026</v>
      </c>
      <c r="F1304" s="799" t="s">
        <v>9699</v>
      </c>
      <c r="G1304" s="784" t="s">
        <v>1105</v>
      </c>
      <c r="H1304" s="807"/>
      <c r="I1304" s="807"/>
      <c r="J1304" s="807"/>
      <c r="K1304" s="807">
        <v>2278.62</v>
      </c>
      <c r="L1304" s="807">
        <f t="shared" si="100"/>
        <v>198.24</v>
      </c>
      <c r="M1304" s="807">
        <f t="shared" si="100"/>
        <v>61.56</v>
      </c>
      <c r="N1304" s="790">
        <v>16.52</v>
      </c>
      <c r="O1304" s="790">
        <v>5.13</v>
      </c>
      <c r="P1304" s="788" t="s">
        <v>1527</v>
      </c>
      <c r="Q1304" s="807" t="s">
        <v>813</v>
      </c>
      <c r="R1304" s="807" t="s">
        <v>17287</v>
      </c>
      <c r="S1304" s="807" t="s">
        <v>8952</v>
      </c>
      <c r="T1304" s="807" t="s">
        <v>14612</v>
      </c>
      <c r="U1304" s="807">
        <v>14.2</v>
      </c>
      <c r="V1304" s="963">
        <v>1</v>
      </c>
      <c r="W1304" s="807" t="s">
        <v>11507</v>
      </c>
      <c r="X1304" s="807">
        <v>1</v>
      </c>
      <c r="Y1304" s="807" t="s">
        <v>14537</v>
      </c>
      <c r="Z1304" s="807"/>
      <c r="AA1304" s="807"/>
      <c r="AB1304" s="807"/>
      <c r="AC1304" s="807" t="s">
        <v>10027</v>
      </c>
      <c r="AD1304" s="807" t="s">
        <v>10027</v>
      </c>
      <c r="AE1304" s="807" t="s">
        <v>10027</v>
      </c>
      <c r="AF1304" s="807" t="s">
        <v>2239</v>
      </c>
      <c r="AG1304" s="807"/>
      <c r="AH1304" s="807"/>
      <c r="AI1304" s="807" t="s">
        <v>11340</v>
      </c>
      <c r="AJ1304" s="807"/>
      <c r="AK1304" s="559"/>
    </row>
    <row r="1305" spans="1:37" ht="105" customHeight="1" x14ac:dyDescent="0.25">
      <c r="A1305" s="767"/>
      <c r="B1305" s="784">
        <v>1297</v>
      </c>
      <c r="C1305" s="785" t="s">
        <v>1191</v>
      </c>
      <c r="D1305" s="785" t="s">
        <v>12782</v>
      </c>
      <c r="E1305" s="807" t="s">
        <v>10733</v>
      </c>
      <c r="F1305" s="799" t="s">
        <v>13621</v>
      </c>
      <c r="G1305" s="784" t="s">
        <v>1105</v>
      </c>
      <c r="H1305" s="807"/>
      <c r="I1305" s="807"/>
      <c r="J1305" s="807"/>
      <c r="K1305" s="807">
        <v>764.8</v>
      </c>
      <c r="L1305" s="807">
        <f t="shared" si="100"/>
        <v>66.48</v>
      </c>
      <c r="M1305" s="807">
        <f t="shared" si="100"/>
        <v>20.64</v>
      </c>
      <c r="N1305" s="790">
        <v>5.54</v>
      </c>
      <c r="O1305" s="790">
        <v>1.72</v>
      </c>
      <c r="P1305" s="788" t="s">
        <v>1527</v>
      </c>
      <c r="Q1305" s="807" t="s">
        <v>813</v>
      </c>
      <c r="R1305" s="807" t="s">
        <v>17287</v>
      </c>
      <c r="S1305" s="807" t="s">
        <v>8952</v>
      </c>
      <c r="T1305" s="807" t="s">
        <v>14613</v>
      </c>
      <c r="U1305" s="807">
        <v>11</v>
      </c>
      <c r="V1305" s="963"/>
      <c r="W1305" s="807"/>
      <c r="X1305" s="807"/>
      <c r="Y1305" s="807"/>
      <c r="Z1305" s="807" t="s">
        <v>17047</v>
      </c>
      <c r="AA1305" s="807"/>
      <c r="AB1305" s="807"/>
      <c r="AC1305" s="807" t="s">
        <v>10027</v>
      </c>
      <c r="AD1305" s="807" t="s">
        <v>2239</v>
      </c>
      <c r="AE1305" s="807" t="s">
        <v>2239</v>
      </c>
      <c r="AF1305" s="807" t="s">
        <v>2239</v>
      </c>
      <c r="AG1305" s="807"/>
      <c r="AH1305" s="807"/>
      <c r="AI1305" s="807" t="s">
        <v>13622</v>
      </c>
      <c r="AJ1305" s="807"/>
      <c r="AK1305" s="559"/>
    </row>
    <row r="1306" spans="1:37" ht="60" customHeight="1" x14ac:dyDescent="0.25">
      <c r="A1306" s="767"/>
      <c r="B1306" s="784">
        <v>1298</v>
      </c>
      <c r="C1306" s="785" t="s">
        <v>1191</v>
      </c>
      <c r="D1306" s="785" t="s">
        <v>17038</v>
      </c>
      <c r="E1306" s="807" t="s">
        <v>13979</v>
      </c>
      <c r="F1306" s="799" t="s">
        <v>15961</v>
      </c>
      <c r="G1306" s="784" t="s">
        <v>1105</v>
      </c>
      <c r="H1306" s="807"/>
      <c r="I1306" s="807"/>
      <c r="J1306" s="807"/>
      <c r="K1306" s="807">
        <v>461.9</v>
      </c>
      <c r="L1306" s="807">
        <f t="shared" si="100"/>
        <v>201.60000000000002</v>
      </c>
      <c r="M1306" s="807">
        <f t="shared" si="100"/>
        <v>12.48</v>
      </c>
      <c r="N1306" s="790">
        <v>16.8</v>
      </c>
      <c r="O1306" s="790">
        <v>1.04</v>
      </c>
      <c r="P1306" s="788" t="s">
        <v>1527</v>
      </c>
      <c r="Q1306" s="807" t="s">
        <v>813</v>
      </c>
      <c r="R1306" s="807" t="s">
        <v>17287</v>
      </c>
      <c r="S1306" s="807" t="s">
        <v>8952</v>
      </c>
      <c r="T1306" s="807" t="s">
        <v>17207</v>
      </c>
      <c r="U1306" s="807">
        <v>11</v>
      </c>
      <c r="V1306" s="963">
        <v>1</v>
      </c>
      <c r="W1306" s="807" t="s">
        <v>16673</v>
      </c>
      <c r="X1306" s="807">
        <v>1</v>
      </c>
      <c r="Y1306" s="807" t="s">
        <v>14039</v>
      </c>
      <c r="Z1306" s="807"/>
      <c r="AA1306" s="807"/>
      <c r="AB1306" s="807"/>
      <c r="AC1306" s="807" t="s">
        <v>10027</v>
      </c>
      <c r="AD1306" s="807" t="s">
        <v>10027</v>
      </c>
      <c r="AE1306" s="807" t="s">
        <v>10027</v>
      </c>
      <c r="AF1306" s="807" t="s">
        <v>2239</v>
      </c>
      <c r="AG1306" s="807"/>
      <c r="AH1306" s="807" t="s">
        <v>663</v>
      </c>
      <c r="AI1306" s="807" t="s">
        <v>16382</v>
      </c>
      <c r="AJ1306" s="807"/>
      <c r="AK1306" s="559"/>
    </row>
    <row r="1307" spans="1:37" ht="180" customHeight="1" x14ac:dyDescent="0.25">
      <c r="A1307" s="767"/>
      <c r="B1307" s="784">
        <v>1299</v>
      </c>
      <c r="C1307" s="785" t="s">
        <v>1191</v>
      </c>
      <c r="D1307" s="785" t="s">
        <v>17055</v>
      </c>
      <c r="E1307" s="807" t="s">
        <v>12705</v>
      </c>
      <c r="F1307" s="799" t="s">
        <v>13181</v>
      </c>
      <c r="G1307" s="784" t="s">
        <v>1105</v>
      </c>
      <c r="H1307" s="807"/>
      <c r="I1307" s="807"/>
      <c r="J1307" s="807"/>
      <c r="K1307" s="807">
        <v>5303.45</v>
      </c>
      <c r="L1307" s="807">
        <f t="shared" si="100"/>
        <v>461.40000000000003</v>
      </c>
      <c r="M1307" s="807">
        <f t="shared" si="100"/>
        <v>143.28</v>
      </c>
      <c r="N1307" s="790">
        <v>38.450000000000003</v>
      </c>
      <c r="O1307" s="790">
        <v>11.94</v>
      </c>
      <c r="P1307" s="788" t="s">
        <v>1527</v>
      </c>
      <c r="Q1307" s="807" t="s">
        <v>813</v>
      </c>
      <c r="R1307" s="807" t="s">
        <v>17287</v>
      </c>
      <c r="S1307" s="807" t="s">
        <v>11342</v>
      </c>
      <c r="T1307" s="807" t="s">
        <v>14614</v>
      </c>
      <c r="U1307" s="807">
        <v>14.2</v>
      </c>
      <c r="V1307" s="963">
        <v>1</v>
      </c>
      <c r="W1307" s="807" t="s">
        <v>14591</v>
      </c>
      <c r="X1307" s="807">
        <v>1</v>
      </c>
      <c r="Y1307" s="807" t="s">
        <v>12683</v>
      </c>
      <c r="Z1307" s="807"/>
      <c r="AA1307" s="807"/>
      <c r="AB1307" s="807"/>
      <c r="AC1307" s="807" t="s">
        <v>10027</v>
      </c>
      <c r="AD1307" s="807" t="s">
        <v>10027</v>
      </c>
      <c r="AE1307" s="807" t="s">
        <v>10027</v>
      </c>
      <c r="AF1307" s="807" t="s">
        <v>2239</v>
      </c>
      <c r="AG1307" s="807"/>
      <c r="AH1307" s="807" t="s">
        <v>663</v>
      </c>
      <c r="AI1307" s="807" t="s">
        <v>12827</v>
      </c>
      <c r="AJ1307" s="807"/>
      <c r="AK1307" s="559"/>
    </row>
    <row r="1308" spans="1:37" ht="120" customHeight="1" x14ac:dyDescent="0.25">
      <c r="A1308" s="767"/>
      <c r="B1308" s="784">
        <v>1300</v>
      </c>
      <c r="C1308" s="785" t="s">
        <v>1191</v>
      </c>
      <c r="D1308" s="785" t="s">
        <v>17069</v>
      </c>
      <c r="E1308" s="807" t="s">
        <v>10128</v>
      </c>
      <c r="F1308" s="799" t="s">
        <v>9700</v>
      </c>
      <c r="G1308" s="784" t="s">
        <v>1105</v>
      </c>
      <c r="H1308" s="807"/>
      <c r="I1308" s="807"/>
      <c r="J1308" s="807"/>
      <c r="K1308" s="807">
        <v>540.69000000000005</v>
      </c>
      <c r="L1308" s="807">
        <f t="shared" si="100"/>
        <v>47.04</v>
      </c>
      <c r="M1308" s="807">
        <f t="shared" si="100"/>
        <v>14.52</v>
      </c>
      <c r="N1308" s="790">
        <v>3.92</v>
      </c>
      <c r="O1308" s="790">
        <v>1.21</v>
      </c>
      <c r="P1308" s="788" t="s">
        <v>1527</v>
      </c>
      <c r="Q1308" s="807" t="s">
        <v>813</v>
      </c>
      <c r="R1308" s="807" t="s">
        <v>17287</v>
      </c>
      <c r="S1308" s="807" t="s">
        <v>11342</v>
      </c>
      <c r="T1308" s="807" t="s">
        <v>14615</v>
      </c>
      <c r="U1308" s="807">
        <v>11</v>
      </c>
      <c r="V1308" s="963">
        <v>1</v>
      </c>
      <c r="W1308" s="807" t="s">
        <v>12828</v>
      </c>
      <c r="X1308" s="807">
        <v>1</v>
      </c>
      <c r="Y1308" s="807" t="s">
        <v>12683</v>
      </c>
      <c r="Z1308" s="807"/>
      <c r="AA1308" s="807"/>
      <c r="AB1308" s="807"/>
      <c r="AC1308" s="807" t="s">
        <v>10027</v>
      </c>
      <c r="AD1308" s="807" t="s">
        <v>10027</v>
      </c>
      <c r="AE1308" s="807" t="s">
        <v>10027</v>
      </c>
      <c r="AF1308" s="807" t="s">
        <v>2239</v>
      </c>
      <c r="AG1308" s="807"/>
      <c r="AH1308" s="807" t="s">
        <v>663</v>
      </c>
      <c r="AI1308" s="807" t="s">
        <v>11759</v>
      </c>
      <c r="AJ1308" s="807"/>
      <c r="AK1308" s="559"/>
    </row>
    <row r="1309" spans="1:37" ht="165" customHeight="1" x14ac:dyDescent="0.25">
      <c r="A1309" s="767"/>
      <c r="B1309" s="784">
        <v>1301</v>
      </c>
      <c r="C1309" s="785" t="s">
        <v>1191</v>
      </c>
      <c r="D1309" s="785" t="s">
        <v>17070</v>
      </c>
      <c r="E1309" s="807" t="s">
        <v>17071</v>
      </c>
      <c r="F1309" s="799" t="s">
        <v>9701</v>
      </c>
      <c r="G1309" s="784" t="s">
        <v>1105</v>
      </c>
      <c r="H1309" s="807"/>
      <c r="I1309" s="807"/>
      <c r="J1309" s="807"/>
      <c r="K1309" s="807">
        <v>1797.24</v>
      </c>
      <c r="L1309" s="807">
        <f t="shared" si="100"/>
        <v>156.35999999999999</v>
      </c>
      <c r="M1309" s="807">
        <f t="shared" si="100"/>
        <v>48.480000000000004</v>
      </c>
      <c r="N1309" s="790">
        <v>13.03</v>
      </c>
      <c r="O1309" s="790">
        <v>4.04</v>
      </c>
      <c r="P1309" s="788" t="s">
        <v>1527</v>
      </c>
      <c r="Q1309" s="807" t="s">
        <v>813</v>
      </c>
      <c r="R1309" s="807" t="s">
        <v>17287</v>
      </c>
      <c r="S1309" s="807" t="s">
        <v>8952</v>
      </c>
      <c r="T1309" s="807" t="s">
        <v>14616</v>
      </c>
      <c r="U1309" s="807">
        <v>11</v>
      </c>
      <c r="V1309" s="963">
        <v>1</v>
      </c>
      <c r="W1309" s="807" t="s">
        <v>14672</v>
      </c>
      <c r="X1309" s="807">
        <v>1</v>
      </c>
      <c r="Y1309" s="807" t="s">
        <v>14449</v>
      </c>
      <c r="Z1309" s="807"/>
      <c r="AA1309" s="807"/>
      <c r="AB1309" s="807"/>
      <c r="AC1309" s="807" t="s">
        <v>10027</v>
      </c>
      <c r="AD1309" s="807" t="s">
        <v>10027</v>
      </c>
      <c r="AE1309" s="807" t="s">
        <v>10027</v>
      </c>
      <c r="AF1309" s="807" t="s">
        <v>2239</v>
      </c>
      <c r="AG1309" s="807"/>
      <c r="AH1309" s="807" t="s">
        <v>663</v>
      </c>
      <c r="AI1309" s="807" t="s">
        <v>12829</v>
      </c>
      <c r="AJ1309" s="807"/>
      <c r="AK1309" s="559"/>
    </row>
    <row r="1310" spans="1:37" ht="180" customHeight="1" x14ac:dyDescent="0.25">
      <c r="A1310" s="767"/>
      <c r="B1310" s="784">
        <v>1302</v>
      </c>
      <c r="C1310" s="785" t="s">
        <v>1191</v>
      </c>
      <c r="D1310" s="785" t="s">
        <v>13623</v>
      </c>
      <c r="E1310" s="807" t="s">
        <v>17080</v>
      </c>
      <c r="F1310" s="799" t="s">
        <v>13624</v>
      </c>
      <c r="G1310" s="784" t="s">
        <v>1105</v>
      </c>
      <c r="H1310" s="807"/>
      <c r="I1310" s="807"/>
      <c r="J1310" s="807"/>
      <c r="K1310" s="807">
        <v>1181.2</v>
      </c>
      <c r="L1310" s="807">
        <f t="shared" si="100"/>
        <v>102.72</v>
      </c>
      <c r="M1310" s="807">
        <f t="shared" si="100"/>
        <v>31.92</v>
      </c>
      <c r="N1310" s="790">
        <v>8.56</v>
      </c>
      <c r="O1310" s="790">
        <v>2.66</v>
      </c>
      <c r="P1310" s="788" t="s">
        <v>1527</v>
      </c>
      <c r="Q1310" s="807" t="s">
        <v>813</v>
      </c>
      <c r="R1310" s="807" t="s">
        <v>17287</v>
      </c>
      <c r="S1310" s="807" t="s">
        <v>8952</v>
      </c>
      <c r="T1310" s="807" t="s">
        <v>14617</v>
      </c>
      <c r="U1310" s="807">
        <v>11</v>
      </c>
      <c r="V1310" s="963"/>
      <c r="W1310" s="807"/>
      <c r="X1310" s="807"/>
      <c r="Y1310" s="807"/>
      <c r="Z1310" s="807" t="s">
        <v>14619</v>
      </c>
      <c r="AA1310" s="807"/>
      <c r="AB1310" s="807"/>
      <c r="AC1310" s="807" t="s">
        <v>10027</v>
      </c>
      <c r="AD1310" s="807" t="s">
        <v>2239</v>
      </c>
      <c r="AE1310" s="807" t="s">
        <v>2239</v>
      </c>
      <c r="AF1310" s="807" t="s">
        <v>2239</v>
      </c>
      <c r="AG1310" s="807"/>
      <c r="AH1310" s="807"/>
      <c r="AI1310" s="807" t="s">
        <v>14618</v>
      </c>
      <c r="AJ1310" s="807"/>
      <c r="AK1310" s="559"/>
    </row>
    <row r="1311" spans="1:37" ht="60" customHeight="1" x14ac:dyDescent="0.25">
      <c r="A1311" s="767"/>
      <c r="B1311" s="784">
        <v>1303</v>
      </c>
      <c r="C1311" s="785" t="s">
        <v>1191</v>
      </c>
      <c r="D1311" s="783" t="s">
        <v>9361</v>
      </c>
      <c r="E1311" s="800" t="s">
        <v>15970</v>
      </c>
      <c r="F1311" s="815" t="s">
        <v>15962</v>
      </c>
      <c r="G1311" s="782" t="s">
        <v>1105</v>
      </c>
      <c r="H1311" s="800"/>
      <c r="I1311" s="800"/>
      <c r="J1311" s="800"/>
      <c r="K1311" s="800">
        <v>1193.4000000000001</v>
      </c>
      <c r="L1311" s="807">
        <f t="shared" si="100"/>
        <v>265.20000000000005</v>
      </c>
      <c r="M1311" s="807">
        <f t="shared" si="100"/>
        <v>32.28</v>
      </c>
      <c r="N1311" s="790">
        <v>22.1</v>
      </c>
      <c r="O1311" s="790">
        <v>2.69</v>
      </c>
      <c r="P1311" s="788" t="s">
        <v>1527</v>
      </c>
      <c r="Q1311" s="807" t="s">
        <v>813</v>
      </c>
      <c r="R1311" s="807" t="s">
        <v>17287</v>
      </c>
      <c r="S1311" s="800" t="s">
        <v>8952</v>
      </c>
      <c r="T1311" s="800" t="s">
        <v>17208</v>
      </c>
      <c r="U1311" s="800">
        <v>11</v>
      </c>
      <c r="V1311" s="945">
        <v>2</v>
      </c>
      <c r="W1311" s="800" t="s">
        <v>16673</v>
      </c>
      <c r="X1311" s="800">
        <v>1</v>
      </c>
      <c r="Y1311" s="800"/>
      <c r="Z1311" s="800"/>
      <c r="AA1311" s="800"/>
      <c r="AB1311" s="800"/>
      <c r="AC1311" s="800" t="s">
        <v>10027</v>
      </c>
      <c r="AD1311" s="800" t="s">
        <v>10027</v>
      </c>
      <c r="AE1311" s="800" t="s">
        <v>10027</v>
      </c>
      <c r="AF1311" s="800" t="s">
        <v>2239</v>
      </c>
      <c r="AG1311" s="800"/>
      <c r="AH1311" s="800"/>
      <c r="AI1311" s="800" t="s">
        <v>17057</v>
      </c>
      <c r="AJ1311" s="807"/>
      <c r="AK1311" s="559"/>
    </row>
    <row r="1312" spans="1:37" ht="120" customHeight="1" x14ac:dyDescent="0.25">
      <c r="A1312" s="767"/>
      <c r="B1312" s="784">
        <v>1304</v>
      </c>
      <c r="C1312" s="785" t="s">
        <v>1191</v>
      </c>
      <c r="D1312" s="785" t="s">
        <v>17039</v>
      </c>
      <c r="E1312" s="807" t="s">
        <v>9655</v>
      </c>
      <c r="F1312" s="787" t="s">
        <v>9656</v>
      </c>
      <c r="G1312" s="784" t="s">
        <v>1105</v>
      </c>
      <c r="H1312" s="807"/>
      <c r="I1312" s="807"/>
      <c r="J1312" s="807"/>
      <c r="K1312" s="807">
        <v>2434.48</v>
      </c>
      <c r="L1312" s="807">
        <f t="shared" si="100"/>
        <v>211.79999999999998</v>
      </c>
      <c r="M1312" s="807">
        <f t="shared" si="100"/>
        <v>65.760000000000005</v>
      </c>
      <c r="N1312" s="788">
        <v>17.649999999999999</v>
      </c>
      <c r="O1312" s="788">
        <v>5.48</v>
      </c>
      <c r="P1312" s="788" t="s">
        <v>1527</v>
      </c>
      <c r="Q1312" s="807" t="s">
        <v>813</v>
      </c>
      <c r="R1312" s="807" t="s">
        <v>17287</v>
      </c>
      <c r="S1312" s="807" t="s">
        <v>8952</v>
      </c>
      <c r="T1312" s="807" t="s">
        <v>14620</v>
      </c>
      <c r="U1312" s="807">
        <v>14.2</v>
      </c>
      <c r="V1312" s="963">
        <v>1</v>
      </c>
      <c r="W1312" s="807" t="s">
        <v>14621</v>
      </c>
      <c r="X1312" s="807">
        <v>1</v>
      </c>
      <c r="Y1312" s="807" t="s">
        <v>14449</v>
      </c>
      <c r="Z1312" s="807"/>
      <c r="AA1312" s="807"/>
      <c r="AB1312" s="807"/>
      <c r="AC1312" s="807" t="s">
        <v>10027</v>
      </c>
      <c r="AD1312" s="807" t="s">
        <v>10027</v>
      </c>
      <c r="AE1312" s="807" t="s">
        <v>10027</v>
      </c>
      <c r="AF1312" s="807" t="s">
        <v>2239</v>
      </c>
      <c r="AG1312" s="807"/>
      <c r="AH1312" s="807" t="s">
        <v>663</v>
      </c>
      <c r="AI1312" s="807" t="s">
        <v>11343</v>
      </c>
      <c r="AJ1312" s="807"/>
      <c r="AK1312" s="559"/>
    </row>
    <row r="1313" spans="1:37" ht="120" customHeight="1" x14ac:dyDescent="0.25">
      <c r="A1313" s="767"/>
      <c r="B1313" s="784">
        <v>1305</v>
      </c>
      <c r="C1313" s="785" t="s">
        <v>1191</v>
      </c>
      <c r="D1313" s="785" t="s">
        <v>9362</v>
      </c>
      <c r="E1313" s="807" t="s">
        <v>10734</v>
      </c>
      <c r="F1313" s="799" t="s">
        <v>9702</v>
      </c>
      <c r="G1313" s="784" t="s">
        <v>1105</v>
      </c>
      <c r="H1313" s="807"/>
      <c r="I1313" s="807"/>
      <c r="J1313" s="807"/>
      <c r="K1313" s="807"/>
      <c r="L1313" s="807">
        <f t="shared" si="100"/>
        <v>57.12</v>
      </c>
      <c r="M1313" s="807">
        <f t="shared" si="100"/>
        <v>17.759999999999998</v>
      </c>
      <c r="N1313" s="790">
        <v>4.76</v>
      </c>
      <c r="O1313" s="790">
        <v>1.48</v>
      </c>
      <c r="P1313" s="788" t="s">
        <v>1527</v>
      </c>
      <c r="Q1313" s="807"/>
      <c r="R1313" s="807"/>
      <c r="S1313" s="807" t="s">
        <v>9057</v>
      </c>
      <c r="T1313" s="807"/>
      <c r="U1313" s="807"/>
      <c r="V1313" s="963"/>
      <c r="W1313" s="807"/>
      <c r="X1313" s="807"/>
      <c r="Y1313" s="807"/>
      <c r="Z1313" s="807"/>
      <c r="AA1313" s="807"/>
      <c r="AB1313" s="807"/>
      <c r="AC1313" s="807"/>
      <c r="AD1313" s="807"/>
      <c r="AE1313" s="807"/>
      <c r="AF1313" s="807"/>
      <c r="AG1313" s="807"/>
      <c r="AH1313" s="807" t="s">
        <v>11344</v>
      </c>
      <c r="AI1313" s="807" t="s">
        <v>11345</v>
      </c>
      <c r="AJ1313" s="807"/>
      <c r="AK1313" s="559"/>
    </row>
    <row r="1314" spans="1:37" ht="90" customHeight="1" x14ac:dyDescent="0.25">
      <c r="A1314" s="767"/>
      <c r="B1314" s="784">
        <v>1306</v>
      </c>
      <c r="C1314" s="785" t="s">
        <v>1191</v>
      </c>
      <c r="D1314" s="785" t="s">
        <v>9363</v>
      </c>
      <c r="E1314" s="807" t="s">
        <v>9657</v>
      </c>
      <c r="F1314" s="787" t="s">
        <v>9658</v>
      </c>
      <c r="G1314" s="784" t="s">
        <v>1105</v>
      </c>
      <c r="H1314" s="807"/>
      <c r="I1314" s="807"/>
      <c r="J1314" s="807"/>
      <c r="K1314" s="807"/>
      <c r="L1314" s="807">
        <f t="shared" si="100"/>
        <v>39.24</v>
      </c>
      <c r="M1314" s="807">
        <f t="shared" si="100"/>
        <v>12.120000000000001</v>
      </c>
      <c r="N1314" s="788">
        <v>3.27</v>
      </c>
      <c r="O1314" s="788">
        <v>1.01</v>
      </c>
      <c r="P1314" s="788" t="s">
        <v>1527</v>
      </c>
      <c r="Q1314" s="807"/>
      <c r="R1314" s="807"/>
      <c r="S1314" s="807" t="s">
        <v>9057</v>
      </c>
      <c r="T1314" s="807"/>
      <c r="U1314" s="807"/>
      <c r="V1314" s="963"/>
      <c r="W1314" s="807"/>
      <c r="X1314" s="807"/>
      <c r="Y1314" s="807"/>
      <c r="Z1314" s="807"/>
      <c r="AA1314" s="807"/>
      <c r="AB1314" s="807"/>
      <c r="AC1314" s="807"/>
      <c r="AD1314" s="807"/>
      <c r="AE1314" s="807"/>
      <c r="AF1314" s="807"/>
      <c r="AG1314" s="807"/>
      <c r="AH1314" s="807"/>
      <c r="AI1314" s="807" t="s">
        <v>11346</v>
      </c>
      <c r="AJ1314" s="807"/>
      <c r="AK1314" s="559"/>
    </row>
    <row r="1315" spans="1:37" ht="60" customHeight="1" x14ac:dyDescent="0.25">
      <c r="A1315" s="767"/>
      <c r="B1315" s="784">
        <v>1307</v>
      </c>
      <c r="C1315" s="785" t="s">
        <v>3034</v>
      </c>
      <c r="D1315" s="785" t="s">
        <v>9364</v>
      </c>
      <c r="E1315" s="807"/>
      <c r="F1315" s="787"/>
      <c r="G1315" s="784" t="s">
        <v>1105</v>
      </c>
      <c r="H1315" s="807"/>
      <c r="I1315" s="807"/>
      <c r="J1315" s="807"/>
      <c r="K1315" s="807"/>
      <c r="L1315" s="807"/>
      <c r="M1315" s="807"/>
      <c r="N1315" s="786"/>
      <c r="O1315" s="788"/>
      <c r="P1315" s="788" t="s">
        <v>1527</v>
      </c>
      <c r="Q1315" s="807"/>
      <c r="R1315" s="807"/>
      <c r="S1315" s="807" t="s">
        <v>9057</v>
      </c>
      <c r="T1315" s="807"/>
      <c r="U1315" s="807"/>
      <c r="V1315" s="963"/>
      <c r="W1315" s="807"/>
      <c r="X1315" s="807"/>
      <c r="Y1315" s="807"/>
      <c r="Z1315" s="807"/>
      <c r="AA1315" s="807"/>
      <c r="AB1315" s="807"/>
      <c r="AC1315" s="807"/>
      <c r="AD1315" s="807"/>
      <c r="AE1315" s="807"/>
      <c r="AF1315" s="807"/>
      <c r="AG1315" s="807"/>
      <c r="AH1315" s="807"/>
      <c r="AI1315" s="807"/>
      <c r="AJ1315" s="807"/>
      <c r="AK1315" s="559"/>
    </row>
    <row r="1316" spans="1:37" ht="60" customHeight="1" x14ac:dyDescent="0.25">
      <c r="A1316" s="767"/>
      <c r="B1316" s="784">
        <v>1308</v>
      </c>
      <c r="C1316" s="785" t="s">
        <v>3034</v>
      </c>
      <c r="D1316" s="785" t="s">
        <v>17015</v>
      </c>
      <c r="E1316" s="807" t="s">
        <v>10243</v>
      </c>
      <c r="F1316" s="787" t="s">
        <v>9691</v>
      </c>
      <c r="G1316" s="784" t="s">
        <v>1105</v>
      </c>
      <c r="H1316" s="807"/>
      <c r="I1316" s="807"/>
      <c r="J1316" s="807"/>
      <c r="K1316" s="807">
        <v>2006.89</v>
      </c>
      <c r="L1316" s="807">
        <f t="shared" si="100"/>
        <v>174.60000000000002</v>
      </c>
      <c r="M1316" s="807">
        <f t="shared" si="100"/>
        <v>54.239999999999995</v>
      </c>
      <c r="N1316" s="788">
        <v>14.55</v>
      </c>
      <c r="O1316" s="788">
        <v>4.5199999999999996</v>
      </c>
      <c r="P1316" s="788" t="s">
        <v>1527</v>
      </c>
      <c r="Q1316" s="807" t="s">
        <v>813</v>
      </c>
      <c r="R1316" s="807" t="s">
        <v>17287</v>
      </c>
      <c r="S1316" s="807" t="s">
        <v>8952</v>
      </c>
      <c r="T1316" s="807" t="s">
        <v>14624</v>
      </c>
      <c r="U1316" s="807">
        <v>14.2</v>
      </c>
      <c r="V1316" s="963">
        <v>2</v>
      </c>
      <c r="W1316" s="807" t="s">
        <v>11556</v>
      </c>
      <c r="X1316" s="807">
        <v>1</v>
      </c>
      <c r="Y1316" s="807" t="s">
        <v>12685</v>
      </c>
      <c r="Z1316" s="807" t="s">
        <v>17016</v>
      </c>
      <c r="AA1316" s="807"/>
      <c r="AB1316" s="807"/>
      <c r="AC1316" s="807" t="s">
        <v>10027</v>
      </c>
      <c r="AD1316" s="807" t="s">
        <v>10027</v>
      </c>
      <c r="AE1316" s="807" t="s">
        <v>10027</v>
      </c>
      <c r="AF1316" s="807" t="s">
        <v>2239</v>
      </c>
      <c r="AG1316" s="807"/>
      <c r="AH1316" s="807" t="s">
        <v>663</v>
      </c>
      <c r="AI1316" s="807"/>
      <c r="AJ1316" s="807"/>
      <c r="AK1316" s="559"/>
    </row>
    <row r="1317" spans="1:37" ht="60" customHeight="1" x14ac:dyDescent="0.25">
      <c r="A1317" s="767"/>
      <c r="B1317" s="784">
        <v>1309</v>
      </c>
      <c r="C1317" s="785" t="s">
        <v>1191</v>
      </c>
      <c r="D1317" s="783" t="s">
        <v>11399</v>
      </c>
      <c r="E1317" s="800" t="s">
        <v>15335</v>
      </c>
      <c r="F1317" s="816" t="s">
        <v>9704</v>
      </c>
      <c r="G1317" s="782" t="s">
        <v>1105</v>
      </c>
      <c r="H1317" s="800"/>
      <c r="I1317" s="800"/>
      <c r="J1317" s="800"/>
      <c r="K1317" s="800"/>
      <c r="L1317" s="807">
        <f t="shared" si="100"/>
        <v>158.16</v>
      </c>
      <c r="M1317" s="807">
        <f t="shared" si="100"/>
        <v>49.08</v>
      </c>
      <c r="N1317" s="790">
        <v>13.18</v>
      </c>
      <c r="O1317" s="790">
        <v>4.09</v>
      </c>
      <c r="P1317" s="788" t="s">
        <v>1527</v>
      </c>
      <c r="Q1317" s="807"/>
      <c r="R1317" s="800"/>
      <c r="S1317" s="800" t="s">
        <v>9057</v>
      </c>
      <c r="T1317" s="800"/>
      <c r="U1317" s="800"/>
      <c r="V1317" s="945"/>
      <c r="W1317" s="800"/>
      <c r="X1317" s="800"/>
      <c r="Y1317" s="800"/>
      <c r="Z1317" s="800"/>
      <c r="AA1317" s="800"/>
      <c r="AB1317" s="800"/>
      <c r="AC1317" s="800"/>
      <c r="AD1317" s="800"/>
      <c r="AE1317" s="800"/>
      <c r="AF1317" s="800"/>
      <c r="AG1317" s="800"/>
      <c r="AH1317" s="800"/>
      <c r="AI1317" s="800" t="s">
        <v>15336</v>
      </c>
      <c r="AJ1317" s="800"/>
      <c r="AK1317" s="559"/>
    </row>
    <row r="1318" spans="1:37" ht="120" customHeight="1" x14ac:dyDescent="0.25">
      <c r="A1318" s="767"/>
      <c r="B1318" s="784">
        <v>1310</v>
      </c>
      <c r="C1318" s="785" t="s">
        <v>3034</v>
      </c>
      <c r="D1318" s="785" t="s">
        <v>17096</v>
      </c>
      <c r="E1318" s="807" t="s">
        <v>10749</v>
      </c>
      <c r="F1318" s="787" t="s">
        <v>9718</v>
      </c>
      <c r="G1318" s="784" t="s">
        <v>1105</v>
      </c>
      <c r="H1318" s="807"/>
      <c r="I1318" s="807"/>
      <c r="J1318" s="807"/>
      <c r="K1318" s="807">
        <v>2084.14</v>
      </c>
      <c r="L1318" s="807">
        <f t="shared" si="100"/>
        <v>181.32</v>
      </c>
      <c r="M1318" s="807">
        <f t="shared" si="100"/>
        <v>56.28</v>
      </c>
      <c r="N1318" s="788">
        <v>15.11</v>
      </c>
      <c r="O1318" s="788">
        <v>4.6900000000000004</v>
      </c>
      <c r="P1318" s="788" t="s">
        <v>1527</v>
      </c>
      <c r="Q1318" s="807" t="s">
        <v>813</v>
      </c>
      <c r="R1318" s="807" t="s">
        <v>17287</v>
      </c>
      <c r="S1318" s="807" t="s">
        <v>8952</v>
      </c>
      <c r="T1318" s="807" t="s">
        <v>14723</v>
      </c>
      <c r="U1318" s="807">
        <v>11</v>
      </c>
      <c r="V1318" s="963">
        <v>2</v>
      </c>
      <c r="W1318" s="807" t="s">
        <v>13625</v>
      </c>
      <c r="X1318" s="807">
        <v>1</v>
      </c>
      <c r="Y1318" s="807" t="s">
        <v>14039</v>
      </c>
      <c r="Z1318" s="807"/>
      <c r="AA1318" s="807"/>
      <c r="AB1318" s="807"/>
      <c r="AC1318" s="807" t="s">
        <v>10027</v>
      </c>
      <c r="AD1318" s="807" t="s">
        <v>10027</v>
      </c>
      <c r="AE1318" s="807" t="s">
        <v>10027</v>
      </c>
      <c r="AF1318" s="807" t="s">
        <v>10027</v>
      </c>
      <c r="AG1318" s="807"/>
      <c r="AH1318" s="807" t="s">
        <v>663</v>
      </c>
      <c r="AI1318" s="807" t="s">
        <v>16383</v>
      </c>
      <c r="AJ1318" s="807"/>
      <c r="AK1318" s="559"/>
    </row>
    <row r="1319" spans="1:37" ht="150" customHeight="1" x14ac:dyDescent="0.25">
      <c r="A1319" s="767"/>
      <c r="B1319" s="784">
        <v>1311</v>
      </c>
      <c r="C1319" s="785" t="s">
        <v>3034</v>
      </c>
      <c r="D1319" s="785" t="s">
        <v>17052</v>
      </c>
      <c r="E1319" s="807" t="s">
        <v>10177</v>
      </c>
      <c r="F1319" s="787" t="s">
        <v>9719</v>
      </c>
      <c r="G1319" s="784" t="s">
        <v>1105</v>
      </c>
      <c r="H1319" s="807"/>
      <c r="I1319" s="807"/>
      <c r="J1319" s="807"/>
      <c r="K1319" s="807">
        <v>3026.21</v>
      </c>
      <c r="L1319" s="807">
        <f t="shared" si="100"/>
        <v>263.28000000000003</v>
      </c>
      <c r="M1319" s="807">
        <f t="shared" si="100"/>
        <v>81.72</v>
      </c>
      <c r="N1319" s="788">
        <v>21.94</v>
      </c>
      <c r="O1319" s="788">
        <v>6.81</v>
      </c>
      <c r="P1319" s="788" t="s">
        <v>1527</v>
      </c>
      <c r="Q1319" s="807" t="s">
        <v>813</v>
      </c>
      <c r="R1319" s="807" t="s">
        <v>17287</v>
      </c>
      <c r="S1319" s="807" t="s">
        <v>8952</v>
      </c>
      <c r="T1319" s="807" t="s">
        <v>14625</v>
      </c>
      <c r="U1319" s="807">
        <v>14.2</v>
      </c>
      <c r="V1319" s="963">
        <v>2</v>
      </c>
      <c r="W1319" s="807" t="s">
        <v>14626</v>
      </c>
      <c r="X1319" s="807">
        <v>1</v>
      </c>
      <c r="Y1319" s="807" t="s">
        <v>12686</v>
      </c>
      <c r="Z1319" s="807"/>
      <c r="AA1319" s="807"/>
      <c r="AB1319" s="807"/>
      <c r="AC1319" s="807" t="s">
        <v>10027</v>
      </c>
      <c r="AD1319" s="807" t="s">
        <v>10027</v>
      </c>
      <c r="AE1319" s="807" t="s">
        <v>10027</v>
      </c>
      <c r="AF1319" s="807" t="s">
        <v>2239</v>
      </c>
      <c r="AG1319" s="807"/>
      <c r="AH1319" s="807" t="s">
        <v>663</v>
      </c>
      <c r="AI1319" s="807"/>
      <c r="AJ1319" s="807"/>
      <c r="AK1319" s="559"/>
    </row>
    <row r="1320" spans="1:37" ht="195" customHeight="1" x14ac:dyDescent="0.25">
      <c r="A1320" s="767"/>
      <c r="B1320" s="784">
        <v>1312</v>
      </c>
      <c r="C1320" s="785" t="s">
        <v>3034</v>
      </c>
      <c r="D1320" s="785" t="s">
        <v>17060</v>
      </c>
      <c r="E1320" s="807" t="s">
        <v>9720</v>
      </c>
      <c r="F1320" s="787" t="s">
        <v>9721</v>
      </c>
      <c r="G1320" s="784" t="s">
        <v>1105</v>
      </c>
      <c r="H1320" s="807"/>
      <c r="I1320" s="807"/>
      <c r="J1320" s="807"/>
      <c r="K1320" s="807">
        <v>5226.21</v>
      </c>
      <c r="L1320" s="807">
        <f t="shared" si="100"/>
        <v>454.68</v>
      </c>
      <c r="M1320" s="807">
        <f t="shared" si="100"/>
        <v>141.12</v>
      </c>
      <c r="N1320" s="788">
        <v>37.89</v>
      </c>
      <c r="O1320" s="788">
        <v>11.76</v>
      </c>
      <c r="P1320" s="788" t="s">
        <v>1527</v>
      </c>
      <c r="Q1320" s="807" t="s">
        <v>813</v>
      </c>
      <c r="R1320" s="807" t="s">
        <v>17287</v>
      </c>
      <c r="S1320" s="807" t="s">
        <v>8952</v>
      </c>
      <c r="T1320" s="807" t="s">
        <v>14742</v>
      </c>
      <c r="U1320" s="807">
        <v>14.2</v>
      </c>
      <c r="V1320" s="963">
        <v>1</v>
      </c>
      <c r="W1320" s="807" t="s">
        <v>1564</v>
      </c>
      <c r="X1320" s="807">
        <v>1</v>
      </c>
      <c r="Y1320" s="807" t="s">
        <v>12685</v>
      </c>
      <c r="Z1320" s="807"/>
      <c r="AA1320" s="807"/>
      <c r="AB1320" s="807" t="s">
        <v>12687</v>
      </c>
      <c r="AC1320" s="807" t="s">
        <v>10027</v>
      </c>
      <c r="AD1320" s="807" t="s">
        <v>10027</v>
      </c>
      <c r="AE1320" s="807" t="s">
        <v>10027</v>
      </c>
      <c r="AF1320" s="807" t="s">
        <v>10027</v>
      </c>
      <c r="AG1320" s="807"/>
      <c r="AH1320" s="807" t="s">
        <v>663</v>
      </c>
      <c r="AI1320" s="807"/>
      <c r="AJ1320" s="807"/>
      <c r="AK1320" s="559"/>
    </row>
    <row r="1321" spans="1:37" ht="48" customHeight="1" x14ac:dyDescent="0.25">
      <c r="A1321" s="767"/>
      <c r="B1321" s="784">
        <v>1313</v>
      </c>
      <c r="C1321" s="785" t="s">
        <v>2768</v>
      </c>
      <c r="D1321" s="785" t="s">
        <v>17021</v>
      </c>
      <c r="E1321" s="807" t="s">
        <v>13240</v>
      </c>
      <c r="F1321" s="787" t="s">
        <v>15963</v>
      </c>
      <c r="G1321" s="784" t="s">
        <v>1105</v>
      </c>
      <c r="H1321" s="807"/>
      <c r="I1321" s="807"/>
      <c r="J1321" s="807"/>
      <c r="K1321" s="807">
        <v>1771</v>
      </c>
      <c r="L1321" s="807">
        <f t="shared" si="100"/>
        <v>315.48</v>
      </c>
      <c r="M1321" s="807">
        <f t="shared" si="100"/>
        <v>47.76</v>
      </c>
      <c r="N1321" s="788">
        <v>26.29</v>
      </c>
      <c r="O1321" s="788">
        <v>3.98</v>
      </c>
      <c r="P1321" s="788" t="s">
        <v>1527</v>
      </c>
      <c r="Q1321" s="807" t="s">
        <v>813</v>
      </c>
      <c r="R1321" s="807" t="s">
        <v>17287</v>
      </c>
      <c r="S1321" s="807" t="s">
        <v>8952</v>
      </c>
      <c r="T1321" s="807" t="s">
        <v>17209</v>
      </c>
      <c r="U1321" s="807">
        <v>11</v>
      </c>
      <c r="V1321" s="963"/>
      <c r="W1321" s="807"/>
      <c r="X1321" s="807">
        <v>1</v>
      </c>
      <c r="Y1321" s="807" t="s">
        <v>14606</v>
      </c>
      <c r="Z1321" s="807" t="s">
        <v>14623</v>
      </c>
      <c r="AA1321" s="807"/>
      <c r="AB1321" s="807"/>
      <c r="AC1321" s="807" t="s">
        <v>10027</v>
      </c>
      <c r="AD1321" s="807" t="s">
        <v>10027</v>
      </c>
      <c r="AE1321" s="807" t="s">
        <v>10027</v>
      </c>
      <c r="AF1321" s="807" t="s">
        <v>2239</v>
      </c>
      <c r="AG1321" s="807"/>
      <c r="AH1321" s="807" t="s">
        <v>663</v>
      </c>
      <c r="AI1321" s="807" t="s">
        <v>10646</v>
      </c>
      <c r="AJ1321" s="807"/>
      <c r="AK1321" s="559"/>
    </row>
    <row r="1322" spans="1:37" ht="120" customHeight="1" x14ac:dyDescent="0.25">
      <c r="A1322" s="767"/>
      <c r="B1322" s="784">
        <v>1314</v>
      </c>
      <c r="C1322" s="785" t="s">
        <v>2768</v>
      </c>
      <c r="D1322" s="785" t="s">
        <v>17013</v>
      </c>
      <c r="E1322" s="807" t="s">
        <v>13271</v>
      </c>
      <c r="F1322" s="787" t="s">
        <v>12318</v>
      </c>
      <c r="G1322" s="784" t="s">
        <v>1105</v>
      </c>
      <c r="H1322" s="807"/>
      <c r="I1322" s="807"/>
      <c r="J1322" s="807"/>
      <c r="K1322" s="807">
        <v>4765.3</v>
      </c>
      <c r="L1322" s="807">
        <f t="shared" si="100"/>
        <v>576</v>
      </c>
      <c r="M1322" s="807">
        <f t="shared" si="100"/>
        <v>128.64000000000001</v>
      </c>
      <c r="N1322" s="788">
        <v>48</v>
      </c>
      <c r="O1322" s="788">
        <v>10.72</v>
      </c>
      <c r="P1322" s="788" t="s">
        <v>1527</v>
      </c>
      <c r="Q1322" s="807" t="s">
        <v>813</v>
      </c>
      <c r="R1322" s="807" t="s">
        <v>17287</v>
      </c>
      <c r="S1322" s="807" t="s">
        <v>8952</v>
      </c>
      <c r="T1322" s="807" t="s">
        <v>17210</v>
      </c>
      <c r="U1322" s="807">
        <v>11</v>
      </c>
      <c r="V1322" s="963"/>
      <c r="W1322" s="807"/>
      <c r="X1322" s="807">
        <v>1</v>
      </c>
      <c r="Y1322" s="807" t="s">
        <v>12820</v>
      </c>
      <c r="Z1322" s="807" t="s">
        <v>16867</v>
      </c>
      <c r="AA1322" s="807"/>
      <c r="AB1322" s="807"/>
      <c r="AC1322" s="807" t="s">
        <v>10027</v>
      </c>
      <c r="AD1322" s="807" t="s">
        <v>10027</v>
      </c>
      <c r="AE1322" s="807" t="s">
        <v>10027</v>
      </c>
      <c r="AF1322" s="807" t="s">
        <v>2239</v>
      </c>
      <c r="AG1322" s="807"/>
      <c r="AH1322" s="807" t="s">
        <v>977</v>
      </c>
      <c r="AI1322" s="807"/>
      <c r="AJ1322" s="807"/>
      <c r="AK1322" s="559"/>
    </row>
    <row r="1323" spans="1:37" ht="195" customHeight="1" x14ac:dyDescent="0.25">
      <c r="A1323" s="767"/>
      <c r="B1323" s="784">
        <v>1315</v>
      </c>
      <c r="C1323" s="785" t="s">
        <v>2768</v>
      </c>
      <c r="D1323" s="785" t="s">
        <v>16971</v>
      </c>
      <c r="E1323" s="807" t="s">
        <v>13978</v>
      </c>
      <c r="F1323" s="787" t="s">
        <v>12319</v>
      </c>
      <c r="G1323" s="784" t="s">
        <v>1105</v>
      </c>
      <c r="H1323" s="807"/>
      <c r="I1323" s="807"/>
      <c r="J1323" s="807"/>
      <c r="K1323" s="807">
        <v>7158.8</v>
      </c>
      <c r="L1323" s="807">
        <f t="shared" si="100"/>
        <v>622.79999999999995</v>
      </c>
      <c r="M1323" s="807">
        <f t="shared" si="100"/>
        <v>193.32</v>
      </c>
      <c r="N1323" s="788">
        <v>51.9</v>
      </c>
      <c r="O1323" s="788">
        <v>16.11</v>
      </c>
      <c r="P1323" s="788" t="s">
        <v>1527</v>
      </c>
      <c r="Q1323" s="807" t="s">
        <v>813</v>
      </c>
      <c r="R1323" s="807" t="s">
        <v>17287</v>
      </c>
      <c r="S1323" s="807" t="s">
        <v>8952</v>
      </c>
      <c r="T1323" s="807" t="s">
        <v>17211</v>
      </c>
      <c r="U1323" s="807">
        <v>16</v>
      </c>
      <c r="V1323" s="963">
        <v>2</v>
      </c>
      <c r="W1323" s="807" t="s">
        <v>11239</v>
      </c>
      <c r="X1323" s="807">
        <v>1</v>
      </c>
      <c r="Y1323" s="807" t="s">
        <v>10261</v>
      </c>
      <c r="Z1323" s="807"/>
      <c r="AA1323" s="807"/>
      <c r="AB1323" s="807"/>
      <c r="AC1323" s="807" t="s">
        <v>10027</v>
      </c>
      <c r="AD1323" s="807" t="s">
        <v>10027</v>
      </c>
      <c r="AE1323" s="807" t="s">
        <v>10027</v>
      </c>
      <c r="AF1323" s="807" t="s">
        <v>2239</v>
      </c>
      <c r="AG1323" s="807"/>
      <c r="AH1323" s="807" t="s">
        <v>663</v>
      </c>
      <c r="AI1323" s="807"/>
      <c r="AJ1323" s="807"/>
      <c r="AK1323" s="559"/>
    </row>
    <row r="1324" spans="1:37" ht="90" customHeight="1" x14ac:dyDescent="0.25">
      <c r="A1324" s="767"/>
      <c r="B1324" s="784">
        <v>1316</v>
      </c>
      <c r="C1324" s="785" t="s">
        <v>2768</v>
      </c>
      <c r="D1324" s="785" t="s">
        <v>1428</v>
      </c>
      <c r="E1324" s="807" t="s">
        <v>10645</v>
      </c>
      <c r="F1324" s="787" t="s">
        <v>9692</v>
      </c>
      <c r="G1324" s="784" t="s">
        <v>1105</v>
      </c>
      <c r="H1324" s="807"/>
      <c r="I1324" s="807"/>
      <c r="J1324" s="807" t="s">
        <v>12321</v>
      </c>
      <c r="K1324" s="807">
        <v>2019</v>
      </c>
      <c r="L1324" s="807">
        <f t="shared" si="100"/>
        <v>177.24</v>
      </c>
      <c r="M1324" s="807">
        <f t="shared" si="100"/>
        <v>54.480000000000004</v>
      </c>
      <c r="N1324" s="788">
        <v>14.77</v>
      </c>
      <c r="O1324" s="788">
        <v>4.54</v>
      </c>
      <c r="P1324" s="788" t="s">
        <v>1527</v>
      </c>
      <c r="Q1324" s="807" t="s">
        <v>813</v>
      </c>
      <c r="R1324" s="807" t="s">
        <v>17287</v>
      </c>
      <c r="S1324" s="807" t="s">
        <v>8952</v>
      </c>
      <c r="T1324" s="800" t="s">
        <v>12320</v>
      </c>
      <c r="U1324" s="807">
        <v>14.2</v>
      </c>
      <c r="V1324" s="963">
        <v>2</v>
      </c>
      <c r="W1324" s="807" t="s">
        <v>10722</v>
      </c>
      <c r="X1324" s="807">
        <v>1</v>
      </c>
      <c r="Y1324" s="807"/>
      <c r="Z1324" s="807"/>
      <c r="AA1324" s="807"/>
      <c r="AB1324" s="807" t="s">
        <v>10721</v>
      </c>
      <c r="AC1324" s="807" t="s">
        <v>10027</v>
      </c>
      <c r="AD1324" s="807" t="s">
        <v>10027</v>
      </c>
      <c r="AE1324" s="807" t="s">
        <v>10027</v>
      </c>
      <c r="AF1324" s="807" t="s">
        <v>2239</v>
      </c>
      <c r="AG1324" s="807"/>
      <c r="AH1324" s="807"/>
      <c r="AI1324" s="807" t="s">
        <v>10646</v>
      </c>
      <c r="AJ1324" s="807" t="s">
        <v>10667</v>
      </c>
      <c r="AK1324" s="559"/>
    </row>
    <row r="1325" spans="1:37" ht="135" customHeight="1" x14ac:dyDescent="0.25">
      <c r="A1325" s="767"/>
      <c r="B1325" s="784">
        <v>1317</v>
      </c>
      <c r="C1325" s="785" t="s">
        <v>2844</v>
      </c>
      <c r="D1325" s="785" t="s">
        <v>16978</v>
      </c>
      <c r="E1325" s="796" t="s">
        <v>14149</v>
      </c>
      <c r="F1325" s="785" t="s">
        <v>15964</v>
      </c>
      <c r="G1325" s="784" t="s">
        <v>1105</v>
      </c>
      <c r="H1325" s="807"/>
      <c r="I1325" s="807"/>
      <c r="J1325" s="807"/>
      <c r="K1325" s="807"/>
      <c r="L1325" s="807">
        <f t="shared" si="100"/>
        <v>356.04</v>
      </c>
      <c r="M1325" s="807">
        <f t="shared" si="100"/>
        <v>60.599999999999994</v>
      </c>
      <c r="N1325" s="788">
        <v>29.67</v>
      </c>
      <c r="O1325" s="788">
        <v>5.05</v>
      </c>
      <c r="P1325" s="788" t="s">
        <v>1527</v>
      </c>
      <c r="Q1325" s="807" t="s">
        <v>813</v>
      </c>
      <c r="R1325" s="807" t="s">
        <v>17287</v>
      </c>
      <c r="S1325" s="807" t="s">
        <v>8952</v>
      </c>
      <c r="T1325" s="811" t="s">
        <v>17450</v>
      </c>
      <c r="U1325" s="807">
        <v>11</v>
      </c>
      <c r="V1325" s="963">
        <v>1</v>
      </c>
      <c r="W1325" s="807" t="s">
        <v>13625</v>
      </c>
      <c r="X1325" s="807"/>
      <c r="Y1325" s="807"/>
      <c r="Z1325" s="807"/>
      <c r="AA1325" s="807"/>
      <c r="AB1325" s="807"/>
      <c r="AC1325" s="807" t="s">
        <v>10027</v>
      </c>
      <c r="AD1325" s="807" t="s">
        <v>10027</v>
      </c>
      <c r="AE1325" s="807" t="s">
        <v>10027</v>
      </c>
      <c r="AF1325" s="807" t="s">
        <v>2239</v>
      </c>
      <c r="AG1325" s="807"/>
      <c r="AH1325" s="807" t="s">
        <v>977</v>
      </c>
      <c r="AI1325" s="807" t="s">
        <v>16397</v>
      </c>
      <c r="AJ1325" s="807"/>
      <c r="AK1325" s="559"/>
    </row>
    <row r="1326" spans="1:37" ht="105" customHeight="1" x14ac:dyDescent="0.25">
      <c r="A1326" s="767"/>
      <c r="B1326" s="784">
        <v>1318</v>
      </c>
      <c r="C1326" s="785" t="s">
        <v>2844</v>
      </c>
      <c r="D1326" s="785" t="s">
        <v>9368</v>
      </c>
      <c r="E1326" s="807" t="s">
        <v>10732</v>
      </c>
      <c r="F1326" s="787" t="s">
        <v>9710</v>
      </c>
      <c r="G1326" s="784" t="s">
        <v>1105</v>
      </c>
      <c r="H1326" s="807"/>
      <c r="I1326" s="807"/>
      <c r="J1326" s="807"/>
      <c r="K1326" s="807"/>
      <c r="L1326" s="807">
        <f t="shared" si="100"/>
        <v>20.64</v>
      </c>
      <c r="M1326" s="807">
        <f t="shared" si="100"/>
        <v>6.36</v>
      </c>
      <c r="N1326" s="788">
        <v>1.72</v>
      </c>
      <c r="O1326" s="788">
        <v>0.53</v>
      </c>
      <c r="P1326" s="788" t="s">
        <v>1527</v>
      </c>
      <c r="Q1326" s="807"/>
      <c r="R1326" s="807"/>
      <c r="S1326" s="807" t="s">
        <v>9057</v>
      </c>
      <c r="T1326" s="807"/>
      <c r="U1326" s="807"/>
      <c r="V1326" s="963"/>
      <c r="W1326" s="807"/>
      <c r="X1326" s="807"/>
      <c r="Y1326" s="807"/>
      <c r="Z1326" s="807"/>
      <c r="AA1326" s="807"/>
      <c r="AB1326" s="807"/>
      <c r="AC1326" s="807"/>
      <c r="AD1326" s="807"/>
      <c r="AE1326" s="807"/>
      <c r="AF1326" s="807"/>
      <c r="AG1326" s="807"/>
      <c r="AH1326" s="807"/>
      <c r="AI1326" s="807" t="s">
        <v>12673</v>
      </c>
      <c r="AJ1326" s="807"/>
      <c r="AK1326" s="559"/>
    </row>
    <row r="1327" spans="1:37" ht="105" customHeight="1" x14ac:dyDescent="0.25">
      <c r="A1327" s="767"/>
      <c r="B1327" s="784">
        <v>1319</v>
      </c>
      <c r="C1327" s="785" t="s">
        <v>2768</v>
      </c>
      <c r="D1327" s="785" t="s">
        <v>15036</v>
      </c>
      <c r="E1327" s="807" t="s">
        <v>15037</v>
      </c>
      <c r="F1327" s="787" t="s">
        <v>15038</v>
      </c>
      <c r="G1327" s="784" t="s">
        <v>1105</v>
      </c>
      <c r="H1327" s="807"/>
      <c r="I1327" s="807"/>
      <c r="J1327" s="807"/>
      <c r="K1327" s="807">
        <v>2868.7</v>
      </c>
      <c r="L1327" s="807">
        <f t="shared" si="100"/>
        <v>249.48</v>
      </c>
      <c r="M1327" s="807">
        <f t="shared" si="100"/>
        <v>77.400000000000006</v>
      </c>
      <c r="N1327" s="788">
        <v>20.79</v>
      </c>
      <c r="O1327" s="788">
        <v>6.45</v>
      </c>
      <c r="P1327" s="788" t="s">
        <v>1527</v>
      </c>
      <c r="Q1327" s="807" t="s">
        <v>813</v>
      </c>
      <c r="R1327" s="807" t="s">
        <v>17287</v>
      </c>
      <c r="S1327" s="807" t="s">
        <v>8952</v>
      </c>
      <c r="T1327" s="800" t="s">
        <v>15039</v>
      </c>
      <c r="U1327" s="807">
        <v>6</v>
      </c>
      <c r="V1327" s="963">
        <v>1</v>
      </c>
      <c r="W1327" s="807" t="s">
        <v>11507</v>
      </c>
      <c r="X1327" s="807"/>
      <c r="Y1327" s="807"/>
      <c r="Z1327" s="807"/>
      <c r="AA1327" s="807"/>
      <c r="AB1327" s="807"/>
      <c r="AC1327" s="807" t="s">
        <v>10027</v>
      </c>
      <c r="AD1327" s="807" t="s">
        <v>2239</v>
      </c>
      <c r="AE1327" s="807" t="s">
        <v>2239</v>
      </c>
      <c r="AF1327" s="807" t="s">
        <v>2239</v>
      </c>
      <c r="AG1327" s="807"/>
      <c r="AH1327" s="807"/>
      <c r="AI1327" s="807" t="s">
        <v>16376</v>
      </c>
      <c r="AJ1327" s="807"/>
      <c r="AK1327" s="559"/>
    </row>
    <row r="1328" spans="1:37" ht="180" customHeight="1" x14ac:dyDescent="0.25">
      <c r="A1328" s="767"/>
      <c r="B1328" s="784">
        <v>1320</v>
      </c>
      <c r="C1328" s="785" t="s">
        <v>2844</v>
      </c>
      <c r="D1328" s="785" t="s">
        <v>17014</v>
      </c>
      <c r="E1328" s="807" t="s">
        <v>10178</v>
      </c>
      <c r="F1328" s="787" t="s">
        <v>9711</v>
      </c>
      <c r="G1328" s="784" t="s">
        <v>1105</v>
      </c>
      <c r="H1328" s="807"/>
      <c r="I1328" s="807"/>
      <c r="J1328" s="807"/>
      <c r="K1328" s="807">
        <v>2902.07</v>
      </c>
      <c r="L1328" s="807">
        <f t="shared" si="100"/>
        <v>252.48</v>
      </c>
      <c r="M1328" s="807">
        <f t="shared" si="100"/>
        <v>78.36</v>
      </c>
      <c r="N1328" s="788">
        <v>21.04</v>
      </c>
      <c r="O1328" s="788">
        <v>6.53</v>
      </c>
      <c r="P1328" s="788" t="s">
        <v>1527</v>
      </c>
      <c r="Q1328" s="807" t="s">
        <v>813</v>
      </c>
      <c r="R1328" s="807" t="s">
        <v>17287</v>
      </c>
      <c r="S1328" s="807" t="s">
        <v>8952</v>
      </c>
      <c r="T1328" s="807" t="s">
        <v>14627</v>
      </c>
      <c r="U1328" s="807">
        <v>14.2</v>
      </c>
      <c r="V1328" s="963">
        <v>2</v>
      </c>
      <c r="W1328" s="807" t="s">
        <v>10576</v>
      </c>
      <c r="X1328" s="807">
        <v>1</v>
      </c>
      <c r="Y1328" s="807" t="s">
        <v>12820</v>
      </c>
      <c r="Z1328" s="807"/>
      <c r="AA1328" s="807"/>
      <c r="AB1328" s="807"/>
      <c r="AC1328" s="807" t="s">
        <v>10027</v>
      </c>
      <c r="AD1328" s="807" t="s">
        <v>10027</v>
      </c>
      <c r="AE1328" s="807" t="s">
        <v>10027</v>
      </c>
      <c r="AF1328" s="807" t="s">
        <v>2239</v>
      </c>
      <c r="AG1328" s="807"/>
      <c r="AH1328" s="807"/>
      <c r="AI1328" s="807" t="s">
        <v>14628</v>
      </c>
      <c r="AJ1328" s="807"/>
      <c r="AK1328" s="559"/>
    </row>
    <row r="1329" spans="1:37" ht="150" customHeight="1" x14ac:dyDescent="0.25">
      <c r="A1329" s="767"/>
      <c r="B1329" s="784">
        <v>1321</v>
      </c>
      <c r="C1329" s="785" t="s">
        <v>2844</v>
      </c>
      <c r="D1329" s="785" t="s">
        <v>9370</v>
      </c>
      <c r="E1329" s="807" t="s">
        <v>12675</v>
      </c>
      <c r="F1329" s="787" t="s">
        <v>9712</v>
      </c>
      <c r="G1329" s="784" t="s">
        <v>1105</v>
      </c>
      <c r="H1329" s="807"/>
      <c r="I1329" s="807"/>
      <c r="J1329" s="807"/>
      <c r="K1329" s="807"/>
      <c r="L1329" s="807">
        <f t="shared" si="100"/>
        <v>147.47999999999999</v>
      </c>
      <c r="M1329" s="807">
        <f t="shared" si="100"/>
        <v>45.72</v>
      </c>
      <c r="N1329" s="788">
        <v>12.29</v>
      </c>
      <c r="O1329" s="788">
        <v>3.81</v>
      </c>
      <c r="P1329" s="788" t="s">
        <v>1527</v>
      </c>
      <c r="Q1329" s="807"/>
      <c r="R1329" s="807"/>
      <c r="S1329" s="807" t="s">
        <v>9057</v>
      </c>
      <c r="T1329" s="807"/>
      <c r="U1329" s="807"/>
      <c r="V1329" s="963"/>
      <c r="W1329" s="807"/>
      <c r="X1329" s="807"/>
      <c r="Y1329" s="807"/>
      <c r="Z1329" s="807"/>
      <c r="AA1329" s="807"/>
      <c r="AB1329" s="807"/>
      <c r="AC1329" s="807"/>
      <c r="AD1329" s="807"/>
      <c r="AE1329" s="807"/>
      <c r="AF1329" s="807"/>
      <c r="AG1329" s="807"/>
      <c r="AH1329" s="807"/>
      <c r="AI1329" s="807" t="s">
        <v>12676</v>
      </c>
      <c r="AJ1329" s="807"/>
      <c r="AK1329" s="559"/>
    </row>
    <row r="1330" spans="1:37" ht="90" customHeight="1" x14ac:dyDescent="0.25">
      <c r="A1330" s="767"/>
      <c r="B1330" s="784">
        <v>1322</v>
      </c>
      <c r="C1330" s="785" t="s">
        <v>2844</v>
      </c>
      <c r="D1330" s="785" t="s">
        <v>17044</v>
      </c>
      <c r="E1330" s="807" t="s">
        <v>17045</v>
      </c>
      <c r="F1330" s="787" t="s">
        <v>9713</v>
      </c>
      <c r="G1330" s="784" t="s">
        <v>1105</v>
      </c>
      <c r="H1330" s="807"/>
      <c r="I1330" s="807"/>
      <c r="J1330" s="807"/>
      <c r="K1330" s="807">
        <v>3039.99</v>
      </c>
      <c r="L1330" s="807">
        <f t="shared" si="100"/>
        <v>264.48</v>
      </c>
      <c r="M1330" s="807">
        <f t="shared" si="100"/>
        <v>82.08</v>
      </c>
      <c r="N1330" s="788">
        <v>22.04</v>
      </c>
      <c r="O1330" s="788">
        <v>6.84</v>
      </c>
      <c r="P1330" s="788" t="s">
        <v>1527</v>
      </c>
      <c r="Q1330" s="807" t="s">
        <v>813</v>
      </c>
      <c r="R1330" s="807" t="s">
        <v>17287</v>
      </c>
      <c r="S1330" s="807" t="s">
        <v>8952</v>
      </c>
      <c r="T1330" s="807" t="s">
        <v>14629</v>
      </c>
      <c r="U1330" s="807">
        <v>14.2</v>
      </c>
      <c r="V1330" s="963">
        <v>2</v>
      </c>
      <c r="W1330" s="807" t="s">
        <v>12819</v>
      </c>
      <c r="X1330" s="807">
        <v>1</v>
      </c>
      <c r="Y1330" s="807" t="s">
        <v>12820</v>
      </c>
      <c r="Z1330" s="807"/>
      <c r="AA1330" s="807"/>
      <c r="AB1330" s="807"/>
      <c r="AC1330" s="807" t="s">
        <v>10027</v>
      </c>
      <c r="AD1330" s="807" t="s">
        <v>10027</v>
      </c>
      <c r="AE1330" s="807" t="s">
        <v>10027</v>
      </c>
      <c r="AF1330" s="807" t="s">
        <v>2239</v>
      </c>
      <c r="AG1330" s="807"/>
      <c r="AH1330" s="807"/>
      <c r="AI1330" s="807" t="s">
        <v>13274</v>
      </c>
      <c r="AJ1330" s="807"/>
      <c r="AK1330" s="559"/>
    </row>
    <row r="1331" spans="1:37" ht="75" customHeight="1" x14ac:dyDescent="0.25">
      <c r="A1331" s="767"/>
      <c r="B1331" s="784">
        <v>1323</v>
      </c>
      <c r="C1331" s="785" t="s">
        <v>2844</v>
      </c>
      <c r="D1331" s="785" t="s">
        <v>9371</v>
      </c>
      <c r="E1331" s="807"/>
      <c r="F1331" s="787" t="s">
        <v>9714</v>
      </c>
      <c r="G1331" s="784" t="s">
        <v>1105</v>
      </c>
      <c r="H1331" s="807"/>
      <c r="I1331" s="807"/>
      <c r="J1331" s="807"/>
      <c r="K1331" s="807"/>
      <c r="L1331" s="807">
        <f t="shared" si="100"/>
        <v>286.32</v>
      </c>
      <c r="M1331" s="807">
        <f t="shared" si="100"/>
        <v>88.800000000000011</v>
      </c>
      <c r="N1331" s="788">
        <v>23.86</v>
      </c>
      <c r="O1331" s="788">
        <v>7.4</v>
      </c>
      <c r="P1331" s="788" t="s">
        <v>1527</v>
      </c>
      <c r="Q1331" s="807"/>
      <c r="R1331" s="807"/>
      <c r="S1331" s="807" t="s">
        <v>9057</v>
      </c>
      <c r="T1331" s="807"/>
      <c r="U1331" s="807"/>
      <c r="V1331" s="963"/>
      <c r="W1331" s="807"/>
      <c r="X1331" s="807"/>
      <c r="Y1331" s="807"/>
      <c r="Z1331" s="807"/>
      <c r="AA1331" s="807"/>
      <c r="AB1331" s="807"/>
      <c r="AC1331" s="807"/>
      <c r="AD1331" s="807"/>
      <c r="AE1331" s="807"/>
      <c r="AF1331" s="807"/>
      <c r="AG1331" s="807"/>
      <c r="AH1331" s="807"/>
      <c r="AI1331" s="807" t="s">
        <v>12677</v>
      </c>
      <c r="AJ1331" s="807"/>
      <c r="AK1331" s="559"/>
    </row>
    <row r="1332" spans="1:37" ht="135" customHeight="1" x14ac:dyDescent="0.25">
      <c r="A1332" s="767"/>
      <c r="B1332" s="784">
        <v>1324</v>
      </c>
      <c r="C1332" s="785" t="s">
        <v>3162</v>
      </c>
      <c r="D1332" s="785" t="s">
        <v>17067</v>
      </c>
      <c r="E1332" s="807" t="s">
        <v>10181</v>
      </c>
      <c r="F1332" s="787" t="s">
        <v>9593</v>
      </c>
      <c r="G1332" s="784" t="s">
        <v>1105</v>
      </c>
      <c r="H1332" s="807"/>
      <c r="I1332" s="807"/>
      <c r="J1332" s="807"/>
      <c r="K1332" s="807">
        <v>1060.69</v>
      </c>
      <c r="L1332" s="807">
        <f t="shared" si="100"/>
        <v>92.28</v>
      </c>
      <c r="M1332" s="807">
        <f t="shared" si="100"/>
        <v>28.68</v>
      </c>
      <c r="N1332" s="788">
        <v>7.69</v>
      </c>
      <c r="O1332" s="788">
        <v>2.39</v>
      </c>
      <c r="P1332" s="788" t="s">
        <v>1527</v>
      </c>
      <c r="Q1332" s="807" t="s">
        <v>813</v>
      </c>
      <c r="R1332" s="807" t="s">
        <v>17287</v>
      </c>
      <c r="S1332" s="807" t="s">
        <v>8952</v>
      </c>
      <c r="T1332" s="807" t="s">
        <v>14630</v>
      </c>
      <c r="U1332" s="807">
        <v>11</v>
      </c>
      <c r="V1332" s="963">
        <v>1</v>
      </c>
      <c r="W1332" s="807" t="s">
        <v>11507</v>
      </c>
      <c r="X1332" s="807">
        <v>1</v>
      </c>
      <c r="Y1332" s="807" t="s">
        <v>10706</v>
      </c>
      <c r="Z1332" s="807"/>
      <c r="AA1332" s="807"/>
      <c r="AB1332" s="807"/>
      <c r="AC1332" s="807" t="s">
        <v>10027</v>
      </c>
      <c r="AD1332" s="807" t="s">
        <v>10027</v>
      </c>
      <c r="AE1332" s="807" t="s">
        <v>10027</v>
      </c>
      <c r="AF1332" s="807" t="s">
        <v>10027</v>
      </c>
      <c r="AG1332" s="807"/>
      <c r="AH1332" s="807" t="s">
        <v>663</v>
      </c>
      <c r="AI1332" s="807" t="s">
        <v>14631</v>
      </c>
      <c r="AJ1332" s="807"/>
      <c r="AK1332" s="559"/>
    </row>
    <row r="1333" spans="1:37" ht="31.5" customHeight="1" x14ac:dyDescent="0.25">
      <c r="A1333" s="767"/>
      <c r="B1333" s="784">
        <v>1325</v>
      </c>
      <c r="C1333" s="785" t="s">
        <v>3162</v>
      </c>
      <c r="D1333" s="785" t="s">
        <v>13104</v>
      </c>
      <c r="E1333" s="807" t="s">
        <v>17074</v>
      </c>
      <c r="F1333" s="787" t="s">
        <v>9659</v>
      </c>
      <c r="G1333" s="784" t="s">
        <v>1105</v>
      </c>
      <c r="H1333" s="807"/>
      <c r="I1333" s="807"/>
      <c r="J1333" s="807"/>
      <c r="K1333" s="807">
        <v>2648.26</v>
      </c>
      <c r="L1333" s="807">
        <f t="shared" si="100"/>
        <v>230.39999999999998</v>
      </c>
      <c r="M1333" s="807">
        <f t="shared" si="100"/>
        <v>71.52</v>
      </c>
      <c r="N1333" s="788">
        <v>19.2</v>
      </c>
      <c r="O1333" s="788">
        <v>5.96</v>
      </c>
      <c r="P1333" s="788" t="s">
        <v>1527</v>
      </c>
      <c r="Q1333" s="807" t="s">
        <v>813</v>
      </c>
      <c r="R1333" s="807" t="s">
        <v>17287</v>
      </c>
      <c r="S1333" s="807" t="s">
        <v>8952</v>
      </c>
      <c r="T1333" s="807" t="s">
        <v>14632</v>
      </c>
      <c r="U1333" s="807">
        <v>11</v>
      </c>
      <c r="V1333" s="963">
        <v>1</v>
      </c>
      <c r="W1333" s="807" t="s">
        <v>10826</v>
      </c>
      <c r="X1333" s="807">
        <v>1</v>
      </c>
      <c r="Y1333" s="807" t="s">
        <v>12683</v>
      </c>
      <c r="Z1333" s="807"/>
      <c r="AA1333" s="807"/>
      <c r="AB1333" s="807"/>
      <c r="AC1333" s="807" t="s">
        <v>10027</v>
      </c>
      <c r="AD1333" s="807" t="s">
        <v>10027</v>
      </c>
      <c r="AE1333" s="807" t="s">
        <v>10027</v>
      </c>
      <c r="AF1333" s="807" t="s">
        <v>10027</v>
      </c>
      <c r="AG1333" s="807"/>
      <c r="AH1333" s="807" t="s">
        <v>663</v>
      </c>
      <c r="AI1333" s="807" t="s">
        <v>13106</v>
      </c>
      <c r="AJ1333" s="807"/>
      <c r="AK1333" s="559"/>
    </row>
    <row r="1334" spans="1:37" ht="120" customHeight="1" x14ac:dyDescent="0.25">
      <c r="A1334" s="767"/>
      <c r="B1334" s="784">
        <v>1326</v>
      </c>
      <c r="C1334" s="785" t="s">
        <v>3162</v>
      </c>
      <c r="D1334" s="785" t="s">
        <v>17106</v>
      </c>
      <c r="E1334" s="807" t="s">
        <v>10739</v>
      </c>
      <c r="F1334" s="787" t="s">
        <v>9595</v>
      </c>
      <c r="G1334" s="784" t="s">
        <v>1105</v>
      </c>
      <c r="H1334" s="807"/>
      <c r="I1334" s="807"/>
      <c r="J1334" s="807"/>
      <c r="K1334" s="807">
        <v>1495.17</v>
      </c>
      <c r="L1334" s="807">
        <f t="shared" si="100"/>
        <v>130.07999999999998</v>
      </c>
      <c r="M1334" s="807">
        <f t="shared" si="100"/>
        <v>28.68</v>
      </c>
      <c r="N1334" s="788">
        <v>10.84</v>
      </c>
      <c r="O1334" s="788">
        <v>2.39</v>
      </c>
      <c r="P1334" s="788" t="s">
        <v>1527</v>
      </c>
      <c r="Q1334" s="807" t="s">
        <v>813</v>
      </c>
      <c r="R1334" s="807" t="s">
        <v>17287</v>
      </c>
      <c r="S1334" s="807" t="s">
        <v>8952</v>
      </c>
      <c r="T1334" s="807" t="s">
        <v>14724</v>
      </c>
      <c r="U1334" s="807">
        <v>14.2</v>
      </c>
      <c r="V1334" s="963">
        <v>1</v>
      </c>
      <c r="W1334" s="807" t="s">
        <v>11556</v>
      </c>
      <c r="X1334" s="807">
        <v>1</v>
      </c>
      <c r="Y1334" s="807" t="s">
        <v>13177</v>
      </c>
      <c r="Z1334" s="807"/>
      <c r="AA1334" s="807"/>
      <c r="AB1334" s="807" t="s">
        <v>10904</v>
      </c>
      <c r="AC1334" s="807" t="s">
        <v>10027</v>
      </c>
      <c r="AD1334" s="807" t="s">
        <v>10027</v>
      </c>
      <c r="AE1334" s="807" t="s">
        <v>10027</v>
      </c>
      <c r="AF1334" s="807" t="s">
        <v>10027</v>
      </c>
      <c r="AG1334" s="807"/>
      <c r="AH1334" s="807" t="s">
        <v>663</v>
      </c>
      <c r="AI1334" s="807" t="s">
        <v>14721</v>
      </c>
      <c r="AJ1334" s="807"/>
      <c r="AK1334" s="559"/>
    </row>
    <row r="1335" spans="1:37" ht="90" customHeight="1" x14ac:dyDescent="0.25">
      <c r="A1335" s="767"/>
      <c r="B1335" s="784">
        <v>1327</v>
      </c>
      <c r="C1335" s="785" t="s">
        <v>3162</v>
      </c>
      <c r="D1335" s="785" t="s">
        <v>17081</v>
      </c>
      <c r="E1335" s="807" t="s">
        <v>13107</v>
      </c>
      <c r="F1335" s="787" t="s">
        <v>11755</v>
      </c>
      <c r="G1335" s="784" t="s">
        <v>1105</v>
      </c>
      <c r="H1335" s="807"/>
      <c r="I1335" s="807"/>
      <c r="J1335" s="807"/>
      <c r="K1335" s="807">
        <v>3724.14</v>
      </c>
      <c r="L1335" s="807">
        <f t="shared" si="100"/>
        <v>324</v>
      </c>
      <c r="M1335" s="807">
        <f t="shared" si="100"/>
        <v>100.44</v>
      </c>
      <c r="N1335" s="788">
        <v>27</v>
      </c>
      <c r="O1335" s="788">
        <v>8.3699999999999992</v>
      </c>
      <c r="P1335" s="788" t="s">
        <v>1527</v>
      </c>
      <c r="Q1335" s="807" t="s">
        <v>813</v>
      </c>
      <c r="R1335" s="807" t="s">
        <v>17287</v>
      </c>
      <c r="S1335" s="807" t="s">
        <v>8952</v>
      </c>
      <c r="T1335" s="807" t="s">
        <v>14633</v>
      </c>
      <c r="U1335" s="807">
        <v>11</v>
      </c>
      <c r="V1335" s="963">
        <v>1</v>
      </c>
      <c r="W1335" s="807" t="s">
        <v>14553</v>
      </c>
      <c r="X1335" s="807">
        <v>1</v>
      </c>
      <c r="Y1335" s="807" t="s">
        <v>14489</v>
      </c>
      <c r="Z1335" s="807"/>
      <c r="AA1335" s="807"/>
      <c r="AB1335" s="807"/>
      <c r="AC1335" s="807" t="s">
        <v>10027</v>
      </c>
      <c r="AD1335" s="807" t="s">
        <v>10027</v>
      </c>
      <c r="AE1335" s="807" t="s">
        <v>10027</v>
      </c>
      <c r="AF1335" s="807" t="s">
        <v>2239</v>
      </c>
      <c r="AG1335" s="807"/>
      <c r="AH1335" s="807"/>
      <c r="AI1335" s="807" t="s">
        <v>11756</v>
      </c>
      <c r="AJ1335" s="807"/>
      <c r="AK1335" s="559"/>
    </row>
    <row r="1336" spans="1:37" ht="75" customHeight="1" x14ac:dyDescent="0.25">
      <c r="A1336" s="767"/>
      <c r="B1336" s="784">
        <v>1328</v>
      </c>
      <c r="C1336" s="785" t="s">
        <v>1191</v>
      </c>
      <c r="D1336" s="783" t="s">
        <v>16995</v>
      </c>
      <c r="E1336" s="800" t="s">
        <v>12698</v>
      </c>
      <c r="F1336" s="815" t="s">
        <v>9660</v>
      </c>
      <c r="G1336" s="782" t="s">
        <v>1105</v>
      </c>
      <c r="H1336" s="800"/>
      <c r="I1336" s="800"/>
      <c r="J1336" s="800"/>
      <c r="K1336" s="800"/>
      <c r="L1336" s="807">
        <f t="shared" si="100"/>
        <v>207.48</v>
      </c>
      <c r="M1336" s="807">
        <f t="shared" si="100"/>
        <v>64.44</v>
      </c>
      <c r="N1336" s="790">
        <v>17.29</v>
      </c>
      <c r="O1336" s="790">
        <v>5.37</v>
      </c>
      <c r="P1336" s="788" t="s">
        <v>1527</v>
      </c>
      <c r="Q1336" s="807" t="s">
        <v>813</v>
      </c>
      <c r="R1336" s="807" t="s">
        <v>17287</v>
      </c>
      <c r="S1336" s="800" t="s">
        <v>8952</v>
      </c>
      <c r="T1336" s="800" t="s">
        <v>17479</v>
      </c>
      <c r="U1336" s="800">
        <v>11</v>
      </c>
      <c r="V1336" s="945"/>
      <c r="W1336" s="800"/>
      <c r="X1336" s="800"/>
      <c r="Y1336" s="800"/>
      <c r="Z1336" s="800"/>
      <c r="AA1336" s="800"/>
      <c r="AB1336" s="800"/>
      <c r="AC1336" s="800" t="s">
        <v>10027</v>
      </c>
      <c r="AD1336" s="800"/>
      <c r="AE1336" s="800"/>
      <c r="AF1336" s="800"/>
      <c r="AG1336" s="800"/>
      <c r="AH1336" s="800"/>
      <c r="AI1336" s="800" t="s">
        <v>16996</v>
      </c>
      <c r="AJ1336" s="807"/>
      <c r="AK1336" s="559"/>
    </row>
    <row r="1337" spans="1:37" ht="60" customHeight="1" x14ac:dyDescent="0.25">
      <c r="A1337" s="767"/>
      <c r="B1337" s="784">
        <v>1329</v>
      </c>
      <c r="C1337" s="785" t="s">
        <v>1191</v>
      </c>
      <c r="D1337" s="785" t="s">
        <v>9372</v>
      </c>
      <c r="E1337" s="807" t="s">
        <v>11347</v>
      </c>
      <c r="F1337" s="799" t="s">
        <v>9705</v>
      </c>
      <c r="G1337" s="784" t="s">
        <v>1105</v>
      </c>
      <c r="H1337" s="807"/>
      <c r="I1337" s="807"/>
      <c r="J1337" s="807"/>
      <c r="K1337" s="807"/>
      <c r="L1337" s="807">
        <f t="shared" si="100"/>
        <v>60.480000000000004</v>
      </c>
      <c r="M1337" s="807">
        <f t="shared" si="100"/>
        <v>18.72</v>
      </c>
      <c r="N1337" s="790">
        <v>5.04</v>
      </c>
      <c r="O1337" s="790">
        <v>1.56</v>
      </c>
      <c r="P1337" s="788" t="s">
        <v>1527</v>
      </c>
      <c r="Q1337" s="807"/>
      <c r="R1337" s="807"/>
      <c r="S1337" s="807" t="s">
        <v>9057</v>
      </c>
      <c r="T1337" s="807"/>
      <c r="U1337" s="807"/>
      <c r="V1337" s="963"/>
      <c r="W1337" s="807"/>
      <c r="X1337" s="807"/>
      <c r="Y1337" s="807"/>
      <c r="Z1337" s="807"/>
      <c r="AA1337" s="807"/>
      <c r="AB1337" s="807"/>
      <c r="AC1337" s="807"/>
      <c r="AD1337" s="807"/>
      <c r="AE1337" s="807"/>
      <c r="AF1337" s="807"/>
      <c r="AG1337" s="807"/>
      <c r="AH1337" s="807"/>
      <c r="AI1337" s="807" t="s">
        <v>11344</v>
      </c>
      <c r="AJ1337" s="807"/>
      <c r="AK1337" s="559"/>
    </row>
    <row r="1338" spans="1:37" ht="120" customHeight="1" x14ac:dyDescent="0.25">
      <c r="A1338" s="767"/>
      <c r="B1338" s="784">
        <v>1330</v>
      </c>
      <c r="C1338" s="785" t="s">
        <v>3034</v>
      </c>
      <c r="D1338" s="785" t="s">
        <v>17036</v>
      </c>
      <c r="E1338" s="807" t="s">
        <v>10244</v>
      </c>
      <c r="F1338" s="783" t="s">
        <v>9737</v>
      </c>
      <c r="G1338" s="784" t="s">
        <v>1105</v>
      </c>
      <c r="H1338" s="807"/>
      <c r="I1338" s="807"/>
      <c r="J1338" s="807"/>
      <c r="K1338" s="807">
        <v>2504.83</v>
      </c>
      <c r="L1338" s="807">
        <f t="shared" si="100"/>
        <v>217.92000000000002</v>
      </c>
      <c r="M1338" s="807">
        <f t="shared" si="100"/>
        <v>67.56</v>
      </c>
      <c r="N1338" s="788">
        <v>18.16</v>
      </c>
      <c r="O1338" s="788">
        <v>5.63</v>
      </c>
      <c r="P1338" s="788" t="s">
        <v>1527</v>
      </c>
      <c r="Q1338" s="807" t="s">
        <v>813</v>
      </c>
      <c r="R1338" s="807" t="s">
        <v>17287</v>
      </c>
      <c r="S1338" s="807" t="s">
        <v>8952</v>
      </c>
      <c r="T1338" s="807" t="s">
        <v>14634</v>
      </c>
      <c r="U1338" s="807">
        <v>14.2</v>
      </c>
      <c r="V1338" s="963">
        <v>1</v>
      </c>
      <c r="W1338" s="807" t="s">
        <v>14621</v>
      </c>
      <c r="X1338" s="807">
        <v>1</v>
      </c>
      <c r="Y1338" s="807" t="s">
        <v>12685</v>
      </c>
      <c r="Z1338" s="807"/>
      <c r="AA1338" s="807"/>
      <c r="AB1338" s="807"/>
      <c r="AC1338" s="807" t="s">
        <v>10027</v>
      </c>
      <c r="AD1338" s="807" t="s">
        <v>10027</v>
      </c>
      <c r="AE1338" s="807" t="s">
        <v>10027</v>
      </c>
      <c r="AF1338" s="807" t="s">
        <v>2239</v>
      </c>
      <c r="AG1338" s="807"/>
      <c r="AH1338" s="807" t="s">
        <v>663</v>
      </c>
      <c r="AI1338" s="807"/>
      <c r="AJ1338" s="807"/>
      <c r="AK1338" s="559"/>
    </row>
    <row r="1339" spans="1:37" ht="60" customHeight="1" x14ac:dyDescent="0.25">
      <c r="A1339" s="767"/>
      <c r="B1339" s="784">
        <v>1331</v>
      </c>
      <c r="C1339" s="798" t="s">
        <v>2759</v>
      </c>
      <c r="D1339" s="785" t="s">
        <v>16997</v>
      </c>
      <c r="E1339" s="807" t="s">
        <v>13247</v>
      </c>
      <c r="F1339" s="785" t="s">
        <v>15957</v>
      </c>
      <c r="G1339" s="784" t="s">
        <v>1105</v>
      </c>
      <c r="H1339" s="807"/>
      <c r="I1339" s="807"/>
      <c r="J1339" s="807"/>
      <c r="K1339" s="807">
        <v>1771.5</v>
      </c>
      <c r="L1339" s="807">
        <f t="shared" si="100"/>
        <v>154.07999999999998</v>
      </c>
      <c r="M1339" s="807">
        <f t="shared" si="100"/>
        <v>47.88</v>
      </c>
      <c r="N1339" s="788">
        <v>12.84</v>
      </c>
      <c r="O1339" s="788">
        <v>3.99</v>
      </c>
      <c r="P1339" s="788" t="s">
        <v>1527</v>
      </c>
      <c r="Q1339" s="807" t="s">
        <v>813</v>
      </c>
      <c r="R1339" s="807" t="s">
        <v>17287</v>
      </c>
      <c r="S1339" s="807" t="s">
        <v>8952</v>
      </c>
      <c r="T1339" s="807" t="s">
        <v>17212</v>
      </c>
      <c r="U1339" s="807">
        <v>11</v>
      </c>
      <c r="V1339" s="963"/>
      <c r="W1339" s="807"/>
      <c r="X1339" s="807">
        <v>1</v>
      </c>
      <c r="Y1339" s="807" t="s">
        <v>12683</v>
      </c>
      <c r="Z1339" s="807" t="s">
        <v>14623</v>
      </c>
      <c r="AA1339" s="807"/>
      <c r="AB1339" s="807"/>
      <c r="AC1339" s="807" t="s">
        <v>10027</v>
      </c>
      <c r="AD1339" s="807" t="s">
        <v>10027</v>
      </c>
      <c r="AE1339" s="807" t="s">
        <v>10027</v>
      </c>
      <c r="AF1339" s="807" t="s">
        <v>2239</v>
      </c>
      <c r="AG1339" s="807"/>
      <c r="AH1339" s="807" t="s">
        <v>663</v>
      </c>
      <c r="AI1339" s="807" t="s">
        <v>17182</v>
      </c>
      <c r="AJ1339" s="807"/>
      <c r="AK1339" s="559"/>
    </row>
    <row r="1340" spans="1:37" ht="60" customHeight="1" x14ac:dyDescent="0.25">
      <c r="A1340" s="767"/>
      <c r="B1340" s="784">
        <v>1332</v>
      </c>
      <c r="C1340" s="798" t="s">
        <v>2759</v>
      </c>
      <c r="D1340" s="785" t="s">
        <v>17076</v>
      </c>
      <c r="E1340" s="807" t="s">
        <v>13265</v>
      </c>
      <c r="F1340" s="785" t="s">
        <v>15969</v>
      </c>
      <c r="G1340" s="807" t="s">
        <v>1105</v>
      </c>
      <c r="H1340" s="807"/>
      <c r="I1340" s="807"/>
      <c r="J1340" s="807"/>
      <c r="K1340" s="807">
        <v>1189.4000000000001</v>
      </c>
      <c r="L1340" s="807">
        <f t="shared" si="100"/>
        <v>103.44</v>
      </c>
      <c r="M1340" s="807">
        <f t="shared" si="100"/>
        <v>32.160000000000004</v>
      </c>
      <c r="N1340" s="788">
        <v>8.6199999999999992</v>
      </c>
      <c r="O1340" s="788">
        <v>2.68</v>
      </c>
      <c r="P1340" s="788" t="s">
        <v>1527</v>
      </c>
      <c r="Q1340" s="807" t="s">
        <v>813</v>
      </c>
      <c r="R1340" s="807" t="s">
        <v>17287</v>
      </c>
      <c r="S1340" s="807" t="s">
        <v>8952</v>
      </c>
      <c r="T1340" s="807" t="s">
        <v>17213</v>
      </c>
      <c r="U1340" s="807">
        <v>11</v>
      </c>
      <c r="V1340" s="963"/>
      <c r="W1340" s="807"/>
      <c r="X1340" s="807">
        <v>1</v>
      </c>
      <c r="Y1340" s="807" t="s">
        <v>10261</v>
      </c>
      <c r="Z1340" s="807" t="s">
        <v>16688</v>
      </c>
      <c r="AA1340" s="807"/>
      <c r="AB1340" s="807"/>
      <c r="AC1340" s="807" t="s">
        <v>10027</v>
      </c>
      <c r="AD1340" s="807" t="s">
        <v>10027</v>
      </c>
      <c r="AE1340" s="807" t="s">
        <v>10027</v>
      </c>
      <c r="AF1340" s="807" t="s">
        <v>2239</v>
      </c>
      <c r="AG1340" s="807"/>
      <c r="AH1340" s="807"/>
      <c r="AI1340" s="807" t="s">
        <v>16399</v>
      </c>
      <c r="AJ1340" s="807"/>
      <c r="AK1340" s="559"/>
    </row>
    <row r="1341" spans="1:37" ht="409.5" customHeight="1" x14ac:dyDescent="0.25">
      <c r="A1341" s="767"/>
      <c r="B1341" s="784">
        <v>1333</v>
      </c>
      <c r="C1341" s="798" t="s">
        <v>2759</v>
      </c>
      <c r="D1341" s="785" t="s">
        <v>8820</v>
      </c>
      <c r="E1341" s="807"/>
      <c r="F1341" s="787" t="s">
        <v>9786</v>
      </c>
      <c r="G1341" s="784" t="s">
        <v>1105</v>
      </c>
      <c r="H1341" s="807"/>
      <c r="I1341" s="807"/>
      <c r="J1341" s="807"/>
      <c r="K1341" s="807"/>
      <c r="L1341" s="807">
        <f t="shared" si="100"/>
        <v>1094.1600000000001</v>
      </c>
      <c r="M1341" s="807">
        <f t="shared" si="100"/>
        <v>339.6</v>
      </c>
      <c r="N1341" s="788">
        <v>91.18</v>
      </c>
      <c r="O1341" s="788">
        <v>28.3</v>
      </c>
      <c r="P1341" s="788" t="s">
        <v>1527</v>
      </c>
      <c r="Q1341" s="807"/>
      <c r="R1341" s="807"/>
      <c r="S1341" s="807" t="s">
        <v>9057</v>
      </c>
      <c r="T1341" s="807"/>
      <c r="U1341" s="807"/>
      <c r="V1341" s="963"/>
      <c r="W1341" s="807"/>
      <c r="X1341" s="807"/>
      <c r="Y1341" s="807"/>
      <c r="Z1341" s="807"/>
      <c r="AA1341" s="807"/>
      <c r="AB1341" s="807"/>
      <c r="AC1341" s="807"/>
      <c r="AD1341" s="807"/>
      <c r="AE1341" s="807"/>
      <c r="AF1341" s="807"/>
      <c r="AG1341" s="807"/>
      <c r="AH1341" s="807"/>
      <c r="AI1341" s="807"/>
      <c r="AJ1341" s="807"/>
      <c r="AK1341" s="559"/>
    </row>
    <row r="1342" spans="1:37" ht="45" customHeight="1" x14ac:dyDescent="0.25">
      <c r="A1342" s="767"/>
      <c r="B1342" s="784">
        <v>1334</v>
      </c>
      <c r="C1342" s="798" t="s">
        <v>2759</v>
      </c>
      <c r="D1342" s="785" t="s">
        <v>17394</v>
      </c>
      <c r="E1342" s="807" t="s">
        <v>10750</v>
      </c>
      <c r="F1342" s="787"/>
      <c r="G1342" s="784" t="s">
        <v>1104</v>
      </c>
      <c r="H1342" s="807"/>
      <c r="I1342" s="807"/>
      <c r="J1342" s="807"/>
      <c r="K1342" s="807"/>
      <c r="L1342" s="807"/>
      <c r="M1342" s="807"/>
      <c r="N1342" s="786">
        <f>(K1342*0.087)/12</f>
        <v>0</v>
      </c>
      <c r="O1342" s="786">
        <f>(K1342*0.027)/12</f>
        <v>0</v>
      </c>
      <c r="P1342" s="786"/>
      <c r="Q1342" s="807"/>
      <c r="R1342" s="807" t="s">
        <v>17287</v>
      </c>
      <c r="S1342" s="807" t="s">
        <v>9057</v>
      </c>
      <c r="T1342" s="807"/>
      <c r="U1342" s="807"/>
      <c r="V1342" s="963"/>
      <c r="W1342" s="807"/>
      <c r="X1342" s="807">
        <v>1</v>
      </c>
      <c r="Y1342" s="807"/>
      <c r="Z1342" s="807" t="s">
        <v>13969</v>
      </c>
      <c r="AA1342" s="807"/>
      <c r="AB1342" s="807"/>
      <c r="AC1342" s="807"/>
      <c r="AD1342" s="807"/>
      <c r="AE1342" s="807"/>
      <c r="AF1342" s="807"/>
      <c r="AG1342" s="807"/>
      <c r="AH1342" s="807"/>
      <c r="AI1342" s="807" t="s">
        <v>12896</v>
      </c>
      <c r="AJ1342" s="807"/>
      <c r="AK1342" s="559"/>
    </row>
    <row r="1343" spans="1:37" s="418" customFormat="1" ht="120" customHeight="1" x14ac:dyDescent="0.25">
      <c r="A1343" s="1009"/>
      <c r="B1343" s="1010">
        <v>1335</v>
      </c>
      <c r="C1343" s="874" t="s">
        <v>2759</v>
      </c>
      <c r="D1343" s="874" t="s">
        <v>17333</v>
      </c>
      <c r="E1343" s="875" t="s">
        <v>17332</v>
      </c>
      <c r="F1343" s="874" t="s">
        <v>17833</v>
      </c>
      <c r="G1343" s="875" t="s">
        <v>1105</v>
      </c>
      <c r="H1343" s="875"/>
      <c r="I1343" s="875"/>
      <c r="J1343" s="875"/>
      <c r="K1343" s="875">
        <f>3290.8+329.5</f>
        <v>3620.3</v>
      </c>
      <c r="L1343" s="807">
        <f t="shared" si="100"/>
        <v>314.88</v>
      </c>
      <c r="M1343" s="807">
        <f t="shared" si="100"/>
        <v>97.68</v>
      </c>
      <c r="N1343" s="786">
        <v>26.24</v>
      </c>
      <c r="O1343" s="786">
        <v>8.14</v>
      </c>
      <c r="P1343" s="1011" t="s">
        <v>1527</v>
      </c>
      <c r="Q1343" s="875"/>
      <c r="R1343" s="875" t="s">
        <v>8298</v>
      </c>
      <c r="S1343" s="875" t="s">
        <v>9057</v>
      </c>
      <c r="T1343" s="875"/>
      <c r="U1343" s="875"/>
      <c r="V1343" s="959"/>
      <c r="W1343" s="1012"/>
      <c r="X1343" s="875"/>
      <c r="Y1343" s="875"/>
      <c r="Z1343" s="875"/>
      <c r="AA1343" s="875"/>
      <c r="AB1343" s="875"/>
      <c r="AC1343" s="875"/>
      <c r="AD1343" s="875"/>
      <c r="AE1343" s="875"/>
      <c r="AF1343" s="875"/>
      <c r="AG1343" s="875"/>
      <c r="AH1343" s="875"/>
      <c r="AI1343" s="875"/>
      <c r="AJ1343" s="875"/>
      <c r="AK1343" s="763"/>
    </row>
    <row r="1344" spans="1:37" s="577" customFormat="1" ht="60" customHeight="1" x14ac:dyDescent="0.25">
      <c r="A1344" s="767"/>
      <c r="B1344" s="784">
        <v>1336</v>
      </c>
      <c r="C1344" s="798" t="s">
        <v>2759</v>
      </c>
      <c r="D1344" s="785" t="s">
        <v>10737</v>
      </c>
      <c r="E1344" s="807" t="s">
        <v>9726</v>
      </c>
      <c r="F1344" s="787" t="s">
        <v>18035</v>
      </c>
      <c r="G1344" s="784" t="s">
        <v>1104</v>
      </c>
      <c r="H1344" s="807" t="s">
        <v>17278</v>
      </c>
      <c r="I1344" s="807"/>
      <c r="J1344" s="807"/>
      <c r="K1344" s="807">
        <v>23267.8</v>
      </c>
      <c r="L1344" s="807">
        <f t="shared" si="100"/>
        <v>2035.2307999999996</v>
      </c>
      <c r="M1344" s="807">
        <f t="shared" si="100"/>
        <v>651.49839999999995</v>
      </c>
      <c r="N1344" s="786">
        <f>K1344*0.086/12+2.85</f>
        <v>169.60256666666663</v>
      </c>
      <c r="O1344" s="786">
        <f>(K1344*0.028)/12</f>
        <v>54.291533333333327</v>
      </c>
      <c r="P1344" s="786" t="s">
        <v>2549</v>
      </c>
      <c r="Q1344" s="807" t="s">
        <v>813</v>
      </c>
      <c r="R1344" s="807" t="s">
        <v>17287</v>
      </c>
      <c r="S1344" s="807" t="s">
        <v>8952</v>
      </c>
      <c r="T1344" s="807" t="s">
        <v>14635</v>
      </c>
      <c r="U1344" s="807">
        <v>14.2</v>
      </c>
      <c r="V1344" s="1017">
        <v>5</v>
      </c>
      <c r="W1344" s="807" t="s">
        <v>16908</v>
      </c>
      <c r="X1344" s="807">
        <v>1</v>
      </c>
      <c r="Y1344" s="807" t="s">
        <v>10268</v>
      </c>
      <c r="Z1344" s="807"/>
      <c r="AA1344" s="807"/>
      <c r="AB1344" s="807" t="s">
        <v>10237</v>
      </c>
      <c r="AC1344" s="807" t="s">
        <v>10027</v>
      </c>
      <c r="AD1344" s="807" t="s">
        <v>10027</v>
      </c>
      <c r="AE1344" s="807" t="s">
        <v>10027</v>
      </c>
      <c r="AF1344" s="807" t="s">
        <v>10027</v>
      </c>
      <c r="AG1344" s="807"/>
      <c r="AH1344" s="807"/>
      <c r="AI1344" s="807" t="s">
        <v>16746</v>
      </c>
      <c r="AJ1344" s="807"/>
      <c r="AK1344" s="761"/>
    </row>
    <row r="1345" spans="1:37" ht="60" customHeight="1" x14ac:dyDescent="0.25">
      <c r="A1345" s="767"/>
      <c r="B1345" s="784">
        <v>1337</v>
      </c>
      <c r="C1345" s="798" t="s">
        <v>2759</v>
      </c>
      <c r="D1345" s="785" t="s">
        <v>9382</v>
      </c>
      <c r="E1345" s="807" t="s">
        <v>10612</v>
      </c>
      <c r="F1345" s="785" t="s">
        <v>9382</v>
      </c>
      <c r="G1345" s="807" t="s">
        <v>9071</v>
      </c>
      <c r="H1345" s="807"/>
      <c r="I1345" s="807"/>
      <c r="J1345" s="807"/>
      <c r="K1345" s="807">
        <v>1955</v>
      </c>
      <c r="L1345" s="807">
        <f t="shared" si="100"/>
        <v>168.13</v>
      </c>
      <c r="M1345" s="807">
        <f t="shared" si="100"/>
        <v>54.739999999999995</v>
      </c>
      <c r="N1345" s="786">
        <f t="shared" ref="N1345:N1346" si="101">(K1345*0.086)/12</f>
        <v>14.010833333333332</v>
      </c>
      <c r="O1345" s="786">
        <f t="shared" ref="O1345:O1346" si="102">(K1345*0.028)/12</f>
        <v>4.5616666666666665</v>
      </c>
      <c r="P1345" s="786" t="s">
        <v>16689</v>
      </c>
      <c r="Q1345" s="786" t="s">
        <v>16689</v>
      </c>
      <c r="R1345" s="807" t="s">
        <v>16712</v>
      </c>
      <c r="S1345" s="807" t="s">
        <v>8952</v>
      </c>
      <c r="T1345" s="800" t="s">
        <v>9832</v>
      </c>
      <c r="U1345" s="807"/>
      <c r="V1345" s="963"/>
      <c r="W1345" s="807"/>
      <c r="X1345" s="807"/>
      <c r="Y1345" s="807"/>
      <c r="Z1345" s="807" t="s">
        <v>12901</v>
      </c>
      <c r="AA1345" s="807"/>
      <c r="AB1345" s="807"/>
      <c r="AC1345" s="807"/>
      <c r="AD1345" s="807"/>
      <c r="AE1345" s="807"/>
      <c r="AF1345" s="807"/>
      <c r="AG1345" s="807"/>
      <c r="AH1345" s="807"/>
      <c r="AI1345" s="807"/>
      <c r="AJ1345" s="807"/>
      <c r="AK1345" s="559"/>
    </row>
    <row r="1346" spans="1:37" ht="60" customHeight="1" x14ac:dyDescent="0.25">
      <c r="A1346" s="767"/>
      <c r="B1346" s="784">
        <v>1338</v>
      </c>
      <c r="C1346" s="798" t="s">
        <v>2759</v>
      </c>
      <c r="D1346" s="785" t="s">
        <v>9381</v>
      </c>
      <c r="E1346" s="807" t="s">
        <v>10613</v>
      </c>
      <c r="F1346" s="785" t="s">
        <v>9381</v>
      </c>
      <c r="G1346" s="807" t="s">
        <v>9071</v>
      </c>
      <c r="H1346" s="807"/>
      <c r="I1346" s="807"/>
      <c r="J1346" s="807"/>
      <c r="K1346" s="807">
        <v>9931.4</v>
      </c>
      <c r="L1346" s="807">
        <f t="shared" ref="L1346:M1359" si="103">N1346*12</f>
        <v>854.10040000000004</v>
      </c>
      <c r="M1346" s="807">
        <f t="shared" si="103"/>
        <v>278.07920000000001</v>
      </c>
      <c r="N1346" s="786">
        <f t="shared" si="101"/>
        <v>71.175033333333332</v>
      </c>
      <c r="O1346" s="786">
        <f t="shared" si="102"/>
        <v>23.173266666666667</v>
      </c>
      <c r="P1346" s="807" t="s">
        <v>9617</v>
      </c>
      <c r="Q1346" s="807" t="s">
        <v>9617</v>
      </c>
      <c r="R1346" s="807" t="s">
        <v>16712</v>
      </c>
      <c r="S1346" s="807" t="s">
        <v>8952</v>
      </c>
      <c r="T1346" s="800" t="s">
        <v>10614</v>
      </c>
      <c r="U1346" s="807"/>
      <c r="V1346" s="963">
        <v>2</v>
      </c>
      <c r="W1346" s="807" t="s">
        <v>10615</v>
      </c>
      <c r="X1346" s="807"/>
      <c r="Y1346" s="807"/>
      <c r="Z1346" s="807"/>
      <c r="AA1346" s="807"/>
      <c r="AB1346" s="807" t="s">
        <v>10212</v>
      </c>
      <c r="AC1346" s="807"/>
      <c r="AD1346" s="807"/>
      <c r="AE1346" s="807"/>
      <c r="AF1346" s="807"/>
      <c r="AG1346" s="807"/>
      <c r="AH1346" s="807"/>
      <c r="AI1346" s="807" t="s">
        <v>16478</v>
      </c>
      <c r="AJ1346" s="807"/>
      <c r="AK1346" s="559"/>
    </row>
    <row r="1347" spans="1:37" s="577" customFormat="1" ht="60" customHeight="1" x14ac:dyDescent="0.25">
      <c r="A1347" s="767"/>
      <c r="B1347" s="784">
        <v>1339</v>
      </c>
      <c r="C1347" s="798" t="s">
        <v>2759</v>
      </c>
      <c r="D1347" s="785" t="s">
        <v>10911</v>
      </c>
      <c r="E1347" s="807" t="s">
        <v>9373</v>
      </c>
      <c r="F1347" s="787" t="s">
        <v>18034</v>
      </c>
      <c r="G1347" s="784" t="s">
        <v>1104</v>
      </c>
      <c r="H1347" s="807" t="s">
        <v>10910</v>
      </c>
      <c r="I1347" s="807"/>
      <c r="J1347" s="807"/>
      <c r="K1347" s="807">
        <v>7693.1</v>
      </c>
      <c r="L1347" s="807">
        <f t="shared" si="103"/>
        <v>750.88659999999993</v>
      </c>
      <c r="M1347" s="807">
        <f t="shared" si="103"/>
        <v>215.4068</v>
      </c>
      <c r="N1347" s="786">
        <f>K1347*0.086/12+7.44</f>
        <v>62.573883333333328</v>
      </c>
      <c r="O1347" s="786">
        <f t="shared" ref="O1347:O1348" si="104">(K1347*0.028)/12</f>
        <v>17.950566666666667</v>
      </c>
      <c r="P1347" s="786" t="s">
        <v>2549</v>
      </c>
      <c r="Q1347" s="807" t="s">
        <v>813</v>
      </c>
      <c r="R1347" s="807" t="s">
        <v>17287</v>
      </c>
      <c r="S1347" s="807" t="s">
        <v>8952</v>
      </c>
      <c r="T1347" s="807" t="s">
        <v>14636</v>
      </c>
      <c r="U1347" s="807">
        <v>11</v>
      </c>
      <c r="V1347" s="1017">
        <v>2</v>
      </c>
      <c r="W1347" s="807" t="s">
        <v>10500</v>
      </c>
      <c r="X1347" s="807">
        <v>1</v>
      </c>
      <c r="Y1347" s="807" t="s">
        <v>16418</v>
      </c>
      <c r="Z1347" s="807"/>
      <c r="AA1347" s="807"/>
      <c r="AB1347" s="807" t="s">
        <v>10909</v>
      </c>
      <c r="AC1347" s="807" t="s">
        <v>10027</v>
      </c>
      <c r="AD1347" s="807" t="s">
        <v>10027</v>
      </c>
      <c r="AE1347" s="807" t="s">
        <v>10027</v>
      </c>
      <c r="AF1347" s="807" t="s">
        <v>2239</v>
      </c>
      <c r="AG1347" s="807"/>
      <c r="AH1347" s="807"/>
      <c r="AI1347" s="807" t="s">
        <v>16746</v>
      </c>
      <c r="AJ1347" s="807"/>
      <c r="AK1347" s="761"/>
    </row>
    <row r="1348" spans="1:37" s="577" customFormat="1" ht="60" customHeight="1" x14ac:dyDescent="0.25">
      <c r="A1348" s="767"/>
      <c r="B1348" s="784">
        <v>1340</v>
      </c>
      <c r="C1348" s="798" t="s">
        <v>2759</v>
      </c>
      <c r="D1348" s="785" t="s">
        <v>9380</v>
      </c>
      <c r="E1348" s="807" t="s">
        <v>10912</v>
      </c>
      <c r="F1348" s="787" t="s">
        <v>18033</v>
      </c>
      <c r="G1348" s="784" t="s">
        <v>1104</v>
      </c>
      <c r="H1348" s="807" t="s">
        <v>10913</v>
      </c>
      <c r="I1348" s="807"/>
      <c r="J1348" s="807"/>
      <c r="K1348" s="807">
        <v>9645.2000000000007</v>
      </c>
      <c r="L1348" s="807">
        <f t="shared" si="103"/>
        <v>829.48720000000003</v>
      </c>
      <c r="M1348" s="807">
        <f t="shared" si="103"/>
        <v>270.06560000000002</v>
      </c>
      <c r="N1348" s="786">
        <f t="shared" ref="N1348" si="105">K1348*0.086/12</f>
        <v>69.123933333333341</v>
      </c>
      <c r="O1348" s="786">
        <f t="shared" si="104"/>
        <v>22.505466666666667</v>
      </c>
      <c r="P1348" s="788" t="s">
        <v>1527</v>
      </c>
      <c r="Q1348" s="807" t="s">
        <v>813</v>
      </c>
      <c r="R1348" s="807" t="s">
        <v>17287</v>
      </c>
      <c r="S1348" s="807" t="s">
        <v>8952</v>
      </c>
      <c r="T1348" s="800" t="s">
        <v>3243</v>
      </c>
      <c r="U1348" s="807">
        <v>11</v>
      </c>
      <c r="V1348" s="1017">
        <v>4</v>
      </c>
      <c r="W1348" s="807" t="s">
        <v>11239</v>
      </c>
      <c r="X1348" s="807">
        <v>1</v>
      </c>
      <c r="Y1348" s="807" t="s">
        <v>12683</v>
      </c>
      <c r="Z1348" s="807"/>
      <c r="AA1348" s="807"/>
      <c r="AB1348" s="807" t="s">
        <v>10914</v>
      </c>
      <c r="AC1348" s="807" t="s">
        <v>10027</v>
      </c>
      <c r="AD1348" s="807" t="s">
        <v>10027</v>
      </c>
      <c r="AE1348" s="807" t="s">
        <v>10027</v>
      </c>
      <c r="AF1348" s="807" t="s">
        <v>10027</v>
      </c>
      <c r="AG1348" s="807"/>
      <c r="AH1348" s="807"/>
      <c r="AI1348" s="807" t="s">
        <v>17684</v>
      </c>
      <c r="AJ1348" s="807"/>
      <c r="AK1348" s="761"/>
    </row>
    <row r="1349" spans="1:37" ht="45" customHeight="1" x14ac:dyDescent="0.25">
      <c r="A1349" s="767"/>
      <c r="B1349" s="784">
        <v>1341</v>
      </c>
      <c r="C1349" s="798" t="s">
        <v>2759</v>
      </c>
      <c r="D1349" s="845" t="s">
        <v>9374</v>
      </c>
      <c r="E1349" s="807" t="s">
        <v>17288</v>
      </c>
      <c r="F1349" s="845" t="s">
        <v>9802</v>
      </c>
      <c r="G1349" s="784" t="s">
        <v>1104</v>
      </c>
      <c r="H1349" s="807"/>
      <c r="I1349" s="807"/>
      <c r="J1349" s="807"/>
      <c r="K1349" s="807">
        <v>5053</v>
      </c>
      <c r="L1349" s="807">
        <f t="shared" si="103"/>
        <v>651.59999999999991</v>
      </c>
      <c r="M1349" s="807">
        <f t="shared" si="103"/>
        <v>136.43100000000001</v>
      </c>
      <c r="N1349" s="786">
        <v>54.3</v>
      </c>
      <c r="O1349" s="786">
        <f t="shared" ref="O1349" si="106">(K1349*0.027)/12</f>
        <v>11.369250000000001</v>
      </c>
      <c r="P1349" s="786" t="s">
        <v>9943</v>
      </c>
      <c r="Q1349" s="786" t="s">
        <v>9943</v>
      </c>
      <c r="R1349" s="807" t="s">
        <v>17287</v>
      </c>
      <c r="S1349" s="807" t="s">
        <v>8952</v>
      </c>
      <c r="T1349" s="800" t="s">
        <v>10915</v>
      </c>
      <c r="U1349" s="807">
        <v>6</v>
      </c>
      <c r="V1349" s="963">
        <v>1</v>
      </c>
      <c r="W1349" s="807" t="s">
        <v>16895</v>
      </c>
      <c r="X1349" s="807">
        <v>1</v>
      </c>
      <c r="Y1349" s="807" t="s">
        <v>16894</v>
      </c>
      <c r="Z1349" s="807"/>
      <c r="AA1349" s="807"/>
      <c r="AB1349" s="807"/>
      <c r="AC1349" s="807" t="s">
        <v>10027</v>
      </c>
      <c r="AD1349" s="807" t="s">
        <v>2239</v>
      </c>
      <c r="AE1349" s="807" t="s">
        <v>10027</v>
      </c>
      <c r="AF1349" s="807" t="s">
        <v>2239</v>
      </c>
      <c r="AG1349" s="807"/>
      <c r="AH1349" s="807"/>
      <c r="AI1349" s="807" t="s">
        <v>16742</v>
      </c>
      <c r="AJ1349" s="807"/>
      <c r="AK1349" s="559"/>
    </row>
    <row r="1350" spans="1:37" ht="45" customHeight="1" x14ac:dyDescent="0.25">
      <c r="A1350" s="767"/>
      <c r="B1350" s="784">
        <v>1342</v>
      </c>
      <c r="C1350" s="798" t="s">
        <v>2759</v>
      </c>
      <c r="D1350" s="845" t="s">
        <v>13134</v>
      </c>
      <c r="E1350" s="807" t="s">
        <v>17142</v>
      </c>
      <c r="F1350" s="845" t="s">
        <v>9802</v>
      </c>
      <c r="G1350" s="784" t="s">
        <v>1104</v>
      </c>
      <c r="H1350" s="807"/>
      <c r="I1350" s="807"/>
      <c r="J1350" s="807"/>
      <c r="K1350" s="807">
        <v>1575.17</v>
      </c>
      <c r="L1350" s="807">
        <f t="shared" si="103"/>
        <v>1666.8000000000002</v>
      </c>
      <c r="M1350" s="807">
        <f t="shared" si="103"/>
        <v>42.480000000000004</v>
      </c>
      <c r="N1350" s="788">
        <v>138.9</v>
      </c>
      <c r="O1350" s="788">
        <v>3.54</v>
      </c>
      <c r="P1350" s="786" t="s">
        <v>9943</v>
      </c>
      <c r="Q1350" s="786" t="s">
        <v>9943</v>
      </c>
      <c r="R1350" s="807" t="s">
        <v>8298</v>
      </c>
      <c r="S1350" s="807" t="s">
        <v>8952</v>
      </c>
      <c r="T1350" s="800" t="s">
        <v>10921</v>
      </c>
      <c r="U1350" s="807">
        <v>10</v>
      </c>
      <c r="V1350" s="963">
        <v>5</v>
      </c>
      <c r="W1350" s="807" t="s">
        <v>13403</v>
      </c>
      <c r="X1350" s="807">
        <v>1</v>
      </c>
      <c r="Y1350" s="807" t="s">
        <v>16894</v>
      </c>
      <c r="Z1350" s="807"/>
      <c r="AA1350" s="807"/>
      <c r="AB1350" s="807"/>
      <c r="AC1350" s="807" t="s">
        <v>10027</v>
      </c>
      <c r="AD1350" s="807" t="s">
        <v>10027</v>
      </c>
      <c r="AE1350" s="807" t="s">
        <v>10027</v>
      </c>
      <c r="AF1350" s="807" t="s">
        <v>2239</v>
      </c>
      <c r="AG1350" s="807"/>
      <c r="AH1350" s="807"/>
      <c r="AI1350" s="807" t="s">
        <v>16742</v>
      </c>
      <c r="AJ1350" s="807"/>
      <c r="AK1350" s="559"/>
    </row>
    <row r="1351" spans="1:37" ht="45" customHeight="1" x14ac:dyDescent="0.25">
      <c r="A1351" s="767"/>
      <c r="B1351" s="784">
        <v>1343</v>
      </c>
      <c r="C1351" s="798" t="s">
        <v>2759</v>
      </c>
      <c r="D1351" s="845" t="s">
        <v>13135</v>
      </c>
      <c r="E1351" s="807" t="s">
        <v>17143</v>
      </c>
      <c r="F1351" s="845" t="s">
        <v>9803</v>
      </c>
      <c r="G1351" s="784" t="s">
        <v>1104</v>
      </c>
      <c r="H1351" s="807"/>
      <c r="I1351" s="807"/>
      <c r="J1351" s="807"/>
      <c r="K1351" s="807">
        <v>2591.7199999999998</v>
      </c>
      <c r="L1351" s="807">
        <f t="shared" si="103"/>
        <v>1664.3999999999999</v>
      </c>
      <c r="M1351" s="807">
        <f t="shared" si="103"/>
        <v>69.960000000000008</v>
      </c>
      <c r="N1351" s="788">
        <v>138.69999999999999</v>
      </c>
      <c r="O1351" s="788">
        <v>5.83</v>
      </c>
      <c r="P1351" s="786" t="s">
        <v>9943</v>
      </c>
      <c r="Q1351" s="786" t="s">
        <v>9943</v>
      </c>
      <c r="R1351" s="807" t="s">
        <v>17287</v>
      </c>
      <c r="S1351" s="807" t="s">
        <v>8952</v>
      </c>
      <c r="T1351" s="800" t="s">
        <v>10923</v>
      </c>
      <c r="U1351" s="807">
        <v>12</v>
      </c>
      <c r="V1351" s="963">
        <v>5</v>
      </c>
      <c r="W1351" s="807" t="s">
        <v>13403</v>
      </c>
      <c r="X1351" s="807">
        <v>1</v>
      </c>
      <c r="Y1351" s="807" t="s">
        <v>16894</v>
      </c>
      <c r="Z1351" s="807"/>
      <c r="AA1351" s="807"/>
      <c r="AB1351" s="807"/>
      <c r="AC1351" s="807" t="s">
        <v>10027</v>
      </c>
      <c r="AD1351" s="807" t="s">
        <v>2239</v>
      </c>
      <c r="AE1351" s="807" t="s">
        <v>10027</v>
      </c>
      <c r="AF1351" s="807" t="s">
        <v>2239</v>
      </c>
      <c r="AG1351" s="807"/>
      <c r="AH1351" s="807"/>
      <c r="AI1351" s="807" t="s">
        <v>16742</v>
      </c>
      <c r="AJ1351" s="807"/>
      <c r="AK1351" s="559"/>
    </row>
    <row r="1352" spans="1:37" ht="45" customHeight="1" x14ac:dyDescent="0.25">
      <c r="A1352" s="767"/>
      <c r="B1352" s="784">
        <v>1344</v>
      </c>
      <c r="C1352" s="798" t="s">
        <v>2759</v>
      </c>
      <c r="D1352" s="845" t="s">
        <v>9375</v>
      </c>
      <c r="E1352" s="807" t="s">
        <v>17144</v>
      </c>
      <c r="F1352" s="845" t="s">
        <v>9803</v>
      </c>
      <c r="G1352" s="784" t="s">
        <v>1104</v>
      </c>
      <c r="H1352" s="807"/>
      <c r="I1352" s="807"/>
      <c r="J1352" s="807"/>
      <c r="K1352" s="807">
        <v>2591.7199999999998</v>
      </c>
      <c r="L1352" s="807">
        <f t="shared" si="103"/>
        <v>814.80000000000007</v>
      </c>
      <c r="M1352" s="807">
        <f t="shared" si="103"/>
        <v>69.960000000000008</v>
      </c>
      <c r="N1352" s="788">
        <v>67.900000000000006</v>
      </c>
      <c r="O1352" s="788">
        <v>5.83</v>
      </c>
      <c r="P1352" s="786" t="s">
        <v>9943</v>
      </c>
      <c r="Q1352" s="786" t="s">
        <v>9943</v>
      </c>
      <c r="R1352" s="807" t="s">
        <v>17287</v>
      </c>
      <c r="S1352" s="807" t="s">
        <v>8952</v>
      </c>
      <c r="T1352" s="800" t="s">
        <v>10922</v>
      </c>
      <c r="U1352" s="807">
        <v>6</v>
      </c>
      <c r="V1352" s="963">
        <v>2</v>
      </c>
      <c r="W1352" s="807" t="s">
        <v>16895</v>
      </c>
      <c r="X1352" s="807">
        <v>1</v>
      </c>
      <c r="Y1352" s="807" t="s">
        <v>16894</v>
      </c>
      <c r="Z1352" s="807"/>
      <c r="AA1352" s="807"/>
      <c r="AB1352" s="807"/>
      <c r="AC1352" s="807" t="s">
        <v>10027</v>
      </c>
      <c r="AD1352" s="807" t="s">
        <v>2239</v>
      </c>
      <c r="AE1352" s="807" t="s">
        <v>10027</v>
      </c>
      <c r="AF1352" s="807" t="s">
        <v>2239</v>
      </c>
      <c r="AG1352" s="807"/>
      <c r="AH1352" s="807"/>
      <c r="AI1352" s="807" t="s">
        <v>16742</v>
      </c>
      <c r="AJ1352" s="807"/>
      <c r="AK1352" s="559"/>
    </row>
    <row r="1353" spans="1:37" ht="45" customHeight="1" x14ac:dyDescent="0.25">
      <c r="A1353" s="767"/>
      <c r="B1353" s="784">
        <v>1345</v>
      </c>
      <c r="C1353" s="798" t="s">
        <v>2759</v>
      </c>
      <c r="D1353" s="845" t="s">
        <v>9376</v>
      </c>
      <c r="E1353" s="807" t="s">
        <v>17141</v>
      </c>
      <c r="F1353" s="845" t="s">
        <v>9804</v>
      </c>
      <c r="G1353" s="784" t="s">
        <v>1104</v>
      </c>
      <c r="H1353" s="807"/>
      <c r="I1353" s="807"/>
      <c r="J1353" s="807"/>
      <c r="K1353" s="807">
        <v>1524.14</v>
      </c>
      <c r="L1353" s="807">
        <f t="shared" si="103"/>
        <v>453.59999999999997</v>
      </c>
      <c r="M1353" s="807">
        <f t="shared" si="103"/>
        <v>41.160000000000004</v>
      </c>
      <c r="N1353" s="788">
        <v>37.799999999999997</v>
      </c>
      <c r="O1353" s="788">
        <v>3.43</v>
      </c>
      <c r="P1353" s="786" t="s">
        <v>9943</v>
      </c>
      <c r="Q1353" s="786" t="s">
        <v>9943</v>
      </c>
      <c r="R1353" s="807" t="s">
        <v>8298</v>
      </c>
      <c r="S1353" s="807" t="s">
        <v>8952</v>
      </c>
      <c r="T1353" s="800" t="s">
        <v>10924</v>
      </c>
      <c r="U1353" s="807">
        <v>10</v>
      </c>
      <c r="V1353" s="963">
        <v>4</v>
      </c>
      <c r="W1353" s="807" t="s">
        <v>13403</v>
      </c>
      <c r="X1353" s="807"/>
      <c r="Y1353" s="807"/>
      <c r="Z1353" s="807"/>
      <c r="AA1353" s="807"/>
      <c r="AB1353" s="807"/>
      <c r="AC1353" s="807" t="s">
        <v>10027</v>
      </c>
      <c r="AD1353" s="807" t="s">
        <v>10027</v>
      </c>
      <c r="AE1353" s="807" t="s">
        <v>10027</v>
      </c>
      <c r="AF1353" s="807" t="s">
        <v>2239</v>
      </c>
      <c r="AG1353" s="807"/>
      <c r="AH1353" s="807"/>
      <c r="AI1353" s="807" t="s">
        <v>16742</v>
      </c>
      <c r="AJ1353" s="807"/>
      <c r="AK1353" s="559"/>
    </row>
    <row r="1354" spans="1:37" ht="45" customHeight="1" x14ac:dyDescent="0.25">
      <c r="A1354" s="767"/>
      <c r="B1354" s="784">
        <v>1346</v>
      </c>
      <c r="C1354" s="798" t="s">
        <v>2759</v>
      </c>
      <c r="D1354" s="845" t="s">
        <v>13136</v>
      </c>
      <c r="E1354" s="807" t="s">
        <v>17145</v>
      </c>
      <c r="F1354" s="845" t="s">
        <v>9804</v>
      </c>
      <c r="G1354" s="784" t="s">
        <v>1104</v>
      </c>
      <c r="H1354" s="807"/>
      <c r="I1354" s="807"/>
      <c r="J1354" s="807"/>
      <c r="K1354" s="807">
        <v>1524.14</v>
      </c>
      <c r="L1354" s="807">
        <f t="shared" si="103"/>
        <v>369.6</v>
      </c>
      <c r="M1354" s="807">
        <f t="shared" si="103"/>
        <v>41.160000000000004</v>
      </c>
      <c r="N1354" s="788">
        <v>30.8</v>
      </c>
      <c r="O1354" s="788">
        <v>3.43</v>
      </c>
      <c r="P1354" s="786" t="s">
        <v>9943</v>
      </c>
      <c r="Q1354" s="786" t="s">
        <v>9943</v>
      </c>
      <c r="R1354" s="807" t="s">
        <v>17287</v>
      </c>
      <c r="S1354" s="807" t="s">
        <v>8952</v>
      </c>
      <c r="T1354" s="800" t="s">
        <v>10925</v>
      </c>
      <c r="U1354" s="807">
        <v>6</v>
      </c>
      <c r="V1354" s="963">
        <v>2</v>
      </c>
      <c r="W1354" s="807" t="s">
        <v>16896</v>
      </c>
      <c r="X1354" s="807">
        <v>1</v>
      </c>
      <c r="Y1354" s="807" t="s">
        <v>10268</v>
      </c>
      <c r="Z1354" s="807"/>
      <c r="AA1354" s="807"/>
      <c r="AB1354" s="807"/>
      <c r="AC1354" s="807" t="s">
        <v>10027</v>
      </c>
      <c r="AD1354" s="807" t="s">
        <v>2239</v>
      </c>
      <c r="AE1354" s="807" t="s">
        <v>10027</v>
      </c>
      <c r="AF1354" s="807" t="s">
        <v>2239</v>
      </c>
      <c r="AG1354" s="807"/>
      <c r="AH1354" s="807"/>
      <c r="AI1354" s="807" t="s">
        <v>16742</v>
      </c>
      <c r="AJ1354" s="807"/>
      <c r="AK1354" s="559"/>
    </row>
    <row r="1355" spans="1:37" ht="45" customHeight="1" x14ac:dyDescent="0.25">
      <c r="A1355" s="767"/>
      <c r="B1355" s="784">
        <v>1347</v>
      </c>
      <c r="C1355" s="798" t="s">
        <v>2759</v>
      </c>
      <c r="D1355" s="845" t="s">
        <v>13173</v>
      </c>
      <c r="E1355" s="807" t="s">
        <v>17146</v>
      </c>
      <c r="F1355" s="845" t="s">
        <v>9804</v>
      </c>
      <c r="G1355" s="784" t="s">
        <v>1104</v>
      </c>
      <c r="H1355" s="807"/>
      <c r="I1355" s="807"/>
      <c r="J1355" s="807"/>
      <c r="K1355" s="807">
        <v>1524.14</v>
      </c>
      <c r="L1355" s="807">
        <f t="shared" si="103"/>
        <v>1676.3999999999999</v>
      </c>
      <c r="M1355" s="807">
        <f t="shared" si="103"/>
        <v>41.160000000000004</v>
      </c>
      <c r="N1355" s="788">
        <v>139.69999999999999</v>
      </c>
      <c r="O1355" s="788">
        <v>3.43</v>
      </c>
      <c r="P1355" s="786" t="s">
        <v>9943</v>
      </c>
      <c r="Q1355" s="786" t="s">
        <v>9943</v>
      </c>
      <c r="R1355" s="807" t="s">
        <v>17287</v>
      </c>
      <c r="S1355" s="807" t="s">
        <v>8952</v>
      </c>
      <c r="T1355" s="807" t="s">
        <v>14637</v>
      </c>
      <c r="U1355" s="807">
        <v>10</v>
      </c>
      <c r="V1355" s="963">
        <v>4</v>
      </c>
      <c r="W1355" s="807" t="s">
        <v>13403</v>
      </c>
      <c r="X1355" s="807">
        <v>1</v>
      </c>
      <c r="Y1355" s="807" t="s">
        <v>10268</v>
      </c>
      <c r="Z1355" s="807"/>
      <c r="AA1355" s="807"/>
      <c r="AB1355" s="807"/>
      <c r="AC1355" s="807" t="s">
        <v>10027</v>
      </c>
      <c r="AD1355" s="807" t="s">
        <v>2239</v>
      </c>
      <c r="AE1355" s="807" t="s">
        <v>10027</v>
      </c>
      <c r="AF1355" s="807" t="s">
        <v>2239</v>
      </c>
      <c r="AG1355" s="807"/>
      <c r="AH1355" s="807"/>
      <c r="AI1355" s="807" t="s">
        <v>16742</v>
      </c>
      <c r="AJ1355" s="807"/>
      <c r="AK1355" s="559"/>
    </row>
    <row r="1356" spans="1:37" ht="45" customHeight="1" x14ac:dyDescent="0.25">
      <c r="A1356" s="767"/>
      <c r="B1356" s="784">
        <v>1348</v>
      </c>
      <c r="C1356" s="798" t="s">
        <v>2759</v>
      </c>
      <c r="D1356" s="845" t="s">
        <v>9377</v>
      </c>
      <c r="E1356" s="807" t="s">
        <v>10926</v>
      </c>
      <c r="F1356" s="785" t="s">
        <v>10927</v>
      </c>
      <c r="G1356" s="807" t="s">
        <v>2856</v>
      </c>
      <c r="H1356" s="807"/>
      <c r="I1356" s="807"/>
      <c r="J1356" s="807"/>
      <c r="K1356" s="807"/>
      <c r="L1356" s="807">
        <f t="shared" si="103"/>
        <v>633.59999999999991</v>
      </c>
      <c r="M1356" s="807"/>
      <c r="N1356" s="788">
        <v>52.8</v>
      </c>
      <c r="O1356" s="788"/>
      <c r="P1356" s="807" t="s">
        <v>10927</v>
      </c>
      <c r="Q1356" s="807" t="s">
        <v>10927</v>
      </c>
      <c r="R1356" s="807" t="s">
        <v>16715</v>
      </c>
      <c r="S1356" s="807" t="s">
        <v>8952</v>
      </c>
      <c r="T1356" s="800" t="s">
        <v>10928</v>
      </c>
      <c r="U1356" s="807"/>
      <c r="V1356" s="963">
        <v>4</v>
      </c>
      <c r="W1356" s="807" t="s">
        <v>13945</v>
      </c>
      <c r="X1356" s="807">
        <v>1</v>
      </c>
      <c r="Y1356" s="807" t="s">
        <v>10268</v>
      </c>
      <c r="Z1356" s="807"/>
      <c r="AA1356" s="807">
        <v>1</v>
      </c>
      <c r="AB1356" s="807" t="s">
        <v>10525</v>
      </c>
      <c r="AC1356" s="807" t="s">
        <v>10027</v>
      </c>
      <c r="AD1356" s="807" t="s">
        <v>10027</v>
      </c>
      <c r="AE1356" s="807" t="s">
        <v>10027</v>
      </c>
      <c r="AF1356" s="807" t="s">
        <v>2239</v>
      </c>
      <c r="AG1356" s="807"/>
      <c r="AH1356" s="807"/>
      <c r="AI1356" s="807"/>
      <c r="AJ1356" s="807"/>
      <c r="AK1356" s="559"/>
    </row>
    <row r="1357" spans="1:37" ht="45" customHeight="1" x14ac:dyDescent="0.25">
      <c r="A1357" s="767"/>
      <c r="B1357" s="784">
        <v>1349</v>
      </c>
      <c r="C1357" s="798" t="s">
        <v>2759</v>
      </c>
      <c r="D1357" s="845" t="s">
        <v>17360</v>
      </c>
      <c r="E1357" s="807" t="s">
        <v>17359</v>
      </c>
      <c r="F1357" s="845" t="s">
        <v>16709</v>
      </c>
      <c r="G1357" s="784" t="s">
        <v>1104</v>
      </c>
      <c r="H1357" s="807"/>
      <c r="I1357" s="807"/>
      <c r="J1357" s="807"/>
      <c r="K1357" s="807">
        <v>3157.24</v>
      </c>
      <c r="L1357" s="807">
        <f t="shared" si="103"/>
        <v>706.8</v>
      </c>
      <c r="M1357" s="807">
        <f t="shared" si="103"/>
        <v>85.199999999999989</v>
      </c>
      <c r="N1357" s="788">
        <v>58.9</v>
      </c>
      <c r="O1357" s="788">
        <v>7.1</v>
      </c>
      <c r="P1357" s="786" t="s">
        <v>9943</v>
      </c>
      <c r="Q1357" s="786" t="s">
        <v>9943</v>
      </c>
      <c r="R1357" s="807" t="s">
        <v>8298</v>
      </c>
      <c r="S1357" s="807" t="s">
        <v>8952</v>
      </c>
      <c r="T1357" s="800" t="s">
        <v>10929</v>
      </c>
      <c r="U1357" s="807">
        <v>14.2</v>
      </c>
      <c r="V1357" s="963">
        <v>6</v>
      </c>
      <c r="W1357" s="807" t="s">
        <v>13403</v>
      </c>
      <c r="X1357" s="807">
        <v>1</v>
      </c>
      <c r="Y1357" s="807" t="s">
        <v>10268</v>
      </c>
      <c r="Z1357" s="807"/>
      <c r="AA1357" s="807"/>
      <c r="AB1357" s="807"/>
      <c r="AC1357" s="807" t="s">
        <v>10027</v>
      </c>
      <c r="AD1357" s="807" t="s">
        <v>2239</v>
      </c>
      <c r="AE1357" s="807" t="s">
        <v>10027</v>
      </c>
      <c r="AF1357" s="807" t="s">
        <v>2239</v>
      </c>
      <c r="AG1357" s="807"/>
      <c r="AH1357" s="807"/>
      <c r="AI1357" s="807" t="s">
        <v>16742</v>
      </c>
      <c r="AJ1357" s="807"/>
      <c r="AK1357" s="559"/>
    </row>
    <row r="1358" spans="1:37" ht="120" customHeight="1" x14ac:dyDescent="0.25">
      <c r="A1358" s="767"/>
      <c r="B1358" s="784">
        <v>1350</v>
      </c>
      <c r="C1358" s="785" t="s">
        <v>2844</v>
      </c>
      <c r="D1358" s="785" t="s">
        <v>16987</v>
      </c>
      <c r="E1358" s="807" t="s">
        <v>10784</v>
      </c>
      <c r="F1358" s="787" t="s">
        <v>15965</v>
      </c>
      <c r="G1358" s="784" t="s">
        <v>1105</v>
      </c>
      <c r="H1358" s="807"/>
      <c r="I1358" s="807"/>
      <c r="J1358" s="807"/>
      <c r="K1358" s="807">
        <v>1669.5</v>
      </c>
      <c r="L1358" s="807">
        <f t="shared" si="103"/>
        <v>158.39999999999998</v>
      </c>
      <c r="M1358" s="807">
        <f t="shared" si="103"/>
        <v>45.12</v>
      </c>
      <c r="N1358" s="788">
        <v>13.2</v>
      </c>
      <c r="O1358" s="788">
        <v>3.76</v>
      </c>
      <c r="P1358" s="788" t="s">
        <v>1527</v>
      </c>
      <c r="Q1358" s="807" t="s">
        <v>813</v>
      </c>
      <c r="R1358" s="807" t="s">
        <v>17287</v>
      </c>
      <c r="S1358" s="807" t="s">
        <v>8952</v>
      </c>
      <c r="T1358" s="807" t="s">
        <v>17214</v>
      </c>
      <c r="U1358" s="807">
        <v>11</v>
      </c>
      <c r="V1358" s="963"/>
      <c r="W1358" s="807"/>
      <c r="X1358" s="807"/>
      <c r="Y1358" s="807"/>
      <c r="Z1358" s="807" t="s">
        <v>17396</v>
      </c>
      <c r="AA1358" s="807"/>
      <c r="AB1358" s="807"/>
      <c r="AC1358" s="807" t="s">
        <v>10027</v>
      </c>
      <c r="AD1358" s="807" t="s">
        <v>10027</v>
      </c>
      <c r="AE1358" s="807" t="s">
        <v>10027</v>
      </c>
      <c r="AF1358" s="807" t="s">
        <v>2239</v>
      </c>
      <c r="AG1358" s="807"/>
      <c r="AH1358" s="807" t="s">
        <v>977</v>
      </c>
      <c r="AI1358" s="807" t="s">
        <v>12678</v>
      </c>
      <c r="AJ1358" s="807"/>
      <c r="AK1358" s="559"/>
    </row>
    <row r="1359" spans="1:37" s="577" customFormat="1" ht="45" customHeight="1" x14ac:dyDescent="0.25">
      <c r="A1359" s="767"/>
      <c r="B1359" s="784">
        <v>1351</v>
      </c>
      <c r="C1359" s="798" t="s">
        <v>2759</v>
      </c>
      <c r="D1359" s="785" t="s">
        <v>9379</v>
      </c>
      <c r="E1359" s="807" t="s">
        <v>10930</v>
      </c>
      <c r="F1359" s="787" t="s">
        <v>13321</v>
      </c>
      <c r="G1359" s="807" t="s">
        <v>9071</v>
      </c>
      <c r="H1359" s="807"/>
      <c r="I1359" s="807"/>
      <c r="J1359" s="807"/>
      <c r="K1359" s="807">
        <v>6448</v>
      </c>
      <c r="L1359" s="807">
        <f t="shared" si="103"/>
        <v>554.52799999999991</v>
      </c>
      <c r="M1359" s="807">
        <f t="shared" si="103"/>
        <v>180.54400000000001</v>
      </c>
      <c r="N1359" s="786">
        <f>(K1359*0.086)/12</f>
        <v>46.210666666666661</v>
      </c>
      <c r="O1359" s="786">
        <f>(K1359*0.028)/12</f>
        <v>15.045333333333334</v>
      </c>
      <c r="P1359" s="786" t="s">
        <v>9945</v>
      </c>
      <c r="Q1359" s="786" t="s">
        <v>9945</v>
      </c>
      <c r="R1359" s="807" t="s">
        <v>16712</v>
      </c>
      <c r="S1359" s="807" t="s">
        <v>8952</v>
      </c>
      <c r="T1359" s="807" t="s">
        <v>13375</v>
      </c>
      <c r="U1359" s="807"/>
      <c r="V1359" s="1002">
        <v>3</v>
      </c>
      <c r="W1359" s="807" t="s">
        <v>10635</v>
      </c>
      <c r="X1359" s="807"/>
      <c r="Y1359" s="807"/>
      <c r="Z1359" s="807"/>
      <c r="AA1359" s="807"/>
      <c r="AB1359" s="807"/>
      <c r="AC1359" s="807" t="s">
        <v>10027</v>
      </c>
      <c r="AD1359" s="807" t="s">
        <v>2239</v>
      </c>
      <c r="AE1359" s="807" t="s">
        <v>10027</v>
      </c>
      <c r="AF1359" s="807"/>
      <c r="AG1359" s="807"/>
      <c r="AH1359" s="807"/>
      <c r="AI1359" s="807"/>
      <c r="AJ1359" s="807"/>
      <c r="AK1359" s="761"/>
    </row>
    <row r="1360" spans="1:37" s="577" customFormat="1" ht="68.25" customHeight="1" x14ac:dyDescent="0.25">
      <c r="A1360" s="767"/>
      <c r="B1360" s="784">
        <v>1352</v>
      </c>
      <c r="C1360" s="798" t="s">
        <v>2759</v>
      </c>
      <c r="D1360" s="785" t="s">
        <v>9378</v>
      </c>
      <c r="E1360" s="807" t="s">
        <v>10623</v>
      </c>
      <c r="F1360" s="787" t="s">
        <v>17825</v>
      </c>
      <c r="G1360" s="784" t="s">
        <v>1104</v>
      </c>
      <c r="H1360" s="807" t="s">
        <v>17367</v>
      </c>
      <c r="I1360" s="807"/>
      <c r="J1360" s="807"/>
      <c r="K1360" s="807">
        <v>16097.9</v>
      </c>
      <c r="L1360" s="807">
        <f>N1360*12</f>
        <v>1384.4193999999998</v>
      </c>
      <c r="M1360" s="807"/>
      <c r="N1360" s="786">
        <f t="shared" ref="N1360" si="107">K1360*0.086/12</f>
        <v>115.36828333333331</v>
      </c>
      <c r="O1360" s="786"/>
      <c r="P1360" s="788" t="s">
        <v>743</v>
      </c>
      <c r="Q1360" s="807" t="s">
        <v>813</v>
      </c>
      <c r="R1360" s="807" t="s">
        <v>17287</v>
      </c>
      <c r="S1360" s="807" t="s">
        <v>8952</v>
      </c>
      <c r="T1360" s="807" t="s">
        <v>14638</v>
      </c>
      <c r="U1360" s="807">
        <v>14.2</v>
      </c>
      <c r="V1360" s="1017">
        <v>4</v>
      </c>
      <c r="W1360" s="807" t="s">
        <v>1564</v>
      </c>
      <c r="X1360" s="807">
        <v>1</v>
      </c>
      <c r="Y1360" s="807" t="s">
        <v>10266</v>
      </c>
      <c r="Z1360" s="807"/>
      <c r="AA1360" s="807"/>
      <c r="AB1360" s="807"/>
      <c r="AC1360" s="807" t="s">
        <v>10027</v>
      </c>
      <c r="AD1360" s="807" t="s">
        <v>10027</v>
      </c>
      <c r="AE1360" s="807" t="s">
        <v>10027</v>
      </c>
      <c r="AF1360" s="807" t="s">
        <v>10027</v>
      </c>
      <c r="AG1360" s="807"/>
      <c r="AH1360" s="807"/>
      <c r="AI1360" s="807" t="s">
        <v>17958</v>
      </c>
      <c r="AJ1360" s="807"/>
      <c r="AK1360" s="761"/>
    </row>
    <row r="1361" spans="1:37" ht="150" customHeight="1" x14ac:dyDescent="0.25">
      <c r="A1361" s="767"/>
      <c r="B1361" s="784">
        <v>1353</v>
      </c>
      <c r="C1361" s="798" t="s">
        <v>2759</v>
      </c>
      <c r="D1361" s="785" t="s">
        <v>17116</v>
      </c>
      <c r="E1361" s="807" t="s">
        <v>12362</v>
      </c>
      <c r="F1361" s="787" t="s">
        <v>12894</v>
      </c>
      <c r="G1361" s="784" t="s">
        <v>1105</v>
      </c>
      <c r="H1361" s="807"/>
      <c r="I1361" s="807"/>
      <c r="J1361" s="807"/>
      <c r="K1361" s="807">
        <v>10424.799999999999</v>
      </c>
      <c r="L1361" s="807">
        <f t="shared" ref="L1361:M1372" si="108">N1361*12</f>
        <v>906.96</v>
      </c>
      <c r="M1361" s="807">
        <f t="shared" si="108"/>
        <v>281.52</v>
      </c>
      <c r="N1361" s="788">
        <v>75.58</v>
      </c>
      <c r="O1361" s="788">
        <v>23.46</v>
      </c>
      <c r="P1361" s="788" t="s">
        <v>1527</v>
      </c>
      <c r="Q1361" s="807" t="s">
        <v>813</v>
      </c>
      <c r="R1361" s="807" t="s">
        <v>17287</v>
      </c>
      <c r="S1361" s="807" t="s">
        <v>8952</v>
      </c>
      <c r="T1361" s="807" t="s">
        <v>14639</v>
      </c>
      <c r="U1361" s="807">
        <v>14.2</v>
      </c>
      <c r="V1361" s="963">
        <v>4</v>
      </c>
      <c r="W1361" s="807" t="s">
        <v>1564</v>
      </c>
      <c r="X1361" s="807">
        <v>2</v>
      </c>
      <c r="Y1361" s="807" t="s">
        <v>10266</v>
      </c>
      <c r="Z1361" s="807"/>
      <c r="AA1361" s="807"/>
      <c r="AB1361" s="807" t="s">
        <v>10538</v>
      </c>
      <c r="AC1361" s="807" t="s">
        <v>10027</v>
      </c>
      <c r="AD1361" s="807" t="s">
        <v>10027</v>
      </c>
      <c r="AE1361" s="807" t="s">
        <v>10027</v>
      </c>
      <c r="AF1361" s="807" t="s">
        <v>10027</v>
      </c>
      <c r="AG1361" s="807"/>
      <c r="AH1361" s="807" t="s">
        <v>663</v>
      </c>
      <c r="AI1361" s="807" t="s">
        <v>14640</v>
      </c>
      <c r="AJ1361" s="807"/>
      <c r="AK1361" s="559"/>
    </row>
    <row r="1362" spans="1:37" ht="195" customHeight="1" x14ac:dyDescent="0.25">
      <c r="A1362" s="767"/>
      <c r="B1362" s="784">
        <v>1354</v>
      </c>
      <c r="C1362" s="798" t="s">
        <v>2759</v>
      </c>
      <c r="D1362" s="785" t="s">
        <v>9383</v>
      </c>
      <c r="E1362" s="807" t="s">
        <v>10740</v>
      </c>
      <c r="F1362" s="787" t="s">
        <v>17336</v>
      </c>
      <c r="G1362" s="784" t="s">
        <v>1104</v>
      </c>
      <c r="H1362" s="807" t="s">
        <v>10816</v>
      </c>
      <c r="I1362" s="807"/>
      <c r="J1362" s="807"/>
      <c r="K1362" s="807">
        <v>16389.400000000001</v>
      </c>
      <c r="L1362" s="807">
        <f t="shared" si="108"/>
        <v>1470.24</v>
      </c>
      <c r="M1362" s="807">
        <f t="shared" si="108"/>
        <v>442.51380000000006</v>
      </c>
      <c r="N1362" s="786">
        <v>122.52</v>
      </c>
      <c r="O1362" s="786">
        <f>(K1362*0.027)/12</f>
        <v>36.876150000000003</v>
      </c>
      <c r="P1362" s="786" t="s">
        <v>17284</v>
      </c>
      <c r="Q1362" s="807" t="s">
        <v>813</v>
      </c>
      <c r="R1362" s="807" t="s">
        <v>17287</v>
      </c>
      <c r="S1362" s="807" t="s">
        <v>8952</v>
      </c>
      <c r="T1362" s="800" t="s">
        <v>10817</v>
      </c>
      <c r="U1362" s="807">
        <v>11</v>
      </c>
      <c r="V1362" s="963">
        <v>5</v>
      </c>
      <c r="W1362" s="807" t="s">
        <v>10624</v>
      </c>
      <c r="X1362" s="807">
        <v>2</v>
      </c>
      <c r="Y1362" s="807" t="s">
        <v>10268</v>
      </c>
      <c r="Z1362" s="807"/>
      <c r="AA1362" s="807"/>
      <c r="AB1362" s="807" t="s">
        <v>10250</v>
      </c>
      <c r="AC1362" s="807" t="s">
        <v>10027</v>
      </c>
      <c r="AD1362" s="807" t="s">
        <v>10027</v>
      </c>
      <c r="AE1362" s="807" t="s">
        <v>10027</v>
      </c>
      <c r="AF1362" s="807" t="s">
        <v>10027</v>
      </c>
      <c r="AG1362" s="807"/>
      <c r="AH1362" s="807"/>
      <c r="AI1362" s="807" t="s">
        <v>16746</v>
      </c>
      <c r="AJ1362" s="807"/>
      <c r="AK1362" s="559"/>
    </row>
    <row r="1363" spans="1:37" ht="90" customHeight="1" x14ac:dyDescent="0.25">
      <c r="A1363" s="767"/>
      <c r="B1363" s="784">
        <v>1355</v>
      </c>
      <c r="C1363" s="798" t="s">
        <v>2759</v>
      </c>
      <c r="D1363" s="785" t="s">
        <v>10818</v>
      </c>
      <c r="E1363" s="807" t="s">
        <v>10819</v>
      </c>
      <c r="F1363" s="787" t="s">
        <v>16556</v>
      </c>
      <c r="G1363" s="784" t="s">
        <v>1104</v>
      </c>
      <c r="H1363" s="807" t="s">
        <v>10820</v>
      </c>
      <c r="J1363" s="807"/>
      <c r="K1363" s="807">
        <v>15658</v>
      </c>
      <c r="L1363" s="807">
        <f t="shared" si="108"/>
        <v>1404.48</v>
      </c>
      <c r="M1363" s="807">
        <f t="shared" si="108"/>
        <v>422.76</v>
      </c>
      <c r="N1363" s="786">
        <v>117.04</v>
      </c>
      <c r="O1363" s="786">
        <v>35.229999999999997</v>
      </c>
      <c r="P1363" s="786" t="s">
        <v>2549</v>
      </c>
      <c r="Q1363" s="807" t="s">
        <v>813</v>
      </c>
      <c r="R1363" s="807" t="s">
        <v>17287</v>
      </c>
      <c r="S1363" s="807" t="s">
        <v>8952</v>
      </c>
      <c r="T1363" s="807" t="s">
        <v>14641</v>
      </c>
      <c r="U1363" s="807">
        <v>14.2</v>
      </c>
      <c r="V1363" s="963">
        <v>2</v>
      </c>
      <c r="W1363" s="807" t="s">
        <v>10796</v>
      </c>
      <c r="X1363" s="807">
        <v>1</v>
      </c>
      <c r="Y1363" s="807" t="s">
        <v>10268</v>
      </c>
      <c r="Z1363" s="807"/>
      <c r="AA1363" s="807"/>
      <c r="AB1363" s="807"/>
      <c r="AC1363" s="807" t="s">
        <v>10027</v>
      </c>
      <c r="AD1363" s="807" t="s">
        <v>10027</v>
      </c>
      <c r="AE1363" s="807" t="s">
        <v>10027</v>
      </c>
      <c r="AF1363" s="807" t="s">
        <v>10027</v>
      </c>
      <c r="AG1363" s="807"/>
      <c r="AH1363" s="807"/>
      <c r="AI1363" s="807" t="s">
        <v>16746</v>
      </c>
      <c r="AJ1363" s="807"/>
      <c r="AK1363" s="559"/>
    </row>
    <row r="1364" spans="1:37" ht="60" customHeight="1" x14ac:dyDescent="0.25">
      <c r="A1364" s="767"/>
      <c r="B1364" s="784">
        <v>1356</v>
      </c>
      <c r="C1364" s="798" t="s">
        <v>2759</v>
      </c>
      <c r="D1364" s="785" t="s">
        <v>9384</v>
      </c>
      <c r="E1364" s="807" t="s">
        <v>9479</v>
      </c>
      <c r="F1364" s="787"/>
      <c r="G1364" s="784" t="s">
        <v>1104</v>
      </c>
      <c r="H1364" s="807"/>
      <c r="I1364" s="807"/>
      <c r="J1364" s="807"/>
      <c r="K1364" s="807"/>
      <c r="L1364" s="807"/>
      <c r="M1364" s="807"/>
      <c r="N1364" s="786">
        <f>(K1364*0.087)/12</f>
        <v>0</v>
      </c>
      <c r="O1364" s="786">
        <f>(K1364*0.027)/12</f>
        <v>0</v>
      </c>
      <c r="P1364" s="807"/>
      <c r="Q1364" s="807"/>
      <c r="R1364" s="807"/>
      <c r="S1364" s="807" t="s">
        <v>9057</v>
      </c>
      <c r="T1364" s="807"/>
      <c r="U1364" s="807"/>
      <c r="V1364" s="963"/>
      <c r="W1364" s="807"/>
      <c r="X1364" s="807"/>
      <c r="Y1364" s="807"/>
      <c r="Z1364" s="807"/>
      <c r="AA1364" s="807"/>
      <c r="AB1364" s="807"/>
      <c r="AC1364" s="807"/>
      <c r="AD1364" s="807"/>
      <c r="AE1364" s="807"/>
      <c r="AF1364" s="807"/>
      <c r="AG1364" s="807"/>
      <c r="AH1364" s="807"/>
      <c r="AI1364" s="807"/>
      <c r="AJ1364" s="807"/>
      <c r="AK1364" s="559"/>
    </row>
    <row r="1365" spans="1:37" ht="60" customHeight="1" x14ac:dyDescent="0.25">
      <c r="A1365" s="767"/>
      <c r="B1365" s="784">
        <v>1357</v>
      </c>
      <c r="C1365" s="785" t="s">
        <v>9386</v>
      </c>
      <c r="D1365" s="785" t="s">
        <v>9385</v>
      </c>
      <c r="E1365" s="807"/>
      <c r="F1365" s="787" t="s">
        <v>9716</v>
      </c>
      <c r="G1365" s="784" t="s">
        <v>1105</v>
      </c>
      <c r="H1365" s="807"/>
      <c r="I1365" s="807"/>
      <c r="J1365" s="807"/>
      <c r="K1365" s="807"/>
      <c r="L1365" s="807">
        <f t="shared" si="108"/>
        <v>175.32</v>
      </c>
      <c r="M1365" s="807">
        <f t="shared" si="108"/>
        <v>54.36</v>
      </c>
      <c r="N1365" s="788">
        <v>14.61</v>
      </c>
      <c r="O1365" s="788">
        <v>4.53</v>
      </c>
      <c r="P1365" s="788" t="s">
        <v>1527</v>
      </c>
      <c r="Q1365" s="807"/>
      <c r="R1365" s="807"/>
      <c r="S1365" s="807" t="s">
        <v>9057</v>
      </c>
      <c r="T1365" s="807"/>
      <c r="U1365" s="807"/>
      <c r="V1365" s="963"/>
      <c r="W1365" s="807"/>
      <c r="X1365" s="807"/>
      <c r="Y1365" s="807"/>
      <c r="Z1365" s="807"/>
      <c r="AA1365" s="807"/>
      <c r="AB1365" s="807"/>
      <c r="AC1365" s="807"/>
      <c r="AD1365" s="807"/>
      <c r="AE1365" s="807"/>
      <c r="AF1365" s="807"/>
      <c r="AG1365" s="807"/>
      <c r="AH1365" s="807"/>
      <c r="AI1365" s="807"/>
      <c r="AJ1365" s="807"/>
      <c r="AK1365" s="559"/>
    </row>
    <row r="1366" spans="1:37" ht="60" customHeight="1" x14ac:dyDescent="0.25">
      <c r="A1366" s="767"/>
      <c r="B1366" s="784">
        <v>1358</v>
      </c>
      <c r="C1366" s="798" t="s">
        <v>2759</v>
      </c>
      <c r="D1366" s="785" t="s">
        <v>9387</v>
      </c>
      <c r="E1366" s="807"/>
      <c r="F1366" s="787"/>
      <c r="G1366" s="784" t="s">
        <v>1105</v>
      </c>
      <c r="H1366" s="807"/>
      <c r="I1366" s="807"/>
      <c r="J1366" s="807"/>
      <c r="K1366" s="807"/>
      <c r="L1366" s="807"/>
      <c r="M1366" s="807"/>
      <c r="N1366" s="788"/>
      <c r="O1366" s="788"/>
      <c r="P1366" s="788" t="s">
        <v>1527</v>
      </c>
      <c r="Q1366" s="807"/>
      <c r="R1366" s="807"/>
      <c r="S1366" s="807" t="s">
        <v>9057</v>
      </c>
      <c r="T1366" s="807"/>
      <c r="U1366" s="807"/>
      <c r="V1366" s="963"/>
      <c r="W1366" s="807"/>
      <c r="X1366" s="807"/>
      <c r="Y1366" s="807"/>
      <c r="Z1366" s="807"/>
      <c r="AA1366" s="807">
        <v>1</v>
      </c>
      <c r="AB1366" s="807"/>
      <c r="AC1366" s="807"/>
      <c r="AD1366" s="807"/>
      <c r="AE1366" s="807"/>
      <c r="AF1366" s="807"/>
      <c r="AG1366" s="807"/>
      <c r="AH1366" s="807"/>
      <c r="AI1366" s="807"/>
      <c r="AJ1366" s="807"/>
      <c r="AK1366" s="559"/>
    </row>
    <row r="1367" spans="1:37" ht="60" customHeight="1" x14ac:dyDescent="0.25">
      <c r="A1367" s="767"/>
      <c r="B1367" s="784">
        <v>1359</v>
      </c>
      <c r="C1367" s="785" t="s">
        <v>1191</v>
      </c>
      <c r="D1367" s="785" t="s">
        <v>8701</v>
      </c>
      <c r="E1367" s="807" t="s">
        <v>13254</v>
      </c>
      <c r="F1367" s="799" t="s">
        <v>13359</v>
      </c>
      <c r="G1367" s="784" t="s">
        <v>1105</v>
      </c>
      <c r="H1367" s="807"/>
      <c r="I1367" s="807"/>
      <c r="J1367" s="807"/>
      <c r="K1367" s="807">
        <v>3507.58</v>
      </c>
      <c r="L1367" s="807">
        <f t="shared" si="108"/>
        <v>305.15999999999997</v>
      </c>
      <c r="M1367" s="807">
        <f t="shared" si="108"/>
        <v>94.679999999999993</v>
      </c>
      <c r="N1367" s="790">
        <v>25.43</v>
      </c>
      <c r="O1367" s="790">
        <v>7.89</v>
      </c>
      <c r="P1367" s="788" t="s">
        <v>1527</v>
      </c>
      <c r="Q1367" s="807" t="s">
        <v>813</v>
      </c>
      <c r="R1367" s="807" t="s">
        <v>17287</v>
      </c>
      <c r="S1367" s="807" t="s">
        <v>8952</v>
      </c>
      <c r="T1367" s="807" t="s">
        <v>14642</v>
      </c>
      <c r="U1367" s="807">
        <v>14.2</v>
      </c>
      <c r="V1367" s="963"/>
      <c r="W1367" s="807"/>
      <c r="X1367" s="807">
        <v>1</v>
      </c>
      <c r="Y1367" s="807" t="s">
        <v>12683</v>
      </c>
      <c r="Z1367" s="807" t="s">
        <v>10126</v>
      </c>
      <c r="AA1367" s="807"/>
      <c r="AB1367" s="807"/>
      <c r="AC1367" s="807" t="s">
        <v>10027</v>
      </c>
      <c r="AD1367" s="807" t="s">
        <v>10027</v>
      </c>
      <c r="AE1367" s="807" t="s">
        <v>10027</v>
      </c>
      <c r="AF1367" s="807" t="s">
        <v>2239</v>
      </c>
      <c r="AG1367" s="807"/>
      <c r="AH1367" s="807"/>
      <c r="AI1367" s="807" t="s">
        <v>1720</v>
      </c>
      <c r="AJ1367" s="807"/>
      <c r="AK1367" s="559"/>
    </row>
    <row r="1368" spans="1:37" ht="60" customHeight="1" x14ac:dyDescent="0.25">
      <c r="A1368" s="767"/>
      <c r="B1368" s="784">
        <v>1360</v>
      </c>
      <c r="C1368" s="785" t="s">
        <v>2759</v>
      </c>
      <c r="D1368" s="785" t="s">
        <v>17320</v>
      </c>
      <c r="E1368" s="807" t="s">
        <v>17321</v>
      </c>
      <c r="F1368" s="785" t="s">
        <v>17322</v>
      </c>
      <c r="G1368" s="807" t="s">
        <v>1105</v>
      </c>
      <c r="H1368" s="807"/>
      <c r="I1368" s="807"/>
      <c r="J1368" s="807"/>
      <c r="K1368" s="807">
        <v>7012.6</v>
      </c>
      <c r="L1368" s="807">
        <f t="shared" si="108"/>
        <v>610.08000000000004</v>
      </c>
      <c r="M1368" s="807">
        <f t="shared" si="108"/>
        <v>189.34020000000001</v>
      </c>
      <c r="N1368" s="786">
        <v>50.84</v>
      </c>
      <c r="O1368" s="786">
        <f t="shared" ref="O1368" si="109">(K1368*0.027)/12</f>
        <v>15.778350000000001</v>
      </c>
      <c r="P1368" s="788" t="s">
        <v>1527</v>
      </c>
      <c r="Q1368" s="807" t="s">
        <v>813</v>
      </c>
      <c r="R1368" s="807" t="s">
        <v>8298</v>
      </c>
      <c r="S1368" s="807" t="s">
        <v>9057</v>
      </c>
      <c r="T1368" s="807"/>
      <c r="U1368" s="807"/>
      <c r="V1368" s="963"/>
      <c r="W1368" s="807"/>
      <c r="X1368" s="807"/>
      <c r="Y1368" s="807"/>
      <c r="Z1368" s="807"/>
      <c r="AA1368" s="807"/>
      <c r="AB1368" s="807"/>
      <c r="AC1368" s="807"/>
      <c r="AD1368" s="807"/>
      <c r="AE1368" s="807"/>
      <c r="AF1368" s="807"/>
      <c r="AG1368" s="807"/>
      <c r="AH1368" s="807"/>
      <c r="AI1368" s="807"/>
      <c r="AJ1368" s="807"/>
      <c r="AK1368" s="559"/>
    </row>
    <row r="1369" spans="1:37" ht="60" customHeight="1" x14ac:dyDescent="0.25">
      <c r="A1369" s="767"/>
      <c r="B1369" s="784">
        <v>1361</v>
      </c>
      <c r="C1369" s="798" t="s">
        <v>2759</v>
      </c>
      <c r="D1369" s="785" t="s">
        <v>12852</v>
      </c>
      <c r="E1369" s="807" t="s">
        <v>12451</v>
      </c>
      <c r="F1369" s="787" t="s">
        <v>13399</v>
      </c>
      <c r="G1369" s="784" t="s">
        <v>1105</v>
      </c>
      <c r="H1369" s="807"/>
      <c r="I1369" s="807"/>
      <c r="J1369" s="807"/>
      <c r="K1369" s="807">
        <v>3071.2</v>
      </c>
      <c r="L1369" s="807">
        <f t="shared" si="108"/>
        <v>267.24</v>
      </c>
      <c r="M1369" s="807">
        <f t="shared" si="108"/>
        <v>82.92</v>
      </c>
      <c r="N1369" s="788">
        <v>22.27</v>
      </c>
      <c r="O1369" s="788">
        <v>6.91</v>
      </c>
      <c r="P1369" s="788" t="s">
        <v>1527</v>
      </c>
      <c r="Q1369" s="807" t="s">
        <v>813</v>
      </c>
      <c r="R1369" s="807" t="s">
        <v>17287</v>
      </c>
      <c r="S1369" s="807" t="s">
        <v>8952</v>
      </c>
      <c r="T1369" s="807" t="s">
        <v>14643</v>
      </c>
      <c r="U1369" s="807">
        <v>14.2</v>
      </c>
      <c r="V1369" s="963">
        <v>2</v>
      </c>
      <c r="W1369" s="807" t="s">
        <v>1564</v>
      </c>
      <c r="X1369" s="807">
        <v>1</v>
      </c>
      <c r="Y1369" s="807" t="s">
        <v>10261</v>
      </c>
      <c r="Z1369" s="807"/>
      <c r="AA1369" s="807"/>
      <c r="AB1369" s="807"/>
      <c r="AC1369" s="807" t="s">
        <v>10027</v>
      </c>
      <c r="AD1369" s="807" t="s">
        <v>10027</v>
      </c>
      <c r="AE1369" s="807" t="s">
        <v>10027</v>
      </c>
      <c r="AF1369" s="807" t="s">
        <v>2239</v>
      </c>
      <c r="AG1369" s="807"/>
      <c r="AH1369" s="807" t="s">
        <v>663</v>
      </c>
      <c r="AI1369" s="807" t="s">
        <v>12763</v>
      </c>
      <c r="AJ1369" s="807"/>
      <c r="AK1369" s="559"/>
    </row>
    <row r="1370" spans="1:37" ht="195" customHeight="1" x14ac:dyDescent="0.25">
      <c r="A1370" s="767"/>
      <c r="B1370" s="784">
        <v>1362</v>
      </c>
      <c r="C1370" s="798" t="s">
        <v>2759</v>
      </c>
      <c r="D1370" s="785" t="s">
        <v>9388</v>
      </c>
      <c r="E1370" s="807" t="s">
        <v>9437</v>
      </c>
      <c r="F1370" s="799" t="s">
        <v>16887</v>
      </c>
      <c r="G1370" s="784" t="s">
        <v>1105</v>
      </c>
      <c r="H1370" s="807"/>
      <c r="I1370" s="807"/>
      <c r="J1370" s="807"/>
      <c r="K1370" s="807"/>
      <c r="L1370" s="807">
        <f t="shared" si="108"/>
        <v>2187.36</v>
      </c>
      <c r="M1370" s="807">
        <f t="shared" si="108"/>
        <v>678.84</v>
      </c>
      <c r="N1370" s="790">
        <v>182.28</v>
      </c>
      <c r="O1370" s="790">
        <v>56.57</v>
      </c>
      <c r="P1370" s="788" t="s">
        <v>1527</v>
      </c>
      <c r="Q1370" s="807"/>
      <c r="R1370" s="807"/>
      <c r="S1370" s="807" t="s">
        <v>9057</v>
      </c>
      <c r="T1370" s="807"/>
      <c r="U1370" s="807"/>
      <c r="V1370" s="963"/>
      <c r="W1370" s="807"/>
      <c r="X1370" s="807"/>
      <c r="Y1370" s="807"/>
      <c r="Z1370" s="807"/>
      <c r="AA1370" s="807"/>
      <c r="AB1370" s="807"/>
      <c r="AC1370" s="807"/>
      <c r="AD1370" s="807"/>
      <c r="AE1370" s="807"/>
      <c r="AF1370" s="807"/>
      <c r="AG1370" s="807"/>
      <c r="AH1370" s="807"/>
      <c r="AI1370" s="807"/>
      <c r="AJ1370" s="807"/>
      <c r="AK1370" s="559"/>
    </row>
    <row r="1371" spans="1:37" ht="255" customHeight="1" x14ac:dyDescent="0.25">
      <c r="A1371" s="767"/>
      <c r="B1371" s="784">
        <v>1363</v>
      </c>
      <c r="C1371" s="785" t="s">
        <v>3034</v>
      </c>
      <c r="D1371" s="785" t="s">
        <v>8853</v>
      </c>
      <c r="E1371" s="807" t="s">
        <v>10741</v>
      </c>
      <c r="F1371" s="783" t="s">
        <v>9738</v>
      </c>
      <c r="G1371" s="784" t="s">
        <v>1105</v>
      </c>
      <c r="H1371" s="807"/>
      <c r="I1371" s="807"/>
      <c r="J1371" s="807"/>
      <c r="K1371" s="807">
        <v>7026.21</v>
      </c>
      <c r="L1371" s="807">
        <f t="shared" si="108"/>
        <v>611.28</v>
      </c>
      <c r="M1371" s="807">
        <f t="shared" si="108"/>
        <v>190.92000000000002</v>
      </c>
      <c r="N1371" s="788">
        <v>50.94</v>
      </c>
      <c r="O1371" s="788" t="s">
        <v>9801</v>
      </c>
      <c r="P1371" s="788" t="s">
        <v>1527</v>
      </c>
      <c r="Q1371" s="812" t="s">
        <v>813</v>
      </c>
      <c r="R1371" s="807" t="s">
        <v>17287</v>
      </c>
      <c r="S1371" s="807" t="s">
        <v>8952</v>
      </c>
      <c r="T1371" s="807" t="s">
        <v>10728</v>
      </c>
      <c r="U1371" s="807">
        <v>14.2</v>
      </c>
      <c r="V1371" s="963">
        <v>2</v>
      </c>
      <c r="W1371" s="807" t="s">
        <v>1564</v>
      </c>
      <c r="X1371" s="807"/>
      <c r="Y1371" s="807"/>
      <c r="Z1371" s="807"/>
      <c r="AA1371" s="807"/>
      <c r="AB1371" s="807" t="s">
        <v>12688</v>
      </c>
      <c r="AC1371" s="807" t="s">
        <v>10027</v>
      </c>
      <c r="AD1371" s="807" t="s">
        <v>10027</v>
      </c>
      <c r="AE1371" s="807" t="s">
        <v>10027</v>
      </c>
      <c r="AF1371" s="807" t="s">
        <v>2239</v>
      </c>
      <c r="AG1371" s="807"/>
      <c r="AH1371" s="807" t="s">
        <v>663</v>
      </c>
      <c r="AI1371" s="807"/>
      <c r="AJ1371" s="807"/>
      <c r="AK1371" s="559"/>
    </row>
    <row r="1372" spans="1:37" ht="60" customHeight="1" x14ac:dyDescent="0.25">
      <c r="A1372" s="767"/>
      <c r="B1372" s="784">
        <v>1364</v>
      </c>
      <c r="C1372" s="798" t="s">
        <v>2759</v>
      </c>
      <c r="D1372" s="785" t="s">
        <v>12771</v>
      </c>
      <c r="E1372" s="807" t="s">
        <v>12452</v>
      </c>
      <c r="F1372" s="787" t="s">
        <v>12770</v>
      </c>
      <c r="G1372" s="784" t="s">
        <v>1105</v>
      </c>
      <c r="H1372" s="807"/>
      <c r="I1372" s="807"/>
      <c r="J1372" s="807"/>
      <c r="K1372" s="807">
        <v>5526.7</v>
      </c>
      <c r="L1372" s="807">
        <f t="shared" si="108"/>
        <v>868.80000000000007</v>
      </c>
      <c r="M1372" s="807">
        <f t="shared" si="108"/>
        <v>149.28</v>
      </c>
      <c r="N1372" s="788">
        <v>72.400000000000006</v>
      </c>
      <c r="O1372" s="788">
        <v>12.44</v>
      </c>
      <c r="P1372" s="788" t="s">
        <v>1527</v>
      </c>
      <c r="Q1372" s="782" t="s">
        <v>813</v>
      </c>
      <c r="R1372" s="807" t="s">
        <v>17287</v>
      </c>
      <c r="S1372" s="807" t="s">
        <v>8952</v>
      </c>
      <c r="T1372" s="807" t="s">
        <v>14644</v>
      </c>
      <c r="U1372" s="807">
        <v>14.2</v>
      </c>
      <c r="V1372" s="963">
        <v>2</v>
      </c>
      <c r="W1372" s="807" t="s">
        <v>1564</v>
      </c>
      <c r="X1372" s="807">
        <v>1</v>
      </c>
      <c r="Y1372" s="807" t="s">
        <v>10261</v>
      </c>
      <c r="Z1372" s="807"/>
      <c r="AA1372" s="807"/>
      <c r="AB1372" s="807"/>
      <c r="AC1372" s="807" t="s">
        <v>10027</v>
      </c>
      <c r="AD1372" s="807" t="s">
        <v>10027</v>
      </c>
      <c r="AE1372" s="807" t="s">
        <v>10027</v>
      </c>
      <c r="AF1372" s="807" t="s">
        <v>10027</v>
      </c>
      <c r="AG1372" s="807"/>
      <c r="AH1372" s="807" t="s">
        <v>663</v>
      </c>
      <c r="AI1372" s="807"/>
      <c r="AJ1372" s="807"/>
      <c r="AK1372" s="559"/>
    </row>
    <row r="1373" spans="1:37" s="577" customFormat="1" ht="409.5" x14ac:dyDescent="0.25">
      <c r="A1373" s="767"/>
      <c r="B1373" s="784">
        <v>1365</v>
      </c>
      <c r="C1373" s="798" t="s">
        <v>2759</v>
      </c>
      <c r="D1373" s="785" t="s">
        <v>17114</v>
      </c>
      <c r="E1373" s="807" t="s">
        <v>9436</v>
      </c>
      <c r="F1373" s="799" t="s">
        <v>18122</v>
      </c>
      <c r="G1373" s="784" t="s">
        <v>1105</v>
      </c>
      <c r="H1373" s="807"/>
      <c r="I1373" s="807"/>
      <c r="J1373" s="807"/>
      <c r="K1373" s="807">
        <v>31653.93</v>
      </c>
      <c r="L1373" s="807">
        <f>N1373*12</f>
        <v>2380.3200000000002</v>
      </c>
      <c r="M1373" s="807">
        <f>O1373*12</f>
        <v>1964.7600000000002</v>
      </c>
      <c r="N1373" s="790">
        <v>198.36</v>
      </c>
      <c r="O1373" s="790">
        <f>61.53+22.4+55+24.8</f>
        <v>163.73000000000002</v>
      </c>
      <c r="P1373" s="788" t="s">
        <v>17848</v>
      </c>
      <c r="Q1373" s="782" t="s">
        <v>813</v>
      </c>
      <c r="R1373" s="807" t="s">
        <v>17287</v>
      </c>
      <c r="S1373" s="807" t="s">
        <v>8952</v>
      </c>
      <c r="T1373" s="807" t="s">
        <v>14645</v>
      </c>
      <c r="U1373" s="807">
        <v>14.2</v>
      </c>
      <c r="V1373" s="1017">
        <v>6</v>
      </c>
      <c r="W1373" s="807" t="s">
        <v>14646</v>
      </c>
      <c r="X1373" s="807">
        <v>1</v>
      </c>
      <c r="Y1373" s="807" t="s">
        <v>10261</v>
      </c>
      <c r="Z1373" s="807"/>
      <c r="AA1373" s="807"/>
      <c r="AB1373" s="807" t="s">
        <v>1564</v>
      </c>
      <c r="AC1373" s="807" t="s">
        <v>10027</v>
      </c>
      <c r="AD1373" s="807" t="s">
        <v>10027</v>
      </c>
      <c r="AE1373" s="807" t="s">
        <v>10027</v>
      </c>
      <c r="AF1373" s="807" t="s">
        <v>10027</v>
      </c>
      <c r="AG1373" s="807"/>
      <c r="AH1373" s="807" t="s">
        <v>663</v>
      </c>
      <c r="AI1373" s="807" t="s">
        <v>16892</v>
      </c>
      <c r="AJ1373" s="807"/>
      <c r="AK1373" s="761"/>
    </row>
    <row r="1374" spans="1:37" ht="75" customHeight="1" x14ac:dyDescent="0.25">
      <c r="A1374" s="767"/>
      <c r="B1374" s="784">
        <v>1366</v>
      </c>
      <c r="C1374" s="785" t="s">
        <v>1191</v>
      </c>
      <c r="D1374" s="783" t="s">
        <v>12785</v>
      </c>
      <c r="E1374" s="800" t="s">
        <v>17022</v>
      </c>
      <c r="F1374" s="815" t="s">
        <v>9706</v>
      </c>
      <c r="G1374" s="782" t="s">
        <v>1105</v>
      </c>
      <c r="H1374" s="800"/>
      <c r="I1374" s="800"/>
      <c r="J1374" s="800"/>
      <c r="K1374" s="800">
        <v>2216.6999999999998</v>
      </c>
      <c r="L1374" s="807">
        <f t="shared" ref="L1374:M1404" si="110">N1374*12</f>
        <v>192.84</v>
      </c>
      <c r="M1374" s="807">
        <f t="shared" si="110"/>
        <v>59.88</v>
      </c>
      <c r="N1374" s="790">
        <v>16.07</v>
      </c>
      <c r="O1374" s="790">
        <v>4.99</v>
      </c>
      <c r="P1374" s="788" t="s">
        <v>1527</v>
      </c>
      <c r="Q1374" s="807" t="s">
        <v>813</v>
      </c>
      <c r="R1374" s="807" t="s">
        <v>17287</v>
      </c>
      <c r="S1374" s="800" t="s">
        <v>8952</v>
      </c>
      <c r="T1374" s="800" t="s">
        <v>14725</v>
      </c>
      <c r="U1374" s="800">
        <v>14.2</v>
      </c>
      <c r="V1374" s="945">
        <v>1</v>
      </c>
      <c r="W1374" s="800" t="s">
        <v>14726</v>
      </c>
      <c r="X1374" s="800">
        <v>1</v>
      </c>
      <c r="Y1374" s="800" t="s">
        <v>12820</v>
      </c>
      <c r="Z1374" s="800"/>
      <c r="AA1374" s="800"/>
      <c r="AB1374" s="800"/>
      <c r="AC1374" s="800" t="s">
        <v>10027</v>
      </c>
      <c r="AD1374" s="800"/>
      <c r="AE1374" s="800"/>
      <c r="AF1374" s="800"/>
      <c r="AG1374" s="800"/>
      <c r="AH1374" s="800"/>
      <c r="AI1374" s="800" t="s">
        <v>12784</v>
      </c>
      <c r="AJ1374" s="800"/>
      <c r="AK1374" s="559"/>
    </row>
    <row r="1375" spans="1:37" ht="150" customHeight="1" x14ac:dyDescent="0.25">
      <c r="A1375" s="767"/>
      <c r="B1375" s="784">
        <v>1367</v>
      </c>
      <c r="C1375" s="785" t="s">
        <v>2809</v>
      </c>
      <c r="D1375" s="785" t="s">
        <v>17025</v>
      </c>
      <c r="E1375" s="807" t="s">
        <v>17024</v>
      </c>
      <c r="F1375" s="787" t="s">
        <v>9693</v>
      </c>
      <c r="G1375" s="784" t="s">
        <v>1105</v>
      </c>
      <c r="H1375" s="807"/>
      <c r="I1375" s="807"/>
      <c r="J1375" s="807"/>
      <c r="K1375" s="807">
        <v>4070.34</v>
      </c>
      <c r="L1375" s="807">
        <f t="shared" si="110"/>
        <v>354.12</v>
      </c>
      <c r="M1375" s="807">
        <f t="shared" si="110"/>
        <v>109.92</v>
      </c>
      <c r="N1375" s="788">
        <v>29.51</v>
      </c>
      <c r="O1375" s="788">
        <v>9.16</v>
      </c>
      <c r="P1375" s="807" t="s">
        <v>1527</v>
      </c>
      <c r="Q1375" s="807" t="s">
        <v>813</v>
      </c>
      <c r="R1375" s="807" t="s">
        <v>17287</v>
      </c>
      <c r="S1375" s="807" t="s">
        <v>8952</v>
      </c>
      <c r="T1375" s="807" t="s">
        <v>14647</v>
      </c>
      <c r="U1375" s="807">
        <v>14.2</v>
      </c>
      <c r="V1375" s="963">
        <v>2</v>
      </c>
      <c r="W1375" s="807" t="s">
        <v>14648</v>
      </c>
      <c r="X1375" s="807">
        <v>1</v>
      </c>
      <c r="Y1375" s="807" t="s">
        <v>14649</v>
      </c>
      <c r="Z1375" s="807"/>
      <c r="AA1375" s="807"/>
      <c r="AB1375" s="807"/>
      <c r="AC1375" s="807" t="s">
        <v>10027</v>
      </c>
      <c r="AD1375" s="807" t="s">
        <v>10027</v>
      </c>
      <c r="AE1375" s="807" t="s">
        <v>10027</v>
      </c>
      <c r="AF1375" s="807" t="s">
        <v>10027</v>
      </c>
      <c r="AG1375" s="807"/>
      <c r="AI1375" s="807" t="s">
        <v>10901</v>
      </c>
      <c r="AJ1375" s="807"/>
      <c r="AK1375" s="559"/>
    </row>
    <row r="1376" spans="1:37" ht="45" customHeight="1" x14ac:dyDescent="0.25">
      <c r="A1376" s="767"/>
      <c r="B1376" s="784">
        <v>1368</v>
      </c>
      <c r="C1376" s="798" t="s">
        <v>2759</v>
      </c>
      <c r="D1376" s="785" t="s">
        <v>9392</v>
      </c>
      <c r="E1376" s="807" t="s">
        <v>13264</v>
      </c>
      <c r="F1376" s="787"/>
      <c r="G1376" s="784" t="s">
        <v>1104</v>
      </c>
      <c r="H1376" s="807"/>
      <c r="I1376" s="807"/>
      <c r="J1376" s="807"/>
      <c r="K1376" s="807"/>
      <c r="L1376" s="807"/>
      <c r="M1376" s="807"/>
      <c r="N1376" s="786"/>
      <c r="O1376" s="786"/>
      <c r="P1376" s="786"/>
      <c r="Q1376" s="782"/>
      <c r="R1376" s="807" t="s">
        <v>17287</v>
      </c>
      <c r="S1376" s="807" t="s">
        <v>9057</v>
      </c>
      <c r="T1376" s="807"/>
      <c r="U1376" s="807"/>
      <c r="V1376" s="963">
        <v>6</v>
      </c>
      <c r="W1376" s="807"/>
      <c r="X1376" s="807"/>
      <c r="Y1376" s="807"/>
      <c r="Z1376" s="807"/>
      <c r="AA1376" s="807">
        <v>1</v>
      </c>
      <c r="AB1376" s="807"/>
      <c r="AC1376" s="807"/>
      <c r="AD1376" s="807"/>
      <c r="AE1376" s="807"/>
      <c r="AF1376" s="807"/>
      <c r="AG1376" s="807"/>
      <c r="AH1376" s="807"/>
      <c r="AI1376" s="807"/>
      <c r="AJ1376" s="807"/>
      <c r="AK1376" s="559"/>
    </row>
    <row r="1377" spans="1:37" ht="47.25" customHeight="1" x14ac:dyDescent="0.25">
      <c r="A1377" s="767"/>
      <c r="B1377" s="784">
        <v>1369</v>
      </c>
      <c r="C1377" s="798" t="s">
        <v>2759</v>
      </c>
      <c r="D1377" s="785" t="s">
        <v>9393</v>
      </c>
      <c r="E1377" s="807" t="s">
        <v>9394</v>
      </c>
      <c r="F1377" s="787" t="s">
        <v>14692</v>
      </c>
      <c r="G1377" s="807" t="s">
        <v>9071</v>
      </c>
      <c r="H1377" s="807" t="s">
        <v>10933</v>
      </c>
      <c r="I1377" s="807"/>
      <c r="J1377" s="807"/>
      <c r="K1377" s="807">
        <v>4747.3999999999996</v>
      </c>
      <c r="L1377" s="807">
        <f t="shared" si="110"/>
        <v>408.27639999999985</v>
      </c>
      <c r="M1377" s="807">
        <f t="shared" si="110"/>
        <v>132.9272</v>
      </c>
      <c r="N1377" s="786">
        <f>K1377*0.086/12</f>
        <v>34.023033333333323</v>
      </c>
      <c r="O1377" s="786">
        <f>(K1377*0.028)/12</f>
        <v>11.077266666666667</v>
      </c>
      <c r="P1377" s="807" t="s">
        <v>1223</v>
      </c>
      <c r="Q1377" s="807" t="s">
        <v>1223</v>
      </c>
      <c r="R1377" s="807" t="s">
        <v>16712</v>
      </c>
      <c r="S1377" s="807" t="s">
        <v>8952</v>
      </c>
      <c r="T1377" s="800" t="s">
        <v>9840</v>
      </c>
      <c r="U1377" s="807"/>
      <c r="V1377" s="963"/>
      <c r="W1377" s="807"/>
      <c r="X1377" s="807"/>
      <c r="Y1377" s="807"/>
      <c r="Z1377" s="807" t="s">
        <v>1570</v>
      </c>
      <c r="AA1377" s="807"/>
      <c r="AB1377" s="807"/>
      <c r="AC1377" s="807"/>
      <c r="AD1377" s="807"/>
      <c r="AE1377" s="807"/>
      <c r="AF1377" s="807"/>
      <c r="AG1377" s="807"/>
      <c r="AH1377" s="807"/>
      <c r="AI1377" s="807"/>
      <c r="AJ1377" s="807"/>
      <c r="AK1377" s="559"/>
    </row>
    <row r="1378" spans="1:37" ht="31.5" customHeight="1" x14ac:dyDescent="0.25">
      <c r="A1378" s="767"/>
      <c r="B1378" s="784">
        <v>1370</v>
      </c>
      <c r="C1378" s="785" t="s">
        <v>2809</v>
      </c>
      <c r="D1378" s="785" t="s">
        <v>9396</v>
      </c>
      <c r="E1378" s="807" t="s">
        <v>9427</v>
      </c>
      <c r="F1378" s="787" t="s">
        <v>9419</v>
      </c>
      <c r="G1378" s="807" t="s">
        <v>10200</v>
      </c>
      <c r="H1378" s="807"/>
      <c r="I1378" s="807"/>
      <c r="J1378" s="807"/>
      <c r="K1378" s="807"/>
      <c r="L1378" s="807">
        <f t="shared" si="110"/>
        <v>26.400000000000002</v>
      </c>
      <c r="M1378" s="807"/>
      <c r="N1378" s="788">
        <v>2.2000000000000002</v>
      </c>
      <c r="O1378" s="788"/>
      <c r="P1378" s="788"/>
      <c r="Q1378" s="812" t="s">
        <v>9419</v>
      </c>
      <c r="R1378" s="807" t="s">
        <v>16715</v>
      </c>
      <c r="S1378" s="807" t="s">
        <v>8952</v>
      </c>
      <c r="T1378" s="800" t="s">
        <v>9426</v>
      </c>
      <c r="U1378" s="807"/>
      <c r="V1378" s="963">
        <v>2</v>
      </c>
      <c r="W1378" s="807"/>
      <c r="X1378" s="807"/>
      <c r="Y1378" s="807"/>
      <c r="Z1378" s="807"/>
      <c r="AA1378" s="807"/>
      <c r="AB1378" s="807"/>
      <c r="AC1378" s="807"/>
      <c r="AD1378" s="807"/>
      <c r="AE1378" s="807"/>
      <c r="AF1378" s="807"/>
      <c r="AG1378" s="807"/>
      <c r="AH1378" s="807"/>
      <c r="AI1378" s="807"/>
      <c r="AJ1378" s="807"/>
      <c r="AK1378" s="559"/>
    </row>
    <row r="1379" spans="1:37" ht="47.25" customHeight="1" x14ac:dyDescent="0.25">
      <c r="A1379" s="767"/>
      <c r="B1379" s="784">
        <v>1371</v>
      </c>
      <c r="C1379" s="798" t="s">
        <v>2759</v>
      </c>
      <c r="D1379" s="785" t="s">
        <v>9417</v>
      </c>
      <c r="E1379" s="807" t="s">
        <v>9423</v>
      </c>
      <c r="F1379" s="787" t="s">
        <v>9422</v>
      </c>
      <c r="G1379" s="807" t="s">
        <v>9071</v>
      </c>
      <c r="H1379" s="807"/>
      <c r="I1379" s="807"/>
      <c r="J1379" s="807"/>
      <c r="K1379" s="807">
        <v>9900.2999999999993</v>
      </c>
      <c r="L1379" s="807">
        <f t="shared" si="110"/>
        <v>851.42579999999987</v>
      </c>
      <c r="M1379" s="807">
        <f t="shared" si="110"/>
        <v>277.20839999999998</v>
      </c>
      <c r="N1379" s="786">
        <f>(K1379*0.086)/12</f>
        <v>70.952149999999989</v>
      </c>
      <c r="O1379" s="786">
        <f t="shared" ref="O1379:O1381" si="111">(K1379*0.028)/12</f>
        <v>23.1007</v>
      </c>
      <c r="P1379" s="786" t="s">
        <v>9945</v>
      </c>
      <c r="Q1379" s="786" t="s">
        <v>9945</v>
      </c>
      <c r="R1379" s="807" t="s">
        <v>16712</v>
      </c>
      <c r="S1379" s="807" t="s">
        <v>8952</v>
      </c>
      <c r="T1379" s="807" t="s">
        <v>9418</v>
      </c>
      <c r="U1379" s="807"/>
      <c r="V1379" s="963">
        <v>6</v>
      </c>
      <c r="W1379" s="807" t="s">
        <v>10526</v>
      </c>
      <c r="X1379" s="807"/>
      <c r="Y1379" s="807"/>
      <c r="Z1379" s="807"/>
      <c r="AA1379" s="807"/>
      <c r="AB1379" s="807"/>
      <c r="AC1379" s="807"/>
      <c r="AD1379" s="807"/>
      <c r="AE1379" s="807"/>
      <c r="AF1379" s="807"/>
      <c r="AG1379" s="807"/>
      <c r="AH1379" s="807"/>
      <c r="AI1379" s="807"/>
      <c r="AJ1379" s="807"/>
      <c r="AK1379" s="559"/>
    </row>
    <row r="1380" spans="1:37" ht="47.25" customHeight="1" x14ac:dyDescent="0.25">
      <c r="A1380" s="767"/>
      <c r="B1380" s="784">
        <v>1372</v>
      </c>
      <c r="C1380" s="798" t="s">
        <v>2759</v>
      </c>
      <c r="D1380" s="785" t="s">
        <v>9806</v>
      </c>
      <c r="E1380" s="807" t="s">
        <v>9424</v>
      </c>
      <c r="F1380" s="787" t="s">
        <v>9304</v>
      </c>
      <c r="G1380" s="807" t="s">
        <v>9071</v>
      </c>
      <c r="H1380" s="807" t="s">
        <v>17681</v>
      </c>
      <c r="I1380" s="807"/>
      <c r="J1380" s="807"/>
      <c r="K1380" s="807">
        <v>5829</v>
      </c>
      <c r="L1380" s="807">
        <f t="shared" si="110"/>
        <v>501.29399999999998</v>
      </c>
      <c r="M1380" s="807">
        <f t="shared" si="110"/>
        <v>163.21200000000002</v>
      </c>
      <c r="N1380" s="786">
        <f t="shared" ref="N1380:N1381" si="112">K1380*0.086/12</f>
        <v>41.774499999999996</v>
      </c>
      <c r="O1380" s="786">
        <f t="shared" si="111"/>
        <v>13.601000000000001</v>
      </c>
      <c r="P1380" s="786" t="s">
        <v>9945</v>
      </c>
      <c r="Q1380" s="786" t="s">
        <v>9945</v>
      </c>
      <c r="R1380" s="807" t="s">
        <v>16712</v>
      </c>
      <c r="S1380" s="807" t="s">
        <v>8952</v>
      </c>
      <c r="T1380" s="807" t="s">
        <v>14696</v>
      </c>
      <c r="U1380" s="807"/>
      <c r="V1380" s="963">
        <v>4</v>
      </c>
      <c r="W1380" s="807" t="s">
        <v>10608</v>
      </c>
      <c r="X1380" s="807"/>
      <c r="Y1380" s="807"/>
      <c r="Z1380" s="807"/>
      <c r="AA1380" s="807"/>
      <c r="AB1380" s="807"/>
      <c r="AC1380" s="807"/>
      <c r="AD1380" s="807"/>
      <c r="AE1380" s="807"/>
      <c r="AF1380" s="807"/>
      <c r="AG1380" s="807"/>
      <c r="AH1380" s="807"/>
      <c r="AI1380" s="807"/>
      <c r="AJ1380" s="807"/>
      <c r="AK1380" s="559"/>
    </row>
    <row r="1381" spans="1:37" ht="47.25" customHeight="1" x14ac:dyDescent="0.25">
      <c r="A1381" s="767"/>
      <c r="B1381" s="784">
        <v>1373</v>
      </c>
      <c r="C1381" s="798" t="s">
        <v>2759</v>
      </c>
      <c r="D1381" s="785" t="s">
        <v>9807</v>
      </c>
      <c r="E1381" s="807" t="s">
        <v>9425</v>
      </c>
      <c r="F1381" s="787" t="s">
        <v>9808</v>
      </c>
      <c r="G1381" s="807" t="s">
        <v>9071</v>
      </c>
      <c r="H1381" s="807" t="s">
        <v>14719</v>
      </c>
      <c r="I1381" s="807"/>
      <c r="J1381" s="807"/>
      <c r="K1381" s="807">
        <v>7456</v>
      </c>
      <c r="L1381" s="807">
        <f t="shared" si="110"/>
        <v>641.21599999999989</v>
      </c>
      <c r="M1381" s="807">
        <f t="shared" si="110"/>
        <v>208.76799999999997</v>
      </c>
      <c r="N1381" s="786">
        <f t="shared" si="112"/>
        <v>53.434666666666658</v>
      </c>
      <c r="O1381" s="786">
        <f t="shared" si="111"/>
        <v>17.397333333333332</v>
      </c>
      <c r="P1381" s="786" t="s">
        <v>9945</v>
      </c>
      <c r="Q1381" s="786" t="s">
        <v>9945</v>
      </c>
      <c r="R1381" s="807" t="s">
        <v>16712</v>
      </c>
      <c r="S1381" s="807" t="s">
        <v>8952</v>
      </c>
      <c r="T1381" s="807" t="s">
        <v>14718</v>
      </c>
      <c r="U1381" s="807"/>
      <c r="V1381" s="963">
        <v>4</v>
      </c>
      <c r="W1381" s="807" t="s">
        <v>10608</v>
      </c>
      <c r="X1381" s="807"/>
      <c r="Y1381" s="807"/>
      <c r="Z1381" s="807"/>
      <c r="AA1381" s="807"/>
      <c r="AB1381" s="807"/>
      <c r="AC1381" s="807"/>
      <c r="AD1381" s="807"/>
      <c r="AE1381" s="807"/>
      <c r="AF1381" s="807"/>
      <c r="AG1381" s="807"/>
      <c r="AH1381" s="807"/>
      <c r="AI1381" s="807"/>
      <c r="AJ1381" s="807"/>
      <c r="AK1381" s="559"/>
    </row>
    <row r="1382" spans="1:37" s="577" customFormat="1" ht="66.75" customHeight="1" x14ac:dyDescent="0.25">
      <c r="A1382" s="767"/>
      <c r="B1382" s="784">
        <v>1374</v>
      </c>
      <c r="C1382" s="798" t="s">
        <v>2759</v>
      </c>
      <c r="D1382" s="785" t="s">
        <v>9799</v>
      </c>
      <c r="E1382" s="807" t="s">
        <v>9428</v>
      </c>
      <c r="F1382" s="787" t="s">
        <v>18032</v>
      </c>
      <c r="G1382" s="784" t="s">
        <v>1104</v>
      </c>
      <c r="H1382" s="807" t="s">
        <v>17181</v>
      </c>
      <c r="I1382" s="807"/>
      <c r="J1382" s="807"/>
      <c r="K1382" s="807">
        <v>15343.7</v>
      </c>
      <c r="L1382" s="807">
        <f t="shared" si="110"/>
        <v>1319.5581999999999</v>
      </c>
      <c r="M1382" s="807">
        <f t="shared" si="110"/>
        <v>429.62360000000001</v>
      </c>
      <c r="N1382" s="786">
        <f t="shared" ref="N1382:N1383" si="113">K1382*0.086/12</f>
        <v>109.96318333333333</v>
      </c>
      <c r="O1382" s="786">
        <f t="shared" ref="O1382:O1383" si="114">(K1382*0.028)/12</f>
        <v>35.801966666666665</v>
      </c>
      <c r="P1382" s="807" t="s">
        <v>743</v>
      </c>
      <c r="Q1382" s="782" t="s">
        <v>813</v>
      </c>
      <c r="R1382" s="807" t="s">
        <v>17287</v>
      </c>
      <c r="S1382" s="807" t="s">
        <v>8952</v>
      </c>
      <c r="T1382" s="812" t="s">
        <v>9429</v>
      </c>
      <c r="U1382" s="807">
        <v>14.2</v>
      </c>
      <c r="V1382" s="1017">
        <v>3</v>
      </c>
      <c r="W1382" s="807" t="s">
        <v>11239</v>
      </c>
      <c r="X1382" s="807">
        <v>1</v>
      </c>
      <c r="Y1382" s="807" t="s">
        <v>10268</v>
      </c>
      <c r="Z1382" s="807"/>
      <c r="AA1382" s="807"/>
      <c r="AB1382" s="807"/>
      <c r="AC1382" s="807" t="s">
        <v>10027</v>
      </c>
      <c r="AD1382" s="807" t="s">
        <v>10027</v>
      </c>
      <c r="AE1382" s="807" t="s">
        <v>10027</v>
      </c>
      <c r="AF1382" s="807" t="s">
        <v>10027</v>
      </c>
      <c r="AG1382" s="807"/>
      <c r="AH1382" s="807"/>
      <c r="AI1382" s="807" t="s">
        <v>16938</v>
      </c>
      <c r="AJ1382" s="807"/>
      <c r="AK1382" s="761"/>
    </row>
    <row r="1383" spans="1:37" s="577" customFormat="1" ht="56.25" customHeight="1" x14ac:dyDescent="0.25">
      <c r="A1383" s="767"/>
      <c r="B1383" s="784">
        <v>1375</v>
      </c>
      <c r="C1383" s="798" t="s">
        <v>2759</v>
      </c>
      <c r="D1383" s="785" t="s">
        <v>8911</v>
      </c>
      <c r="E1383" s="807" t="s">
        <v>9430</v>
      </c>
      <c r="F1383" s="787" t="s">
        <v>18031</v>
      </c>
      <c r="G1383" s="784" t="s">
        <v>1104</v>
      </c>
      <c r="H1383" s="812" t="s">
        <v>9431</v>
      </c>
      <c r="I1383" s="1018"/>
      <c r="J1383" s="1018"/>
      <c r="K1383" s="807">
        <v>4403.1000000000004</v>
      </c>
      <c r="L1383" s="807">
        <f t="shared" si="110"/>
        <v>378.66660000000002</v>
      </c>
      <c r="M1383" s="807">
        <f t="shared" si="110"/>
        <v>123.28680000000001</v>
      </c>
      <c r="N1383" s="786">
        <f t="shared" si="113"/>
        <v>31.55555</v>
      </c>
      <c r="O1383" s="786">
        <f t="shared" si="114"/>
        <v>10.273900000000001</v>
      </c>
      <c r="P1383" s="788" t="s">
        <v>1527</v>
      </c>
      <c r="Q1383" s="786" t="s">
        <v>9945</v>
      </c>
      <c r="R1383" s="807" t="s">
        <v>17287</v>
      </c>
      <c r="S1383" s="807" t="s">
        <v>8952</v>
      </c>
      <c r="T1383" s="807" t="s">
        <v>4203</v>
      </c>
      <c r="U1383" s="807">
        <v>6</v>
      </c>
      <c r="V1383" s="1017">
        <v>2</v>
      </c>
      <c r="W1383" s="807" t="s">
        <v>15994</v>
      </c>
      <c r="X1383" s="807">
        <v>2</v>
      </c>
      <c r="Y1383" s="807" t="s">
        <v>10268</v>
      </c>
      <c r="Z1383" s="807"/>
      <c r="AA1383" s="807"/>
      <c r="AB1383" s="807"/>
      <c r="AC1383" s="807" t="s">
        <v>10027</v>
      </c>
      <c r="AD1383" s="807" t="s">
        <v>2239</v>
      </c>
      <c r="AE1383" s="807" t="s">
        <v>10027</v>
      </c>
      <c r="AF1383" s="807" t="s">
        <v>2239</v>
      </c>
      <c r="AG1383" s="807"/>
      <c r="AH1383" s="807"/>
      <c r="AI1383" s="807" t="s">
        <v>17684</v>
      </c>
      <c r="AJ1383" s="807"/>
      <c r="AK1383" s="761"/>
    </row>
    <row r="1384" spans="1:37" ht="31.5" customHeight="1" x14ac:dyDescent="0.25">
      <c r="A1384" s="767"/>
      <c r="B1384" s="784">
        <v>1376</v>
      </c>
      <c r="C1384" s="785" t="s">
        <v>2790</v>
      </c>
      <c r="D1384" s="785" t="s">
        <v>9439</v>
      </c>
      <c r="E1384" s="807" t="s">
        <v>9438</v>
      </c>
      <c r="F1384" s="814" t="s">
        <v>3342</v>
      </c>
      <c r="G1384" s="807" t="s">
        <v>10200</v>
      </c>
      <c r="H1384" s="807"/>
      <c r="I1384" s="807"/>
      <c r="J1384" s="807"/>
      <c r="K1384" s="807"/>
      <c r="L1384" s="807">
        <f t="shared" si="110"/>
        <v>26.400000000000002</v>
      </c>
      <c r="M1384" s="807"/>
      <c r="N1384" s="786">
        <v>2.2000000000000002</v>
      </c>
      <c r="O1384" s="788"/>
      <c r="P1384" s="788"/>
      <c r="Q1384" s="946" t="s">
        <v>3342</v>
      </c>
      <c r="R1384" s="807" t="s">
        <v>16715</v>
      </c>
      <c r="S1384" s="807" t="s">
        <v>8952</v>
      </c>
      <c r="T1384" s="807" t="s">
        <v>3345</v>
      </c>
      <c r="U1384" s="807"/>
      <c r="V1384" s="963"/>
      <c r="W1384" s="807"/>
      <c r="X1384" s="807"/>
      <c r="Y1384" s="807"/>
      <c r="Z1384" s="807"/>
      <c r="AA1384" s="807"/>
      <c r="AB1384" s="807"/>
      <c r="AC1384" s="807"/>
      <c r="AD1384" s="807"/>
      <c r="AE1384" s="807"/>
      <c r="AF1384" s="807"/>
      <c r="AG1384" s="807"/>
      <c r="AH1384" s="807"/>
      <c r="AI1384" s="807"/>
      <c r="AJ1384" s="807"/>
      <c r="AK1384" s="559"/>
    </row>
    <row r="1385" spans="1:37" ht="31.5" customHeight="1" x14ac:dyDescent="0.25">
      <c r="A1385" s="767"/>
      <c r="B1385" s="784">
        <v>1377</v>
      </c>
      <c r="C1385" s="785" t="s">
        <v>2768</v>
      </c>
      <c r="D1385" s="785" t="s">
        <v>9441</v>
      </c>
      <c r="E1385" s="807" t="s">
        <v>15041</v>
      </c>
      <c r="F1385" s="787" t="s">
        <v>9440</v>
      </c>
      <c r="G1385" s="807" t="s">
        <v>10200</v>
      </c>
      <c r="H1385" s="807"/>
      <c r="I1385" s="807"/>
      <c r="J1385" s="807"/>
      <c r="K1385" s="807"/>
      <c r="L1385" s="807">
        <f t="shared" si="110"/>
        <v>158.39999999999998</v>
      </c>
      <c r="M1385" s="807"/>
      <c r="N1385" s="786">
        <v>13.2</v>
      </c>
      <c r="O1385" s="788"/>
      <c r="P1385" s="788"/>
      <c r="Q1385" s="812" t="s">
        <v>9440</v>
      </c>
      <c r="R1385" s="807" t="s">
        <v>16715</v>
      </c>
      <c r="S1385" s="807" t="s">
        <v>8952</v>
      </c>
      <c r="T1385" s="807" t="s">
        <v>15040</v>
      </c>
      <c r="U1385" s="807"/>
      <c r="V1385" s="963">
        <v>2</v>
      </c>
      <c r="W1385" s="807"/>
      <c r="X1385" s="807"/>
      <c r="Y1385" s="807"/>
      <c r="Z1385" s="807"/>
      <c r="AA1385" s="807"/>
      <c r="AB1385" s="807"/>
      <c r="AC1385" s="807"/>
      <c r="AD1385" s="807"/>
      <c r="AE1385" s="807"/>
      <c r="AF1385" s="807"/>
      <c r="AG1385" s="807"/>
      <c r="AH1385" s="807"/>
      <c r="AI1385" s="807"/>
      <c r="AJ1385" s="807"/>
      <c r="AK1385" s="559"/>
    </row>
    <row r="1386" spans="1:37" ht="31.5" customHeight="1" x14ac:dyDescent="0.25">
      <c r="A1386" s="767"/>
      <c r="B1386" s="784">
        <v>1378</v>
      </c>
      <c r="C1386" s="785" t="s">
        <v>2768</v>
      </c>
      <c r="D1386" s="785" t="s">
        <v>15043</v>
      </c>
      <c r="E1386" s="807" t="s">
        <v>15045</v>
      </c>
      <c r="F1386" s="787" t="s">
        <v>9440</v>
      </c>
      <c r="G1386" s="807" t="s">
        <v>10200</v>
      </c>
      <c r="H1386" s="807"/>
      <c r="I1386" s="807"/>
      <c r="J1386" s="807"/>
      <c r="K1386" s="807"/>
      <c r="L1386" s="807">
        <f t="shared" si="110"/>
        <v>13.200000000000001</v>
      </c>
      <c r="M1386" s="807"/>
      <c r="N1386" s="786">
        <v>1.1000000000000001</v>
      </c>
      <c r="O1386" s="788"/>
      <c r="P1386" s="788"/>
      <c r="Q1386" s="812" t="s">
        <v>9440</v>
      </c>
      <c r="R1386" s="807" t="s">
        <v>16715</v>
      </c>
      <c r="S1386" s="807" t="s">
        <v>8952</v>
      </c>
      <c r="T1386" s="807" t="s">
        <v>15044</v>
      </c>
      <c r="U1386" s="807"/>
      <c r="V1386" s="963">
        <v>1</v>
      </c>
      <c r="W1386" s="807"/>
      <c r="X1386" s="807"/>
      <c r="Y1386" s="807"/>
      <c r="Z1386" s="807"/>
      <c r="AA1386" s="807"/>
      <c r="AB1386" s="807"/>
      <c r="AC1386" s="807"/>
      <c r="AD1386" s="807"/>
      <c r="AE1386" s="807"/>
      <c r="AF1386" s="807"/>
      <c r="AG1386" s="807"/>
      <c r="AH1386" s="807"/>
      <c r="AI1386" s="807"/>
      <c r="AJ1386" s="807"/>
      <c r="AK1386" s="559"/>
    </row>
    <row r="1387" spans="1:37" ht="31.5" customHeight="1" x14ac:dyDescent="0.25">
      <c r="A1387" s="767"/>
      <c r="B1387" s="784">
        <v>1379</v>
      </c>
      <c r="C1387" s="785" t="s">
        <v>2768</v>
      </c>
      <c r="D1387" s="785" t="s">
        <v>9442</v>
      </c>
      <c r="E1387" s="807" t="s">
        <v>9443</v>
      </c>
      <c r="F1387" s="787" t="s">
        <v>9440</v>
      </c>
      <c r="G1387" s="807" t="s">
        <v>10200</v>
      </c>
      <c r="H1387" s="807"/>
      <c r="I1387" s="807"/>
      <c r="J1387" s="807"/>
      <c r="K1387" s="807"/>
      <c r="L1387" s="807">
        <f t="shared" si="110"/>
        <v>79.199999999999989</v>
      </c>
      <c r="M1387" s="807"/>
      <c r="N1387" s="786">
        <v>6.6</v>
      </c>
      <c r="O1387" s="788"/>
      <c r="P1387" s="788"/>
      <c r="Q1387" s="812" t="s">
        <v>9440</v>
      </c>
      <c r="R1387" s="807" t="s">
        <v>16715</v>
      </c>
      <c r="S1387" s="807" t="s">
        <v>8952</v>
      </c>
      <c r="T1387" s="807" t="s">
        <v>15042</v>
      </c>
      <c r="U1387" s="807"/>
      <c r="V1387" s="963"/>
      <c r="W1387" s="807"/>
      <c r="X1387" s="807"/>
      <c r="Y1387" s="807"/>
      <c r="Z1387" s="807" t="s">
        <v>1570</v>
      </c>
      <c r="AA1387" s="807"/>
      <c r="AB1387" s="807"/>
      <c r="AC1387" s="807"/>
      <c r="AD1387" s="807"/>
      <c r="AE1387" s="807"/>
      <c r="AF1387" s="807"/>
      <c r="AG1387" s="807"/>
      <c r="AH1387" s="807"/>
      <c r="AI1387" s="807"/>
      <c r="AJ1387" s="807"/>
      <c r="AK1387" s="559"/>
    </row>
    <row r="1388" spans="1:37" ht="31.5" customHeight="1" x14ac:dyDescent="0.25">
      <c r="A1388" s="767"/>
      <c r="B1388" s="784">
        <v>1380</v>
      </c>
      <c r="C1388" s="785" t="s">
        <v>2768</v>
      </c>
      <c r="D1388" s="785" t="s">
        <v>9445</v>
      </c>
      <c r="E1388" s="807" t="s">
        <v>9444</v>
      </c>
      <c r="F1388" s="787" t="s">
        <v>9440</v>
      </c>
      <c r="G1388" s="807" t="s">
        <v>10200</v>
      </c>
      <c r="H1388" s="807"/>
      <c r="I1388" s="807"/>
      <c r="J1388" s="807"/>
      <c r="K1388" s="807"/>
      <c r="L1388" s="807">
        <f t="shared" si="110"/>
        <v>79.199999999999989</v>
      </c>
      <c r="M1388" s="807"/>
      <c r="N1388" s="786">
        <v>6.6</v>
      </c>
      <c r="O1388" s="788"/>
      <c r="P1388" s="788"/>
      <c r="Q1388" s="812" t="s">
        <v>9440</v>
      </c>
      <c r="R1388" s="807" t="s">
        <v>16715</v>
      </c>
      <c r="S1388" s="807" t="s">
        <v>8952</v>
      </c>
      <c r="T1388" s="807" t="s">
        <v>2773</v>
      </c>
      <c r="U1388" s="807"/>
      <c r="V1388" s="963">
        <v>2</v>
      </c>
      <c r="W1388" s="807"/>
      <c r="X1388" s="807"/>
      <c r="Y1388" s="807"/>
      <c r="Z1388" s="807"/>
      <c r="AA1388" s="807"/>
      <c r="AB1388" s="807"/>
      <c r="AC1388" s="807"/>
      <c r="AD1388" s="807"/>
      <c r="AE1388" s="807"/>
      <c r="AF1388" s="807"/>
      <c r="AG1388" s="807"/>
      <c r="AH1388" s="807"/>
      <c r="AI1388" s="807"/>
      <c r="AJ1388" s="807"/>
      <c r="AK1388" s="559"/>
    </row>
    <row r="1389" spans="1:37" ht="31.5" customHeight="1" x14ac:dyDescent="0.25">
      <c r="A1389" s="767"/>
      <c r="B1389" s="784">
        <v>1381</v>
      </c>
      <c r="C1389" s="798" t="s">
        <v>2759</v>
      </c>
      <c r="D1389" s="785" t="s">
        <v>14774</v>
      </c>
      <c r="E1389" s="807" t="s">
        <v>14773</v>
      </c>
      <c r="F1389" s="787" t="s">
        <v>14775</v>
      </c>
      <c r="G1389" s="807" t="s">
        <v>10200</v>
      </c>
      <c r="H1389" s="807"/>
      <c r="I1389" s="807"/>
      <c r="J1389" s="807"/>
      <c r="K1389" s="807"/>
      <c r="L1389" s="807">
        <f t="shared" si="110"/>
        <v>134.39999999999998</v>
      </c>
      <c r="M1389" s="807"/>
      <c r="N1389" s="788">
        <v>11.2</v>
      </c>
      <c r="O1389" s="788"/>
      <c r="P1389" s="788"/>
      <c r="Q1389" s="812" t="s">
        <v>14775</v>
      </c>
      <c r="R1389" s="807" t="s">
        <v>16715</v>
      </c>
      <c r="S1389" s="807" t="s">
        <v>8952</v>
      </c>
      <c r="T1389" s="800" t="s">
        <v>17444</v>
      </c>
      <c r="U1389" s="807"/>
      <c r="V1389" s="963"/>
      <c r="W1389" s="807"/>
      <c r="X1389" s="807"/>
      <c r="Y1389" s="807"/>
      <c r="Z1389" s="807" t="s">
        <v>10126</v>
      </c>
      <c r="AA1389" s="807"/>
      <c r="AB1389" s="807"/>
      <c r="AC1389" s="807"/>
      <c r="AD1389" s="807"/>
      <c r="AE1389" s="807"/>
      <c r="AF1389" s="807"/>
      <c r="AG1389" s="807"/>
      <c r="AH1389" s="807"/>
      <c r="AI1389" s="807"/>
      <c r="AJ1389" s="807"/>
      <c r="AK1389" s="559"/>
    </row>
    <row r="1390" spans="1:37" ht="31.5" customHeight="1" x14ac:dyDescent="0.25">
      <c r="A1390" s="767"/>
      <c r="B1390" s="784">
        <v>1382</v>
      </c>
      <c r="C1390" s="798" t="s">
        <v>2759</v>
      </c>
      <c r="D1390" s="785" t="s">
        <v>11778</v>
      </c>
      <c r="E1390" s="807" t="s">
        <v>11781</v>
      </c>
      <c r="F1390" s="837" t="s">
        <v>11779</v>
      </c>
      <c r="G1390" s="807" t="s">
        <v>10200</v>
      </c>
      <c r="H1390" s="807"/>
      <c r="I1390" s="807"/>
      <c r="J1390" s="807"/>
      <c r="K1390" s="807"/>
      <c r="L1390" s="807">
        <f t="shared" si="110"/>
        <v>92.4</v>
      </c>
      <c r="M1390" s="807"/>
      <c r="N1390" s="788">
        <v>7.7</v>
      </c>
      <c r="O1390" s="788"/>
      <c r="P1390" s="788"/>
      <c r="Q1390" s="788" t="s">
        <v>11779</v>
      </c>
      <c r="R1390" s="807" t="s">
        <v>16715</v>
      </c>
      <c r="S1390" s="807" t="s">
        <v>8952</v>
      </c>
      <c r="T1390" s="807" t="s">
        <v>11780</v>
      </c>
      <c r="U1390" s="807"/>
      <c r="V1390" s="963">
        <v>2</v>
      </c>
      <c r="W1390" s="807"/>
      <c r="X1390" s="807"/>
      <c r="Y1390" s="807"/>
      <c r="Z1390" s="807"/>
      <c r="AA1390" s="807"/>
      <c r="AB1390" s="807"/>
      <c r="AC1390" s="807"/>
      <c r="AD1390" s="807"/>
      <c r="AE1390" s="807"/>
      <c r="AF1390" s="807"/>
      <c r="AG1390" s="807"/>
      <c r="AH1390" s="807"/>
      <c r="AI1390" s="807"/>
      <c r="AJ1390" s="807"/>
      <c r="AK1390" s="559"/>
    </row>
    <row r="1391" spans="1:37" ht="31.5" customHeight="1" x14ac:dyDescent="0.25">
      <c r="A1391" s="767"/>
      <c r="B1391" s="784">
        <v>1383</v>
      </c>
      <c r="C1391" s="798" t="s">
        <v>2759</v>
      </c>
      <c r="D1391" s="785" t="s">
        <v>9448</v>
      </c>
      <c r="E1391" s="807" t="s">
        <v>9449</v>
      </c>
      <c r="F1391" s="787" t="s">
        <v>9450</v>
      </c>
      <c r="G1391" s="807" t="s">
        <v>10200</v>
      </c>
      <c r="H1391" s="807"/>
      <c r="I1391" s="807"/>
      <c r="J1391" s="807"/>
      <c r="K1391" s="807"/>
      <c r="L1391" s="807">
        <f t="shared" si="110"/>
        <v>192</v>
      </c>
      <c r="M1391" s="807"/>
      <c r="N1391" s="788">
        <v>16</v>
      </c>
      <c r="O1391" s="788"/>
      <c r="P1391" s="788"/>
      <c r="Q1391" s="812" t="s">
        <v>9450</v>
      </c>
      <c r="R1391" s="807" t="s">
        <v>16715</v>
      </c>
      <c r="S1391" s="807" t="s">
        <v>8952</v>
      </c>
      <c r="T1391" s="800" t="s">
        <v>2830</v>
      </c>
      <c r="U1391" s="807"/>
      <c r="V1391" s="963"/>
      <c r="W1391" s="807"/>
      <c r="X1391" s="807"/>
      <c r="Y1391" s="807"/>
      <c r="Z1391" s="807"/>
      <c r="AA1391" s="807">
        <v>1</v>
      </c>
      <c r="AB1391" s="807"/>
      <c r="AC1391" s="807"/>
      <c r="AD1391" s="807"/>
      <c r="AE1391" s="807"/>
      <c r="AF1391" s="807"/>
      <c r="AG1391" s="807"/>
      <c r="AH1391" s="807"/>
      <c r="AI1391" s="807"/>
      <c r="AJ1391" s="807"/>
      <c r="AK1391" s="559"/>
    </row>
    <row r="1392" spans="1:37" ht="31.5" customHeight="1" x14ac:dyDescent="0.25">
      <c r="A1392" s="767"/>
      <c r="B1392" s="784">
        <v>1384</v>
      </c>
      <c r="C1392" s="798" t="s">
        <v>2759</v>
      </c>
      <c r="D1392" s="785" t="s">
        <v>9447</v>
      </c>
      <c r="E1392" s="807" t="s">
        <v>9452</v>
      </c>
      <c r="F1392" s="787" t="s">
        <v>9451</v>
      </c>
      <c r="G1392" s="807" t="s">
        <v>10200</v>
      </c>
      <c r="H1392" s="807"/>
      <c r="I1392" s="807"/>
      <c r="J1392" s="807"/>
      <c r="K1392" s="807"/>
      <c r="L1392" s="807">
        <f t="shared" si="110"/>
        <v>96</v>
      </c>
      <c r="M1392" s="807"/>
      <c r="N1392" s="788">
        <v>8</v>
      </c>
      <c r="O1392" s="788"/>
      <c r="P1392" s="788"/>
      <c r="Q1392" s="812" t="s">
        <v>9451</v>
      </c>
      <c r="R1392" s="807" t="s">
        <v>16715</v>
      </c>
      <c r="S1392" s="807" t="s">
        <v>8952</v>
      </c>
      <c r="T1392" s="807" t="s">
        <v>2906</v>
      </c>
      <c r="U1392" s="807"/>
      <c r="V1392" s="963"/>
      <c r="W1392" s="807"/>
      <c r="X1392" s="807"/>
      <c r="Y1392" s="807"/>
      <c r="Z1392" s="807"/>
      <c r="AA1392" s="807">
        <v>1</v>
      </c>
      <c r="AB1392" s="807"/>
      <c r="AC1392" s="807"/>
      <c r="AD1392" s="807"/>
      <c r="AE1392" s="807"/>
      <c r="AF1392" s="807"/>
      <c r="AG1392" s="807"/>
      <c r="AH1392" s="807"/>
      <c r="AI1392" s="807"/>
      <c r="AJ1392" s="807"/>
      <c r="AK1392" s="559"/>
    </row>
    <row r="1393" spans="1:37" ht="31.5" customHeight="1" x14ac:dyDescent="0.25">
      <c r="A1393" s="767"/>
      <c r="B1393" s="784">
        <v>1385</v>
      </c>
      <c r="C1393" s="785" t="s">
        <v>2790</v>
      </c>
      <c r="D1393" s="785" t="s">
        <v>9472</v>
      </c>
      <c r="E1393" s="807" t="s">
        <v>9473</v>
      </c>
      <c r="F1393" s="787" t="s">
        <v>9474</v>
      </c>
      <c r="G1393" s="807" t="s">
        <v>10200</v>
      </c>
      <c r="H1393" s="807"/>
      <c r="I1393" s="807"/>
      <c r="J1393" s="807"/>
      <c r="K1393" s="807"/>
      <c r="L1393" s="807">
        <f t="shared" si="110"/>
        <v>15.84</v>
      </c>
      <c r="M1393" s="807"/>
      <c r="N1393" s="786">
        <v>1.32</v>
      </c>
      <c r="O1393" s="788"/>
      <c r="P1393" s="788"/>
      <c r="Q1393" s="812" t="s">
        <v>9474</v>
      </c>
      <c r="R1393" s="807" t="s">
        <v>16715</v>
      </c>
      <c r="S1393" s="807" t="s">
        <v>8952</v>
      </c>
      <c r="T1393" s="807" t="s">
        <v>12446</v>
      </c>
      <c r="U1393" s="807">
        <v>4</v>
      </c>
      <c r="V1393" s="963"/>
      <c r="W1393" s="807"/>
      <c r="X1393" s="807"/>
      <c r="Y1393" s="807"/>
      <c r="Z1393" s="807" t="s">
        <v>9475</v>
      </c>
      <c r="AA1393" s="807"/>
      <c r="AB1393" s="807"/>
      <c r="AC1393" s="807" t="s">
        <v>10027</v>
      </c>
      <c r="AD1393" s="807" t="s">
        <v>10027</v>
      </c>
      <c r="AE1393" s="807" t="s">
        <v>10027</v>
      </c>
      <c r="AF1393" s="807"/>
      <c r="AG1393" s="807"/>
      <c r="AH1393" s="807"/>
      <c r="AI1393" s="807" t="s">
        <v>15023</v>
      </c>
      <c r="AJ1393" s="807"/>
      <c r="AK1393" s="559"/>
    </row>
    <row r="1394" spans="1:37" ht="362.25" customHeight="1" x14ac:dyDescent="0.25">
      <c r="A1394" s="767"/>
      <c r="B1394" s="784">
        <v>1386</v>
      </c>
      <c r="C1394" s="798" t="s">
        <v>2759</v>
      </c>
      <c r="D1394" s="785" t="s">
        <v>9477</v>
      </c>
      <c r="E1394" s="807" t="s">
        <v>9476</v>
      </c>
      <c r="F1394" s="783" t="s">
        <v>9796</v>
      </c>
      <c r="G1394" s="807" t="s">
        <v>1103</v>
      </c>
      <c r="H1394" s="807"/>
      <c r="I1394" s="807"/>
      <c r="J1394" s="807"/>
      <c r="K1394" s="807">
        <v>9880</v>
      </c>
      <c r="L1394" s="807">
        <f t="shared" si="110"/>
        <v>1299</v>
      </c>
      <c r="M1394" s="807">
        <f t="shared" si="110"/>
        <v>266.76</v>
      </c>
      <c r="N1394" s="788">
        <v>108.25</v>
      </c>
      <c r="O1394" s="788">
        <v>22.23</v>
      </c>
      <c r="P1394" s="788" t="s">
        <v>1527</v>
      </c>
      <c r="Q1394" s="800" t="s">
        <v>813</v>
      </c>
      <c r="R1394" s="807" t="s">
        <v>17287</v>
      </c>
      <c r="S1394" s="807" t="s">
        <v>8952</v>
      </c>
      <c r="T1394" s="800" t="s">
        <v>11365</v>
      </c>
      <c r="U1394" s="807">
        <v>14.2</v>
      </c>
      <c r="V1394" s="963">
        <v>3</v>
      </c>
      <c r="W1394" s="807" t="s">
        <v>10276</v>
      </c>
      <c r="X1394" s="807">
        <v>1</v>
      </c>
      <c r="Y1394" s="807" t="s">
        <v>11363</v>
      </c>
      <c r="Z1394" s="807"/>
      <c r="AA1394" s="807"/>
      <c r="AB1394" s="807" t="s">
        <v>10421</v>
      </c>
      <c r="AC1394" s="807" t="s">
        <v>10027</v>
      </c>
      <c r="AD1394" s="807" t="s">
        <v>10027</v>
      </c>
      <c r="AE1394" s="807" t="s">
        <v>10027</v>
      </c>
      <c r="AF1394" s="807" t="s">
        <v>10027</v>
      </c>
      <c r="AG1394" s="807"/>
      <c r="AH1394" s="807"/>
      <c r="AI1394" s="807" t="s">
        <v>9271</v>
      </c>
      <c r="AJ1394" s="807"/>
      <c r="AK1394" s="559"/>
    </row>
    <row r="1395" spans="1:37" ht="31.5" customHeight="1" x14ac:dyDescent="0.25">
      <c r="A1395" s="767"/>
      <c r="B1395" s="784">
        <v>1387</v>
      </c>
      <c r="C1395" s="798" t="s">
        <v>2759</v>
      </c>
      <c r="D1395" s="785" t="s">
        <v>9486</v>
      </c>
      <c r="E1395" s="807" t="s">
        <v>9487</v>
      </c>
      <c r="F1395" s="787" t="s">
        <v>11323</v>
      </c>
      <c r="G1395" s="784" t="s">
        <v>7737</v>
      </c>
      <c r="H1395" s="807"/>
      <c r="I1395" s="807"/>
      <c r="J1395" s="807"/>
      <c r="K1395" s="807"/>
      <c r="L1395" s="807">
        <f t="shared" si="110"/>
        <v>26.400000000000002</v>
      </c>
      <c r="M1395" s="807"/>
      <c r="N1395" s="788">
        <v>2.2000000000000002</v>
      </c>
      <c r="O1395" s="788"/>
      <c r="P1395" s="788"/>
      <c r="Q1395" s="812" t="s">
        <v>11323</v>
      </c>
      <c r="R1395" s="807" t="s">
        <v>17287</v>
      </c>
      <c r="S1395" s="807" t="s">
        <v>8952</v>
      </c>
      <c r="T1395" s="807" t="s">
        <v>15912</v>
      </c>
      <c r="U1395" s="807">
        <v>4</v>
      </c>
      <c r="V1395" s="963">
        <v>1</v>
      </c>
      <c r="W1395" s="807" t="s">
        <v>12518</v>
      </c>
      <c r="X1395" s="807"/>
      <c r="Y1395" s="807"/>
      <c r="Z1395" s="807"/>
      <c r="AA1395" s="807"/>
      <c r="AB1395" s="807"/>
      <c r="AC1395" s="807" t="s">
        <v>10027</v>
      </c>
      <c r="AD1395" s="807" t="s">
        <v>10027</v>
      </c>
      <c r="AE1395" s="807" t="s">
        <v>10027</v>
      </c>
      <c r="AF1395" s="807"/>
      <c r="AG1395" s="807"/>
      <c r="AH1395" s="807"/>
      <c r="AI1395" s="807" t="s">
        <v>15913</v>
      </c>
      <c r="AJ1395" s="807"/>
      <c r="AK1395" s="559"/>
    </row>
    <row r="1396" spans="1:37" ht="31.5" customHeight="1" x14ac:dyDescent="0.25">
      <c r="A1396" s="767"/>
      <c r="B1396" s="784">
        <v>1388</v>
      </c>
      <c r="C1396" s="785" t="s">
        <v>2809</v>
      </c>
      <c r="D1396" s="785" t="s">
        <v>9489</v>
      </c>
      <c r="E1396" s="807" t="s">
        <v>9488</v>
      </c>
      <c r="F1396" s="787" t="s">
        <v>9490</v>
      </c>
      <c r="G1396" s="807" t="s">
        <v>10200</v>
      </c>
      <c r="H1396" s="807"/>
      <c r="I1396" s="807"/>
      <c r="J1396" s="807"/>
      <c r="K1396" s="807"/>
      <c r="L1396" s="807">
        <f t="shared" si="110"/>
        <v>52.800000000000004</v>
      </c>
      <c r="M1396" s="807"/>
      <c r="N1396" s="786">
        <v>4.4000000000000004</v>
      </c>
      <c r="O1396" s="788"/>
      <c r="P1396" s="788"/>
      <c r="Q1396" s="812" t="s">
        <v>9490</v>
      </c>
      <c r="R1396" s="807" t="s">
        <v>16715</v>
      </c>
      <c r="S1396" s="807" t="s">
        <v>8952</v>
      </c>
      <c r="T1396" s="800" t="s">
        <v>11664</v>
      </c>
      <c r="U1396" s="807">
        <v>50</v>
      </c>
      <c r="V1396" s="963"/>
      <c r="W1396" s="807"/>
      <c r="X1396" s="807"/>
      <c r="Y1396" s="807"/>
      <c r="Z1396" s="807"/>
      <c r="AA1396" s="807">
        <v>1</v>
      </c>
      <c r="AB1396" s="807"/>
      <c r="AC1396" s="807" t="s">
        <v>10027</v>
      </c>
      <c r="AD1396" s="807"/>
      <c r="AE1396" s="807"/>
      <c r="AF1396" s="807"/>
      <c r="AG1396" s="807"/>
      <c r="AH1396" s="807"/>
      <c r="AI1396" s="807"/>
      <c r="AJ1396" s="807"/>
      <c r="AK1396" s="559"/>
    </row>
    <row r="1397" spans="1:37" ht="31.5" customHeight="1" x14ac:dyDescent="0.25">
      <c r="A1397" s="767"/>
      <c r="B1397" s="784">
        <v>1389</v>
      </c>
      <c r="C1397" s="798" t="s">
        <v>2759</v>
      </c>
      <c r="D1397" s="785" t="s">
        <v>9491</v>
      </c>
      <c r="E1397" s="807" t="s">
        <v>9492</v>
      </c>
      <c r="F1397" s="787" t="s">
        <v>9493</v>
      </c>
      <c r="G1397" s="807" t="s">
        <v>10200</v>
      </c>
      <c r="H1397" s="807"/>
      <c r="I1397" s="807"/>
      <c r="J1397" s="807"/>
      <c r="K1397" s="807"/>
      <c r="L1397" s="807">
        <f t="shared" si="110"/>
        <v>52.800000000000004</v>
      </c>
      <c r="M1397" s="807"/>
      <c r="N1397" s="788">
        <v>4.4000000000000004</v>
      </c>
      <c r="O1397" s="788"/>
      <c r="P1397" s="788"/>
      <c r="Q1397" s="812" t="s">
        <v>9493</v>
      </c>
      <c r="R1397" s="807" t="s">
        <v>16715</v>
      </c>
      <c r="S1397" s="807" t="s">
        <v>8952</v>
      </c>
      <c r="T1397" s="800" t="s">
        <v>11688</v>
      </c>
      <c r="U1397" s="807"/>
      <c r="V1397" s="963">
        <v>1</v>
      </c>
      <c r="W1397" s="807" t="s">
        <v>11488</v>
      </c>
      <c r="X1397" s="807"/>
      <c r="Y1397" s="807"/>
      <c r="Z1397" s="807"/>
      <c r="AA1397" s="807"/>
      <c r="AB1397" s="807"/>
      <c r="AC1397" s="807"/>
      <c r="AD1397" s="807"/>
      <c r="AE1397" s="807"/>
      <c r="AF1397" s="807"/>
      <c r="AG1397" s="807"/>
      <c r="AH1397" s="807"/>
      <c r="AI1397" s="807" t="s">
        <v>9494</v>
      </c>
      <c r="AJ1397" s="807"/>
      <c r="AK1397" s="559"/>
    </row>
    <row r="1398" spans="1:37" ht="31.5" customHeight="1" x14ac:dyDescent="0.25">
      <c r="A1398" s="767"/>
      <c r="B1398" s="784">
        <v>1390</v>
      </c>
      <c r="C1398" s="798" t="s">
        <v>2759</v>
      </c>
      <c r="D1398" s="785" t="s">
        <v>9495</v>
      </c>
      <c r="E1398" s="807" t="s">
        <v>17312</v>
      </c>
      <c r="F1398" s="787" t="s">
        <v>17536</v>
      </c>
      <c r="G1398" s="807" t="s">
        <v>10200</v>
      </c>
      <c r="H1398" s="807"/>
      <c r="I1398" s="807"/>
      <c r="J1398" s="807"/>
      <c r="K1398" s="807"/>
      <c r="L1398" s="807">
        <f t="shared" si="110"/>
        <v>19.200000000000003</v>
      </c>
      <c r="M1398" s="807"/>
      <c r="N1398" s="788">
        <v>1.6</v>
      </c>
      <c r="O1398" s="788"/>
      <c r="P1398" s="788"/>
      <c r="Q1398" s="812" t="s">
        <v>17537</v>
      </c>
      <c r="R1398" s="807" t="s">
        <v>16715</v>
      </c>
      <c r="S1398" s="807" t="s">
        <v>8952</v>
      </c>
      <c r="T1398" s="807" t="s">
        <v>17461</v>
      </c>
      <c r="U1398" s="807"/>
      <c r="V1398" s="963"/>
      <c r="W1398" s="807"/>
      <c r="X1398" s="807"/>
      <c r="Y1398" s="807"/>
      <c r="Z1398" s="807" t="s">
        <v>10126</v>
      </c>
      <c r="AA1398" s="807"/>
      <c r="AB1398" s="807"/>
      <c r="AC1398" s="807" t="s">
        <v>10027</v>
      </c>
      <c r="AD1398" s="807" t="s">
        <v>10027</v>
      </c>
      <c r="AE1398" s="807" t="s">
        <v>10027</v>
      </c>
      <c r="AF1398" s="807"/>
      <c r="AG1398" s="807"/>
      <c r="AH1398" s="807"/>
      <c r="AI1398" s="807"/>
      <c r="AJ1398" s="807"/>
      <c r="AK1398" s="559"/>
    </row>
    <row r="1399" spans="1:37" ht="31.5" customHeight="1" x14ac:dyDescent="0.25">
      <c r="A1399" s="767"/>
      <c r="B1399" s="784">
        <v>1391</v>
      </c>
      <c r="C1399" s="785" t="s">
        <v>2809</v>
      </c>
      <c r="D1399" s="785" t="s">
        <v>15512</v>
      </c>
      <c r="E1399" s="807" t="s">
        <v>9496</v>
      </c>
      <c r="F1399" s="787" t="s">
        <v>9497</v>
      </c>
      <c r="G1399" s="807" t="s">
        <v>10200</v>
      </c>
      <c r="H1399" s="807"/>
      <c r="I1399" s="807"/>
      <c r="J1399" s="807"/>
      <c r="K1399" s="807"/>
      <c r="L1399" s="807">
        <f t="shared" si="110"/>
        <v>192</v>
      </c>
      <c r="M1399" s="807"/>
      <c r="N1399" s="786">
        <v>16</v>
      </c>
      <c r="O1399" s="788"/>
      <c r="P1399" s="788"/>
      <c r="Q1399" s="812" t="s">
        <v>9497</v>
      </c>
      <c r="R1399" s="807" t="s">
        <v>16715</v>
      </c>
      <c r="S1399" s="807" t="s">
        <v>8952</v>
      </c>
      <c r="T1399" s="800" t="s">
        <v>15433</v>
      </c>
      <c r="U1399" s="807">
        <v>10</v>
      </c>
      <c r="V1399" s="963"/>
      <c r="W1399" s="807"/>
      <c r="X1399" s="807"/>
      <c r="Y1399" s="807"/>
      <c r="Z1399" s="807"/>
      <c r="AA1399" s="807">
        <v>1</v>
      </c>
      <c r="AB1399" s="807"/>
      <c r="AC1399" s="807" t="s">
        <v>10027</v>
      </c>
      <c r="AD1399" s="807" t="s">
        <v>10027</v>
      </c>
      <c r="AE1399" s="807" t="s">
        <v>10027</v>
      </c>
      <c r="AF1399" s="807"/>
      <c r="AG1399" s="807"/>
      <c r="AH1399" s="807"/>
      <c r="AI1399" s="807"/>
      <c r="AJ1399" s="807"/>
      <c r="AK1399" s="559"/>
    </row>
    <row r="1400" spans="1:37" ht="31.5" customHeight="1" x14ac:dyDescent="0.25">
      <c r="A1400" s="767"/>
      <c r="B1400" s="784">
        <v>1392</v>
      </c>
      <c r="C1400" s="785" t="s">
        <v>9500</v>
      </c>
      <c r="D1400" s="785" t="s">
        <v>9501</v>
      </c>
      <c r="E1400" s="807" t="s">
        <v>9502</v>
      </c>
      <c r="F1400" s="813" t="s">
        <v>9503</v>
      </c>
      <c r="G1400" s="807" t="s">
        <v>10200</v>
      </c>
      <c r="H1400" s="807"/>
      <c r="I1400" s="807"/>
      <c r="J1400" s="807"/>
      <c r="K1400" s="807"/>
      <c r="L1400" s="807">
        <f t="shared" si="110"/>
        <v>9.6000000000000014</v>
      </c>
      <c r="M1400" s="807"/>
      <c r="N1400" s="786">
        <v>0.8</v>
      </c>
      <c r="O1400" s="788"/>
      <c r="P1400" s="788"/>
      <c r="Q1400" s="784" t="s">
        <v>9503</v>
      </c>
      <c r="R1400" s="807" t="s">
        <v>16715</v>
      </c>
      <c r="S1400" s="807" t="s">
        <v>8952</v>
      </c>
      <c r="T1400" s="800" t="s">
        <v>9879</v>
      </c>
      <c r="U1400" s="807">
        <v>9</v>
      </c>
      <c r="V1400" s="963"/>
      <c r="W1400" s="807"/>
      <c r="X1400" s="807"/>
      <c r="Y1400" s="807"/>
      <c r="Z1400" s="807" t="s">
        <v>9475</v>
      </c>
      <c r="AA1400" s="807"/>
      <c r="AB1400" s="807"/>
      <c r="AC1400" s="807" t="s">
        <v>10027</v>
      </c>
      <c r="AD1400" s="807"/>
      <c r="AE1400" s="807"/>
      <c r="AF1400" s="807"/>
      <c r="AG1400" s="807"/>
      <c r="AH1400" s="807"/>
      <c r="AI1400" s="807"/>
      <c r="AJ1400" s="807"/>
      <c r="AK1400" s="559"/>
    </row>
    <row r="1401" spans="1:37" ht="31.5" customHeight="1" x14ac:dyDescent="0.25">
      <c r="A1401" s="767"/>
      <c r="B1401" s="784">
        <v>1393</v>
      </c>
      <c r="C1401" s="798" t="s">
        <v>2759</v>
      </c>
      <c r="D1401" s="785" t="s">
        <v>9504</v>
      </c>
      <c r="E1401" s="807" t="s">
        <v>9505</v>
      </c>
      <c r="F1401" s="787" t="s">
        <v>9506</v>
      </c>
      <c r="G1401" s="807" t="s">
        <v>10200</v>
      </c>
      <c r="H1401" s="807"/>
      <c r="I1401" s="807"/>
      <c r="J1401" s="807"/>
      <c r="K1401" s="807"/>
      <c r="L1401" s="807">
        <f t="shared" si="110"/>
        <v>26.400000000000002</v>
      </c>
      <c r="M1401" s="807"/>
      <c r="N1401" s="788">
        <v>2.2000000000000002</v>
      </c>
      <c r="O1401" s="788"/>
      <c r="P1401" s="788"/>
      <c r="Q1401" s="812" t="s">
        <v>9506</v>
      </c>
      <c r="R1401" s="807" t="s">
        <v>16715</v>
      </c>
      <c r="S1401" s="807" t="s">
        <v>8952</v>
      </c>
      <c r="T1401" s="807" t="s">
        <v>17667</v>
      </c>
      <c r="U1401" s="807">
        <v>8</v>
      </c>
      <c r="V1401" s="963"/>
      <c r="W1401" s="807"/>
      <c r="X1401" s="807"/>
      <c r="Y1401" s="807"/>
      <c r="Z1401" s="807">
        <v>1</v>
      </c>
      <c r="AA1401" s="807"/>
      <c r="AB1401" s="807"/>
      <c r="AC1401" s="807" t="s">
        <v>10027</v>
      </c>
      <c r="AD1401" s="807" t="s">
        <v>10027</v>
      </c>
      <c r="AE1401" s="807" t="s">
        <v>10027</v>
      </c>
      <c r="AF1401" s="807"/>
      <c r="AG1401" s="807"/>
      <c r="AH1401" s="807"/>
      <c r="AI1401" s="807"/>
      <c r="AJ1401" s="807"/>
      <c r="AK1401" s="559"/>
    </row>
    <row r="1402" spans="1:37" ht="31.5" customHeight="1" x14ac:dyDescent="0.25">
      <c r="A1402" s="767"/>
      <c r="B1402" s="784">
        <v>1394</v>
      </c>
      <c r="C1402" s="798" t="s">
        <v>2759</v>
      </c>
      <c r="D1402" s="785" t="s">
        <v>9507</v>
      </c>
      <c r="E1402" s="807" t="s">
        <v>11782</v>
      </c>
      <c r="F1402" s="787" t="s">
        <v>11783</v>
      </c>
      <c r="G1402" s="807" t="s">
        <v>10200</v>
      </c>
      <c r="H1402" s="807"/>
      <c r="I1402" s="807"/>
      <c r="J1402" s="807"/>
      <c r="K1402" s="807"/>
      <c r="L1402" s="807">
        <f t="shared" si="110"/>
        <v>96</v>
      </c>
      <c r="M1402" s="807"/>
      <c r="N1402" s="788">
        <v>8</v>
      </c>
      <c r="O1402" s="788"/>
      <c r="P1402" s="788"/>
      <c r="Q1402" s="812" t="s">
        <v>11783</v>
      </c>
      <c r="R1402" s="807" t="s">
        <v>16715</v>
      </c>
      <c r="S1402" s="807" t="s">
        <v>8952</v>
      </c>
      <c r="T1402" s="807" t="s">
        <v>9508</v>
      </c>
      <c r="U1402" s="807"/>
      <c r="V1402" s="963"/>
      <c r="W1402" s="807"/>
      <c r="X1402" s="807"/>
      <c r="Y1402" s="807"/>
      <c r="Z1402" s="807"/>
      <c r="AA1402" s="807">
        <v>1</v>
      </c>
      <c r="AB1402" s="807"/>
      <c r="AC1402" s="807"/>
      <c r="AD1402" s="807"/>
      <c r="AE1402" s="807"/>
      <c r="AF1402" s="807"/>
      <c r="AG1402" s="807"/>
      <c r="AH1402" s="807"/>
      <c r="AI1402" s="807" t="s">
        <v>9499</v>
      </c>
      <c r="AJ1402" s="807"/>
      <c r="AK1402" s="559"/>
    </row>
    <row r="1403" spans="1:37" ht="31.5" customHeight="1" x14ac:dyDescent="0.25">
      <c r="A1403" s="767"/>
      <c r="B1403" s="784">
        <v>1395</v>
      </c>
      <c r="C1403" s="785" t="s">
        <v>9510</v>
      </c>
      <c r="D1403" s="785" t="s">
        <v>17538</v>
      </c>
      <c r="E1403" s="807" t="s">
        <v>9509</v>
      </c>
      <c r="F1403" s="787" t="s">
        <v>14811</v>
      </c>
      <c r="G1403" s="807" t="s">
        <v>10200</v>
      </c>
      <c r="H1403" s="807"/>
      <c r="I1403" s="807"/>
      <c r="J1403" s="807"/>
      <c r="K1403" s="807"/>
      <c r="L1403" s="807">
        <f t="shared" si="110"/>
        <v>9</v>
      </c>
      <c r="M1403" s="807"/>
      <c r="N1403" s="786">
        <v>0.75</v>
      </c>
      <c r="O1403" s="788"/>
      <c r="P1403" s="788"/>
      <c r="Q1403" s="812" t="s">
        <v>14811</v>
      </c>
      <c r="R1403" s="807" t="s">
        <v>16715</v>
      </c>
      <c r="S1403" s="807" t="s">
        <v>8952</v>
      </c>
      <c r="T1403" s="807" t="s">
        <v>17483</v>
      </c>
      <c r="U1403" s="807"/>
      <c r="V1403" s="963"/>
      <c r="W1403" s="807"/>
      <c r="X1403" s="807"/>
      <c r="Y1403" s="807"/>
      <c r="Z1403" s="807" t="s">
        <v>11654</v>
      </c>
      <c r="AA1403" s="807"/>
      <c r="AB1403" s="807"/>
      <c r="AC1403" s="807"/>
      <c r="AD1403" s="807"/>
      <c r="AE1403" s="807"/>
      <c r="AF1403" s="807"/>
      <c r="AG1403" s="807"/>
      <c r="AH1403" s="807"/>
      <c r="AI1403" s="807"/>
      <c r="AJ1403" s="807"/>
      <c r="AK1403" s="559"/>
    </row>
    <row r="1404" spans="1:37" ht="31.5" customHeight="1" x14ac:dyDescent="0.25">
      <c r="A1404" s="767"/>
      <c r="B1404" s="784">
        <v>1396</v>
      </c>
      <c r="C1404" s="785" t="s">
        <v>3034</v>
      </c>
      <c r="D1404" s="785" t="s">
        <v>9511</v>
      </c>
      <c r="E1404" s="807" t="s">
        <v>14123</v>
      </c>
      <c r="F1404" s="785" t="s">
        <v>14404</v>
      </c>
      <c r="G1404" s="807" t="s">
        <v>10200</v>
      </c>
      <c r="H1404" s="807"/>
      <c r="I1404" s="807"/>
      <c r="J1404" s="807"/>
      <c r="K1404" s="807"/>
      <c r="L1404" s="807">
        <f t="shared" si="110"/>
        <v>140.88</v>
      </c>
      <c r="M1404" s="807"/>
      <c r="N1404" s="786">
        <v>11.74</v>
      </c>
      <c r="O1404" s="788"/>
      <c r="P1404" s="788"/>
      <c r="Q1404" s="807" t="s">
        <v>17254</v>
      </c>
      <c r="R1404" s="807" t="s">
        <v>16715</v>
      </c>
      <c r="S1404" s="807" t="s">
        <v>8952</v>
      </c>
      <c r="T1404" s="807" t="s">
        <v>9512</v>
      </c>
      <c r="U1404" s="807">
        <v>3.8</v>
      </c>
      <c r="V1404" s="963"/>
      <c r="W1404" s="807"/>
      <c r="X1404" s="807"/>
      <c r="Y1404" s="807"/>
      <c r="Z1404" s="807" t="s">
        <v>14124</v>
      </c>
      <c r="AA1404" s="807"/>
      <c r="AB1404" s="807"/>
      <c r="AC1404" s="807" t="s">
        <v>10027</v>
      </c>
      <c r="AD1404" s="807" t="s">
        <v>2239</v>
      </c>
      <c r="AE1404" s="807" t="s">
        <v>2239</v>
      </c>
      <c r="AF1404" s="807"/>
      <c r="AG1404" s="807"/>
      <c r="AH1404" s="807"/>
      <c r="AI1404" s="807"/>
      <c r="AJ1404" s="807"/>
      <c r="AK1404" s="559"/>
    </row>
    <row r="1405" spans="1:37" s="577" customFormat="1" ht="60.75" customHeight="1" x14ac:dyDescent="0.25">
      <c r="A1405" s="767"/>
      <c r="B1405" s="784">
        <v>1397</v>
      </c>
      <c r="C1405" s="798" t="s">
        <v>2759</v>
      </c>
      <c r="D1405" s="785" t="s">
        <v>10044</v>
      </c>
      <c r="E1405" s="807" t="s">
        <v>13089</v>
      </c>
      <c r="F1405" s="783" t="s">
        <v>18125</v>
      </c>
      <c r="G1405" s="784" t="s">
        <v>1105</v>
      </c>
      <c r="H1405" s="807"/>
      <c r="I1405" s="807"/>
      <c r="J1405" s="807"/>
      <c r="K1405" s="807">
        <v>3416.46</v>
      </c>
      <c r="L1405" s="807">
        <f>N1405*12</f>
        <v>253.20000000000002</v>
      </c>
      <c r="M1405" s="807">
        <f t="shared" ref="M1405:M1406" si="115">O1405*12</f>
        <v>78.599999999999994</v>
      </c>
      <c r="N1405" s="788">
        <v>21.1</v>
      </c>
      <c r="O1405" s="788">
        <v>6.55</v>
      </c>
      <c r="P1405" s="788" t="s">
        <v>1527</v>
      </c>
      <c r="Q1405" s="800" t="s">
        <v>813</v>
      </c>
      <c r="R1405" s="807" t="s">
        <v>8298</v>
      </c>
      <c r="S1405" s="807" t="s">
        <v>8952</v>
      </c>
      <c r="T1405" s="807" t="s">
        <v>10030</v>
      </c>
      <c r="U1405" s="807">
        <v>7.6</v>
      </c>
      <c r="V1405" s="1017">
        <v>1</v>
      </c>
      <c r="W1405" s="807" t="s">
        <v>17849</v>
      </c>
      <c r="X1405" s="807">
        <v>1</v>
      </c>
      <c r="Y1405" s="807" t="s">
        <v>10261</v>
      </c>
      <c r="Z1405" s="807"/>
      <c r="AA1405" s="807"/>
      <c r="AB1405" s="807" t="s">
        <v>10029</v>
      </c>
      <c r="AC1405" s="807" t="s">
        <v>10027</v>
      </c>
      <c r="AD1405" s="807"/>
      <c r="AE1405" s="807"/>
      <c r="AF1405" s="807"/>
      <c r="AG1405" s="807"/>
      <c r="AH1405" s="807" t="s">
        <v>8</v>
      </c>
      <c r="AI1405" s="807" t="s">
        <v>17999</v>
      </c>
      <c r="AJ1405" s="807" t="s">
        <v>10049</v>
      </c>
      <c r="AK1405" s="761"/>
    </row>
    <row r="1406" spans="1:37" ht="43.5" customHeight="1" x14ac:dyDescent="0.25">
      <c r="A1406" s="767"/>
      <c r="B1406" s="784">
        <v>1398</v>
      </c>
      <c r="C1406" s="798" t="s">
        <v>2759</v>
      </c>
      <c r="D1406" s="785" t="s">
        <v>9514</v>
      </c>
      <c r="E1406" s="807" t="s">
        <v>9515</v>
      </c>
      <c r="F1406" s="785" t="s">
        <v>9516</v>
      </c>
      <c r="G1406" s="807" t="s">
        <v>9071</v>
      </c>
      <c r="H1406" s="807" t="s">
        <v>9518</v>
      </c>
      <c r="I1406" s="807"/>
      <c r="J1406" s="807"/>
      <c r="K1406" s="807">
        <v>7993</v>
      </c>
      <c r="L1406" s="807">
        <f t="shared" ref="L1406:M1469" si="116">N1406*12</f>
        <v>687.39799999999991</v>
      </c>
      <c r="M1406" s="807">
        <f t="shared" si="115"/>
        <v>223.80399999999997</v>
      </c>
      <c r="N1406" s="786">
        <f>K1406*0.086/12</f>
        <v>57.283166666666659</v>
      </c>
      <c r="O1406" s="786">
        <f>(K1406*0.028)/12</f>
        <v>18.650333333333332</v>
      </c>
      <c r="P1406" s="807" t="s">
        <v>9617</v>
      </c>
      <c r="Q1406" s="807" t="s">
        <v>9617</v>
      </c>
      <c r="R1406" s="807" t="s">
        <v>16712</v>
      </c>
      <c r="S1406" s="807" t="s">
        <v>8952</v>
      </c>
      <c r="T1406" s="807" t="s">
        <v>9517</v>
      </c>
      <c r="U1406" s="807"/>
      <c r="V1406" s="963">
        <v>2</v>
      </c>
      <c r="W1406" s="807" t="s">
        <v>10934</v>
      </c>
      <c r="X1406" s="807"/>
      <c r="Y1406" s="807"/>
      <c r="Z1406" s="807" t="s">
        <v>10935</v>
      </c>
      <c r="AA1406" s="807"/>
      <c r="AB1406" s="807"/>
      <c r="AC1406" s="807"/>
      <c r="AD1406" s="807"/>
      <c r="AE1406" s="807"/>
      <c r="AF1406" s="807"/>
      <c r="AG1406" s="807"/>
      <c r="AH1406" s="807"/>
      <c r="AI1406" s="807"/>
      <c r="AJ1406" s="807"/>
      <c r="AK1406" s="559"/>
    </row>
    <row r="1407" spans="1:37" ht="31.5" customHeight="1" x14ac:dyDescent="0.25">
      <c r="A1407" s="767"/>
      <c r="B1407" s="784">
        <v>1399</v>
      </c>
      <c r="C1407" s="785" t="s">
        <v>2759</v>
      </c>
      <c r="D1407" s="785" t="s">
        <v>14967</v>
      </c>
      <c r="E1407" s="807" t="s">
        <v>14966</v>
      </c>
      <c r="F1407" s="785" t="s">
        <v>12877</v>
      </c>
      <c r="G1407" s="807" t="s">
        <v>2856</v>
      </c>
      <c r="H1407" s="807"/>
      <c r="I1407" s="807"/>
      <c r="J1407" s="807"/>
      <c r="K1407" s="807"/>
      <c r="L1407" s="807">
        <f t="shared" si="116"/>
        <v>96</v>
      </c>
      <c r="M1407" s="807"/>
      <c r="N1407" s="786">
        <v>8</v>
      </c>
      <c r="O1407" s="788"/>
      <c r="P1407" s="788"/>
      <c r="Q1407" s="807" t="s">
        <v>12877</v>
      </c>
      <c r="R1407" s="807" t="s">
        <v>16715</v>
      </c>
      <c r="S1407" s="807" t="s">
        <v>8952</v>
      </c>
      <c r="T1407" s="807" t="s">
        <v>14909</v>
      </c>
      <c r="U1407" s="807"/>
      <c r="V1407" s="963"/>
      <c r="W1407" s="807"/>
      <c r="X1407" s="807"/>
      <c r="Y1407" s="807"/>
      <c r="Z1407" s="807"/>
      <c r="AA1407" s="807">
        <v>1</v>
      </c>
      <c r="AB1407" s="807"/>
      <c r="AC1407" s="807"/>
      <c r="AD1407" s="807"/>
      <c r="AE1407" s="807"/>
      <c r="AF1407" s="807"/>
      <c r="AG1407" s="807"/>
      <c r="AH1407" s="807"/>
      <c r="AI1407" s="807"/>
      <c r="AJ1407" s="807"/>
      <c r="AK1407" s="559"/>
    </row>
    <row r="1408" spans="1:37" ht="47.25" customHeight="1" x14ac:dyDescent="0.25">
      <c r="A1408" s="767"/>
      <c r="B1408" s="784">
        <v>1400</v>
      </c>
      <c r="C1408" s="785" t="s">
        <v>2759</v>
      </c>
      <c r="D1408" s="785" t="s">
        <v>14968</v>
      </c>
      <c r="E1408" s="807" t="s">
        <v>14969</v>
      </c>
      <c r="F1408" s="785" t="s">
        <v>12877</v>
      </c>
      <c r="G1408" s="807" t="s">
        <v>2856</v>
      </c>
      <c r="H1408" s="807"/>
      <c r="I1408" s="807"/>
      <c r="J1408" s="807"/>
      <c r="K1408" s="807"/>
      <c r="L1408" s="807">
        <f t="shared" si="116"/>
        <v>96</v>
      </c>
      <c r="M1408" s="807"/>
      <c r="N1408" s="786">
        <v>8</v>
      </c>
      <c r="O1408" s="788"/>
      <c r="P1408" s="788"/>
      <c r="Q1408" s="807" t="s">
        <v>12877</v>
      </c>
      <c r="R1408" s="807" t="s">
        <v>16715</v>
      </c>
      <c r="S1408" s="807" t="s">
        <v>8952</v>
      </c>
      <c r="T1408" s="807" t="s">
        <v>14944</v>
      </c>
      <c r="U1408" s="807"/>
      <c r="V1408" s="963"/>
      <c r="W1408" s="807"/>
      <c r="X1408" s="807"/>
      <c r="Y1408" s="807"/>
      <c r="Z1408" s="807"/>
      <c r="AA1408" s="807">
        <v>1</v>
      </c>
      <c r="AB1408" s="807"/>
      <c r="AC1408" s="807"/>
      <c r="AD1408" s="807"/>
      <c r="AE1408" s="807"/>
      <c r="AF1408" s="807"/>
      <c r="AG1408" s="807"/>
      <c r="AH1408" s="807"/>
      <c r="AI1408" s="807"/>
      <c r="AJ1408" s="807"/>
      <c r="AK1408" s="559"/>
    </row>
    <row r="1409" spans="1:37" ht="31.5" customHeight="1" x14ac:dyDescent="0.25">
      <c r="A1409" s="767"/>
      <c r="B1409" s="784">
        <v>1401</v>
      </c>
      <c r="C1409" s="785" t="s">
        <v>2759</v>
      </c>
      <c r="D1409" s="785" t="s">
        <v>12878</v>
      </c>
      <c r="E1409" s="807" t="s">
        <v>9520</v>
      </c>
      <c r="F1409" s="785" t="s">
        <v>12877</v>
      </c>
      <c r="G1409" s="807" t="s">
        <v>2856</v>
      </c>
      <c r="H1409" s="807"/>
      <c r="I1409" s="807"/>
      <c r="J1409" s="807"/>
      <c r="K1409" s="807"/>
      <c r="L1409" s="807">
        <f t="shared" si="116"/>
        <v>96</v>
      </c>
      <c r="M1409" s="807"/>
      <c r="N1409" s="786">
        <v>8</v>
      </c>
      <c r="O1409" s="788"/>
      <c r="P1409" s="788"/>
      <c r="Q1409" s="807" t="s">
        <v>12877</v>
      </c>
      <c r="R1409" s="807" t="s">
        <v>16715</v>
      </c>
      <c r="S1409" s="807" t="s">
        <v>8952</v>
      </c>
      <c r="T1409" s="800" t="s">
        <v>12879</v>
      </c>
      <c r="U1409" s="807"/>
      <c r="V1409" s="963"/>
      <c r="W1409" s="807"/>
      <c r="X1409" s="807"/>
      <c r="Y1409" s="807"/>
      <c r="Z1409" s="807"/>
      <c r="AA1409" s="807">
        <v>1</v>
      </c>
      <c r="AB1409" s="807"/>
      <c r="AC1409" s="807"/>
      <c r="AD1409" s="807"/>
      <c r="AE1409" s="807"/>
      <c r="AF1409" s="807"/>
      <c r="AG1409" s="807"/>
      <c r="AH1409" s="807"/>
      <c r="AI1409" s="807" t="s">
        <v>15022</v>
      </c>
      <c r="AJ1409" s="807"/>
      <c r="AK1409" s="559"/>
    </row>
    <row r="1410" spans="1:37" ht="31.5" customHeight="1" x14ac:dyDescent="0.25">
      <c r="A1410" s="767"/>
      <c r="B1410" s="784">
        <v>1402</v>
      </c>
      <c r="C1410" s="785" t="s">
        <v>2759</v>
      </c>
      <c r="D1410" s="785" t="s">
        <v>14970</v>
      </c>
      <c r="E1410" s="807" t="s">
        <v>9521</v>
      </c>
      <c r="F1410" s="785" t="s">
        <v>12877</v>
      </c>
      <c r="G1410" s="807" t="s">
        <v>2856</v>
      </c>
      <c r="H1410" s="807"/>
      <c r="I1410" s="807"/>
      <c r="J1410" s="807"/>
      <c r="K1410" s="807"/>
      <c r="L1410" s="807">
        <f t="shared" si="116"/>
        <v>192</v>
      </c>
      <c r="M1410" s="807"/>
      <c r="N1410" s="786">
        <v>16</v>
      </c>
      <c r="O1410" s="788"/>
      <c r="P1410" s="788"/>
      <c r="Q1410" s="807" t="s">
        <v>12877</v>
      </c>
      <c r="R1410" s="807" t="s">
        <v>16715</v>
      </c>
      <c r="S1410" s="807" t="s">
        <v>8952</v>
      </c>
      <c r="T1410" s="807" t="s">
        <v>14898</v>
      </c>
      <c r="U1410" s="807"/>
      <c r="V1410" s="963"/>
      <c r="W1410" s="807"/>
      <c r="X1410" s="807"/>
      <c r="Y1410" s="807"/>
      <c r="Z1410" s="807"/>
      <c r="AA1410" s="807">
        <v>1</v>
      </c>
      <c r="AB1410" s="807"/>
      <c r="AC1410" s="807"/>
      <c r="AD1410" s="807"/>
      <c r="AE1410" s="807"/>
      <c r="AF1410" s="807"/>
      <c r="AG1410" s="807"/>
      <c r="AH1410" s="807"/>
      <c r="AI1410" s="807"/>
      <c r="AJ1410" s="807"/>
      <c r="AK1410" s="559"/>
    </row>
    <row r="1411" spans="1:37" ht="31.5" customHeight="1" x14ac:dyDescent="0.25">
      <c r="A1411" s="767"/>
      <c r="B1411" s="784">
        <v>1403</v>
      </c>
      <c r="C1411" s="785" t="s">
        <v>2759</v>
      </c>
      <c r="D1411" s="785" t="s">
        <v>16808</v>
      </c>
      <c r="E1411" s="807" t="s">
        <v>9522</v>
      </c>
      <c r="F1411" s="785" t="s">
        <v>12877</v>
      </c>
      <c r="G1411" s="807" t="s">
        <v>2856</v>
      </c>
      <c r="H1411" s="807"/>
      <c r="I1411" s="807"/>
      <c r="J1411" s="807"/>
      <c r="K1411" s="807"/>
      <c r="L1411" s="807">
        <f t="shared" si="116"/>
        <v>96</v>
      </c>
      <c r="M1411" s="807"/>
      <c r="N1411" s="786">
        <v>8</v>
      </c>
      <c r="O1411" s="788"/>
      <c r="P1411" s="788"/>
      <c r="Q1411" s="807" t="s">
        <v>12877</v>
      </c>
      <c r="R1411" s="807" t="s">
        <v>16715</v>
      </c>
      <c r="S1411" s="807" t="s">
        <v>8952</v>
      </c>
      <c r="T1411" s="807"/>
      <c r="U1411" s="807"/>
      <c r="V1411" s="963"/>
      <c r="W1411" s="807"/>
      <c r="X1411" s="807"/>
      <c r="Y1411" s="807"/>
      <c r="Z1411" s="807"/>
      <c r="AA1411" s="807">
        <v>1</v>
      </c>
      <c r="AB1411" s="807"/>
      <c r="AC1411" s="807"/>
      <c r="AD1411" s="807"/>
      <c r="AE1411" s="807"/>
      <c r="AF1411" s="807"/>
      <c r="AG1411" s="807"/>
      <c r="AH1411" s="807"/>
      <c r="AI1411" s="807" t="s">
        <v>15022</v>
      </c>
      <c r="AJ1411" s="807"/>
      <c r="AK1411" s="559"/>
    </row>
    <row r="1412" spans="1:37" ht="31.5" customHeight="1" x14ac:dyDescent="0.25">
      <c r="A1412" s="767"/>
      <c r="B1412" s="784">
        <v>1404</v>
      </c>
      <c r="C1412" s="785" t="s">
        <v>2759</v>
      </c>
      <c r="D1412" s="785" t="s">
        <v>14971</v>
      </c>
      <c r="E1412" s="807" t="s">
        <v>9523</v>
      </c>
      <c r="F1412" s="785" t="s">
        <v>12877</v>
      </c>
      <c r="G1412" s="807" t="s">
        <v>2856</v>
      </c>
      <c r="H1412" s="807"/>
      <c r="I1412" s="807"/>
      <c r="J1412" s="807"/>
      <c r="K1412" s="807"/>
      <c r="L1412" s="807">
        <f t="shared" si="116"/>
        <v>27</v>
      </c>
      <c r="M1412" s="807"/>
      <c r="N1412" s="786">
        <v>2.25</v>
      </c>
      <c r="O1412" s="788"/>
      <c r="P1412" s="788"/>
      <c r="Q1412" s="807" t="s">
        <v>12877</v>
      </c>
      <c r="R1412" s="807" t="s">
        <v>16715</v>
      </c>
      <c r="S1412" s="807" t="s">
        <v>8952</v>
      </c>
      <c r="T1412" s="807" t="s">
        <v>14899</v>
      </c>
      <c r="U1412" s="807"/>
      <c r="V1412" s="963"/>
      <c r="W1412" s="807"/>
      <c r="X1412" s="807"/>
      <c r="Y1412" s="807"/>
      <c r="Z1412" s="807" t="s">
        <v>11654</v>
      </c>
      <c r="AA1412" s="807"/>
      <c r="AB1412" s="807"/>
      <c r="AC1412" s="807"/>
      <c r="AD1412" s="807"/>
      <c r="AE1412" s="807"/>
      <c r="AF1412" s="807"/>
      <c r="AG1412" s="807"/>
      <c r="AH1412" s="807"/>
      <c r="AI1412" s="807"/>
      <c r="AJ1412" s="807"/>
      <c r="AK1412" s="559"/>
    </row>
    <row r="1413" spans="1:37" ht="31.5" customHeight="1" x14ac:dyDescent="0.25">
      <c r="A1413" s="767"/>
      <c r="B1413" s="784">
        <v>1405</v>
      </c>
      <c r="C1413" s="785" t="s">
        <v>2759</v>
      </c>
      <c r="D1413" s="785" t="s">
        <v>14972</v>
      </c>
      <c r="E1413" s="807" t="s">
        <v>9524</v>
      </c>
      <c r="F1413" s="785" t="s">
        <v>12877</v>
      </c>
      <c r="G1413" s="807" t="s">
        <v>2856</v>
      </c>
      <c r="H1413" s="807"/>
      <c r="I1413" s="807"/>
      <c r="J1413" s="807"/>
      <c r="K1413" s="807"/>
      <c r="L1413" s="807">
        <f t="shared" si="116"/>
        <v>27</v>
      </c>
      <c r="M1413" s="807"/>
      <c r="N1413" s="786">
        <v>2.25</v>
      </c>
      <c r="O1413" s="788"/>
      <c r="P1413" s="788"/>
      <c r="Q1413" s="807" t="s">
        <v>12877</v>
      </c>
      <c r="R1413" s="807" t="s">
        <v>16715</v>
      </c>
      <c r="S1413" s="807" t="s">
        <v>8952</v>
      </c>
      <c r="T1413" s="807" t="s">
        <v>14904</v>
      </c>
      <c r="U1413" s="807"/>
      <c r="V1413" s="963"/>
      <c r="W1413" s="807"/>
      <c r="X1413" s="807"/>
      <c r="Y1413" s="807"/>
      <c r="Z1413" s="807" t="s">
        <v>11654</v>
      </c>
      <c r="AA1413" s="807"/>
      <c r="AB1413" s="807"/>
      <c r="AC1413" s="807"/>
      <c r="AD1413" s="807"/>
      <c r="AE1413" s="807"/>
      <c r="AF1413" s="807"/>
      <c r="AG1413" s="807"/>
      <c r="AH1413" s="807"/>
      <c r="AI1413" s="807"/>
      <c r="AJ1413" s="807"/>
      <c r="AK1413" s="559"/>
    </row>
    <row r="1414" spans="1:37" ht="31.5" customHeight="1" x14ac:dyDescent="0.25">
      <c r="A1414" s="767"/>
      <c r="B1414" s="784">
        <v>1406</v>
      </c>
      <c r="C1414" s="785" t="s">
        <v>2817</v>
      </c>
      <c r="D1414" s="785" t="s">
        <v>14974</v>
      </c>
      <c r="E1414" s="807" t="s">
        <v>14973</v>
      </c>
      <c r="F1414" s="785" t="s">
        <v>12877</v>
      </c>
      <c r="G1414" s="807" t="s">
        <v>2856</v>
      </c>
      <c r="H1414" s="807"/>
      <c r="I1414" s="807"/>
      <c r="J1414" s="807"/>
      <c r="K1414" s="807"/>
      <c r="L1414" s="807">
        <f t="shared" si="116"/>
        <v>96</v>
      </c>
      <c r="M1414" s="807"/>
      <c r="N1414" s="786">
        <v>8</v>
      </c>
      <c r="O1414" s="788"/>
      <c r="P1414" s="788"/>
      <c r="Q1414" s="807" t="s">
        <v>12877</v>
      </c>
      <c r="R1414" s="807" t="s">
        <v>16715</v>
      </c>
      <c r="S1414" s="807" t="s">
        <v>8952</v>
      </c>
      <c r="T1414" s="807" t="s">
        <v>14933</v>
      </c>
      <c r="U1414" s="807"/>
      <c r="V1414" s="963"/>
      <c r="W1414" s="807"/>
      <c r="X1414" s="807"/>
      <c r="Y1414" s="807"/>
      <c r="Z1414" s="807"/>
      <c r="AA1414" s="807">
        <v>1</v>
      </c>
      <c r="AB1414" s="807"/>
      <c r="AC1414" s="807"/>
      <c r="AD1414" s="807"/>
      <c r="AE1414" s="807"/>
      <c r="AF1414" s="807"/>
      <c r="AG1414" s="807"/>
      <c r="AH1414" s="807"/>
      <c r="AI1414" s="807"/>
      <c r="AJ1414" s="807"/>
      <c r="AK1414" s="559"/>
    </row>
    <row r="1415" spans="1:37" ht="31.5" customHeight="1" x14ac:dyDescent="0.25">
      <c r="A1415" s="767"/>
      <c r="B1415" s="784">
        <v>1407</v>
      </c>
      <c r="C1415" s="785" t="s">
        <v>2817</v>
      </c>
      <c r="D1415" s="785" t="s">
        <v>14975</v>
      </c>
      <c r="E1415" s="807" t="s">
        <v>14976</v>
      </c>
      <c r="F1415" s="785" t="s">
        <v>12877</v>
      </c>
      <c r="G1415" s="807" t="s">
        <v>2856</v>
      </c>
      <c r="H1415" s="807"/>
      <c r="I1415" s="807"/>
      <c r="J1415" s="807"/>
      <c r="K1415" s="807"/>
      <c r="L1415" s="807">
        <f t="shared" si="116"/>
        <v>96</v>
      </c>
      <c r="M1415" s="807"/>
      <c r="N1415" s="786">
        <v>8</v>
      </c>
      <c r="O1415" s="788"/>
      <c r="P1415" s="788"/>
      <c r="Q1415" s="807" t="s">
        <v>12877</v>
      </c>
      <c r="R1415" s="807" t="s">
        <v>16715</v>
      </c>
      <c r="S1415" s="807" t="s">
        <v>8952</v>
      </c>
      <c r="T1415" s="807" t="s">
        <v>14935</v>
      </c>
      <c r="U1415" s="807"/>
      <c r="V1415" s="963"/>
      <c r="W1415" s="807"/>
      <c r="X1415" s="807"/>
      <c r="Y1415" s="807"/>
      <c r="Z1415" s="807"/>
      <c r="AA1415" s="807">
        <v>1</v>
      </c>
      <c r="AB1415" s="807"/>
      <c r="AC1415" s="807"/>
      <c r="AD1415" s="807"/>
      <c r="AE1415" s="807"/>
      <c r="AF1415" s="807"/>
      <c r="AG1415" s="807"/>
      <c r="AH1415" s="807"/>
      <c r="AI1415" s="807"/>
      <c r="AJ1415" s="807"/>
      <c r="AK1415" s="559"/>
    </row>
    <row r="1416" spans="1:37" ht="31.5" customHeight="1" x14ac:dyDescent="0.25">
      <c r="A1416" s="767"/>
      <c r="B1416" s="784">
        <v>1408</v>
      </c>
      <c r="C1416" s="785" t="s">
        <v>2817</v>
      </c>
      <c r="D1416" s="785" t="s">
        <v>16857</v>
      </c>
      <c r="E1416" s="807" t="s">
        <v>16858</v>
      </c>
      <c r="F1416" s="785" t="s">
        <v>12877</v>
      </c>
      <c r="G1416" s="807" t="s">
        <v>2856</v>
      </c>
      <c r="H1416" s="807"/>
      <c r="I1416" s="807"/>
      <c r="J1416" s="807"/>
      <c r="K1416" s="807"/>
      <c r="L1416" s="807">
        <f t="shared" si="116"/>
        <v>96</v>
      </c>
      <c r="M1416" s="807"/>
      <c r="N1416" s="786">
        <v>8</v>
      </c>
      <c r="O1416" s="788"/>
      <c r="P1416" s="788"/>
      <c r="Q1416" s="807" t="s">
        <v>12877</v>
      </c>
      <c r="R1416" s="807" t="s">
        <v>16715</v>
      </c>
      <c r="S1416" s="807" t="s">
        <v>8952</v>
      </c>
      <c r="T1416" s="807"/>
      <c r="U1416" s="807"/>
      <c r="V1416" s="963"/>
      <c r="W1416" s="807"/>
      <c r="X1416" s="807"/>
      <c r="Y1416" s="807"/>
      <c r="Z1416" s="807"/>
      <c r="AA1416" s="807">
        <v>1</v>
      </c>
      <c r="AB1416" s="807"/>
      <c r="AC1416" s="807"/>
      <c r="AD1416" s="807"/>
      <c r="AE1416" s="807"/>
      <c r="AF1416" s="807"/>
      <c r="AG1416" s="807"/>
      <c r="AH1416" s="807"/>
      <c r="AI1416" s="807" t="s">
        <v>15022</v>
      </c>
      <c r="AJ1416" s="807"/>
      <c r="AK1416" s="559"/>
    </row>
    <row r="1417" spans="1:37" ht="31.5" customHeight="1" x14ac:dyDescent="0.25">
      <c r="A1417" s="767"/>
      <c r="B1417" s="784">
        <v>1409</v>
      </c>
      <c r="C1417" s="785" t="s">
        <v>3034</v>
      </c>
      <c r="D1417" s="785" t="s">
        <v>14977</v>
      </c>
      <c r="E1417" s="807" t="s">
        <v>14978</v>
      </c>
      <c r="F1417" s="785" t="s">
        <v>12877</v>
      </c>
      <c r="G1417" s="807" t="s">
        <v>2856</v>
      </c>
      <c r="H1417" s="807"/>
      <c r="I1417" s="807"/>
      <c r="J1417" s="807"/>
      <c r="K1417" s="807"/>
      <c r="L1417" s="807">
        <f t="shared" si="116"/>
        <v>96</v>
      </c>
      <c r="M1417" s="807"/>
      <c r="N1417" s="786">
        <v>8</v>
      </c>
      <c r="O1417" s="788"/>
      <c r="P1417" s="788"/>
      <c r="Q1417" s="807" t="s">
        <v>12877</v>
      </c>
      <c r="R1417" s="807" t="s">
        <v>16715</v>
      </c>
      <c r="S1417" s="807" t="s">
        <v>8952</v>
      </c>
      <c r="T1417" s="807" t="s">
        <v>14948</v>
      </c>
      <c r="U1417" s="807"/>
      <c r="V1417" s="963"/>
      <c r="W1417" s="807"/>
      <c r="X1417" s="807"/>
      <c r="Y1417" s="807"/>
      <c r="Z1417" s="807"/>
      <c r="AA1417" s="807">
        <v>1</v>
      </c>
      <c r="AB1417" s="807"/>
      <c r="AC1417" s="807"/>
      <c r="AD1417" s="807"/>
      <c r="AE1417" s="807"/>
      <c r="AF1417" s="807"/>
      <c r="AG1417" s="807"/>
      <c r="AH1417" s="807"/>
      <c r="AI1417" s="807" t="s">
        <v>15604</v>
      </c>
      <c r="AJ1417" s="807"/>
      <c r="AK1417" s="559"/>
    </row>
    <row r="1418" spans="1:37" ht="31.5" customHeight="1" x14ac:dyDescent="0.25">
      <c r="A1418" s="767"/>
      <c r="B1418" s="784">
        <v>1410</v>
      </c>
      <c r="C1418" s="785" t="s">
        <v>3034</v>
      </c>
      <c r="D1418" s="785" t="s">
        <v>14979</v>
      </c>
      <c r="E1418" s="807" t="s">
        <v>14980</v>
      </c>
      <c r="F1418" s="785" t="s">
        <v>12877</v>
      </c>
      <c r="G1418" s="807" t="s">
        <v>2856</v>
      </c>
      <c r="H1418" s="807"/>
      <c r="I1418" s="807"/>
      <c r="J1418" s="807"/>
      <c r="K1418" s="807"/>
      <c r="L1418" s="807">
        <f t="shared" si="116"/>
        <v>96</v>
      </c>
      <c r="M1418" s="807"/>
      <c r="N1418" s="786">
        <v>8</v>
      </c>
      <c r="O1418" s="788"/>
      <c r="P1418" s="788"/>
      <c r="Q1418" s="807" t="s">
        <v>12877</v>
      </c>
      <c r="R1418" s="807" t="s">
        <v>16715</v>
      </c>
      <c r="S1418" s="807" t="s">
        <v>8952</v>
      </c>
      <c r="T1418" s="807" t="s">
        <v>14951</v>
      </c>
      <c r="U1418" s="807"/>
      <c r="V1418" s="963"/>
      <c r="W1418" s="807"/>
      <c r="X1418" s="807"/>
      <c r="Y1418" s="807"/>
      <c r="Z1418" s="807"/>
      <c r="AA1418" s="807">
        <v>1</v>
      </c>
      <c r="AB1418" s="807"/>
      <c r="AC1418" s="807"/>
      <c r="AD1418" s="807"/>
      <c r="AE1418" s="807"/>
      <c r="AF1418" s="807"/>
      <c r="AG1418" s="807"/>
      <c r="AH1418" s="807"/>
      <c r="AI1418" s="807"/>
      <c r="AJ1418" s="807"/>
      <c r="AK1418" s="559"/>
    </row>
    <row r="1419" spans="1:37" ht="31.5" customHeight="1" x14ac:dyDescent="0.25">
      <c r="A1419" s="767"/>
      <c r="B1419" s="784">
        <v>1411</v>
      </c>
      <c r="C1419" s="785" t="s">
        <v>3034</v>
      </c>
      <c r="D1419" s="785" t="s">
        <v>16819</v>
      </c>
      <c r="E1419" s="807" t="s">
        <v>16820</v>
      </c>
      <c r="F1419" s="785" t="s">
        <v>12877</v>
      </c>
      <c r="G1419" s="807" t="s">
        <v>2856</v>
      </c>
      <c r="H1419" s="807"/>
      <c r="I1419" s="807"/>
      <c r="J1419" s="807"/>
      <c r="K1419" s="807"/>
      <c r="L1419" s="807">
        <f t="shared" si="116"/>
        <v>96</v>
      </c>
      <c r="M1419" s="807"/>
      <c r="N1419" s="786">
        <v>8</v>
      </c>
      <c r="O1419" s="788"/>
      <c r="P1419" s="788"/>
      <c r="Q1419" s="807" t="s">
        <v>12877</v>
      </c>
      <c r="R1419" s="807" t="s">
        <v>16715</v>
      </c>
      <c r="S1419" s="807" t="s">
        <v>8952</v>
      </c>
      <c r="T1419" s="807"/>
      <c r="U1419" s="807"/>
      <c r="V1419" s="963"/>
      <c r="W1419" s="807"/>
      <c r="X1419" s="807"/>
      <c r="Y1419" s="807"/>
      <c r="Z1419" s="807"/>
      <c r="AA1419" s="807">
        <v>1</v>
      </c>
      <c r="AB1419" s="807"/>
      <c r="AC1419" s="807"/>
      <c r="AD1419" s="807"/>
      <c r="AE1419" s="807"/>
      <c r="AF1419" s="807"/>
      <c r="AG1419" s="807"/>
      <c r="AH1419" s="807"/>
      <c r="AI1419" s="807" t="s">
        <v>15022</v>
      </c>
      <c r="AJ1419" s="807"/>
      <c r="AK1419" s="559"/>
    </row>
    <row r="1420" spans="1:37" ht="31.5" customHeight="1" x14ac:dyDescent="0.25">
      <c r="A1420" s="767"/>
      <c r="B1420" s="784">
        <v>1412</v>
      </c>
      <c r="C1420" s="785" t="s">
        <v>3034</v>
      </c>
      <c r="D1420" s="785" t="s">
        <v>14981</v>
      </c>
      <c r="E1420" s="807" t="s">
        <v>14982</v>
      </c>
      <c r="F1420" s="785" t="s">
        <v>12877</v>
      </c>
      <c r="G1420" s="807" t="s">
        <v>2856</v>
      </c>
      <c r="H1420" s="807"/>
      <c r="I1420" s="807"/>
      <c r="J1420" s="807"/>
      <c r="K1420" s="807"/>
      <c r="L1420" s="807">
        <f t="shared" si="116"/>
        <v>96</v>
      </c>
      <c r="M1420" s="807"/>
      <c r="N1420" s="786">
        <v>8</v>
      </c>
      <c r="O1420" s="788"/>
      <c r="P1420" s="788"/>
      <c r="Q1420" s="807" t="s">
        <v>12877</v>
      </c>
      <c r="R1420" s="807" t="s">
        <v>16715</v>
      </c>
      <c r="S1420" s="807" t="s">
        <v>8952</v>
      </c>
      <c r="T1420" s="807" t="s">
        <v>14950</v>
      </c>
      <c r="U1420" s="807"/>
      <c r="V1420" s="963"/>
      <c r="W1420" s="807"/>
      <c r="X1420" s="807"/>
      <c r="Y1420" s="807"/>
      <c r="Z1420" s="807"/>
      <c r="AA1420" s="807">
        <v>1</v>
      </c>
      <c r="AB1420" s="807"/>
      <c r="AC1420" s="807"/>
      <c r="AD1420" s="807"/>
      <c r="AE1420" s="807"/>
      <c r="AF1420" s="807"/>
      <c r="AG1420" s="807"/>
      <c r="AH1420" s="807"/>
      <c r="AI1420" s="807"/>
      <c r="AJ1420" s="807"/>
      <c r="AK1420" s="559"/>
    </row>
    <row r="1421" spans="1:37" ht="31.5" customHeight="1" x14ac:dyDescent="0.25">
      <c r="A1421" s="767"/>
      <c r="B1421" s="784">
        <v>1413</v>
      </c>
      <c r="C1421" s="785" t="s">
        <v>3034</v>
      </c>
      <c r="D1421" s="785" t="s">
        <v>16818</v>
      </c>
      <c r="E1421" s="807" t="s">
        <v>9525</v>
      </c>
      <c r="F1421" s="785" t="s">
        <v>12877</v>
      </c>
      <c r="G1421" s="807" t="s">
        <v>2856</v>
      </c>
      <c r="H1421" s="807"/>
      <c r="I1421" s="807"/>
      <c r="J1421" s="807"/>
      <c r="K1421" s="807"/>
      <c r="L1421" s="807">
        <f t="shared" si="116"/>
        <v>96</v>
      </c>
      <c r="M1421" s="807"/>
      <c r="N1421" s="786">
        <v>8</v>
      </c>
      <c r="O1421" s="788"/>
      <c r="P1421" s="788"/>
      <c r="Q1421" s="807" t="s">
        <v>12877</v>
      </c>
      <c r="R1421" s="807" t="s">
        <v>16715</v>
      </c>
      <c r="S1421" s="807" t="s">
        <v>8952</v>
      </c>
      <c r="T1421" s="807" t="s">
        <v>17413</v>
      </c>
      <c r="U1421" s="807"/>
      <c r="V1421" s="963"/>
      <c r="W1421" s="807"/>
      <c r="X1421" s="807"/>
      <c r="Y1421" s="807"/>
      <c r="Z1421" s="807"/>
      <c r="AA1421" s="807">
        <v>1</v>
      </c>
      <c r="AB1421" s="807"/>
      <c r="AC1421" s="807"/>
      <c r="AD1421" s="807"/>
      <c r="AE1421" s="807"/>
      <c r="AF1421" s="807"/>
      <c r="AG1421" s="807"/>
      <c r="AH1421" s="807"/>
      <c r="AI1421" s="807" t="s">
        <v>15022</v>
      </c>
      <c r="AJ1421" s="807"/>
      <c r="AK1421" s="559"/>
    </row>
    <row r="1422" spans="1:37" ht="47.25" customHeight="1" x14ac:dyDescent="0.25">
      <c r="A1422" s="767"/>
      <c r="B1422" s="784">
        <v>1414</v>
      </c>
      <c r="C1422" s="785" t="s">
        <v>3034</v>
      </c>
      <c r="D1422" s="785" t="s">
        <v>14983</v>
      </c>
      <c r="E1422" s="807" t="s">
        <v>14984</v>
      </c>
      <c r="F1422" s="785" t="s">
        <v>12877</v>
      </c>
      <c r="G1422" s="807" t="s">
        <v>2856</v>
      </c>
      <c r="H1422" s="807"/>
      <c r="I1422" s="807"/>
      <c r="J1422" s="807"/>
      <c r="K1422" s="807"/>
      <c r="L1422" s="807">
        <f t="shared" si="116"/>
        <v>96</v>
      </c>
      <c r="M1422" s="807"/>
      <c r="N1422" s="786">
        <v>8</v>
      </c>
      <c r="O1422" s="788"/>
      <c r="P1422" s="788"/>
      <c r="Q1422" s="807" t="s">
        <v>12877</v>
      </c>
      <c r="R1422" s="807" t="s">
        <v>16715</v>
      </c>
      <c r="S1422" s="807" t="s">
        <v>8952</v>
      </c>
      <c r="T1422" s="807" t="s">
        <v>14897</v>
      </c>
      <c r="U1422" s="807"/>
      <c r="V1422" s="963"/>
      <c r="W1422" s="807"/>
      <c r="X1422" s="807"/>
      <c r="Y1422" s="807"/>
      <c r="Z1422" s="807"/>
      <c r="AA1422" s="807">
        <v>1</v>
      </c>
      <c r="AB1422" s="807"/>
      <c r="AC1422" s="807"/>
      <c r="AD1422" s="807"/>
      <c r="AE1422" s="807"/>
      <c r="AF1422" s="807"/>
      <c r="AG1422" s="807"/>
      <c r="AH1422" s="807"/>
      <c r="AI1422" s="807"/>
      <c r="AJ1422" s="807"/>
      <c r="AK1422" s="559"/>
    </row>
    <row r="1423" spans="1:37" ht="31.5" customHeight="1" x14ac:dyDescent="0.25">
      <c r="A1423" s="767"/>
      <c r="B1423" s="784">
        <v>1415</v>
      </c>
      <c r="C1423" s="785" t="s">
        <v>3034</v>
      </c>
      <c r="D1423" s="785" t="s">
        <v>14985</v>
      </c>
      <c r="E1423" s="807" t="s">
        <v>14986</v>
      </c>
      <c r="F1423" s="785" t="s">
        <v>12877</v>
      </c>
      <c r="G1423" s="807" t="s">
        <v>2856</v>
      </c>
      <c r="H1423" s="807"/>
      <c r="I1423" s="807"/>
      <c r="J1423" s="807"/>
      <c r="K1423" s="807"/>
      <c r="L1423" s="807">
        <f t="shared" si="116"/>
        <v>96</v>
      </c>
      <c r="M1423" s="807"/>
      <c r="N1423" s="786">
        <v>8</v>
      </c>
      <c r="O1423" s="788"/>
      <c r="P1423" s="788"/>
      <c r="Q1423" s="807" t="s">
        <v>12877</v>
      </c>
      <c r="R1423" s="807" t="s">
        <v>16715</v>
      </c>
      <c r="S1423" s="807" t="s">
        <v>8952</v>
      </c>
      <c r="T1423" s="807" t="s">
        <v>14932</v>
      </c>
      <c r="U1423" s="807"/>
      <c r="V1423" s="963"/>
      <c r="W1423" s="807"/>
      <c r="X1423" s="807"/>
      <c r="Y1423" s="807"/>
      <c r="Z1423" s="807"/>
      <c r="AA1423" s="807">
        <v>1</v>
      </c>
      <c r="AB1423" s="807"/>
      <c r="AC1423" s="807"/>
      <c r="AD1423" s="807"/>
      <c r="AE1423" s="807"/>
      <c r="AF1423" s="807"/>
      <c r="AG1423" s="807"/>
      <c r="AH1423" s="807"/>
      <c r="AI1423" s="807" t="s">
        <v>15603</v>
      </c>
      <c r="AJ1423" s="807"/>
      <c r="AK1423" s="559"/>
    </row>
    <row r="1424" spans="1:37" ht="31.5" customHeight="1" x14ac:dyDescent="0.25">
      <c r="A1424" s="767"/>
      <c r="B1424" s="784">
        <v>1416</v>
      </c>
      <c r="C1424" s="785" t="s">
        <v>3034</v>
      </c>
      <c r="D1424" s="785" t="s">
        <v>14987</v>
      </c>
      <c r="E1424" s="807" t="s">
        <v>14988</v>
      </c>
      <c r="F1424" s="785" t="s">
        <v>12877</v>
      </c>
      <c r="G1424" s="807" t="s">
        <v>2856</v>
      </c>
      <c r="H1424" s="807"/>
      <c r="I1424" s="807"/>
      <c r="J1424" s="807"/>
      <c r="K1424" s="807"/>
      <c r="L1424" s="807">
        <f t="shared" si="116"/>
        <v>96</v>
      </c>
      <c r="M1424" s="807"/>
      <c r="N1424" s="786">
        <v>8</v>
      </c>
      <c r="O1424" s="788"/>
      <c r="P1424" s="788"/>
      <c r="Q1424" s="807" t="s">
        <v>12877</v>
      </c>
      <c r="R1424" s="807" t="s">
        <v>16715</v>
      </c>
      <c r="S1424" s="807" t="s">
        <v>8952</v>
      </c>
      <c r="T1424" s="807" t="s">
        <v>14946</v>
      </c>
      <c r="U1424" s="807"/>
      <c r="V1424" s="963"/>
      <c r="W1424" s="807"/>
      <c r="X1424" s="807"/>
      <c r="Y1424" s="807"/>
      <c r="Z1424" s="807"/>
      <c r="AA1424" s="807">
        <v>1</v>
      </c>
      <c r="AB1424" s="807"/>
      <c r="AC1424" s="807"/>
      <c r="AD1424" s="807"/>
      <c r="AE1424" s="807"/>
      <c r="AF1424" s="807"/>
      <c r="AG1424" s="807"/>
      <c r="AH1424" s="807"/>
      <c r="AI1424" s="807" t="s">
        <v>16654</v>
      </c>
      <c r="AJ1424" s="807"/>
      <c r="AK1424" s="559"/>
    </row>
    <row r="1425" spans="1:37" ht="31.5" customHeight="1" x14ac:dyDescent="0.25">
      <c r="A1425" s="767"/>
      <c r="B1425" s="784">
        <v>1417</v>
      </c>
      <c r="C1425" s="785" t="s">
        <v>2844</v>
      </c>
      <c r="D1425" s="785" t="s">
        <v>16823</v>
      </c>
      <c r="E1425" s="807" t="s">
        <v>9526</v>
      </c>
      <c r="F1425" s="785" t="s">
        <v>12877</v>
      </c>
      <c r="G1425" s="807" t="s">
        <v>2856</v>
      </c>
      <c r="H1425" s="807"/>
      <c r="I1425" s="807"/>
      <c r="J1425" s="807"/>
      <c r="K1425" s="807"/>
      <c r="L1425" s="807">
        <f t="shared" si="116"/>
        <v>96</v>
      </c>
      <c r="M1425" s="807"/>
      <c r="N1425" s="786">
        <v>8</v>
      </c>
      <c r="O1425" s="788"/>
      <c r="P1425" s="788"/>
      <c r="Q1425" s="807" t="s">
        <v>12877</v>
      </c>
      <c r="R1425" s="807" t="s">
        <v>16715</v>
      </c>
      <c r="S1425" s="807" t="s">
        <v>8952</v>
      </c>
      <c r="T1425" s="807"/>
      <c r="U1425" s="807"/>
      <c r="V1425" s="963"/>
      <c r="W1425" s="807"/>
      <c r="X1425" s="807"/>
      <c r="Y1425" s="807"/>
      <c r="Z1425" s="807"/>
      <c r="AA1425" s="807">
        <v>1</v>
      </c>
      <c r="AB1425" s="807"/>
      <c r="AC1425" s="807"/>
      <c r="AD1425" s="807"/>
      <c r="AE1425" s="807"/>
      <c r="AF1425" s="807"/>
      <c r="AG1425" s="807"/>
      <c r="AH1425" s="807"/>
      <c r="AI1425" s="807" t="s">
        <v>15022</v>
      </c>
      <c r="AJ1425" s="807"/>
      <c r="AK1425" s="559"/>
    </row>
    <row r="1426" spans="1:37" ht="31.5" customHeight="1" x14ac:dyDescent="0.25">
      <c r="A1426" s="767"/>
      <c r="B1426" s="784">
        <v>1418</v>
      </c>
      <c r="C1426" s="785" t="s">
        <v>2844</v>
      </c>
      <c r="D1426" s="785" t="s">
        <v>14989</v>
      </c>
      <c r="E1426" s="807" t="s">
        <v>9527</v>
      </c>
      <c r="F1426" s="785" t="s">
        <v>12877</v>
      </c>
      <c r="G1426" s="807" t="s">
        <v>2856</v>
      </c>
      <c r="H1426" s="807"/>
      <c r="I1426" s="807"/>
      <c r="J1426" s="807"/>
      <c r="K1426" s="807"/>
      <c r="L1426" s="807">
        <f t="shared" si="116"/>
        <v>96</v>
      </c>
      <c r="M1426" s="807"/>
      <c r="N1426" s="786">
        <v>8</v>
      </c>
      <c r="O1426" s="788"/>
      <c r="P1426" s="788"/>
      <c r="Q1426" s="807" t="s">
        <v>12877</v>
      </c>
      <c r="R1426" s="807" t="s">
        <v>16715</v>
      </c>
      <c r="S1426" s="807" t="s">
        <v>8952</v>
      </c>
      <c r="T1426" s="807" t="s">
        <v>14949</v>
      </c>
      <c r="U1426" s="807"/>
      <c r="V1426" s="963"/>
      <c r="W1426" s="807"/>
      <c r="X1426" s="807"/>
      <c r="Y1426" s="807"/>
      <c r="Z1426" s="807"/>
      <c r="AA1426" s="807">
        <v>1</v>
      </c>
      <c r="AB1426" s="807"/>
      <c r="AC1426" s="807"/>
      <c r="AD1426" s="807"/>
      <c r="AE1426" s="807"/>
      <c r="AF1426" s="807"/>
      <c r="AG1426" s="807"/>
      <c r="AH1426" s="807"/>
      <c r="AI1426" s="807" t="s">
        <v>15604</v>
      </c>
      <c r="AJ1426" s="807"/>
      <c r="AK1426" s="559"/>
    </row>
    <row r="1427" spans="1:37" ht="31.5" customHeight="1" x14ac:dyDescent="0.25">
      <c r="A1427" s="767"/>
      <c r="B1427" s="784">
        <v>1419</v>
      </c>
      <c r="C1427" s="785" t="s">
        <v>2844</v>
      </c>
      <c r="D1427" s="785" t="s">
        <v>16824</v>
      </c>
      <c r="E1427" s="807" t="s">
        <v>9528</v>
      </c>
      <c r="F1427" s="785" t="s">
        <v>12877</v>
      </c>
      <c r="G1427" s="807" t="s">
        <v>2856</v>
      </c>
      <c r="H1427" s="807"/>
      <c r="I1427" s="807"/>
      <c r="J1427" s="807"/>
      <c r="K1427" s="807"/>
      <c r="L1427" s="807">
        <f t="shared" si="116"/>
        <v>96</v>
      </c>
      <c r="M1427" s="807"/>
      <c r="N1427" s="786">
        <v>8</v>
      </c>
      <c r="O1427" s="788"/>
      <c r="P1427" s="788"/>
      <c r="Q1427" s="807" t="s">
        <v>12877</v>
      </c>
      <c r="R1427" s="807" t="s">
        <v>16715</v>
      </c>
      <c r="S1427" s="807" t="s">
        <v>8952</v>
      </c>
      <c r="T1427" s="807" t="s">
        <v>14905</v>
      </c>
      <c r="U1427" s="807"/>
      <c r="V1427" s="963"/>
      <c r="W1427" s="807"/>
      <c r="X1427" s="807"/>
      <c r="Y1427" s="807"/>
      <c r="Z1427" s="807"/>
      <c r="AA1427" s="807">
        <v>1</v>
      </c>
      <c r="AB1427" s="807"/>
      <c r="AC1427" s="807"/>
      <c r="AD1427" s="807"/>
      <c r="AE1427" s="807"/>
      <c r="AF1427" s="807"/>
      <c r="AG1427" s="807"/>
      <c r="AH1427" s="807"/>
      <c r="AI1427" s="807"/>
      <c r="AJ1427" s="807"/>
      <c r="AK1427" s="559"/>
    </row>
    <row r="1428" spans="1:37" ht="31.5" customHeight="1" x14ac:dyDescent="0.25">
      <c r="A1428" s="767"/>
      <c r="B1428" s="784">
        <v>1420</v>
      </c>
      <c r="C1428" s="785" t="s">
        <v>2844</v>
      </c>
      <c r="D1428" s="785" t="s">
        <v>14990</v>
      </c>
      <c r="E1428" s="807" t="s">
        <v>9529</v>
      </c>
      <c r="F1428" s="785" t="s">
        <v>12877</v>
      </c>
      <c r="G1428" s="807" t="s">
        <v>2856</v>
      </c>
      <c r="H1428" s="807"/>
      <c r="I1428" s="807"/>
      <c r="J1428" s="807"/>
      <c r="K1428" s="807"/>
      <c r="L1428" s="807">
        <f t="shared" si="116"/>
        <v>96</v>
      </c>
      <c r="M1428" s="807"/>
      <c r="N1428" s="786">
        <v>8</v>
      </c>
      <c r="O1428" s="788"/>
      <c r="P1428" s="788"/>
      <c r="Q1428" s="807" t="s">
        <v>12877</v>
      </c>
      <c r="R1428" s="807" t="s">
        <v>16715</v>
      </c>
      <c r="S1428" s="807" t="s">
        <v>8952</v>
      </c>
      <c r="T1428" s="807" t="s">
        <v>14936</v>
      </c>
      <c r="U1428" s="807"/>
      <c r="V1428" s="963"/>
      <c r="W1428" s="807"/>
      <c r="X1428" s="807"/>
      <c r="Y1428" s="807"/>
      <c r="Z1428" s="807"/>
      <c r="AA1428" s="807">
        <v>1</v>
      </c>
      <c r="AB1428" s="807"/>
      <c r="AC1428" s="807"/>
      <c r="AD1428" s="807"/>
      <c r="AE1428" s="807"/>
      <c r="AF1428" s="807"/>
      <c r="AG1428" s="807"/>
      <c r="AH1428" s="807"/>
      <c r="AI1428" s="807"/>
      <c r="AJ1428" s="807"/>
      <c r="AK1428" s="559"/>
    </row>
    <row r="1429" spans="1:37" ht="31.5" customHeight="1" x14ac:dyDescent="0.25">
      <c r="A1429" s="767"/>
      <c r="B1429" s="784">
        <v>1421</v>
      </c>
      <c r="C1429" s="785" t="s">
        <v>2844</v>
      </c>
      <c r="D1429" s="785" t="s">
        <v>16827</v>
      </c>
      <c r="E1429" s="807" t="s">
        <v>16828</v>
      </c>
      <c r="F1429" s="785" t="s">
        <v>12877</v>
      </c>
      <c r="G1429" s="807" t="s">
        <v>2856</v>
      </c>
      <c r="H1429" s="807"/>
      <c r="I1429" s="807"/>
      <c r="J1429" s="807"/>
      <c r="K1429" s="807"/>
      <c r="L1429" s="807">
        <f t="shared" si="116"/>
        <v>536.40000000000009</v>
      </c>
      <c r="M1429" s="807"/>
      <c r="N1429" s="786">
        <v>44.7</v>
      </c>
      <c r="O1429" s="788"/>
      <c r="P1429" s="788"/>
      <c r="Q1429" s="807" t="s">
        <v>12877</v>
      </c>
      <c r="R1429" s="807" t="s">
        <v>16715</v>
      </c>
      <c r="S1429" s="807" t="s">
        <v>8952</v>
      </c>
      <c r="T1429" s="807" t="s">
        <v>14893</v>
      </c>
      <c r="U1429" s="807"/>
      <c r="V1429" s="963">
        <v>4</v>
      </c>
      <c r="W1429" s="807"/>
      <c r="X1429" s="807"/>
      <c r="Y1429" s="807"/>
      <c r="Z1429" s="807"/>
      <c r="AA1429" s="807"/>
      <c r="AB1429" s="807"/>
      <c r="AC1429" s="807"/>
      <c r="AD1429" s="807"/>
      <c r="AE1429" s="807"/>
      <c r="AF1429" s="807"/>
      <c r="AG1429" s="807"/>
      <c r="AH1429" s="807"/>
      <c r="AI1429" s="807" t="s">
        <v>15605</v>
      </c>
      <c r="AJ1429" s="807"/>
      <c r="AK1429" s="559"/>
    </row>
    <row r="1430" spans="1:37" ht="31.5" customHeight="1" x14ac:dyDescent="0.25">
      <c r="A1430" s="767"/>
      <c r="B1430" s="784">
        <v>1422</v>
      </c>
      <c r="C1430" s="785" t="s">
        <v>2844</v>
      </c>
      <c r="D1430" s="785" t="s">
        <v>14991</v>
      </c>
      <c r="E1430" s="807" t="s">
        <v>9530</v>
      </c>
      <c r="F1430" s="785" t="s">
        <v>12877</v>
      </c>
      <c r="G1430" s="807" t="s">
        <v>2856</v>
      </c>
      <c r="H1430" s="807"/>
      <c r="I1430" s="807"/>
      <c r="J1430" s="807"/>
      <c r="K1430" s="807"/>
      <c r="L1430" s="807">
        <f t="shared" si="116"/>
        <v>96</v>
      </c>
      <c r="M1430" s="807"/>
      <c r="N1430" s="786">
        <v>8</v>
      </c>
      <c r="O1430" s="788"/>
      <c r="P1430" s="788"/>
      <c r="Q1430" s="807" t="s">
        <v>12877</v>
      </c>
      <c r="R1430" s="807" t="s">
        <v>16715</v>
      </c>
      <c r="S1430" s="807" t="s">
        <v>8952</v>
      </c>
      <c r="T1430" s="807" t="s">
        <v>14938</v>
      </c>
      <c r="U1430" s="807"/>
      <c r="V1430" s="963"/>
      <c r="W1430" s="807"/>
      <c r="X1430" s="807"/>
      <c r="Y1430" s="807"/>
      <c r="Z1430" s="807"/>
      <c r="AA1430" s="807">
        <v>1</v>
      </c>
      <c r="AB1430" s="807"/>
      <c r="AC1430" s="807"/>
      <c r="AD1430" s="807"/>
      <c r="AE1430" s="807"/>
      <c r="AF1430" s="807"/>
      <c r="AG1430" s="807"/>
      <c r="AH1430" s="807"/>
      <c r="AI1430" s="807"/>
      <c r="AJ1430" s="807"/>
      <c r="AK1430" s="559"/>
    </row>
    <row r="1431" spans="1:37" ht="31.5" customHeight="1" x14ac:dyDescent="0.25">
      <c r="A1431" s="767"/>
      <c r="B1431" s="784">
        <v>1423</v>
      </c>
      <c r="C1431" s="785" t="s">
        <v>2844</v>
      </c>
      <c r="D1431" s="785" t="s">
        <v>14992</v>
      </c>
      <c r="E1431" s="807" t="s">
        <v>9531</v>
      </c>
      <c r="F1431" s="785" t="s">
        <v>12877</v>
      </c>
      <c r="G1431" s="807" t="s">
        <v>2856</v>
      </c>
      <c r="H1431" s="807"/>
      <c r="I1431" s="807"/>
      <c r="J1431" s="807"/>
      <c r="K1431" s="807"/>
      <c r="L1431" s="807">
        <f t="shared" si="116"/>
        <v>96</v>
      </c>
      <c r="M1431" s="807"/>
      <c r="N1431" s="786">
        <v>8</v>
      </c>
      <c r="O1431" s="788"/>
      <c r="P1431" s="788"/>
      <c r="Q1431" s="807" t="s">
        <v>12877</v>
      </c>
      <c r="R1431" s="807" t="s">
        <v>16715</v>
      </c>
      <c r="S1431" s="807" t="s">
        <v>8952</v>
      </c>
      <c r="T1431" s="807" t="s">
        <v>14892</v>
      </c>
      <c r="U1431" s="807"/>
      <c r="V1431" s="963"/>
      <c r="W1431" s="807"/>
      <c r="X1431" s="807"/>
      <c r="Y1431" s="807"/>
      <c r="Z1431" s="807"/>
      <c r="AA1431" s="807">
        <v>1</v>
      </c>
      <c r="AB1431" s="807"/>
      <c r="AC1431" s="807"/>
      <c r="AD1431" s="807"/>
      <c r="AE1431" s="807"/>
      <c r="AF1431" s="807"/>
      <c r="AG1431" s="807"/>
      <c r="AH1431" s="807"/>
      <c r="AI1431" s="807"/>
      <c r="AJ1431" s="807"/>
      <c r="AK1431" s="559"/>
    </row>
    <row r="1432" spans="1:37" ht="31.5" customHeight="1" x14ac:dyDescent="0.25">
      <c r="A1432" s="767"/>
      <c r="B1432" s="784">
        <v>1424</v>
      </c>
      <c r="C1432" s="785" t="s">
        <v>2844</v>
      </c>
      <c r="D1432" s="785" t="s">
        <v>14993</v>
      </c>
      <c r="E1432" s="807" t="s">
        <v>14994</v>
      </c>
      <c r="F1432" s="785" t="s">
        <v>12877</v>
      </c>
      <c r="G1432" s="807" t="s">
        <v>2856</v>
      </c>
      <c r="H1432" s="807"/>
      <c r="I1432" s="807"/>
      <c r="J1432" s="807"/>
      <c r="K1432" s="807"/>
      <c r="L1432" s="807">
        <f t="shared" si="116"/>
        <v>96</v>
      </c>
      <c r="M1432" s="807"/>
      <c r="N1432" s="786">
        <v>8</v>
      </c>
      <c r="O1432" s="788"/>
      <c r="P1432" s="788"/>
      <c r="Q1432" s="807" t="s">
        <v>12877</v>
      </c>
      <c r="R1432" s="807" t="s">
        <v>16715</v>
      </c>
      <c r="S1432" s="807" t="s">
        <v>8952</v>
      </c>
      <c r="T1432" s="807" t="s">
        <v>14937</v>
      </c>
      <c r="U1432" s="807"/>
      <c r="V1432" s="963"/>
      <c r="W1432" s="807"/>
      <c r="X1432" s="807"/>
      <c r="Y1432" s="807"/>
      <c r="Z1432" s="807"/>
      <c r="AA1432" s="807">
        <v>1</v>
      </c>
      <c r="AB1432" s="807"/>
      <c r="AC1432" s="807"/>
      <c r="AD1432" s="807"/>
      <c r="AE1432" s="807"/>
      <c r="AF1432" s="807"/>
      <c r="AG1432" s="807"/>
      <c r="AH1432" s="807"/>
      <c r="AI1432" s="807"/>
      <c r="AJ1432" s="807"/>
      <c r="AK1432" s="559"/>
    </row>
    <row r="1433" spans="1:37" ht="31.5" customHeight="1" x14ac:dyDescent="0.25">
      <c r="A1433" s="767"/>
      <c r="B1433" s="784">
        <v>1425</v>
      </c>
      <c r="C1433" s="785" t="s">
        <v>2844</v>
      </c>
      <c r="D1433" s="785" t="s">
        <v>16825</v>
      </c>
      <c r="E1433" s="807" t="s">
        <v>16826</v>
      </c>
      <c r="F1433" s="785" t="s">
        <v>12877</v>
      </c>
      <c r="G1433" s="807" t="s">
        <v>2856</v>
      </c>
      <c r="H1433" s="807"/>
      <c r="I1433" s="807"/>
      <c r="J1433" s="807"/>
      <c r="K1433" s="807"/>
      <c r="L1433" s="807">
        <f t="shared" si="116"/>
        <v>96</v>
      </c>
      <c r="M1433" s="807"/>
      <c r="N1433" s="786">
        <v>8</v>
      </c>
      <c r="O1433" s="788"/>
      <c r="P1433" s="788"/>
      <c r="Q1433" s="807" t="s">
        <v>12877</v>
      </c>
      <c r="R1433" s="807" t="s">
        <v>16715</v>
      </c>
      <c r="S1433" s="807" t="s">
        <v>8952</v>
      </c>
      <c r="T1433" s="807"/>
      <c r="U1433" s="807"/>
      <c r="V1433" s="963"/>
      <c r="W1433" s="807"/>
      <c r="X1433" s="807"/>
      <c r="Y1433" s="807"/>
      <c r="Z1433" s="807"/>
      <c r="AA1433" s="807">
        <v>1</v>
      </c>
      <c r="AB1433" s="807"/>
      <c r="AC1433" s="807"/>
      <c r="AD1433" s="807"/>
      <c r="AE1433" s="807"/>
      <c r="AF1433" s="807"/>
      <c r="AG1433" s="807"/>
      <c r="AH1433" s="807"/>
      <c r="AI1433" s="807" t="s">
        <v>15613</v>
      </c>
      <c r="AJ1433" s="807"/>
      <c r="AK1433" s="559"/>
    </row>
    <row r="1434" spans="1:37" ht="31.5" customHeight="1" x14ac:dyDescent="0.25">
      <c r="A1434" s="767"/>
      <c r="B1434" s="784">
        <v>1426</v>
      </c>
      <c r="C1434" s="785" t="s">
        <v>9510</v>
      </c>
      <c r="D1434" s="785" t="s">
        <v>14995</v>
      </c>
      <c r="E1434" s="807" t="s">
        <v>14996</v>
      </c>
      <c r="F1434" s="785" t="s">
        <v>12877</v>
      </c>
      <c r="G1434" s="807" t="s">
        <v>2856</v>
      </c>
      <c r="H1434" s="807"/>
      <c r="I1434" s="807"/>
      <c r="J1434" s="807"/>
      <c r="K1434" s="807"/>
      <c r="L1434" s="807">
        <f t="shared" si="116"/>
        <v>96</v>
      </c>
      <c r="M1434" s="807"/>
      <c r="N1434" s="786">
        <v>8</v>
      </c>
      <c r="O1434" s="788"/>
      <c r="P1434" s="788"/>
      <c r="Q1434" s="807" t="s">
        <v>12877</v>
      </c>
      <c r="R1434" s="807" t="s">
        <v>16715</v>
      </c>
      <c r="S1434" s="807" t="s">
        <v>8952</v>
      </c>
      <c r="T1434" s="807" t="s">
        <v>14939</v>
      </c>
      <c r="U1434" s="807"/>
      <c r="V1434" s="963"/>
      <c r="W1434" s="807"/>
      <c r="X1434" s="807"/>
      <c r="Y1434" s="807"/>
      <c r="Z1434" s="807"/>
      <c r="AA1434" s="807">
        <v>1</v>
      </c>
      <c r="AB1434" s="807"/>
      <c r="AC1434" s="807"/>
      <c r="AD1434" s="807"/>
      <c r="AE1434" s="807"/>
      <c r="AF1434" s="807"/>
      <c r="AG1434" s="807"/>
      <c r="AH1434" s="807"/>
      <c r="AI1434" s="807"/>
      <c r="AJ1434" s="807"/>
      <c r="AK1434" s="559"/>
    </row>
    <row r="1435" spans="1:37" ht="31.5" customHeight="1" x14ac:dyDescent="0.25">
      <c r="A1435" s="767"/>
      <c r="B1435" s="784">
        <v>1427</v>
      </c>
      <c r="C1435" s="785" t="s">
        <v>3162</v>
      </c>
      <c r="D1435" s="785" t="s">
        <v>16833</v>
      </c>
      <c r="E1435" s="807" t="s">
        <v>9532</v>
      </c>
      <c r="F1435" s="785" t="s">
        <v>12877</v>
      </c>
      <c r="G1435" s="807" t="s">
        <v>2856</v>
      </c>
      <c r="H1435" s="807"/>
      <c r="I1435" s="807"/>
      <c r="J1435" s="807"/>
      <c r="K1435" s="807"/>
      <c r="L1435" s="807">
        <f t="shared" si="116"/>
        <v>96</v>
      </c>
      <c r="M1435" s="807"/>
      <c r="N1435" s="786">
        <v>8</v>
      </c>
      <c r="O1435" s="788"/>
      <c r="P1435" s="788"/>
      <c r="Q1435" s="807" t="s">
        <v>12877</v>
      </c>
      <c r="R1435" s="807" t="s">
        <v>16715</v>
      </c>
      <c r="S1435" s="807" t="s">
        <v>8952</v>
      </c>
      <c r="T1435" s="807"/>
      <c r="U1435" s="807"/>
      <c r="V1435" s="963"/>
      <c r="W1435" s="807"/>
      <c r="X1435" s="807"/>
      <c r="Y1435" s="807"/>
      <c r="Z1435" s="807"/>
      <c r="AA1435" s="807">
        <v>1</v>
      </c>
      <c r="AB1435" s="807"/>
      <c r="AC1435" s="807"/>
      <c r="AD1435" s="807"/>
      <c r="AE1435" s="807"/>
      <c r="AF1435" s="807"/>
      <c r="AG1435" s="807"/>
      <c r="AH1435" s="807"/>
      <c r="AI1435" s="807" t="s">
        <v>15022</v>
      </c>
      <c r="AJ1435" s="807"/>
      <c r="AK1435" s="559"/>
    </row>
    <row r="1436" spans="1:37" ht="31.5" customHeight="1" x14ac:dyDescent="0.25">
      <c r="A1436" s="767"/>
      <c r="B1436" s="784">
        <v>1428</v>
      </c>
      <c r="C1436" s="785" t="s">
        <v>3162</v>
      </c>
      <c r="D1436" s="785" t="s">
        <v>16836</v>
      </c>
      <c r="E1436" s="807" t="s">
        <v>9533</v>
      </c>
      <c r="F1436" s="785" t="s">
        <v>12877</v>
      </c>
      <c r="G1436" s="807" t="s">
        <v>2856</v>
      </c>
      <c r="H1436" s="807"/>
      <c r="I1436" s="807"/>
      <c r="J1436" s="807"/>
      <c r="K1436" s="807"/>
      <c r="L1436" s="807">
        <f t="shared" si="116"/>
        <v>96</v>
      </c>
      <c r="M1436" s="807"/>
      <c r="N1436" s="786">
        <v>8</v>
      </c>
      <c r="O1436" s="788"/>
      <c r="P1436" s="788"/>
      <c r="Q1436" s="807" t="s">
        <v>12877</v>
      </c>
      <c r="R1436" s="807" t="s">
        <v>16715</v>
      </c>
      <c r="S1436" s="807" t="s">
        <v>8952</v>
      </c>
      <c r="T1436" s="807"/>
      <c r="U1436" s="807"/>
      <c r="V1436" s="963"/>
      <c r="W1436" s="807"/>
      <c r="X1436" s="807"/>
      <c r="Y1436" s="807"/>
      <c r="Z1436" s="807"/>
      <c r="AA1436" s="807">
        <v>1</v>
      </c>
      <c r="AB1436" s="807"/>
      <c r="AC1436" s="807"/>
      <c r="AD1436" s="807"/>
      <c r="AE1436" s="807"/>
      <c r="AF1436" s="807"/>
      <c r="AG1436" s="807"/>
      <c r="AH1436" s="807"/>
      <c r="AI1436" s="807" t="s">
        <v>15022</v>
      </c>
      <c r="AJ1436" s="807"/>
      <c r="AK1436" s="559"/>
    </row>
    <row r="1437" spans="1:37" ht="31.5" customHeight="1" x14ac:dyDescent="0.25">
      <c r="A1437" s="767"/>
      <c r="B1437" s="784">
        <v>1429</v>
      </c>
      <c r="C1437" s="785" t="s">
        <v>3162</v>
      </c>
      <c r="D1437" s="785" t="s">
        <v>16835</v>
      </c>
      <c r="E1437" s="807" t="s">
        <v>9534</v>
      </c>
      <c r="F1437" s="785" t="s">
        <v>12877</v>
      </c>
      <c r="G1437" s="807" t="s">
        <v>2856</v>
      </c>
      <c r="H1437" s="807"/>
      <c r="I1437" s="807"/>
      <c r="J1437" s="807"/>
      <c r="K1437" s="807"/>
      <c r="L1437" s="807">
        <f t="shared" si="116"/>
        <v>96</v>
      </c>
      <c r="M1437" s="807"/>
      <c r="N1437" s="786">
        <v>8</v>
      </c>
      <c r="O1437" s="788"/>
      <c r="P1437" s="788"/>
      <c r="Q1437" s="807" t="s">
        <v>12877</v>
      </c>
      <c r="R1437" s="807" t="s">
        <v>16715</v>
      </c>
      <c r="S1437" s="807" t="s">
        <v>8952</v>
      </c>
      <c r="T1437" s="807"/>
      <c r="U1437" s="807"/>
      <c r="V1437" s="963"/>
      <c r="W1437" s="807"/>
      <c r="X1437" s="807"/>
      <c r="Y1437" s="807"/>
      <c r="Z1437" s="807"/>
      <c r="AA1437" s="807">
        <v>1</v>
      </c>
      <c r="AB1437" s="807"/>
      <c r="AC1437" s="807"/>
      <c r="AD1437" s="807"/>
      <c r="AE1437" s="807"/>
      <c r="AF1437" s="807"/>
      <c r="AG1437" s="807"/>
      <c r="AH1437" s="807"/>
      <c r="AI1437" s="807" t="s">
        <v>15022</v>
      </c>
      <c r="AJ1437" s="807"/>
      <c r="AK1437" s="559"/>
    </row>
    <row r="1438" spans="1:37" ht="31.5" customHeight="1" x14ac:dyDescent="0.25">
      <c r="A1438" s="767"/>
      <c r="B1438" s="784">
        <v>1430</v>
      </c>
      <c r="C1438" s="785" t="s">
        <v>3162</v>
      </c>
      <c r="D1438" s="785" t="s">
        <v>16830</v>
      </c>
      <c r="E1438" s="807" t="s">
        <v>16831</v>
      </c>
      <c r="F1438" s="785" t="s">
        <v>12877</v>
      </c>
      <c r="G1438" s="807" t="s">
        <v>2856</v>
      </c>
      <c r="H1438" s="807"/>
      <c r="I1438" s="807"/>
      <c r="J1438" s="807"/>
      <c r="K1438" s="807"/>
      <c r="L1438" s="807">
        <f t="shared" si="116"/>
        <v>96</v>
      </c>
      <c r="M1438" s="807"/>
      <c r="N1438" s="786">
        <v>8</v>
      </c>
      <c r="O1438" s="788"/>
      <c r="P1438" s="788"/>
      <c r="Q1438" s="807" t="s">
        <v>12877</v>
      </c>
      <c r="R1438" s="807" t="s">
        <v>16715</v>
      </c>
      <c r="S1438" s="807" t="s">
        <v>8952</v>
      </c>
      <c r="T1438" s="807"/>
      <c r="U1438" s="807"/>
      <c r="V1438" s="963"/>
      <c r="W1438" s="807"/>
      <c r="X1438" s="807"/>
      <c r="Y1438" s="807"/>
      <c r="Z1438" s="807"/>
      <c r="AA1438" s="807">
        <v>1</v>
      </c>
      <c r="AB1438" s="807"/>
      <c r="AC1438" s="807"/>
      <c r="AD1438" s="807"/>
      <c r="AE1438" s="807"/>
      <c r="AF1438" s="807"/>
      <c r="AG1438" s="807"/>
      <c r="AH1438" s="807"/>
      <c r="AI1438" s="807" t="s">
        <v>15607</v>
      </c>
      <c r="AJ1438" s="807"/>
      <c r="AK1438" s="559"/>
    </row>
    <row r="1439" spans="1:37" ht="31.5" customHeight="1" x14ac:dyDescent="0.25">
      <c r="A1439" s="767"/>
      <c r="B1439" s="784">
        <v>1431</v>
      </c>
      <c r="C1439" s="785" t="s">
        <v>3162</v>
      </c>
      <c r="D1439" s="785" t="s">
        <v>16791</v>
      </c>
      <c r="E1439" s="807" t="s">
        <v>16792</v>
      </c>
      <c r="F1439" s="785" t="s">
        <v>12877</v>
      </c>
      <c r="G1439" s="807" t="s">
        <v>2856</v>
      </c>
      <c r="H1439" s="807"/>
      <c r="I1439" s="807"/>
      <c r="J1439" s="807"/>
      <c r="K1439" s="807"/>
      <c r="L1439" s="807">
        <f t="shared" si="116"/>
        <v>96</v>
      </c>
      <c r="M1439" s="807"/>
      <c r="N1439" s="786">
        <v>8</v>
      </c>
      <c r="O1439" s="788"/>
      <c r="P1439" s="788"/>
      <c r="Q1439" s="807" t="s">
        <v>12877</v>
      </c>
      <c r="R1439" s="807" t="s">
        <v>16715</v>
      </c>
      <c r="S1439" s="807" t="s">
        <v>8952</v>
      </c>
      <c r="T1439" s="807"/>
      <c r="U1439" s="807"/>
      <c r="V1439" s="963"/>
      <c r="W1439" s="807"/>
      <c r="X1439" s="807"/>
      <c r="Y1439" s="807"/>
      <c r="Z1439" s="807"/>
      <c r="AA1439" s="807">
        <v>1</v>
      </c>
      <c r="AB1439" s="807"/>
      <c r="AC1439" s="807"/>
      <c r="AD1439" s="807"/>
      <c r="AE1439" s="807"/>
      <c r="AF1439" s="807"/>
      <c r="AG1439" s="807"/>
      <c r="AH1439" s="807"/>
      <c r="AI1439" s="807" t="s">
        <v>15608</v>
      </c>
      <c r="AJ1439" s="807"/>
      <c r="AK1439" s="559"/>
    </row>
    <row r="1440" spans="1:37" ht="31.5" customHeight="1" x14ac:dyDescent="0.25">
      <c r="A1440" s="767"/>
      <c r="B1440" s="784">
        <v>1432</v>
      </c>
      <c r="C1440" s="785" t="s">
        <v>9386</v>
      </c>
      <c r="D1440" s="785" t="s">
        <v>14997</v>
      </c>
      <c r="E1440" s="807" t="s">
        <v>14998</v>
      </c>
      <c r="F1440" s="785" t="s">
        <v>12877</v>
      </c>
      <c r="G1440" s="807" t="s">
        <v>2856</v>
      </c>
      <c r="H1440" s="807"/>
      <c r="I1440" s="807"/>
      <c r="J1440" s="807"/>
      <c r="K1440" s="807"/>
      <c r="L1440" s="807">
        <f t="shared" si="116"/>
        <v>96</v>
      </c>
      <c r="M1440" s="807"/>
      <c r="N1440" s="786">
        <v>8</v>
      </c>
      <c r="O1440" s="788"/>
      <c r="P1440" s="788"/>
      <c r="Q1440" s="807" t="s">
        <v>12877</v>
      </c>
      <c r="R1440" s="807" t="s">
        <v>16715</v>
      </c>
      <c r="S1440" s="807" t="s">
        <v>8952</v>
      </c>
      <c r="T1440" s="807" t="s">
        <v>14941</v>
      </c>
      <c r="U1440" s="807"/>
      <c r="V1440" s="963"/>
      <c r="W1440" s="807"/>
      <c r="X1440" s="807"/>
      <c r="Y1440" s="807"/>
      <c r="Z1440" s="807"/>
      <c r="AA1440" s="807">
        <v>1</v>
      </c>
      <c r="AB1440" s="807"/>
      <c r="AC1440" s="807"/>
      <c r="AD1440" s="807"/>
      <c r="AE1440" s="807"/>
      <c r="AF1440" s="807"/>
      <c r="AG1440" s="807"/>
      <c r="AH1440" s="807"/>
      <c r="AI1440" s="807" t="s">
        <v>15604</v>
      </c>
      <c r="AJ1440" s="807"/>
      <c r="AK1440" s="559"/>
    </row>
    <row r="1441" spans="1:37" ht="31.5" customHeight="1" x14ac:dyDescent="0.25">
      <c r="A1441" s="767"/>
      <c r="B1441" s="784">
        <v>1433</v>
      </c>
      <c r="C1441" s="785" t="s">
        <v>1191</v>
      </c>
      <c r="D1441" s="785" t="s">
        <v>16845</v>
      </c>
      <c r="E1441" s="807" t="s">
        <v>16846</v>
      </c>
      <c r="F1441" s="785" t="s">
        <v>12877</v>
      </c>
      <c r="G1441" s="807" t="s">
        <v>2856</v>
      </c>
      <c r="H1441" s="807"/>
      <c r="I1441" s="807"/>
      <c r="J1441" s="807"/>
      <c r="K1441" s="807"/>
      <c r="L1441" s="807">
        <f t="shared" si="116"/>
        <v>96</v>
      </c>
      <c r="M1441" s="807"/>
      <c r="N1441" s="786">
        <v>8</v>
      </c>
      <c r="O1441" s="788"/>
      <c r="P1441" s="788"/>
      <c r="Q1441" s="807" t="s">
        <v>12877</v>
      </c>
      <c r="R1441" s="807" t="s">
        <v>16715</v>
      </c>
      <c r="S1441" s="807" t="s">
        <v>8952</v>
      </c>
      <c r="T1441" s="807"/>
      <c r="U1441" s="807"/>
      <c r="V1441" s="963"/>
      <c r="W1441" s="807"/>
      <c r="X1441" s="807"/>
      <c r="Y1441" s="807"/>
      <c r="Z1441" s="807"/>
      <c r="AA1441" s="807">
        <v>1</v>
      </c>
      <c r="AB1441" s="807"/>
      <c r="AC1441" s="807"/>
      <c r="AD1441" s="807"/>
      <c r="AE1441" s="807"/>
      <c r="AF1441" s="807"/>
      <c r="AG1441" s="807"/>
      <c r="AH1441" s="807"/>
      <c r="AI1441" s="807" t="s">
        <v>15610</v>
      </c>
      <c r="AJ1441" s="807"/>
      <c r="AK1441" s="559"/>
    </row>
    <row r="1442" spans="1:37" ht="31.5" customHeight="1" x14ac:dyDescent="0.25">
      <c r="A1442" s="767"/>
      <c r="B1442" s="784">
        <v>1434</v>
      </c>
      <c r="C1442" s="785" t="s">
        <v>1191</v>
      </c>
      <c r="D1442" s="785" t="s">
        <v>16849</v>
      </c>
      <c r="E1442" s="807" t="s">
        <v>16850</v>
      </c>
      <c r="F1442" s="785" t="s">
        <v>12877</v>
      </c>
      <c r="G1442" s="807" t="s">
        <v>2856</v>
      </c>
      <c r="H1442" s="807"/>
      <c r="I1442" s="807"/>
      <c r="J1442" s="807"/>
      <c r="K1442" s="807"/>
      <c r="L1442" s="807">
        <f t="shared" si="116"/>
        <v>96</v>
      </c>
      <c r="M1442" s="807"/>
      <c r="N1442" s="786">
        <v>8</v>
      </c>
      <c r="O1442" s="788"/>
      <c r="P1442" s="788"/>
      <c r="Q1442" s="807" t="s">
        <v>12877</v>
      </c>
      <c r="R1442" s="807" t="s">
        <v>16715</v>
      </c>
      <c r="S1442" s="807" t="s">
        <v>8952</v>
      </c>
      <c r="T1442" s="807"/>
      <c r="U1442" s="807"/>
      <c r="V1442" s="963"/>
      <c r="W1442" s="807"/>
      <c r="X1442" s="807"/>
      <c r="Y1442" s="807"/>
      <c r="Z1442" s="807"/>
      <c r="AA1442" s="807">
        <v>1</v>
      </c>
      <c r="AB1442" s="807"/>
      <c r="AC1442" s="807"/>
      <c r="AD1442" s="807"/>
      <c r="AE1442" s="807"/>
      <c r="AF1442" s="807"/>
      <c r="AG1442" s="807"/>
      <c r="AH1442" s="807"/>
      <c r="AI1442" s="807" t="s">
        <v>15609</v>
      </c>
      <c r="AJ1442" s="807"/>
      <c r="AK1442" s="559"/>
    </row>
    <row r="1443" spans="1:37" ht="31.5" customHeight="1" x14ac:dyDescent="0.25">
      <c r="A1443" s="767"/>
      <c r="B1443" s="784">
        <v>1435</v>
      </c>
      <c r="C1443" s="785" t="s">
        <v>1191</v>
      </c>
      <c r="D1443" s="785" t="s">
        <v>16840</v>
      </c>
      <c r="E1443" s="807" t="s">
        <v>16841</v>
      </c>
      <c r="F1443" s="785" t="s">
        <v>12877</v>
      </c>
      <c r="G1443" s="807" t="s">
        <v>2856</v>
      </c>
      <c r="H1443" s="807"/>
      <c r="I1443" s="807"/>
      <c r="J1443" s="807"/>
      <c r="K1443" s="807"/>
      <c r="L1443" s="807">
        <f t="shared" si="116"/>
        <v>96</v>
      </c>
      <c r="M1443" s="807"/>
      <c r="N1443" s="786">
        <v>8</v>
      </c>
      <c r="O1443" s="788"/>
      <c r="P1443" s="788"/>
      <c r="Q1443" s="807" t="s">
        <v>12877</v>
      </c>
      <c r="R1443" s="807" t="s">
        <v>16715</v>
      </c>
      <c r="S1443" s="807" t="s">
        <v>8952</v>
      </c>
      <c r="T1443" s="807" t="s">
        <v>17487</v>
      </c>
      <c r="U1443" s="807"/>
      <c r="V1443" s="963"/>
      <c r="W1443" s="807"/>
      <c r="X1443" s="807"/>
      <c r="Y1443" s="807"/>
      <c r="Z1443" s="807"/>
      <c r="AA1443" s="807">
        <v>1</v>
      </c>
      <c r="AB1443" s="807"/>
      <c r="AC1443" s="807"/>
      <c r="AD1443" s="807"/>
      <c r="AE1443" s="807"/>
      <c r="AF1443" s="807"/>
      <c r="AG1443" s="807"/>
      <c r="AH1443" s="807"/>
      <c r="AI1443" s="807" t="s">
        <v>15022</v>
      </c>
      <c r="AJ1443" s="807"/>
      <c r="AK1443" s="559"/>
    </row>
    <row r="1444" spans="1:37" ht="31.5" customHeight="1" x14ac:dyDescent="0.25">
      <c r="A1444" s="767"/>
      <c r="B1444" s="784">
        <v>1436</v>
      </c>
      <c r="C1444" s="785" t="s">
        <v>1191</v>
      </c>
      <c r="D1444" s="785" t="s">
        <v>16847</v>
      </c>
      <c r="E1444" s="807" t="s">
        <v>16848</v>
      </c>
      <c r="F1444" s="785" t="s">
        <v>12877</v>
      </c>
      <c r="G1444" s="807" t="s">
        <v>2856</v>
      </c>
      <c r="H1444" s="807"/>
      <c r="I1444" s="807"/>
      <c r="J1444" s="807"/>
      <c r="K1444" s="807"/>
      <c r="L1444" s="807">
        <f t="shared" si="116"/>
        <v>96</v>
      </c>
      <c r="M1444" s="807"/>
      <c r="N1444" s="786">
        <v>8</v>
      </c>
      <c r="O1444" s="788"/>
      <c r="P1444" s="788"/>
      <c r="Q1444" s="807" t="s">
        <v>12877</v>
      </c>
      <c r="R1444" s="807" t="s">
        <v>16715</v>
      </c>
      <c r="S1444" s="807" t="s">
        <v>8952</v>
      </c>
      <c r="T1444" s="807" t="s">
        <v>8202</v>
      </c>
      <c r="U1444" s="807"/>
      <c r="V1444" s="963"/>
      <c r="W1444" s="807"/>
      <c r="X1444" s="807"/>
      <c r="Y1444" s="807"/>
      <c r="Z1444" s="807"/>
      <c r="AA1444" s="807">
        <v>1</v>
      </c>
      <c r="AB1444" s="807"/>
      <c r="AC1444" s="807"/>
      <c r="AD1444" s="807"/>
      <c r="AE1444" s="807"/>
      <c r="AF1444" s="807"/>
      <c r="AG1444" s="807"/>
      <c r="AH1444" s="807"/>
      <c r="AI1444" s="807" t="s">
        <v>15022</v>
      </c>
      <c r="AJ1444" s="807"/>
      <c r="AK1444" s="559"/>
    </row>
    <row r="1445" spans="1:37" ht="31.5" customHeight="1" x14ac:dyDescent="0.25">
      <c r="A1445" s="767"/>
      <c r="B1445" s="784">
        <v>1437</v>
      </c>
      <c r="C1445" s="785" t="s">
        <v>1191</v>
      </c>
      <c r="D1445" s="785" t="s">
        <v>14999</v>
      </c>
      <c r="E1445" s="807" t="s">
        <v>9536</v>
      </c>
      <c r="F1445" s="785" t="s">
        <v>12877</v>
      </c>
      <c r="G1445" s="807" t="s">
        <v>2856</v>
      </c>
      <c r="H1445" s="807"/>
      <c r="I1445" s="807"/>
      <c r="J1445" s="807"/>
      <c r="K1445" s="807"/>
      <c r="L1445" s="807">
        <f t="shared" si="116"/>
        <v>96</v>
      </c>
      <c r="M1445" s="807"/>
      <c r="N1445" s="786">
        <v>8</v>
      </c>
      <c r="O1445" s="788"/>
      <c r="P1445" s="788"/>
      <c r="Q1445" s="807" t="s">
        <v>12877</v>
      </c>
      <c r="R1445" s="807" t="s">
        <v>16715</v>
      </c>
      <c r="S1445" s="807" t="s">
        <v>8952</v>
      </c>
      <c r="T1445" s="807" t="s">
        <v>14943</v>
      </c>
      <c r="U1445" s="807"/>
      <c r="V1445" s="963"/>
      <c r="W1445" s="807"/>
      <c r="X1445" s="807"/>
      <c r="Y1445" s="807"/>
      <c r="Z1445" s="807"/>
      <c r="AA1445" s="807">
        <v>1</v>
      </c>
      <c r="AB1445" s="807"/>
      <c r="AC1445" s="807"/>
      <c r="AD1445" s="807"/>
      <c r="AE1445" s="807"/>
      <c r="AF1445" s="807"/>
      <c r="AG1445" s="807"/>
      <c r="AH1445" s="807"/>
      <c r="AI1445" s="807"/>
      <c r="AJ1445" s="807"/>
      <c r="AK1445" s="559"/>
    </row>
    <row r="1446" spans="1:37" ht="31.5" customHeight="1" x14ac:dyDescent="0.25">
      <c r="A1446" s="767"/>
      <c r="B1446" s="784">
        <v>1438</v>
      </c>
      <c r="C1446" s="785" t="s">
        <v>1191</v>
      </c>
      <c r="D1446" s="785" t="s">
        <v>16837</v>
      </c>
      <c r="E1446" s="807" t="s">
        <v>16838</v>
      </c>
      <c r="F1446" s="785" t="s">
        <v>12877</v>
      </c>
      <c r="G1446" s="807" t="s">
        <v>2856</v>
      </c>
      <c r="H1446" s="807"/>
      <c r="I1446" s="807"/>
      <c r="J1446" s="807"/>
      <c r="K1446" s="807"/>
      <c r="L1446" s="807">
        <f t="shared" si="116"/>
        <v>96</v>
      </c>
      <c r="M1446" s="807"/>
      <c r="N1446" s="786">
        <v>8</v>
      </c>
      <c r="O1446" s="788"/>
      <c r="P1446" s="788"/>
      <c r="Q1446" s="807" t="s">
        <v>12877</v>
      </c>
      <c r="R1446" s="807" t="s">
        <v>16715</v>
      </c>
      <c r="S1446" s="807" t="s">
        <v>8952</v>
      </c>
      <c r="T1446" s="807"/>
      <c r="U1446" s="807"/>
      <c r="V1446" s="963"/>
      <c r="W1446" s="807"/>
      <c r="X1446" s="807"/>
      <c r="Y1446" s="807"/>
      <c r="Z1446" s="807"/>
      <c r="AA1446" s="807">
        <v>1</v>
      </c>
      <c r="AB1446" s="807"/>
      <c r="AC1446" s="807"/>
      <c r="AD1446" s="807"/>
      <c r="AE1446" s="807"/>
      <c r="AF1446" s="807"/>
      <c r="AG1446" s="807"/>
      <c r="AH1446" s="807"/>
      <c r="AI1446" s="807" t="s">
        <v>15022</v>
      </c>
      <c r="AJ1446" s="807"/>
      <c r="AK1446" s="559"/>
    </row>
    <row r="1447" spans="1:37" ht="31.5" customHeight="1" x14ac:dyDescent="0.25">
      <c r="A1447" s="767"/>
      <c r="B1447" s="784">
        <v>1439</v>
      </c>
      <c r="C1447" s="785" t="s">
        <v>1191</v>
      </c>
      <c r="D1447" s="785" t="s">
        <v>15000</v>
      </c>
      <c r="E1447" s="807" t="s">
        <v>15001</v>
      </c>
      <c r="F1447" s="785" t="s">
        <v>12877</v>
      </c>
      <c r="G1447" s="807" t="s">
        <v>2856</v>
      </c>
      <c r="H1447" s="807"/>
      <c r="I1447" s="807"/>
      <c r="J1447" s="807"/>
      <c r="K1447" s="807"/>
      <c r="L1447" s="807">
        <f t="shared" si="116"/>
        <v>96</v>
      </c>
      <c r="M1447" s="807"/>
      <c r="N1447" s="786">
        <v>8</v>
      </c>
      <c r="O1447" s="788"/>
      <c r="P1447" s="788"/>
      <c r="Q1447" s="807" t="s">
        <v>12877</v>
      </c>
      <c r="R1447" s="807" t="s">
        <v>16715</v>
      </c>
      <c r="S1447" s="807" t="s">
        <v>8952</v>
      </c>
      <c r="T1447" s="807" t="s">
        <v>14890</v>
      </c>
      <c r="U1447" s="807"/>
      <c r="V1447" s="963"/>
      <c r="W1447" s="807"/>
      <c r="X1447" s="807"/>
      <c r="Y1447" s="807"/>
      <c r="Z1447" s="807"/>
      <c r="AA1447" s="807">
        <v>1</v>
      </c>
      <c r="AB1447" s="807"/>
      <c r="AC1447" s="807"/>
      <c r="AD1447" s="807"/>
      <c r="AE1447" s="807"/>
      <c r="AF1447" s="807"/>
      <c r="AG1447" s="807"/>
      <c r="AH1447" s="807"/>
      <c r="AI1447" s="807"/>
      <c r="AJ1447" s="807"/>
      <c r="AK1447" s="559"/>
    </row>
    <row r="1448" spans="1:37" ht="47.25" customHeight="1" x14ac:dyDescent="0.25">
      <c r="A1448" s="767"/>
      <c r="B1448" s="784">
        <v>1440</v>
      </c>
      <c r="C1448" s="785" t="s">
        <v>1191</v>
      </c>
      <c r="D1448" s="785" t="s">
        <v>16851</v>
      </c>
      <c r="E1448" s="807" t="s">
        <v>16852</v>
      </c>
      <c r="F1448" s="785" t="s">
        <v>12877</v>
      </c>
      <c r="G1448" s="807" t="s">
        <v>2856</v>
      </c>
      <c r="H1448" s="807"/>
      <c r="I1448" s="807"/>
      <c r="J1448" s="807"/>
      <c r="K1448" s="807"/>
      <c r="L1448" s="807">
        <f t="shared" si="116"/>
        <v>96</v>
      </c>
      <c r="M1448" s="807"/>
      <c r="N1448" s="786">
        <v>8</v>
      </c>
      <c r="O1448" s="788"/>
      <c r="P1448" s="788"/>
      <c r="Q1448" s="807" t="s">
        <v>12877</v>
      </c>
      <c r="R1448" s="807" t="s">
        <v>16715</v>
      </c>
      <c r="S1448" s="807" t="s">
        <v>8952</v>
      </c>
      <c r="T1448" s="807"/>
      <c r="U1448" s="807"/>
      <c r="V1448" s="963"/>
      <c r="W1448" s="807"/>
      <c r="X1448" s="807"/>
      <c r="Y1448" s="807"/>
      <c r="Z1448" s="807"/>
      <c r="AA1448" s="807">
        <v>1</v>
      </c>
      <c r="AB1448" s="807"/>
      <c r="AC1448" s="807"/>
      <c r="AD1448" s="807"/>
      <c r="AE1448" s="807"/>
      <c r="AF1448" s="807"/>
      <c r="AG1448" s="807"/>
      <c r="AH1448" s="807"/>
      <c r="AI1448" s="807" t="s">
        <v>15022</v>
      </c>
      <c r="AJ1448" s="807"/>
      <c r="AK1448" s="559"/>
    </row>
    <row r="1449" spans="1:37" ht="31.5" customHeight="1" x14ac:dyDescent="0.25">
      <c r="A1449" s="767"/>
      <c r="B1449" s="784">
        <v>1441</v>
      </c>
      <c r="C1449" s="785" t="s">
        <v>1191</v>
      </c>
      <c r="D1449" s="785" t="s">
        <v>16842</v>
      </c>
      <c r="E1449" s="807" t="s">
        <v>16843</v>
      </c>
      <c r="F1449" s="785" t="s">
        <v>12877</v>
      </c>
      <c r="G1449" s="807" t="s">
        <v>2856</v>
      </c>
      <c r="H1449" s="807"/>
      <c r="I1449" s="807"/>
      <c r="J1449" s="807"/>
      <c r="K1449" s="807"/>
      <c r="L1449" s="807">
        <f t="shared" si="116"/>
        <v>96</v>
      </c>
      <c r="M1449" s="807"/>
      <c r="N1449" s="786">
        <v>8</v>
      </c>
      <c r="O1449" s="788"/>
      <c r="P1449" s="788"/>
      <c r="Q1449" s="807" t="s">
        <v>12877</v>
      </c>
      <c r="R1449" s="807" t="s">
        <v>16715</v>
      </c>
      <c r="S1449" s="807" t="s">
        <v>8952</v>
      </c>
      <c r="T1449" s="807" t="s">
        <v>17465</v>
      </c>
      <c r="U1449" s="807"/>
      <c r="V1449" s="963"/>
      <c r="W1449" s="807"/>
      <c r="X1449" s="807"/>
      <c r="Y1449" s="807"/>
      <c r="Z1449" s="807"/>
      <c r="AA1449" s="807">
        <v>1</v>
      </c>
      <c r="AB1449" s="807"/>
      <c r="AC1449" s="807"/>
      <c r="AD1449" s="807"/>
      <c r="AE1449" s="807"/>
      <c r="AF1449" s="807"/>
      <c r="AG1449" s="807"/>
      <c r="AH1449" s="807"/>
      <c r="AI1449" s="807" t="s">
        <v>15022</v>
      </c>
      <c r="AJ1449" s="807"/>
      <c r="AK1449" s="559"/>
    </row>
    <row r="1450" spans="1:37" ht="31.5" customHeight="1" x14ac:dyDescent="0.25">
      <c r="A1450" s="767"/>
      <c r="B1450" s="784">
        <v>1442</v>
      </c>
      <c r="C1450" s="785" t="s">
        <v>1191</v>
      </c>
      <c r="D1450" s="785" t="s">
        <v>16844</v>
      </c>
      <c r="E1450" s="807" t="s">
        <v>9537</v>
      </c>
      <c r="F1450" s="785" t="s">
        <v>12877</v>
      </c>
      <c r="G1450" s="807" t="s">
        <v>2856</v>
      </c>
      <c r="H1450" s="807"/>
      <c r="I1450" s="807"/>
      <c r="J1450" s="807"/>
      <c r="K1450" s="807"/>
      <c r="L1450" s="807">
        <f t="shared" si="116"/>
        <v>96</v>
      </c>
      <c r="M1450" s="807"/>
      <c r="N1450" s="786">
        <v>8</v>
      </c>
      <c r="O1450" s="788"/>
      <c r="P1450" s="788"/>
      <c r="Q1450" s="807" t="s">
        <v>12877</v>
      </c>
      <c r="R1450" s="807" t="s">
        <v>16715</v>
      </c>
      <c r="S1450" s="807" t="s">
        <v>8952</v>
      </c>
      <c r="T1450" s="807"/>
      <c r="U1450" s="807"/>
      <c r="V1450" s="963"/>
      <c r="W1450" s="807"/>
      <c r="X1450" s="807"/>
      <c r="Y1450" s="807"/>
      <c r="Z1450" s="807"/>
      <c r="AA1450" s="807">
        <v>1</v>
      </c>
      <c r="AB1450" s="807"/>
      <c r="AC1450" s="807"/>
      <c r="AD1450" s="807"/>
      <c r="AE1450" s="807"/>
      <c r="AF1450" s="807"/>
      <c r="AG1450" s="807"/>
      <c r="AH1450" s="807"/>
      <c r="AI1450" s="807" t="s">
        <v>15612</v>
      </c>
      <c r="AJ1450" s="807"/>
      <c r="AK1450" s="559"/>
    </row>
    <row r="1451" spans="1:37" ht="31.5" customHeight="1" x14ac:dyDescent="0.25">
      <c r="A1451" s="767"/>
      <c r="B1451" s="784">
        <v>1443</v>
      </c>
      <c r="C1451" s="785" t="s">
        <v>1191</v>
      </c>
      <c r="D1451" s="785" t="s">
        <v>16853</v>
      </c>
      <c r="E1451" s="807" t="s">
        <v>9538</v>
      </c>
      <c r="F1451" s="785" t="s">
        <v>12877</v>
      </c>
      <c r="G1451" s="807" t="s">
        <v>2856</v>
      </c>
      <c r="H1451" s="807"/>
      <c r="I1451" s="807"/>
      <c r="J1451" s="807"/>
      <c r="K1451" s="807"/>
      <c r="L1451" s="807">
        <f t="shared" si="116"/>
        <v>96</v>
      </c>
      <c r="M1451" s="807"/>
      <c r="N1451" s="786">
        <v>8</v>
      </c>
      <c r="O1451" s="788"/>
      <c r="P1451" s="788"/>
      <c r="Q1451" s="807" t="s">
        <v>12877</v>
      </c>
      <c r="R1451" s="807" t="s">
        <v>16715</v>
      </c>
      <c r="S1451" s="807" t="s">
        <v>8952</v>
      </c>
      <c r="T1451" s="807"/>
      <c r="U1451" s="807"/>
      <c r="V1451" s="963"/>
      <c r="W1451" s="807"/>
      <c r="X1451" s="807"/>
      <c r="Y1451" s="807"/>
      <c r="Z1451" s="807"/>
      <c r="AA1451" s="807">
        <v>1</v>
      </c>
      <c r="AB1451" s="807"/>
      <c r="AC1451" s="807"/>
      <c r="AD1451" s="807"/>
      <c r="AE1451" s="807"/>
      <c r="AF1451" s="807"/>
      <c r="AG1451" s="807"/>
      <c r="AH1451" s="807"/>
      <c r="AI1451" s="807" t="s">
        <v>15022</v>
      </c>
      <c r="AJ1451" s="807"/>
      <c r="AK1451" s="559"/>
    </row>
    <row r="1452" spans="1:37" ht="31.5" customHeight="1" x14ac:dyDescent="0.25">
      <c r="A1452" s="767"/>
      <c r="B1452" s="784">
        <v>1444</v>
      </c>
      <c r="C1452" s="785" t="s">
        <v>1191</v>
      </c>
      <c r="D1452" s="785" t="s">
        <v>16854</v>
      </c>
      <c r="E1452" s="807" t="s">
        <v>9539</v>
      </c>
      <c r="F1452" s="785" t="s">
        <v>12877</v>
      </c>
      <c r="G1452" s="807" t="s">
        <v>2856</v>
      </c>
      <c r="H1452" s="807"/>
      <c r="I1452" s="807"/>
      <c r="J1452" s="807"/>
      <c r="K1452" s="807"/>
      <c r="L1452" s="807">
        <f t="shared" si="116"/>
        <v>96</v>
      </c>
      <c r="M1452" s="807"/>
      <c r="N1452" s="786">
        <v>8</v>
      </c>
      <c r="O1452" s="788"/>
      <c r="P1452" s="788"/>
      <c r="Q1452" s="807" t="s">
        <v>12877</v>
      </c>
      <c r="R1452" s="807" t="s">
        <v>16715</v>
      </c>
      <c r="S1452" s="807" t="s">
        <v>8952</v>
      </c>
      <c r="T1452" s="807"/>
      <c r="U1452" s="807"/>
      <c r="V1452" s="963"/>
      <c r="W1452" s="807"/>
      <c r="X1452" s="807"/>
      <c r="Y1452" s="807"/>
      <c r="Z1452" s="807"/>
      <c r="AA1452" s="807">
        <v>1</v>
      </c>
      <c r="AB1452" s="807"/>
      <c r="AC1452" s="807"/>
      <c r="AD1452" s="807"/>
      <c r="AE1452" s="807"/>
      <c r="AF1452" s="807"/>
      <c r="AG1452" s="807"/>
      <c r="AH1452" s="807"/>
      <c r="AI1452" s="807" t="s">
        <v>15022</v>
      </c>
      <c r="AJ1452" s="807"/>
      <c r="AK1452" s="559"/>
    </row>
    <row r="1453" spans="1:37" ht="31.5" customHeight="1" x14ac:dyDescent="0.25">
      <c r="A1453" s="767"/>
      <c r="B1453" s="784">
        <v>1445</v>
      </c>
      <c r="C1453" s="785" t="s">
        <v>9386</v>
      </c>
      <c r="D1453" s="785" t="s">
        <v>16809</v>
      </c>
      <c r="E1453" s="807" t="s">
        <v>15002</v>
      </c>
      <c r="F1453" s="785" t="s">
        <v>12877</v>
      </c>
      <c r="G1453" s="807" t="s">
        <v>2856</v>
      </c>
      <c r="H1453" s="807"/>
      <c r="I1453" s="807"/>
      <c r="J1453" s="807"/>
      <c r="K1453" s="807"/>
      <c r="L1453" s="807">
        <f t="shared" si="116"/>
        <v>96</v>
      </c>
      <c r="M1453" s="807"/>
      <c r="N1453" s="786">
        <v>8</v>
      </c>
      <c r="O1453" s="788"/>
      <c r="P1453" s="788"/>
      <c r="Q1453" s="807" t="s">
        <v>12877</v>
      </c>
      <c r="R1453" s="807" t="s">
        <v>16715</v>
      </c>
      <c r="S1453" s="807" t="s">
        <v>8952</v>
      </c>
      <c r="T1453" s="800" t="s">
        <v>10665</v>
      </c>
      <c r="U1453" s="807"/>
      <c r="V1453" s="963"/>
      <c r="W1453" s="807"/>
      <c r="X1453" s="807"/>
      <c r="Y1453" s="807"/>
      <c r="Z1453" s="807"/>
      <c r="AA1453" s="807">
        <v>1</v>
      </c>
      <c r="AB1453" s="807"/>
      <c r="AC1453" s="807"/>
      <c r="AD1453" s="807"/>
      <c r="AE1453" s="807"/>
      <c r="AF1453" s="807"/>
      <c r="AG1453" s="807"/>
      <c r="AH1453" s="807"/>
      <c r="AI1453" s="807"/>
      <c r="AJ1453" s="807"/>
      <c r="AK1453" s="559"/>
    </row>
    <row r="1454" spans="1:37" ht="31.5" customHeight="1" x14ac:dyDescent="0.25">
      <c r="A1454" s="767"/>
      <c r="B1454" s="784">
        <v>1446</v>
      </c>
      <c r="C1454" s="785" t="s">
        <v>2768</v>
      </c>
      <c r="D1454" s="785" t="s">
        <v>15003</v>
      </c>
      <c r="E1454" s="807" t="s">
        <v>9540</v>
      </c>
      <c r="F1454" s="785" t="s">
        <v>12877</v>
      </c>
      <c r="G1454" s="807" t="s">
        <v>2856</v>
      </c>
      <c r="H1454" s="807"/>
      <c r="I1454" s="807"/>
      <c r="J1454" s="807"/>
      <c r="K1454" s="807"/>
      <c r="L1454" s="807">
        <f t="shared" si="116"/>
        <v>96</v>
      </c>
      <c r="M1454" s="807"/>
      <c r="N1454" s="786">
        <v>8</v>
      </c>
      <c r="O1454" s="788"/>
      <c r="P1454" s="788"/>
      <c r="Q1454" s="807" t="s">
        <v>12877</v>
      </c>
      <c r="R1454" s="807" t="s">
        <v>16715</v>
      </c>
      <c r="S1454" s="807" t="s">
        <v>8952</v>
      </c>
      <c r="T1454" s="807" t="s">
        <v>14896</v>
      </c>
      <c r="U1454" s="807"/>
      <c r="V1454" s="963">
        <v>2</v>
      </c>
      <c r="W1454" s="807"/>
      <c r="X1454" s="807"/>
      <c r="Y1454" s="807"/>
      <c r="Z1454" s="807"/>
      <c r="AA1454" s="807"/>
      <c r="AB1454" s="807"/>
      <c r="AC1454" s="807"/>
      <c r="AD1454" s="807"/>
      <c r="AE1454" s="807"/>
      <c r="AF1454" s="807"/>
      <c r="AG1454" s="807"/>
      <c r="AH1454" s="807"/>
      <c r="AI1454" s="807"/>
      <c r="AJ1454" s="807"/>
      <c r="AK1454" s="559"/>
    </row>
    <row r="1455" spans="1:37" ht="31.5" customHeight="1" x14ac:dyDescent="0.25">
      <c r="A1455" s="767"/>
      <c r="B1455" s="784">
        <v>1447</v>
      </c>
      <c r="C1455" s="785" t="s">
        <v>2809</v>
      </c>
      <c r="D1455" s="785" t="s">
        <v>15004</v>
      </c>
      <c r="E1455" s="807" t="s">
        <v>9541</v>
      </c>
      <c r="F1455" s="785" t="s">
        <v>12877</v>
      </c>
      <c r="G1455" s="807" t="s">
        <v>2856</v>
      </c>
      <c r="H1455" s="807"/>
      <c r="I1455" s="807"/>
      <c r="J1455" s="807"/>
      <c r="K1455" s="807"/>
      <c r="L1455" s="807">
        <f t="shared" si="116"/>
        <v>96</v>
      </c>
      <c r="M1455" s="807"/>
      <c r="N1455" s="786">
        <v>8</v>
      </c>
      <c r="O1455" s="788"/>
      <c r="P1455" s="788"/>
      <c r="Q1455" s="807" t="s">
        <v>12877</v>
      </c>
      <c r="R1455" s="807" t="s">
        <v>16715</v>
      </c>
      <c r="S1455" s="807" t="s">
        <v>8952</v>
      </c>
      <c r="T1455" s="807" t="s">
        <v>14925</v>
      </c>
      <c r="U1455" s="807"/>
      <c r="V1455" s="963"/>
      <c r="W1455" s="807"/>
      <c r="X1455" s="807"/>
      <c r="Y1455" s="807"/>
      <c r="Z1455" s="807"/>
      <c r="AA1455" s="807">
        <v>1</v>
      </c>
      <c r="AB1455" s="807"/>
      <c r="AC1455" s="807"/>
      <c r="AD1455" s="807"/>
      <c r="AE1455" s="807"/>
      <c r="AF1455" s="807"/>
      <c r="AG1455" s="807"/>
      <c r="AH1455" s="807"/>
      <c r="AI1455" s="807"/>
      <c r="AJ1455" s="807"/>
      <c r="AK1455" s="559"/>
    </row>
    <row r="1456" spans="1:37" ht="31.5" customHeight="1" x14ac:dyDescent="0.25">
      <c r="A1456" s="767"/>
      <c r="B1456" s="784">
        <v>1448</v>
      </c>
      <c r="C1456" s="785" t="s">
        <v>2809</v>
      </c>
      <c r="D1456" s="785" t="s">
        <v>15005</v>
      </c>
      <c r="E1456" s="807" t="s">
        <v>9542</v>
      </c>
      <c r="F1456" s="785" t="s">
        <v>12877</v>
      </c>
      <c r="G1456" s="807" t="s">
        <v>2856</v>
      </c>
      <c r="H1456" s="807"/>
      <c r="I1456" s="807"/>
      <c r="J1456" s="807"/>
      <c r="K1456" s="807"/>
      <c r="L1456" s="807">
        <f t="shared" si="116"/>
        <v>96</v>
      </c>
      <c r="M1456" s="807"/>
      <c r="N1456" s="786">
        <v>8</v>
      </c>
      <c r="O1456" s="788"/>
      <c r="P1456" s="788"/>
      <c r="Q1456" s="807" t="s">
        <v>12877</v>
      </c>
      <c r="R1456" s="807" t="s">
        <v>16715</v>
      </c>
      <c r="S1456" s="807" t="s">
        <v>8952</v>
      </c>
      <c r="T1456" s="807" t="s">
        <v>14926</v>
      </c>
      <c r="U1456" s="807"/>
      <c r="V1456" s="963"/>
      <c r="W1456" s="807"/>
      <c r="X1456" s="807"/>
      <c r="Y1456" s="807"/>
      <c r="Z1456" s="807"/>
      <c r="AA1456" s="807">
        <v>1</v>
      </c>
      <c r="AB1456" s="807"/>
      <c r="AC1456" s="807"/>
      <c r="AD1456" s="807"/>
      <c r="AE1456" s="807"/>
      <c r="AF1456" s="807"/>
      <c r="AG1456" s="807"/>
      <c r="AH1456" s="807"/>
      <c r="AI1456" s="807"/>
      <c r="AJ1456" s="807"/>
      <c r="AK1456" s="559"/>
    </row>
    <row r="1457" spans="1:37" ht="31.5" customHeight="1" x14ac:dyDescent="0.25">
      <c r="A1457" s="767"/>
      <c r="B1457" s="784">
        <v>1449</v>
      </c>
      <c r="C1457" s="785" t="s">
        <v>2809</v>
      </c>
      <c r="D1457" s="785" t="s">
        <v>15006</v>
      </c>
      <c r="E1457" s="807" t="s">
        <v>9543</v>
      </c>
      <c r="F1457" s="785" t="s">
        <v>12877</v>
      </c>
      <c r="G1457" s="807" t="s">
        <v>2856</v>
      </c>
      <c r="H1457" s="807"/>
      <c r="I1457" s="807"/>
      <c r="J1457" s="807"/>
      <c r="K1457" s="807"/>
      <c r="L1457" s="807">
        <f t="shared" si="116"/>
        <v>96</v>
      </c>
      <c r="M1457" s="807"/>
      <c r="N1457" s="786">
        <v>8</v>
      </c>
      <c r="O1457" s="788"/>
      <c r="P1457" s="788"/>
      <c r="Q1457" s="807" t="s">
        <v>12877</v>
      </c>
      <c r="R1457" s="807" t="s">
        <v>16715</v>
      </c>
      <c r="S1457" s="807" t="s">
        <v>8952</v>
      </c>
      <c r="T1457" s="807" t="s">
        <v>14947</v>
      </c>
      <c r="U1457" s="807"/>
      <c r="V1457" s="963"/>
      <c r="W1457" s="807"/>
      <c r="X1457" s="807"/>
      <c r="Y1457" s="807"/>
      <c r="Z1457" s="807"/>
      <c r="AA1457" s="807">
        <v>1</v>
      </c>
      <c r="AB1457" s="807"/>
      <c r="AC1457" s="807"/>
      <c r="AD1457" s="807"/>
      <c r="AE1457" s="807"/>
      <c r="AF1457" s="807"/>
      <c r="AG1457" s="807"/>
      <c r="AH1457" s="807"/>
      <c r="AI1457" s="807"/>
      <c r="AJ1457" s="807"/>
      <c r="AK1457" s="559"/>
    </row>
    <row r="1458" spans="1:37" ht="31.5" customHeight="1" x14ac:dyDescent="0.25">
      <c r="A1458" s="767"/>
      <c r="B1458" s="784">
        <v>1450</v>
      </c>
      <c r="C1458" s="785" t="s">
        <v>2809</v>
      </c>
      <c r="D1458" s="785" t="s">
        <v>15007</v>
      </c>
      <c r="E1458" s="807" t="s">
        <v>9544</v>
      </c>
      <c r="F1458" s="785" t="s">
        <v>12877</v>
      </c>
      <c r="G1458" s="807" t="s">
        <v>2856</v>
      </c>
      <c r="H1458" s="807"/>
      <c r="I1458" s="807"/>
      <c r="J1458" s="807"/>
      <c r="K1458" s="807"/>
      <c r="L1458" s="807">
        <f t="shared" si="116"/>
        <v>96</v>
      </c>
      <c r="M1458" s="807"/>
      <c r="N1458" s="786">
        <v>8</v>
      </c>
      <c r="O1458" s="788"/>
      <c r="P1458" s="788"/>
      <c r="Q1458" s="807" t="s">
        <v>12877</v>
      </c>
      <c r="R1458" s="807" t="s">
        <v>16715</v>
      </c>
      <c r="S1458" s="807" t="s">
        <v>8952</v>
      </c>
      <c r="T1458" s="807" t="s">
        <v>14907</v>
      </c>
      <c r="U1458" s="807"/>
      <c r="V1458" s="963"/>
      <c r="W1458" s="807"/>
      <c r="X1458" s="807"/>
      <c r="Y1458" s="807"/>
      <c r="Z1458" s="807"/>
      <c r="AA1458" s="807">
        <v>1</v>
      </c>
      <c r="AB1458" s="807"/>
      <c r="AC1458" s="807"/>
      <c r="AD1458" s="807"/>
      <c r="AE1458" s="807"/>
      <c r="AF1458" s="807"/>
      <c r="AG1458" s="807"/>
      <c r="AH1458" s="807"/>
      <c r="AI1458" s="807"/>
      <c r="AJ1458" s="807"/>
      <c r="AK1458" s="559"/>
    </row>
    <row r="1459" spans="1:37" ht="31.5" customHeight="1" x14ac:dyDescent="0.25">
      <c r="A1459" s="767"/>
      <c r="B1459" s="784">
        <v>1451</v>
      </c>
      <c r="C1459" s="785" t="s">
        <v>2809</v>
      </c>
      <c r="D1459" s="785" t="s">
        <v>16817</v>
      </c>
      <c r="E1459" s="807" t="s">
        <v>9545</v>
      </c>
      <c r="F1459" s="785" t="s">
        <v>12877</v>
      </c>
      <c r="G1459" s="807" t="s">
        <v>2856</v>
      </c>
      <c r="H1459" s="807"/>
      <c r="I1459" s="807"/>
      <c r="J1459" s="807"/>
      <c r="K1459" s="807"/>
      <c r="L1459" s="807">
        <f t="shared" si="116"/>
        <v>96</v>
      </c>
      <c r="M1459" s="807"/>
      <c r="N1459" s="786">
        <v>8</v>
      </c>
      <c r="O1459" s="788"/>
      <c r="P1459" s="788"/>
      <c r="Q1459" s="807" t="s">
        <v>12877</v>
      </c>
      <c r="R1459" s="807" t="s">
        <v>16715</v>
      </c>
      <c r="S1459" s="807" t="s">
        <v>8952</v>
      </c>
      <c r="T1459" s="807"/>
      <c r="U1459" s="807"/>
      <c r="V1459" s="963"/>
      <c r="W1459" s="807"/>
      <c r="X1459" s="807"/>
      <c r="Y1459" s="807"/>
      <c r="Z1459" s="807"/>
      <c r="AA1459" s="807">
        <v>1</v>
      </c>
      <c r="AB1459" s="807"/>
      <c r="AC1459" s="807"/>
      <c r="AD1459" s="807"/>
      <c r="AE1459" s="807"/>
      <c r="AF1459" s="807"/>
      <c r="AG1459" s="807"/>
      <c r="AH1459" s="807"/>
      <c r="AI1459" s="807" t="s">
        <v>15022</v>
      </c>
      <c r="AJ1459" s="807"/>
      <c r="AK1459" s="559"/>
    </row>
    <row r="1460" spans="1:37" ht="30" customHeight="1" x14ac:dyDescent="0.25">
      <c r="A1460" s="765"/>
      <c r="B1460" s="784">
        <v>1452</v>
      </c>
      <c r="C1460" s="798" t="s">
        <v>2759</v>
      </c>
      <c r="D1460" s="785" t="s">
        <v>9554</v>
      </c>
      <c r="E1460" s="807" t="s">
        <v>9555</v>
      </c>
      <c r="F1460" s="785" t="s">
        <v>9984</v>
      </c>
      <c r="G1460" s="784" t="s">
        <v>1104</v>
      </c>
      <c r="H1460" s="807" t="s">
        <v>10936</v>
      </c>
      <c r="I1460" s="807"/>
      <c r="J1460" s="807"/>
      <c r="K1460" s="807">
        <v>2993.46</v>
      </c>
      <c r="L1460" s="807">
        <f t="shared" si="116"/>
        <v>396</v>
      </c>
      <c r="M1460" s="807">
        <f t="shared" si="116"/>
        <v>80.823419999999999</v>
      </c>
      <c r="N1460" s="786">
        <v>33</v>
      </c>
      <c r="O1460" s="786">
        <f>(K1460*0.027)/12</f>
        <v>6.7352850000000002</v>
      </c>
      <c r="P1460" s="786" t="s">
        <v>2549</v>
      </c>
      <c r="Q1460" s="800" t="s">
        <v>813</v>
      </c>
      <c r="R1460" s="807" t="s">
        <v>8298</v>
      </c>
      <c r="S1460" s="807" t="s">
        <v>8952</v>
      </c>
      <c r="T1460" s="807" t="s">
        <v>9556</v>
      </c>
      <c r="U1460" s="807">
        <v>6</v>
      </c>
      <c r="V1460" s="963">
        <v>1</v>
      </c>
      <c r="W1460" s="807" t="s">
        <v>17171</v>
      </c>
      <c r="X1460" s="807">
        <v>1</v>
      </c>
      <c r="Y1460" s="807"/>
      <c r="Z1460" s="807"/>
      <c r="AA1460" s="807"/>
      <c r="AB1460" s="807"/>
      <c r="AC1460" s="807"/>
      <c r="AD1460" s="807"/>
      <c r="AE1460" s="807"/>
      <c r="AF1460" s="807"/>
      <c r="AG1460" s="807"/>
      <c r="AH1460" s="807"/>
      <c r="AI1460" s="807" t="s">
        <v>16920</v>
      </c>
      <c r="AJ1460" s="807"/>
    </row>
    <row r="1461" spans="1:37" ht="123" customHeight="1" x14ac:dyDescent="0.25">
      <c r="A1461" s="765"/>
      <c r="B1461" s="784">
        <v>1453</v>
      </c>
      <c r="C1461" s="785" t="s">
        <v>2759</v>
      </c>
      <c r="D1461" s="785" t="s">
        <v>9557</v>
      </c>
      <c r="E1461" s="807" t="s">
        <v>9558</v>
      </c>
      <c r="F1461" s="785" t="s">
        <v>18143</v>
      </c>
      <c r="G1461" s="784" t="s">
        <v>1105</v>
      </c>
      <c r="H1461" s="807"/>
      <c r="I1461" s="807"/>
      <c r="J1461" s="807"/>
      <c r="K1461" s="807">
        <v>22817.43</v>
      </c>
      <c r="L1461" s="807">
        <f t="shared" si="116"/>
        <v>1315.8000000000002</v>
      </c>
      <c r="M1461" s="807">
        <f t="shared" si="116"/>
        <v>415.08000000000004</v>
      </c>
      <c r="N1461" s="788">
        <v>109.65</v>
      </c>
      <c r="O1461" s="788">
        <v>34.590000000000003</v>
      </c>
      <c r="P1461" s="788" t="s">
        <v>1527</v>
      </c>
      <c r="Q1461" s="782" t="s">
        <v>813</v>
      </c>
      <c r="R1461" s="807" t="s">
        <v>17287</v>
      </c>
      <c r="S1461" s="807" t="s">
        <v>8952</v>
      </c>
      <c r="T1461" s="807" t="s">
        <v>14651</v>
      </c>
      <c r="U1461" s="807">
        <v>11</v>
      </c>
      <c r="V1461" s="963">
        <v>3</v>
      </c>
      <c r="W1461" s="807" t="s">
        <v>1564</v>
      </c>
      <c r="X1461" s="807"/>
      <c r="Y1461" s="807"/>
      <c r="Z1461" s="807"/>
      <c r="AA1461" s="807"/>
      <c r="AB1461" s="807"/>
      <c r="AC1461" s="807" t="s">
        <v>10027</v>
      </c>
      <c r="AD1461" s="807" t="s">
        <v>10027</v>
      </c>
      <c r="AE1461" s="807" t="s">
        <v>10027</v>
      </c>
      <c r="AF1461" s="807" t="s">
        <v>10027</v>
      </c>
      <c r="AG1461" s="807"/>
      <c r="AH1461" s="807"/>
      <c r="AI1461" s="807" t="s">
        <v>663</v>
      </c>
      <c r="AJ1461" s="807"/>
    </row>
    <row r="1462" spans="1:37" ht="47.25" customHeight="1" x14ac:dyDescent="0.25">
      <c r="A1462" s="765"/>
      <c r="B1462" s="784">
        <v>1454</v>
      </c>
      <c r="C1462" s="785" t="s">
        <v>2759</v>
      </c>
      <c r="D1462" s="785" t="s">
        <v>9809</v>
      </c>
      <c r="E1462" s="807" t="s">
        <v>9546</v>
      </c>
      <c r="F1462" s="813" t="s">
        <v>9809</v>
      </c>
      <c r="G1462" s="807" t="s">
        <v>9071</v>
      </c>
      <c r="H1462" s="807" t="s">
        <v>10937</v>
      </c>
      <c r="I1462" s="807"/>
      <c r="J1462" s="807"/>
      <c r="K1462" s="807">
        <v>5879.5</v>
      </c>
      <c r="L1462" s="807">
        <f t="shared" si="116"/>
        <v>505.63699999999994</v>
      </c>
      <c r="M1462" s="807">
        <f t="shared" si="116"/>
        <v>164.626</v>
      </c>
      <c r="N1462" s="786">
        <f>K1462*0.086/12</f>
        <v>42.136416666666662</v>
      </c>
      <c r="O1462" s="786">
        <f t="shared" ref="O1462:O1497" si="117">(K1462*0.028)/12</f>
        <v>13.718833333333334</v>
      </c>
      <c r="P1462" s="786" t="s">
        <v>9946</v>
      </c>
      <c r="Q1462" s="786" t="s">
        <v>9946</v>
      </c>
      <c r="R1462" s="807" t="s">
        <v>16712</v>
      </c>
      <c r="S1462" s="807" t="s">
        <v>8952</v>
      </c>
      <c r="T1462" s="800" t="s">
        <v>9824</v>
      </c>
      <c r="U1462" s="807"/>
      <c r="V1462" s="963"/>
      <c r="W1462" s="807"/>
      <c r="X1462" s="807"/>
      <c r="Y1462" s="807"/>
      <c r="Z1462" s="807" t="s">
        <v>1610</v>
      </c>
      <c r="AA1462" s="807"/>
      <c r="AB1462" s="807"/>
      <c r="AC1462" s="807"/>
      <c r="AD1462" s="807"/>
      <c r="AE1462" s="807"/>
      <c r="AF1462" s="807"/>
      <c r="AG1462" s="807"/>
      <c r="AH1462" s="807"/>
      <c r="AI1462" s="807"/>
      <c r="AJ1462" s="807"/>
    </row>
    <row r="1463" spans="1:37" ht="47.25" customHeight="1" x14ac:dyDescent="0.25">
      <c r="A1463" s="765"/>
      <c r="B1463" s="784">
        <v>1455</v>
      </c>
      <c r="C1463" s="798" t="s">
        <v>2759</v>
      </c>
      <c r="D1463" s="785" t="s">
        <v>9547</v>
      </c>
      <c r="E1463" s="807" t="s">
        <v>9548</v>
      </c>
      <c r="F1463" s="785" t="s">
        <v>9547</v>
      </c>
      <c r="G1463" s="807" t="s">
        <v>9071</v>
      </c>
      <c r="H1463" s="807"/>
      <c r="I1463" s="807"/>
      <c r="J1463" s="807"/>
      <c r="K1463" s="807">
        <v>37340.6</v>
      </c>
      <c r="L1463" s="807">
        <f t="shared" si="116"/>
        <v>3211.2915999999996</v>
      </c>
      <c r="M1463" s="807">
        <f t="shared" si="116"/>
        <v>1045.5368000000001</v>
      </c>
      <c r="N1463" s="786">
        <f>(K1463*0.086)/12</f>
        <v>267.6076333333333</v>
      </c>
      <c r="O1463" s="786">
        <f t="shared" si="117"/>
        <v>87.128066666666669</v>
      </c>
      <c r="P1463" s="786" t="s">
        <v>9947</v>
      </c>
      <c r="Q1463" s="786" t="s">
        <v>9947</v>
      </c>
      <c r="R1463" s="807" t="s">
        <v>16712</v>
      </c>
      <c r="S1463" s="807" t="s">
        <v>8952</v>
      </c>
      <c r="T1463" s="800" t="s">
        <v>9830</v>
      </c>
      <c r="U1463" s="807"/>
      <c r="V1463" s="963">
        <v>11</v>
      </c>
      <c r="W1463" s="807" t="s">
        <v>10593</v>
      </c>
      <c r="X1463" s="807"/>
      <c r="Y1463" s="807"/>
      <c r="Z1463" s="807"/>
      <c r="AA1463" s="807"/>
      <c r="AB1463" s="807" t="s">
        <v>10594</v>
      </c>
      <c r="AC1463" s="807"/>
      <c r="AD1463" s="807"/>
      <c r="AE1463" s="807"/>
      <c r="AF1463" s="807"/>
      <c r="AG1463" s="807"/>
      <c r="AH1463" s="807"/>
      <c r="AI1463" s="807"/>
      <c r="AJ1463" s="807"/>
    </row>
    <row r="1464" spans="1:37" ht="47.25" customHeight="1" x14ac:dyDescent="0.25">
      <c r="A1464" s="765"/>
      <c r="B1464" s="784">
        <v>1456</v>
      </c>
      <c r="C1464" s="798" t="s">
        <v>2759</v>
      </c>
      <c r="D1464" s="785" t="s">
        <v>9810</v>
      </c>
      <c r="E1464" s="807" t="s">
        <v>9549</v>
      </c>
      <c r="F1464" s="785" t="s">
        <v>9810</v>
      </c>
      <c r="G1464" s="807" t="s">
        <v>9071</v>
      </c>
      <c r="H1464" s="807" t="s">
        <v>10616</v>
      </c>
      <c r="I1464" s="807"/>
      <c r="J1464" s="807"/>
      <c r="K1464" s="807">
        <v>7803.9</v>
      </c>
      <c r="L1464" s="807">
        <f t="shared" si="116"/>
        <v>671.13539999999989</v>
      </c>
      <c r="M1464" s="807">
        <f t="shared" si="116"/>
        <v>218.50919999999999</v>
      </c>
      <c r="N1464" s="786">
        <f t="shared" ref="N1464:N1466" si="118">K1464*0.086/12</f>
        <v>55.927949999999989</v>
      </c>
      <c r="O1464" s="786">
        <f t="shared" si="117"/>
        <v>18.209099999999999</v>
      </c>
      <c r="P1464" s="786" t="s">
        <v>16689</v>
      </c>
      <c r="Q1464" s="786" t="s">
        <v>16689</v>
      </c>
      <c r="R1464" s="807" t="s">
        <v>16712</v>
      </c>
      <c r="S1464" s="807" t="s">
        <v>8952</v>
      </c>
      <c r="T1464" s="800" t="s">
        <v>9831</v>
      </c>
      <c r="U1464" s="807"/>
      <c r="V1464" s="963"/>
      <c r="W1464" s="807"/>
      <c r="X1464" s="807"/>
      <c r="Y1464" s="807"/>
      <c r="Z1464" s="807" t="s">
        <v>10617</v>
      </c>
      <c r="AA1464" s="807"/>
      <c r="AB1464" s="807"/>
      <c r="AC1464" s="807"/>
      <c r="AD1464" s="807"/>
      <c r="AE1464" s="807"/>
      <c r="AF1464" s="807"/>
      <c r="AG1464" s="807"/>
      <c r="AH1464" s="807"/>
      <c r="AI1464" s="807" t="s">
        <v>13302</v>
      </c>
      <c r="AJ1464" s="807"/>
    </row>
    <row r="1465" spans="1:37" ht="47.25" customHeight="1" x14ac:dyDescent="0.25">
      <c r="A1465" s="765"/>
      <c r="B1465" s="784">
        <v>1457</v>
      </c>
      <c r="C1465" s="798" t="s">
        <v>2759</v>
      </c>
      <c r="D1465" s="785" t="s">
        <v>9811</v>
      </c>
      <c r="E1465" s="807" t="s">
        <v>10941</v>
      </c>
      <c r="F1465" s="785" t="s">
        <v>9811</v>
      </c>
      <c r="G1465" s="807" t="s">
        <v>9071</v>
      </c>
      <c r="H1465" s="807" t="s">
        <v>10940</v>
      </c>
      <c r="I1465" s="807"/>
      <c r="J1465" s="807"/>
      <c r="K1465" s="807">
        <v>31035.3</v>
      </c>
      <c r="L1465" s="807">
        <f t="shared" si="116"/>
        <v>2669.0357999999997</v>
      </c>
      <c r="M1465" s="807">
        <f t="shared" si="116"/>
        <v>868.98839999999996</v>
      </c>
      <c r="N1465" s="786">
        <f t="shared" si="118"/>
        <v>222.41964999999996</v>
      </c>
      <c r="O1465" s="786">
        <f t="shared" si="117"/>
        <v>72.415700000000001</v>
      </c>
      <c r="P1465" s="807" t="s">
        <v>9617</v>
      </c>
      <c r="Q1465" s="807" t="s">
        <v>9617</v>
      </c>
      <c r="R1465" s="807" t="s">
        <v>16712</v>
      </c>
      <c r="S1465" s="807" t="s">
        <v>8952</v>
      </c>
      <c r="T1465" s="800" t="s">
        <v>9825</v>
      </c>
      <c r="U1465" s="807"/>
      <c r="V1465" s="963">
        <v>7</v>
      </c>
      <c r="W1465" s="807" t="s">
        <v>10276</v>
      </c>
      <c r="X1465" s="807"/>
      <c r="Y1465" s="807"/>
      <c r="Z1465" s="807"/>
      <c r="AA1465" s="807"/>
      <c r="AB1465" s="807"/>
      <c r="AC1465" s="807"/>
      <c r="AD1465" s="807"/>
      <c r="AE1465" s="807"/>
      <c r="AF1465" s="807"/>
      <c r="AG1465" s="807"/>
      <c r="AH1465" s="807"/>
      <c r="AI1465" s="807"/>
      <c r="AJ1465" s="807"/>
    </row>
    <row r="1466" spans="1:37" ht="47.25" customHeight="1" x14ac:dyDescent="0.25">
      <c r="A1466" s="765"/>
      <c r="B1466" s="784">
        <v>1458</v>
      </c>
      <c r="C1466" s="798" t="s">
        <v>2759</v>
      </c>
      <c r="D1466" s="785" t="s">
        <v>9948</v>
      </c>
      <c r="E1466" s="807" t="s">
        <v>14699</v>
      </c>
      <c r="F1466" s="785" t="s">
        <v>9948</v>
      </c>
      <c r="G1466" s="807" t="s">
        <v>9071</v>
      </c>
      <c r="H1466" s="807" t="s">
        <v>11255</v>
      </c>
      <c r="I1466" s="807"/>
      <c r="J1466" s="807"/>
      <c r="K1466" s="807">
        <v>2224.4</v>
      </c>
      <c r="L1466" s="807">
        <f t="shared" si="116"/>
        <v>191.29839999999999</v>
      </c>
      <c r="M1466" s="807">
        <f t="shared" si="116"/>
        <v>62.283200000000008</v>
      </c>
      <c r="N1466" s="786">
        <f t="shared" si="118"/>
        <v>15.941533333333332</v>
      </c>
      <c r="O1466" s="786">
        <f t="shared" si="117"/>
        <v>5.190266666666667</v>
      </c>
      <c r="P1466" s="807" t="s">
        <v>14698</v>
      </c>
      <c r="Q1466" s="807" t="s">
        <v>14698</v>
      </c>
      <c r="R1466" s="807" t="s">
        <v>16712</v>
      </c>
      <c r="S1466" s="807" t="s">
        <v>8952</v>
      </c>
      <c r="T1466" s="800" t="s">
        <v>14697</v>
      </c>
      <c r="U1466" s="807"/>
      <c r="V1466" s="963"/>
      <c r="W1466" s="807"/>
      <c r="X1466" s="807"/>
      <c r="Y1466" s="807"/>
      <c r="Z1466" s="807" t="s">
        <v>1610</v>
      </c>
      <c r="AA1466" s="807"/>
      <c r="AB1466" s="807"/>
      <c r="AC1466" s="807"/>
      <c r="AD1466" s="807"/>
      <c r="AE1466" s="807"/>
      <c r="AF1466" s="807"/>
      <c r="AG1466" s="807"/>
      <c r="AH1466" s="807"/>
      <c r="AI1466" s="807"/>
      <c r="AJ1466" s="807"/>
    </row>
    <row r="1467" spans="1:37" ht="47.25" customHeight="1" x14ac:dyDescent="0.25">
      <c r="A1467" s="765"/>
      <c r="B1467" s="784">
        <v>1459</v>
      </c>
      <c r="C1467" s="798" t="s">
        <v>2759</v>
      </c>
      <c r="D1467" s="846" t="s">
        <v>9812</v>
      </c>
      <c r="E1467" s="807" t="s">
        <v>9550</v>
      </c>
      <c r="F1467" s="846" t="s">
        <v>9812</v>
      </c>
      <c r="G1467" s="807" t="s">
        <v>9071</v>
      </c>
      <c r="H1467" s="807"/>
      <c r="I1467" s="807"/>
      <c r="J1467" s="807"/>
      <c r="K1467" s="807">
        <v>12887.55</v>
      </c>
      <c r="L1467" s="807">
        <f t="shared" si="116"/>
        <v>1108.3292999999999</v>
      </c>
      <c r="M1467" s="807">
        <f t="shared" si="116"/>
        <v>360.85140000000001</v>
      </c>
      <c r="N1467" s="786">
        <f t="shared" ref="N1467:N1470" si="119">(K1467*0.086)/12</f>
        <v>92.36077499999999</v>
      </c>
      <c r="O1467" s="786">
        <f t="shared" si="117"/>
        <v>30.07095</v>
      </c>
      <c r="P1467" s="786" t="s">
        <v>17283</v>
      </c>
      <c r="Q1467" s="786" t="s">
        <v>17284</v>
      </c>
      <c r="R1467" s="807" t="s">
        <v>16712</v>
      </c>
      <c r="S1467" s="807" t="s">
        <v>8952</v>
      </c>
      <c r="T1467" s="800" t="s">
        <v>9833</v>
      </c>
      <c r="U1467" s="807"/>
      <c r="V1467" s="963">
        <v>6</v>
      </c>
      <c r="W1467" s="807" t="s">
        <v>10276</v>
      </c>
      <c r="X1467" s="807"/>
      <c r="Y1467" s="807"/>
      <c r="Z1467" s="807" t="s">
        <v>9475</v>
      </c>
      <c r="AA1467" s="807"/>
      <c r="AB1467" s="807"/>
      <c r="AC1467" s="807"/>
      <c r="AD1467" s="807"/>
      <c r="AE1467" s="807"/>
      <c r="AF1467" s="807"/>
      <c r="AG1467" s="807"/>
      <c r="AH1467" s="807"/>
      <c r="AI1467" s="807"/>
      <c r="AJ1467" s="807"/>
    </row>
    <row r="1468" spans="1:37" ht="47.25" customHeight="1" x14ac:dyDescent="0.25">
      <c r="A1468" s="765"/>
      <c r="B1468" s="784">
        <v>1460</v>
      </c>
      <c r="C1468" s="785" t="s">
        <v>2759</v>
      </c>
      <c r="D1468" s="846" t="s">
        <v>9949</v>
      </c>
      <c r="E1468" s="807" t="s">
        <v>10942</v>
      </c>
      <c r="F1468" s="846" t="s">
        <v>9949</v>
      </c>
      <c r="G1468" s="807" t="s">
        <v>9071</v>
      </c>
      <c r="H1468" s="807"/>
      <c r="I1468" s="807"/>
      <c r="J1468" s="807"/>
      <c r="K1468" s="807">
        <v>3131.9</v>
      </c>
      <c r="L1468" s="807">
        <f t="shared" si="116"/>
        <v>269.34339999999997</v>
      </c>
      <c r="M1468" s="807">
        <f t="shared" si="116"/>
        <v>87.693200000000004</v>
      </c>
      <c r="N1468" s="786">
        <f t="shared" si="119"/>
        <v>22.445283333333332</v>
      </c>
      <c r="O1468" s="786">
        <f t="shared" si="117"/>
        <v>7.3077666666666667</v>
      </c>
      <c r="P1468" s="786" t="s">
        <v>16708</v>
      </c>
      <c r="Q1468" s="786" t="s">
        <v>16708</v>
      </c>
      <c r="R1468" s="807" t="s">
        <v>16712</v>
      </c>
      <c r="S1468" s="807" t="s">
        <v>8952</v>
      </c>
      <c r="T1468" s="800" t="s">
        <v>9835</v>
      </c>
      <c r="U1468" s="807"/>
      <c r="V1468" s="963"/>
      <c r="W1468" s="807"/>
      <c r="X1468" s="807"/>
      <c r="Y1468" s="807"/>
      <c r="Z1468" s="807" t="s">
        <v>10943</v>
      </c>
      <c r="AA1468" s="807"/>
      <c r="AB1468" s="807"/>
      <c r="AC1468" s="807"/>
      <c r="AD1468" s="807"/>
      <c r="AE1468" s="807"/>
      <c r="AF1468" s="807"/>
      <c r="AG1468" s="807"/>
      <c r="AH1468" s="807"/>
      <c r="AI1468" s="807"/>
      <c r="AJ1468" s="807"/>
    </row>
    <row r="1469" spans="1:37" ht="47.25" customHeight="1" x14ac:dyDescent="0.25">
      <c r="A1469" s="765"/>
      <c r="B1469" s="784">
        <v>1461</v>
      </c>
      <c r="C1469" s="785" t="s">
        <v>2759</v>
      </c>
      <c r="D1469" s="846" t="s">
        <v>10619</v>
      </c>
      <c r="E1469" s="807" t="s">
        <v>10620</v>
      </c>
      <c r="F1469" s="846" t="s">
        <v>10619</v>
      </c>
      <c r="G1469" s="807" t="s">
        <v>9071</v>
      </c>
      <c r="H1469" s="807"/>
      <c r="I1469" s="807"/>
      <c r="J1469" s="807"/>
      <c r="K1469" s="807">
        <v>26565.8</v>
      </c>
      <c r="L1469" s="807">
        <f t="shared" si="116"/>
        <v>2284.6587999999997</v>
      </c>
      <c r="M1469" s="807">
        <f t="shared" si="116"/>
        <v>743.8424</v>
      </c>
      <c r="N1469" s="786">
        <f t="shared" si="119"/>
        <v>190.38823333333332</v>
      </c>
      <c r="O1469" s="786">
        <f t="shared" si="117"/>
        <v>61.986866666666664</v>
      </c>
      <c r="P1469" s="786" t="s">
        <v>9617</v>
      </c>
      <c r="Q1469" s="786" t="s">
        <v>9617</v>
      </c>
      <c r="R1469" s="807" t="s">
        <v>16712</v>
      </c>
      <c r="S1469" s="807" t="s">
        <v>8952</v>
      </c>
      <c r="T1469" s="800" t="s">
        <v>10618</v>
      </c>
      <c r="U1469" s="807"/>
      <c r="V1469" s="963">
        <v>5</v>
      </c>
      <c r="W1469" s="807" t="s">
        <v>10621</v>
      </c>
      <c r="X1469" s="807"/>
      <c r="Y1469" s="807"/>
      <c r="Z1469" s="807"/>
      <c r="AA1469" s="807"/>
      <c r="AB1469" s="807"/>
      <c r="AC1469" s="807"/>
      <c r="AD1469" s="807"/>
      <c r="AE1469" s="807"/>
      <c r="AF1469" s="807"/>
      <c r="AG1469" s="807"/>
      <c r="AH1469" s="807"/>
      <c r="AI1469" s="807"/>
      <c r="AJ1469" s="807"/>
    </row>
    <row r="1470" spans="1:37" ht="47.25" customHeight="1" x14ac:dyDescent="0.25">
      <c r="A1470" s="765"/>
      <c r="B1470" s="784">
        <v>1462</v>
      </c>
      <c r="C1470" s="785" t="s">
        <v>9510</v>
      </c>
      <c r="D1470" s="846" t="s">
        <v>9813</v>
      </c>
      <c r="E1470" s="807" t="s">
        <v>9551</v>
      </c>
      <c r="F1470" s="846" t="s">
        <v>9813</v>
      </c>
      <c r="G1470" s="807" t="s">
        <v>9071</v>
      </c>
      <c r="H1470" s="807"/>
      <c r="I1470" s="807"/>
      <c r="J1470" s="807"/>
      <c r="K1470" s="807">
        <v>1837.7</v>
      </c>
      <c r="L1470" s="807">
        <f t="shared" ref="L1470:M1533" si="120">N1470*12</f>
        <v>158.04219999999998</v>
      </c>
      <c r="M1470" s="807">
        <f t="shared" si="120"/>
        <v>51.455600000000004</v>
      </c>
      <c r="N1470" s="786">
        <f t="shared" si="119"/>
        <v>13.170183333333332</v>
      </c>
      <c r="O1470" s="786">
        <f t="shared" si="117"/>
        <v>4.2879666666666667</v>
      </c>
      <c r="P1470" s="786" t="s">
        <v>16689</v>
      </c>
      <c r="Q1470" s="786" t="s">
        <v>16689</v>
      </c>
      <c r="R1470" s="807" t="s">
        <v>16712</v>
      </c>
      <c r="S1470" s="807" t="s">
        <v>8952</v>
      </c>
      <c r="T1470" s="800" t="s">
        <v>9838</v>
      </c>
      <c r="U1470" s="807"/>
      <c r="V1470" s="963">
        <v>1</v>
      </c>
      <c r="W1470" s="807"/>
      <c r="X1470" s="807"/>
      <c r="Y1470" s="807"/>
      <c r="Z1470" s="807"/>
      <c r="AA1470" s="807"/>
      <c r="AB1470" s="807"/>
      <c r="AC1470" s="807"/>
      <c r="AD1470" s="807"/>
      <c r="AE1470" s="807"/>
      <c r="AF1470" s="807"/>
      <c r="AG1470" s="807"/>
      <c r="AH1470" s="807"/>
      <c r="AI1470" s="807"/>
      <c r="AJ1470" s="807"/>
    </row>
    <row r="1471" spans="1:37" ht="47.25" customHeight="1" x14ac:dyDescent="0.25">
      <c r="A1471" s="765"/>
      <c r="B1471" s="784">
        <v>1463</v>
      </c>
      <c r="C1471" s="785" t="s">
        <v>9510</v>
      </c>
      <c r="D1471" s="846" t="s">
        <v>9814</v>
      </c>
      <c r="E1471" s="807" t="s">
        <v>9552</v>
      </c>
      <c r="F1471" s="846" t="s">
        <v>9814</v>
      </c>
      <c r="G1471" s="807" t="s">
        <v>9071</v>
      </c>
      <c r="H1471" s="807" t="s">
        <v>10449</v>
      </c>
      <c r="I1471" s="807"/>
      <c r="J1471" s="807"/>
      <c r="K1471" s="807">
        <v>5415.5</v>
      </c>
      <c r="L1471" s="807">
        <f t="shared" si="120"/>
        <v>465.73299999999995</v>
      </c>
      <c r="M1471" s="807">
        <f t="shared" si="120"/>
        <v>151.63400000000001</v>
      </c>
      <c r="N1471" s="786">
        <f>K1471*0.086/12</f>
        <v>38.811083333333329</v>
      </c>
      <c r="O1471" s="786">
        <f t="shared" si="117"/>
        <v>12.636166666666668</v>
      </c>
      <c r="P1471" s="786" t="s">
        <v>16689</v>
      </c>
      <c r="Q1471" s="786" t="s">
        <v>16689</v>
      </c>
      <c r="R1471" s="807" t="s">
        <v>16712</v>
      </c>
      <c r="S1471" s="807" t="s">
        <v>8952</v>
      </c>
      <c r="T1471" s="800" t="s">
        <v>9839</v>
      </c>
      <c r="U1471" s="807"/>
      <c r="V1471" s="963"/>
      <c r="W1471" s="807"/>
      <c r="X1471" s="807"/>
      <c r="Y1471" s="807"/>
      <c r="Z1471" s="807" t="s">
        <v>1570</v>
      </c>
      <c r="AA1471" s="807"/>
      <c r="AB1471" s="807"/>
      <c r="AC1471" s="807"/>
      <c r="AD1471" s="807"/>
      <c r="AE1471" s="807"/>
      <c r="AF1471" s="807"/>
      <c r="AG1471" s="807"/>
      <c r="AH1471" s="807"/>
      <c r="AI1471" s="807"/>
      <c r="AJ1471" s="807"/>
    </row>
    <row r="1472" spans="1:37" ht="47.25" customHeight="1" x14ac:dyDescent="0.25">
      <c r="A1472" s="765"/>
      <c r="B1472" s="784">
        <v>1464</v>
      </c>
      <c r="C1472" s="785" t="s">
        <v>2790</v>
      </c>
      <c r="D1472" s="846" t="s">
        <v>10094</v>
      </c>
      <c r="E1472" s="807" t="s">
        <v>9553</v>
      </c>
      <c r="F1472" s="846" t="s">
        <v>10094</v>
      </c>
      <c r="G1472" s="807" t="s">
        <v>9071</v>
      </c>
      <c r="H1472" s="807"/>
      <c r="I1472" s="807"/>
      <c r="J1472" s="807"/>
      <c r="K1472" s="807">
        <v>1602.1846</v>
      </c>
      <c r="L1472" s="807">
        <f t="shared" si="120"/>
        <v>137.78787560000001</v>
      </c>
      <c r="M1472" s="807">
        <f t="shared" si="120"/>
        <v>44.861168800000002</v>
      </c>
      <c r="N1472" s="786">
        <f t="shared" ref="N1472:N1485" si="121">(K1472*0.086)/12</f>
        <v>11.482322966666667</v>
      </c>
      <c r="O1472" s="786">
        <f t="shared" si="117"/>
        <v>3.7384307333333333</v>
      </c>
      <c r="P1472" s="786" t="s">
        <v>9478</v>
      </c>
      <c r="Q1472" s="786" t="s">
        <v>9478</v>
      </c>
      <c r="R1472" s="807" t="s">
        <v>16712</v>
      </c>
      <c r="S1472" s="807" t="s">
        <v>8952</v>
      </c>
      <c r="T1472" s="800" t="s">
        <v>9864</v>
      </c>
      <c r="U1472" s="807"/>
      <c r="V1472" s="963">
        <v>1</v>
      </c>
      <c r="W1472" s="807"/>
      <c r="X1472" s="807"/>
      <c r="Y1472" s="807"/>
      <c r="Z1472" s="807"/>
      <c r="AA1472" s="807"/>
      <c r="AB1472" s="807"/>
      <c r="AC1472" s="807"/>
      <c r="AD1472" s="807"/>
      <c r="AE1472" s="807"/>
      <c r="AF1472" s="807"/>
      <c r="AG1472" s="807"/>
      <c r="AH1472" s="807"/>
      <c r="AI1472" s="807" t="s">
        <v>13302</v>
      </c>
      <c r="AJ1472" s="807"/>
    </row>
    <row r="1473" spans="1:36" ht="47.25" customHeight="1" x14ac:dyDescent="0.25">
      <c r="A1473" s="765"/>
      <c r="B1473" s="784">
        <v>1465</v>
      </c>
      <c r="C1473" s="785" t="s">
        <v>2790</v>
      </c>
      <c r="D1473" s="783" t="s">
        <v>10093</v>
      </c>
      <c r="E1473" s="807" t="s">
        <v>9841</v>
      </c>
      <c r="F1473" s="783" t="s">
        <v>10093</v>
      </c>
      <c r="G1473" s="807" t="s">
        <v>9071</v>
      </c>
      <c r="H1473" s="807"/>
      <c r="I1473" s="807"/>
      <c r="J1473" s="807"/>
      <c r="K1473" s="807">
        <v>1602.1846</v>
      </c>
      <c r="L1473" s="807">
        <f t="shared" si="120"/>
        <v>137.78787560000001</v>
      </c>
      <c r="M1473" s="807">
        <f t="shared" si="120"/>
        <v>44.861168800000002</v>
      </c>
      <c r="N1473" s="786">
        <f t="shared" si="121"/>
        <v>11.482322966666667</v>
      </c>
      <c r="O1473" s="786">
        <f t="shared" si="117"/>
        <v>3.7384307333333333</v>
      </c>
      <c r="P1473" s="786" t="s">
        <v>9478</v>
      </c>
      <c r="Q1473" s="786" t="s">
        <v>9478</v>
      </c>
      <c r="R1473" s="807" t="s">
        <v>16712</v>
      </c>
      <c r="S1473" s="807" t="s">
        <v>8952</v>
      </c>
      <c r="T1473" s="800" t="s">
        <v>14720</v>
      </c>
      <c r="U1473" s="807"/>
      <c r="V1473" s="963">
        <v>1</v>
      </c>
      <c r="W1473" s="807"/>
      <c r="X1473" s="807"/>
      <c r="Y1473" s="807"/>
      <c r="Z1473" s="807"/>
      <c r="AA1473" s="807"/>
      <c r="AB1473" s="807"/>
      <c r="AC1473" s="807"/>
      <c r="AD1473" s="807"/>
      <c r="AE1473" s="807"/>
      <c r="AF1473" s="807"/>
      <c r="AG1473" s="807"/>
      <c r="AH1473" s="807"/>
      <c r="AI1473" s="807" t="s">
        <v>13302</v>
      </c>
      <c r="AJ1473" s="807"/>
    </row>
    <row r="1474" spans="1:36" ht="47.25" customHeight="1" x14ac:dyDescent="0.25">
      <c r="A1474" s="765"/>
      <c r="B1474" s="784">
        <v>1466</v>
      </c>
      <c r="C1474" s="785" t="s">
        <v>2790</v>
      </c>
      <c r="D1474" s="783" t="s">
        <v>10095</v>
      </c>
      <c r="E1474" s="807" t="s">
        <v>9842</v>
      </c>
      <c r="F1474" s="783" t="s">
        <v>10095</v>
      </c>
      <c r="G1474" s="807" t="s">
        <v>9071</v>
      </c>
      <c r="H1474" s="807"/>
      <c r="I1474" s="807"/>
      <c r="J1474" s="807"/>
      <c r="K1474" s="807">
        <v>1602.1846</v>
      </c>
      <c r="L1474" s="807">
        <f t="shared" si="120"/>
        <v>137.78787560000001</v>
      </c>
      <c r="M1474" s="807">
        <f t="shared" si="120"/>
        <v>44.861168800000002</v>
      </c>
      <c r="N1474" s="786">
        <f t="shared" si="121"/>
        <v>11.482322966666667</v>
      </c>
      <c r="O1474" s="786">
        <f t="shared" si="117"/>
        <v>3.7384307333333333</v>
      </c>
      <c r="P1474" s="786" t="s">
        <v>9478</v>
      </c>
      <c r="Q1474" s="786" t="s">
        <v>9478</v>
      </c>
      <c r="R1474" s="807" t="s">
        <v>16712</v>
      </c>
      <c r="S1474" s="807" t="s">
        <v>8952</v>
      </c>
      <c r="T1474" s="800" t="s">
        <v>9853</v>
      </c>
      <c r="U1474" s="807"/>
      <c r="V1474" s="963">
        <v>1</v>
      </c>
      <c r="W1474" s="807"/>
      <c r="X1474" s="807"/>
      <c r="Y1474" s="807"/>
      <c r="Z1474" s="807"/>
      <c r="AA1474" s="807"/>
      <c r="AB1474" s="807"/>
      <c r="AC1474" s="807"/>
      <c r="AD1474" s="807"/>
      <c r="AE1474" s="807"/>
      <c r="AF1474" s="807"/>
      <c r="AG1474" s="807"/>
      <c r="AH1474" s="807"/>
      <c r="AI1474" s="807" t="s">
        <v>13302</v>
      </c>
      <c r="AJ1474" s="807"/>
    </row>
    <row r="1475" spans="1:36" ht="47.25" customHeight="1" x14ac:dyDescent="0.25">
      <c r="A1475" s="765"/>
      <c r="B1475" s="784">
        <v>1467</v>
      </c>
      <c r="C1475" s="785" t="s">
        <v>2790</v>
      </c>
      <c r="D1475" s="783" t="s">
        <v>10096</v>
      </c>
      <c r="E1475" s="807" t="s">
        <v>9843</v>
      </c>
      <c r="F1475" s="783" t="s">
        <v>10096</v>
      </c>
      <c r="G1475" s="807" t="s">
        <v>9071</v>
      </c>
      <c r="H1475" s="807"/>
      <c r="I1475" s="807"/>
      <c r="J1475" s="807"/>
      <c r="K1475" s="807">
        <v>1602.1846</v>
      </c>
      <c r="L1475" s="807">
        <f t="shared" si="120"/>
        <v>137.78787560000001</v>
      </c>
      <c r="M1475" s="807">
        <f t="shared" si="120"/>
        <v>44.861168800000002</v>
      </c>
      <c r="N1475" s="786">
        <f t="shared" si="121"/>
        <v>11.482322966666667</v>
      </c>
      <c r="O1475" s="786">
        <f t="shared" si="117"/>
        <v>3.7384307333333333</v>
      </c>
      <c r="P1475" s="786" t="s">
        <v>9478</v>
      </c>
      <c r="Q1475" s="786" t="s">
        <v>9478</v>
      </c>
      <c r="R1475" s="807" t="s">
        <v>16712</v>
      </c>
      <c r="S1475" s="807" t="s">
        <v>8952</v>
      </c>
      <c r="T1475" s="800" t="s">
        <v>9854</v>
      </c>
      <c r="U1475" s="807"/>
      <c r="V1475" s="963">
        <v>1</v>
      </c>
      <c r="W1475" s="807"/>
      <c r="X1475" s="807"/>
      <c r="Y1475" s="807"/>
      <c r="Z1475" s="807"/>
      <c r="AA1475" s="807"/>
      <c r="AB1475" s="807"/>
      <c r="AC1475" s="807"/>
      <c r="AD1475" s="807"/>
      <c r="AE1475" s="807"/>
      <c r="AF1475" s="807"/>
      <c r="AG1475" s="807"/>
      <c r="AH1475" s="807"/>
      <c r="AI1475" s="807" t="s">
        <v>13302</v>
      </c>
      <c r="AJ1475" s="807"/>
    </row>
    <row r="1476" spans="1:36" ht="47.25" customHeight="1" x14ac:dyDescent="0.25">
      <c r="A1476" s="765"/>
      <c r="B1476" s="784">
        <v>1468</v>
      </c>
      <c r="C1476" s="785" t="s">
        <v>2790</v>
      </c>
      <c r="D1476" s="783" t="s">
        <v>10097</v>
      </c>
      <c r="E1476" s="807" t="s">
        <v>9844</v>
      </c>
      <c r="F1476" s="783" t="s">
        <v>10097</v>
      </c>
      <c r="G1476" s="807" t="s">
        <v>9071</v>
      </c>
      <c r="H1476" s="807"/>
      <c r="I1476" s="807"/>
      <c r="J1476" s="807"/>
      <c r="K1476" s="807">
        <v>1602.1846</v>
      </c>
      <c r="L1476" s="807">
        <f t="shared" si="120"/>
        <v>137.78787560000001</v>
      </c>
      <c r="M1476" s="807">
        <f t="shared" si="120"/>
        <v>44.861168800000002</v>
      </c>
      <c r="N1476" s="786">
        <f t="shared" si="121"/>
        <v>11.482322966666667</v>
      </c>
      <c r="O1476" s="786">
        <f t="shared" si="117"/>
        <v>3.7384307333333333</v>
      </c>
      <c r="P1476" s="786" t="s">
        <v>9478</v>
      </c>
      <c r="Q1476" s="786" t="s">
        <v>9478</v>
      </c>
      <c r="R1476" s="807" t="s">
        <v>16712</v>
      </c>
      <c r="S1476" s="807" t="s">
        <v>8952</v>
      </c>
      <c r="T1476" s="800" t="s">
        <v>9855</v>
      </c>
      <c r="U1476" s="807"/>
      <c r="V1476" s="963">
        <v>1</v>
      </c>
      <c r="W1476" s="807"/>
      <c r="X1476" s="807"/>
      <c r="Y1476" s="807"/>
      <c r="Z1476" s="807"/>
      <c r="AA1476" s="807"/>
      <c r="AB1476" s="807"/>
      <c r="AC1476" s="807"/>
      <c r="AD1476" s="807"/>
      <c r="AE1476" s="807"/>
      <c r="AF1476" s="807"/>
      <c r="AG1476" s="807"/>
      <c r="AH1476" s="807"/>
      <c r="AI1476" s="807" t="s">
        <v>13302</v>
      </c>
      <c r="AJ1476" s="807"/>
    </row>
    <row r="1477" spans="1:36" ht="47.25" customHeight="1" x14ac:dyDescent="0.25">
      <c r="A1477" s="765"/>
      <c r="B1477" s="784">
        <v>1469</v>
      </c>
      <c r="C1477" s="785" t="s">
        <v>2790</v>
      </c>
      <c r="D1477" s="783" t="s">
        <v>10098</v>
      </c>
      <c r="E1477" s="807" t="s">
        <v>9845</v>
      </c>
      <c r="F1477" s="783" t="s">
        <v>10098</v>
      </c>
      <c r="G1477" s="807" t="s">
        <v>9071</v>
      </c>
      <c r="H1477" s="807"/>
      <c r="I1477" s="807"/>
      <c r="J1477" s="807"/>
      <c r="K1477" s="807">
        <v>1602.1846</v>
      </c>
      <c r="L1477" s="807">
        <f t="shared" si="120"/>
        <v>137.78787560000001</v>
      </c>
      <c r="M1477" s="807">
        <f t="shared" si="120"/>
        <v>44.861168800000002</v>
      </c>
      <c r="N1477" s="786">
        <f t="shared" si="121"/>
        <v>11.482322966666667</v>
      </c>
      <c r="O1477" s="786">
        <f t="shared" si="117"/>
        <v>3.7384307333333333</v>
      </c>
      <c r="P1477" s="786" t="s">
        <v>9478</v>
      </c>
      <c r="Q1477" s="786" t="s">
        <v>9478</v>
      </c>
      <c r="R1477" s="807" t="s">
        <v>16712</v>
      </c>
      <c r="S1477" s="807" t="s">
        <v>8952</v>
      </c>
      <c r="T1477" s="800" t="s">
        <v>9856</v>
      </c>
      <c r="U1477" s="807"/>
      <c r="V1477" s="963">
        <v>1</v>
      </c>
      <c r="W1477" s="807"/>
      <c r="X1477" s="807"/>
      <c r="Y1477" s="807"/>
      <c r="Z1477" s="807"/>
      <c r="AA1477" s="807"/>
      <c r="AB1477" s="807"/>
      <c r="AC1477" s="807"/>
      <c r="AD1477" s="807"/>
      <c r="AE1477" s="807"/>
      <c r="AF1477" s="807"/>
      <c r="AG1477" s="807"/>
      <c r="AH1477" s="807"/>
      <c r="AI1477" s="807" t="s">
        <v>13302</v>
      </c>
      <c r="AJ1477" s="807"/>
    </row>
    <row r="1478" spans="1:36" ht="47.25" customHeight="1" x14ac:dyDescent="0.25">
      <c r="A1478" s="765"/>
      <c r="B1478" s="784">
        <v>1470</v>
      </c>
      <c r="C1478" s="785" t="s">
        <v>2790</v>
      </c>
      <c r="D1478" s="783" t="s">
        <v>10099</v>
      </c>
      <c r="E1478" s="807" t="s">
        <v>9846</v>
      </c>
      <c r="F1478" s="783" t="s">
        <v>10099</v>
      </c>
      <c r="G1478" s="807" t="s">
        <v>9071</v>
      </c>
      <c r="H1478" s="807"/>
      <c r="I1478" s="807"/>
      <c r="J1478" s="807"/>
      <c r="K1478" s="807">
        <v>1602.1846</v>
      </c>
      <c r="L1478" s="807">
        <f t="shared" si="120"/>
        <v>137.78787560000001</v>
      </c>
      <c r="M1478" s="807">
        <f t="shared" si="120"/>
        <v>44.861168800000002</v>
      </c>
      <c r="N1478" s="786">
        <f t="shared" si="121"/>
        <v>11.482322966666667</v>
      </c>
      <c r="O1478" s="786">
        <f t="shared" si="117"/>
        <v>3.7384307333333333</v>
      </c>
      <c r="P1478" s="786" t="s">
        <v>9478</v>
      </c>
      <c r="Q1478" s="786" t="s">
        <v>9478</v>
      </c>
      <c r="R1478" s="807" t="s">
        <v>16712</v>
      </c>
      <c r="S1478" s="807" t="s">
        <v>8952</v>
      </c>
      <c r="T1478" s="800" t="s">
        <v>9857</v>
      </c>
      <c r="U1478" s="807"/>
      <c r="V1478" s="963">
        <v>1</v>
      </c>
      <c r="W1478" s="807"/>
      <c r="X1478" s="807"/>
      <c r="Y1478" s="807"/>
      <c r="Z1478" s="807"/>
      <c r="AA1478" s="807"/>
      <c r="AB1478" s="807"/>
      <c r="AC1478" s="807"/>
      <c r="AD1478" s="807"/>
      <c r="AE1478" s="807"/>
      <c r="AF1478" s="807"/>
      <c r="AG1478" s="807"/>
      <c r="AH1478" s="807"/>
      <c r="AI1478" s="807" t="s">
        <v>13302</v>
      </c>
      <c r="AJ1478" s="807"/>
    </row>
    <row r="1479" spans="1:36" ht="47.25" customHeight="1" x14ac:dyDescent="0.25">
      <c r="A1479" s="765"/>
      <c r="B1479" s="784">
        <v>1471</v>
      </c>
      <c r="C1479" s="785" t="s">
        <v>2790</v>
      </c>
      <c r="D1479" s="783" t="s">
        <v>10100</v>
      </c>
      <c r="E1479" s="807" t="s">
        <v>9847</v>
      </c>
      <c r="F1479" s="783" t="s">
        <v>10100</v>
      </c>
      <c r="G1479" s="807" t="s">
        <v>9071</v>
      </c>
      <c r="H1479" s="807"/>
      <c r="I1479" s="807"/>
      <c r="J1479" s="807"/>
      <c r="K1479" s="807">
        <v>1602.1846</v>
      </c>
      <c r="L1479" s="807">
        <f t="shared" si="120"/>
        <v>137.78787560000001</v>
      </c>
      <c r="M1479" s="807">
        <f t="shared" si="120"/>
        <v>44.861168800000002</v>
      </c>
      <c r="N1479" s="786">
        <f t="shared" si="121"/>
        <v>11.482322966666667</v>
      </c>
      <c r="O1479" s="786">
        <f t="shared" si="117"/>
        <v>3.7384307333333333</v>
      </c>
      <c r="P1479" s="786" t="s">
        <v>9478</v>
      </c>
      <c r="Q1479" s="786" t="s">
        <v>9478</v>
      </c>
      <c r="R1479" s="807" t="s">
        <v>16712</v>
      </c>
      <c r="S1479" s="807" t="s">
        <v>8952</v>
      </c>
      <c r="T1479" s="800" t="s">
        <v>9858</v>
      </c>
      <c r="U1479" s="807"/>
      <c r="V1479" s="963">
        <v>1</v>
      </c>
      <c r="W1479" s="807"/>
      <c r="X1479" s="807"/>
      <c r="Y1479" s="807"/>
      <c r="Z1479" s="807"/>
      <c r="AA1479" s="807"/>
      <c r="AB1479" s="807"/>
      <c r="AC1479" s="807"/>
      <c r="AD1479" s="807"/>
      <c r="AE1479" s="807"/>
      <c r="AF1479" s="807"/>
      <c r="AG1479" s="807"/>
      <c r="AH1479" s="807"/>
      <c r="AI1479" s="807" t="s">
        <v>13302</v>
      </c>
      <c r="AJ1479" s="807"/>
    </row>
    <row r="1480" spans="1:36" ht="47.25" customHeight="1" x14ac:dyDescent="0.25">
      <c r="A1480" s="765"/>
      <c r="B1480" s="784">
        <v>1472</v>
      </c>
      <c r="C1480" s="785" t="s">
        <v>2790</v>
      </c>
      <c r="D1480" s="783" t="s">
        <v>10101</v>
      </c>
      <c r="E1480" s="807" t="s">
        <v>9848</v>
      </c>
      <c r="F1480" s="783" t="s">
        <v>10101</v>
      </c>
      <c r="G1480" s="807" t="s">
        <v>9071</v>
      </c>
      <c r="H1480" s="807"/>
      <c r="I1480" s="807"/>
      <c r="J1480" s="807"/>
      <c r="K1480" s="807">
        <v>1602.1846</v>
      </c>
      <c r="L1480" s="807">
        <f t="shared" si="120"/>
        <v>137.78787560000001</v>
      </c>
      <c r="M1480" s="807">
        <f t="shared" si="120"/>
        <v>44.861168800000002</v>
      </c>
      <c r="N1480" s="786">
        <f t="shared" si="121"/>
        <v>11.482322966666667</v>
      </c>
      <c r="O1480" s="786">
        <f t="shared" si="117"/>
        <v>3.7384307333333333</v>
      </c>
      <c r="P1480" s="786" t="s">
        <v>9478</v>
      </c>
      <c r="Q1480" s="786" t="s">
        <v>9478</v>
      </c>
      <c r="R1480" s="807" t="s">
        <v>16712</v>
      </c>
      <c r="S1480" s="807" t="s">
        <v>8952</v>
      </c>
      <c r="T1480" s="800" t="s">
        <v>9859</v>
      </c>
      <c r="U1480" s="807"/>
      <c r="V1480" s="963">
        <v>1</v>
      </c>
      <c r="W1480" s="807"/>
      <c r="X1480" s="807"/>
      <c r="Y1480" s="807"/>
      <c r="Z1480" s="807"/>
      <c r="AA1480" s="807"/>
      <c r="AB1480" s="807"/>
      <c r="AC1480" s="807"/>
      <c r="AD1480" s="807"/>
      <c r="AE1480" s="807"/>
      <c r="AF1480" s="807"/>
      <c r="AG1480" s="807"/>
      <c r="AH1480" s="807"/>
      <c r="AI1480" s="807" t="s">
        <v>13302</v>
      </c>
      <c r="AJ1480" s="807"/>
    </row>
    <row r="1481" spans="1:36" ht="47.25" customHeight="1" x14ac:dyDescent="0.25">
      <c r="A1481" s="765"/>
      <c r="B1481" s="784">
        <v>1473</v>
      </c>
      <c r="C1481" s="785" t="s">
        <v>2790</v>
      </c>
      <c r="D1481" s="783" t="s">
        <v>10102</v>
      </c>
      <c r="E1481" s="807" t="s">
        <v>9849</v>
      </c>
      <c r="F1481" s="783" t="s">
        <v>10102</v>
      </c>
      <c r="G1481" s="807" t="s">
        <v>9071</v>
      </c>
      <c r="H1481" s="807"/>
      <c r="I1481" s="807"/>
      <c r="J1481" s="807"/>
      <c r="K1481" s="807">
        <v>1602.1846</v>
      </c>
      <c r="L1481" s="807">
        <f t="shared" si="120"/>
        <v>137.78787560000001</v>
      </c>
      <c r="M1481" s="807">
        <f t="shared" si="120"/>
        <v>44.861168800000002</v>
      </c>
      <c r="N1481" s="786">
        <f t="shared" si="121"/>
        <v>11.482322966666667</v>
      </c>
      <c r="O1481" s="786">
        <f t="shared" si="117"/>
        <v>3.7384307333333333</v>
      </c>
      <c r="P1481" s="786" t="s">
        <v>9478</v>
      </c>
      <c r="Q1481" s="786" t="s">
        <v>9478</v>
      </c>
      <c r="R1481" s="807" t="s">
        <v>16712</v>
      </c>
      <c r="S1481" s="807" t="s">
        <v>8952</v>
      </c>
      <c r="T1481" s="800" t="s">
        <v>9860</v>
      </c>
      <c r="U1481" s="807"/>
      <c r="V1481" s="963">
        <v>1</v>
      </c>
      <c r="W1481" s="807"/>
      <c r="X1481" s="807"/>
      <c r="Y1481" s="807"/>
      <c r="Z1481" s="807"/>
      <c r="AA1481" s="807"/>
      <c r="AB1481" s="807"/>
      <c r="AC1481" s="807"/>
      <c r="AD1481" s="807"/>
      <c r="AE1481" s="807"/>
      <c r="AF1481" s="807"/>
      <c r="AG1481" s="807"/>
      <c r="AH1481" s="807"/>
      <c r="AI1481" s="807" t="s">
        <v>13302</v>
      </c>
      <c r="AJ1481" s="807"/>
    </row>
    <row r="1482" spans="1:36" ht="47.25" customHeight="1" x14ac:dyDescent="0.25">
      <c r="A1482" s="765"/>
      <c r="B1482" s="784">
        <v>1474</v>
      </c>
      <c r="C1482" s="785" t="s">
        <v>2790</v>
      </c>
      <c r="D1482" s="783" t="s">
        <v>10103</v>
      </c>
      <c r="E1482" s="807" t="s">
        <v>9850</v>
      </c>
      <c r="F1482" s="783" t="s">
        <v>10103</v>
      </c>
      <c r="G1482" s="807" t="s">
        <v>9071</v>
      </c>
      <c r="H1482" s="807"/>
      <c r="I1482" s="807"/>
      <c r="J1482" s="807"/>
      <c r="K1482" s="807">
        <v>1602.1846</v>
      </c>
      <c r="L1482" s="807">
        <f t="shared" si="120"/>
        <v>137.78787560000001</v>
      </c>
      <c r="M1482" s="807">
        <f t="shared" si="120"/>
        <v>44.861168800000002</v>
      </c>
      <c r="N1482" s="786">
        <f t="shared" si="121"/>
        <v>11.482322966666667</v>
      </c>
      <c r="O1482" s="786">
        <f t="shared" si="117"/>
        <v>3.7384307333333333</v>
      </c>
      <c r="P1482" s="786" t="s">
        <v>9478</v>
      </c>
      <c r="Q1482" s="786" t="s">
        <v>9478</v>
      </c>
      <c r="R1482" s="807" t="s">
        <v>16712</v>
      </c>
      <c r="S1482" s="807" t="s">
        <v>8952</v>
      </c>
      <c r="T1482" s="800" t="s">
        <v>9861</v>
      </c>
      <c r="U1482" s="807"/>
      <c r="V1482" s="963">
        <v>1</v>
      </c>
      <c r="W1482" s="807"/>
      <c r="X1482" s="807"/>
      <c r="Y1482" s="807"/>
      <c r="Z1482" s="807"/>
      <c r="AA1482" s="807"/>
      <c r="AB1482" s="807"/>
      <c r="AC1482" s="807"/>
      <c r="AD1482" s="807"/>
      <c r="AE1482" s="807"/>
      <c r="AF1482" s="807"/>
      <c r="AG1482" s="807"/>
      <c r="AH1482" s="807"/>
      <c r="AI1482" s="807" t="s">
        <v>13302</v>
      </c>
      <c r="AJ1482" s="807"/>
    </row>
    <row r="1483" spans="1:36" ht="47.25" customHeight="1" x14ac:dyDescent="0.25">
      <c r="A1483" s="765"/>
      <c r="B1483" s="784">
        <v>1475</v>
      </c>
      <c r="C1483" s="785" t="s">
        <v>2790</v>
      </c>
      <c r="D1483" s="783" t="s">
        <v>10104</v>
      </c>
      <c r="E1483" s="807" t="s">
        <v>9851</v>
      </c>
      <c r="F1483" s="783" t="s">
        <v>10104</v>
      </c>
      <c r="G1483" s="807" t="s">
        <v>9071</v>
      </c>
      <c r="H1483" s="807"/>
      <c r="I1483" s="807"/>
      <c r="J1483" s="807"/>
      <c r="K1483" s="807">
        <v>1602.1846</v>
      </c>
      <c r="L1483" s="807">
        <f t="shared" si="120"/>
        <v>137.78787560000001</v>
      </c>
      <c r="M1483" s="807">
        <f t="shared" si="120"/>
        <v>44.861168800000002</v>
      </c>
      <c r="N1483" s="786">
        <f t="shared" si="121"/>
        <v>11.482322966666667</v>
      </c>
      <c r="O1483" s="786">
        <f t="shared" si="117"/>
        <v>3.7384307333333333</v>
      </c>
      <c r="P1483" s="786" t="s">
        <v>9478</v>
      </c>
      <c r="Q1483" s="786" t="s">
        <v>9478</v>
      </c>
      <c r="R1483" s="807" t="s">
        <v>16712</v>
      </c>
      <c r="S1483" s="807" t="s">
        <v>8952</v>
      </c>
      <c r="T1483" s="800" t="s">
        <v>9862</v>
      </c>
      <c r="U1483" s="807"/>
      <c r="V1483" s="963">
        <v>1</v>
      </c>
      <c r="W1483" s="807"/>
      <c r="X1483" s="807"/>
      <c r="Y1483" s="807"/>
      <c r="Z1483" s="807"/>
      <c r="AA1483" s="807"/>
      <c r="AB1483" s="807"/>
      <c r="AC1483" s="807"/>
      <c r="AD1483" s="807"/>
      <c r="AE1483" s="807"/>
      <c r="AF1483" s="807"/>
      <c r="AG1483" s="807"/>
      <c r="AH1483" s="807"/>
      <c r="AI1483" s="807" t="s">
        <v>13302</v>
      </c>
      <c r="AJ1483" s="807"/>
    </row>
    <row r="1484" spans="1:36" ht="47.25" customHeight="1" x14ac:dyDescent="0.25">
      <c r="A1484" s="765"/>
      <c r="B1484" s="784">
        <v>1476</v>
      </c>
      <c r="C1484" s="785" t="s">
        <v>2790</v>
      </c>
      <c r="D1484" s="783" t="s">
        <v>10105</v>
      </c>
      <c r="E1484" s="807" t="s">
        <v>9852</v>
      </c>
      <c r="F1484" s="783" t="s">
        <v>10105</v>
      </c>
      <c r="G1484" s="807" t="s">
        <v>9071</v>
      </c>
      <c r="H1484" s="807"/>
      <c r="I1484" s="807"/>
      <c r="J1484" s="807"/>
      <c r="K1484" s="807">
        <v>1602.1846</v>
      </c>
      <c r="L1484" s="807">
        <f t="shared" si="120"/>
        <v>137.78787560000001</v>
      </c>
      <c r="M1484" s="807">
        <f t="shared" si="120"/>
        <v>44.861168800000002</v>
      </c>
      <c r="N1484" s="786">
        <f t="shared" si="121"/>
        <v>11.482322966666667</v>
      </c>
      <c r="O1484" s="786">
        <f t="shared" si="117"/>
        <v>3.7384307333333333</v>
      </c>
      <c r="P1484" s="786" t="s">
        <v>9478</v>
      </c>
      <c r="Q1484" s="786" t="s">
        <v>9478</v>
      </c>
      <c r="R1484" s="807" t="s">
        <v>16712</v>
      </c>
      <c r="S1484" s="807" t="s">
        <v>8952</v>
      </c>
      <c r="T1484" s="800" t="s">
        <v>9863</v>
      </c>
      <c r="U1484" s="807"/>
      <c r="V1484" s="963">
        <v>1</v>
      </c>
      <c r="W1484" s="807"/>
      <c r="X1484" s="807"/>
      <c r="Y1484" s="807"/>
      <c r="Z1484" s="807"/>
      <c r="AA1484" s="807"/>
      <c r="AB1484" s="807"/>
      <c r="AC1484" s="807"/>
      <c r="AD1484" s="807"/>
      <c r="AE1484" s="807"/>
      <c r="AF1484" s="807"/>
      <c r="AG1484" s="807"/>
      <c r="AH1484" s="807"/>
      <c r="AI1484" s="807" t="s">
        <v>13302</v>
      </c>
      <c r="AJ1484" s="807"/>
    </row>
    <row r="1485" spans="1:36" ht="47.25" customHeight="1" x14ac:dyDescent="0.25">
      <c r="A1485" s="765"/>
      <c r="B1485" s="784">
        <v>1477</v>
      </c>
      <c r="C1485" s="798" t="s">
        <v>2759</v>
      </c>
      <c r="D1485" s="785" t="s">
        <v>9950</v>
      </c>
      <c r="E1485" s="807" t="s">
        <v>10944</v>
      </c>
      <c r="F1485" s="785" t="s">
        <v>9950</v>
      </c>
      <c r="G1485" s="807" t="s">
        <v>9071</v>
      </c>
      <c r="H1485" s="807"/>
      <c r="I1485" s="807"/>
      <c r="J1485" s="807"/>
      <c r="K1485" s="807">
        <v>3127</v>
      </c>
      <c r="L1485" s="807">
        <f t="shared" si="120"/>
        <v>268.92199999999997</v>
      </c>
      <c r="M1485" s="807">
        <f t="shared" si="120"/>
        <v>87.555999999999997</v>
      </c>
      <c r="N1485" s="786">
        <f t="shared" si="121"/>
        <v>22.410166666666665</v>
      </c>
      <c r="O1485" s="786">
        <f t="shared" si="117"/>
        <v>7.2963333333333331</v>
      </c>
      <c r="P1485" s="786" t="s">
        <v>16708</v>
      </c>
      <c r="Q1485" s="786" t="s">
        <v>16708</v>
      </c>
      <c r="R1485" s="807" t="s">
        <v>16712</v>
      </c>
      <c r="S1485" s="807" t="s">
        <v>8952</v>
      </c>
      <c r="T1485" s="800" t="s">
        <v>9826</v>
      </c>
      <c r="U1485" s="807"/>
      <c r="V1485" s="963"/>
      <c r="W1485" s="807"/>
      <c r="X1485" s="807"/>
      <c r="Y1485" s="807"/>
      <c r="Z1485" s="807" t="s">
        <v>10943</v>
      </c>
      <c r="AA1485" s="807"/>
      <c r="AB1485" s="807"/>
      <c r="AC1485" s="807"/>
      <c r="AD1485" s="807"/>
      <c r="AE1485" s="807"/>
      <c r="AF1485" s="807"/>
      <c r="AG1485" s="807"/>
      <c r="AH1485" s="807"/>
      <c r="AI1485" s="807"/>
      <c r="AJ1485" s="807"/>
    </row>
    <row r="1486" spans="1:36" ht="47.25" customHeight="1" x14ac:dyDescent="0.25">
      <c r="A1486" s="765"/>
      <c r="B1486" s="784">
        <v>1478</v>
      </c>
      <c r="C1486" s="798" t="s">
        <v>2759</v>
      </c>
      <c r="D1486" s="785" t="s">
        <v>9951</v>
      </c>
      <c r="E1486" s="807" t="s">
        <v>10946</v>
      </c>
      <c r="F1486" s="785" t="s">
        <v>9951</v>
      </c>
      <c r="G1486" s="807" t="s">
        <v>9071</v>
      </c>
      <c r="H1486" s="807" t="s">
        <v>10945</v>
      </c>
      <c r="I1486" s="807"/>
      <c r="J1486" s="807"/>
      <c r="K1486" s="807">
        <v>3100.8</v>
      </c>
      <c r="L1486" s="807">
        <f t="shared" si="120"/>
        <v>266.66879999999998</v>
      </c>
      <c r="M1486" s="807">
        <f t="shared" si="120"/>
        <v>86.822400000000002</v>
      </c>
      <c r="N1486" s="786">
        <f>K1486*0.086/12</f>
        <v>22.222399999999997</v>
      </c>
      <c r="O1486" s="786">
        <f t="shared" si="117"/>
        <v>7.2351999999999999</v>
      </c>
      <c r="P1486" s="786" t="s">
        <v>2549</v>
      </c>
      <c r="Q1486" s="786" t="s">
        <v>2549</v>
      </c>
      <c r="R1486" s="807" t="s">
        <v>16712</v>
      </c>
      <c r="S1486" s="807" t="s">
        <v>8952</v>
      </c>
      <c r="T1486" s="800" t="s">
        <v>9827</v>
      </c>
      <c r="U1486" s="807"/>
      <c r="V1486" s="963"/>
      <c r="W1486" s="807"/>
      <c r="X1486" s="807"/>
      <c r="Y1486" s="807"/>
      <c r="Z1486" s="807" t="s">
        <v>1570</v>
      </c>
      <c r="AA1486" s="807"/>
      <c r="AB1486" s="807"/>
      <c r="AC1486" s="807"/>
      <c r="AD1486" s="807"/>
      <c r="AE1486" s="807"/>
      <c r="AF1486" s="807"/>
      <c r="AG1486" s="807"/>
      <c r="AH1486" s="807"/>
      <c r="AI1486" s="807"/>
      <c r="AJ1486" s="807"/>
    </row>
    <row r="1487" spans="1:36" s="577" customFormat="1" ht="47.25" customHeight="1" x14ac:dyDescent="0.25">
      <c r="A1487" s="765"/>
      <c r="B1487" s="784">
        <v>1479</v>
      </c>
      <c r="C1487" s="798" t="s">
        <v>2759</v>
      </c>
      <c r="D1487" s="785" t="s">
        <v>9952</v>
      </c>
      <c r="E1487" s="807" t="s">
        <v>10948</v>
      </c>
      <c r="F1487" s="785" t="s">
        <v>9952</v>
      </c>
      <c r="G1487" s="807" t="s">
        <v>9071</v>
      </c>
      <c r="H1487" s="807"/>
      <c r="I1487" s="807"/>
      <c r="J1487" s="807"/>
      <c r="K1487" s="807">
        <v>7306.1</v>
      </c>
      <c r="L1487" s="807">
        <f t="shared" si="120"/>
        <v>628.32460000000003</v>
      </c>
      <c r="M1487" s="807">
        <f t="shared" si="120"/>
        <v>204.57080000000002</v>
      </c>
      <c r="N1487" s="786">
        <f>(K1487*0.086)/12</f>
        <v>52.360383333333338</v>
      </c>
      <c r="O1487" s="786">
        <f t="shared" si="117"/>
        <v>17.047566666666668</v>
      </c>
      <c r="P1487" s="786" t="s">
        <v>9953</v>
      </c>
      <c r="Q1487" s="786" t="s">
        <v>9953</v>
      </c>
      <c r="R1487" s="807" t="s">
        <v>16712</v>
      </c>
      <c r="S1487" s="807" t="s">
        <v>8952</v>
      </c>
      <c r="T1487" s="800" t="s">
        <v>9817</v>
      </c>
      <c r="U1487" s="807"/>
      <c r="V1487" s="994">
        <v>5</v>
      </c>
      <c r="W1487" s="807" t="s">
        <v>10537</v>
      </c>
      <c r="X1487" s="807"/>
      <c r="Y1487" s="807"/>
      <c r="Z1487" s="807"/>
      <c r="AA1487" s="807"/>
      <c r="AB1487" s="807"/>
      <c r="AC1487" s="807"/>
      <c r="AD1487" s="807"/>
      <c r="AE1487" s="807"/>
      <c r="AF1487" s="807"/>
      <c r="AG1487" s="807"/>
      <c r="AH1487" s="807"/>
      <c r="AI1487" s="807"/>
      <c r="AJ1487" s="807"/>
    </row>
    <row r="1488" spans="1:36" ht="47.25" customHeight="1" x14ac:dyDescent="0.25">
      <c r="A1488" s="765"/>
      <c r="B1488" s="784">
        <v>1480</v>
      </c>
      <c r="C1488" s="798" t="s">
        <v>2759</v>
      </c>
      <c r="D1488" s="785" t="s">
        <v>9954</v>
      </c>
      <c r="E1488" s="807" t="s">
        <v>10949</v>
      </c>
      <c r="F1488" s="785" t="s">
        <v>9954</v>
      </c>
      <c r="G1488" s="807" t="s">
        <v>9071</v>
      </c>
      <c r="H1488" s="807" t="s">
        <v>10947</v>
      </c>
      <c r="I1488" s="807"/>
      <c r="J1488" s="807"/>
      <c r="K1488" s="807">
        <v>1266.2</v>
      </c>
      <c r="L1488" s="807">
        <f t="shared" si="120"/>
        <v>108.89320000000001</v>
      </c>
      <c r="M1488" s="807">
        <f t="shared" si="120"/>
        <v>35.453600000000002</v>
      </c>
      <c r="N1488" s="786">
        <f t="shared" ref="N1488:N1490" si="122">K1488*0.086/12</f>
        <v>9.0744333333333334</v>
      </c>
      <c r="O1488" s="786">
        <f t="shared" si="117"/>
        <v>2.9544666666666668</v>
      </c>
      <c r="P1488" s="786" t="s">
        <v>2549</v>
      </c>
      <c r="Q1488" s="786" t="s">
        <v>2549</v>
      </c>
      <c r="R1488" s="807" t="s">
        <v>16712</v>
      </c>
      <c r="S1488" s="807" t="s">
        <v>8952</v>
      </c>
      <c r="T1488" s="800" t="s">
        <v>9828</v>
      </c>
      <c r="U1488" s="807"/>
      <c r="V1488" s="963">
        <v>2</v>
      </c>
      <c r="W1488" s="807" t="s">
        <v>10639</v>
      </c>
      <c r="X1488" s="807"/>
      <c r="Y1488" s="807"/>
      <c r="Z1488" s="807"/>
      <c r="AA1488" s="807"/>
      <c r="AB1488" s="807"/>
      <c r="AC1488" s="807"/>
      <c r="AD1488" s="807"/>
      <c r="AE1488" s="807"/>
      <c r="AF1488" s="807"/>
      <c r="AG1488" s="807"/>
      <c r="AH1488" s="807"/>
      <c r="AI1488" s="807"/>
      <c r="AJ1488" s="807"/>
    </row>
    <row r="1489" spans="1:36" s="577" customFormat="1" ht="47.25" customHeight="1" x14ac:dyDescent="0.25">
      <c r="A1489" s="765"/>
      <c r="B1489" s="784">
        <v>1481</v>
      </c>
      <c r="C1489" s="798" t="s">
        <v>2759</v>
      </c>
      <c r="D1489" s="785" t="s">
        <v>9955</v>
      </c>
      <c r="E1489" s="807" t="s">
        <v>10954</v>
      </c>
      <c r="F1489" s="785" t="s">
        <v>9955</v>
      </c>
      <c r="G1489" s="807" t="s">
        <v>9071</v>
      </c>
      <c r="H1489" s="807" t="s">
        <v>10950</v>
      </c>
      <c r="I1489" s="807"/>
      <c r="J1489" s="807"/>
      <c r="K1489" s="807">
        <v>7957.17</v>
      </c>
      <c r="L1489" s="807">
        <f t="shared" si="120"/>
        <v>684.31661999999994</v>
      </c>
      <c r="M1489" s="807">
        <f t="shared" si="120"/>
        <v>222.80076</v>
      </c>
      <c r="N1489" s="786">
        <f t="shared" si="122"/>
        <v>57.026384999999998</v>
      </c>
      <c r="O1489" s="786">
        <f t="shared" si="117"/>
        <v>18.56673</v>
      </c>
      <c r="P1489" s="786" t="s">
        <v>9956</v>
      </c>
      <c r="Q1489" s="786" t="s">
        <v>9956</v>
      </c>
      <c r="R1489" s="807" t="s">
        <v>16712</v>
      </c>
      <c r="S1489" s="807" t="s">
        <v>8952</v>
      </c>
      <c r="T1489" s="800" t="s">
        <v>14736</v>
      </c>
      <c r="U1489" s="807"/>
      <c r="V1489" s="994"/>
      <c r="W1489" s="807"/>
      <c r="X1489" s="807"/>
      <c r="Y1489" s="807"/>
      <c r="Z1489" s="807" t="s">
        <v>10951</v>
      </c>
      <c r="AA1489" s="807"/>
      <c r="AB1489" s="807"/>
      <c r="AC1489" s="807"/>
      <c r="AD1489" s="807"/>
      <c r="AE1489" s="807"/>
      <c r="AF1489" s="807"/>
      <c r="AG1489" s="807"/>
      <c r="AH1489" s="807"/>
      <c r="AI1489" s="807"/>
      <c r="AJ1489" s="807"/>
    </row>
    <row r="1490" spans="1:36" s="577" customFormat="1" ht="47.25" customHeight="1" x14ac:dyDescent="0.25">
      <c r="A1490" s="765"/>
      <c r="B1490" s="784">
        <v>1482</v>
      </c>
      <c r="C1490" s="798" t="s">
        <v>2759</v>
      </c>
      <c r="D1490" s="785" t="s">
        <v>9957</v>
      </c>
      <c r="E1490" s="807" t="s">
        <v>10955</v>
      </c>
      <c r="F1490" s="785" t="s">
        <v>9957</v>
      </c>
      <c r="G1490" s="807" t="s">
        <v>9071</v>
      </c>
      <c r="H1490" s="807" t="s">
        <v>10952</v>
      </c>
      <c r="I1490" s="807"/>
      <c r="J1490" s="807"/>
      <c r="K1490" s="807">
        <v>3966</v>
      </c>
      <c r="L1490" s="807">
        <f t="shared" si="120"/>
        <v>341.07599999999996</v>
      </c>
      <c r="M1490" s="807">
        <f t="shared" si="120"/>
        <v>111.048</v>
      </c>
      <c r="N1490" s="786">
        <f t="shared" si="122"/>
        <v>28.422999999999998</v>
      </c>
      <c r="O1490" s="786">
        <f t="shared" si="117"/>
        <v>9.2539999999999996</v>
      </c>
      <c r="P1490" s="786" t="s">
        <v>9958</v>
      </c>
      <c r="Q1490" s="786" t="s">
        <v>9958</v>
      </c>
      <c r="R1490" s="807" t="s">
        <v>16712</v>
      </c>
      <c r="S1490" s="807" t="s">
        <v>8952</v>
      </c>
      <c r="T1490" s="800" t="s">
        <v>9816</v>
      </c>
      <c r="U1490" s="807"/>
      <c r="V1490" s="994"/>
      <c r="W1490" s="807"/>
      <c r="X1490" s="807">
        <v>2</v>
      </c>
      <c r="Y1490" s="807" t="s">
        <v>10268</v>
      </c>
      <c r="Z1490" s="807" t="s">
        <v>1570</v>
      </c>
      <c r="AA1490" s="807"/>
      <c r="AB1490" s="807"/>
      <c r="AC1490" s="807"/>
      <c r="AD1490" s="807"/>
      <c r="AE1490" s="807"/>
      <c r="AF1490" s="807"/>
      <c r="AG1490" s="807"/>
      <c r="AH1490" s="807"/>
      <c r="AI1490" s="807"/>
      <c r="AJ1490" s="807"/>
    </row>
    <row r="1491" spans="1:36" s="577" customFormat="1" ht="47.25" customHeight="1" x14ac:dyDescent="0.25">
      <c r="A1491" s="765"/>
      <c r="B1491" s="784">
        <v>1483</v>
      </c>
      <c r="C1491" s="798" t="s">
        <v>2759</v>
      </c>
      <c r="D1491" s="785" t="s">
        <v>9959</v>
      </c>
      <c r="E1491" s="807" t="s">
        <v>10953</v>
      </c>
      <c r="F1491" s="785" t="s">
        <v>9959</v>
      </c>
      <c r="G1491" s="807" t="s">
        <v>9071</v>
      </c>
      <c r="H1491" s="807"/>
      <c r="I1491" s="807"/>
      <c r="J1491" s="807"/>
      <c r="K1491" s="807">
        <v>4554.5</v>
      </c>
      <c r="L1491" s="807">
        <f t="shared" si="120"/>
        <v>391.68700000000001</v>
      </c>
      <c r="M1491" s="807">
        <f t="shared" si="120"/>
        <v>127.52599999999998</v>
      </c>
      <c r="N1491" s="786">
        <f t="shared" ref="N1491:N1492" si="123">(K1491*0.086)/12</f>
        <v>32.640583333333332</v>
      </c>
      <c r="O1491" s="786">
        <f t="shared" si="117"/>
        <v>10.627166666666666</v>
      </c>
      <c r="P1491" s="786" t="s">
        <v>16708</v>
      </c>
      <c r="Q1491" s="786" t="s">
        <v>16708</v>
      </c>
      <c r="R1491" s="807" t="s">
        <v>16712</v>
      </c>
      <c r="S1491" s="807" t="s">
        <v>8952</v>
      </c>
      <c r="T1491" s="800" t="s">
        <v>9815</v>
      </c>
      <c r="U1491" s="807"/>
      <c r="V1491" s="994"/>
      <c r="W1491" s="807"/>
      <c r="X1491" s="807"/>
      <c r="Y1491" s="807"/>
      <c r="Z1491" s="807" t="s">
        <v>16957</v>
      </c>
      <c r="AA1491" s="807"/>
      <c r="AB1491" s="807"/>
      <c r="AC1491" s="807"/>
      <c r="AD1491" s="807"/>
      <c r="AE1491" s="807"/>
      <c r="AF1491" s="807"/>
      <c r="AG1491" s="807"/>
      <c r="AH1491" s="807"/>
      <c r="AI1491" s="807"/>
      <c r="AJ1491" s="807"/>
    </row>
    <row r="1492" spans="1:36" ht="47.25" customHeight="1" x14ac:dyDescent="0.25">
      <c r="A1492" s="765"/>
      <c r="B1492" s="784">
        <v>1484</v>
      </c>
      <c r="C1492" s="798" t="s">
        <v>2759</v>
      </c>
      <c r="D1492" s="785" t="s">
        <v>9960</v>
      </c>
      <c r="E1492" s="807" t="s">
        <v>13175</v>
      </c>
      <c r="F1492" s="785" t="s">
        <v>16966</v>
      </c>
      <c r="G1492" s="807" t="s">
        <v>9071</v>
      </c>
      <c r="H1492" s="807"/>
      <c r="I1492" s="807"/>
      <c r="J1492" s="807" t="s">
        <v>3910</v>
      </c>
      <c r="K1492" s="807">
        <v>14237.9</v>
      </c>
      <c r="L1492" s="807">
        <f t="shared" si="120"/>
        <v>1224.4594</v>
      </c>
      <c r="M1492" s="807">
        <f t="shared" si="120"/>
        <v>398.66120000000001</v>
      </c>
      <c r="N1492" s="786">
        <f t="shared" si="123"/>
        <v>102.03828333333333</v>
      </c>
      <c r="O1492" s="786">
        <f t="shared" si="117"/>
        <v>33.221766666666667</v>
      </c>
      <c r="P1492" s="807" t="s">
        <v>815</v>
      </c>
      <c r="Q1492" s="807" t="s">
        <v>815</v>
      </c>
      <c r="R1492" s="807" t="s">
        <v>16712</v>
      </c>
      <c r="S1492" s="807" t="s">
        <v>8952</v>
      </c>
      <c r="T1492" s="800" t="s">
        <v>3913</v>
      </c>
      <c r="U1492" s="807"/>
      <c r="V1492" s="963">
        <v>2</v>
      </c>
      <c r="W1492" s="807" t="s">
        <v>10956</v>
      </c>
      <c r="X1492" s="807"/>
      <c r="Y1492" s="807"/>
      <c r="Z1492" s="807"/>
      <c r="AA1492" s="807"/>
      <c r="AB1492" s="807" t="s">
        <v>10226</v>
      </c>
      <c r="AC1492" s="807"/>
      <c r="AD1492" s="807"/>
      <c r="AE1492" s="807"/>
      <c r="AF1492" s="807"/>
      <c r="AG1492" s="807"/>
      <c r="AH1492" s="807"/>
      <c r="AI1492" s="807" t="s">
        <v>13302</v>
      </c>
      <c r="AJ1492" s="807"/>
    </row>
    <row r="1493" spans="1:36" ht="47.25" customHeight="1" x14ac:dyDescent="0.25">
      <c r="A1493" s="765"/>
      <c r="B1493" s="784">
        <v>1485</v>
      </c>
      <c r="C1493" s="798" t="s">
        <v>2759</v>
      </c>
      <c r="D1493" s="785" t="s">
        <v>9961</v>
      </c>
      <c r="E1493" s="807" t="s">
        <v>10958</v>
      </c>
      <c r="F1493" s="785" t="s">
        <v>9961</v>
      </c>
      <c r="G1493" s="807" t="s">
        <v>9071</v>
      </c>
      <c r="H1493" s="807" t="s">
        <v>10957</v>
      </c>
      <c r="I1493" s="807"/>
      <c r="J1493" s="807"/>
      <c r="K1493" s="807">
        <v>3894.5</v>
      </c>
      <c r="L1493" s="807">
        <f t="shared" si="120"/>
        <v>334.92699999999996</v>
      </c>
      <c r="M1493" s="807">
        <f t="shared" si="120"/>
        <v>109.04599999999999</v>
      </c>
      <c r="N1493" s="786">
        <f>K1493*0.086/12</f>
        <v>27.910583333333332</v>
      </c>
      <c r="O1493" s="786">
        <f t="shared" si="117"/>
        <v>9.0871666666666666</v>
      </c>
      <c r="P1493" s="786" t="s">
        <v>9962</v>
      </c>
      <c r="Q1493" s="786" t="s">
        <v>9962</v>
      </c>
      <c r="R1493" s="807" t="s">
        <v>16712</v>
      </c>
      <c r="S1493" s="807" t="s">
        <v>8952</v>
      </c>
      <c r="T1493" s="800" t="s">
        <v>9818</v>
      </c>
      <c r="U1493" s="807"/>
      <c r="V1493" s="963">
        <v>1</v>
      </c>
      <c r="W1493" s="807" t="s">
        <v>10608</v>
      </c>
      <c r="X1493" s="807"/>
      <c r="Y1493" s="807"/>
      <c r="Z1493" s="807"/>
      <c r="AA1493" s="807"/>
      <c r="AB1493" s="807"/>
      <c r="AC1493" s="807"/>
      <c r="AD1493" s="807"/>
      <c r="AE1493" s="807"/>
      <c r="AF1493" s="807"/>
      <c r="AG1493" s="807"/>
      <c r="AH1493" s="807"/>
      <c r="AI1493" s="807"/>
      <c r="AJ1493" s="807"/>
    </row>
    <row r="1494" spans="1:36" s="577" customFormat="1" ht="47.25" customHeight="1" x14ac:dyDescent="0.25">
      <c r="A1494" s="765"/>
      <c r="B1494" s="784">
        <v>1486</v>
      </c>
      <c r="C1494" s="798" t="s">
        <v>2759</v>
      </c>
      <c r="D1494" s="785" t="s">
        <v>9963</v>
      </c>
      <c r="E1494" s="807" t="s">
        <v>10960</v>
      </c>
      <c r="F1494" s="785" t="s">
        <v>9963</v>
      </c>
      <c r="G1494" s="807" t="s">
        <v>9071</v>
      </c>
      <c r="H1494" s="807"/>
      <c r="I1494" s="807"/>
      <c r="J1494" s="807"/>
      <c r="K1494" s="807"/>
      <c r="L1494" s="807"/>
      <c r="M1494" s="807"/>
      <c r="N1494" s="786">
        <f>(K1494*0.087)/12</f>
        <v>0</v>
      </c>
      <c r="O1494" s="786">
        <f t="shared" si="117"/>
        <v>0</v>
      </c>
      <c r="P1494" s="786" t="s">
        <v>9945</v>
      </c>
      <c r="Q1494" s="786" t="s">
        <v>9945</v>
      </c>
      <c r="R1494" s="807" t="s">
        <v>16712</v>
      </c>
      <c r="S1494" s="807" t="s">
        <v>8952</v>
      </c>
      <c r="T1494" s="800" t="s">
        <v>9819</v>
      </c>
      <c r="U1494" s="807"/>
      <c r="V1494" s="1002">
        <v>6</v>
      </c>
      <c r="W1494" s="807" t="s">
        <v>10959</v>
      </c>
      <c r="X1494" s="807"/>
      <c r="Y1494" s="807"/>
      <c r="Z1494" s="807"/>
      <c r="AA1494" s="807"/>
      <c r="AB1494" s="807"/>
      <c r="AC1494" s="807"/>
      <c r="AD1494" s="807"/>
      <c r="AE1494" s="807"/>
      <c r="AF1494" s="807"/>
      <c r="AG1494" s="807"/>
      <c r="AH1494" s="807"/>
      <c r="AI1494" s="807"/>
      <c r="AJ1494" s="807"/>
    </row>
    <row r="1495" spans="1:36" ht="47.25" customHeight="1" x14ac:dyDescent="0.25">
      <c r="A1495" s="765"/>
      <c r="B1495" s="784">
        <v>1487</v>
      </c>
      <c r="C1495" s="798" t="s">
        <v>2759</v>
      </c>
      <c r="D1495" s="785" t="s">
        <v>9964</v>
      </c>
      <c r="E1495" s="807" t="s">
        <v>10962</v>
      </c>
      <c r="F1495" s="785" t="s">
        <v>9964</v>
      </c>
      <c r="G1495" s="807" t="s">
        <v>9071</v>
      </c>
      <c r="H1495" s="807" t="s">
        <v>10961</v>
      </c>
      <c r="I1495" s="807"/>
      <c r="J1495" s="807"/>
      <c r="K1495" s="807">
        <v>3781.8</v>
      </c>
      <c r="L1495" s="807">
        <f t="shared" si="120"/>
        <v>325.23480000000001</v>
      </c>
      <c r="M1495" s="807">
        <f t="shared" si="120"/>
        <v>105.89040000000001</v>
      </c>
      <c r="N1495" s="786">
        <f>K1495*0.086/12</f>
        <v>27.102900000000002</v>
      </c>
      <c r="O1495" s="786">
        <f t="shared" si="117"/>
        <v>8.8242000000000012</v>
      </c>
      <c r="P1495" s="786" t="s">
        <v>2549</v>
      </c>
      <c r="Q1495" s="786" t="s">
        <v>2549</v>
      </c>
      <c r="R1495" s="807" t="s">
        <v>16712</v>
      </c>
      <c r="S1495" s="807" t="s">
        <v>8952</v>
      </c>
      <c r="T1495" s="800" t="s">
        <v>9820</v>
      </c>
      <c r="U1495" s="807"/>
      <c r="V1495" s="963"/>
      <c r="W1495" s="807"/>
      <c r="X1495" s="807"/>
      <c r="Y1495" s="807"/>
      <c r="Z1495" s="807" t="s">
        <v>1570</v>
      </c>
      <c r="AA1495" s="807"/>
      <c r="AB1495" s="807"/>
      <c r="AC1495" s="807"/>
      <c r="AD1495" s="807"/>
      <c r="AE1495" s="807"/>
      <c r="AF1495" s="807"/>
      <c r="AG1495" s="807"/>
      <c r="AH1495" s="807"/>
      <c r="AI1495" s="807"/>
      <c r="AJ1495" s="807"/>
    </row>
    <row r="1496" spans="1:36" ht="47.25" customHeight="1" x14ac:dyDescent="0.25">
      <c r="A1496" s="765"/>
      <c r="B1496" s="784">
        <v>1488</v>
      </c>
      <c r="C1496" s="798" t="s">
        <v>2759</v>
      </c>
      <c r="D1496" s="785" t="s">
        <v>9965</v>
      </c>
      <c r="E1496" s="807" t="s">
        <v>10963</v>
      </c>
      <c r="F1496" s="785" t="s">
        <v>9965</v>
      </c>
      <c r="G1496" s="807" t="s">
        <v>9071</v>
      </c>
      <c r="H1496" s="807"/>
      <c r="I1496" s="807"/>
      <c r="J1496" s="807"/>
      <c r="K1496" s="807">
        <v>4021.2</v>
      </c>
      <c r="L1496" s="807">
        <f t="shared" si="120"/>
        <v>345.82319999999993</v>
      </c>
      <c r="M1496" s="807">
        <f t="shared" si="120"/>
        <v>112.5936</v>
      </c>
      <c r="N1496" s="786">
        <f t="shared" ref="N1496:N1497" si="124">(K1496*0.086)/12</f>
        <v>28.818599999999993</v>
      </c>
      <c r="O1496" s="786">
        <f t="shared" si="117"/>
        <v>9.3827999999999996</v>
      </c>
      <c r="P1496" s="786" t="s">
        <v>17283</v>
      </c>
      <c r="Q1496" s="786" t="s">
        <v>17284</v>
      </c>
      <c r="R1496" s="807" t="s">
        <v>16712</v>
      </c>
      <c r="S1496" s="807" t="s">
        <v>8952</v>
      </c>
      <c r="T1496" s="800" t="s">
        <v>9821</v>
      </c>
      <c r="U1496" s="807"/>
      <c r="V1496" s="963"/>
      <c r="W1496" s="807"/>
      <c r="X1496" s="807"/>
      <c r="Y1496" s="807"/>
      <c r="Z1496" s="807" t="s">
        <v>1570</v>
      </c>
      <c r="AA1496" s="807"/>
      <c r="AB1496" s="807"/>
      <c r="AC1496" s="807"/>
      <c r="AD1496" s="807"/>
      <c r="AE1496" s="807"/>
      <c r="AF1496" s="807"/>
      <c r="AG1496" s="807"/>
      <c r="AH1496" s="807"/>
      <c r="AI1496" s="807"/>
      <c r="AJ1496" s="807"/>
    </row>
    <row r="1497" spans="1:36" ht="47.25" customHeight="1" x14ac:dyDescent="0.25">
      <c r="A1497" s="765"/>
      <c r="B1497" s="784">
        <v>1489</v>
      </c>
      <c r="C1497" s="798" t="s">
        <v>2759</v>
      </c>
      <c r="D1497" s="785" t="s">
        <v>9966</v>
      </c>
      <c r="E1497" s="807" t="s">
        <v>11017</v>
      </c>
      <c r="F1497" s="785" t="s">
        <v>9966</v>
      </c>
      <c r="G1497" s="807" t="s">
        <v>9071</v>
      </c>
      <c r="H1497" s="807"/>
      <c r="I1497" s="807"/>
      <c r="J1497" s="807"/>
      <c r="K1497" s="807">
        <v>4037.8</v>
      </c>
      <c r="L1497" s="807">
        <f t="shared" si="120"/>
        <v>347.25079999999997</v>
      </c>
      <c r="M1497" s="807">
        <f t="shared" si="120"/>
        <v>113.05840000000001</v>
      </c>
      <c r="N1497" s="786">
        <f t="shared" si="124"/>
        <v>28.937566666666665</v>
      </c>
      <c r="O1497" s="786">
        <f t="shared" si="117"/>
        <v>9.4215333333333344</v>
      </c>
      <c r="P1497" s="786" t="s">
        <v>9967</v>
      </c>
      <c r="Q1497" s="786" t="s">
        <v>9967</v>
      </c>
      <c r="R1497" s="807" t="s">
        <v>16712</v>
      </c>
      <c r="S1497" s="807" t="s">
        <v>8952</v>
      </c>
      <c r="T1497" s="800" t="s">
        <v>9822</v>
      </c>
      <c r="U1497" s="807"/>
      <c r="V1497" s="963">
        <v>1</v>
      </c>
      <c r="W1497" s="807"/>
      <c r="X1497" s="807"/>
      <c r="Y1497" s="807"/>
      <c r="Z1497" s="807"/>
      <c r="AA1497" s="807"/>
      <c r="AB1497" s="807"/>
      <c r="AC1497" s="807"/>
      <c r="AD1497" s="807"/>
      <c r="AE1497" s="807"/>
      <c r="AF1497" s="807"/>
      <c r="AG1497" s="807"/>
      <c r="AH1497" s="807"/>
      <c r="AI1497" s="807" t="s">
        <v>13302</v>
      </c>
      <c r="AJ1497" s="807"/>
    </row>
    <row r="1498" spans="1:36" s="577" customFormat="1" ht="47.25" customHeight="1" x14ac:dyDescent="0.25">
      <c r="A1498" s="765"/>
      <c r="B1498" s="784">
        <v>1490</v>
      </c>
      <c r="C1498" s="798" t="s">
        <v>2759</v>
      </c>
      <c r="D1498" s="785" t="s">
        <v>9968</v>
      </c>
      <c r="E1498" s="807" t="s">
        <v>9728</v>
      </c>
      <c r="F1498" s="785" t="s">
        <v>18030</v>
      </c>
      <c r="G1498" s="807" t="s">
        <v>1104</v>
      </c>
      <c r="H1498" s="807" t="s">
        <v>10964</v>
      </c>
      <c r="I1498" s="807"/>
      <c r="J1498" s="807"/>
      <c r="K1498" s="807">
        <v>5876.8</v>
      </c>
      <c r="L1498" s="807">
        <f t="shared" si="120"/>
        <v>505.40480000000002</v>
      </c>
      <c r="M1498" s="807">
        <f t="shared" si="120"/>
        <v>164.5504</v>
      </c>
      <c r="N1498" s="786">
        <f>K1498*0.086/12</f>
        <v>42.117066666666666</v>
      </c>
      <c r="O1498" s="786">
        <f>(K1498*0.028)/12</f>
        <v>13.712533333333333</v>
      </c>
      <c r="P1498" s="786" t="s">
        <v>2549</v>
      </c>
      <c r="Q1498" s="800" t="s">
        <v>813</v>
      </c>
      <c r="R1498" s="807" t="s">
        <v>17287</v>
      </c>
      <c r="S1498" s="807" t="s">
        <v>8952</v>
      </c>
      <c r="T1498" s="800" t="s">
        <v>10965</v>
      </c>
      <c r="U1498" s="807">
        <v>14.2</v>
      </c>
      <c r="V1498" s="1017">
        <v>3</v>
      </c>
      <c r="W1498" s="807" t="s">
        <v>10864</v>
      </c>
      <c r="X1498" s="807">
        <v>2</v>
      </c>
      <c r="Y1498" s="807" t="s">
        <v>10268</v>
      </c>
      <c r="Z1498" s="807"/>
      <c r="AA1498" s="807"/>
      <c r="AB1498" s="807" t="s">
        <v>10269</v>
      </c>
      <c r="AC1498" s="807" t="s">
        <v>10027</v>
      </c>
      <c r="AD1498" s="807" t="s">
        <v>10027</v>
      </c>
      <c r="AE1498" s="807" t="s">
        <v>10027</v>
      </c>
      <c r="AF1498" s="807" t="s">
        <v>10027</v>
      </c>
      <c r="AG1498" s="807"/>
      <c r="AH1498" s="807" t="s">
        <v>663</v>
      </c>
      <c r="AI1498" s="807" t="s">
        <v>16746</v>
      </c>
      <c r="AJ1498" s="807"/>
    </row>
    <row r="1499" spans="1:36" ht="47.25" customHeight="1" x14ac:dyDescent="0.25">
      <c r="A1499" s="765"/>
      <c r="B1499" s="784">
        <v>1491</v>
      </c>
      <c r="C1499" s="798" t="s">
        <v>2759</v>
      </c>
      <c r="D1499" s="785" t="s">
        <v>10967</v>
      </c>
      <c r="E1499" s="807" t="s">
        <v>10966</v>
      </c>
      <c r="F1499" s="785" t="s">
        <v>9805</v>
      </c>
      <c r="G1499" s="807" t="s">
        <v>9071</v>
      </c>
      <c r="H1499" s="807" t="s">
        <v>17673</v>
      </c>
      <c r="I1499" s="807"/>
      <c r="J1499" s="807"/>
      <c r="K1499" s="807">
        <v>4257.5</v>
      </c>
      <c r="L1499" s="807">
        <f t="shared" si="120"/>
        <v>366.14499999999998</v>
      </c>
      <c r="M1499" s="807">
        <f t="shared" si="120"/>
        <v>119.21000000000001</v>
      </c>
      <c r="N1499" s="786">
        <f>K1499*0.086/12</f>
        <v>30.512083333333333</v>
      </c>
      <c r="O1499" s="786">
        <f t="shared" ref="O1499:O1502" si="125">(K1499*0.028)/12</f>
        <v>9.9341666666666679</v>
      </c>
      <c r="P1499" s="786" t="s">
        <v>17283</v>
      </c>
      <c r="Q1499" s="786" t="s">
        <v>17284</v>
      </c>
      <c r="R1499" s="807" t="s">
        <v>16712</v>
      </c>
      <c r="S1499" s="807" t="s">
        <v>8952</v>
      </c>
      <c r="T1499" s="800" t="s">
        <v>9834</v>
      </c>
      <c r="U1499" s="807"/>
      <c r="V1499" s="963">
        <v>2</v>
      </c>
      <c r="W1499" s="807" t="s">
        <v>10276</v>
      </c>
      <c r="X1499" s="807"/>
      <c r="Y1499" s="807"/>
      <c r="Z1499" s="807"/>
      <c r="AA1499" s="807"/>
      <c r="AB1499" s="807"/>
      <c r="AC1499" s="807"/>
      <c r="AD1499" s="807"/>
      <c r="AE1499" s="807"/>
      <c r="AF1499" s="807"/>
      <c r="AG1499" s="807"/>
      <c r="AH1499" s="807"/>
      <c r="AI1499" s="807"/>
      <c r="AJ1499" s="807"/>
    </row>
    <row r="1500" spans="1:36" ht="47.25" customHeight="1" x14ac:dyDescent="0.25">
      <c r="A1500" s="765"/>
      <c r="B1500" s="784">
        <v>1492</v>
      </c>
      <c r="C1500" s="798" t="s">
        <v>2759</v>
      </c>
      <c r="D1500" s="785" t="s">
        <v>12457</v>
      </c>
      <c r="E1500" s="807" t="s">
        <v>10968</v>
      </c>
      <c r="F1500" s="785" t="s">
        <v>9969</v>
      </c>
      <c r="G1500" s="807" t="s">
        <v>9071</v>
      </c>
      <c r="H1500" s="807"/>
      <c r="I1500" s="807"/>
      <c r="J1500" s="807"/>
      <c r="K1500" s="807">
        <v>6836.6</v>
      </c>
      <c r="L1500" s="807">
        <f t="shared" si="120"/>
        <v>587.94759999999997</v>
      </c>
      <c r="M1500" s="807">
        <f t="shared" si="120"/>
        <v>191.4248</v>
      </c>
      <c r="N1500" s="786">
        <f>(K1500*0.086)/12</f>
        <v>48.99563333333333</v>
      </c>
      <c r="O1500" s="786">
        <f t="shared" si="125"/>
        <v>15.952066666666667</v>
      </c>
      <c r="P1500" s="786" t="s">
        <v>9970</v>
      </c>
      <c r="Q1500" s="786" t="s">
        <v>9970</v>
      </c>
      <c r="R1500" s="807" t="s">
        <v>16712</v>
      </c>
      <c r="S1500" s="807" t="s">
        <v>8952</v>
      </c>
      <c r="T1500" s="800" t="s">
        <v>7959</v>
      </c>
      <c r="U1500" s="807"/>
      <c r="V1500" s="963"/>
      <c r="W1500" s="807"/>
      <c r="X1500" s="807"/>
      <c r="Y1500" s="807"/>
      <c r="Z1500" s="807" t="s">
        <v>10617</v>
      </c>
      <c r="AA1500" s="807"/>
      <c r="AB1500" s="807"/>
      <c r="AC1500" s="807"/>
      <c r="AD1500" s="807"/>
      <c r="AE1500" s="807"/>
      <c r="AF1500" s="807"/>
      <c r="AG1500" s="807"/>
      <c r="AH1500" s="807"/>
      <c r="AI1500" s="807" t="s">
        <v>13302</v>
      </c>
      <c r="AJ1500" s="807"/>
    </row>
    <row r="1501" spans="1:36" ht="47.25" customHeight="1" x14ac:dyDescent="0.25">
      <c r="A1501" s="765"/>
      <c r="B1501" s="784">
        <v>1493</v>
      </c>
      <c r="C1501" s="798" t="s">
        <v>2759</v>
      </c>
      <c r="D1501" s="785" t="s">
        <v>9971</v>
      </c>
      <c r="E1501" s="807" t="s">
        <v>10970</v>
      </c>
      <c r="F1501" s="785" t="s">
        <v>9991</v>
      </c>
      <c r="G1501" s="807" t="s">
        <v>9071</v>
      </c>
      <c r="H1501" s="807" t="s">
        <v>10969</v>
      </c>
      <c r="I1501" s="807"/>
      <c r="J1501" s="807"/>
      <c r="K1501" s="807">
        <v>10003.5</v>
      </c>
      <c r="L1501" s="807">
        <f t="shared" si="120"/>
        <v>860.30099999999993</v>
      </c>
      <c r="M1501" s="807">
        <f t="shared" si="120"/>
        <v>280.09800000000001</v>
      </c>
      <c r="N1501" s="786">
        <f>K1501*0.086/12</f>
        <v>71.691749999999999</v>
      </c>
      <c r="O1501" s="786">
        <f t="shared" si="125"/>
        <v>23.3415</v>
      </c>
      <c r="P1501" s="786" t="s">
        <v>16708</v>
      </c>
      <c r="Q1501" s="786" t="s">
        <v>16708</v>
      </c>
      <c r="R1501" s="807" t="s">
        <v>16712</v>
      </c>
      <c r="S1501" s="807" t="s">
        <v>8952</v>
      </c>
      <c r="T1501" s="800" t="s">
        <v>9837</v>
      </c>
      <c r="U1501" s="807"/>
      <c r="V1501" s="963"/>
      <c r="W1501" s="807"/>
      <c r="X1501" s="807"/>
      <c r="Y1501" s="807"/>
      <c r="Z1501" s="807" t="s">
        <v>16961</v>
      </c>
      <c r="AA1501" s="807"/>
      <c r="AB1501" s="807"/>
      <c r="AC1501" s="807"/>
      <c r="AD1501" s="807"/>
      <c r="AE1501" s="807"/>
      <c r="AF1501" s="807"/>
      <c r="AG1501" s="807"/>
      <c r="AH1501" s="807"/>
      <c r="AI1501" s="807"/>
      <c r="AJ1501" s="807"/>
    </row>
    <row r="1502" spans="1:36" ht="47.25" customHeight="1" x14ac:dyDescent="0.25">
      <c r="A1502" s="765"/>
      <c r="B1502" s="784">
        <v>1494</v>
      </c>
      <c r="C1502" s="798" t="s">
        <v>2759</v>
      </c>
      <c r="D1502" s="785" t="s">
        <v>9972</v>
      </c>
      <c r="E1502" s="807" t="s">
        <v>10971</v>
      </c>
      <c r="F1502" s="785" t="s">
        <v>9972</v>
      </c>
      <c r="G1502" s="807" t="s">
        <v>9071</v>
      </c>
      <c r="H1502" s="807"/>
      <c r="I1502" s="807"/>
      <c r="J1502" s="807"/>
      <c r="K1502" s="807">
        <v>15464.2</v>
      </c>
      <c r="L1502" s="807">
        <f t="shared" si="120"/>
        <v>1329.9212</v>
      </c>
      <c r="M1502" s="807">
        <f t="shared" si="120"/>
        <v>432.99760000000003</v>
      </c>
      <c r="N1502" s="786">
        <f>(K1502*0.086)/12</f>
        <v>110.82676666666667</v>
      </c>
      <c r="O1502" s="786">
        <f t="shared" si="125"/>
        <v>36.083133333333336</v>
      </c>
      <c r="P1502" s="786" t="s">
        <v>9973</v>
      </c>
      <c r="Q1502" s="786" t="s">
        <v>9973</v>
      </c>
      <c r="R1502" s="807" t="s">
        <v>16712</v>
      </c>
      <c r="S1502" s="807" t="s">
        <v>8952</v>
      </c>
      <c r="T1502" s="800" t="s">
        <v>9829</v>
      </c>
      <c r="U1502" s="807"/>
      <c r="V1502" s="963"/>
      <c r="W1502" s="807"/>
      <c r="X1502" s="807"/>
      <c r="Y1502" s="807"/>
      <c r="Z1502" s="807" t="s">
        <v>1610</v>
      </c>
      <c r="AA1502" s="807"/>
      <c r="AB1502" s="807"/>
      <c r="AC1502" s="807"/>
      <c r="AD1502" s="807"/>
      <c r="AE1502" s="807"/>
      <c r="AF1502" s="807"/>
      <c r="AG1502" s="807"/>
      <c r="AH1502" s="807"/>
      <c r="AI1502" s="807"/>
      <c r="AJ1502" s="807"/>
    </row>
    <row r="1503" spans="1:36" ht="43.5" customHeight="1" x14ac:dyDescent="0.25">
      <c r="A1503" s="765"/>
      <c r="B1503" s="784">
        <v>1495</v>
      </c>
      <c r="C1503" s="785" t="s">
        <v>1191</v>
      </c>
      <c r="D1503" s="785" t="s">
        <v>17077</v>
      </c>
      <c r="E1503" s="807" t="s">
        <v>13086</v>
      </c>
      <c r="F1503" s="785" t="s">
        <v>9689</v>
      </c>
      <c r="G1503" s="807" t="s">
        <v>1105</v>
      </c>
      <c r="H1503" s="807"/>
      <c r="I1503" s="807"/>
      <c r="J1503" s="807"/>
      <c r="K1503" s="807">
        <v>3180.69</v>
      </c>
      <c r="L1503" s="807">
        <f t="shared" si="120"/>
        <v>276.71999999999997</v>
      </c>
      <c r="M1503" s="807">
        <f t="shared" si="120"/>
        <v>85.92</v>
      </c>
      <c r="N1503" s="788">
        <v>23.06</v>
      </c>
      <c r="O1503" s="788">
        <v>7.16</v>
      </c>
      <c r="P1503" s="788" t="s">
        <v>1527</v>
      </c>
      <c r="Q1503" s="800" t="s">
        <v>813</v>
      </c>
      <c r="R1503" s="807" t="s">
        <v>17287</v>
      </c>
      <c r="S1503" s="807" t="s">
        <v>8952</v>
      </c>
      <c r="T1503" s="807" t="s">
        <v>14652</v>
      </c>
      <c r="U1503" s="807">
        <v>14.2</v>
      </c>
      <c r="V1503" s="963">
        <v>1</v>
      </c>
      <c r="W1503" s="828" t="s">
        <v>11507</v>
      </c>
      <c r="X1503" s="829">
        <v>1</v>
      </c>
      <c r="Y1503" s="807" t="s">
        <v>12820</v>
      </c>
      <c r="Z1503" s="807"/>
      <c r="AA1503" s="807"/>
      <c r="AB1503" s="847" t="s">
        <v>10262</v>
      </c>
      <c r="AC1503" s="807" t="s">
        <v>10027</v>
      </c>
      <c r="AD1503" s="807" t="s">
        <v>10027</v>
      </c>
      <c r="AE1503" s="807" t="s">
        <v>10027</v>
      </c>
      <c r="AF1503" s="807" t="s">
        <v>10027</v>
      </c>
      <c r="AG1503" s="807"/>
      <c r="AH1503" s="807"/>
      <c r="AI1503" s="807" t="s">
        <v>9271</v>
      </c>
      <c r="AJ1503" s="807"/>
    </row>
    <row r="1504" spans="1:36" ht="43.5" customHeight="1" x14ac:dyDescent="0.25">
      <c r="A1504" s="765"/>
      <c r="B1504" s="784">
        <v>1496</v>
      </c>
      <c r="C1504" s="785" t="s">
        <v>3162</v>
      </c>
      <c r="D1504" s="785" t="s">
        <v>9568</v>
      </c>
      <c r="E1504" s="807" t="s">
        <v>11757</v>
      </c>
      <c r="F1504" s="785" t="s">
        <v>9567</v>
      </c>
      <c r="G1504" s="807" t="s">
        <v>1105</v>
      </c>
      <c r="H1504" s="807"/>
      <c r="I1504" s="807"/>
      <c r="J1504" s="807"/>
      <c r="K1504" s="807">
        <v>1988.4</v>
      </c>
      <c r="L1504" s="807">
        <f t="shared" si="120"/>
        <v>288</v>
      </c>
      <c r="M1504" s="807">
        <f t="shared" si="120"/>
        <v>53.64</v>
      </c>
      <c r="N1504" s="788">
        <v>24</v>
      </c>
      <c r="O1504" s="788">
        <v>4.47</v>
      </c>
      <c r="P1504" s="788" t="s">
        <v>1527</v>
      </c>
      <c r="Q1504" s="800" t="s">
        <v>813</v>
      </c>
      <c r="R1504" s="807" t="s">
        <v>17287</v>
      </c>
      <c r="S1504" s="807" t="s">
        <v>8952</v>
      </c>
      <c r="T1504" s="800" t="s">
        <v>11758</v>
      </c>
      <c r="U1504" s="807">
        <v>3</v>
      </c>
      <c r="V1504" s="963">
        <v>1</v>
      </c>
      <c r="W1504" s="807" t="s">
        <v>13625</v>
      </c>
      <c r="X1504" s="807"/>
      <c r="Y1504" s="807"/>
      <c r="Z1504" s="807"/>
      <c r="AA1504" s="807"/>
      <c r="AB1504" s="807"/>
      <c r="AC1504" s="807" t="s">
        <v>10027</v>
      </c>
      <c r="AD1504" s="807" t="s">
        <v>2239</v>
      </c>
      <c r="AE1504" s="807" t="s">
        <v>2239</v>
      </c>
      <c r="AF1504" s="807" t="s">
        <v>2239</v>
      </c>
      <c r="AG1504" s="807"/>
      <c r="AH1504" s="807"/>
      <c r="AI1504" s="807" t="s">
        <v>16993</v>
      </c>
      <c r="AJ1504" s="807"/>
    </row>
    <row r="1505" spans="1:36" ht="43.5" customHeight="1" x14ac:dyDescent="0.25">
      <c r="A1505" s="765"/>
      <c r="B1505" s="784">
        <v>1497</v>
      </c>
      <c r="C1505" s="798" t="s">
        <v>2759</v>
      </c>
      <c r="D1505" s="785" t="s">
        <v>9578</v>
      </c>
      <c r="E1505" s="807" t="s">
        <v>12887</v>
      </c>
      <c r="F1505" s="785" t="s">
        <v>9579</v>
      </c>
      <c r="G1505" s="807" t="s">
        <v>7737</v>
      </c>
      <c r="H1505" s="807"/>
      <c r="I1505" s="807"/>
      <c r="J1505" s="807"/>
      <c r="K1505" s="807"/>
      <c r="L1505" s="807">
        <f t="shared" si="120"/>
        <v>96</v>
      </c>
      <c r="M1505" s="807"/>
      <c r="N1505" s="788">
        <v>8</v>
      </c>
      <c r="O1505" s="788"/>
      <c r="P1505" s="788"/>
      <c r="Q1505" s="807" t="s">
        <v>9579</v>
      </c>
      <c r="R1505" s="807" t="s">
        <v>17287</v>
      </c>
      <c r="S1505" s="807" t="s">
        <v>8952</v>
      </c>
      <c r="T1505" s="807" t="s">
        <v>15914</v>
      </c>
      <c r="U1505" s="807"/>
      <c r="V1505" s="963"/>
      <c r="W1505" s="807"/>
      <c r="X1505" s="807"/>
      <c r="Y1505" s="807"/>
      <c r="Z1505" s="807"/>
      <c r="AA1505" s="807">
        <v>1</v>
      </c>
      <c r="AB1505" s="807" t="s">
        <v>12888</v>
      </c>
      <c r="AC1505" s="807"/>
      <c r="AD1505" s="807"/>
      <c r="AE1505" s="807"/>
      <c r="AF1505" s="807"/>
      <c r="AG1505" s="807"/>
      <c r="AH1505" s="807"/>
      <c r="AI1505" s="807" t="s">
        <v>15915</v>
      </c>
      <c r="AJ1505" s="807"/>
    </row>
    <row r="1506" spans="1:36" ht="43.5" customHeight="1" x14ac:dyDescent="0.25">
      <c r="A1506" s="765"/>
      <c r="B1506" s="784">
        <v>1498</v>
      </c>
      <c r="C1506" s="785" t="s">
        <v>3162</v>
      </c>
      <c r="D1506" s="785" t="s">
        <v>9588</v>
      </c>
      <c r="E1506" s="807" t="s">
        <v>13242</v>
      </c>
      <c r="F1506" s="785" t="s">
        <v>9589</v>
      </c>
      <c r="G1506" s="807" t="s">
        <v>1105</v>
      </c>
      <c r="H1506" s="807"/>
      <c r="I1506" s="807"/>
      <c r="J1506" s="807"/>
      <c r="K1506" s="807"/>
      <c r="L1506" s="807">
        <f t="shared" si="120"/>
        <v>662.40000000000009</v>
      </c>
      <c r="M1506" s="807">
        <f t="shared" si="120"/>
        <v>205.56</v>
      </c>
      <c r="N1506" s="788">
        <v>55.2</v>
      </c>
      <c r="O1506" s="788">
        <v>17.13</v>
      </c>
      <c r="P1506" s="788" t="s">
        <v>1527</v>
      </c>
      <c r="Q1506" s="800"/>
      <c r="R1506" s="807"/>
      <c r="S1506" s="807" t="s">
        <v>9057</v>
      </c>
      <c r="T1506" s="807"/>
      <c r="U1506" s="807"/>
      <c r="V1506" s="963"/>
      <c r="W1506" s="807"/>
      <c r="X1506" s="807"/>
      <c r="Y1506" s="807"/>
      <c r="Z1506" s="807"/>
      <c r="AA1506" s="807"/>
      <c r="AB1506" s="807"/>
      <c r="AC1506" s="807"/>
      <c r="AD1506" s="807"/>
      <c r="AE1506" s="807"/>
      <c r="AF1506" s="807"/>
      <c r="AG1506" s="807"/>
      <c r="AH1506" s="807"/>
      <c r="AI1506" s="807" t="s">
        <v>11759</v>
      </c>
      <c r="AJ1506" s="807"/>
    </row>
    <row r="1507" spans="1:36" ht="43.5" customHeight="1" x14ac:dyDescent="0.25">
      <c r="A1507" s="765"/>
      <c r="B1507" s="784">
        <v>1499</v>
      </c>
      <c r="C1507" s="785" t="s">
        <v>2759</v>
      </c>
      <c r="D1507" s="785" t="s">
        <v>9596</v>
      </c>
      <c r="E1507" s="807" t="s">
        <v>9603</v>
      </c>
      <c r="F1507" s="785" t="s">
        <v>9615</v>
      </c>
      <c r="G1507" s="807" t="s">
        <v>9071</v>
      </c>
      <c r="H1507" s="807"/>
      <c r="I1507" s="807"/>
      <c r="J1507" s="807"/>
      <c r="K1507" s="807">
        <v>1013.3</v>
      </c>
      <c r="L1507" s="807">
        <f t="shared" si="120"/>
        <v>87.143799999999985</v>
      </c>
      <c r="M1507" s="807">
        <f t="shared" si="120"/>
        <v>28.372399999999999</v>
      </c>
      <c r="N1507" s="786">
        <f t="shared" ref="N1507:N1511" si="126">(K1507*0.086)/12</f>
        <v>7.2619833333333323</v>
      </c>
      <c r="O1507" s="786">
        <f t="shared" ref="O1507:O1511" si="127">(K1507*0.028)/12</f>
        <v>2.3643666666666667</v>
      </c>
      <c r="P1507" s="807" t="s">
        <v>9617</v>
      </c>
      <c r="Q1507" s="807" t="s">
        <v>9617</v>
      </c>
      <c r="R1507" s="807" t="s">
        <v>16712</v>
      </c>
      <c r="S1507" s="807" t="s">
        <v>8952</v>
      </c>
      <c r="T1507" s="807" t="s">
        <v>9618</v>
      </c>
      <c r="U1507" s="807"/>
      <c r="V1507" s="963">
        <v>2</v>
      </c>
      <c r="W1507" s="807" t="s">
        <v>10972</v>
      </c>
      <c r="X1507" s="807"/>
      <c r="Y1507" s="807"/>
      <c r="Z1507" s="807"/>
      <c r="AA1507" s="807"/>
      <c r="AB1507" s="807"/>
      <c r="AC1507" s="807"/>
      <c r="AD1507" s="807"/>
      <c r="AE1507" s="807"/>
      <c r="AF1507" s="807"/>
      <c r="AG1507" s="807"/>
      <c r="AH1507" s="807"/>
      <c r="AI1507" s="807" t="s">
        <v>13302</v>
      </c>
      <c r="AJ1507" s="807"/>
    </row>
    <row r="1508" spans="1:36" ht="43.5" customHeight="1" x14ac:dyDescent="0.25">
      <c r="A1508" s="765"/>
      <c r="B1508" s="784">
        <v>1500</v>
      </c>
      <c r="C1508" s="785" t="s">
        <v>2759</v>
      </c>
      <c r="D1508" s="785" t="s">
        <v>9597</v>
      </c>
      <c r="E1508" s="807" t="s">
        <v>9604</v>
      </c>
      <c r="F1508" s="785" t="s">
        <v>9610</v>
      </c>
      <c r="G1508" s="807" t="s">
        <v>9071</v>
      </c>
      <c r="H1508" s="807"/>
      <c r="I1508" s="807"/>
      <c r="J1508" s="807"/>
      <c r="K1508" s="807">
        <v>1568.9</v>
      </c>
      <c r="L1508" s="807">
        <f t="shared" si="120"/>
        <v>134.9254</v>
      </c>
      <c r="M1508" s="807">
        <f t="shared" si="120"/>
        <v>43.929200000000002</v>
      </c>
      <c r="N1508" s="786">
        <f t="shared" si="126"/>
        <v>11.243783333333333</v>
      </c>
      <c r="O1508" s="786">
        <f t="shared" si="127"/>
        <v>3.6607666666666669</v>
      </c>
      <c r="P1508" s="807" t="s">
        <v>9617</v>
      </c>
      <c r="Q1508" s="807" t="s">
        <v>9617</v>
      </c>
      <c r="R1508" s="807" t="s">
        <v>16712</v>
      </c>
      <c r="S1508" s="807" t="s">
        <v>8952</v>
      </c>
      <c r="T1508" s="807" t="s">
        <v>9619</v>
      </c>
      <c r="U1508" s="807"/>
      <c r="V1508" s="963">
        <v>2</v>
      </c>
      <c r="W1508" s="807" t="s">
        <v>10972</v>
      </c>
      <c r="X1508" s="807"/>
      <c r="Y1508" s="807"/>
      <c r="Z1508" s="807"/>
      <c r="AA1508" s="807"/>
      <c r="AB1508" s="807"/>
      <c r="AC1508" s="807"/>
      <c r="AD1508" s="807"/>
      <c r="AE1508" s="807"/>
      <c r="AF1508" s="807"/>
      <c r="AG1508" s="807"/>
      <c r="AH1508" s="807"/>
      <c r="AI1508" s="807" t="s">
        <v>13302</v>
      </c>
      <c r="AJ1508" s="807"/>
    </row>
    <row r="1509" spans="1:36" ht="43.5" customHeight="1" x14ac:dyDescent="0.25">
      <c r="A1509" s="765"/>
      <c r="B1509" s="784">
        <v>1501</v>
      </c>
      <c r="C1509" s="785" t="s">
        <v>2759</v>
      </c>
      <c r="D1509" s="785" t="s">
        <v>9598</v>
      </c>
      <c r="E1509" s="807" t="s">
        <v>9605</v>
      </c>
      <c r="F1509" s="785" t="s">
        <v>9611</v>
      </c>
      <c r="G1509" s="807" t="s">
        <v>9071</v>
      </c>
      <c r="H1509" s="807"/>
      <c r="I1509" s="807"/>
      <c r="J1509" s="807"/>
      <c r="K1509" s="807">
        <v>1717.5</v>
      </c>
      <c r="L1509" s="807">
        <f t="shared" si="120"/>
        <v>147.70499999999998</v>
      </c>
      <c r="M1509" s="807">
        <f t="shared" si="120"/>
        <v>48.09</v>
      </c>
      <c r="N1509" s="786">
        <f t="shared" si="126"/>
        <v>12.308749999999998</v>
      </c>
      <c r="O1509" s="786">
        <f t="shared" si="127"/>
        <v>4.0075000000000003</v>
      </c>
      <c r="P1509" s="807" t="s">
        <v>9617</v>
      </c>
      <c r="Q1509" s="807" t="s">
        <v>9617</v>
      </c>
      <c r="R1509" s="807" t="s">
        <v>16712</v>
      </c>
      <c r="S1509" s="807" t="s">
        <v>8952</v>
      </c>
      <c r="T1509" s="807" t="s">
        <v>9620</v>
      </c>
      <c r="U1509" s="807"/>
      <c r="V1509" s="963">
        <v>2</v>
      </c>
      <c r="W1509" s="807" t="s">
        <v>10972</v>
      </c>
      <c r="X1509" s="807"/>
      <c r="Y1509" s="807"/>
      <c r="Z1509" s="807"/>
      <c r="AA1509" s="807"/>
      <c r="AB1509" s="807"/>
      <c r="AC1509" s="807"/>
      <c r="AD1509" s="807"/>
      <c r="AE1509" s="807"/>
      <c r="AF1509" s="807"/>
      <c r="AG1509" s="807"/>
      <c r="AH1509" s="807"/>
      <c r="AI1509" s="807" t="s">
        <v>13302</v>
      </c>
      <c r="AJ1509" s="807"/>
    </row>
    <row r="1510" spans="1:36" ht="43.5" customHeight="1" x14ac:dyDescent="0.25">
      <c r="A1510" s="765"/>
      <c r="B1510" s="784">
        <v>1502</v>
      </c>
      <c r="C1510" s="785" t="s">
        <v>2759</v>
      </c>
      <c r="D1510" s="785" t="s">
        <v>9601</v>
      </c>
      <c r="E1510" s="807" t="s">
        <v>9608</v>
      </c>
      <c r="F1510" s="785" t="s">
        <v>9613</v>
      </c>
      <c r="G1510" s="807" t="s">
        <v>9071</v>
      </c>
      <c r="H1510" s="807"/>
      <c r="I1510" s="807"/>
      <c r="J1510" s="807"/>
      <c r="K1510" s="807">
        <v>1114.2</v>
      </c>
      <c r="L1510" s="807">
        <f t="shared" si="120"/>
        <v>95.82119999999999</v>
      </c>
      <c r="M1510" s="807">
        <f t="shared" si="120"/>
        <v>31.197600000000001</v>
      </c>
      <c r="N1510" s="786">
        <f t="shared" si="126"/>
        <v>7.9850999999999992</v>
      </c>
      <c r="O1510" s="786">
        <f t="shared" si="127"/>
        <v>2.5998000000000001</v>
      </c>
      <c r="P1510" s="807" t="s">
        <v>9617</v>
      </c>
      <c r="Q1510" s="807" t="s">
        <v>9617</v>
      </c>
      <c r="R1510" s="807" t="s">
        <v>16712</v>
      </c>
      <c r="S1510" s="807" t="s">
        <v>8952</v>
      </c>
      <c r="T1510" s="807" t="s">
        <v>9623</v>
      </c>
      <c r="U1510" s="807"/>
      <c r="V1510" s="963">
        <v>2</v>
      </c>
      <c r="W1510" s="807" t="s">
        <v>10972</v>
      </c>
      <c r="X1510" s="807"/>
      <c r="Y1510" s="807"/>
      <c r="Z1510" s="807"/>
      <c r="AA1510" s="807"/>
      <c r="AB1510" s="807"/>
      <c r="AC1510" s="807"/>
      <c r="AD1510" s="807"/>
      <c r="AE1510" s="807"/>
      <c r="AF1510" s="807"/>
      <c r="AG1510" s="807"/>
      <c r="AH1510" s="807"/>
      <c r="AI1510" s="807" t="s">
        <v>13302</v>
      </c>
      <c r="AJ1510" s="807"/>
    </row>
    <row r="1511" spans="1:36" ht="43.5" customHeight="1" x14ac:dyDescent="0.25">
      <c r="A1511" s="765"/>
      <c r="B1511" s="784">
        <v>1503</v>
      </c>
      <c r="C1511" s="785" t="s">
        <v>2759</v>
      </c>
      <c r="D1511" s="785" t="s">
        <v>9602</v>
      </c>
      <c r="E1511" s="807" t="s">
        <v>9609</v>
      </c>
      <c r="F1511" s="785" t="s">
        <v>9614</v>
      </c>
      <c r="G1511" s="807" t="s">
        <v>9071</v>
      </c>
      <c r="H1511" s="807"/>
      <c r="I1511" s="807"/>
      <c r="J1511" s="807"/>
      <c r="K1511" s="807">
        <v>339</v>
      </c>
      <c r="L1511" s="807">
        <f t="shared" si="120"/>
        <v>29.153999999999996</v>
      </c>
      <c r="M1511" s="807">
        <f t="shared" si="120"/>
        <v>9.4920000000000009</v>
      </c>
      <c r="N1511" s="786">
        <f t="shared" si="126"/>
        <v>2.4294999999999995</v>
      </c>
      <c r="O1511" s="786">
        <f t="shared" si="127"/>
        <v>0.79100000000000004</v>
      </c>
      <c r="P1511" s="807" t="s">
        <v>9617</v>
      </c>
      <c r="Q1511" s="807" t="s">
        <v>9617</v>
      </c>
      <c r="R1511" s="807" t="s">
        <v>16712</v>
      </c>
      <c r="S1511" s="807" t="s">
        <v>8952</v>
      </c>
      <c r="T1511" s="807" t="s">
        <v>9624</v>
      </c>
      <c r="U1511" s="807"/>
      <c r="V1511" s="963">
        <v>2</v>
      </c>
      <c r="W1511" s="807" t="s">
        <v>10972</v>
      </c>
      <c r="X1511" s="807"/>
      <c r="Y1511" s="807"/>
      <c r="Z1511" s="807"/>
      <c r="AA1511" s="807"/>
      <c r="AB1511" s="807"/>
      <c r="AC1511" s="807"/>
      <c r="AD1511" s="807"/>
      <c r="AE1511" s="807"/>
      <c r="AF1511" s="807"/>
      <c r="AG1511" s="807"/>
      <c r="AH1511" s="807"/>
      <c r="AI1511" s="807" t="s">
        <v>13302</v>
      </c>
      <c r="AJ1511" s="807"/>
    </row>
    <row r="1512" spans="1:36" ht="43.5" customHeight="1" x14ac:dyDescent="0.25">
      <c r="A1512" s="765"/>
      <c r="B1512" s="784">
        <v>1504</v>
      </c>
      <c r="C1512" s="785" t="s">
        <v>3034</v>
      </c>
      <c r="D1512" s="785" t="s">
        <v>13092</v>
      </c>
      <c r="E1512" s="807" t="s">
        <v>9625</v>
      </c>
      <c r="F1512" s="785" t="s">
        <v>9628</v>
      </c>
      <c r="G1512" s="807" t="s">
        <v>1105</v>
      </c>
      <c r="H1512" s="807"/>
      <c r="I1512" s="807"/>
      <c r="J1512" s="807"/>
      <c r="K1512" s="807">
        <v>11310.34</v>
      </c>
      <c r="L1512" s="807">
        <f t="shared" si="120"/>
        <v>984</v>
      </c>
      <c r="M1512" s="807">
        <f t="shared" si="120"/>
        <v>235.32</v>
      </c>
      <c r="N1512" s="788">
        <v>82</v>
      </c>
      <c r="O1512" s="788">
        <v>19.61</v>
      </c>
      <c r="P1512" s="788" t="s">
        <v>1527</v>
      </c>
      <c r="Q1512" s="800" t="s">
        <v>813</v>
      </c>
      <c r="R1512" s="807" t="s">
        <v>17287</v>
      </c>
      <c r="S1512" s="807" t="s">
        <v>8952</v>
      </c>
      <c r="T1512" s="807" t="s">
        <v>14653</v>
      </c>
      <c r="U1512" s="807">
        <v>14.2</v>
      </c>
      <c r="V1512" s="963">
        <v>2</v>
      </c>
      <c r="W1512" s="807" t="s">
        <v>15994</v>
      </c>
      <c r="X1512" s="807">
        <v>1</v>
      </c>
      <c r="Y1512" s="807" t="s">
        <v>10034</v>
      </c>
      <c r="Z1512" s="807"/>
      <c r="AA1512" s="807"/>
      <c r="AB1512" s="807" t="s">
        <v>10257</v>
      </c>
      <c r="AC1512" s="807" t="s">
        <v>10027</v>
      </c>
      <c r="AD1512" s="807" t="s">
        <v>10027</v>
      </c>
      <c r="AE1512" s="807" t="s">
        <v>10027</v>
      </c>
      <c r="AF1512" s="807" t="s">
        <v>10027</v>
      </c>
      <c r="AG1512" s="807"/>
      <c r="AH1512" s="807"/>
      <c r="AI1512" s="807"/>
      <c r="AJ1512" s="807"/>
    </row>
    <row r="1513" spans="1:36" ht="43.5" customHeight="1" x14ac:dyDescent="0.25">
      <c r="A1513" s="765"/>
      <c r="B1513" s="784">
        <v>1505</v>
      </c>
      <c r="C1513" s="785" t="s">
        <v>2759</v>
      </c>
      <c r="D1513" s="785" t="s">
        <v>9629</v>
      </c>
      <c r="E1513" s="807" t="s">
        <v>9630</v>
      </c>
      <c r="F1513" s="785" t="s">
        <v>9631</v>
      </c>
      <c r="G1513" s="807" t="s">
        <v>10200</v>
      </c>
      <c r="H1513" s="807"/>
      <c r="I1513" s="807"/>
      <c r="J1513" s="807"/>
      <c r="K1513" s="807"/>
      <c r="L1513" s="807">
        <f t="shared" si="120"/>
        <v>26.400000000000002</v>
      </c>
      <c r="M1513" s="807"/>
      <c r="N1513" s="788">
        <v>2.2000000000000002</v>
      </c>
      <c r="O1513" s="788"/>
      <c r="P1513" s="788"/>
      <c r="Q1513" s="807" t="s">
        <v>9631</v>
      </c>
      <c r="R1513" s="807" t="s">
        <v>16715</v>
      </c>
      <c r="S1513" s="807" t="s">
        <v>8952</v>
      </c>
      <c r="T1513" s="807" t="s">
        <v>11784</v>
      </c>
      <c r="U1513" s="807"/>
      <c r="V1513" s="963">
        <v>1</v>
      </c>
      <c r="W1513" s="807"/>
      <c r="X1513" s="807"/>
      <c r="Y1513" s="807"/>
      <c r="Z1513" s="807"/>
      <c r="AA1513" s="807"/>
      <c r="AB1513" s="807"/>
      <c r="AC1513" s="807"/>
      <c r="AD1513" s="807"/>
      <c r="AE1513" s="807"/>
      <c r="AF1513" s="807"/>
      <c r="AG1513" s="807"/>
      <c r="AH1513" s="807"/>
      <c r="AI1513" s="807"/>
      <c r="AJ1513" s="807"/>
    </row>
    <row r="1514" spans="1:36" ht="43.5" customHeight="1" x14ac:dyDescent="0.25">
      <c r="A1514" s="765"/>
      <c r="B1514" s="784">
        <v>1506</v>
      </c>
      <c r="C1514" s="785" t="s">
        <v>9510</v>
      </c>
      <c r="D1514" s="785" t="s">
        <v>9632</v>
      </c>
      <c r="E1514" s="807" t="s">
        <v>9633</v>
      </c>
      <c r="F1514" s="785" t="s">
        <v>9634</v>
      </c>
      <c r="G1514" s="807" t="s">
        <v>10200</v>
      </c>
      <c r="H1514" s="807"/>
      <c r="I1514" s="807"/>
      <c r="J1514" s="807"/>
      <c r="K1514" s="807"/>
      <c r="L1514" s="807">
        <f t="shared" si="120"/>
        <v>96</v>
      </c>
      <c r="M1514" s="807"/>
      <c r="N1514" s="786">
        <v>8</v>
      </c>
      <c r="O1514" s="788"/>
      <c r="P1514" s="788"/>
      <c r="Q1514" s="807" t="s">
        <v>9634</v>
      </c>
      <c r="R1514" s="807" t="s">
        <v>16715</v>
      </c>
      <c r="S1514" s="807" t="s">
        <v>8952</v>
      </c>
      <c r="T1514" s="800" t="s">
        <v>17674</v>
      </c>
      <c r="U1514" s="807"/>
      <c r="V1514" s="963"/>
      <c r="W1514" s="807"/>
      <c r="X1514" s="807"/>
      <c r="Y1514" s="807"/>
      <c r="Z1514" s="807"/>
      <c r="AA1514" s="807">
        <v>1</v>
      </c>
      <c r="AB1514" s="807" t="s">
        <v>10595</v>
      </c>
      <c r="AC1514" s="807"/>
      <c r="AD1514" s="807"/>
      <c r="AE1514" s="807"/>
      <c r="AF1514" s="807"/>
      <c r="AG1514" s="807"/>
      <c r="AH1514" s="807"/>
      <c r="AI1514" s="807"/>
      <c r="AJ1514" s="807"/>
    </row>
    <row r="1515" spans="1:36" ht="43.5" customHeight="1" x14ac:dyDescent="0.25">
      <c r="A1515" s="765"/>
      <c r="B1515" s="784">
        <v>1507</v>
      </c>
      <c r="C1515" s="785" t="s">
        <v>2759</v>
      </c>
      <c r="D1515" s="785" t="s">
        <v>9638</v>
      </c>
      <c r="E1515" s="807" t="s">
        <v>9639</v>
      </c>
      <c r="F1515" s="785" t="s">
        <v>9992</v>
      </c>
      <c r="G1515" s="807" t="s">
        <v>9071</v>
      </c>
      <c r="H1515" s="807" t="s">
        <v>9636</v>
      </c>
      <c r="I1515" s="807"/>
      <c r="J1515" s="807"/>
      <c r="K1515" s="807">
        <v>15967.8</v>
      </c>
      <c r="L1515" s="807">
        <f t="shared" si="120"/>
        <v>1373.2307999999998</v>
      </c>
      <c r="M1515" s="807">
        <f t="shared" si="120"/>
        <v>447.09839999999997</v>
      </c>
      <c r="N1515" s="786">
        <f>K1515*0.086/12</f>
        <v>114.43589999999999</v>
      </c>
      <c r="O1515" s="786">
        <f>(K1515*0.028)/12</f>
        <v>37.258199999999995</v>
      </c>
      <c r="P1515" s="786" t="s">
        <v>9974</v>
      </c>
      <c r="Q1515" s="786" t="s">
        <v>9974</v>
      </c>
      <c r="R1515" s="807" t="s">
        <v>16712</v>
      </c>
      <c r="S1515" s="807" t="s">
        <v>8952</v>
      </c>
      <c r="T1515" s="800" t="s">
        <v>9836</v>
      </c>
      <c r="U1515" s="807"/>
      <c r="V1515" s="963"/>
      <c r="W1515" s="807"/>
      <c r="X1515" s="807"/>
      <c r="Y1515" s="807"/>
      <c r="Z1515" s="807" t="s">
        <v>10617</v>
      </c>
      <c r="AA1515" s="807"/>
      <c r="AB1515" s="807"/>
      <c r="AC1515" s="807"/>
      <c r="AD1515" s="807"/>
      <c r="AE1515" s="807"/>
      <c r="AF1515" s="807"/>
      <c r="AG1515" s="807"/>
      <c r="AH1515" s="807"/>
      <c r="AI1515" s="807"/>
      <c r="AJ1515" s="807"/>
    </row>
    <row r="1516" spans="1:36" ht="43.5" customHeight="1" x14ac:dyDescent="0.25">
      <c r="A1516" s="765"/>
      <c r="B1516" s="784">
        <v>1508</v>
      </c>
      <c r="C1516" s="785" t="s">
        <v>2759</v>
      </c>
      <c r="D1516" s="785" t="s">
        <v>9640</v>
      </c>
      <c r="E1516" s="807" t="s">
        <v>9641</v>
      </c>
      <c r="F1516" s="785" t="s">
        <v>9642</v>
      </c>
      <c r="G1516" s="807" t="s">
        <v>7737</v>
      </c>
      <c r="H1516" s="807"/>
      <c r="I1516" s="807"/>
      <c r="J1516" s="807"/>
      <c r="K1516" s="807"/>
      <c r="L1516" s="807">
        <f t="shared" si="120"/>
        <v>13.200000000000001</v>
      </c>
      <c r="M1516" s="807"/>
      <c r="N1516" s="788">
        <v>1.1000000000000001</v>
      </c>
      <c r="O1516" s="788"/>
      <c r="P1516" s="788"/>
      <c r="Q1516" s="807" t="s">
        <v>9642</v>
      </c>
      <c r="R1516" s="807" t="s">
        <v>17287</v>
      </c>
      <c r="S1516" s="807" t="s">
        <v>8952</v>
      </c>
      <c r="T1516" s="807" t="s">
        <v>15916</v>
      </c>
      <c r="U1516" s="807"/>
      <c r="V1516" s="963">
        <v>1</v>
      </c>
      <c r="W1516" s="807" t="s">
        <v>15917</v>
      </c>
      <c r="X1516" s="807"/>
      <c r="Y1516" s="807"/>
      <c r="Z1516" s="807"/>
      <c r="AA1516" s="807"/>
      <c r="AB1516" s="807"/>
      <c r="AC1516" s="807"/>
      <c r="AD1516" s="807"/>
      <c r="AE1516" s="807"/>
      <c r="AF1516" s="807"/>
      <c r="AG1516" s="807"/>
      <c r="AH1516" s="807"/>
      <c r="AI1516" s="807" t="s">
        <v>15918</v>
      </c>
      <c r="AJ1516" s="807"/>
    </row>
    <row r="1517" spans="1:36" ht="43.5" customHeight="1" x14ac:dyDescent="0.25">
      <c r="A1517" s="765"/>
      <c r="B1517" s="784">
        <v>1509</v>
      </c>
      <c r="C1517" s="785" t="s">
        <v>2759</v>
      </c>
      <c r="D1517" s="785" t="s">
        <v>9668</v>
      </c>
      <c r="E1517" s="807" t="s">
        <v>9296</v>
      </c>
      <c r="F1517" s="785" t="s">
        <v>15283</v>
      </c>
      <c r="G1517" s="807" t="s">
        <v>10200</v>
      </c>
      <c r="H1517" s="807"/>
      <c r="I1517" s="807"/>
      <c r="J1517" s="807"/>
      <c r="K1517" s="807"/>
      <c r="L1517" s="807">
        <f t="shared" si="120"/>
        <v>205.92000000000002</v>
      </c>
      <c r="M1517" s="807"/>
      <c r="N1517" s="788">
        <v>17.16</v>
      </c>
      <c r="O1517" s="788"/>
      <c r="P1517" s="788"/>
      <c r="Q1517" s="807" t="s">
        <v>15283</v>
      </c>
      <c r="R1517" s="807" t="s">
        <v>16715</v>
      </c>
      <c r="S1517" s="807" t="s">
        <v>8952</v>
      </c>
      <c r="T1517" s="807" t="s">
        <v>15430</v>
      </c>
      <c r="U1517" s="807"/>
      <c r="V1517" s="963"/>
      <c r="W1517" s="807"/>
      <c r="X1517" s="807">
        <v>2</v>
      </c>
      <c r="Y1517" s="807"/>
      <c r="Z1517" s="807" t="s">
        <v>1570</v>
      </c>
      <c r="AA1517" s="807"/>
      <c r="AB1517" s="807"/>
      <c r="AC1517" s="807" t="s">
        <v>10027</v>
      </c>
      <c r="AD1517" s="807" t="s">
        <v>10027</v>
      </c>
      <c r="AE1517" s="807" t="s">
        <v>10027</v>
      </c>
      <c r="AF1517" s="807"/>
      <c r="AG1517" s="807"/>
      <c r="AH1517" s="807"/>
      <c r="AI1517" s="807"/>
      <c r="AJ1517" s="807"/>
    </row>
    <row r="1518" spans="1:36" s="577" customFormat="1" ht="43.5" customHeight="1" x14ac:dyDescent="0.25">
      <c r="A1518" s="765"/>
      <c r="B1518" s="784">
        <v>1510</v>
      </c>
      <c r="C1518" s="785" t="s">
        <v>2759</v>
      </c>
      <c r="D1518" s="785" t="s">
        <v>9690</v>
      </c>
      <c r="E1518" s="807" t="s">
        <v>9757</v>
      </c>
      <c r="F1518" s="787" t="s">
        <v>11480</v>
      </c>
      <c r="G1518" s="807" t="s">
        <v>10200</v>
      </c>
      <c r="H1518" s="807"/>
      <c r="I1518" s="807"/>
      <c r="J1518" s="807"/>
      <c r="K1518" s="807"/>
      <c r="L1518" s="807">
        <f t="shared" si="120"/>
        <v>98.399999999999991</v>
      </c>
      <c r="M1518" s="807"/>
      <c r="N1518" s="788">
        <v>8.1999999999999993</v>
      </c>
      <c r="O1518" s="788"/>
      <c r="P1518" s="788"/>
      <c r="Q1518" s="812" t="s">
        <v>11480</v>
      </c>
      <c r="R1518" s="807" t="s">
        <v>16715</v>
      </c>
      <c r="S1518" s="807" t="s">
        <v>8952</v>
      </c>
      <c r="T1518" s="807" t="s">
        <v>11570</v>
      </c>
      <c r="U1518" s="807"/>
      <c r="V1518" s="1014">
        <v>1</v>
      </c>
      <c r="W1518" s="807" t="s">
        <v>11507</v>
      </c>
      <c r="X1518" s="807"/>
      <c r="Y1518" s="807"/>
      <c r="Z1518" s="807"/>
      <c r="AA1518" s="807"/>
      <c r="AB1518" s="807"/>
      <c r="AC1518" s="807" t="s">
        <v>10027</v>
      </c>
      <c r="AD1518" s="807" t="s">
        <v>10027</v>
      </c>
      <c r="AE1518" s="807" t="s">
        <v>10027</v>
      </c>
      <c r="AF1518" s="807" t="s">
        <v>10027</v>
      </c>
      <c r="AG1518" s="807"/>
      <c r="AH1518" s="807"/>
      <c r="AI1518" s="807"/>
      <c r="AJ1518" s="807"/>
    </row>
    <row r="1519" spans="1:36" ht="43.5" customHeight="1" x14ac:dyDescent="0.25">
      <c r="A1519" s="765"/>
      <c r="B1519" s="784">
        <v>1511</v>
      </c>
      <c r="C1519" s="785" t="s">
        <v>2768</v>
      </c>
      <c r="D1519" s="785" t="s">
        <v>9722</v>
      </c>
      <c r="E1519" s="807" t="s">
        <v>9723</v>
      </c>
      <c r="F1519" s="785" t="s">
        <v>14347</v>
      </c>
      <c r="G1519" s="807" t="s">
        <v>10200</v>
      </c>
      <c r="H1519" s="807"/>
      <c r="I1519" s="807"/>
      <c r="J1519" s="807"/>
      <c r="K1519" s="807"/>
      <c r="L1519" s="807">
        <f t="shared" si="120"/>
        <v>118.80000000000001</v>
      </c>
      <c r="M1519" s="807"/>
      <c r="N1519" s="786">
        <v>9.9</v>
      </c>
      <c r="O1519" s="788"/>
      <c r="P1519" s="788"/>
      <c r="Q1519" s="807" t="s">
        <v>14347</v>
      </c>
      <c r="R1519" s="807" t="s">
        <v>16715</v>
      </c>
      <c r="S1519" s="807" t="s">
        <v>8952</v>
      </c>
      <c r="T1519" s="807" t="s">
        <v>14348</v>
      </c>
      <c r="U1519" s="807">
        <v>6</v>
      </c>
      <c r="V1519" s="963">
        <v>3</v>
      </c>
      <c r="W1519" s="807"/>
      <c r="X1519" s="807"/>
      <c r="Y1519" s="807"/>
      <c r="Z1519" s="807"/>
      <c r="AA1519" s="807"/>
      <c r="AB1519" s="807"/>
      <c r="AC1519" s="807" t="s">
        <v>10027</v>
      </c>
      <c r="AD1519" s="807" t="s">
        <v>10027</v>
      </c>
      <c r="AE1519" s="807" t="s">
        <v>10027</v>
      </c>
      <c r="AF1519" s="807"/>
      <c r="AG1519" s="807"/>
      <c r="AH1519" s="807"/>
      <c r="AI1519" s="807"/>
      <c r="AJ1519" s="807"/>
    </row>
    <row r="1520" spans="1:36" ht="43.5" customHeight="1" x14ac:dyDescent="0.25">
      <c r="A1520" s="765"/>
      <c r="B1520" s="784">
        <v>1512</v>
      </c>
      <c r="C1520" s="785" t="s">
        <v>2759</v>
      </c>
      <c r="D1520" s="785" t="s">
        <v>9725</v>
      </c>
      <c r="E1520" s="807" t="s">
        <v>11787</v>
      </c>
      <c r="F1520" s="785" t="s">
        <v>11785</v>
      </c>
      <c r="G1520" s="807" t="s">
        <v>10200</v>
      </c>
      <c r="H1520" s="807"/>
      <c r="I1520" s="807"/>
      <c r="J1520" s="807"/>
      <c r="K1520" s="807"/>
      <c r="L1520" s="807">
        <f t="shared" si="120"/>
        <v>26.400000000000002</v>
      </c>
      <c r="M1520" s="807"/>
      <c r="N1520" s="788">
        <v>2.2000000000000002</v>
      </c>
      <c r="O1520" s="788"/>
      <c r="P1520" s="788"/>
      <c r="Q1520" s="807" t="s">
        <v>11785</v>
      </c>
      <c r="R1520" s="807" t="s">
        <v>16715</v>
      </c>
      <c r="S1520" s="807" t="s">
        <v>8952</v>
      </c>
      <c r="T1520" s="807" t="s">
        <v>11786</v>
      </c>
      <c r="U1520" s="807"/>
      <c r="V1520" s="963">
        <v>1</v>
      </c>
      <c r="W1520" s="807"/>
      <c r="X1520" s="807"/>
      <c r="Y1520" s="807"/>
      <c r="Z1520" s="807"/>
      <c r="AA1520" s="807"/>
      <c r="AB1520" s="807"/>
      <c r="AC1520" s="807"/>
      <c r="AD1520" s="807"/>
      <c r="AE1520" s="807"/>
      <c r="AF1520" s="807"/>
      <c r="AG1520" s="807"/>
      <c r="AH1520" s="807"/>
      <c r="AI1520" s="807"/>
      <c r="AJ1520" s="807"/>
    </row>
    <row r="1521" spans="1:36" ht="43.5" customHeight="1" x14ac:dyDescent="0.25">
      <c r="A1521" s="765"/>
      <c r="B1521" s="784">
        <v>1513</v>
      </c>
      <c r="C1521" s="785" t="s">
        <v>1191</v>
      </c>
      <c r="D1521" s="785" t="s">
        <v>9795</v>
      </c>
      <c r="E1521" s="807" t="s">
        <v>9729</v>
      </c>
      <c r="F1521" s="785" t="s">
        <v>9730</v>
      </c>
      <c r="G1521" s="807" t="s">
        <v>10200</v>
      </c>
      <c r="H1521" s="807"/>
      <c r="I1521" s="807"/>
      <c r="J1521" s="807"/>
      <c r="K1521" s="807"/>
      <c r="L1521" s="807">
        <f t="shared" si="120"/>
        <v>96</v>
      </c>
      <c r="M1521" s="807"/>
      <c r="N1521" s="786">
        <v>8</v>
      </c>
      <c r="O1521" s="788"/>
      <c r="P1521" s="788"/>
      <c r="Q1521" s="807" t="s">
        <v>9730</v>
      </c>
      <c r="R1521" s="807" t="s">
        <v>16715</v>
      </c>
      <c r="S1521" s="807" t="s">
        <v>8952</v>
      </c>
      <c r="T1521" s="800" t="s">
        <v>14812</v>
      </c>
      <c r="U1521" s="807">
        <v>32</v>
      </c>
      <c r="V1521" s="963"/>
      <c r="W1521" s="807"/>
      <c r="X1521" s="807"/>
      <c r="Y1521" s="807"/>
      <c r="Z1521" s="807"/>
      <c r="AA1521" s="807">
        <v>1</v>
      </c>
      <c r="AB1521" s="807"/>
      <c r="AC1521" s="807" t="s">
        <v>10027</v>
      </c>
      <c r="AD1521" s="807" t="s">
        <v>2239</v>
      </c>
      <c r="AE1521" s="807" t="s">
        <v>10027</v>
      </c>
      <c r="AF1521" s="807"/>
      <c r="AG1521" s="807"/>
      <c r="AH1521" s="807"/>
      <c r="AI1521" s="807"/>
      <c r="AJ1521" s="807"/>
    </row>
    <row r="1522" spans="1:36" ht="43.5" customHeight="1" x14ac:dyDescent="0.25">
      <c r="A1522" s="765"/>
      <c r="B1522" s="784">
        <v>1514</v>
      </c>
      <c r="C1522" s="785" t="s">
        <v>2759</v>
      </c>
      <c r="D1522" s="785" t="s">
        <v>9731</v>
      </c>
      <c r="E1522" s="807" t="s">
        <v>9732</v>
      </c>
      <c r="F1522" s="785" t="s">
        <v>9733</v>
      </c>
      <c r="G1522" s="807" t="s">
        <v>10200</v>
      </c>
      <c r="H1522" s="807"/>
      <c r="I1522" s="807"/>
      <c r="J1522" s="807"/>
      <c r="K1522" s="807"/>
      <c r="L1522" s="807">
        <f t="shared" si="120"/>
        <v>86.4</v>
      </c>
      <c r="M1522" s="807"/>
      <c r="N1522" s="788">
        <v>7.2</v>
      </c>
      <c r="O1522" s="788"/>
      <c r="P1522" s="788"/>
      <c r="Q1522" s="807" t="s">
        <v>9733</v>
      </c>
      <c r="R1522" s="807" t="s">
        <v>16715</v>
      </c>
      <c r="S1522" s="807" t="s">
        <v>8952</v>
      </c>
      <c r="T1522" s="807" t="s">
        <v>11788</v>
      </c>
      <c r="U1522" s="807"/>
      <c r="V1522" s="963"/>
      <c r="W1522" s="807"/>
      <c r="X1522" s="807"/>
      <c r="Y1522" s="807"/>
      <c r="Z1522" s="807" t="s">
        <v>9475</v>
      </c>
      <c r="AA1522" s="807"/>
      <c r="AB1522" s="807"/>
      <c r="AC1522" s="807"/>
      <c r="AD1522" s="807"/>
      <c r="AE1522" s="807"/>
      <c r="AF1522" s="807"/>
      <c r="AG1522" s="807"/>
      <c r="AH1522" s="807"/>
      <c r="AI1522" s="807"/>
      <c r="AJ1522" s="807"/>
    </row>
    <row r="1523" spans="1:36" ht="43.5" customHeight="1" x14ac:dyDescent="0.25">
      <c r="A1523" s="765"/>
      <c r="B1523" s="784">
        <v>1515</v>
      </c>
      <c r="C1523" s="785" t="s">
        <v>2759</v>
      </c>
      <c r="D1523" s="785" t="s">
        <v>9734</v>
      </c>
      <c r="E1523" s="807" t="s">
        <v>9735</v>
      </c>
      <c r="F1523" s="785" t="s">
        <v>9736</v>
      </c>
      <c r="G1523" s="807" t="s">
        <v>10200</v>
      </c>
      <c r="H1523" s="807"/>
      <c r="I1523" s="807"/>
      <c r="J1523" s="807"/>
      <c r="K1523" s="807"/>
      <c r="L1523" s="807">
        <f t="shared" si="120"/>
        <v>96</v>
      </c>
      <c r="M1523" s="807"/>
      <c r="N1523" s="788">
        <v>8</v>
      </c>
      <c r="O1523" s="788"/>
      <c r="P1523" s="788"/>
      <c r="Q1523" s="807" t="s">
        <v>9736</v>
      </c>
      <c r="R1523" s="807" t="s">
        <v>16715</v>
      </c>
      <c r="S1523" s="807" t="s">
        <v>8952</v>
      </c>
      <c r="T1523" s="800" t="s">
        <v>11665</v>
      </c>
      <c r="U1523" s="807">
        <v>8</v>
      </c>
      <c r="V1523" s="963">
        <v>2</v>
      </c>
      <c r="W1523" s="807"/>
      <c r="X1523" s="807"/>
      <c r="Y1523" s="807"/>
      <c r="Z1523" s="807"/>
      <c r="AA1523" s="807"/>
      <c r="AB1523" s="807"/>
      <c r="AC1523" s="807"/>
      <c r="AD1523" s="807"/>
      <c r="AE1523" s="807"/>
      <c r="AF1523" s="807"/>
      <c r="AG1523" s="807"/>
      <c r="AH1523" s="807"/>
      <c r="AI1523" s="807"/>
      <c r="AJ1523" s="807"/>
    </row>
    <row r="1524" spans="1:36" s="577" customFormat="1" ht="43.5" customHeight="1" x14ac:dyDescent="0.25">
      <c r="A1524" s="765"/>
      <c r="B1524" s="784">
        <v>1516</v>
      </c>
      <c r="C1524" s="785" t="s">
        <v>2768</v>
      </c>
      <c r="D1524" s="785" t="s">
        <v>9758</v>
      </c>
      <c r="E1524" s="807" t="s">
        <v>9759</v>
      </c>
      <c r="F1524" s="787" t="s">
        <v>11480</v>
      </c>
      <c r="G1524" s="807" t="s">
        <v>10200</v>
      </c>
      <c r="H1524" s="807"/>
      <c r="I1524" s="807"/>
      <c r="J1524" s="807"/>
      <c r="K1524" s="807"/>
      <c r="L1524" s="807">
        <f t="shared" si="120"/>
        <v>171.60000000000002</v>
      </c>
      <c r="M1524" s="807"/>
      <c r="N1524" s="786">
        <v>14.3</v>
      </c>
      <c r="O1524" s="788"/>
      <c r="P1524" s="788"/>
      <c r="Q1524" s="812" t="s">
        <v>11480</v>
      </c>
      <c r="R1524" s="807" t="s">
        <v>16715</v>
      </c>
      <c r="S1524" s="807" t="s">
        <v>8952</v>
      </c>
      <c r="T1524" s="800" t="s">
        <v>11543</v>
      </c>
      <c r="U1524" s="807"/>
      <c r="V1524" s="1014">
        <v>1</v>
      </c>
      <c r="W1524" s="807" t="s">
        <v>11544</v>
      </c>
      <c r="X1524" s="807"/>
      <c r="Y1524" s="807"/>
      <c r="Z1524" s="807"/>
      <c r="AA1524" s="807"/>
      <c r="AB1524" s="807"/>
      <c r="AC1524" s="807" t="s">
        <v>10027</v>
      </c>
      <c r="AD1524" s="807" t="s">
        <v>10027</v>
      </c>
      <c r="AE1524" s="807" t="s">
        <v>10027</v>
      </c>
      <c r="AF1524" s="807" t="s">
        <v>10027</v>
      </c>
      <c r="AG1524" s="807"/>
      <c r="AH1524" s="807"/>
      <c r="AI1524" s="807"/>
      <c r="AJ1524" s="807"/>
    </row>
    <row r="1525" spans="1:36" s="577" customFormat="1" ht="43.5" customHeight="1" x14ac:dyDescent="0.25">
      <c r="A1525" s="765"/>
      <c r="B1525" s="784">
        <v>1517</v>
      </c>
      <c r="C1525" s="785" t="s">
        <v>2759</v>
      </c>
      <c r="D1525" s="785" t="s">
        <v>8293</v>
      </c>
      <c r="E1525" s="807" t="s">
        <v>9760</v>
      </c>
      <c r="F1525" s="785" t="s">
        <v>9761</v>
      </c>
      <c r="G1525" s="807" t="s">
        <v>10200</v>
      </c>
      <c r="H1525" s="807"/>
      <c r="I1525" s="807"/>
      <c r="J1525" s="807"/>
      <c r="K1525" s="807"/>
      <c r="L1525" s="807">
        <f t="shared" si="120"/>
        <v>224.39999999999998</v>
      </c>
      <c r="M1525" s="807"/>
      <c r="N1525" s="788">
        <v>18.7</v>
      </c>
      <c r="O1525" s="788"/>
      <c r="P1525" s="788"/>
      <c r="Q1525" s="807" t="s">
        <v>9761</v>
      </c>
      <c r="R1525" s="807" t="s">
        <v>16715</v>
      </c>
      <c r="S1525" s="807" t="s">
        <v>8952</v>
      </c>
      <c r="T1525" s="800" t="s">
        <v>11583</v>
      </c>
      <c r="U1525" s="807"/>
      <c r="V1525" s="1014">
        <v>1</v>
      </c>
      <c r="W1525" s="807" t="s">
        <v>11584</v>
      </c>
      <c r="X1525" s="807"/>
      <c r="Y1525" s="807"/>
      <c r="Z1525" s="807"/>
      <c r="AA1525" s="807"/>
      <c r="AB1525" s="807"/>
      <c r="AC1525" s="807" t="s">
        <v>10027</v>
      </c>
      <c r="AD1525" s="807" t="s">
        <v>10027</v>
      </c>
      <c r="AE1525" s="807" t="s">
        <v>10027</v>
      </c>
      <c r="AF1525" s="807" t="s">
        <v>10027</v>
      </c>
      <c r="AG1525" s="807"/>
      <c r="AH1525" s="807"/>
      <c r="AI1525" s="807"/>
      <c r="AJ1525" s="807"/>
    </row>
    <row r="1526" spans="1:36" s="577" customFormat="1" ht="43.5" customHeight="1" x14ac:dyDescent="0.25">
      <c r="A1526" s="765"/>
      <c r="B1526" s="784">
        <v>1518</v>
      </c>
      <c r="C1526" s="785" t="s">
        <v>2759</v>
      </c>
      <c r="D1526" s="785" t="s">
        <v>9762</v>
      </c>
      <c r="E1526" s="807" t="s">
        <v>9763</v>
      </c>
      <c r="F1526" s="785" t="s">
        <v>9764</v>
      </c>
      <c r="G1526" s="807" t="s">
        <v>10200</v>
      </c>
      <c r="H1526" s="807"/>
      <c r="I1526" s="807"/>
      <c r="J1526" s="807"/>
      <c r="K1526" s="807"/>
      <c r="L1526" s="807">
        <f t="shared" si="120"/>
        <v>76.800000000000011</v>
      </c>
      <c r="M1526" s="807"/>
      <c r="N1526" s="788">
        <v>6.4</v>
      </c>
      <c r="O1526" s="788"/>
      <c r="P1526" s="788"/>
      <c r="Q1526" s="807" t="s">
        <v>9764</v>
      </c>
      <c r="R1526" s="807" t="s">
        <v>16715</v>
      </c>
      <c r="S1526" s="807" t="s">
        <v>8952</v>
      </c>
      <c r="T1526" s="807" t="s">
        <v>11505</v>
      </c>
      <c r="U1526" s="807"/>
      <c r="V1526" s="1014"/>
      <c r="W1526" s="807"/>
      <c r="X1526" s="807"/>
      <c r="Y1526" s="807"/>
      <c r="Z1526" s="807" t="s">
        <v>11506</v>
      </c>
      <c r="AA1526" s="807"/>
      <c r="AB1526" s="807"/>
      <c r="AC1526" s="807" t="s">
        <v>10027</v>
      </c>
      <c r="AD1526" s="807" t="s">
        <v>10027</v>
      </c>
      <c r="AE1526" s="807" t="s">
        <v>10027</v>
      </c>
      <c r="AF1526" s="807" t="s">
        <v>10027</v>
      </c>
      <c r="AG1526" s="807"/>
      <c r="AH1526" s="807"/>
      <c r="AI1526" s="807"/>
      <c r="AJ1526" s="807"/>
    </row>
    <row r="1527" spans="1:36" s="577" customFormat="1" ht="43.5" customHeight="1" x14ac:dyDescent="0.25">
      <c r="A1527" s="765"/>
      <c r="B1527" s="784">
        <v>1519</v>
      </c>
      <c r="C1527" s="785" t="s">
        <v>2759</v>
      </c>
      <c r="D1527" s="785" t="s">
        <v>9765</v>
      </c>
      <c r="E1527" s="807" t="s">
        <v>9766</v>
      </c>
      <c r="F1527" s="785" t="s">
        <v>9767</v>
      </c>
      <c r="G1527" s="807" t="s">
        <v>10200</v>
      </c>
      <c r="H1527" s="807"/>
      <c r="I1527" s="807"/>
      <c r="J1527" s="807"/>
      <c r="K1527" s="807"/>
      <c r="L1527" s="807">
        <f t="shared" si="120"/>
        <v>237.60000000000002</v>
      </c>
      <c r="M1527" s="807"/>
      <c r="N1527" s="788">
        <v>19.8</v>
      </c>
      <c r="O1527" s="788"/>
      <c r="P1527" s="788"/>
      <c r="Q1527" s="807" t="s">
        <v>9767</v>
      </c>
      <c r="R1527" s="807" t="s">
        <v>16715</v>
      </c>
      <c r="S1527" s="807" t="s">
        <v>8952</v>
      </c>
      <c r="T1527" s="800" t="s">
        <v>11577</v>
      </c>
      <c r="U1527" s="807"/>
      <c r="V1527" s="1014">
        <v>1</v>
      </c>
      <c r="W1527" s="807" t="s">
        <v>11578</v>
      </c>
      <c r="X1527" s="807"/>
      <c r="Y1527" s="807"/>
      <c r="Z1527" s="807"/>
      <c r="AA1527" s="807"/>
      <c r="AB1527" s="807"/>
      <c r="AC1527" s="807" t="s">
        <v>10027</v>
      </c>
      <c r="AD1527" s="807" t="s">
        <v>10027</v>
      </c>
      <c r="AE1527" s="807" t="s">
        <v>10027</v>
      </c>
      <c r="AF1527" s="807" t="s">
        <v>10027</v>
      </c>
      <c r="AG1527" s="807"/>
      <c r="AH1527" s="807"/>
      <c r="AI1527" s="807"/>
      <c r="AJ1527" s="807"/>
    </row>
    <row r="1528" spans="1:36" s="577" customFormat="1" ht="43.5" customHeight="1" x14ac:dyDescent="0.25">
      <c r="A1528" s="765"/>
      <c r="B1528" s="784">
        <v>1520</v>
      </c>
      <c r="C1528" s="785" t="s">
        <v>2759</v>
      </c>
      <c r="D1528" s="785" t="s">
        <v>9768</v>
      </c>
      <c r="E1528" s="807" t="s">
        <v>9769</v>
      </c>
      <c r="F1528" s="785" t="s">
        <v>9767</v>
      </c>
      <c r="G1528" s="807" t="s">
        <v>10200</v>
      </c>
      <c r="H1528" s="807"/>
      <c r="I1528" s="807"/>
      <c r="J1528" s="807"/>
      <c r="K1528" s="807"/>
      <c r="L1528" s="807">
        <f t="shared" si="120"/>
        <v>171.60000000000002</v>
      </c>
      <c r="M1528" s="807"/>
      <c r="N1528" s="788">
        <v>14.3</v>
      </c>
      <c r="O1528" s="788"/>
      <c r="P1528" s="788"/>
      <c r="Q1528" s="807" t="s">
        <v>9767</v>
      </c>
      <c r="R1528" s="807" t="s">
        <v>16715</v>
      </c>
      <c r="S1528" s="807" t="s">
        <v>8952</v>
      </c>
      <c r="T1528" s="800" t="s">
        <v>11585</v>
      </c>
      <c r="U1528" s="807"/>
      <c r="V1528" s="1014">
        <v>1</v>
      </c>
      <c r="W1528" s="807" t="s">
        <v>11586</v>
      </c>
      <c r="X1528" s="807"/>
      <c r="Y1528" s="807"/>
      <c r="Z1528" s="807"/>
      <c r="AA1528" s="807"/>
      <c r="AB1528" s="807"/>
      <c r="AC1528" s="807" t="s">
        <v>10027</v>
      </c>
      <c r="AD1528" s="807" t="s">
        <v>10027</v>
      </c>
      <c r="AE1528" s="807" t="s">
        <v>10027</v>
      </c>
      <c r="AF1528" s="807" t="s">
        <v>10027</v>
      </c>
      <c r="AG1528" s="807"/>
      <c r="AH1528" s="807"/>
      <c r="AI1528" s="807"/>
      <c r="AJ1528" s="807"/>
    </row>
    <row r="1529" spans="1:36" s="577" customFormat="1" ht="43.5" customHeight="1" x14ac:dyDescent="0.25">
      <c r="A1529" s="765"/>
      <c r="B1529" s="784">
        <v>1521</v>
      </c>
      <c r="C1529" s="785" t="s">
        <v>9500</v>
      </c>
      <c r="D1529" s="785" t="s">
        <v>9771</v>
      </c>
      <c r="E1529" s="807" t="s">
        <v>9770</v>
      </c>
      <c r="F1529" s="787" t="s">
        <v>11480</v>
      </c>
      <c r="G1529" s="807" t="s">
        <v>10200</v>
      </c>
      <c r="H1529" s="807"/>
      <c r="I1529" s="807"/>
      <c r="J1529" s="807"/>
      <c r="K1529" s="807"/>
      <c r="L1529" s="807">
        <f t="shared" si="120"/>
        <v>132</v>
      </c>
      <c r="M1529" s="807"/>
      <c r="N1529" s="788">
        <v>11</v>
      </c>
      <c r="O1529" s="788"/>
      <c r="P1529" s="788"/>
      <c r="Q1529" s="812" t="s">
        <v>11480</v>
      </c>
      <c r="R1529" s="807" t="s">
        <v>16715</v>
      </c>
      <c r="S1529" s="807" t="s">
        <v>8952</v>
      </c>
      <c r="T1529" s="800" t="s">
        <v>9885</v>
      </c>
      <c r="U1529" s="807"/>
      <c r="V1529" s="1014">
        <v>2</v>
      </c>
      <c r="W1529" s="807" t="s">
        <v>11509</v>
      </c>
      <c r="X1529" s="807"/>
      <c r="Y1529" s="807"/>
      <c r="Z1529" s="807"/>
      <c r="AA1529" s="807"/>
      <c r="AB1529" s="807"/>
      <c r="AC1529" s="807" t="s">
        <v>10027</v>
      </c>
      <c r="AD1529" s="807" t="s">
        <v>10027</v>
      </c>
      <c r="AE1529" s="807" t="s">
        <v>10027</v>
      </c>
      <c r="AF1529" s="807" t="s">
        <v>10027</v>
      </c>
      <c r="AG1529" s="807"/>
      <c r="AH1529" s="807"/>
      <c r="AI1529" s="807"/>
      <c r="AJ1529" s="807"/>
    </row>
    <row r="1530" spans="1:36" s="577" customFormat="1" ht="43.5" customHeight="1" x14ac:dyDescent="0.25">
      <c r="A1530" s="765"/>
      <c r="B1530" s="784">
        <v>1522</v>
      </c>
      <c r="C1530" s="785" t="s">
        <v>2759</v>
      </c>
      <c r="D1530" s="785" t="s">
        <v>11572</v>
      </c>
      <c r="E1530" s="807" t="s">
        <v>9772</v>
      </c>
      <c r="F1530" s="787" t="s">
        <v>11480</v>
      </c>
      <c r="G1530" s="807" t="s">
        <v>10200</v>
      </c>
      <c r="H1530" s="807"/>
      <c r="I1530" s="807"/>
      <c r="J1530" s="807"/>
      <c r="K1530" s="807"/>
      <c r="L1530" s="807">
        <f t="shared" si="120"/>
        <v>118.80000000000001</v>
      </c>
      <c r="M1530" s="807"/>
      <c r="N1530" s="788">
        <v>9.9</v>
      </c>
      <c r="O1530" s="788"/>
      <c r="P1530" s="788"/>
      <c r="Q1530" s="812" t="s">
        <v>11480</v>
      </c>
      <c r="R1530" s="807" t="s">
        <v>16715</v>
      </c>
      <c r="S1530" s="807" t="s">
        <v>8952</v>
      </c>
      <c r="T1530" s="800" t="s">
        <v>11571</v>
      </c>
      <c r="U1530" s="807"/>
      <c r="V1530" s="1014">
        <v>1</v>
      </c>
      <c r="W1530" s="807" t="s">
        <v>11490</v>
      </c>
      <c r="X1530" s="807"/>
      <c r="Y1530" s="807"/>
      <c r="Z1530" s="807"/>
      <c r="AA1530" s="807"/>
      <c r="AB1530" s="807"/>
      <c r="AC1530" s="807"/>
      <c r="AD1530" s="807"/>
      <c r="AE1530" s="807"/>
      <c r="AF1530" s="807"/>
      <c r="AG1530" s="807"/>
      <c r="AH1530" s="807"/>
      <c r="AI1530" s="807"/>
      <c r="AJ1530" s="807"/>
    </row>
    <row r="1531" spans="1:36" s="577" customFormat="1" ht="43.5" customHeight="1" x14ac:dyDescent="0.25">
      <c r="A1531" s="765"/>
      <c r="B1531" s="784">
        <v>1523</v>
      </c>
      <c r="C1531" s="785" t="s">
        <v>2759</v>
      </c>
      <c r="D1531" s="785" t="s">
        <v>9773</v>
      </c>
      <c r="E1531" s="807" t="s">
        <v>9774</v>
      </c>
      <c r="F1531" s="787" t="s">
        <v>11480</v>
      </c>
      <c r="G1531" s="807" t="s">
        <v>10200</v>
      </c>
      <c r="H1531" s="807"/>
      <c r="I1531" s="807"/>
      <c r="J1531" s="807"/>
      <c r="K1531" s="807"/>
      <c r="L1531" s="807">
        <f t="shared" si="120"/>
        <v>224.39999999999998</v>
      </c>
      <c r="M1531" s="807"/>
      <c r="N1531" s="788">
        <v>18.7</v>
      </c>
      <c r="O1531" s="788"/>
      <c r="P1531" s="788"/>
      <c r="Q1531" s="812" t="s">
        <v>11480</v>
      </c>
      <c r="R1531" s="807" t="s">
        <v>16715</v>
      </c>
      <c r="S1531" s="807" t="s">
        <v>8952</v>
      </c>
      <c r="T1531" s="800" t="s">
        <v>11554</v>
      </c>
      <c r="U1531" s="807"/>
      <c r="V1531" s="1014">
        <v>1</v>
      </c>
      <c r="W1531" s="807" t="s">
        <v>11556</v>
      </c>
      <c r="X1531" s="807"/>
      <c r="Y1531" s="807"/>
      <c r="Z1531" s="807"/>
      <c r="AA1531" s="807"/>
      <c r="AB1531" s="807"/>
      <c r="AC1531" s="807" t="s">
        <v>10027</v>
      </c>
      <c r="AD1531" s="807" t="s">
        <v>10027</v>
      </c>
      <c r="AE1531" s="807" t="s">
        <v>10027</v>
      </c>
      <c r="AF1531" s="807" t="s">
        <v>10027</v>
      </c>
      <c r="AG1531" s="807"/>
      <c r="AH1531" s="807"/>
      <c r="AI1531" s="807"/>
      <c r="AJ1531" s="807"/>
    </row>
    <row r="1532" spans="1:36" s="577" customFormat="1" ht="43.5" customHeight="1" x14ac:dyDescent="0.25">
      <c r="A1532" s="765"/>
      <c r="B1532" s="784">
        <v>1524</v>
      </c>
      <c r="C1532" s="785" t="s">
        <v>2759</v>
      </c>
      <c r="D1532" s="785" t="s">
        <v>9514</v>
      </c>
      <c r="E1532" s="807" t="s">
        <v>9775</v>
      </c>
      <c r="F1532" s="787" t="s">
        <v>10284</v>
      </c>
      <c r="G1532" s="807" t="s">
        <v>10200</v>
      </c>
      <c r="H1532" s="807"/>
      <c r="I1532" s="807"/>
      <c r="J1532" s="807"/>
      <c r="K1532" s="807"/>
      <c r="L1532" s="807">
        <f t="shared" si="120"/>
        <v>401.52</v>
      </c>
      <c r="M1532" s="807"/>
      <c r="N1532" s="788">
        <v>33.46</v>
      </c>
      <c r="O1532" s="788"/>
      <c r="P1532" s="788"/>
      <c r="Q1532" s="812" t="s">
        <v>10284</v>
      </c>
      <c r="R1532" s="807" t="s">
        <v>16715</v>
      </c>
      <c r="S1532" s="807" t="s">
        <v>8952</v>
      </c>
      <c r="T1532" s="800" t="s">
        <v>11573</v>
      </c>
      <c r="U1532" s="807"/>
      <c r="V1532" s="1014">
        <v>1</v>
      </c>
      <c r="W1532" s="807" t="s">
        <v>11574</v>
      </c>
      <c r="X1532" s="807"/>
      <c r="Y1532" s="807"/>
      <c r="Z1532" s="782"/>
      <c r="AA1532" s="807"/>
      <c r="AB1532" s="807"/>
      <c r="AC1532" s="807"/>
      <c r="AD1532" s="807"/>
      <c r="AE1532" s="807"/>
      <c r="AF1532" s="807"/>
      <c r="AG1532" s="807"/>
      <c r="AH1532" s="807"/>
      <c r="AI1532" s="807"/>
      <c r="AJ1532" s="807"/>
    </row>
    <row r="1533" spans="1:36" s="577" customFormat="1" ht="43.5" customHeight="1" x14ac:dyDescent="0.25">
      <c r="A1533" s="765"/>
      <c r="B1533" s="784">
        <v>1525</v>
      </c>
      <c r="C1533" s="785" t="s">
        <v>2759</v>
      </c>
      <c r="D1533" s="785" t="s">
        <v>9776</v>
      </c>
      <c r="E1533" s="807" t="s">
        <v>9777</v>
      </c>
      <c r="F1533" s="787" t="s">
        <v>11480</v>
      </c>
      <c r="G1533" s="807" t="s">
        <v>10200</v>
      </c>
      <c r="H1533" s="807"/>
      <c r="I1533" s="807"/>
      <c r="J1533" s="807"/>
      <c r="K1533" s="807"/>
      <c r="L1533" s="807">
        <f t="shared" si="120"/>
        <v>409.20000000000005</v>
      </c>
      <c r="M1533" s="807"/>
      <c r="N1533" s="788">
        <v>34.1</v>
      </c>
      <c r="O1533" s="788"/>
      <c r="P1533" s="788"/>
      <c r="Q1533" s="812" t="s">
        <v>11480</v>
      </c>
      <c r="R1533" s="807" t="s">
        <v>16715</v>
      </c>
      <c r="S1533" s="807" t="s">
        <v>8952</v>
      </c>
      <c r="T1533" s="800" t="s">
        <v>11575</v>
      </c>
      <c r="U1533" s="807"/>
      <c r="V1533" s="1014">
        <v>1</v>
      </c>
      <c r="W1533" s="807" t="s">
        <v>1564</v>
      </c>
      <c r="X1533" s="807"/>
      <c r="Y1533" s="807"/>
      <c r="Z1533" s="807"/>
      <c r="AA1533" s="807"/>
      <c r="AB1533" s="807"/>
      <c r="AC1533" s="807"/>
      <c r="AD1533" s="807"/>
      <c r="AE1533" s="807"/>
      <c r="AF1533" s="807"/>
      <c r="AG1533" s="807"/>
      <c r="AH1533" s="807"/>
      <c r="AI1533" s="807"/>
      <c r="AJ1533" s="807"/>
    </row>
    <row r="1534" spans="1:36" ht="43.5" customHeight="1" x14ac:dyDescent="0.25">
      <c r="A1534" s="765"/>
      <c r="B1534" s="784">
        <v>1526</v>
      </c>
      <c r="C1534" s="785" t="s">
        <v>2759</v>
      </c>
      <c r="D1534" s="785" t="s">
        <v>9778</v>
      </c>
      <c r="E1534" s="807" t="s">
        <v>9779</v>
      </c>
      <c r="F1534" s="785" t="s">
        <v>9780</v>
      </c>
      <c r="G1534" s="807" t="s">
        <v>10200</v>
      </c>
      <c r="H1534" s="807"/>
      <c r="I1534" s="807"/>
      <c r="J1534" s="807"/>
      <c r="K1534" s="807"/>
      <c r="L1534" s="807">
        <f t="shared" ref="L1534:M1539" si="128">N1534*12</f>
        <v>13.200000000000001</v>
      </c>
      <c r="M1534" s="807"/>
      <c r="N1534" s="788">
        <v>1.1000000000000001</v>
      </c>
      <c r="O1534" s="788"/>
      <c r="P1534" s="788"/>
      <c r="Q1534" s="807" t="s">
        <v>9780</v>
      </c>
      <c r="R1534" s="807" t="s">
        <v>16715</v>
      </c>
      <c r="S1534" s="807" t="s">
        <v>8952</v>
      </c>
      <c r="T1534" s="807" t="s">
        <v>14425</v>
      </c>
      <c r="U1534" s="807">
        <v>4</v>
      </c>
      <c r="V1534" s="963">
        <v>1</v>
      </c>
      <c r="W1534" s="807"/>
      <c r="X1534" s="807"/>
      <c r="Y1534" s="807"/>
      <c r="Z1534" s="807"/>
      <c r="AA1534" s="807"/>
      <c r="AB1534" s="807"/>
      <c r="AC1534" s="807" t="s">
        <v>10027</v>
      </c>
      <c r="AD1534" s="807"/>
      <c r="AE1534" s="807"/>
      <c r="AF1534" s="807"/>
      <c r="AG1534" s="807"/>
      <c r="AH1534" s="807"/>
      <c r="AI1534" s="807"/>
      <c r="AJ1534" s="807"/>
    </row>
    <row r="1535" spans="1:36" ht="43.5" customHeight="1" x14ac:dyDescent="0.25">
      <c r="A1535" s="765"/>
      <c r="B1535" s="784">
        <v>1527</v>
      </c>
      <c r="C1535" s="785" t="s">
        <v>2809</v>
      </c>
      <c r="D1535" s="785" t="s">
        <v>9873</v>
      </c>
      <c r="E1535" s="807" t="s">
        <v>9874</v>
      </c>
      <c r="F1535" s="785" t="s">
        <v>13295</v>
      </c>
      <c r="G1535" s="807" t="s">
        <v>10200</v>
      </c>
      <c r="H1535" s="807"/>
      <c r="I1535" s="807"/>
      <c r="J1535" s="807"/>
      <c r="K1535" s="807"/>
      <c r="L1535" s="807">
        <f t="shared" si="128"/>
        <v>13.200000000000001</v>
      </c>
      <c r="M1535" s="807"/>
      <c r="N1535" s="788">
        <v>1.1000000000000001</v>
      </c>
      <c r="O1535" s="788"/>
      <c r="P1535" s="788"/>
      <c r="Q1535" s="807" t="s">
        <v>13295</v>
      </c>
      <c r="R1535" s="807" t="s">
        <v>16715</v>
      </c>
      <c r="S1535" s="807" t="s">
        <v>8952</v>
      </c>
      <c r="T1535" s="807" t="s">
        <v>14813</v>
      </c>
      <c r="U1535" s="807">
        <v>2.4</v>
      </c>
      <c r="V1535" s="963">
        <v>1</v>
      </c>
      <c r="W1535" s="807"/>
      <c r="X1535" s="807"/>
      <c r="Y1535" s="807"/>
      <c r="Z1535" s="807"/>
      <c r="AA1535" s="807"/>
      <c r="AB1535" s="807"/>
      <c r="AC1535" s="807" t="s">
        <v>10027</v>
      </c>
      <c r="AD1535" s="807" t="s">
        <v>10027</v>
      </c>
      <c r="AE1535" s="807" t="s">
        <v>10027</v>
      </c>
      <c r="AF1535" s="807"/>
      <c r="AG1535" s="807"/>
      <c r="AH1535" s="807"/>
      <c r="AI1535" s="807"/>
      <c r="AJ1535" s="807"/>
    </row>
    <row r="1536" spans="1:36" ht="43.5" customHeight="1" x14ac:dyDescent="0.25">
      <c r="A1536" s="765"/>
      <c r="B1536" s="784">
        <v>1528</v>
      </c>
      <c r="C1536" s="785" t="s">
        <v>2759</v>
      </c>
      <c r="D1536" s="783" t="s">
        <v>9993</v>
      </c>
      <c r="E1536" s="800" t="s">
        <v>9994</v>
      </c>
      <c r="F1536" s="785" t="s">
        <v>9993</v>
      </c>
      <c r="G1536" s="807" t="s">
        <v>9071</v>
      </c>
      <c r="H1536" s="807"/>
      <c r="I1536" s="807"/>
      <c r="J1536" s="807"/>
      <c r="K1536" s="807">
        <v>1085.04</v>
      </c>
      <c r="L1536" s="807">
        <f t="shared" si="128"/>
        <v>93.313439999999986</v>
      </c>
      <c r="M1536" s="807">
        <f t="shared" si="128"/>
        <v>30.381119999999996</v>
      </c>
      <c r="N1536" s="786">
        <f>(K1536*0.086)/12</f>
        <v>7.7761199999999988</v>
      </c>
      <c r="O1536" s="786">
        <f>(K1536*0.028)/12</f>
        <v>2.5317599999999998</v>
      </c>
      <c r="P1536" s="786" t="s">
        <v>17283</v>
      </c>
      <c r="Q1536" s="786" t="s">
        <v>17284</v>
      </c>
      <c r="R1536" s="807" t="s">
        <v>16712</v>
      </c>
      <c r="S1536" s="807" t="s">
        <v>8952</v>
      </c>
      <c r="T1536" s="800" t="s">
        <v>10973</v>
      </c>
      <c r="U1536" s="807"/>
      <c r="V1536" s="963">
        <v>2</v>
      </c>
      <c r="W1536" s="807" t="s">
        <v>10643</v>
      </c>
      <c r="X1536" s="807"/>
      <c r="Y1536" s="807"/>
      <c r="Z1536" s="807"/>
      <c r="AA1536" s="807"/>
      <c r="AB1536" s="807"/>
      <c r="AC1536" s="807"/>
      <c r="AD1536" s="807"/>
      <c r="AE1536" s="807"/>
      <c r="AF1536" s="807"/>
      <c r="AG1536" s="807"/>
      <c r="AH1536" s="807"/>
      <c r="AI1536" s="807"/>
      <c r="AJ1536" s="807"/>
    </row>
    <row r="1537" spans="1:197" s="577" customFormat="1" ht="43.5" customHeight="1" x14ac:dyDescent="0.25">
      <c r="A1537" s="765"/>
      <c r="B1537" s="784">
        <v>1529</v>
      </c>
      <c r="C1537" s="785" t="s">
        <v>2759</v>
      </c>
      <c r="D1537" s="783" t="s">
        <v>12692</v>
      </c>
      <c r="E1537" s="800" t="s">
        <v>12693</v>
      </c>
      <c r="F1537" s="783" t="s">
        <v>9995</v>
      </c>
      <c r="G1537" s="807" t="s">
        <v>1104</v>
      </c>
      <c r="H1537" s="800" t="s">
        <v>18089</v>
      </c>
      <c r="I1537" s="807"/>
      <c r="J1537" s="807"/>
      <c r="K1537" s="807">
        <v>23018.799999999999</v>
      </c>
      <c r="L1537" s="807">
        <f t="shared" si="128"/>
        <v>1994.52</v>
      </c>
      <c r="M1537" s="807">
        <f t="shared" si="128"/>
        <v>644.52639999999997</v>
      </c>
      <c r="N1537" s="788">
        <v>166.21</v>
      </c>
      <c r="O1537" s="786">
        <f t="shared" ref="O1537" si="129">(K1537*0.028)/12</f>
        <v>53.710533333333331</v>
      </c>
      <c r="P1537" s="788" t="s">
        <v>9996</v>
      </c>
      <c r="Q1537" s="788" t="s">
        <v>9996</v>
      </c>
      <c r="R1537" s="807" t="s">
        <v>17287</v>
      </c>
      <c r="S1537" s="807" t="s">
        <v>8952</v>
      </c>
      <c r="T1537" s="800" t="s">
        <v>10974</v>
      </c>
      <c r="U1537" s="807">
        <v>18</v>
      </c>
      <c r="V1537" s="1032">
        <v>4</v>
      </c>
      <c r="W1537" s="807" t="s">
        <v>11244</v>
      </c>
      <c r="X1537" s="807">
        <v>2</v>
      </c>
      <c r="Y1537" s="807" t="s">
        <v>10268</v>
      </c>
      <c r="Z1537" s="807"/>
      <c r="AA1537" s="807"/>
      <c r="AB1537" s="807"/>
      <c r="AC1537" s="807" t="s">
        <v>10027</v>
      </c>
      <c r="AD1537" s="807" t="s">
        <v>10027</v>
      </c>
      <c r="AE1537" s="807" t="s">
        <v>10027</v>
      </c>
      <c r="AF1537" s="807" t="s">
        <v>2239</v>
      </c>
      <c r="AG1537" s="807"/>
      <c r="AH1537" s="807"/>
      <c r="AI1537" s="807" t="s">
        <v>13302</v>
      </c>
      <c r="AJ1537" s="807"/>
    </row>
    <row r="1538" spans="1:197" ht="46.5" customHeight="1" x14ac:dyDescent="0.25">
      <c r="A1538" s="765"/>
      <c r="B1538" s="784">
        <v>1530</v>
      </c>
      <c r="C1538" s="785" t="s">
        <v>2759</v>
      </c>
      <c r="D1538" s="783" t="s">
        <v>10002</v>
      </c>
      <c r="E1538" s="800" t="s">
        <v>10003</v>
      </c>
      <c r="F1538" s="783" t="s">
        <v>10002</v>
      </c>
      <c r="G1538" s="807" t="s">
        <v>9071</v>
      </c>
      <c r="H1538" s="807"/>
      <c r="I1538" s="807"/>
      <c r="J1538" s="807"/>
      <c r="K1538" s="807">
        <v>7751.05</v>
      </c>
      <c r="L1538" s="807">
        <f t="shared" si="128"/>
        <v>666.59029999999996</v>
      </c>
      <c r="M1538" s="807">
        <f t="shared" si="128"/>
        <v>217.02940000000001</v>
      </c>
      <c r="N1538" s="786">
        <f>(K1538*0.086)/12</f>
        <v>55.549191666666665</v>
      </c>
      <c r="O1538" s="786">
        <f>(K1538*0.028)/12</f>
        <v>18.085783333333335</v>
      </c>
      <c r="P1538" s="788" t="s">
        <v>12611</v>
      </c>
      <c r="Q1538" s="788" t="s">
        <v>12611</v>
      </c>
      <c r="R1538" s="807" t="s">
        <v>16712</v>
      </c>
      <c r="S1538" s="807" t="s">
        <v>8952</v>
      </c>
      <c r="T1538" s="800" t="s">
        <v>10975</v>
      </c>
      <c r="U1538" s="807"/>
      <c r="V1538" s="963"/>
      <c r="W1538" s="807"/>
      <c r="X1538" s="807"/>
      <c r="Y1538" s="807"/>
      <c r="Z1538" s="807" t="s">
        <v>10976</v>
      </c>
      <c r="AA1538" s="807"/>
      <c r="AB1538" s="807"/>
      <c r="AC1538" s="807"/>
      <c r="AD1538" s="807"/>
      <c r="AE1538" s="807"/>
      <c r="AF1538" s="807"/>
      <c r="AG1538" s="807"/>
      <c r="AH1538" s="807"/>
      <c r="AI1538" s="807"/>
      <c r="AJ1538" s="807"/>
    </row>
    <row r="1539" spans="1:197" s="577" customFormat="1" ht="135" x14ac:dyDescent="0.25">
      <c r="A1539" s="765"/>
      <c r="B1539" s="784">
        <v>1531</v>
      </c>
      <c r="C1539" s="785" t="s">
        <v>2759</v>
      </c>
      <c r="D1539" s="783" t="s">
        <v>10726</v>
      </c>
      <c r="E1539" s="800" t="s">
        <v>10036</v>
      </c>
      <c r="F1539" s="785" t="s">
        <v>18134</v>
      </c>
      <c r="G1539" s="807" t="s">
        <v>1105</v>
      </c>
      <c r="H1539" s="807"/>
      <c r="I1539" s="807"/>
      <c r="J1539" s="807"/>
      <c r="K1539" s="807">
        <v>15984.4</v>
      </c>
      <c r="L1539" s="807">
        <f>N1539*12</f>
        <v>811.44</v>
      </c>
      <c r="M1539" s="807">
        <f t="shared" si="128"/>
        <v>251.76</v>
      </c>
      <c r="N1539" s="788">
        <v>67.62</v>
      </c>
      <c r="O1539" s="788">
        <v>20.98</v>
      </c>
      <c r="P1539" s="788" t="s">
        <v>1527</v>
      </c>
      <c r="Q1539" s="800" t="s">
        <v>813</v>
      </c>
      <c r="R1539" s="807" t="s">
        <v>17287</v>
      </c>
      <c r="S1539" s="807" t="s">
        <v>8952</v>
      </c>
      <c r="T1539" s="807" t="s">
        <v>14655</v>
      </c>
      <c r="U1539" s="807">
        <v>14.2</v>
      </c>
      <c r="V1539" s="1017">
        <v>3</v>
      </c>
      <c r="W1539" s="807" t="s">
        <v>1564</v>
      </c>
      <c r="X1539" s="807">
        <v>1</v>
      </c>
      <c r="Y1539" s="807" t="s">
        <v>10261</v>
      </c>
      <c r="Z1539" s="807"/>
      <c r="AA1539" s="807"/>
      <c r="AB1539" s="807"/>
      <c r="AC1539" s="807" t="s">
        <v>10027</v>
      </c>
      <c r="AD1539" s="807" t="s">
        <v>10027</v>
      </c>
      <c r="AE1539" s="807" t="s">
        <v>10027</v>
      </c>
      <c r="AF1539" s="807" t="s">
        <v>10027</v>
      </c>
      <c r="AG1539" s="807"/>
      <c r="AH1539" s="807" t="s">
        <v>663</v>
      </c>
      <c r="AI1539" s="807" t="s">
        <v>18000</v>
      </c>
      <c r="AJ1539" s="807" t="s">
        <v>10048</v>
      </c>
    </row>
    <row r="1540" spans="1:197" ht="46.5" customHeight="1" x14ac:dyDescent="0.25">
      <c r="A1540" s="765"/>
      <c r="B1540" s="784">
        <v>1532</v>
      </c>
      <c r="C1540" s="785" t="s">
        <v>2759</v>
      </c>
      <c r="D1540" s="783" t="s">
        <v>10052</v>
      </c>
      <c r="E1540" s="800" t="s">
        <v>10053</v>
      </c>
      <c r="F1540" s="783" t="s">
        <v>15514</v>
      </c>
      <c r="G1540" s="807" t="s">
        <v>10200</v>
      </c>
      <c r="H1540" s="807"/>
      <c r="I1540" s="807"/>
      <c r="J1540" s="807"/>
      <c r="K1540" s="807"/>
      <c r="L1540" s="807">
        <f t="shared" ref="L1540:L1545" si="130">N1540*12</f>
        <v>136.80000000000001</v>
      </c>
      <c r="M1540" s="807"/>
      <c r="N1540" s="788">
        <v>11.4</v>
      </c>
      <c r="O1540" s="788"/>
      <c r="P1540" s="788"/>
      <c r="Q1540" s="807" t="s">
        <v>17266</v>
      </c>
      <c r="R1540" s="807" t="s">
        <v>16715</v>
      </c>
      <c r="S1540" s="807" t="s">
        <v>8952</v>
      </c>
      <c r="T1540" s="800" t="s">
        <v>11666</v>
      </c>
      <c r="U1540" s="807">
        <v>12</v>
      </c>
      <c r="V1540" s="963"/>
      <c r="W1540" s="807"/>
      <c r="X1540" s="807"/>
      <c r="Y1540" s="807"/>
      <c r="Z1540" s="807" t="s">
        <v>10054</v>
      </c>
      <c r="AA1540" s="807"/>
      <c r="AB1540" s="807"/>
      <c r="AC1540" s="807" t="s">
        <v>10027</v>
      </c>
      <c r="AD1540" s="807" t="s">
        <v>10027</v>
      </c>
      <c r="AE1540" s="807" t="s">
        <v>10027</v>
      </c>
      <c r="AF1540" s="807" t="s">
        <v>10027</v>
      </c>
      <c r="AG1540" s="807"/>
      <c r="AH1540" s="807" t="s">
        <v>663</v>
      </c>
      <c r="AI1540" s="807"/>
      <c r="AJ1540" s="807"/>
    </row>
    <row r="1541" spans="1:197" ht="67.5" customHeight="1" x14ac:dyDescent="0.25">
      <c r="A1541" s="765"/>
      <c r="B1541" s="784">
        <v>1533</v>
      </c>
      <c r="C1541" s="785" t="s">
        <v>2790</v>
      </c>
      <c r="D1541" s="783" t="s">
        <v>10106</v>
      </c>
      <c r="E1541" s="800" t="s">
        <v>10091</v>
      </c>
      <c r="F1541" s="783" t="s">
        <v>10106</v>
      </c>
      <c r="G1541" s="807" t="s">
        <v>9071</v>
      </c>
      <c r="H1541" s="807"/>
      <c r="I1541" s="807"/>
      <c r="J1541" s="807"/>
      <c r="K1541" s="807"/>
      <c r="L1541" s="807">
        <f t="shared" si="130"/>
        <v>396</v>
      </c>
      <c r="M1541" s="807"/>
      <c r="N1541" s="788">
        <v>33</v>
      </c>
      <c r="O1541" s="786">
        <f t="shared" ref="O1541:O1544" si="131">(K1541*0.028)/12</f>
        <v>0</v>
      </c>
      <c r="P1541" s="786" t="s">
        <v>9478</v>
      </c>
      <c r="Q1541" s="786" t="s">
        <v>9478</v>
      </c>
      <c r="R1541" s="807" t="s">
        <v>16712</v>
      </c>
      <c r="S1541" s="807" t="s">
        <v>8952</v>
      </c>
      <c r="T1541" s="807" t="s">
        <v>10092</v>
      </c>
      <c r="U1541" s="807"/>
      <c r="V1541" s="963">
        <v>1</v>
      </c>
      <c r="W1541" s="807"/>
      <c r="X1541" s="807"/>
      <c r="Y1541" s="807"/>
      <c r="Z1541" s="807"/>
      <c r="AA1541" s="807"/>
      <c r="AB1541" s="807"/>
      <c r="AC1541" s="807"/>
      <c r="AD1541" s="807"/>
      <c r="AE1541" s="807"/>
      <c r="AF1541" s="807"/>
      <c r="AG1541" s="807"/>
      <c r="AH1541" s="807"/>
      <c r="AI1541" s="807" t="s">
        <v>13302</v>
      </c>
      <c r="AJ1541" s="807"/>
    </row>
    <row r="1542" spans="1:197" ht="67.5" customHeight="1" x14ac:dyDescent="0.25">
      <c r="A1542" s="765"/>
      <c r="B1542" s="784">
        <v>1534</v>
      </c>
      <c r="C1542" s="785" t="s">
        <v>2790</v>
      </c>
      <c r="D1542" s="783" t="s">
        <v>10107</v>
      </c>
      <c r="E1542" s="800" t="s">
        <v>10114</v>
      </c>
      <c r="F1542" s="783" t="s">
        <v>10107</v>
      </c>
      <c r="G1542" s="807" t="s">
        <v>9071</v>
      </c>
      <c r="H1542" s="807"/>
      <c r="I1542" s="807"/>
      <c r="J1542" s="807"/>
      <c r="K1542" s="807"/>
      <c r="L1542" s="807">
        <f t="shared" si="130"/>
        <v>224.39999999999998</v>
      </c>
      <c r="M1542" s="807"/>
      <c r="N1542" s="788">
        <v>18.7</v>
      </c>
      <c r="O1542" s="786">
        <f t="shared" si="131"/>
        <v>0</v>
      </c>
      <c r="P1542" s="786" t="s">
        <v>9478</v>
      </c>
      <c r="Q1542" s="786" t="s">
        <v>9478</v>
      </c>
      <c r="R1542" s="807" t="s">
        <v>16712</v>
      </c>
      <c r="S1542" s="807" t="s">
        <v>8952</v>
      </c>
      <c r="T1542" s="800" t="s">
        <v>14656</v>
      </c>
      <c r="U1542" s="807"/>
      <c r="V1542" s="963">
        <v>1</v>
      </c>
      <c r="W1542" s="807"/>
      <c r="X1542" s="807"/>
      <c r="Y1542" s="807"/>
      <c r="Z1542" s="807"/>
      <c r="AA1542" s="807"/>
      <c r="AB1542" s="807"/>
      <c r="AC1542" s="807"/>
      <c r="AD1542" s="807"/>
      <c r="AE1542" s="807"/>
      <c r="AF1542" s="807"/>
      <c r="AG1542" s="807"/>
      <c r="AH1542" s="807"/>
      <c r="AI1542" s="807" t="s">
        <v>13302</v>
      </c>
      <c r="AJ1542" s="807"/>
    </row>
    <row r="1543" spans="1:197" ht="67.5" customHeight="1" x14ac:dyDescent="0.25">
      <c r="A1543" s="765"/>
      <c r="B1543" s="784">
        <v>1535</v>
      </c>
      <c r="C1543" s="785" t="s">
        <v>2790</v>
      </c>
      <c r="D1543" s="783" t="s">
        <v>10108</v>
      </c>
      <c r="E1543" s="800" t="s">
        <v>10110</v>
      </c>
      <c r="F1543" s="783" t="s">
        <v>10108</v>
      </c>
      <c r="G1543" s="807" t="s">
        <v>9071</v>
      </c>
      <c r="H1543" s="807"/>
      <c r="I1543" s="807"/>
      <c r="J1543" s="807"/>
      <c r="K1543" s="807"/>
      <c r="L1543" s="807">
        <f t="shared" si="130"/>
        <v>396</v>
      </c>
      <c r="M1543" s="807"/>
      <c r="N1543" s="788">
        <v>33</v>
      </c>
      <c r="O1543" s="786">
        <f t="shared" si="131"/>
        <v>0</v>
      </c>
      <c r="P1543" s="786" t="s">
        <v>9478</v>
      </c>
      <c r="Q1543" s="786" t="s">
        <v>9478</v>
      </c>
      <c r="R1543" s="807" t="s">
        <v>16712</v>
      </c>
      <c r="S1543" s="807" t="s">
        <v>8952</v>
      </c>
      <c r="T1543" s="800" t="s">
        <v>10111</v>
      </c>
      <c r="U1543" s="807"/>
      <c r="V1543" s="963">
        <v>1</v>
      </c>
      <c r="W1543" s="807"/>
      <c r="X1543" s="807"/>
      <c r="Y1543" s="807"/>
      <c r="Z1543" s="807"/>
      <c r="AA1543" s="807"/>
      <c r="AB1543" s="807"/>
      <c r="AC1543" s="807"/>
      <c r="AD1543" s="807"/>
      <c r="AE1543" s="807"/>
      <c r="AF1543" s="807"/>
      <c r="AG1543" s="807"/>
      <c r="AH1543" s="807"/>
      <c r="AI1543" s="807" t="s">
        <v>13302</v>
      </c>
      <c r="AJ1543" s="807"/>
    </row>
    <row r="1544" spans="1:197" ht="67.5" customHeight="1" x14ac:dyDescent="0.25">
      <c r="A1544" s="765"/>
      <c r="B1544" s="784">
        <v>1536</v>
      </c>
      <c r="C1544" s="785" t="s">
        <v>2790</v>
      </c>
      <c r="D1544" s="783" t="s">
        <v>10109</v>
      </c>
      <c r="E1544" s="800" t="s">
        <v>10112</v>
      </c>
      <c r="F1544" s="783" t="s">
        <v>10109</v>
      </c>
      <c r="G1544" s="807" t="s">
        <v>9071</v>
      </c>
      <c r="H1544" s="807"/>
      <c r="I1544" s="807"/>
      <c r="J1544" s="807"/>
      <c r="K1544" s="807"/>
      <c r="L1544" s="807">
        <f t="shared" si="130"/>
        <v>396</v>
      </c>
      <c r="M1544" s="807"/>
      <c r="N1544" s="788">
        <v>33</v>
      </c>
      <c r="O1544" s="786">
        <f t="shared" si="131"/>
        <v>0</v>
      </c>
      <c r="P1544" s="786" t="s">
        <v>9478</v>
      </c>
      <c r="Q1544" s="786" t="s">
        <v>9478</v>
      </c>
      <c r="R1544" s="807" t="s">
        <v>16712</v>
      </c>
      <c r="S1544" s="807" t="s">
        <v>8952</v>
      </c>
      <c r="T1544" s="800" t="s">
        <v>10113</v>
      </c>
      <c r="U1544" s="807"/>
      <c r="V1544" s="963">
        <v>1</v>
      </c>
      <c r="W1544" s="807"/>
      <c r="X1544" s="807"/>
      <c r="Y1544" s="807"/>
      <c r="Z1544" s="807"/>
      <c r="AA1544" s="807"/>
      <c r="AB1544" s="807"/>
      <c r="AC1544" s="807"/>
      <c r="AD1544" s="807"/>
      <c r="AE1544" s="807"/>
      <c r="AF1544" s="807"/>
      <c r="AG1544" s="807"/>
      <c r="AH1544" s="807"/>
      <c r="AI1544" s="807" t="s">
        <v>13302</v>
      </c>
      <c r="AJ1544" s="807"/>
    </row>
    <row r="1545" spans="1:197" ht="67.5" customHeight="1" x14ac:dyDescent="0.25">
      <c r="A1545" s="765"/>
      <c r="B1545" s="784">
        <v>1537</v>
      </c>
      <c r="C1545" s="785" t="s">
        <v>2809</v>
      </c>
      <c r="D1545" s="783" t="s">
        <v>10123</v>
      </c>
      <c r="E1545" s="800" t="s">
        <v>10124</v>
      </c>
      <c r="F1545" s="783" t="s">
        <v>15525</v>
      </c>
      <c r="G1545" s="807" t="s">
        <v>10200</v>
      </c>
      <c r="H1545" s="807"/>
      <c r="I1545" s="807"/>
      <c r="J1545" s="807"/>
      <c r="K1545" s="807"/>
      <c r="L1545" s="807">
        <f t="shared" si="130"/>
        <v>18.48</v>
      </c>
      <c r="M1545" s="807"/>
      <c r="N1545" s="788">
        <v>1.54</v>
      </c>
      <c r="O1545" s="788"/>
      <c r="P1545" s="788"/>
      <c r="Q1545" s="800" t="s">
        <v>10125</v>
      </c>
      <c r="R1545" s="807" t="s">
        <v>16715</v>
      </c>
      <c r="S1545" s="807" t="s">
        <v>8952</v>
      </c>
      <c r="T1545" s="800" t="s">
        <v>14364</v>
      </c>
      <c r="U1545" s="807">
        <v>9</v>
      </c>
      <c r="V1545" s="963"/>
      <c r="W1545" s="807"/>
      <c r="X1545" s="807"/>
      <c r="Y1545" s="807"/>
      <c r="Z1545" s="807" t="s">
        <v>11233</v>
      </c>
      <c r="AA1545" s="807"/>
      <c r="AB1545" s="807"/>
      <c r="AC1545" s="807" t="s">
        <v>10027</v>
      </c>
      <c r="AD1545" s="807" t="s">
        <v>10027</v>
      </c>
      <c r="AE1545" s="807" t="s">
        <v>10027</v>
      </c>
      <c r="AF1545" s="807"/>
      <c r="AG1545" s="807"/>
      <c r="AH1545" s="807"/>
      <c r="AI1545" s="807"/>
      <c r="AJ1545" s="807"/>
    </row>
    <row r="1546" spans="1:197" s="577" customFormat="1" ht="62.25" customHeight="1" x14ac:dyDescent="0.25">
      <c r="A1546" s="765"/>
      <c r="B1546" s="784">
        <v>1538</v>
      </c>
      <c r="C1546" s="785" t="s">
        <v>2759</v>
      </c>
      <c r="D1546" s="783" t="s">
        <v>10977</v>
      </c>
      <c r="E1546" s="800" t="s">
        <v>16560</v>
      </c>
      <c r="F1546" s="785" t="s">
        <v>18011</v>
      </c>
      <c r="G1546" s="807" t="s">
        <v>1104</v>
      </c>
      <c r="H1546" s="807" t="s">
        <v>8144</v>
      </c>
      <c r="I1546" s="807"/>
      <c r="J1546" s="807"/>
      <c r="K1546" s="807" t="s">
        <v>18009</v>
      </c>
      <c r="L1546" s="807">
        <f>N1546*12</f>
        <v>2822.7599999999998</v>
      </c>
      <c r="M1546" s="807"/>
      <c r="N1546" s="786">
        <v>235.23</v>
      </c>
      <c r="O1546" s="786"/>
      <c r="P1546" s="788" t="s">
        <v>743</v>
      </c>
      <c r="Q1546" s="807" t="s">
        <v>813</v>
      </c>
      <c r="R1546" s="807" t="s">
        <v>17287</v>
      </c>
      <c r="S1546" s="807" t="s">
        <v>8952</v>
      </c>
      <c r="T1546" s="807" t="s">
        <v>14727</v>
      </c>
      <c r="U1546" s="807">
        <v>14.2</v>
      </c>
      <c r="V1546" s="1017">
        <v>4</v>
      </c>
      <c r="W1546" s="807" t="s">
        <v>15991</v>
      </c>
      <c r="X1546" s="807">
        <v>2</v>
      </c>
      <c r="Y1546" s="807" t="s">
        <v>15985</v>
      </c>
      <c r="Z1546" s="807"/>
      <c r="AA1546" s="807"/>
      <c r="AB1546" s="807" t="s">
        <v>10978</v>
      </c>
      <c r="AC1546" s="807" t="s">
        <v>10027</v>
      </c>
      <c r="AD1546" s="807" t="s">
        <v>10027</v>
      </c>
      <c r="AE1546" s="807" t="s">
        <v>10027</v>
      </c>
      <c r="AF1546" s="807" t="s">
        <v>10027</v>
      </c>
      <c r="AG1546" s="807"/>
      <c r="AH1546" s="807" t="s">
        <v>663</v>
      </c>
      <c r="AI1546" s="807" t="s">
        <v>18010</v>
      </c>
      <c r="AJ1546" s="807"/>
    </row>
    <row r="1547" spans="1:197" ht="67.5" customHeight="1" x14ac:dyDescent="0.25">
      <c r="A1547" s="765"/>
      <c r="B1547" s="784">
        <v>1539</v>
      </c>
      <c r="C1547" s="785" t="s">
        <v>2809</v>
      </c>
      <c r="D1547" s="783" t="s">
        <v>10152</v>
      </c>
      <c r="E1547" s="800" t="s">
        <v>10145</v>
      </c>
      <c r="F1547" s="783" t="s">
        <v>10146</v>
      </c>
      <c r="G1547" s="807" t="s">
        <v>1104</v>
      </c>
      <c r="H1547" s="807"/>
      <c r="I1547" s="807"/>
      <c r="J1547" s="807"/>
      <c r="K1547" s="807">
        <v>10696.2</v>
      </c>
      <c r="L1547" s="807">
        <f t="shared" ref="L1547:M1592" si="132">N1547*12</f>
        <v>1903.1999999999998</v>
      </c>
      <c r="M1547" s="807">
        <f t="shared" si="132"/>
        <v>288.84000000000003</v>
      </c>
      <c r="N1547" s="788">
        <v>158.6</v>
      </c>
      <c r="O1547" s="788">
        <v>24.07</v>
      </c>
      <c r="P1547" s="788" t="s">
        <v>10147</v>
      </c>
      <c r="Q1547" s="788" t="s">
        <v>10147</v>
      </c>
      <c r="R1547" s="807" t="s">
        <v>17287</v>
      </c>
      <c r="S1547" s="807" t="s">
        <v>8952</v>
      </c>
      <c r="T1547" s="800" t="s">
        <v>10148</v>
      </c>
      <c r="U1547" s="807">
        <v>14.2</v>
      </c>
      <c r="V1547" s="963">
        <v>2</v>
      </c>
      <c r="W1547" s="807" t="s">
        <v>10149</v>
      </c>
      <c r="X1547" s="807">
        <v>1</v>
      </c>
      <c r="Y1547" s="807" t="s">
        <v>10150</v>
      </c>
      <c r="Z1547" s="807"/>
      <c r="AA1547" s="807"/>
      <c r="AB1547" s="807"/>
      <c r="AC1547" s="807" t="s">
        <v>10027</v>
      </c>
      <c r="AD1547" s="807" t="s">
        <v>10027</v>
      </c>
      <c r="AE1547" s="807" t="s">
        <v>10027</v>
      </c>
      <c r="AF1547" s="807" t="s">
        <v>2239</v>
      </c>
      <c r="AG1547" s="807"/>
      <c r="AH1547" s="807"/>
      <c r="AI1547" s="807" t="s">
        <v>13302</v>
      </c>
      <c r="AJ1547" s="807"/>
    </row>
    <row r="1548" spans="1:197" ht="67.5" customHeight="1" x14ac:dyDescent="0.25">
      <c r="A1548" s="765"/>
      <c r="B1548" s="784">
        <v>1540</v>
      </c>
      <c r="C1548" s="819" t="s">
        <v>2759</v>
      </c>
      <c r="D1548" s="848" t="s">
        <v>10169</v>
      </c>
      <c r="E1548" s="849" t="s">
        <v>15886</v>
      </c>
      <c r="F1548" s="848" t="s">
        <v>10168</v>
      </c>
      <c r="G1548" s="807" t="s">
        <v>2856</v>
      </c>
      <c r="H1548" s="949"/>
      <c r="I1548" s="949"/>
      <c r="J1548" s="949"/>
      <c r="K1548" s="949"/>
      <c r="L1548" s="807">
        <f t="shared" si="132"/>
        <v>105.60000000000001</v>
      </c>
      <c r="M1548" s="995"/>
      <c r="N1548" s="850">
        <v>8.8000000000000007</v>
      </c>
      <c r="O1548" s="850"/>
      <c r="P1548" s="850" t="s">
        <v>10168</v>
      </c>
      <c r="Q1548" s="849" t="s">
        <v>10168</v>
      </c>
      <c r="R1548" s="807" t="s">
        <v>16715</v>
      </c>
      <c r="S1548" s="807" t="s">
        <v>8952</v>
      </c>
      <c r="T1548" s="849" t="s">
        <v>11789</v>
      </c>
      <c r="U1548" s="866">
        <v>7.5</v>
      </c>
      <c r="V1548" s="963">
        <v>2</v>
      </c>
      <c r="W1548" s="866" t="s">
        <v>10170</v>
      </c>
      <c r="X1548" s="866"/>
      <c r="Y1548" s="866"/>
      <c r="Z1548" s="866"/>
      <c r="AA1548" s="866"/>
      <c r="AB1548" s="866"/>
      <c r="AC1548" s="866" t="s">
        <v>10027</v>
      </c>
      <c r="AD1548" s="866" t="s">
        <v>2239</v>
      </c>
      <c r="AE1548" s="866" t="s">
        <v>10027</v>
      </c>
      <c r="AF1548" s="866"/>
      <c r="AG1548" s="866"/>
      <c r="AH1548" s="866"/>
      <c r="AI1548" s="866"/>
      <c r="AJ1548" s="866"/>
    </row>
    <row r="1549" spans="1:197" s="63" customFormat="1" ht="67.5" customHeight="1" x14ac:dyDescent="0.25">
      <c r="A1549" s="778"/>
      <c r="B1549" s="784">
        <v>1541</v>
      </c>
      <c r="C1549" s="785" t="s">
        <v>2759</v>
      </c>
      <c r="D1549" s="783" t="s">
        <v>13424</v>
      </c>
      <c r="E1549" s="800" t="s">
        <v>15887</v>
      </c>
      <c r="F1549" s="783" t="s">
        <v>11706</v>
      </c>
      <c r="G1549" s="807" t="s">
        <v>2856</v>
      </c>
      <c r="H1549" s="807"/>
      <c r="I1549" s="807"/>
      <c r="J1549" s="807"/>
      <c r="K1549" s="807"/>
      <c r="L1549" s="807">
        <f t="shared" si="132"/>
        <v>114.35999999999999</v>
      </c>
      <c r="M1549" s="807"/>
      <c r="N1549" s="788">
        <v>9.5299999999999994</v>
      </c>
      <c r="O1549" s="788"/>
      <c r="P1549" s="788" t="s">
        <v>10168</v>
      </c>
      <c r="Q1549" s="800" t="s">
        <v>11706</v>
      </c>
      <c r="R1549" s="807" t="s">
        <v>16715</v>
      </c>
      <c r="S1549" s="807" t="s">
        <v>8952</v>
      </c>
      <c r="T1549" s="800" t="s">
        <v>15795</v>
      </c>
      <c r="U1549" s="807"/>
      <c r="V1549" s="963">
        <v>2</v>
      </c>
      <c r="W1549" s="807" t="s">
        <v>10171</v>
      </c>
      <c r="X1549" s="807"/>
      <c r="Y1549" s="807"/>
      <c r="Z1549" s="807"/>
      <c r="AA1549" s="807"/>
      <c r="AB1549" s="807"/>
      <c r="AC1549" s="807"/>
      <c r="AD1549" s="807"/>
      <c r="AE1549" s="807"/>
      <c r="AF1549" s="807"/>
      <c r="AG1549" s="807"/>
      <c r="AH1549" s="807"/>
      <c r="AI1549" s="807"/>
      <c r="AJ1549" s="807"/>
      <c r="AM1549" s="198"/>
      <c r="AN1549" s="198"/>
      <c r="AO1549" s="198"/>
      <c r="AP1549" s="198"/>
      <c r="AQ1549" s="198"/>
      <c r="AR1549" s="198"/>
      <c r="AS1549" s="198"/>
      <c r="AT1549" s="198"/>
      <c r="AU1549" s="198"/>
      <c r="AV1549" s="198"/>
      <c r="AW1549" s="198"/>
      <c r="AX1549" s="198"/>
      <c r="AY1549" s="198"/>
      <c r="AZ1549" s="198"/>
      <c r="BA1549" s="198"/>
      <c r="BB1549" s="198"/>
      <c r="BC1549" s="198"/>
      <c r="BD1549" s="198"/>
      <c r="BE1549" s="198"/>
      <c r="BF1549" s="198"/>
      <c r="BG1549" s="198"/>
      <c r="BH1549" s="198"/>
      <c r="BI1549" s="198"/>
      <c r="BJ1549" s="198"/>
      <c r="BK1549" s="198"/>
      <c r="BL1549" s="198"/>
      <c r="BM1549" s="198"/>
      <c r="BN1549" s="198"/>
      <c r="BO1549" s="198"/>
      <c r="BP1549" s="198"/>
      <c r="BQ1549" s="198"/>
      <c r="BR1549" s="198"/>
      <c r="BS1549" s="198"/>
      <c r="BT1549" s="198"/>
      <c r="BU1549" s="198"/>
      <c r="BV1549" s="198"/>
      <c r="BW1549" s="198"/>
      <c r="BX1549" s="198"/>
      <c r="BY1549" s="198"/>
      <c r="BZ1549" s="198"/>
      <c r="CA1549" s="198"/>
      <c r="CB1549" s="198"/>
      <c r="CC1549" s="198"/>
      <c r="CD1549" s="198"/>
      <c r="CE1549" s="198"/>
      <c r="CF1549" s="198"/>
      <c r="CG1549" s="198"/>
      <c r="CH1549" s="198"/>
      <c r="CI1549" s="198"/>
      <c r="CJ1549" s="198"/>
      <c r="CK1549" s="198"/>
      <c r="CL1549" s="198"/>
      <c r="CM1549" s="198"/>
      <c r="CN1549" s="198"/>
      <c r="CO1549" s="198"/>
      <c r="CP1549" s="198"/>
      <c r="CQ1549" s="198"/>
      <c r="CR1549" s="198"/>
      <c r="CS1549" s="198"/>
      <c r="CT1549" s="198"/>
      <c r="CU1549" s="198"/>
      <c r="CV1549" s="198"/>
      <c r="CW1549" s="198"/>
      <c r="CX1549" s="198"/>
      <c r="CY1549" s="198"/>
      <c r="CZ1549" s="198"/>
      <c r="DA1549" s="198"/>
      <c r="DB1549" s="198"/>
      <c r="DC1549" s="198"/>
      <c r="DD1549" s="198"/>
      <c r="DE1549" s="198"/>
      <c r="DF1549" s="198"/>
      <c r="DG1549" s="198"/>
      <c r="DH1549" s="198"/>
      <c r="DI1549" s="198"/>
      <c r="DJ1549" s="198"/>
      <c r="DK1549" s="198"/>
      <c r="DL1549" s="198"/>
      <c r="DM1549" s="198"/>
      <c r="DN1549" s="198"/>
      <c r="DO1549" s="198"/>
      <c r="DP1549" s="198"/>
      <c r="DQ1549" s="198"/>
      <c r="DR1549" s="198"/>
      <c r="DS1549" s="198"/>
      <c r="DT1549" s="198"/>
      <c r="DU1549" s="198"/>
      <c r="DV1549" s="198"/>
      <c r="DW1549" s="198"/>
      <c r="DX1549" s="198"/>
      <c r="DY1549" s="198"/>
      <c r="DZ1549" s="198"/>
      <c r="EA1549" s="198"/>
      <c r="EB1549" s="198"/>
      <c r="EC1549" s="198"/>
      <c r="ED1549" s="198"/>
      <c r="EE1549" s="198"/>
      <c r="EF1549" s="198"/>
      <c r="EG1549" s="198"/>
      <c r="EH1549" s="198"/>
      <c r="EI1549" s="198"/>
      <c r="EJ1549" s="198"/>
      <c r="EK1549" s="198"/>
      <c r="EL1549" s="198"/>
      <c r="EM1549" s="198"/>
      <c r="EN1549" s="198"/>
      <c r="EO1549" s="198"/>
      <c r="EP1549" s="198"/>
      <c r="EQ1549" s="198"/>
      <c r="ER1549" s="198"/>
      <c r="ES1549" s="198"/>
      <c r="ET1549" s="198"/>
      <c r="EU1549" s="198"/>
      <c r="EV1549" s="198"/>
      <c r="EW1549" s="198"/>
      <c r="EX1549" s="198"/>
      <c r="EY1549" s="198"/>
      <c r="EZ1549" s="198"/>
      <c r="FA1549" s="198"/>
      <c r="FB1549" s="198"/>
      <c r="FC1549" s="198"/>
      <c r="FD1549" s="198"/>
      <c r="FE1549" s="198"/>
      <c r="FF1549" s="198"/>
      <c r="FG1549" s="198"/>
      <c r="FH1549" s="198"/>
      <c r="FI1549" s="198"/>
      <c r="FJ1549" s="198"/>
      <c r="FK1549" s="198"/>
      <c r="FL1549" s="198"/>
      <c r="FM1549" s="198"/>
      <c r="FN1549" s="198"/>
      <c r="FO1549" s="198"/>
      <c r="FP1549" s="198"/>
      <c r="FQ1549" s="198"/>
      <c r="FR1549" s="198"/>
      <c r="FS1549" s="198"/>
      <c r="FT1549" s="198"/>
      <c r="FU1549" s="198"/>
      <c r="FV1549" s="198"/>
      <c r="FW1549" s="198"/>
      <c r="FX1549" s="198"/>
      <c r="FY1549" s="198"/>
      <c r="FZ1549" s="198"/>
      <c r="GA1549" s="198"/>
      <c r="GB1549" s="198"/>
      <c r="GC1549" s="198"/>
      <c r="GD1549" s="198"/>
      <c r="GE1549" s="198"/>
      <c r="GF1549" s="198"/>
      <c r="GG1549" s="198"/>
      <c r="GH1549" s="198"/>
      <c r="GI1549" s="198"/>
      <c r="GJ1549" s="198"/>
      <c r="GK1549" s="198"/>
      <c r="GL1549" s="198"/>
      <c r="GM1549" s="198"/>
      <c r="GN1549" s="198"/>
      <c r="GO1549" s="198"/>
    </row>
    <row r="1550" spans="1:197" s="63" customFormat="1" ht="120" customHeight="1" x14ac:dyDescent="0.25">
      <c r="A1550" s="778"/>
      <c r="B1550" s="784">
        <v>1542</v>
      </c>
      <c r="C1550" s="785" t="s">
        <v>2759</v>
      </c>
      <c r="D1550" s="851" t="s">
        <v>11369</v>
      </c>
      <c r="E1550" s="852" t="s">
        <v>10172</v>
      </c>
      <c r="F1550" s="851" t="s">
        <v>12768</v>
      </c>
      <c r="G1550" s="950" t="s">
        <v>1105</v>
      </c>
      <c r="H1550" s="950"/>
      <c r="I1550" s="950"/>
      <c r="J1550" s="950"/>
      <c r="K1550" s="950">
        <v>9048.9</v>
      </c>
      <c r="L1550" s="807">
        <f t="shared" si="132"/>
        <v>787.31999999999994</v>
      </c>
      <c r="M1550" s="807">
        <f t="shared" si="132"/>
        <v>244.32</v>
      </c>
      <c r="N1550" s="853">
        <v>65.61</v>
      </c>
      <c r="O1550" s="853">
        <v>20.36</v>
      </c>
      <c r="P1550" s="788" t="s">
        <v>1527</v>
      </c>
      <c r="Q1550" s="807" t="s">
        <v>813</v>
      </c>
      <c r="R1550" s="807" t="s">
        <v>17287</v>
      </c>
      <c r="S1550" s="950" t="s">
        <v>8952</v>
      </c>
      <c r="T1550" s="800" t="s">
        <v>12769</v>
      </c>
      <c r="U1550" s="867">
        <v>11</v>
      </c>
      <c r="V1550" s="963">
        <v>2</v>
      </c>
      <c r="W1550" s="867" t="s">
        <v>12845</v>
      </c>
      <c r="X1550" s="867"/>
      <c r="Y1550" s="867"/>
      <c r="Z1550" s="867"/>
      <c r="AA1550" s="867"/>
      <c r="AB1550" s="867"/>
      <c r="AC1550" s="807" t="s">
        <v>10027</v>
      </c>
      <c r="AD1550" s="807" t="s">
        <v>2239</v>
      </c>
      <c r="AE1550" s="807" t="s">
        <v>2239</v>
      </c>
      <c r="AF1550" s="807" t="s">
        <v>2239</v>
      </c>
      <c r="AG1550" s="867"/>
      <c r="AH1550" s="867"/>
      <c r="AI1550" s="867" t="s">
        <v>16496</v>
      </c>
      <c r="AJ1550" s="867"/>
      <c r="AM1550" s="198"/>
      <c r="AN1550" s="198"/>
      <c r="AO1550" s="198"/>
      <c r="AP1550" s="198"/>
      <c r="AQ1550" s="198"/>
      <c r="AR1550" s="198"/>
      <c r="AS1550" s="198"/>
      <c r="AT1550" s="198"/>
      <c r="AU1550" s="198"/>
      <c r="AV1550" s="198"/>
      <c r="AW1550" s="198"/>
      <c r="AX1550" s="198"/>
      <c r="AY1550" s="198"/>
      <c r="AZ1550" s="198"/>
      <c r="BA1550" s="198"/>
      <c r="BB1550" s="198"/>
      <c r="BC1550" s="198"/>
      <c r="BD1550" s="198"/>
      <c r="BE1550" s="198"/>
      <c r="BF1550" s="198"/>
      <c r="BG1550" s="198"/>
      <c r="BH1550" s="198"/>
      <c r="BI1550" s="198"/>
      <c r="BJ1550" s="198"/>
      <c r="BK1550" s="198"/>
      <c r="BL1550" s="198"/>
      <c r="BM1550" s="198"/>
      <c r="BN1550" s="198"/>
      <c r="BO1550" s="198"/>
      <c r="BP1550" s="198"/>
      <c r="BQ1550" s="198"/>
      <c r="BR1550" s="198"/>
      <c r="BS1550" s="198"/>
      <c r="BT1550" s="198"/>
      <c r="BU1550" s="198"/>
      <c r="BV1550" s="198"/>
      <c r="BW1550" s="198"/>
      <c r="BX1550" s="198"/>
      <c r="BY1550" s="198"/>
      <c r="BZ1550" s="198"/>
      <c r="CA1550" s="198"/>
      <c r="CB1550" s="198"/>
      <c r="CC1550" s="198"/>
      <c r="CD1550" s="198"/>
      <c r="CE1550" s="198"/>
      <c r="CF1550" s="198"/>
      <c r="CG1550" s="198"/>
      <c r="CH1550" s="198"/>
      <c r="CI1550" s="198"/>
      <c r="CJ1550" s="198"/>
      <c r="CK1550" s="198"/>
      <c r="CL1550" s="198"/>
      <c r="CM1550" s="198"/>
      <c r="CN1550" s="198"/>
      <c r="CO1550" s="198"/>
      <c r="CP1550" s="198"/>
      <c r="CQ1550" s="198"/>
      <c r="CR1550" s="198"/>
      <c r="CS1550" s="198"/>
      <c r="CT1550" s="198"/>
      <c r="CU1550" s="198"/>
      <c r="CV1550" s="198"/>
      <c r="CW1550" s="198"/>
      <c r="CX1550" s="198"/>
      <c r="CY1550" s="198"/>
      <c r="CZ1550" s="198"/>
      <c r="DA1550" s="198"/>
      <c r="DB1550" s="198"/>
      <c r="DC1550" s="198"/>
      <c r="DD1550" s="198"/>
      <c r="DE1550" s="198"/>
      <c r="DF1550" s="198"/>
      <c r="DG1550" s="198"/>
      <c r="DH1550" s="198"/>
      <c r="DI1550" s="198"/>
      <c r="DJ1550" s="198"/>
      <c r="DK1550" s="198"/>
      <c r="DL1550" s="198"/>
      <c r="DM1550" s="198"/>
      <c r="DN1550" s="198"/>
      <c r="DO1550" s="198"/>
      <c r="DP1550" s="198"/>
      <c r="DQ1550" s="198"/>
      <c r="DR1550" s="198"/>
      <c r="DS1550" s="198"/>
      <c r="DT1550" s="198"/>
      <c r="DU1550" s="198"/>
      <c r="DV1550" s="198"/>
      <c r="DW1550" s="198"/>
      <c r="DX1550" s="198"/>
      <c r="DY1550" s="198"/>
      <c r="DZ1550" s="198"/>
      <c r="EA1550" s="198"/>
      <c r="EB1550" s="198"/>
      <c r="EC1550" s="198"/>
      <c r="ED1550" s="198"/>
      <c r="EE1550" s="198"/>
      <c r="EF1550" s="198"/>
      <c r="EG1550" s="198"/>
      <c r="EH1550" s="198"/>
      <c r="EI1550" s="198"/>
      <c r="EJ1550" s="198"/>
      <c r="EK1550" s="198"/>
      <c r="EL1550" s="198"/>
      <c r="EM1550" s="198"/>
      <c r="EN1550" s="198"/>
      <c r="EO1550" s="198"/>
      <c r="EP1550" s="198"/>
      <c r="EQ1550" s="198"/>
      <c r="ER1550" s="198"/>
      <c r="ES1550" s="198"/>
      <c r="ET1550" s="198"/>
      <c r="EU1550" s="198"/>
      <c r="EV1550" s="198"/>
      <c r="EW1550" s="198"/>
      <c r="EX1550" s="198"/>
      <c r="EY1550" s="198"/>
      <c r="EZ1550" s="198"/>
      <c r="FA1550" s="198"/>
      <c r="FB1550" s="198"/>
      <c r="FC1550" s="198"/>
      <c r="FD1550" s="198"/>
      <c r="FE1550" s="198"/>
      <c r="FF1550" s="198"/>
      <c r="FG1550" s="198"/>
      <c r="FH1550" s="198"/>
      <c r="FI1550" s="198"/>
      <c r="FJ1550" s="198"/>
      <c r="FK1550" s="198"/>
      <c r="FL1550" s="198"/>
      <c r="FM1550" s="198"/>
      <c r="FN1550" s="198"/>
      <c r="FO1550" s="198"/>
      <c r="FP1550" s="198"/>
      <c r="FQ1550" s="198"/>
      <c r="FR1550" s="198"/>
      <c r="FS1550" s="198"/>
      <c r="FT1550" s="198"/>
      <c r="FU1550" s="198"/>
      <c r="FV1550" s="198"/>
      <c r="FW1550" s="198"/>
      <c r="FX1550" s="198"/>
      <c r="FY1550" s="198"/>
      <c r="FZ1550" s="198"/>
      <c r="GA1550" s="198"/>
      <c r="GB1550" s="198"/>
      <c r="GC1550" s="198"/>
      <c r="GD1550" s="198"/>
      <c r="GE1550" s="198"/>
      <c r="GF1550" s="198"/>
      <c r="GG1550" s="198"/>
      <c r="GH1550" s="198"/>
      <c r="GI1550" s="198"/>
      <c r="GJ1550" s="198"/>
      <c r="GK1550" s="198"/>
      <c r="GL1550" s="198"/>
      <c r="GM1550" s="198"/>
      <c r="GN1550" s="198"/>
      <c r="GO1550" s="198"/>
    </row>
    <row r="1551" spans="1:197" s="63" customFormat="1" ht="67.5" customHeight="1" x14ac:dyDescent="0.25">
      <c r="A1551" s="778"/>
      <c r="B1551" s="784">
        <v>1543</v>
      </c>
      <c r="C1551" s="785" t="s">
        <v>3034</v>
      </c>
      <c r="D1551" s="783" t="s">
        <v>10174</v>
      </c>
      <c r="E1551" s="800" t="s">
        <v>10173</v>
      </c>
      <c r="F1551" s="783" t="s">
        <v>16771</v>
      </c>
      <c r="G1551" s="807" t="s">
        <v>10200</v>
      </c>
      <c r="H1551" s="807"/>
      <c r="I1551" s="807"/>
      <c r="J1551" s="807"/>
      <c r="K1551" s="807"/>
      <c r="L1551" s="807">
        <f t="shared" si="132"/>
        <v>52.800000000000004</v>
      </c>
      <c r="M1551" s="807"/>
      <c r="N1551" s="788">
        <v>4.4000000000000004</v>
      </c>
      <c r="O1551" s="788"/>
      <c r="P1551" s="788"/>
      <c r="Q1551" s="788" t="s">
        <v>10175</v>
      </c>
      <c r="R1551" s="807" t="s">
        <v>16715</v>
      </c>
      <c r="S1551" s="807" t="s">
        <v>8952</v>
      </c>
      <c r="T1551" s="800" t="s">
        <v>14814</v>
      </c>
      <c r="U1551" s="807">
        <v>6</v>
      </c>
      <c r="V1551" s="963">
        <v>1</v>
      </c>
      <c r="W1551" s="807" t="s">
        <v>16669</v>
      </c>
      <c r="X1551" s="807"/>
      <c r="Y1551" s="807"/>
      <c r="Z1551" s="807"/>
      <c r="AA1551" s="807"/>
      <c r="AB1551" s="807"/>
      <c r="AC1551" s="807" t="s">
        <v>10027</v>
      </c>
      <c r="AD1551" s="807" t="s">
        <v>2239</v>
      </c>
      <c r="AE1551" s="807" t="s">
        <v>2239</v>
      </c>
      <c r="AF1551" s="807"/>
      <c r="AG1551" s="807"/>
      <c r="AH1551" s="807"/>
      <c r="AI1551" s="807"/>
      <c r="AJ1551" s="807"/>
      <c r="AM1551" s="198"/>
      <c r="AN1551" s="198"/>
      <c r="AO1551" s="198"/>
      <c r="AP1551" s="198"/>
      <c r="AQ1551" s="198"/>
      <c r="AR1551" s="198"/>
      <c r="AS1551" s="198"/>
      <c r="AT1551" s="198"/>
      <c r="AU1551" s="198"/>
      <c r="AV1551" s="198"/>
      <c r="AW1551" s="198"/>
      <c r="AX1551" s="198"/>
      <c r="AY1551" s="198"/>
      <c r="AZ1551" s="198"/>
      <c r="BA1551" s="198"/>
      <c r="BB1551" s="198"/>
      <c r="BC1551" s="198"/>
      <c r="BD1551" s="198"/>
      <c r="BE1551" s="198"/>
      <c r="BF1551" s="198"/>
      <c r="BG1551" s="198"/>
      <c r="BH1551" s="198"/>
      <c r="BI1551" s="198"/>
      <c r="BJ1551" s="198"/>
      <c r="BK1551" s="198"/>
      <c r="BL1551" s="198"/>
      <c r="BM1551" s="198"/>
      <c r="BN1551" s="198"/>
      <c r="BO1551" s="198"/>
      <c r="BP1551" s="198"/>
      <c r="BQ1551" s="198"/>
      <c r="BR1551" s="198"/>
      <c r="BS1551" s="198"/>
      <c r="BT1551" s="198"/>
      <c r="BU1551" s="198"/>
      <c r="BV1551" s="198"/>
      <c r="BW1551" s="198"/>
      <c r="BX1551" s="198"/>
      <c r="BY1551" s="198"/>
      <c r="BZ1551" s="198"/>
      <c r="CA1551" s="198"/>
      <c r="CB1551" s="198"/>
      <c r="CC1551" s="198"/>
      <c r="CD1551" s="198"/>
      <c r="CE1551" s="198"/>
      <c r="CF1551" s="198"/>
      <c r="CG1551" s="198"/>
      <c r="CH1551" s="198"/>
      <c r="CI1551" s="198"/>
      <c r="CJ1551" s="198"/>
      <c r="CK1551" s="198"/>
      <c r="CL1551" s="198"/>
      <c r="CM1551" s="198"/>
      <c r="CN1551" s="198"/>
      <c r="CO1551" s="198"/>
      <c r="CP1551" s="198"/>
      <c r="CQ1551" s="198"/>
      <c r="CR1551" s="198"/>
      <c r="CS1551" s="198"/>
      <c r="CT1551" s="198"/>
      <c r="CU1551" s="198"/>
      <c r="CV1551" s="198"/>
      <c r="CW1551" s="198"/>
      <c r="CX1551" s="198"/>
      <c r="CY1551" s="198"/>
      <c r="CZ1551" s="198"/>
      <c r="DA1551" s="198"/>
      <c r="DB1551" s="198"/>
      <c r="DC1551" s="198"/>
      <c r="DD1551" s="198"/>
      <c r="DE1551" s="198"/>
      <c r="DF1551" s="198"/>
      <c r="DG1551" s="198"/>
      <c r="DH1551" s="198"/>
      <c r="DI1551" s="198"/>
      <c r="DJ1551" s="198"/>
      <c r="DK1551" s="198"/>
      <c r="DL1551" s="198"/>
      <c r="DM1551" s="198"/>
      <c r="DN1551" s="198"/>
      <c r="DO1551" s="198"/>
      <c r="DP1551" s="198"/>
      <c r="DQ1551" s="198"/>
      <c r="DR1551" s="198"/>
      <c r="DS1551" s="198"/>
      <c r="DT1551" s="198"/>
      <c r="DU1551" s="198"/>
      <c r="DV1551" s="198"/>
      <c r="DW1551" s="198"/>
      <c r="DX1551" s="198"/>
      <c r="DY1551" s="198"/>
      <c r="DZ1551" s="198"/>
      <c r="EA1551" s="198"/>
      <c r="EB1551" s="198"/>
      <c r="EC1551" s="198"/>
      <c r="ED1551" s="198"/>
      <c r="EE1551" s="198"/>
      <c r="EF1551" s="198"/>
      <c r="EG1551" s="198"/>
      <c r="EH1551" s="198"/>
      <c r="EI1551" s="198"/>
      <c r="EJ1551" s="198"/>
      <c r="EK1551" s="198"/>
      <c r="EL1551" s="198"/>
      <c r="EM1551" s="198"/>
      <c r="EN1551" s="198"/>
      <c r="EO1551" s="198"/>
      <c r="EP1551" s="198"/>
      <c r="EQ1551" s="198"/>
      <c r="ER1551" s="198"/>
      <c r="ES1551" s="198"/>
      <c r="ET1551" s="198"/>
      <c r="EU1551" s="198"/>
      <c r="EV1551" s="198"/>
      <c r="EW1551" s="198"/>
      <c r="EX1551" s="198"/>
      <c r="EY1551" s="198"/>
      <c r="EZ1551" s="198"/>
      <c r="FA1551" s="198"/>
      <c r="FB1551" s="198"/>
      <c r="FC1551" s="198"/>
      <c r="FD1551" s="198"/>
      <c r="FE1551" s="198"/>
      <c r="FF1551" s="198"/>
      <c r="FG1551" s="198"/>
      <c r="FH1551" s="198"/>
      <c r="FI1551" s="198"/>
      <c r="FJ1551" s="198"/>
      <c r="FK1551" s="198"/>
      <c r="FL1551" s="198"/>
      <c r="FM1551" s="198"/>
      <c r="FN1551" s="198"/>
      <c r="FO1551" s="198"/>
      <c r="FP1551" s="198"/>
      <c r="FQ1551" s="198"/>
      <c r="FR1551" s="198"/>
      <c r="FS1551" s="198"/>
      <c r="FT1551" s="198"/>
      <c r="FU1551" s="198"/>
      <c r="FV1551" s="198"/>
      <c r="FW1551" s="198"/>
      <c r="FX1551" s="198"/>
      <c r="FY1551" s="198"/>
      <c r="FZ1551" s="198"/>
      <c r="GA1551" s="198"/>
      <c r="GB1551" s="198"/>
      <c r="GC1551" s="198"/>
      <c r="GD1551" s="198"/>
      <c r="GE1551" s="198"/>
      <c r="GF1551" s="198"/>
      <c r="GG1551" s="198"/>
      <c r="GH1551" s="198"/>
      <c r="GI1551" s="198"/>
      <c r="GJ1551" s="198"/>
      <c r="GK1551" s="198"/>
      <c r="GL1551" s="198"/>
      <c r="GM1551" s="198"/>
      <c r="GN1551" s="198"/>
      <c r="GO1551" s="198"/>
    </row>
    <row r="1552" spans="1:197" s="63" customFormat="1" ht="67.5" customHeight="1" x14ac:dyDescent="0.25">
      <c r="A1552" s="778"/>
      <c r="B1552" s="784">
        <v>1544</v>
      </c>
      <c r="C1552" s="785" t="s">
        <v>2759</v>
      </c>
      <c r="D1552" s="783" t="s">
        <v>10979</v>
      </c>
      <c r="E1552" s="800" t="s">
        <v>10183</v>
      </c>
      <c r="F1552" s="783" t="s">
        <v>10184</v>
      </c>
      <c r="G1552" s="807" t="s">
        <v>9071</v>
      </c>
      <c r="H1552" s="807" t="s">
        <v>10980</v>
      </c>
      <c r="I1552" s="807" t="s">
        <v>10981</v>
      </c>
      <c r="J1552" s="807"/>
      <c r="K1552" s="807">
        <v>57324</v>
      </c>
      <c r="L1552" s="807">
        <f t="shared" si="132"/>
        <v>4929.8639999999996</v>
      </c>
      <c r="M1552" s="807"/>
      <c r="N1552" s="786">
        <f>K1552*0.086/12</f>
        <v>410.82199999999995</v>
      </c>
      <c r="O1552" s="786">
        <f>(K1552*0.028)/12</f>
        <v>133.756</v>
      </c>
      <c r="P1552" s="786" t="s">
        <v>17283</v>
      </c>
      <c r="Q1552" s="786" t="s">
        <v>17284</v>
      </c>
      <c r="R1552" s="807" t="s">
        <v>16712</v>
      </c>
      <c r="S1552" s="807" t="s">
        <v>8952</v>
      </c>
      <c r="T1552" s="800" t="s">
        <v>10982</v>
      </c>
      <c r="U1552" s="807"/>
      <c r="V1552" s="963">
        <v>13</v>
      </c>
      <c r="W1552" s="807" t="s">
        <v>10500</v>
      </c>
      <c r="X1552" s="807"/>
      <c r="Y1552" s="807"/>
      <c r="Z1552" s="807"/>
      <c r="AA1552" s="807"/>
      <c r="AB1552" s="807"/>
      <c r="AC1552" s="807"/>
      <c r="AD1552" s="807"/>
      <c r="AE1552" s="807"/>
      <c r="AF1552" s="807"/>
      <c r="AG1552" s="807"/>
      <c r="AH1552" s="807"/>
      <c r="AI1552" s="807"/>
      <c r="AJ1552" s="807"/>
      <c r="AM1552" s="198"/>
      <c r="AN1552" s="198"/>
      <c r="AO1552" s="198"/>
      <c r="AP1552" s="198"/>
      <c r="AQ1552" s="198"/>
      <c r="AR1552" s="198"/>
      <c r="AS1552" s="198"/>
      <c r="AT1552" s="198"/>
      <c r="AU1552" s="198"/>
      <c r="AV1552" s="198"/>
      <c r="AW1552" s="198"/>
      <c r="AX1552" s="198"/>
      <c r="AY1552" s="198"/>
      <c r="AZ1552" s="198"/>
      <c r="BA1552" s="198"/>
      <c r="BB1552" s="198"/>
      <c r="BC1552" s="198"/>
      <c r="BD1552" s="198"/>
      <c r="BE1552" s="198"/>
      <c r="BF1552" s="198"/>
      <c r="BG1552" s="198"/>
      <c r="BH1552" s="198"/>
      <c r="BI1552" s="198"/>
      <c r="BJ1552" s="198"/>
      <c r="BK1552" s="198"/>
      <c r="BL1552" s="198"/>
      <c r="BM1552" s="198"/>
      <c r="BN1552" s="198"/>
      <c r="BO1552" s="198"/>
      <c r="BP1552" s="198"/>
      <c r="BQ1552" s="198"/>
      <c r="BR1552" s="198"/>
      <c r="BS1552" s="198"/>
      <c r="BT1552" s="198"/>
      <c r="BU1552" s="198"/>
      <c r="BV1552" s="198"/>
      <c r="BW1552" s="198"/>
      <c r="BX1552" s="198"/>
      <c r="BY1552" s="198"/>
      <c r="BZ1552" s="198"/>
      <c r="CA1552" s="198"/>
      <c r="CB1552" s="198"/>
      <c r="CC1552" s="198"/>
      <c r="CD1552" s="198"/>
      <c r="CE1552" s="198"/>
      <c r="CF1552" s="198"/>
      <c r="CG1552" s="198"/>
      <c r="CH1552" s="198"/>
      <c r="CI1552" s="198"/>
      <c r="CJ1552" s="198"/>
      <c r="CK1552" s="198"/>
      <c r="CL1552" s="198"/>
      <c r="CM1552" s="198"/>
      <c r="CN1552" s="198"/>
      <c r="CO1552" s="198"/>
      <c r="CP1552" s="198"/>
      <c r="CQ1552" s="198"/>
      <c r="CR1552" s="198"/>
      <c r="CS1552" s="198"/>
      <c r="CT1552" s="198"/>
      <c r="CU1552" s="198"/>
      <c r="CV1552" s="198"/>
      <c r="CW1552" s="198"/>
      <c r="CX1552" s="198"/>
      <c r="CY1552" s="198"/>
      <c r="CZ1552" s="198"/>
      <c r="DA1552" s="198"/>
      <c r="DB1552" s="198"/>
      <c r="DC1552" s="198"/>
      <c r="DD1552" s="198"/>
      <c r="DE1552" s="198"/>
      <c r="DF1552" s="198"/>
      <c r="DG1552" s="198"/>
      <c r="DH1552" s="198"/>
      <c r="DI1552" s="198"/>
      <c r="DJ1552" s="198"/>
      <c r="DK1552" s="198"/>
      <c r="DL1552" s="198"/>
      <c r="DM1552" s="198"/>
      <c r="DN1552" s="198"/>
      <c r="DO1552" s="198"/>
      <c r="DP1552" s="198"/>
      <c r="DQ1552" s="198"/>
      <c r="DR1552" s="198"/>
      <c r="DS1552" s="198"/>
      <c r="DT1552" s="198"/>
      <c r="DU1552" s="198"/>
      <c r="DV1552" s="198"/>
      <c r="DW1552" s="198"/>
      <c r="DX1552" s="198"/>
      <c r="DY1552" s="198"/>
      <c r="DZ1552" s="198"/>
      <c r="EA1552" s="198"/>
      <c r="EB1552" s="198"/>
      <c r="EC1552" s="198"/>
      <c r="ED1552" s="198"/>
      <c r="EE1552" s="198"/>
      <c r="EF1552" s="198"/>
      <c r="EG1552" s="198"/>
      <c r="EH1552" s="198"/>
      <c r="EI1552" s="198"/>
      <c r="EJ1552" s="198"/>
      <c r="EK1552" s="198"/>
      <c r="EL1552" s="198"/>
      <c r="EM1552" s="198"/>
      <c r="EN1552" s="198"/>
      <c r="EO1552" s="198"/>
      <c r="EP1552" s="198"/>
      <c r="EQ1552" s="198"/>
      <c r="ER1552" s="198"/>
      <c r="ES1552" s="198"/>
      <c r="ET1552" s="198"/>
      <c r="EU1552" s="198"/>
      <c r="EV1552" s="198"/>
      <c r="EW1552" s="198"/>
      <c r="EX1552" s="198"/>
      <c r="EY1552" s="198"/>
      <c r="EZ1552" s="198"/>
      <c r="FA1552" s="198"/>
      <c r="FB1552" s="198"/>
      <c r="FC1552" s="198"/>
      <c r="FD1552" s="198"/>
      <c r="FE1552" s="198"/>
      <c r="FF1552" s="198"/>
      <c r="FG1552" s="198"/>
      <c r="FH1552" s="198"/>
      <c r="FI1552" s="198"/>
      <c r="FJ1552" s="198"/>
      <c r="FK1552" s="198"/>
      <c r="FL1552" s="198"/>
      <c r="FM1552" s="198"/>
      <c r="FN1552" s="198"/>
      <c r="FO1552" s="198"/>
      <c r="FP1552" s="198"/>
      <c r="FQ1552" s="198"/>
      <c r="FR1552" s="198"/>
      <c r="FS1552" s="198"/>
      <c r="FT1552" s="198"/>
      <c r="FU1552" s="198"/>
      <c r="FV1552" s="198"/>
      <c r="FW1552" s="198"/>
      <c r="FX1552" s="198"/>
      <c r="FY1552" s="198"/>
      <c r="FZ1552" s="198"/>
      <c r="GA1552" s="198"/>
      <c r="GB1552" s="198"/>
      <c r="GC1552" s="198"/>
      <c r="GD1552" s="198"/>
      <c r="GE1552" s="198"/>
      <c r="GF1552" s="198"/>
      <c r="GG1552" s="198"/>
      <c r="GH1552" s="198"/>
      <c r="GI1552" s="198"/>
      <c r="GJ1552" s="198"/>
      <c r="GK1552" s="198"/>
      <c r="GL1552" s="198"/>
      <c r="GM1552" s="198"/>
      <c r="GN1552" s="198"/>
      <c r="GO1552" s="198"/>
    </row>
    <row r="1553" spans="1:197" s="63" customFormat="1" ht="67.5" customHeight="1" x14ac:dyDescent="0.25">
      <c r="A1553" s="778"/>
      <c r="B1553" s="784">
        <v>1545</v>
      </c>
      <c r="C1553" s="785" t="s">
        <v>2759</v>
      </c>
      <c r="D1553" s="783" t="s">
        <v>16378</v>
      </c>
      <c r="E1553" s="800" t="s">
        <v>10183</v>
      </c>
      <c r="F1553" s="783" t="s">
        <v>10184</v>
      </c>
      <c r="G1553" s="807" t="s">
        <v>1104</v>
      </c>
      <c r="H1553" s="807"/>
      <c r="I1553" s="807"/>
      <c r="J1553" s="807"/>
      <c r="K1553" s="807">
        <v>57324</v>
      </c>
      <c r="L1553" s="807"/>
      <c r="M1553" s="807">
        <f t="shared" ref="M1553" si="133">O1553*12</f>
        <v>1547.7599999999998</v>
      </c>
      <c r="N1553" s="788"/>
      <c r="O1553" s="788">
        <v>128.97999999999999</v>
      </c>
      <c r="P1553" s="786" t="s">
        <v>17283</v>
      </c>
      <c r="Q1553" s="807" t="s">
        <v>813</v>
      </c>
      <c r="R1553" s="807" t="s">
        <v>17287</v>
      </c>
      <c r="S1553" s="807" t="s">
        <v>8952</v>
      </c>
      <c r="T1553" s="800" t="s">
        <v>14657</v>
      </c>
      <c r="U1553" s="807">
        <v>6</v>
      </c>
      <c r="V1553" s="963"/>
      <c r="W1553" s="807"/>
      <c r="X1553" s="807"/>
      <c r="Y1553" s="807"/>
      <c r="Z1553" s="807"/>
      <c r="AA1553" s="807">
        <v>1</v>
      </c>
      <c r="AB1553" s="807" t="s">
        <v>10535</v>
      </c>
      <c r="AC1553" s="807" t="s">
        <v>10027</v>
      </c>
      <c r="AD1553" s="807" t="s">
        <v>2239</v>
      </c>
      <c r="AE1553" s="807" t="s">
        <v>10027</v>
      </c>
      <c r="AF1553" s="807" t="s">
        <v>2239</v>
      </c>
      <c r="AG1553" s="807"/>
      <c r="AH1553" s="807"/>
      <c r="AI1553" s="807" t="s">
        <v>16923</v>
      </c>
      <c r="AJ1553" s="807"/>
      <c r="AM1553" s="198"/>
      <c r="AN1553" s="198"/>
      <c r="AO1553" s="198"/>
      <c r="AP1553" s="198"/>
      <c r="AQ1553" s="198"/>
      <c r="AR1553" s="198"/>
      <c r="AS1553" s="198"/>
      <c r="AT1553" s="198"/>
      <c r="AU1553" s="198"/>
      <c r="AV1553" s="198"/>
      <c r="AW1553" s="198"/>
      <c r="AX1553" s="198"/>
      <c r="AY1553" s="198"/>
      <c r="AZ1553" s="198"/>
      <c r="BA1553" s="198"/>
      <c r="BB1553" s="198"/>
      <c r="BC1553" s="198"/>
      <c r="BD1553" s="198"/>
      <c r="BE1553" s="198"/>
      <c r="BF1553" s="198"/>
      <c r="BG1553" s="198"/>
      <c r="BH1553" s="198"/>
      <c r="BI1553" s="198"/>
      <c r="BJ1553" s="198"/>
      <c r="BK1553" s="198"/>
      <c r="BL1553" s="198"/>
      <c r="BM1553" s="198"/>
      <c r="BN1553" s="198"/>
      <c r="BO1553" s="198"/>
      <c r="BP1553" s="198"/>
      <c r="BQ1553" s="198"/>
      <c r="BR1553" s="198"/>
      <c r="BS1553" s="198"/>
      <c r="BT1553" s="198"/>
      <c r="BU1553" s="198"/>
      <c r="BV1553" s="198"/>
      <c r="BW1553" s="198"/>
      <c r="BX1553" s="198"/>
      <c r="BY1553" s="198"/>
      <c r="BZ1553" s="198"/>
      <c r="CA1553" s="198"/>
      <c r="CB1553" s="198"/>
      <c r="CC1553" s="198"/>
      <c r="CD1553" s="198"/>
      <c r="CE1553" s="198"/>
      <c r="CF1553" s="198"/>
      <c r="CG1553" s="198"/>
      <c r="CH1553" s="198"/>
      <c r="CI1553" s="198"/>
      <c r="CJ1553" s="198"/>
      <c r="CK1553" s="198"/>
      <c r="CL1553" s="198"/>
      <c r="CM1553" s="198"/>
      <c r="CN1553" s="198"/>
      <c r="CO1553" s="198"/>
      <c r="CP1553" s="198"/>
      <c r="CQ1553" s="198"/>
      <c r="CR1553" s="198"/>
      <c r="CS1553" s="198"/>
      <c r="CT1553" s="198"/>
      <c r="CU1553" s="198"/>
      <c r="CV1553" s="198"/>
      <c r="CW1553" s="198"/>
      <c r="CX1553" s="198"/>
      <c r="CY1553" s="198"/>
      <c r="CZ1553" s="198"/>
      <c r="DA1553" s="198"/>
      <c r="DB1553" s="198"/>
      <c r="DC1553" s="198"/>
      <c r="DD1553" s="198"/>
      <c r="DE1553" s="198"/>
      <c r="DF1553" s="198"/>
      <c r="DG1553" s="198"/>
      <c r="DH1553" s="198"/>
      <c r="DI1553" s="198"/>
      <c r="DJ1553" s="198"/>
      <c r="DK1553" s="198"/>
      <c r="DL1553" s="198"/>
      <c r="DM1553" s="198"/>
      <c r="DN1553" s="198"/>
      <c r="DO1553" s="198"/>
      <c r="DP1553" s="198"/>
      <c r="DQ1553" s="198"/>
      <c r="DR1553" s="198"/>
      <c r="DS1553" s="198"/>
      <c r="DT1553" s="198"/>
      <c r="DU1553" s="198"/>
      <c r="DV1553" s="198"/>
      <c r="DW1553" s="198"/>
      <c r="DX1553" s="198"/>
      <c r="DY1553" s="198"/>
      <c r="DZ1553" s="198"/>
      <c r="EA1553" s="198"/>
      <c r="EB1553" s="198"/>
      <c r="EC1553" s="198"/>
      <c r="ED1553" s="198"/>
      <c r="EE1553" s="198"/>
      <c r="EF1553" s="198"/>
      <c r="EG1553" s="198"/>
      <c r="EH1553" s="198"/>
      <c r="EI1553" s="198"/>
      <c r="EJ1553" s="198"/>
      <c r="EK1553" s="198"/>
      <c r="EL1553" s="198"/>
      <c r="EM1553" s="198"/>
      <c r="EN1553" s="198"/>
      <c r="EO1553" s="198"/>
      <c r="EP1553" s="198"/>
      <c r="EQ1553" s="198"/>
      <c r="ER1553" s="198"/>
      <c r="ES1553" s="198"/>
      <c r="ET1553" s="198"/>
      <c r="EU1553" s="198"/>
      <c r="EV1553" s="198"/>
      <c r="EW1553" s="198"/>
      <c r="EX1553" s="198"/>
      <c r="EY1553" s="198"/>
      <c r="EZ1553" s="198"/>
      <c r="FA1553" s="198"/>
      <c r="FB1553" s="198"/>
      <c r="FC1553" s="198"/>
      <c r="FD1553" s="198"/>
      <c r="FE1553" s="198"/>
      <c r="FF1553" s="198"/>
      <c r="FG1553" s="198"/>
      <c r="FH1553" s="198"/>
      <c r="FI1553" s="198"/>
      <c r="FJ1553" s="198"/>
      <c r="FK1553" s="198"/>
      <c r="FL1553" s="198"/>
      <c r="FM1553" s="198"/>
      <c r="FN1553" s="198"/>
      <c r="FO1553" s="198"/>
      <c r="FP1553" s="198"/>
      <c r="FQ1553" s="198"/>
      <c r="FR1553" s="198"/>
      <c r="FS1553" s="198"/>
      <c r="FT1553" s="198"/>
      <c r="FU1553" s="198"/>
      <c r="FV1553" s="198"/>
      <c r="FW1553" s="198"/>
      <c r="FX1553" s="198"/>
      <c r="FY1553" s="198"/>
      <c r="FZ1553" s="198"/>
      <c r="GA1553" s="198"/>
      <c r="GB1553" s="198"/>
      <c r="GC1553" s="198"/>
      <c r="GD1553" s="198"/>
      <c r="GE1553" s="198"/>
      <c r="GF1553" s="198"/>
      <c r="GG1553" s="198"/>
      <c r="GH1553" s="198"/>
      <c r="GI1553" s="198"/>
      <c r="GJ1553" s="198"/>
      <c r="GK1553" s="198"/>
      <c r="GL1553" s="198"/>
      <c r="GM1553" s="198"/>
      <c r="GN1553" s="198"/>
      <c r="GO1553" s="198"/>
    </row>
    <row r="1554" spans="1:197" s="63" customFormat="1" ht="67.5" customHeight="1" x14ac:dyDescent="0.25">
      <c r="A1554" s="778"/>
      <c r="B1554" s="784">
        <v>1546</v>
      </c>
      <c r="C1554" s="785" t="s">
        <v>2759</v>
      </c>
      <c r="D1554" s="783" t="s">
        <v>10186</v>
      </c>
      <c r="E1554" s="800" t="s">
        <v>10187</v>
      </c>
      <c r="F1554" s="783" t="s">
        <v>10188</v>
      </c>
      <c r="G1554" s="807" t="s">
        <v>10200</v>
      </c>
      <c r="H1554" s="807"/>
      <c r="I1554" s="807"/>
      <c r="J1554" s="807"/>
      <c r="K1554" s="807"/>
      <c r="L1554" s="807">
        <f t="shared" si="132"/>
        <v>172.8</v>
      </c>
      <c r="M1554" s="807"/>
      <c r="N1554" s="788">
        <v>14.4</v>
      </c>
      <c r="O1554" s="788"/>
      <c r="P1554" s="786"/>
      <c r="Q1554" s="800" t="s">
        <v>10188</v>
      </c>
      <c r="R1554" s="807" t="s">
        <v>16715</v>
      </c>
      <c r="S1554" s="807" t="s">
        <v>8952</v>
      </c>
      <c r="T1554" s="800" t="s">
        <v>11667</v>
      </c>
      <c r="U1554" s="807">
        <v>4</v>
      </c>
      <c r="V1554" s="963"/>
      <c r="W1554" s="807"/>
      <c r="X1554" s="807"/>
      <c r="Y1554" s="807"/>
      <c r="Z1554" s="807" t="s">
        <v>10126</v>
      </c>
      <c r="AA1554" s="807"/>
      <c r="AB1554" s="807"/>
      <c r="AC1554" s="807"/>
      <c r="AD1554" s="807"/>
      <c r="AE1554" s="807"/>
      <c r="AF1554" s="807"/>
      <c r="AG1554" s="807"/>
      <c r="AH1554" s="807"/>
      <c r="AI1554" s="807"/>
      <c r="AJ1554" s="807"/>
      <c r="AM1554" s="198"/>
      <c r="AN1554" s="198"/>
      <c r="AO1554" s="198"/>
      <c r="AP1554" s="198"/>
      <c r="AQ1554" s="198"/>
      <c r="AR1554" s="198"/>
      <c r="AS1554" s="198"/>
      <c r="AT1554" s="198"/>
      <c r="AU1554" s="198"/>
      <c r="AV1554" s="198"/>
      <c r="AW1554" s="198"/>
      <c r="AX1554" s="198"/>
      <c r="AY1554" s="198"/>
      <c r="AZ1554" s="198"/>
      <c r="BA1554" s="198"/>
      <c r="BB1554" s="198"/>
      <c r="BC1554" s="198"/>
      <c r="BD1554" s="198"/>
      <c r="BE1554" s="198"/>
      <c r="BF1554" s="198"/>
      <c r="BG1554" s="198"/>
      <c r="BH1554" s="198"/>
      <c r="BI1554" s="198"/>
      <c r="BJ1554" s="198"/>
      <c r="BK1554" s="198"/>
      <c r="BL1554" s="198"/>
      <c r="BM1554" s="198"/>
      <c r="BN1554" s="198"/>
      <c r="BO1554" s="198"/>
      <c r="BP1554" s="198"/>
      <c r="BQ1554" s="198"/>
      <c r="BR1554" s="198"/>
      <c r="BS1554" s="198"/>
      <c r="BT1554" s="198"/>
      <c r="BU1554" s="198"/>
      <c r="BV1554" s="198"/>
      <c r="BW1554" s="198"/>
      <c r="BX1554" s="198"/>
      <c r="BY1554" s="198"/>
      <c r="BZ1554" s="198"/>
      <c r="CA1554" s="198"/>
      <c r="CB1554" s="198"/>
      <c r="CC1554" s="198"/>
      <c r="CD1554" s="198"/>
      <c r="CE1554" s="198"/>
      <c r="CF1554" s="198"/>
      <c r="CG1554" s="198"/>
      <c r="CH1554" s="198"/>
      <c r="CI1554" s="198"/>
      <c r="CJ1554" s="198"/>
      <c r="CK1554" s="198"/>
      <c r="CL1554" s="198"/>
      <c r="CM1554" s="198"/>
      <c r="CN1554" s="198"/>
      <c r="CO1554" s="198"/>
      <c r="CP1554" s="198"/>
      <c r="CQ1554" s="198"/>
      <c r="CR1554" s="198"/>
      <c r="CS1554" s="198"/>
      <c r="CT1554" s="198"/>
      <c r="CU1554" s="198"/>
      <c r="CV1554" s="198"/>
      <c r="CW1554" s="198"/>
      <c r="CX1554" s="198"/>
      <c r="CY1554" s="198"/>
      <c r="CZ1554" s="198"/>
      <c r="DA1554" s="198"/>
      <c r="DB1554" s="198"/>
      <c r="DC1554" s="198"/>
      <c r="DD1554" s="198"/>
      <c r="DE1554" s="198"/>
      <c r="DF1554" s="198"/>
      <c r="DG1554" s="198"/>
      <c r="DH1554" s="198"/>
      <c r="DI1554" s="198"/>
      <c r="DJ1554" s="198"/>
      <c r="DK1554" s="198"/>
      <c r="DL1554" s="198"/>
      <c r="DM1554" s="198"/>
      <c r="DN1554" s="198"/>
      <c r="DO1554" s="198"/>
      <c r="DP1554" s="198"/>
      <c r="DQ1554" s="198"/>
      <c r="DR1554" s="198"/>
      <c r="DS1554" s="198"/>
      <c r="DT1554" s="198"/>
      <c r="DU1554" s="198"/>
      <c r="DV1554" s="198"/>
      <c r="DW1554" s="198"/>
      <c r="DX1554" s="198"/>
      <c r="DY1554" s="198"/>
      <c r="DZ1554" s="198"/>
      <c r="EA1554" s="198"/>
      <c r="EB1554" s="198"/>
      <c r="EC1554" s="198"/>
      <c r="ED1554" s="198"/>
      <c r="EE1554" s="198"/>
      <c r="EF1554" s="198"/>
      <c r="EG1554" s="198"/>
      <c r="EH1554" s="198"/>
      <c r="EI1554" s="198"/>
      <c r="EJ1554" s="198"/>
      <c r="EK1554" s="198"/>
      <c r="EL1554" s="198"/>
      <c r="EM1554" s="198"/>
      <c r="EN1554" s="198"/>
      <c r="EO1554" s="198"/>
      <c r="EP1554" s="198"/>
      <c r="EQ1554" s="198"/>
      <c r="ER1554" s="198"/>
      <c r="ES1554" s="198"/>
      <c r="ET1554" s="198"/>
      <c r="EU1554" s="198"/>
      <c r="EV1554" s="198"/>
      <c r="EW1554" s="198"/>
      <c r="EX1554" s="198"/>
      <c r="EY1554" s="198"/>
      <c r="EZ1554" s="198"/>
      <c r="FA1554" s="198"/>
      <c r="FB1554" s="198"/>
      <c r="FC1554" s="198"/>
      <c r="FD1554" s="198"/>
      <c r="FE1554" s="198"/>
      <c r="FF1554" s="198"/>
      <c r="FG1554" s="198"/>
      <c r="FH1554" s="198"/>
      <c r="FI1554" s="198"/>
      <c r="FJ1554" s="198"/>
      <c r="FK1554" s="198"/>
      <c r="FL1554" s="198"/>
      <c r="FM1554" s="198"/>
      <c r="FN1554" s="198"/>
      <c r="FO1554" s="198"/>
      <c r="FP1554" s="198"/>
      <c r="FQ1554" s="198"/>
      <c r="FR1554" s="198"/>
      <c r="FS1554" s="198"/>
      <c r="FT1554" s="198"/>
      <c r="FU1554" s="198"/>
      <c r="FV1554" s="198"/>
      <c r="FW1554" s="198"/>
      <c r="FX1554" s="198"/>
      <c r="FY1554" s="198"/>
      <c r="FZ1554" s="198"/>
      <c r="GA1554" s="198"/>
      <c r="GB1554" s="198"/>
      <c r="GC1554" s="198"/>
      <c r="GD1554" s="198"/>
      <c r="GE1554" s="198"/>
      <c r="GF1554" s="198"/>
      <c r="GG1554" s="198"/>
      <c r="GH1554" s="198"/>
      <c r="GI1554" s="198"/>
      <c r="GJ1554" s="198"/>
      <c r="GK1554" s="198"/>
      <c r="GL1554" s="198"/>
      <c r="GM1554" s="198"/>
      <c r="GN1554" s="198"/>
      <c r="GO1554" s="198"/>
    </row>
    <row r="1555" spans="1:197" s="63" customFormat="1" ht="67.5" customHeight="1" x14ac:dyDescent="0.25">
      <c r="A1555" s="778"/>
      <c r="B1555" s="784">
        <v>1547</v>
      </c>
      <c r="C1555" s="785" t="s">
        <v>2790</v>
      </c>
      <c r="D1555" s="783" t="s">
        <v>10199</v>
      </c>
      <c r="E1555" s="800" t="s">
        <v>10198</v>
      </c>
      <c r="F1555" s="783" t="s">
        <v>16481</v>
      </c>
      <c r="G1555" s="807" t="s">
        <v>12788</v>
      </c>
      <c r="H1555" s="807"/>
      <c r="I1555" s="807"/>
      <c r="J1555" s="807"/>
      <c r="K1555" s="807"/>
      <c r="L1555" s="807">
        <f t="shared" si="132"/>
        <v>9</v>
      </c>
      <c r="M1555" s="807"/>
      <c r="N1555" s="788">
        <v>0.75</v>
      </c>
      <c r="O1555" s="788"/>
      <c r="P1555" s="788"/>
      <c r="Q1555" s="807"/>
      <c r="R1555" s="807" t="s">
        <v>16715</v>
      </c>
      <c r="S1555" s="807" t="s">
        <v>8952</v>
      </c>
      <c r="T1555" s="800" t="s">
        <v>14658</v>
      </c>
      <c r="U1555" s="807"/>
      <c r="V1555" s="775"/>
      <c r="W1555" s="807"/>
      <c r="X1555" s="807"/>
      <c r="Y1555" s="807"/>
      <c r="Z1555" s="807" t="s">
        <v>14659</v>
      </c>
      <c r="AA1555" s="807"/>
      <c r="AB1555" s="807"/>
      <c r="AC1555" s="807"/>
      <c r="AD1555" s="807"/>
      <c r="AE1555" s="807"/>
      <c r="AF1555" s="807"/>
      <c r="AG1555" s="807"/>
      <c r="AH1555" s="807"/>
      <c r="AI1555" s="807"/>
      <c r="AJ1555" s="807"/>
      <c r="AM1555" s="198"/>
      <c r="AN1555" s="198"/>
      <c r="AO1555" s="198"/>
      <c r="AP1555" s="198"/>
      <c r="AQ1555" s="198"/>
      <c r="AR1555" s="198"/>
      <c r="AS1555" s="198"/>
      <c r="AT1555" s="198"/>
      <c r="AU1555" s="198"/>
      <c r="AV1555" s="198"/>
      <c r="AW1555" s="198"/>
      <c r="AX1555" s="198"/>
      <c r="AY1555" s="198"/>
      <c r="AZ1555" s="198"/>
      <c r="BA1555" s="198"/>
      <c r="BB1555" s="198"/>
      <c r="BC1555" s="198"/>
      <c r="BD1555" s="198"/>
      <c r="BE1555" s="198"/>
      <c r="BF1555" s="198"/>
      <c r="BG1555" s="198"/>
      <c r="BH1555" s="198"/>
      <c r="BI1555" s="198"/>
      <c r="BJ1555" s="198"/>
      <c r="BK1555" s="198"/>
      <c r="BL1555" s="198"/>
      <c r="BM1555" s="198"/>
      <c r="BN1555" s="198"/>
      <c r="BO1555" s="198"/>
      <c r="BP1555" s="198"/>
      <c r="BQ1555" s="198"/>
      <c r="BR1555" s="198"/>
      <c r="BS1555" s="198"/>
      <c r="BT1555" s="198"/>
      <c r="BU1555" s="198"/>
      <c r="BV1555" s="198"/>
      <c r="BW1555" s="198"/>
      <c r="BX1555" s="198"/>
      <c r="BY1555" s="198"/>
      <c r="BZ1555" s="198"/>
      <c r="CA1555" s="198"/>
      <c r="CB1555" s="198"/>
      <c r="CC1555" s="198"/>
      <c r="CD1555" s="198"/>
      <c r="CE1555" s="198"/>
      <c r="CF1555" s="198"/>
      <c r="CG1555" s="198"/>
      <c r="CH1555" s="198"/>
      <c r="CI1555" s="198"/>
      <c r="CJ1555" s="198"/>
      <c r="CK1555" s="198"/>
      <c r="CL1555" s="198"/>
      <c r="CM1555" s="198"/>
      <c r="CN1555" s="198"/>
      <c r="CO1555" s="198"/>
      <c r="CP1555" s="198"/>
      <c r="CQ1555" s="198"/>
      <c r="CR1555" s="198"/>
      <c r="CS1555" s="198"/>
      <c r="CT1555" s="198"/>
      <c r="CU1555" s="198"/>
      <c r="CV1555" s="198"/>
      <c r="CW1555" s="198"/>
      <c r="CX1555" s="198"/>
      <c r="CY1555" s="198"/>
      <c r="CZ1555" s="198"/>
      <c r="DA1555" s="198"/>
      <c r="DB1555" s="198"/>
      <c r="DC1555" s="198"/>
      <c r="DD1555" s="198"/>
      <c r="DE1555" s="198"/>
      <c r="DF1555" s="198"/>
      <c r="DG1555" s="198"/>
      <c r="DH1555" s="198"/>
      <c r="DI1555" s="198"/>
      <c r="DJ1555" s="198"/>
      <c r="DK1555" s="198"/>
      <c r="DL1555" s="198"/>
      <c r="DM1555" s="198"/>
      <c r="DN1555" s="198"/>
      <c r="DO1555" s="198"/>
      <c r="DP1555" s="198"/>
      <c r="DQ1555" s="198"/>
      <c r="DR1555" s="198"/>
      <c r="DS1555" s="198"/>
      <c r="DT1555" s="198"/>
      <c r="DU1555" s="198"/>
      <c r="DV1555" s="198"/>
      <c r="DW1555" s="198"/>
      <c r="DX1555" s="198"/>
      <c r="DY1555" s="198"/>
      <c r="DZ1555" s="198"/>
      <c r="EA1555" s="198"/>
      <c r="EB1555" s="198"/>
      <c r="EC1555" s="198"/>
      <c r="ED1555" s="198"/>
      <c r="EE1555" s="198"/>
      <c r="EF1555" s="198"/>
      <c r="EG1555" s="198"/>
      <c r="EH1555" s="198"/>
      <c r="EI1555" s="198"/>
      <c r="EJ1555" s="198"/>
      <c r="EK1555" s="198"/>
      <c r="EL1555" s="198"/>
      <c r="EM1555" s="198"/>
      <c r="EN1555" s="198"/>
      <c r="EO1555" s="198"/>
      <c r="EP1555" s="198"/>
      <c r="EQ1555" s="198"/>
      <c r="ER1555" s="198"/>
      <c r="ES1555" s="198"/>
      <c r="ET1555" s="198"/>
      <c r="EU1555" s="198"/>
      <c r="EV1555" s="198"/>
      <c r="EW1555" s="198"/>
      <c r="EX1555" s="198"/>
      <c r="EY1555" s="198"/>
      <c r="EZ1555" s="198"/>
      <c r="FA1555" s="198"/>
      <c r="FB1555" s="198"/>
      <c r="FC1555" s="198"/>
      <c r="FD1555" s="198"/>
      <c r="FE1555" s="198"/>
      <c r="FF1555" s="198"/>
      <c r="FG1555" s="198"/>
      <c r="FH1555" s="198"/>
      <c r="FI1555" s="198"/>
      <c r="FJ1555" s="198"/>
      <c r="FK1555" s="198"/>
      <c r="FL1555" s="198"/>
      <c r="FM1555" s="198"/>
      <c r="FN1555" s="198"/>
      <c r="FO1555" s="198"/>
      <c r="FP1555" s="198"/>
      <c r="FQ1555" s="198"/>
      <c r="FR1555" s="198"/>
      <c r="FS1555" s="198"/>
      <c r="FT1555" s="198"/>
      <c r="FU1555" s="198"/>
      <c r="FV1555" s="198"/>
      <c r="FW1555" s="198"/>
      <c r="FX1555" s="198"/>
      <c r="FY1555" s="198"/>
      <c r="FZ1555" s="198"/>
      <c r="GA1555" s="198"/>
      <c r="GB1555" s="198"/>
      <c r="GC1555" s="198"/>
      <c r="GD1555" s="198"/>
      <c r="GE1555" s="198"/>
      <c r="GF1555" s="198"/>
      <c r="GG1555" s="198"/>
      <c r="GH1555" s="198"/>
      <c r="GI1555" s="198"/>
      <c r="GJ1555" s="198"/>
      <c r="GK1555" s="198"/>
      <c r="GL1555" s="198"/>
      <c r="GM1555" s="198"/>
      <c r="GN1555" s="198"/>
      <c r="GO1555" s="198"/>
    </row>
    <row r="1556" spans="1:197" s="1006" customFormat="1" ht="67.5" customHeight="1" x14ac:dyDescent="0.25">
      <c r="A1556" s="778"/>
      <c r="B1556" s="784">
        <v>1548</v>
      </c>
      <c r="C1556" s="785" t="s">
        <v>9500</v>
      </c>
      <c r="D1556" s="783" t="s">
        <v>10227</v>
      </c>
      <c r="E1556" s="800" t="s">
        <v>10228</v>
      </c>
      <c r="F1556" s="783" t="s">
        <v>10227</v>
      </c>
      <c r="G1556" s="807" t="s">
        <v>9071</v>
      </c>
      <c r="H1556" s="807"/>
      <c r="I1556" s="807"/>
      <c r="J1556" s="807"/>
      <c r="K1556" s="807">
        <v>3833.9</v>
      </c>
      <c r="L1556" s="807">
        <f t="shared" si="132"/>
        <v>329.71539999999999</v>
      </c>
      <c r="M1556" s="807">
        <f t="shared" si="132"/>
        <v>107.34920000000001</v>
      </c>
      <c r="N1556" s="786">
        <f>(K1556*0.086)/12</f>
        <v>27.476283333333331</v>
      </c>
      <c r="O1556" s="786">
        <f t="shared" ref="O1556:O1557" si="134">(K1556*0.028)/12</f>
        <v>8.9457666666666675</v>
      </c>
      <c r="P1556" s="826" t="s">
        <v>9977</v>
      </c>
      <c r="Q1556" s="826" t="s">
        <v>9977</v>
      </c>
      <c r="R1556" s="807" t="s">
        <v>16712</v>
      </c>
      <c r="S1556" s="807" t="s">
        <v>8952</v>
      </c>
      <c r="T1556" s="800" t="s">
        <v>10229</v>
      </c>
      <c r="U1556" s="807"/>
      <c r="V1556" s="1005">
        <v>2</v>
      </c>
      <c r="W1556" s="807" t="s">
        <v>10230</v>
      </c>
      <c r="X1556" s="807"/>
      <c r="Y1556" s="807"/>
      <c r="Z1556" s="807"/>
      <c r="AA1556" s="807"/>
      <c r="AB1556" s="807"/>
      <c r="AC1556" s="807"/>
      <c r="AD1556" s="807"/>
      <c r="AE1556" s="807"/>
      <c r="AF1556" s="807"/>
      <c r="AG1556" s="807"/>
      <c r="AH1556" s="807"/>
      <c r="AI1556" s="807"/>
      <c r="AJ1556" s="807"/>
    </row>
    <row r="1557" spans="1:197" s="1006" customFormat="1" ht="67.5" customHeight="1" x14ac:dyDescent="0.25">
      <c r="A1557" s="778"/>
      <c r="B1557" s="784">
        <v>1549</v>
      </c>
      <c r="C1557" s="785" t="s">
        <v>9500</v>
      </c>
      <c r="D1557" s="783" t="s">
        <v>10231</v>
      </c>
      <c r="E1557" s="800" t="s">
        <v>10232</v>
      </c>
      <c r="F1557" s="783" t="s">
        <v>10231</v>
      </c>
      <c r="G1557" s="807" t="s">
        <v>9071</v>
      </c>
      <c r="H1557" s="807" t="s">
        <v>10233</v>
      </c>
      <c r="I1557" s="807"/>
      <c r="J1557" s="807"/>
      <c r="K1557" s="807">
        <v>6035.72</v>
      </c>
      <c r="L1557" s="807">
        <f t="shared" si="132"/>
        <v>519.07191999999998</v>
      </c>
      <c r="M1557" s="807">
        <f t="shared" si="132"/>
        <v>169.00016000000002</v>
      </c>
      <c r="N1557" s="786">
        <f>K1557*0.086/12</f>
        <v>43.255993333333329</v>
      </c>
      <c r="O1557" s="786">
        <f t="shared" si="134"/>
        <v>14.083346666666669</v>
      </c>
      <c r="P1557" s="826" t="s">
        <v>9977</v>
      </c>
      <c r="Q1557" s="826" t="s">
        <v>9977</v>
      </c>
      <c r="R1557" s="807" t="s">
        <v>16712</v>
      </c>
      <c r="S1557" s="807" t="s">
        <v>8952</v>
      </c>
      <c r="T1557" s="800" t="s">
        <v>10234</v>
      </c>
      <c r="U1557" s="807"/>
      <c r="V1557" s="1005">
        <v>3</v>
      </c>
      <c r="W1557" s="807" t="s">
        <v>10230</v>
      </c>
      <c r="X1557" s="807"/>
      <c r="Y1557" s="807"/>
      <c r="Z1557" s="807"/>
      <c r="AA1557" s="807"/>
      <c r="AB1557" s="807"/>
      <c r="AC1557" s="807"/>
      <c r="AD1557" s="807"/>
      <c r="AE1557" s="807"/>
      <c r="AF1557" s="807"/>
      <c r="AG1557" s="807"/>
      <c r="AH1557" s="807"/>
      <c r="AI1557" s="807"/>
      <c r="AJ1557" s="807"/>
    </row>
    <row r="1558" spans="1:197" s="63" customFormat="1" ht="67.5" customHeight="1" x14ac:dyDescent="0.25">
      <c r="A1558" s="778"/>
      <c r="B1558" s="784">
        <v>1550</v>
      </c>
      <c r="C1558" s="785" t="s">
        <v>2809</v>
      </c>
      <c r="D1558" s="783" t="s">
        <v>17002</v>
      </c>
      <c r="E1558" s="800" t="s">
        <v>10245</v>
      </c>
      <c r="F1558" s="783" t="s">
        <v>11303</v>
      </c>
      <c r="G1558" s="807" t="s">
        <v>1105</v>
      </c>
      <c r="H1558" s="807"/>
      <c r="I1558" s="807"/>
      <c r="J1558" s="807"/>
      <c r="K1558" s="807">
        <v>13041.38</v>
      </c>
      <c r="L1558" s="807">
        <f t="shared" si="132"/>
        <v>1134.5999999999999</v>
      </c>
      <c r="M1558" s="807">
        <f t="shared" si="132"/>
        <v>61.56</v>
      </c>
      <c r="N1558" s="788">
        <v>94.55</v>
      </c>
      <c r="O1558" s="788">
        <v>5.13</v>
      </c>
      <c r="P1558" s="788" t="s">
        <v>1527</v>
      </c>
      <c r="Q1558" s="800" t="s">
        <v>813</v>
      </c>
      <c r="R1558" s="807" t="s">
        <v>17287</v>
      </c>
      <c r="S1558" s="807" t="s">
        <v>8952</v>
      </c>
      <c r="T1558" s="800" t="s">
        <v>14660</v>
      </c>
      <c r="U1558" s="807">
        <v>14.2</v>
      </c>
      <c r="V1558" s="963">
        <v>3</v>
      </c>
      <c r="W1558" s="807" t="s">
        <v>1564</v>
      </c>
      <c r="X1558" s="829">
        <v>1</v>
      </c>
      <c r="Y1558" s="807" t="s">
        <v>10706</v>
      </c>
      <c r="Z1558" s="807"/>
      <c r="AA1558" s="807"/>
      <c r="AB1558" s="847" t="s">
        <v>14661</v>
      </c>
      <c r="AC1558" s="807" t="s">
        <v>10027</v>
      </c>
      <c r="AD1558" s="807" t="s">
        <v>10027</v>
      </c>
      <c r="AE1558" s="807" t="s">
        <v>10027</v>
      </c>
      <c r="AF1558" s="807" t="s">
        <v>10027</v>
      </c>
      <c r="AG1558" s="807" t="s">
        <v>2239</v>
      </c>
      <c r="AH1558" s="807"/>
      <c r="AI1558" s="807"/>
      <c r="AJ1558" s="807"/>
      <c r="AM1558" s="198"/>
      <c r="AN1558" s="198"/>
      <c r="AO1558" s="198"/>
      <c r="AP1558" s="198"/>
      <c r="AQ1558" s="198"/>
      <c r="AR1558" s="198"/>
      <c r="AS1558" s="198"/>
      <c r="AT1558" s="198"/>
      <c r="AU1558" s="198"/>
      <c r="AV1558" s="198"/>
      <c r="AW1558" s="198"/>
      <c r="AX1558" s="198"/>
      <c r="AY1558" s="198"/>
      <c r="AZ1558" s="198"/>
      <c r="BA1558" s="198"/>
      <c r="BB1558" s="198"/>
      <c r="BC1558" s="198"/>
      <c r="BD1558" s="198"/>
      <c r="BE1558" s="198"/>
      <c r="BF1558" s="198"/>
      <c r="BG1558" s="198"/>
      <c r="BH1558" s="198"/>
      <c r="BI1558" s="198"/>
      <c r="BJ1558" s="198"/>
      <c r="BK1558" s="198"/>
      <c r="BL1558" s="198"/>
      <c r="BM1558" s="198"/>
      <c r="BN1558" s="198"/>
      <c r="BO1558" s="198"/>
      <c r="BP1558" s="198"/>
      <c r="BQ1558" s="198"/>
      <c r="BR1558" s="198"/>
      <c r="BS1558" s="198"/>
      <c r="BT1558" s="198"/>
      <c r="BU1558" s="198"/>
      <c r="BV1558" s="198"/>
      <c r="BW1558" s="198"/>
      <c r="BX1558" s="198"/>
      <c r="BY1558" s="198"/>
      <c r="BZ1558" s="198"/>
      <c r="CA1558" s="198"/>
      <c r="CB1558" s="198"/>
      <c r="CC1558" s="198"/>
      <c r="CD1558" s="198"/>
      <c r="CE1558" s="198"/>
      <c r="CF1558" s="198"/>
      <c r="CG1558" s="198"/>
      <c r="CH1558" s="198"/>
      <c r="CI1558" s="198"/>
      <c r="CJ1558" s="198"/>
      <c r="CK1558" s="198"/>
      <c r="CL1558" s="198"/>
      <c r="CM1558" s="198"/>
      <c r="CN1558" s="198"/>
      <c r="CO1558" s="198"/>
      <c r="CP1558" s="198"/>
      <c r="CQ1558" s="198"/>
      <c r="CR1558" s="198"/>
      <c r="CS1558" s="198"/>
      <c r="CT1558" s="198"/>
      <c r="CU1558" s="198"/>
      <c r="CV1558" s="198"/>
      <c r="CW1558" s="198"/>
      <c r="CX1558" s="198"/>
      <c r="CY1558" s="198"/>
      <c r="CZ1558" s="198"/>
      <c r="DA1558" s="198"/>
      <c r="DB1558" s="198"/>
      <c r="DC1558" s="198"/>
      <c r="DD1558" s="198"/>
      <c r="DE1558" s="198"/>
      <c r="DF1558" s="198"/>
      <c r="DG1558" s="198"/>
      <c r="DH1558" s="198"/>
      <c r="DI1558" s="198"/>
      <c r="DJ1558" s="198"/>
      <c r="DK1558" s="198"/>
      <c r="DL1558" s="198"/>
      <c r="DM1558" s="198"/>
      <c r="DN1558" s="198"/>
      <c r="DO1558" s="198"/>
      <c r="DP1558" s="198"/>
      <c r="DQ1558" s="198"/>
      <c r="DR1558" s="198"/>
      <c r="DS1558" s="198"/>
      <c r="DT1558" s="198"/>
      <c r="DU1558" s="198"/>
      <c r="DV1558" s="198"/>
      <c r="DW1558" s="198"/>
      <c r="DX1558" s="198"/>
      <c r="DY1558" s="198"/>
      <c r="DZ1558" s="198"/>
      <c r="EA1558" s="198"/>
      <c r="EB1558" s="198"/>
      <c r="EC1558" s="198"/>
      <c r="ED1558" s="198"/>
      <c r="EE1558" s="198"/>
      <c r="EF1558" s="198"/>
      <c r="EG1558" s="198"/>
      <c r="EH1558" s="198"/>
      <c r="EI1558" s="198"/>
      <c r="EJ1558" s="198"/>
      <c r="EK1558" s="198"/>
      <c r="EL1558" s="198"/>
      <c r="EM1558" s="198"/>
      <c r="EN1558" s="198"/>
      <c r="EO1558" s="198"/>
      <c r="EP1558" s="198"/>
      <c r="EQ1558" s="198"/>
      <c r="ER1558" s="198"/>
      <c r="ES1558" s="198"/>
      <c r="ET1558" s="198"/>
      <c r="EU1558" s="198"/>
      <c r="EV1558" s="198"/>
      <c r="EW1558" s="198"/>
      <c r="EX1558" s="198"/>
      <c r="EY1558" s="198"/>
      <c r="EZ1558" s="198"/>
      <c r="FA1558" s="198"/>
      <c r="FB1558" s="198"/>
      <c r="FC1558" s="198"/>
      <c r="FD1558" s="198"/>
      <c r="FE1558" s="198"/>
      <c r="FF1558" s="198"/>
      <c r="FG1558" s="198"/>
      <c r="FH1558" s="198"/>
      <c r="FI1558" s="198"/>
      <c r="FJ1558" s="198"/>
      <c r="FK1558" s="198"/>
      <c r="FL1558" s="198"/>
      <c r="FM1558" s="198"/>
      <c r="FN1558" s="198"/>
      <c r="FO1558" s="198"/>
      <c r="FP1558" s="198"/>
      <c r="FQ1558" s="198"/>
      <c r="FR1558" s="198"/>
      <c r="FS1558" s="198"/>
      <c r="FT1558" s="198"/>
      <c r="FU1558" s="198"/>
      <c r="FV1558" s="198"/>
      <c r="FW1558" s="198"/>
      <c r="FX1558" s="198"/>
      <c r="FY1558" s="198"/>
      <c r="FZ1558" s="198"/>
      <c r="GA1558" s="198"/>
      <c r="GB1558" s="198"/>
      <c r="GC1558" s="198"/>
      <c r="GD1558" s="198"/>
      <c r="GE1558" s="198"/>
      <c r="GF1558" s="198"/>
      <c r="GG1558" s="198"/>
      <c r="GH1558" s="198"/>
      <c r="GI1558" s="198"/>
      <c r="GJ1558" s="198"/>
      <c r="GK1558" s="198"/>
      <c r="GL1558" s="198"/>
      <c r="GM1558" s="198"/>
      <c r="GN1558" s="198"/>
      <c r="GO1558" s="198"/>
    </row>
    <row r="1559" spans="1:197" ht="53.25" customHeight="1" x14ac:dyDescent="0.25">
      <c r="B1559" s="784">
        <v>1551</v>
      </c>
      <c r="C1559" s="785" t="s">
        <v>3034</v>
      </c>
      <c r="D1559" s="783" t="s">
        <v>10274</v>
      </c>
      <c r="E1559" s="800" t="s">
        <v>10275</v>
      </c>
      <c r="F1559" s="783" t="s">
        <v>12682</v>
      </c>
      <c r="G1559" s="782" t="s">
        <v>1105</v>
      </c>
      <c r="H1559" s="800"/>
      <c r="I1559" s="800"/>
      <c r="J1559" s="800"/>
      <c r="K1559" s="800">
        <v>1113.0999999999999</v>
      </c>
      <c r="L1559" s="807">
        <f t="shared" si="132"/>
        <v>96.84</v>
      </c>
      <c r="M1559" s="807">
        <f t="shared" si="132"/>
        <v>30</v>
      </c>
      <c r="N1559" s="800">
        <v>8.07</v>
      </c>
      <c r="O1559" s="800">
        <v>2.5</v>
      </c>
      <c r="P1559" s="788" t="s">
        <v>1527</v>
      </c>
      <c r="Q1559" s="807"/>
      <c r="R1559" s="807"/>
      <c r="S1559" s="807" t="s">
        <v>9057</v>
      </c>
      <c r="T1559" s="800" t="s">
        <v>10270</v>
      </c>
      <c r="U1559" s="800"/>
      <c r="V1559" s="945"/>
      <c r="W1559" s="800"/>
      <c r="X1559" s="800"/>
      <c r="Y1559" s="800"/>
      <c r="Z1559" s="800"/>
      <c r="AA1559" s="800"/>
      <c r="AB1559" s="800"/>
      <c r="AC1559" s="807" t="s">
        <v>10027</v>
      </c>
      <c r="AD1559" s="807" t="s">
        <v>10027</v>
      </c>
      <c r="AE1559" s="807" t="s">
        <v>10027</v>
      </c>
      <c r="AF1559" s="807" t="s">
        <v>2239</v>
      </c>
      <c r="AG1559" s="800"/>
      <c r="AH1559" s="800"/>
      <c r="AI1559" s="800" t="s">
        <v>13128</v>
      </c>
      <c r="AJ1559" s="800"/>
    </row>
    <row r="1560" spans="1:197" ht="53.25" customHeight="1" x14ac:dyDescent="0.25">
      <c r="B1560" s="784">
        <v>1552</v>
      </c>
      <c r="C1560" s="785" t="s">
        <v>2759</v>
      </c>
      <c r="D1560" s="783" t="s">
        <v>10280</v>
      </c>
      <c r="E1560" s="800" t="s">
        <v>10281</v>
      </c>
      <c r="F1560" s="783" t="s">
        <v>16578</v>
      </c>
      <c r="G1560" s="807" t="s">
        <v>10200</v>
      </c>
      <c r="H1560" s="800"/>
      <c r="I1560" s="800"/>
      <c r="J1560" s="800"/>
      <c r="K1560" s="800"/>
      <c r="L1560" s="807">
        <f t="shared" si="132"/>
        <v>28.799999999999997</v>
      </c>
      <c r="M1560" s="800"/>
      <c r="N1560" s="800">
        <v>2.4</v>
      </c>
      <c r="O1560" s="800"/>
      <c r="P1560" s="788"/>
      <c r="Q1560" s="807" t="s">
        <v>17255</v>
      </c>
      <c r="R1560" s="807" t="s">
        <v>16715</v>
      </c>
      <c r="S1560" s="807" t="s">
        <v>8952</v>
      </c>
      <c r="T1560" s="800" t="s">
        <v>17441</v>
      </c>
      <c r="U1560" s="800"/>
      <c r="V1560" s="945"/>
      <c r="W1560" s="800"/>
      <c r="X1560" s="800">
        <v>1</v>
      </c>
      <c r="Y1560" s="800"/>
      <c r="Z1560" s="800" t="s">
        <v>11654</v>
      </c>
      <c r="AA1560" s="800"/>
      <c r="AB1560" s="800"/>
      <c r="AC1560" s="807"/>
      <c r="AD1560" s="807"/>
      <c r="AE1560" s="807"/>
      <c r="AF1560" s="807"/>
      <c r="AG1560" s="800"/>
      <c r="AH1560" s="800"/>
      <c r="AI1560" s="800"/>
      <c r="AJ1560" s="800"/>
    </row>
    <row r="1561" spans="1:197" ht="53.25" customHeight="1" x14ac:dyDescent="0.25">
      <c r="B1561" s="784">
        <v>1553</v>
      </c>
      <c r="C1561" s="785" t="s">
        <v>2759</v>
      </c>
      <c r="D1561" s="783" t="s">
        <v>10280</v>
      </c>
      <c r="E1561" s="800" t="s">
        <v>10281</v>
      </c>
      <c r="F1561" s="783" t="s">
        <v>10282</v>
      </c>
      <c r="G1561" s="807" t="s">
        <v>10200</v>
      </c>
      <c r="H1561" s="800"/>
      <c r="I1561" s="800"/>
      <c r="J1561" s="800"/>
      <c r="K1561" s="800"/>
      <c r="L1561" s="807">
        <f t="shared" si="132"/>
        <v>31.68</v>
      </c>
      <c r="M1561" s="800"/>
      <c r="N1561" s="800">
        <v>2.64</v>
      </c>
      <c r="O1561" s="800"/>
      <c r="P1561" s="788"/>
      <c r="Q1561" s="800" t="s">
        <v>10282</v>
      </c>
      <c r="R1561" s="807" t="s">
        <v>16715</v>
      </c>
      <c r="S1561" s="807" t="s">
        <v>8952</v>
      </c>
      <c r="T1561" s="800" t="s">
        <v>10283</v>
      </c>
      <c r="U1561" s="800"/>
      <c r="V1561" s="945"/>
      <c r="W1561" s="800"/>
      <c r="X1561" s="800"/>
      <c r="Y1561" s="800"/>
      <c r="Z1561" s="800" t="s">
        <v>1589</v>
      </c>
      <c r="AA1561" s="800"/>
      <c r="AB1561" s="800"/>
      <c r="AC1561" s="807"/>
      <c r="AD1561" s="807"/>
      <c r="AE1561" s="807"/>
      <c r="AF1561" s="807"/>
      <c r="AG1561" s="800"/>
      <c r="AH1561" s="800"/>
      <c r="AI1561" s="800"/>
      <c r="AJ1561" s="800"/>
    </row>
    <row r="1562" spans="1:197" ht="53.25" customHeight="1" x14ac:dyDescent="0.25">
      <c r="B1562" s="784">
        <v>1554</v>
      </c>
      <c r="C1562" s="785" t="s">
        <v>2759</v>
      </c>
      <c r="D1562" s="783" t="s">
        <v>10285</v>
      </c>
      <c r="E1562" s="800" t="s">
        <v>10286</v>
      </c>
      <c r="F1562" s="783" t="s">
        <v>10287</v>
      </c>
      <c r="G1562" s="800" t="s">
        <v>10200</v>
      </c>
      <c r="H1562" s="800"/>
      <c r="I1562" s="800"/>
      <c r="J1562" s="800"/>
      <c r="K1562" s="800"/>
      <c r="L1562" s="807">
        <f t="shared" si="132"/>
        <v>71.28</v>
      </c>
      <c r="M1562" s="800"/>
      <c r="N1562" s="800">
        <v>5.94</v>
      </c>
      <c r="O1562" s="800"/>
      <c r="P1562" s="788"/>
      <c r="Q1562" s="807" t="s">
        <v>17256</v>
      </c>
      <c r="R1562" s="807" t="s">
        <v>16715</v>
      </c>
      <c r="S1562" s="807" t="s">
        <v>8952</v>
      </c>
      <c r="T1562" s="800" t="s">
        <v>10288</v>
      </c>
      <c r="U1562" s="800"/>
      <c r="V1562" s="945"/>
      <c r="W1562" s="800"/>
      <c r="X1562" s="800"/>
      <c r="Y1562" s="800"/>
      <c r="Z1562" s="800"/>
      <c r="AA1562" s="800"/>
      <c r="AB1562" s="800"/>
      <c r="AC1562" s="807"/>
      <c r="AD1562" s="807"/>
      <c r="AE1562" s="807"/>
      <c r="AF1562" s="807"/>
      <c r="AG1562" s="800"/>
      <c r="AH1562" s="800"/>
      <c r="AI1562" s="800"/>
      <c r="AJ1562" s="800"/>
    </row>
    <row r="1563" spans="1:197" ht="60" customHeight="1" x14ac:dyDescent="0.25">
      <c r="B1563" s="784">
        <v>1555</v>
      </c>
      <c r="C1563" s="785" t="s">
        <v>9386</v>
      </c>
      <c r="D1563" s="783" t="s">
        <v>10303</v>
      </c>
      <c r="E1563" s="800" t="s">
        <v>10304</v>
      </c>
      <c r="F1563" s="783" t="s">
        <v>10327</v>
      </c>
      <c r="G1563" s="800" t="s">
        <v>9071</v>
      </c>
      <c r="H1563" s="800"/>
      <c r="I1563" s="800"/>
      <c r="J1563" s="800"/>
      <c r="K1563" s="800">
        <v>3784.4</v>
      </c>
      <c r="L1563" s="807">
        <f t="shared" si="132"/>
        <v>325.45839999999998</v>
      </c>
      <c r="M1563" s="807">
        <f t="shared" si="132"/>
        <v>105.9632</v>
      </c>
      <c r="N1563" s="786">
        <f t="shared" ref="N1563:N1575" si="135">(K1563*0.086)/12</f>
        <v>27.121533333333332</v>
      </c>
      <c r="O1563" s="786">
        <f t="shared" ref="O1563:O1587" si="136">(K1563*0.028)/12</f>
        <v>8.8302666666666667</v>
      </c>
      <c r="P1563" s="800" t="s">
        <v>1740</v>
      </c>
      <c r="Q1563" s="800" t="s">
        <v>1740</v>
      </c>
      <c r="R1563" s="807" t="s">
        <v>16712</v>
      </c>
      <c r="S1563" s="807" t="s">
        <v>8952</v>
      </c>
      <c r="T1563" s="800" t="s">
        <v>10305</v>
      </c>
      <c r="U1563" s="800"/>
      <c r="V1563" s="945">
        <v>2</v>
      </c>
      <c r="W1563" s="800" t="s">
        <v>10290</v>
      </c>
      <c r="X1563" s="800"/>
      <c r="Y1563" s="800"/>
      <c r="Z1563" s="800"/>
      <c r="AA1563" s="800"/>
      <c r="AB1563" s="800"/>
      <c r="AC1563" s="800"/>
      <c r="AD1563" s="800"/>
      <c r="AE1563" s="800"/>
      <c r="AF1563" s="800"/>
      <c r="AG1563" s="800"/>
      <c r="AH1563" s="800"/>
      <c r="AI1563" s="800"/>
      <c r="AJ1563" s="800"/>
    </row>
    <row r="1564" spans="1:197" ht="45" customHeight="1" x14ac:dyDescent="0.25">
      <c r="B1564" s="784">
        <v>1556</v>
      </c>
      <c r="C1564" s="785" t="s">
        <v>9386</v>
      </c>
      <c r="D1564" s="783" t="s">
        <v>10306</v>
      </c>
      <c r="E1564" s="800" t="s">
        <v>10308</v>
      </c>
      <c r="F1564" s="783" t="s">
        <v>10328</v>
      </c>
      <c r="G1564" s="800" t="s">
        <v>9071</v>
      </c>
      <c r="H1564" s="800"/>
      <c r="I1564" s="800"/>
      <c r="J1564" s="800"/>
      <c r="K1564" s="800">
        <v>2419.4</v>
      </c>
      <c r="L1564" s="807">
        <f t="shared" si="132"/>
        <v>208.0684</v>
      </c>
      <c r="M1564" s="807">
        <f t="shared" si="132"/>
        <v>67.743200000000002</v>
      </c>
      <c r="N1564" s="786">
        <f t="shared" si="135"/>
        <v>17.339033333333333</v>
      </c>
      <c r="O1564" s="786">
        <f t="shared" si="136"/>
        <v>5.6452666666666671</v>
      </c>
      <c r="P1564" s="800" t="s">
        <v>1740</v>
      </c>
      <c r="Q1564" s="800" t="s">
        <v>1740</v>
      </c>
      <c r="R1564" s="807" t="s">
        <v>16712</v>
      </c>
      <c r="S1564" s="807" t="s">
        <v>8952</v>
      </c>
      <c r="T1564" s="800" t="s">
        <v>10307</v>
      </c>
      <c r="U1564" s="800"/>
      <c r="V1564" s="945">
        <v>1</v>
      </c>
      <c r="W1564" s="800"/>
      <c r="X1564" s="800"/>
      <c r="Y1564" s="800"/>
      <c r="Z1564" s="800"/>
      <c r="AA1564" s="800"/>
      <c r="AB1564" s="800"/>
      <c r="AC1564" s="800"/>
      <c r="AD1564" s="800"/>
      <c r="AE1564" s="800"/>
      <c r="AF1564" s="800"/>
      <c r="AG1564" s="800"/>
      <c r="AH1564" s="800"/>
      <c r="AI1564" s="800"/>
      <c r="AJ1564" s="800"/>
    </row>
    <row r="1565" spans="1:197" ht="45" customHeight="1" x14ac:dyDescent="0.25">
      <c r="B1565" s="784">
        <v>1557</v>
      </c>
      <c r="C1565" s="785" t="s">
        <v>9386</v>
      </c>
      <c r="D1565" s="783" t="s">
        <v>10309</v>
      </c>
      <c r="E1565" s="800" t="s">
        <v>10321</v>
      </c>
      <c r="F1565" s="783" t="s">
        <v>10329</v>
      </c>
      <c r="G1565" s="800" t="s">
        <v>9071</v>
      </c>
      <c r="H1565" s="800"/>
      <c r="I1565" s="800"/>
      <c r="J1565" s="800"/>
      <c r="K1565" s="800">
        <v>2216.9</v>
      </c>
      <c r="L1565" s="807">
        <f t="shared" si="132"/>
        <v>190.6534</v>
      </c>
      <c r="M1565" s="807">
        <f t="shared" si="132"/>
        <v>62.0732</v>
      </c>
      <c r="N1565" s="786">
        <f t="shared" si="135"/>
        <v>15.887783333333333</v>
      </c>
      <c r="O1565" s="786">
        <f t="shared" si="136"/>
        <v>5.172766666666667</v>
      </c>
      <c r="P1565" s="800" t="s">
        <v>1740</v>
      </c>
      <c r="Q1565" s="800" t="s">
        <v>1740</v>
      </c>
      <c r="R1565" s="807" t="s">
        <v>16712</v>
      </c>
      <c r="S1565" s="807" t="s">
        <v>8952</v>
      </c>
      <c r="T1565" s="800" t="s">
        <v>10315</v>
      </c>
      <c r="U1565" s="800"/>
      <c r="V1565" s="945">
        <v>1</v>
      </c>
      <c r="W1565" s="800"/>
      <c r="X1565" s="800"/>
      <c r="Y1565" s="800"/>
      <c r="Z1565" s="800"/>
      <c r="AA1565" s="800"/>
      <c r="AB1565" s="800"/>
      <c r="AC1565" s="800"/>
      <c r="AD1565" s="800"/>
      <c r="AE1565" s="800"/>
      <c r="AF1565" s="800"/>
      <c r="AG1565" s="800"/>
      <c r="AH1565" s="800"/>
      <c r="AI1565" s="800"/>
      <c r="AJ1565" s="800"/>
    </row>
    <row r="1566" spans="1:197" ht="45" customHeight="1" x14ac:dyDescent="0.25">
      <c r="B1566" s="784">
        <v>1558</v>
      </c>
      <c r="C1566" s="785" t="s">
        <v>9386</v>
      </c>
      <c r="D1566" s="783" t="s">
        <v>10310</v>
      </c>
      <c r="E1566" s="800" t="s">
        <v>10322</v>
      </c>
      <c r="F1566" s="783" t="s">
        <v>10330</v>
      </c>
      <c r="G1566" s="800" t="s">
        <v>9071</v>
      </c>
      <c r="H1566" s="800"/>
      <c r="I1566" s="800"/>
      <c r="J1566" s="800"/>
      <c r="K1566" s="800">
        <v>3857.8</v>
      </c>
      <c r="L1566" s="807">
        <f t="shared" si="132"/>
        <v>331.77080000000001</v>
      </c>
      <c r="M1566" s="807">
        <f t="shared" si="132"/>
        <v>108.01840000000001</v>
      </c>
      <c r="N1566" s="786">
        <f t="shared" si="135"/>
        <v>27.647566666666666</v>
      </c>
      <c r="O1566" s="786">
        <f t="shared" si="136"/>
        <v>9.0015333333333345</v>
      </c>
      <c r="P1566" s="800" t="s">
        <v>1740</v>
      </c>
      <c r="Q1566" s="800" t="s">
        <v>1740</v>
      </c>
      <c r="R1566" s="807" t="s">
        <v>16712</v>
      </c>
      <c r="S1566" s="807" t="s">
        <v>8952</v>
      </c>
      <c r="T1566" s="800" t="s">
        <v>10316</v>
      </c>
      <c r="U1566" s="800"/>
      <c r="V1566" s="945">
        <v>2</v>
      </c>
      <c r="W1566" s="800"/>
      <c r="X1566" s="800"/>
      <c r="Y1566" s="800"/>
      <c r="Z1566" s="800"/>
      <c r="AA1566" s="800"/>
      <c r="AB1566" s="800"/>
      <c r="AC1566" s="800"/>
      <c r="AD1566" s="800"/>
      <c r="AE1566" s="800"/>
      <c r="AF1566" s="800"/>
      <c r="AG1566" s="800"/>
      <c r="AH1566" s="800"/>
      <c r="AI1566" s="800"/>
      <c r="AJ1566" s="800"/>
    </row>
    <row r="1567" spans="1:197" ht="45" customHeight="1" x14ac:dyDescent="0.25">
      <c r="B1567" s="784">
        <v>1559</v>
      </c>
      <c r="C1567" s="785" t="s">
        <v>9386</v>
      </c>
      <c r="D1567" s="783" t="s">
        <v>10311</v>
      </c>
      <c r="E1567" s="800" t="s">
        <v>10323</v>
      </c>
      <c r="F1567" s="783" t="s">
        <v>10331</v>
      </c>
      <c r="G1567" s="800" t="s">
        <v>9071</v>
      </c>
      <c r="H1567" s="800"/>
      <c r="I1567" s="800"/>
      <c r="J1567" s="800"/>
      <c r="K1567" s="800">
        <v>10262.4</v>
      </c>
      <c r="L1567" s="807">
        <f t="shared" si="132"/>
        <v>882.56639999999993</v>
      </c>
      <c r="M1567" s="807">
        <f t="shared" si="132"/>
        <v>287.34719999999999</v>
      </c>
      <c r="N1567" s="786">
        <f t="shared" si="135"/>
        <v>73.547199999999989</v>
      </c>
      <c r="O1567" s="786">
        <f t="shared" si="136"/>
        <v>23.945599999999999</v>
      </c>
      <c r="P1567" s="800" t="s">
        <v>1740</v>
      </c>
      <c r="Q1567" s="800" t="s">
        <v>1740</v>
      </c>
      <c r="R1567" s="807" t="s">
        <v>16712</v>
      </c>
      <c r="S1567" s="807" t="s">
        <v>8952</v>
      </c>
      <c r="T1567" s="800" t="s">
        <v>10317</v>
      </c>
      <c r="U1567" s="800"/>
      <c r="V1567" s="945">
        <v>5</v>
      </c>
      <c r="W1567" s="800"/>
      <c r="X1567" s="800"/>
      <c r="Y1567" s="800"/>
      <c r="Z1567" s="800"/>
      <c r="AA1567" s="800"/>
      <c r="AB1567" s="800"/>
      <c r="AC1567" s="800"/>
      <c r="AD1567" s="800"/>
      <c r="AE1567" s="800"/>
      <c r="AF1567" s="800"/>
      <c r="AG1567" s="800"/>
      <c r="AH1567" s="800"/>
      <c r="AI1567" s="800"/>
      <c r="AJ1567" s="800"/>
    </row>
    <row r="1568" spans="1:197" ht="45" customHeight="1" x14ac:dyDescent="0.25">
      <c r="B1568" s="784">
        <v>1560</v>
      </c>
      <c r="C1568" s="785" t="s">
        <v>9386</v>
      </c>
      <c r="D1568" s="783" t="s">
        <v>10312</v>
      </c>
      <c r="E1568" s="800" t="s">
        <v>10324</v>
      </c>
      <c r="F1568" s="783" t="s">
        <v>10332</v>
      </c>
      <c r="G1568" s="800" t="s">
        <v>9071</v>
      </c>
      <c r="H1568" s="800"/>
      <c r="I1568" s="800"/>
      <c r="J1568" s="800"/>
      <c r="K1568" s="800">
        <v>3811.2</v>
      </c>
      <c r="L1568" s="807">
        <f t="shared" si="132"/>
        <v>327.76319999999998</v>
      </c>
      <c r="M1568" s="807">
        <f t="shared" si="132"/>
        <v>106.71359999999999</v>
      </c>
      <c r="N1568" s="786">
        <f t="shared" si="135"/>
        <v>27.313599999999997</v>
      </c>
      <c r="O1568" s="786">
        <f t="shared" si="136"/>
        <v>8.8927999999999994</v>
      </c>
      <c r="P1568" s="800" t="s">
        <v>1740</v>
      </c>
      <c r="Q1568" s="800" t="s">
        <v>1740</v>
      </c>
      <c r="R1568" s="807" t="s">
        <v>16712</v>
      </c>
      <c r="S1568" s="807" t="s">
        <v>8952</v>
      </c>
      <c r="T1568" s="800" t="s">
        <v>10318</v>
      </c>
      <c r="U1568" s="800"/>
      <c r="V1568" s="945">
        <v>2</v>
      </c>
      <c r="W1568" s="800"/>
      <c r="X1568" s="800"/>
      <c r="Y1568" s="800"/>
      <c r="Z1568" s="800"/>
      <c r="AA1568" s="800"/>
      <c r="AB1568" s="800"/>
      <c r="AC1568" s="800"/>
      <c r="AD1568" s="800"/>
      <c r="AE1568" s="800"/>
      <c r="AF1568" s="800"/>
      <c r="AG1568" s="800"/>
      <c r="AH1568" s="800"/>
      <c r="AI1568" s="800"/>
      <c r="AJ1568" s="800"/>
    </row>
    <row r="1569" spans="2:36" ht="45" customHeight="1" x14ac:dyDescent="0.25">
      <c r="B1569" s="784">
        <v>1561</v>
      </c>
      <c r="C1569" s="785" t="s">
        <v>9386</v>
      </c>
      <c r="D1569" s="783" t="s">
        <v>10313</v>
      </c>
      <c r="E1569" s="800" t="s">
        <v>10325</v>
      </c>
      <c r="F1569" s="783" t="s">
        <v>10333</v>
      </c>
      <c r="G1569" s="800" t="s">
        <v>9071</v>
      </c>
      <c r="H1569" s="800"/>
      <c r="I1569" s="800"/>
      <c r="J1569" s="800"/>
      <c r="K1569" s="800">
        <v>3956.2</v>
      </c>
      <c r="L1569" s="807">
        <f t="shared" si="132"/>
        <v>340.23319999999995</v>
      </c>
      <c r="M1569" s="807">
        <f t="shared" si="132"/>
        <v>110.77360000000002</v>
      </c>
      <c r="N1569" s="786">
        <f t="shared" si="135"/>
        <v>28.352766666666664</v>
      </c>
      <c r="O1569" s="786">
        <f t="shared" si="136"/>
        <v>9.2311333333333341</v>
      </c>
      <c r="P1569" s="800" t="s">
        <v>1740</v>
      </c>
      <c r="Q1569" s="800" t="s">
        <v>1740</v>
      </c>
      <c r="R1569" s="807" t="s">
        <v>16712</v>
      </c>
      <c r="S1569" s="807" t="s">
        <v>8952</v>
      </c>
      <c r="T1569" s="800" t="s">
        <v>10319</v>
      </c>
      <c r="U1569" s="800"/>
      <c r="V1569" s="945">
        <v>2</v>
      </c>
      <c r="W1569" s="800"/>
      <c r="X1569" s="800"/>
      <c r="Y1569" s="800"/>
      <c r="Z1569" s="800"/>
      <c r="AA1569" s="800"/>
      <c r="AB1569" s="800"/>
      <c r="AC1569" s="800"/>
      <c r="AD1569" s="800"/>
      <c r="AE1569" s="800"/>
      <c r="AF1569" s="800"/>
      <c r="AG1569" s="800"/>
      <c r="AH1569" s="800"/>
      <c r="AI1569" s="800"/>
      <c r="AJ1569" s="800"/>
    </row>
    <row r="1570" spans="2:36" ht="45" customHeight="1" x14ac:dyDescent="0.25">
      <c r="B1570" s="784">
        <v>1562</v>
      </c>
      <c r="C1570" s="785" t="s">
        <v>9386</v>
      </c>
      <c r="D1570" s="783" t="s">
        <v>10335</v>
      </c>
      <c r="E1570" s="800" t="s">
        <v>10341</v>
      </c>
      <c r="F1570" s="783" t="s">
        <v>10344</v>
      </c>
      <c r="G1570" s="800" t="s">
        <v>9071</v>
      </c>
      <c r="H1570" s="800"/>
      <c r="I1570" s="800"/>
      <c r="J1570" s="800"/>
      <c r="K1570" s="800">
        <v>3869.8</v>
      </c>
      <c r="L1570" s="807">
        <f t="shared" si="132"/>
        <v>332.80279999999999</v>
      </c>
      <c r="M1570" s="807">
        <f t="shared" si="132"/>
        <v>108.35440000000003</v>
      </c>
      <c r="N1570" s="786">
        <f t="shared" si="135"/>
        <v>27.733566666666665</v>
      </c>
      <c r="O1570" s="786">
        <f t="shared" si="136"/>
        <v>9.029533333333335</v>
      </c>
      <c r="P1570" s="800" t="s">
        <v>1740</v>
      </c>
      <c r="Q1570" s="800" t="s">
        <v>1740</v>
      </c>
      <c r="R1570" s="807" t="s">
        <v>16712</v>
      </c>
      <c r="S1570" s="807" t="s">
        <v>8952</v>
      </c>
      <c r="T1570" s="800" t="s">
        <v>10338</v>
      </c>
      <c r="U1570" s="800"/>
      <c r="V1570" s="945">
        <v>2</v>
      </c>
      <c r="W1570" s="800"/>
      <c r="X1570" s="800"/>
      <c r="Y1570" s="800"/>
      <c r="Z1570" s="800"/>
      <c r="AA1570" s="800"/>
      <c r="AB1570" s="800"/>
      <c r="AC1570" s="800"/>
      <c r="AD1570" s="800"/>
      <c r="AE1570" s="800"/>
      <c r="AF1570" s="800"/>
      <c r="AG1570" s="800"/>
      <c r="AH1570" s="800"/>
      <c r="AI1570" s="800"/>
      <c r="AJ1570" s="800"/>
    </row>
    <row r="1571" spans="2:36" ht="45" customHeight="1" x14ac:dyDescent="0.25">
      <c r="B1571" s="784">
        <v>1563</v>
      </c>
      <c r="C1571" s="785" t="s">
        <v>9386</v>
      </c>
      <c r="D1571" s="783" t="s">
        <v>10336</v>
      </c>
      <c r="E1571" s="800" t="s">
        <v>10342</v>
      </c>
      <c r="F1571" s="783" t="s">
        <v>10345</v>
      </c>
      <c r="G1571" s="800" t="s">
        <v>9071</v>
      </c>
      <c r="H1571" s="800"/>
      <c r="I1571" s="800"/>
      <c r="J1571" s="800"/>
      <c r="K1571" s="800">
        <v>3825.2</v>
      </c>
      <c r="L1571" s="807">
        <f t="shared" si="132"/>
        <v>328.96719999999993</v>
      </c>
      <c r="M1571" s="807">
        <f t="shared" si="132"/>
        <v>107.10560000000001</v>
      </c>
      <c r="N1571" s="786">
        <f t="shared" si="135"/>
        <v>27.413933333333329</v>
      </c>
      <c r="O1571" s="786">
        <f t="shared" si="136"/>
        <v>8.9254666666666669</v>
      </c>
      <c r="P1571" s="800" t="s">
        <v>1740</v>
      </c>
      <c r="Q1571" s="800" t="s">
        <v>1740</v>
      </c>
      <c r="R1571" s="807" t="s">
        <v>16712</v>
      </c>
      <c r="S1571" s="807" t="s">
        <v>8952</v>
      </c>
      <c r="T1571" s="800" t="s">
        <v>10339</v>
      </c>
      <c r="U1571" s="800"/>
      <c r="V1571" s="945">
        <v>2</v>
      </c>
      <c r="W1571" s="800"/>
      <c r="X1571" s="800"/>
      <c r="Y1571" s="800"/>
      <c r="Z1571" s="800"/>
      <c r="AA1571" s="800"/>
      <c r="AB1571" s="800"/>
      <c r="AC1571" s="800"/>
      <c r="AD1571" s="800"/>
      <c r="AE1571" s="800"/>
      <c r="AF1571" s="800"/>
      <c r="AG1571" s="800"/>
      <c r="AH1571" s="800"/>
      <c r="AI1571" s="800"/>
      <c r="AJ1571" s="800"/>
    </row>
    <row r="1572" spans="2:36" ht="45" customHeight="1" x14ac:dyDescent="0.25">
      <c r="B1572" s="784">
        <v>1564</v>
      </c>
      <c r="C1572" s="785" t="s">
        <v>9386</v>
      </c>
      <c r="D1572" s="783" t="s">
        <v>10337</v>
      </c>
      <c r="E1572" s="800" t="s">
        <v>10343</v>
      </c>
      <c r="F1572" s="783" t="s">
        <v>10346</v>
      </c>
      <c r="G1572" s="800" t="s">
        <v>9071</v>
      </c>
      <c r="H1572" s="800"/>
      <c r="I1572" s="800"/>
      <c r="J1572" s="800"/>
      <c r="K1572" s="800">
        <v>3776.4</v>
      </c>
      <c r="L1572" s="807">
        <f t="shared" si="132"/>
        <v>324.7704</v>
      </c>
      <c r="M1572" s="807">
        <f t="shared" si="132"/>
        <v>105.73920000000001</v>
      </c>
      <c r="N1572" s="786">
        <f t="shared" si="135"/>
        <v>27.0642</v>
      </c>
      <c r="O1572" s="786">
        <f t="shared" si="136"/>
        <v>8.8116000000000003</v>
      </c>
      <c r="P1572" s="800" t="s">
        <v>1740</v>
      </c>
      <c r="Q1572" s="800" t="s">
        <v>1740</v>
      </c>
      <c r="R1572" s="807" t="s">
        <v>16712</v>
      </c>
      <c r="S1572" s="807" t="s">
        <v>8952</v>
      </c>
      <c r="T1572" s="800" t="s">
        <v>10340</v>
      </c>
      <c r="U1572" s="800"/>
      <c r="V1572" s="945">
        <v>2</v>
      </c>
      <c r="W1572" s="800"/>
      <c r="X1572" s="800"/>
      <c r="Y1572" s="800"/>
      <c r="Z1572" s="800"/>
      <c r="AA1572" s="800"/>
      <c r="AB1572" s="800"/>
      <c r="AC1572" s="800"/>
      <c r="AD1572" s="800"/>
      <c r="AE1572" s="800"/>
      <c r="AF1572" s="800"/>
      <c r="AG1572" s="800"/>
      <c r="AH1572" s="800"/>
      <c r="AI1572" s="800"/>
      <c r="AJ1572" s="800"/>
    </row>
    <row r="1573" spans="2:36" ht="45" customHeight="1" x14ac:dyDescent="0.25">
      <c r="B1573" s="784">
        <v>1565</v>
      </c>
      <c r="C1573" s="785" t="s">
        <v>9386</v>
      </c>
      <c r="D1573" s="783" t="s">
        <v>10347</v>
      </c>
      <c r="E1573" s="800" t="s">
        <v>10356</v>
      </c>
      <c r="F1573" s="783" t="s">
        <v>10350</v>
      </c>
      <c r="G1573" s="800" t="s">
        <v>9071</v>
      </c>
      <c r="H1573" s="800"/>
      <c r="I1573" s="800"/>
      <c r="J1573" s="800"/>
      <c r="K1573" s="800">
        <v>4403.71</v>
      </c>
      <c r="L1573" s="807">
        <f t="shared" si="132"/>
        <v>378.71905999999996</v>
      </c>
      <c r="M1573" s="807">
        <f t="shared" si="132"/>
        <v>123.30388000000002</v>
      </c>
      <c r="N1573" s="786">
        <f t="shared" si="135"/>
        <v>31.559921666666664</v>
      </c>
      <c r="O1573" s="786">
        <f t="shared" si="136"/>
        <v>10.275323333333334</v>
      </c>
      <c r="P1573" s="800" t="s">
        <v>1740</v>
      </c>
      <c r="Q1573" s="800" t="s">
        <v>1740</v>
      </c>
      <c r="R1573" s="807" t="s">
        <v>16712</v>
      </c>
      <c r="S1573" s="807" t="s">
        <v>8952</v>
      </c>
      <c r="T1573" s="800" t="s">
        <v>10353</v>
      </c>
      <c r="U1573" s="800"/>
      <c r="V1573" s="945">
        <v>2</v>
      </c>
      <c r="W1573" s="800"/>
      <c r="X1573" s="800"/>
      <c r="Y1573" s="800"/>
      <c r="Z1573" s="800"/>
      <c r="AA1573" s="800"/>
      <c r="AB1573" s="800"/>
      <c r="AC1573" s="800"/>
      <c r="AD1573" s="800"/>
      <c r="AE1573" s="800"/>
      <c r="AF1573" s="800"/>
      <c r="AG1573" s="800"/>
      <c r="AH1573" s="800"/>
      <c r="AI1573" s="800"/>
      <c r="AJ1573" s="800"/>
    </row>
    <row r="1574" spans="2:36" ht="45" customHeight="1" x14ac:dyDescent="0.25">
      <c r="B1574" s="784">
        <v>1566</v>
      </c>
      <c r="C1574" s="785" t="s">
        <v>9386</v>
      </c>
      <c r="D1574" s="783" t="s">
        <v>10348</v>
      </c>
      <c r="E1574" s="800" t="s">
        <v>10357</v>
      </c>
      <c r="F1574" s="783" t="s">
        <v>10351</v>
      </c>
      <c r="G1574" s="800" t="s">
        <v>9071</v>
      </c>
      <c r="H1574" s="800"/>
      <c r="I1574" s="800"/>
      <c r="J1574" s="800"/>
      <c r="K1574" s="800">
        <v>2280.9</v>
      </c>
      <c r="L1574" s="807">
        <f t="shared" si="132"/>
        <v>196.1574</v>
      </c>
      <c r="M1574" s="807">
        <f t="shared" si="132"/>
        <v>63.865200000000002</v>
      </c>
      <c r="N1574" s="786">
        <f t="shared" si="135"/>
        <v>16.346450000000001</v>
      </c>
      <c r="O1574" s="786">
        <f t="shared" si="136"/>
        <v>5.3220999999999998</v>
      </c>
      <c r="P1574" s="800" t="s">
        <v>1740</v>
      </c>
      <c r="Q1574" s="800" t="s">
        <v>1740</v>
      </c>
      <c r="R1574" s="807" t="s">
        <v>16712</v>
      </c>
      <c r="S1574" s="807" t="s">
        <v>8952</v>
      </c>
      <c r="T1574" s="800" t="s">
        <v>10354</v>
      </c>
      <c r="U1574" s="800"/>
      <c r="V1574" s="945">
        <v>1</v>
      </c>
      <c r="W1574" s="800"/>
      <c r="X1574" s="800"/>
      <c r="Y1574" s="800"/>
      <c r="Z1574" s="800"/>
      <c r="AA1574" s="800"/>
      <c r="AB1574" s="800"/>
      <c r="AC1574" s="800"/>
      <c r="AD1574" s="800"/>
      <c r="AE1574" s="800"/>
      <c r="AF1574" s="800"/>
      <c r="AG1574" s="800"/>
      <c r="AH1574" s="800"/>
      <c r="AI1574" s="800"/>
      <c r="AJ1574" s="800"/>
    </row>
    <row r="1575" spans="2:36" ht="45" customHeight="1" x14ac:dyDescent="0.25">
      <c r="B1575" s="784">
        <v>1567</v>
      </c>
      <c r="C1575" s="785" t="s">
        <v>9386</v>
      </c>
      <c r="D1575" s="783" t="s">
        <v>10349</v>
      </c>
      <c r="E1575" s="800" t="s">
        <v>10358</v>
      </c>
      <c r="F1575" s="783" t="s">
        <v>10352</v>
      </c>
      <c r="G1575" s="800" t="s">
        <v>9071</v>
      </c>
      <c r="H1575" s="800"/>
      <c r="I1575" s="800"/>
      <c r="J1575" s="800"/>
      <c r="K1575" s="800">
        <v>2006.8</v>
      </c>
      <c r="L1575" s="807">
        <f t="shared" si="132"/>
        <v>172.58479999999997</v>
      </c>
      <c r="M1575" s="807">
        <f t="shared" si="132"/>
        <v>56.190399999999997</v>
      </c>
      <c r="N1575" s="786">
        <f t="shared" si="135"/>
        <v>14.382066666666665</v>
      </c>
      <c r="O1575" s="786">
        <f t="shared" si="136"/>
        <v>4.6825333333333328</v>
      </c>
      <c r="P1575" s="800" t="s">
        <v>1740</v>
      </c>
      <c r="Q1575" s="800" t="s">
        <v>1740</v>
      </c>
      <c r="R1575" s="807" t="s">
        <v>16712</v>
      </c>
      <c r="S1575" s="807" t="s">
        <v>8952</v>
      </c>
      <c r="T1575" s="800" t="s">
        <v>10355</v>
      </c>
      <c r="U1575" s="800"/>
      <c r="V1575" s="945">
        <v>1</v>
      </c>
      <c r="W1575" s="800"/>
      <c r="X1575" s="800"/>
      <c r="Y1575" s="800"/>
      <c r="Z1575" s="800"/>
      <c r="AA1575" s="800"/>
      <c r="AB1575" s="800"/>
      <c r="AC1575" s="800"/>
      <c r="AD1575" s="800"/>
      <c r="AE1575" s="800"/>
      <c r="AF1575" s="800"/>
      <c r="AG1575" s="800"/>
      <c r="AH1575" s="800"/>
      <c r="AI1575" s="800"/>
      <c r="AJ1575" s="800"/>
    </row>
    <row r="1576" spans="2:36" ht="90" customHeight="1" x14ac:dyDescent="0.25">
      <c r="B1576" s="784">
        <v>1568</v>
      </c>
      <c r="C1576" s="785" t="s">
        <v>9386</v>
      </c>
      <c r="D1576" s="783" t="s">
        <v>10402</v>
      </c>
      <c r="E1576" s="804" t="s">
        <v>10362</v>
      </c>
      <c r="F1576" s="783" t="s">
        <v>10359</v>
      </c>
      <c r="G1576" s="800" t="s">
        <v>9071</v>
      </c>
      <c r="H1576" s="800"/>
      <c r="I1576" s="800" t="s">
        <v>10361</v>
      </c>
      <c r="J1576" s="800"/>
      <c r="K1576" s="800">
        <v>2198.1</v>
      </c>
      <c r="L1576" s="807">
        <f t="shared" si="132"/>
        <v>191.23469999999998</v>
      </c>
      <c r="M1576" s="807">
        <f t="shared" si="132"/>
        <v>61.546799999999998</v>
      </c>
      <c r="N1576" s="803">
        <f t="shared" ref="N1576:N1592" si="137">(K1576*0.087)/12</f>
        <v>15.936224999999999</v>
      </c>
      <c r="O1576" s="786">
        <f t="shared" si="136"/>
        <v>5.1288999999999998</v>
      </c>
      <c r="P1576" s="800" t="s">
        <v>1740</v>
      </c>
      <c r="Q1576" s="800" t="s">
        <v>1740</v>
      </c>
      <c r="R1576" s="807" t="s">
        <v>16712</v>
      </c>
      <c r="S1576" s="807" t="s">
        <v>8952</v>
      </c>
      <c r="T1576" s="800" t="s">
        <v>10360</v>
      </c>
      <c r="U1576" s="800"/>
      <c r="V1576" s="945">
        <v>1</v>
      </c>
      <c r="W1576" s="800"/>
      <c r="X1576" s="800"/>
      <c r="Y1576" s="800"/>
      <c r="Z1576" s="800"/>
      <c r="AA1576" s="800"/>
      <c r="AB1576" s="800"/>
      <c r="AC1576" s="800"/>
      <c r="AD1576" s="800"/>
      <c r="AE1576" s="800"/>
      <c r="AF1576" s="800"/>
      <c r="AG1576" s="800"/>
      <c r="AH1576" s="800"/>
      <c r="AI1576" s="800"/>
      <c r="AJ1576" s="800"/>
    </row>
    <row r="1577" spans="2:36" ht="45" customHeight="1" x14ac:dyDescent="0.25">
      <c r="B1577" s="784">
        <v>1569</v>
      </c>
      <c r="C1577" s="785" t="s">
        <v>9386</v>
      </c>
      <c r="D1577" s="783" t="s">
        <v>10403</v>
      </c>
      <c r="E1577" s="800" t="s">
        <v>10377</v>
      </c>
      <c r="F1577" s="783" t="s">
        <v>10390</v>
      </c>
      <c r="G1577" s="800" t="s">
        <v>9071</v>
      </c>
      <c r="H1577" s="800"/>
      <c r="I1577" s="800"/>
      <c r="J1577" s="800"/>
      <c r="K1577" s="800">
        <v>2419.4</v>
      </c>
      <c r="L1577" s="807">
        <f t="shared" si="132"/>
        <v>208.0684</v>
      </c>
      <c r="M1577" s="807">
        <f t="shared" si="132"/>
        <v>67.743200000000002</v>
      </c>
      <c r="N1577" s="786">
        <f>(K1577*0.086)/12</f>
        <v>17.339033333333333</v>
      </c>
      <c r="O1577" s="786">
        <f t="shared" si="136"/>
        <v>5.6452666666666671</v>
      </c>
      <c r="P1577" s="800" t="s">
        <v>1740</v>
      </c>
      <c r="Q1577" s="800" t="s">
        <v>1740</v>
      </c>
      <c r="R1577" s="807" t="s">
        <v>16712</v>
      </c>
      <c r="S1577" s="807" t="s">
        <v>8952</v>
      </c>
      <c r="T1577" s="800" t="s">
        <v>10364</v>
      </c>
      <c r="U1577" s="800"/>
      <c r="V1577" s="945">
        <v>1</v>
      </c>
      <c r="W1577" s="800"/>
      <c r="X1577" s="800"/>
      <c r="Y1577" s="800"/>
      <c r="Z1577" s="800"/>
      <c r="AA1577" s="800"/>
      <c r="AB1577" s="800"/>
      <c r="AC1577" s="800"/>
      <c r="AD1577" s="800"/>
      <c r="AE1577" s="800"/>
      <c r="AF1577" s="800"/>
      <c r="AG1577" s="800"/>
      <c r="AH1577" s="800"/>
      <c r="AI1577" s="800"/>
      <c r="AJ1577" s="800"/>
    </row>
    <row r="1578" spans="2:36" ht="150" customHeight="1" x14ac:dyDescent="0.25">
      <c r="B1578" s="784">
        <v>1570</v>
      </c>
      <c r="C1578" s="785" t="s">
        <v>9386</v>
      </c>
      <c r="D1578" s="783" t="s">
        <v>10404</v>
      </c>
      <c r="E1578" s="800" t="s">
        <v>10378</v>
      </c>
      <c r="F1578" s="783" t="s">
        <v>10391</v>
      </c>
      <c r="G1578" s="800" t="s">
        <v>9071</v>
      </c>
      <c r="H1578" s="800"/>
      <c r="I1578" s="800" t="s">
        <v>10375</v>
      </c>
      <c r="J1578" s="800"/>
      <c r="K1578" s="800">
        <v>3986.8</v>
      </c>
      <c r="L1578" s="807">
        <f t="shared" si="132"/>
        <v>346.85160000000002</v>
      </c>
      <c r="M1578" s="807">
        <f t="shared" si="132"/>
        <v>111.63040000000001</v>
      </c>
      <c r="N1578" s="803">
        <f t="shared" si="137"/>
        <v>28.904300000000003</v>
      </c>
      <c r="O1578" s="786">
        <f t="shared" si="136"/>
        <v>9.3025333333333347</v>
      </c>
      <c r="P1578" s="800" t="s">
        <v>1740</v>
      </c>
      <c r="Q1578" s="800" t="s">
        <v>1740</v>
      </c>
      <c r="R1578" s="807" t="s">
        <v>16712</v>
      </c>
      <c r="S1578" s="807" t="s">
        <v>8952</v>
      </c>
      <c r="T1578" s="800" t="s">
        <v>10365</v>
      </c>
      <c r="U1578" s="800"/>
      <c r="V1578" s="945">
        <v>2</v>
      </c>
      <c r="W1578" s="800"/>
      <c r="X1578" s="800"/>
      <c r="Y1578" s="800"/>
      <c r="Z1578" s="800"/>
      <c r="AA1578" s="800"/>
      <c r="AB1578" s="800"/>
      <c r="AC1578" s="800"/>
      <c r="AD1578" s="800"/>
      <c r="AE1578" s="800"/>
      <c r="AF1578" s="800"/>
      <c r="AG1578" s="800"/>
      <c r="AH1578" s="800"/>
      <c r="AI1578" s="800"/>
      <c r="AJ1578" s="800"/>
    </row>
    <row r="1579" spans="2:36" ht="45" customHeight="1" x14ac:dyDescent="0.25">
      <c r="B1579" s="784">
        <v>1571</v>
      </c>
      <c r="C1579" s="785" t="s">
        <v>9386</v>
      </c>
      <c r="D1579" s="783" t="s">
        <v>10405</v>
      </c>
      <c r="E1579" s="800" t="s">
        <v>10379</v>
      </c>
      <c r="F1579" s="783" t="s">
        <v>10392</v>
      </c>
      <c r="G1579" s="800" t="s">
        <v>9071</v>
      </c>
      <c r="H1579" s="800"/>
      <c r="I1579" s="800"/>
      <c r="J1579" s="800"/>
      <c r="K1579" s="800">
        <v>4012.3</v>
      </c>
      <c r="L1579" s="807">
        <f t="shared" si="132"/>
        <v>345.05779999999999</v>
      </c>
      <c r="M1579" s="807">
        <f t="shared" si="132"/>
        <v>112.34440000000001</v>
      </c>
      <c r="N1579" s="786">
        <f t="shared" ref="N1579:N1584" si="138">(K1579*0.086)/12</f>
        <v>28.754816666666667</v>
      </c>
      <c r="O1579" s="786">
        <f t="shared" si="136"/>
        <v>9.3620333333333345</v>
      </c>
      <c r="P1579" s="800" t="s">
        <v>1740</v>
      </c>
      <c r="Q1579" s="800" t="s">
        <v>1740</v>
      </c>
      <c r="R1579" s="807" t="s">
        <v>16712</v>
      </c>
      <c r="S1579" s="807" t="s">
        <v>8952</v>
      </c>
      <c r="T1579" s="800" t="s">
        <v>10366</v>
      </c>
      <c r="U1579" s="800"/>
      <c r="V1579" s="945">
        <v>2</v>
      </c>
      <c r="W1579" s="800"/>
      <c r="X1579" s="800"/>
      <c r="Y1579" s="800"/>
      <c r="Z1579" s="800"/>
      <c r="AA1579" s="800"/>
      <c r="AB1579" s="800"/>
      <c r="AC1579" s="800"/>
      <c r="AD1579" s="800"/>
      <c r="AE1579" s="800"/>
      <c r="AF1579" s="800"/>
      <c r="AG1579" s="800"/>
      <c r="AH1579" s="800"/>
      <c r="AI1579" s="800"/>
      <c r="AJ1579" s="800"/>
    </row>
    <row r="1580" spans="2:36" ht="45" customHeight="1" x14ac:dyDescent="0.25">
      <c r="B1580" s="784">
        <v>1572</v>
      </c>
      <c r="C1580" s="785" t="s">
        <v>9386</v>
      </c>
      <c r="D1580" s="783" t="s">
        <v>10406</v>
      </c>
      <c r="E1580" s="800" t="s">
        <v>10380</v>
      </c>
      <c r="F1580" s="783" t="s">
        <v>10393</v>
      </c>
      <c r="G1580" s="800" t="s">
        <v>9071</v>
      </c>
      <c r="H1580" s="800"/>
      <c r="I1580" s="800"/>
      <c r="J1580" s="800"/>
      <c r="K1580" s="800">
        <v>3968.7</v>
      </c>
      <c r="L1580" s="807">
        <f t="shared" si="132"/>
        <v>341.30819999999994</v>
      </c>
      <c r="M1580" s="807">
        <f t="shared" si="132"/>
        <v>111.12359999999998</v>
      </c>
      <c r="N1580" s="786">
        <f t="shared" si="138"/>
        <v>28.442349999999994</v>
      </c>
      <c r="O1580" s="786">
        <f t="shared" si="136"/>
        <v>9.2602999999999991</v>
      </c>
      <c r="P1580" s="800" t="s">
        <v>1740</v>
      </c>
      <c r="Q1580" s="800" t="s">
        <v>1740</v>
      </c>
      <c r="R1580" s="807" t="s">
        <v>16712</v>
      </c>
      <c r="S1580" s="807" t="s">
        <v>8952</v>
      </c>
      <c r="T1580" s="800" t="s">
        <v>10367</v>
      </c>
      <c r="U1580" s="800"/>
      <c r="V1580" s="945">
        <v>2</v>
      </c>
      <c r="W1580" s="800"/>
      <c r="X1580" s="800"/>
      <c r="Y1580" s="800"/>
      <c r="Z1580" s="800"/>
      <c r="AA1580" s="800"/>
      <c r="AB1580" s="800"/>
      <c r="AC1580" s="800"/>
      <c r="AD1580" s="800"/>
      <c r="AE1580" s="800"/>
      <c r="AF1580" s="800"/>
      <c r="AG1580" s="800"/>
      <c r="AH1580" s="800"/>
      <c r="AI1580" s="800"/>
      <c r="AJ1580" s="800"/>
    </row>
    <row r="1581" spans="2:36" ht="45" customHeight="1" x14ac:dyDescent="0.25">
      <c r="B1581" s="784">
        <v>1573</v>
      </c>
      <c r="C1581" s="785" t="s">
        <v>9386</v>
      </c>
      <c r="D1581" s="783" t="s">
        <v>10407</v>
      </c>
      <c r="E1581" s="800" t="s">
        <v>10381</v>
      </c>
      <c r="F1581" s="783" t="s">
        <v>10394</v>
      </c>
      <c r="G1581" s="800" t="s">
        <v>9071</v>
      </c>
      <c r="H1581" s="800"/>
      <c r="I1581" s="800"/>
      <c r="J1581" s="800"/>
      <c r="K1581" s="800">
        <v>3978.9</v>
      </c>
      <c r="L1581" s="807">
        <f t="shared" si="132"/>
        <v>342.18539999999996</v>
      </c>
      <c r="M1581" s="807">
        <f t="shared" si="132"/>
        <v>111.4092</v>
      </c>
      <c r="N1581" s="786">
        <f t="shared" si="138"/>
        <v>28.515449999999998</v>
      </c>
      <c r="O1581" s="786">
        <f t="shared" si="136"/>
        <v>9.2841000000000005</v>
      </c>
      <c r="P1581" s="800" t="s">
        <v>1740</v>
      </c>
      <c r="Q1581" s="800" t="s">
        <v>1740</v>
      </c>
      <c r="R1581" s="807" t="s">
        <v>16712</v>
      </c>
      <c r="S1581" s="807" t="s">
        <v>8952</v>
      </c>
      <c r="T1581" s="800" t="s">
        <v>10368</v>
      </c>
      <c r="U1581" s="800"/>
      <c r="V1581" s="945">
        <v>2</v>
      </c>
      <c r="W1581" s="800"/>
      <c r="X1581" s="800"/>
      <c r="Y1581" s="800"/>
      <c r="Z1581" s="800"/>
      <c r="AA1581" s="800"/>
      <c r="AB1581" s="800"/>
      <c r="AC1581" s="800"/>
      <c r="AD1581" s="800"/>
      <c r="AE1581" s="800"/>
      <c r="AF1581" s="800"/>
      <c r="AG1581" s="800"/>
      <c r="AH1581" s="800"/>
      <c r="AI1581" s="800"/>
      <c r="AJ1581" s="800"/>
    </row>
    <row r="1582" spans="2:36" ht="45" customHeight="1" x14ac:dyDescent="0.25">
      <c r="B1582" s="784">
        <v>1574</v>
      </c>
      <c r="C1582" s="785" t="s">
        <v>9386</v>
      </c>
      <c r="D1582" s="783" t="s">
        <v>10408</v>
      </c>
      <c r="E1582" s="800" t="s">
        <v>10382</v>
      </c>
      <c r="F1582" s="783" t="s">
        <v>10395</v>
      </c>
      <c r="G1582" s="800" t="s">
        <v>9071</v>
      </c>
      <c r="H1582" s="800"/>
      <c r="I1582" s="800"/>
      <c r="J1582" s="800"/>
      <c r="K1582" s="800">
        <v>8087.1</v>
      </c>
      <c r="L1582" s="807">
        <f t="shared" si="132"/>
        <v>695.49059999999997</v>
      </c>
      <c r="M1582" s="807">
        <f t="shared" si="132"/>
        <v>226.43880000000001</v>
      </c>
      <c r="N1582" s="786">
        <f t="shared" si="138"/>
        <v>57.957549999999998</v>
      </c>
      <c r="O1582" s="786">
        <f t="shared" si="136"/>
        <v>18.869900000000001</v>
      </c>
      <c r="P1582" s="800" t="s">
        <v>1740</v>
      </c>
      <c r="Q1582" s="800" t="s">
        <v>1740</v>
      </c>
      <c r="R1582" s="807" t="s">
        <v>16712</v>
      </c>
      <c r="S1582" s="807" t="s">
        <v>8952</v>
      </c>
      <c r="T1582" s="800" t="s">
        <v>10369</v>
      </c>
      <c r="U1582" s="800"/>
      <c r="V1582" s="945">
        <v>4</v>
      </c>
      <c r="W1582" s="800"/>
      <c r="X1582" s="800"/>
      <c r="Y1582" s="800"/>
      <c r="Z1582" s="800"/>
      <c r="AA1582" s="800"/>
      <c r="AB1582" s="800"/>
      <c r="AC1582" s="800"/>
      <c r="AD1582" s="800"/>
      <c r="AE1582" s="800"/>
      <c r="AF1582" s="800"/>
      <c r="AG1582" s="800"/>
      <c r="AH1582" s="800"/>
      <c r="AI1582" s="800"/>
      <c r="AJ1582" s="800"/>
    </row>
    <row r="1583" spans="2:36" ht="45" customHeight="1" x14ac:dyDescent="0.25">
      <c r="B1583" s="784">
        <v>1575</v>
      </c>
      <c r="C1583" s="785" t="s">
        <v>9386</v>
      </c>
      <c r="D1583" s="783" t="s">
        <v>10409</v>
      </c>
      <c r="E1583" s="800" t="s">
        <v>10383</v>
      </c>
      <c r="F1583" s="783" t="s">
        <v>10396</v>
      </c>
      <c r="G1583" s="800" t="s">
        <v>9071</v>
      </c>
      <c r="H1583" s="800"/>
      <c r="I1583" s="800"/>
      <c r="J1583" s="800"/>
      <c r="K1583" s="800">
        <v>7939.7</v>
      </c>
      <c r="L1583" s="807">
        <f t="shared" si="132"/>
        <v>682.81419999999991</v>
      </c>
      <c r="M1583" s="807">
        <f t="shared" si="132"/>
        <v>222.3116</v>
      </c>
      <c r="N1583" s="786">
        <f t="shared" si="138"/>
        <v>56.901183333333329</v>
      </c>
      <c r="O1583" s="786">
        <f t="shared" si="136"/>
        <v>18.525966666666665</v>
      </c>
      <c r="P1583" s="800" t="s">
        <v>1740</v>
      </c>
      <c r="Q1583" s="800" t="s">
        <v>1740</v>
      </c>
      <c r="R1583" s="807" t="s">
        <v>16712</v>
      </c>
      <c r="S1583" s="807" t="s">
        <v>8952</v>
      </c>
      <c r="T1583" s="800" t="s">
        <v>10370</v>
      </c>
      <c r="U1583" s="800"/>
      <c r="V1583" s="945">
        <v>4</v>
      </c>
      <c r="W1583" s="800"/>
      <c r="X1583" s="800"/>
      <c r="Y1583" s="800"/>
      <c r="Z1583" s="800"/>
      <c r="AA1583" s="800"/>
      <c r="AB1583" s="800"/>
      <c r="AC1583" s="800"/>
      <c r="AD1583" s="800"/>
      <c r="AE1583" s="800"/>
      <c r="AF1583" s="800"/>
      <c r="AG1583" s="800"/>
      <c r="AH1583" s="800"/>
      <c r="AI1583" s="800"/>
      <c r="AJ1583" s="800"/>
    </row>
    <row r="1584" spans="2:36" ht="45" customHeight="1" x14ac:dyDescent="0.25">
      <c r="B1584" s="784">
        <v>1576</v>
      </c>
      <c r="C1584" s="785" t="s">
        <v>9386</v>
      </c>
      <c r="D1584" s="783" t="s">
        <v>10363</v>
      </c>
      <c r="E1584" s="800" t="s">
        <v>10384</v>
      </c>
      <c r="F1584" s="783" t="s">
        <v>10397</v>
      </c>
      <c r="G1584" s="800" t="s">
        <v>9071</v>
      </c>
      <c r="H1584" s="800"/>
      <c r="I1584" s="800"/>
      <c r="J1584" s="800"/>
      <c r="K1584" s="800">
        <v>2225.4</v>
      </c>
      <c r="L1584" s="807">
        <f t="shared" si="132"/>
        <v>191.3844</v>
      </c>
      <c r="M1584" s="807">
        <f t="shared" si="132"/>
        <v>62.311200000000007</v>
      </c>
      <c r="N1584" s="786">
        <f t="shared" si="138"/>
        <v>15.948700000000001</v>
      </c>
      <c r="O1584" s="786">
        <f t="shared" si="136"/>
        <v>5.1926000000000005</v>
      </c>
      <c r="P1584" s="800" t="s">
        <v>1740</v>
      </c>
      <c r="Q1584" s="800" t="s">
        <v>1740</v>
      </c>
      <c r="R1584" s="807" t="s">
        <v>16712</v>
      </c>
      <c r="S1584" s="807" t="s">
        <v>8952</v>
      </c>
      <c r="T1584" s="800" t="s">
        <v>10371</v>
      </c>
      <c r="U1584" s="800"/>
      <c r="V1584" s="945">
        <v>1</v>
      </c>
      <c r="W1584" s="800"/>
      <c r="X1584" s="800"/>
      <c r="Y1584" s="800"/>
      <c r="Z1584" s="800"/>
      <c r="AA1584" s="800"/>
      <c r="AB1584" s="800"/>
      <c r="AC1584" s="800"/>
      <c r="AD1584" s="800"/>
      <c r="AE1584" s="800"/>
      <c r="AF1584" s="800"/>
      <c r="AG1584" s="800"/>
      <c r="AH1584" s="800"/>
      <c r="AI1584" s="800"/>
      <c r="AJ1584" s="800"/>
    </row>
    <row r="1585" spans="2:36" ht="60" customHeight="1" x14ac:dyDescent="0.25">
      <c r="B1585" s="784">
        <v>1577</v>
      </c>
      <c r="C1585" s="785" t="s">
        <v>9386</v>
      </c>
      <c r="D1585" s="783" t="s">
        <v>10758</v>
      </c>
      <c r="E1585" s="800" t="s">
        <v>10385</v>
      </c>
      <c r="F1585" s="783" t="s">
        <v>10398</v>
      </c>
      <c r="G1585" s="800" t="s">
        <v>9071</v>
      </c>
      <c r="H1585" s="800" t="s">
        <v>10376</v>
      </c>
      <c r="I1585" s="800"/>
      <c r="J1585" s="800"/>
      <c r="K1585" s="800">
        <v>16996.39</v>
      </c>
      <c r="L1585" s="807">
        <f t="shared" si="132"/>
        <v>1461.6895399999999</v>
      </c>
      <c r="M1585" s="807">
        <f t="shared" si="132"/>
        <v>475.89891999999998</v>
      </c>
      <c r="N1585" s="786">
        <f>K1585*0.086/12</f>
        <v>121.80746166666665</v>
      </c>
      <c r="O1585" s="786">
        <f t="shared" si="136"/>
        <v>39.658243333333331</v>
      </c>
      <c r="P1585" s="800" t="s">
        <v>1740</v>
      </c>
      <c r="Q1585" s="800" t="s">
        <v>1740</v>
      </c>
      <c r="R1585" s="807" t="s">
        <v>16712</v>
      </c>
      <c r="S1585" s="807" t="s">
        <v>8952</v>
      </c>
      <c r="T1585" s="800" t="s">
        <v>10372</v>
      </c>
      <c r="U1585" s="800"/>
      <c r="V1585" s="945">
        <v>8</v>
      </c>
      <c r="W1585" s="800"/>
      <c r="X1585" s="800"/>
      <c r="Y1585" s="800"/>
      <c r="Z1585" s="800"/>
      <c r="AA1585" s="800"/>
      <c r="AB1585" s="800"/>
      <c r="AC1585" s="800"/>
      <c r="AD1585" s="800"/>
      <c r="AE1585" s="800"/>
      <c r="AF1585" s="800"/>
      <c r="AG1585" s="800"/>
      <c r="AH1585" s="800"/>
      <c r="AI1585" s="800"/>
      <c r="AJ1585" s="800"/>
    </row>
    <row r="1586" spans="2:36" ht="45" customHeight="1" x14ac:dyDescent="0.25">
      <c r="B1586" s="784">
        <v>1578</v>
      </c>
      <c r="C1586" s="785" t="s">
        <v>9386</v>
      </c>
      <c r="D1586" s="783" t="s">
        <v>10410</v>
      </c>
      <c r="E1586" s="800" t="s">
        <v>10386</v>
      </c>
      <c r="F1586" s="783" t="s">
        <v>10399</v>
      </c>
      <c r="G1586" s="800" t="s">
        <v>9071</v>
      </c>
      <c r="H1586" s="800"/>
      <c r="I1586" s="800"/>
      <c r="J1586" s="800"/>
      <c r="K1586" s="800">
        <v>4217.8</v>
      </c>
      <c r="L1586" s="807">
        <f t="shared" si="132"/>
        <v>362.73079999999999</v>
      </c>
      <c r="M1586" s="807">
        <f t="shared" si="132"/>
        <v>118.09840000000001</v>
      </c>
      <c r="N1586" s="786">
        <f t="shared" ref="N1586:N1587" si="139">(K1586*0.086)/12</f>
        <v>30.227566666666664</v>
      </c>
      <c r="O1586" s="786">
        <f t="shared" si="136"/>
        <v>9.8415333333333344</v>
      </c>
      <c r="P1586" s="800" t="s">
        <v>1740</v>
      </c>
      <c r="Q1586" s="800" t="s">
        <v>1740</v>
      </c>
      <c r="R1586" s="807" t="s">
        <v>16712</v>
      </c>
      <c r="S1586" s="807" t="s">
        <v>8952</v>
      </c>
      <c r="T1586" s="800" t="s">
        <v>10373</v>
      </c>
      <c r="U1586" s="800"/>
      <c r="V1586" s="945">
        <v>2</v>
      </c>
      <c r="W1586" s="800"/>
      <c r="X1586" s="800"/>
      <c r="Y1586" s="800"/>
      <c r="Z1586" s="800"/>
      <c r="AA1586" s="800"/>
      <c r="AB1586" s="800"/>
      <c r="AC1586" s="800"/>
      <c r="AD1586" s="800"/>
      <c r="AE1586" s="800"/>
      <c r="AF1586" s="800"/>
      <c r="AG1586" s="800"/>
      <c r="AH1586" s="800"/>
      <c r="AI1586" s="800"/>
      <c r="AJ1586" s="800"/>
    </row>
    <row r="1587" spans="2:36" ht="45" customHeight="1" x14ac:dyDescent="0.25">
      <c r="B1587" s="784">
        <v>1579</v>
      </c>
      <c r="C1587" s="785" t="s">
        <v>9386</v>
      </c>
      <c r="D1587" s="783" t="s">
        <v>10411</v>
      </c>
      <c r="E1587" s="800" t="s">
        <v>10387</v>
      </c>
      <c r="F1587" s="783" t="s">
        <v>10400</v>
      </c>
      <c r="G1587" s="800" t="s">
        <v>9071</v>
      </c>
      <c r="H1587" s="800"/>
      <c r="I1587" s="800"/>
      <c r="J1587" s="800"/>
      <c r="K1587" s="800">
        <v>4472.2</v>
      </c>
      <c r="L1587" s="807">
        <f t="shared" si="132"/>
        <v>384.60919999999993</v>
      </c>
      <c r="M1587" s="807">
        <f t="shared" si="132"/>
        <v>125.2216</v>
      </c>
      <c r="N1587" s="786">
        <f t="shared" si="139"/>
        <v>32.050766666666661</v>
      </c>
      <c r="O1587" s="786">
        <f t="shared" si="136"/>
        <v>10.435133333333333</v>
      </c>
      <c r="P1587" s="800" t="s">
        <v>1740</v>
      </c>
      <c r="Q1587" s="800" t="s">
        <v>1740</v>
      </c>
      <c r="R1587" s="807" t="s">
        <v>16712</v>
      </c>
      <c r="S1587" s="807" t="s">
        <v>8952</v>
      </c>
      <c r="T1587" s="800" t="s">
        <v>10374</v>
      </c>
      <c r="U1587" s="800"/>
      <c r="V1587" s="945">
        <v>2</v>
      </c>
      <c r="W1587" s="800"/>
      <c r="X1587" s="800"/>
      <c r="Y1587" s="800"/>
      <c r="Z1587" s="800"/>
      <c r="AA1587" s="800"/>
      <c r="AB1587" s="800"/>
      <c r="AC1587" s="800"/>
      <c r="AD1587" s="800"/>
      <c r="AE1587" s="800"/>
      <c r="AF1587" s="800"/>
      <c r="AG1587" s="800"/>
      <c r="AH1587" s="800"/>
      <c r="AI1587" s="800"/>
      <c r="AJ1587" s="800"/>
    </row>
    <row r="1588" spans="2:36" ht="45" customHeight="1" x14ac:dyDescent="0.25">
      <c r="B1588" s="784">
        <v>1580</v>
      </c>
      <c r="C1588" s="785" t="s">
        <v>9386</v>
      </c>
      <c r="D1588" s="783" t="s">
        <v>16878</v>
      </c>
      <c r="E1588" s="800" t="s">
        <v>10389</v>
      </c>
      <c r="F1588" s="783" t="s">
        <v>10401</v>
      </c>
      <c r="G1588" s="800" t="s">
        <v>10938</v>
      </c>
      <c r="H1588" s="800"/>
      <c r="I1588" s="800"/>
      <c r="J1588" s="800"/>
      <c r="K1588" s="800">
        <v>1425</v>
      </c>
      <c r="L1588" s="807">
        <f t="shared" si="132"/>
        <v>123.97499999999999</v>
      </c>
      <c r="M1588" s="807">
        <f t="shared" si="132"/>
        <v>38.475000000000001</v>
      </c>
      <c r="N1588" s="803">
        <f t="shared" si="137"/>
        <v>10.331249999999999</v>
      </c>
      <c r="O1588" s="803">
        <f t="shared" ref="O1588:O1592" si="140">(K1588*0.027)/12</f>
        <v>3.2062500000000003</v>
      </c>
      <c r="P1588" s="800" t="s">
        <v>1740</v>
      </c>
      <c r="Q1588" s="800" t="s">
        <v>1740</v>
      </c>
      <c r="R1588" s="807" t="s">
        <v>17287</v>
      </c>
      <c r="S1588" s="807" t="s">
        <v>8952</v>
      </c>
      <c r="T1588" s="800" t="s">
        <v>10388</v>
      </c>
      <c r="U1588" s="800">
        <v>6</v>
      </c>
      <c r="V1588" s="945">
        <v>1</v>
      </c>
      <c r="W1588" s="800" t="s">
        <v>16918</v>
      </c>
      <c r="X1588" s="800"/>
      <c r="Y1588" s="800"/>
      <c r="Z1588" s="800"/>
      <c r="AA1588" s="800"/>
      <c r="AB1588" s="800"/>
      <c r="AC1588" s="800"/>
      <c r="AD1588" s="800"/>
      <c r="AE1588" s="800"/>
      <c r="AF1588" s="800"/>
      <c r="AG1588" s="800"/>
      <c r="AH1588" s="800"/>
      <c r="AI1588" s="800"/>
      <c r="AJ1588" s="800"/>
    </row>
    <row r="1589" spans="2:36" ht="45" customHeight="1" x14ac:dyDescent="0.25">
      <c r="B1589" s="784">
        <v>1581</v>
      </c>
      <c r="C1589" s="785" t="s">
        <v>2844</v>
      </c>
      <c r="D1589" s="854" t="s">
        <v>10426</v>
      </c>
      <c r="E1589" s="800" t="s">
        <v>10427</v>
      </c>
      <c r="F1589" s="854" t="s">
        <v>10426</v>
      </c>
      <c r="G1589" s="800" t="s">
        <v>10938</v>
      </c>
      <c r="H1589" s="781"/>
      <c r="I1589" s="781"/>
      <c r="J1589" s="781"/>
      <c r="K1589" s="782">
        <v>725</v>
      </c>
      <c r="L1589" s="807">
        <f t="shared" si="132"/>
        <v>63.074999999999996</v>
      </c>
      <c r="M1589" s="807">
        <f t="shared" si="132"/>
        <v>19.574999999999999</v>
      </c>
      <c r="N1589" s="803">
        <f t="shared" si="137"/>
        <v>5.2562499999999996</v>
      </c>
      <c r="O1589" s="803">
        <f t="shared" si="140"/>
        <v>1.6312499999999999</v>
      </c>
      <c r="P1589" s="788" t="s">
        <v>9943</v>
      </c>
      <c r="Q1589" s="788" t="s">
        <v>9943</v>
      </c>
      <c r="R1589" s="807" t="s">
        <v>8298</v>
      </c>
      <c r="S1589" s="807" t="s">
        <v>8952</v>
      </c>
      <c r="T1589" s="800" t="s">
        <v>10428</v>
      </c>
      <c r="U1589" s="782"/>
      <c r="V1589" s="956">
        <v>1</v>
      </c>
      <c r="W1589" s="800" t="s">
        <v>16933</v>
      </c>
      <c r="X1589" s="782"/>
      <c r="Y1589" s="782"/>
      <c r="Z1589" s="782"/>
      <c r="AA1589" s="782"/>
      <c r="AB1589" s="782"/>
      <c r="AC1589" s="782"/>
      <c r="AD1589" s="782"/>
      <c r="AE1589" s="782"/>
      <c r="AF1589" s="782"/>
      <c r="AG1589" s="782"/>
      <c r="AH1589" s="782"/>
      <c r="AI1589" s="782"/>
      <c r="AJ1589" s="782"/>
    </row>
    <row r="1590" spans="2:36" ht="45" customHeight="1" x14ac:dyDescent="0.25">
      <c r="B1590" s="784">
        <v>1582</v>
      </c>
      <c r="C1590" s="785" t="s">
        <v>2844</v>
      </c>
      <c r="D1590" s="952" t="s">
        <v>16864</v>
      </c>
      <c r="E1590" s="800" t="s">
        <v>16865</v>
      </c>
      <c r="F1590" s="808" t="s">
        <v>10429</v>
      </c>
      <c r="G1590" s="800" t="s">
        <v>1104</v>
      </c>
      <c r="H1590" s="781"/>
      <c r="I1590" s="781"/>
      <c r="J1590" s="781"/>
      <c r="K1590" s="782">
        <v>2674</v>
      </c>
      <c r="L1590" s="807">
        <f t="shared" si="132"/>
        <v>232.63799999999998</v>
      </c>
      <c r="M1590" s="807">
        <f t="shared" si="132"/>
        <v>72.197999999999993</v>
      </c>
      <c r="N1590" s="803">
        <f t="shared" si="137"/>
        <v>19.386499999999998</v>
      </c>
      <c r="O1590" s="803">
        <f t="shared" si="140"/>
        <v>6.0164999999999997</v>
      </c>
      <c r="P1590" s="788" t="s">
        <v>9943</v>
      </c>
      <c r="Q1590" s="807"/>
      <c r="R1590" s="807" t="s">
        <v>17287</v>
      </c>
      <c r="S1590" s="807" t="s">
        <v>8952</v>
      </c>
      <c r="T1590" s="800" t="s">
        <v>10430</v>
      </c>
      <c r="U1590" s="782">
        <v>11</v>
      </c>
      <c r="V1590" s="956">
        <v>1</v>
      </c>
      <c r="W1590" s="782" t="s">
        <v>14726</v>
      </c>
      <c r="X1590" s="782"/>
      <c r="Y1590" s="782"/>
      <c r="Z1590" s="782"/>
      <c r="AA1590" s="782"/>
      <c r="AB1590" s="782"/>
      <c r="AC1590" s="782" t="s">
        <v>10027</v>
      </c>
      <c r="AD1590" s="782" t="s">
        <v>10027</v>
      </c>
      <c r="AE1590" s="782" t="s">
        <v>10027</v>
      </c>
      <c r="AF1590" s="782" t="s">
        <v>2239</v>
      </c>
      <c r="AG1590" s="782"/>
      <c r="AH1590" s="782"/>
      <c r="AI1590" s="800" t="s">
        <v>16866</v>
      </c>
      <c r="AJ1590" s="782"/>
    </row>
    <row r="1591" spans="2:36" ht="45" customHeight="1" x14ac:dyDescent="0.25">
      <c r="B1591" s="784">
        <v>1583</v>
      </c>
      <c r="C1591" s="785" t="s">
        <v>2844</v>
      </c>
      <c r="D1591" s="855" t="s">
        <v>10431</v>
      </c>
      <c r="E1591" s="800" t="s">
        <v>10433</v>
      </c>
      <c r="F1591" s="855" t="s">
        <v>10431</v>
      </c>
      <c r="G1591" s="800" t="s">
        <v>1104</v>
      </c>
      <c r="H1591" s="781"/>
      <c r="I1591" s="781"/>
      <c r="J1591" s="781"/>
      <c r="K1591" s="782">
        <v>1365.51</v>
      </c>
      <c r="L1591" s="807">
        <f t="shared" si="132"/>
        <v>118.80000000000001</v>
      </c>
      <c r="M1591" s="807">
        <f t="shared" si="132"/>
        <v>36.839999999999996</v>
      </c>
      <c r="N1591" s="803">
        <v>9.9</v>
      </c>
      <c r="O1591" s="803">
        <v>3.07</v>
      </c>
      <c r="P1591" s="788" t="s">
        <v>9943</v>
      </c>
      <c r="Q1591" s="788" t="s">
        <v>9943</v>
      </c>
      <c r="R1591" s="807" t="s">
        <v>8298</v>
      </c>
      <c r="S1591" s="807" t="s">
        <v>8952</v>
      </c>
      <c r="T1591" s="800" t="s">
        <v>10434</v>
      </c>
      <c r="U1591" s="782"/>
      <c r="V1591" s="956">
        <v>1</v>
      </c>
      <c r="W1591" s="800" t="s">
        <v>10219</v>
      </c>
      <c r="X1591" s="782"/>
      <c r="Y1591" s="782"/>
      <c r="Z1591" s="782"/>
      <c r="AA1591" s="782"/>
      <c r="AB1591" s="782"/>
      <c r="AC1591" s="782"/>
      <c r="AD1591" s="782"/>
      <c r="AE1591" s="782"/>
      <c r="AF1591" s="782"/>
      <c r="AG1591" s="782"/>
      <c r="AH1591" s="782"/>
      <c r="AI1591" s="782"/>
      <c r="AJ1591" s="782"/>
    </row>
    <row r="1592" spans="2:36" ht="45" customHeight="1" x14ac:dyDescent="0.25">
      <c r="B1592" s="784">
        <v>1584</v>
      </c>
      <c r="C1592" s="785" t="s">
        <v>2844</v>
      </c>
      <c r="D1592" s="855" t="s">
        <v>10432</v>
      </c>
      <c r="E1592" s="800" t="s">
        <v>10436</v>
      </c>
      <c r="F1592" s="855" t="s">
        <v>10432</v>
      </c>
      <c r="G1592" s="800" t="s">
        <v>1104</v>
      </c>
      <c r="H1592" s="781"/>
      <c r="I1592" s="781"/>
      <c r="J1592" s="781"/>
      <c r="K1592" s="782">
        <v>308.8</v>
      </c>
      <c r="L1592" s="807">
        <f t="shared" si="132"/>
        <v>26.865600000000001</v>
      </c>
      <c r="M1592" s="807">
        <f t="shared" si="132"/>
        <v>8.3376000000000001</v>
      </c>
      <c r="N1592" s="803">
        <f t="shared" si="137"/>
        <v>2.2387999999999999</v>
      </c>
      <c r="O1592" s="803">
        <f t="shared" si="140"/>
        <v>0.69479999999999997</v>
      </c>
      <c r="P1592" s="788" t="s">
        <v>9943</v>
      </c>
      <c r="Q1592" s="788" t="s">
        <v>9943</v>
      </c>
      <c r="R1592" s="807" t="s">
        <v>8298</v>
      </c>
      <c r="S1592" s="807" t="s">
        <v>8952</v>
      </c>
      <c r="T1592" s="800" t="s">
        <v>10435</v>
      </c>
      <c r="U1592" s="782"/>
      <c r="V1592" s="956">
        <v>1</v>
      </c>
      <c r="W1592" s="782" t="s">
        <v>11493</v>
      </c>
      <c r="X1592" s="782"/>
      <c r="Y1592" s="782"/>
      <c r="Z1592" s="782"/>
      <c r="AA1592" s="782"/>
      <c r="AB1592" s="782"/>
      <c r="AC1592" s="782"/>
      <c r="AD1592" s="782"/>
      <c r="AE1592" s="782"/>
      <c r="AF1592" s="782"/>
      <c r="AG1592" s="782"/>
      <c r="AH1592" s="782"/>
      <c r="AI1592" s="782"/>
      <c r="AJ1592" s="782"/>
    </row>
    <row r="1593" spans="2:36" s="577" customFormat="1" ht="86.25" customHeight="1" x14ac:dyDescent="0.25">
      <c r="B1593" s="784">
        <v>1585</v>
      </c>
      <c r="C1593" s="785" t="s">
        <v>2759</v>
      </c>
      <c r="D1593" s="785" t="s">
        <v>12655</v>
      </c>
      <c r="E1593" s="807" t="s">
        <v>42</v>
      </c>
      <c r="F1593" s="785" t="s">
        <v>17943</v>
      </c>
      <c r="G1593" s="807" t="s">
        <v>1104</v>
      </c>
      <c r="H1593" s="1027" t="s">
        <v>15992</v>
      </c>
      <c r="I1593" s="1027" t="s">
        <v>6487</v>
      </c>
      <c r="J1593" s="781"/>
      <c r="K1593" s="807">
        <v>27703.9</v>
      </c>
      <c r="L1593" s="807">
        <f>N1593*12</f>
        <v>2392.6153999999997</v>
      </c>
      <c r="M1593" s="807">
        <f>O1593*12</f>
        <v>2546.0691999999999</v>
      </c>
      <c r="N1593" s="786">
        <f>K1593*0.086/12+0.84</f>
        <v>199.38461666666666</v>
      </c>
      <c r="O1593" s="786">
        <f>(K1593*0.028)/12+41.98+49.35+23.71+32.49</f>
        <v>212.17243333333334</v>
      </c>
      <c r="P1593" s="788" t="s">
        <v>1527</v>
      </c>
      <c r="Q1593" s="807" t="s">
        <v>813</v>
      </c>
      <c r="R1593" s="807" t="s">
        <v>17287</v>
      </c>
      <c r="S1593" s="807" t="s">
        <v>8952</v>
      </c>
      <c r="T1593" s="807" t="s">
        <v>7957</v>
      </c>
      <c r="U1593" s="807">
        <v>14.2</v>
      </c>
      <c r="V1593" s="1017">
        <v>6</v>
      </c>
      <c r="W1593" s="807" t="s">
        <v>16937</v>
      </c>
      <c r="X1593" s="807">
        <v>4</v>
      </c>
      <c r="Y1593" s="807" t="s">
        <v>15985</v>
      </c>
      <c r="Z1593" s="807"/>
      <c r="AA1593" s="807">
        <v>1</v>
      </c>
      <c r="AB1593" s="807" t="s">
        <v>1564</v>
      </c>
      <c r="AC1593" s="807" t="s">
        <v>10027</v>
      </c>
      <c r="AD1593" s="807" t="s">
        <v>10027</v>
      </c>
      <c r="AE1593" s="807" t="s">
        <v>10027</v>
      </c>
      <c r="AF1593" s="807" t="s">
        <v>10027</v>
      </c>
      <c r="AG1593" s="807"/>
      <c r="AH1593" s="807" t="s">
        <v>663</v>
      </c>
      <c r="AI1593" s="807" t="s">
        <v>17281</v>
      </c>
      <c r="AJ1593" s="807"/>
    </row>
    <row r="1594" spans="2:36" ht="52.5" customHeight="1" x14ac:dyDescent="0.25">
      <c r="B1594" s="784">
        <v>1586</v>
      </c>
      <c r="C1594" s="785" t="s">
        <v>9510</v>
      </c>
      <c r="D1594" s="783" t="s">
        <v>10450</v>
      </c>
      <c r="E1594" s="800" t="s">
        <v>10451</v>
      </c>
      <c r="F1594" s="783" t="s">
        <v>10452</v>
      </c>
      <c r="G1594" s="800" t="s">
        <v>9071</v>
      </c>
      <c r="H1594" s="781"/>
      <c r="I1594" s="781"/>
      <c r="J1594" s="781"/>
      <c r="K1594" s="782">
        <v>1897.7</v>
      </c>
      <c r="L1594" s="807">
        <f t="shared" ref="L1594:M1613" si="141">N1594*12</f>
        <v>163.2022</v>
      </c>
      <c r="M1594" s="807">
        <f t="shared" si="141"/>
        <v>53.135600000000011</v>
      </c>
      <c r="N1594" s="786">
        <f t="shared" ref="N1594:N1599" si="142">(K1594*0.086)/12</f>
        <v>13.600183333333334</v>
      </c>
      <c r="O1594" s="786">
        <f t="shared" ref="O1594:O1606" si="143">(K1594*0.028)/12</f>
        <v>4.4279666666666673</v>
      </c>
      <c r="P1594" s="786" t="s">
        <v>16689</v>
      </c>
      <c r="Q1594" s="786" t="s">
        <v>16689</v>
      </c>
      <c r="R1594" s="807" t="s">
        <v>16712</v>
      </c>
      <c r="S1594" s="807" t="s">
        <v>8952</v>
      </c>
      <c r="T1594" s="800" t="s">
        <v>14662</v>
      </c>
      <c r="U1594" s="782"/>
      <c r="V1594" s="956">
        <v>1</v>
      </c>
      <c r="W1594" s="782"/>
      <c r="X1594" s="782"/>
      <c r="Y1594" s="782"/>
      <c r="Z1594" s="782"/>
      <c r="AA1594" s="782"/>
      <c r="AB1594" s="782"/>
      <c r="AC1594" s="782"/>
      <c r="AD1594" s="782"/>
      <c r="AE1594" s="782"/>
      <c r="AF1594" s="782"/>
      <c r="AG1594" s="782"/>
      <c r="AH1594" s="782"/>
      <c r="AI1594" s="782"/>
      <c r="AJ1594" s="782"/>
    </row>
    <row r="1595" spans="2:36" ht="59.25" customHeight="1" x14ac:dyDescent="0.25">
      <c r="B1595" s="784">
        <v>1587</v>
      </c>
      <c r="C1595" s="785" t="s">
        <v>9510</v>
      </c>
      <c r="D1595" s="783" t="s">
        <v>10453</v>
      </c>
      <c r="E1595" s="800" t="s">
        <v>10454</v>
      </c>
      <c r="F1595" s="783" t="s">
        <v>10455</v>
      </c>
      <c r="G1595" s="800" t="s">
        <v>9071</v>
      </c>
      <c r="H1595" s="781"/>
      <c r="I1595" s="781"/>
      <c r="J1595" s="781"/>
      <c r="K1595" s="782">
        <v>1879.4</v>
      </c>
      <c r="L1595" s="807">
        <f t="shared" si="141"/>
        <v>161.6284</v>
      </c>
      <c r="M1595" s="807">
        <f t="shared" si="141"/>
        <v>52.623200000000011</v>
      </c>
      <c r="N1595" s="786">
        <f t="shared" si="142"/>
        <v>13.469033333333334</v>
      </c>
      <c r="O1595" s="786">
        <f t="shared" si="143"/>
        <v>4.3852666666666673</v>
      </c>
      <c r="P1595" s="786" t="s">
        <v>16689</v>
      </c>
      <c r="Q1595" s="786" t="s">
        <v>16689</v>
      </c>
      <c r="R1595" s="807" t="s">
        <v>16712</v>
      </c>
      <c r="S1595" s="807" t="s">
        <v>8952</v>
      </c>
      <c r="T1595" s="800" t="s">
        <v>14663</v>
      </c>
      <c r="U1595" s="782"/>
      <c r="V1595" s="956">
        <v>1</v>
      </c>
      <c r="W1595" s="782"/>
      <c r="X1595" s="782"/>
      <c r="Y1595" s="782"/>
      <c r="Z1595" s="782"/>
      <c r="AA1595" s="782"/>
      <c r="AB1595" s="782"/>
      <c r="AC1595" s="782"/>
      <c r="AD1595" s="782"/>
      <c r="AE1595" s="782"/>
      <c r="AF1595" s="782"/>
      <c r="AG1595" s="782"/>
      <c r="AH1595" s="782"/>
      <c r="AI1595" s="782"/>
      <c r="AJ1595" s="782"/>
    </row>
    <row r="1596" spans="2:36" ht="47.25" customHeight="1" x14ac:dyDescent="0.25">
      <c r="B1596" s="784">
        <v>1588</v>
      </c>
      <c r="C1596" s="785" t="s">
        <v>1191</v>
      </c>
      <c r="D1596" s="854" t="s">
        <v>8369</v>
      </c>
      <c r="E1596" s="800" t="s">
        <v>10473</v>
      </c>
      <c r="F1596" s="783" t="s">
        <v>8369</v>
      </c>
      <c r="G1596" s="800" t="s">
        <v>9071</v>
      </c>
      <c r="H1596" s="781"/>
      <c r="I1596" s="781"/>
      <c r="J1596" s="781"/>
      <c r="K1596" s="782">
        <v>3426.5</v>
      </c>
      <c r="L1596" s="807">
        <f t="shared" si="141"/>
        <v>294.67899999999997</v>
      </c>
      <c r="M1596" s="807">
        <f t="shared" si="141"/>
        <v>95.942000000000007</v>
      </c>
      <c r="N1596" s="786">
        <f t="shared" si="142"/>
        <v>24.556583333333332</v>
      </c>
      <c r="O1596" s="786">
        <f t="shared" si="143"/>
        <v>7.995166666666667</v>
      </c>
      <c r="P1596" s="807" t="s">
        <v>815</v>
      </c>
      <c r="Q1596" s="807" t="s">
        <v>815</v>
      </c>
      <c r="R1596" s="807" t="s">
        <v>16712</v>
      </c>
      <c r="S1596" s="807" t="s">
        <v>8952</v>
      </c>
      <c r="T1596" s="800" t="s">
        <v>5323</v>
      </c>
      <c r="U1596" s="782"/>
      <c r="V1596" s="956">
        <v>3</v>
      </c>
      <c r="W1596" s="800" t="s">
        <v>11239</v>
      </c>
      <c r="X1596" s="782"/>
      <c r="Y1596" s="782"/>
      <c r="Z1596" s="782"/>
      <c r="AA1596" s="782"/>
      <c r="AB1596" s="782"/>
      <c r="AC1596" s="782" t="s">
        <v>10027</v>
      </c>
      <c r="AD1596" s="782" t="s">
        <v>2239</v>
      </c>
      <c r="AE1596" s="782" t="s">
        <v>2239</v>
      </c>
      <c r="AF1596" s="782" t="s">
        <v>2239</v>
      </c>
      <c r="AG1596" s="782"/>
      <c r="AH1596" s="782"/>
      <c r="AI1596" s="782"/>
      <c r="AJ1596" s="782"/>
    </row>
    <row r="1597" spans="2:36" ht="47.25" customHeight="1" x14ac:dyDescent="0.25">
      <c r="B1597" s="784">
        <v>1589</v>
      </c>
      <c r="C1597" s="785" t="s">
        <v>1191</v>
      </c>
      <c r="D1597" s="854" t="s">
        <v>10474</v>
      </c>
      <c r="E1597" s="800" t="s">
        <v>10475</v>
      </c>
      <c r="F1597" s="854" t="s">
        <v>10476</v>
      </c>
      <c r="G1597" s="800" t="s">
        <v>9071</v>
      </c>
      <c r="H1597" s="781"/>
      <c r="I1597" s="781"/>
      <c r="J1597" s="781"/>
      <c r="K1597" s="782">
        <v>6091.4</v>
      </c>
      <c r="L1597" s="807">
        <f t="shared" si="141"/>
        <v>523.86039999999991</v>
      </c>
      <c r="M1597" s="807">
        <f t="shared" si="141"/>
        <v>170.5592</v>
      </c>
      <c r="N1597" s="786">
        <f t="shared" si="142"/>
        <v>43.655033333333328</v>
      </c>
      <c r="O1597" s="786">
        <f t="shared" si="143"/>
        <v>14.213266666666668</v>
      </c>
      <c r="P1597" s="807" t="s">
        <v>815</v>
      </c>
      <c r="Q1597" s="807" t="s">
        <v>815</v>
      </c>
      <c r="R1597" s="807" t="s">
        <v>16712</v>
      </c>
      <c r="S1597" s="807" t="s">
        <v>8952</v>
      </c>
      <c r="T1597" s="800" t="s">
        <v>10477</v>
      </c>
      <c r="U1597" s="782"/>
      <c r="V1597" s="956">
        <v>2</v>
      </c>
      <c r="W1597" s="800" t="s">
        <v>11239</v>
      </c>
      <c r="X1597" s="782"/>
      <c r="Y1597" s="782"/>
      <c r="Z1597" s="782"/>
      <c r="AA1597" s="782"/>
      <c r="AB1597" s="782"/>
      <c r="AC1597" s="782" t="s">
        <v>10027</v>
      </c>
      <c r="AD1597" s="782" t="s">
        <v>2239</v>
      </c>
      <c r="AE1597" s="782" t="s">
        <v>2239</v>
      </c>
      <c r="AF1597" s="782" t="s">
        <v>2239</v>
      </c>
      <c r="AG1597" s="782"/>
      <c r="AH1597" s="782"/>
      <c r="AI1597" s="782"/>
      <c r="AJ1597" s="782"/>
    </row>
    <row r="1598" spans="2:36" ht="55.5" customHeight="1" x14ac:dyDescent="0.25">
      <c r="B1598" s="784">
        <v>1590</v>
      </c>
      <c r="C1598" s="785" t="s">
        <v>1191</v>
      </c>
      <c r="D1598" s="854" t="s">
        <v>10478</v>
      </c>
      <c r="E1598" s="800" t="s">
        <v>10479</v>
      </c>
      <c r="F1598" s="854" t="s">
        <v>10476</v>
      </c>
      <c r="G1598" s="800" t="s">
        <v>9071</v>
      </c>
      <c r="H1598" s="781"/>
      <c r="I1598" s="781"/>
      <c r="J1598" s="781"/>
      <c r="K1598" s="782">
        <v>6091.4</v>
      </c>
      <c r="L1598" s="807">
        <f t="shared" si="141"/>
        <v>523.86039999999991</v>
      </c>
      <c r="M1598" s="807">
        <f t="shared" si="141"/>
        <v>170.5592</v>
      </c>
      <c r="N1598" s="786">
        <f t="shared" si="142"/>
        <v>43.655033333333328</v>
      </c>
      <c r="O1598" s="786">
        <f t="shared" si="143"/>
        <v>14.213266666666668</v>
      </c>
      <c r="P1598" s="807" t="s">
        <v>815</v>
      </c>
      <c r="Q1598" s="807" t="s">
        <v>815</v>
      </c>
      <c r="R1598" s="807" t="s">
        <v>16712</v>
      </c>
      <c r="S1598" s="807" t="s">
        <v>8952</v>
      </c>
      <c r="T1598" s="800" t="s">
        <v>10480</v>
      </c>
      <c r="U1598" s="782"/>
      <c r="V1598" s="956">
        <v>2</v>
      </c>
      <c r="W1598" s="800" t="s">
        <v>11239</v>
      </c>
      <c r="X1598" s="782"/>
      <c r="Y1598" s="782"/>
      <c r="Z1598" s="782"/>
      <c r="AA1598" s="782"/>
      <c r="AB1598" s="782"/>
      <c r="AC1598" s="782" t="s">
        <v>10027</v>
      </c>
      <c r="AD1598" s="782" t="s">
        <v>2239</v>
      </c>
      <c r="AE1598" s="782" t="s">
        <v>2239</v>
      </c>
      <c r="AF1598" s="782" t="s">
        <v>2239</v>
      </c>
      <c r="AG1598" s="782"/>
      <c r="AH1598" s="782"/>
      <c r="AI1598" s="782"/>
      <c r="AJ1598" s="782"/>
    </row>
    <row r="1599" spans="2:36" ht="55.5" customHeight="1" x14ac:dyDescent="0.25">
      <c r="B1599" s="784">
        <v>1591</v>
      </c>
      <c r="C1599" s="785" t="s">
        <v>1191</v>
      </c>
      <c r="D1599" s="854" t="s">
        <v>10482</v>
      </c>
      <c r="E1599" s="800" t="s">
        <v>10481</v>
      </c>
      <c r="F1599" s="854" t="s">
        <v>10482</v>
      </c>
      <c r="G1599" s="800" t="s">
        <v>9071</v>
      </c>
      <c r="H1599" s="781"/>
      <c r="I1599" s="781"/>
      <c r="J1599" s="781"/>
      <c r="K1599" s="782">
        <v>2762.1</v>
      </c>
      <c r="L1599" s="807">
        <f t="shared" si="141"/>
        <v>237.54059999999998</v>
      </c>
      <c r="M1599" s="807">
        <f t="shared" si="141"/>
        <v>77.338799999999992</v>
      </c>
      <c r="N1599" s="786">
        <f t="shared" si="142"/>
        <v>19.79505</v>
      </c>
      <c r="O1599" s="786">
        <f t="shared" si="143"/>
        <v>6.4448999999999996</v>
      </c>
      <c r="P1599" s="807" t="s">
        <v>815</v>
      </c>
      <c r="Q1599" s="807" t="s">
        <v>815</v>
      </c>
      <c r="R1599" s="807" t="s">
        <v>16712</v>
      </c>
      <c r="S1599" s="807" t="s">
        <v>8952</v>
      </c>
      <c r="T1599" s="800" t="s">
        <v>10483</v>
      </c>
      <c r="U1599" s="782"/>
      <c r="V1599" s="956">
        <v>2</v>
      </c>
      <c r="W1599" s="800" t="s">
        <v>11239</v>
      </c>
      <c r="X1599" s="782">
        <v>1</v>
      </c>
      <c r="Y1599" s="800" t="s">
        <v>10484</v>
      </c>
      <c r="Z1599" s="782"/>
      <c r="AA1599" s="782"/>
      <c r="AB1599" s="782"/>
      <c r="AC1599" s="782" t="s">
        <v>10027</v>
      </c>
      <c r="AD1599" s="782" t="s">
        <v>2239</v>
      </c>
      <c r="AE1599" s="782" t="s">
        <v>2239</v>
      </c>
      <c r="AF1599" s="782" t="s">
        <v>2239</v>
      </c>
      <c r="AG1599" s="782"/>
      <c r="AH1599" s="782"/>
      <c r="AI1599" s="782"/>
      <c r="AJ1599" s="782"/>
    </row>
    <row r="1600" spans="2:36" ht="93.75" customHeight="1" x14ac:dyDescent="0.25">
      <c r="B1600" s="784">
        <v>1592</v>
      </c>
      <c r="C1600" s="785" t="s">
        <v>1191</v>
      </c>
      <c r="D1600" s="854" t="s">
        <v>8368</v>
      </c>
      <c r="E1600" s="800" t="s">
        <v>10485</v>
      </c>
      <c r="F1600" s="854" t="s">
        <v>8368</v>
      </c>
      <c r="G1600" s="800" t="s">
        <v>9071</v>
      </c>
      <c r="H1600" s="800" t="s">
        <v>10486</v>
      </c>
      <c r="I1600" s="781"/>
      <c r="J1600" s="800" t="s">
        <v>10487</v>
      </c>
      <c r="K1600" s="782">
        <v>2778.1</v>
      </c>
      <c r="L1600" s="807">
        <f t="shared" si="141"/>
        <v>238.91659999999996</v>
      </c>
      <c r="M1600" s="807">
        <f t="shared" si="141"/>
        <v>77.786799999999999</v>
      </c>
      <c r="N1600" s="786">
        <f>K1600*0.086/12</f>
        <v>19.909716666666665</v>
      </c>
      <c r="O1600" s="786">
        <f t="shared" si="143"/>
        <v>6.4822333333333333</v>
      </c>
      <c r="P1600" s="807" t="s">
        <v>815</v>
      </c>
      <c r="Q1600" s="807" t="s">
        <v>815</v>
      </c>
      <c r="R1600" s="807" t="s">
        <v>16712</v>
      </c>
      <c r="S1600" s="807" t="s">
        <v>8952</v>
      </c>
      <c r="T1600" s="800" t="s">
        <v>4137</v>
      </c>
      <c r="U1600" s="782"/>
      <c r="V1600" s="956">
        <v>3</v>
      </c>
      <c r="W1600" s="800" t="s">
        <v>11239</v>
      </c>
      <c r="X1600" s="782"/>
      <c r="Y1600" s="800"/>
      <c r="Z1600" s="782"/>
      <c r="AA1600" s="782"/>
      <c r="AB1600" s="782"/>
      <c r="AC1600" s="782" t="s">
        <v>10027</v>
      </c>
      <c r="AD1600" s="782" t="s">
        <v>2239</v>
      </c>
      <c r="AE1600" s="782" t="s">
        <v>2239</v>
      </c>
      <c r="AF1600" s="782" t="s">
        <v>2239</v>
      </c>
      <c r="AG1600" s="782"/>
      <c r="AH1600" s="782"/>
      <c r="AI1600" s="782"/>
      <c r="AJ1600" s="782"/>
    </row>
    <row r="1601" spans="2:36" ht="47.25" customHeight="1" x14ac:dyDescent="0.25">
      <c r="B1601" s="784">
        <v>1593</v>
      </c>
      <c r="C1601" s="785" t="s">
        <v>1191</v>
      </c>
      <c r="D1601" s="854" t="s">
        <v>10488</v>
      </c>
      <c r="E1601" s="800" t="s">
        <v>10489</v>
      </c>
      <c r="F1601" s="854" t="s">
        <v>10488</v>
      </c>
      <c r="G1601" s="800" t="s">
        <v>9071</v>
      </c>
      <c r="H1601" s="800"/>
      <c r="I1601" s="781"/>
      <c r="J1601" s="800"/>
      <c r="K1601" s="782">
        <v>2824.3</v>
      </c>
      <c r="L1601" s="807">
        <f t="shared" si="141"/>
        <v>242.88980000000001</v>
      </c>
      <c r="M1601" s="807">
        <f t="shared" si="141"/>
        <v>79.080400000000012</v>
      </c>
      <c r="N1601" s="786">
        <f t="shared" ref="N1601:N1602" si="144">(K1601*0.086)/12</f>
        <v>20.240816666666667</v>
      </c>
      <c r="O1601" s="786">
        <f t="shared" si="143"/>
        <v>6.5900333333333343</v>
      </c>
      <c r="P1601" s="807" t="s">
        <v>815</v>
      </c>
      <c r="Q1601" s="807" t="s">
        <v>815</v>
      </c>
      <c r="R1601" s="807" t="s">
        <v>16712</v>
      </c>
      <c r="S1601" s="807" t="s">
        <v>8952</v>
      </c>
      <c r="T1601" s="800" t="s">
        <v>10490</v>
      </c>
      <c r="U1601" s="782"/>
      <c r="V1601" s="956">
        <v>3</v>
      </c>
      <c r="W1601" s="800" t="s">
        <v>11239</v>
      </c>
      <c r="X1601" s="782">
        <v>1</v>
      </c>
      <c r="Y1601" s="800" t="s">
        <v>10484</v>
      </c>
      <c r="Z1601" s="782"/>
      <c r="AA1601" s="782"/>
      <c r="AB1601" s="782"/>
      <c r="AC1601" s="782" t="s">
        <v>10027</v>
      </c>
      <c r="AD1601" s="782" t="s">
        <v>2239</v>
      </c>
      <c r="AE1601" s="782" t="s">
        <v>2239</v>
      </c>
      <c r="AF1601" s="782" t="s">
        <v>2239</v>
      </c>
      <c r="AG1601" s="782"/>
      <c r="AH1601" s="782"/>
      <c r="AI1601" s="782"/>
      <c r="AJ1601" s="782"/>
    </row>
    <row r="1602" spans="2:36" ht="47.25" customHeight="1" x14ac:dyDescent="0.25">
      <c r="B1602" s="784">
        <v>1594</v>
      </c>
      <c r="C1602" s="785" t="s">
        <v>1191</v>
      </c>
      <c r="D1602" s="854" t="s">
        <v>10493</v>
      </c>
      <c r="E1602" s="800" t="s">
        <v>10494</v>
      </c>
      <c r="F1602" s="854" t="s">
        <v>10493</v>
      </c>
      <c r="G1602" s="800" t="s">
        <v>9071</v>
      </c>
      <c r="H1602" s="800"/>
      <c r="I1602" s="781"/>
      <c r="J1602" s="800"/>
      <c r="K1602" s="782">
        <v>2861.4</v>
      </c>
      <c r="L1602" s="807">
        <f t="shared" si="141"/>
        <v>246.0804</v>
      </c>
      <c r="M1602" s="807">
        <f t="shared" si="141"/>
        <v>80.119200000000006</v>
      </c>
      <c r="N1602" s="786">
        <f t="shared" si="144"/>
        <v>20.506699999999999</v>
      </c>
      <c r="O1602" s="786">
        <f t="shared" si="143"/>
        <v>6.6766000000000005</v>
      </c>
      <c r="P1602" s="807" t="s">
        <v>815</v>
      </c>
      <c r="Q1602" s="807" t="s">
        <v>815</v>
      </c>
      <c r="R1602" s="807" t="s">
        <v>16712</v>
      </c>
      <c r="S1602" s="807" t="s">
        <v>8952</v>
      </c>
      <c r="T1602" s="800" t="s">
        <v>10495</v>
      </c>
      <c r="U1602" s="782"/>
      <c r="V1602" s="956">
        <v>2</v>
      </c>
      <c r="W1602" s="800" t="s">
        <v>11239</v>
      </c>
      <c r="X1602" s="782"/>
      <c r="Y1602" s="800"/>
      <c r="Z1602" s="782"/>
      <c r="AA1602" s="782"/>
      <c r="AB1602" s="782"/>
      <c r="AC1602" s="782" t="s">
        <v>10027</v>
      </c>
      <c r="AD1602" s="782" t="s">
        <v>2239</v>
      </c>
      <c r="AE1602" s="782" t="s">
        <v>2239</v>
      </c>
      <c r="AF1602" s="782" t="s">
        <v>2239</v>
      </c>
      <c r="AG1602" s="782"/>
      <c r="AH1602" s="782"/>
      <c r="AI1602" s="782"/>
      <c r="AJ1602" s="782"/>
    </row>
    <row r="1603" spans="2:36" ht="105" customHeight="1" x14ac:dyDescent="0.25">
      <c r="B1603" s="784">
        <v>1595</v>
      </c>
      <c r="C1603" s="785" t="s">
        <v>1191</v>
      </c>
      <c r="D1603" s="854" t="s">
        <v>10496</v>
      </c>
      <c r="E1603" s="800" t="s">
        <v>10497</v>
      </c>
      <c r="F1603" s="854" t="s">
        <v>10496</v>
      </c>
      <c r="G1603" s="800" t="s">
        <v>9071</v>
      </c>
      <c r="H1603" s="800" t="s">
        <v>17165</v>
      </c>
      <c r="I1603" s="781"/>
      <c r="J1603" s="800"/>
      <c r="K1603" s="782">
        <v>723.7</v>
      </c>
      <c r="L1603" s="807">
        <f t="shared" si="141"/>
        <v>62.238200000000006</v>
      </c>
      <c r="M1603" s="807">
        <f t="shared" si="141"/>
        <v>20.2636</v>
      </c>
      <c r="N1603" s="786">
        <f>K1603*0.086/12</f>
        <v>5.1865166666666669</v>
      </c>
      <c r="O1603" s="786">
        <f t="shared" si="143"/>
        <v>1.6886333333333334</v>
      </c>
      <c r="P1603" s="807" t="s">
        <v>815</v>
      </c>
      <c r="Q1603" s="807" t="s">
        <v>815</v>
      </c>
      <c r="R1603" s="807" t="s">
        <v>16712</v>
      </c>
      <c r="S1603" s="807" t="s">
        <v>8952</v>
      </c>
      <c r="T1603" s="800" t="s">
        <v>10498</v>
      </c>
      <c r="U1603" s="782"/>
      <c r="V1603" s="956">
        <v>1</v>
      </c>
      <c r="W1603" s="800" t="s">
        <v>11239</v>
      </c>
      <c r="X1603" s="782"/>
      <c r="Y1603" s="800"/>
      <c r="Z1603" s="782"/>
      <c r="AA1603" s="782"/>
      <c r="AB1603" s="782"/>
      <c r="AC1603" s="782" t="s">
        <v>10027</v>
      </c>
      <c r="AD1603" s="782" t="s">
        <v>2239</v>
      </c>
      <c r="AE1603" s="782" t="s">
        <v>2239</v>
      </c>
      <c r="AF1603" s="782" t="s">
        <v>2239</v>
      </c>
      <c r="AG1603" s="782"/>
      <c r="AH1603" s="782"/>
      <c r="AI1603" s="782"/>
      <c r="AJ1603" s="782"/>
    </row>
    <row r="1604" spans="2:36" ht="150" customHeight="1" x14ac:dyDescent="0.25">
      <c r="B1604" s="784">
        <v>1596</v>
      </c>
      <c r="C1604" s="785" t="s">
        <v>1191</v>
      </c>
      <c r="D1604" s="854" t="s">
        <v>10502</v>
      </c>
      <c r="E1604" s="800" t="s">
        <v>10503</v>
      </c>
      <c r="F1604" s="854" t="s">
        <v>10502</v>
      </c>
      <c r="G1604" s="800" t="s">
        <v>9071</v>
      </c>
      <c r="H1604" s="800"/>
      <c r="I1604" s="800" t="s">
        <v>10375</v>
      </c>
      <c r="J1604" s="800"/>
      <c r="K1604" s="782">
        <v>3731.8</v>
      </c>
      <c r="L1604" s="807">
        <f t="shared" si="141"/>
        <v>1188</v>
      </c>
      <c r="M1604" s="807">
        <f t="shared" si="141"/>
        <v>104.49040000000001</v>
      </c>
      <c r="N1604" s="800">
        <v>99</v>
      </c>
      <c r="O1604" s="786">
        <f t="shared" si="143"/>
        <v>8.707533333333334</v>
      </c>
      <c r="P1604" s="807" t="s">
        <v>815</v>
      </c>
      <c r="Q1604" s="807" t="s">
        <v>815</v>
      </c>
      <c r="R1604" s="807" t="s">
        <v>16712</v>
      </c>
      <c r="S1604" s="807" t="s">
        <v>8952</v>
      </c>
      <c r="T1604" s="800" t="s">
        <v>10504</v>
      </c>
      <c r="U1604" s="782"/>
      <c r="V1604" s="956">
        <v>3</v>
      </c>
      <c r="W1604" s="800" t="s">
        <v>11239</v>
      </c>
      <c r="X1604" s="782"/>
      <c r="Y1604" s="800"/>
      <c r="Z1604" s="782"/>
      <c r="AA1604" s="782"/>
      <c r="AB1604" s="782"/>
      <c r="AC1604" s="782" t="s">
        <v>10027</v>
      </c>
      <c r="AD1604" s="782" t="s">
        <v>2239</v>
      </c>
      <c r="AE1604" s="782" t="s">
        <v>2239</v>
      </c>
      <c r="AF1604" s="782" t="s">
        <v>2239</v>
      </c>
      <c r="AG1604" s="782"/>
      <c r="AH1604" s="782"/>
      <c r="AI1604" s="782"/>
      <c r="AJ1604" s="782"/>
    </row>
    <row r="1605" spans="2:36" ht="75" customHeight="1" x14ac:dyDescent="0.25">
      <c r="B1605" s="784">
        <v>1597</v>
      </c>
      <c r="C1605" s="785" t="s">
        <v>1191</v>
      </c>
      <c r="D1605" s="854" t="s">
        <v>10505</v>
      </c>
      <c r="E1605" s="800" t="s">
        <v>10506</v>
      </c>
      <c r="F1605" s="854" t="s">
        <v>10505</v>
      </c>
      <c r="G1605" s="800" t="s">
        <v>9071</v>
      </c>
      <c r="H1605" s="800" t="s">
        <v>17166</v>
      </c>
      <c r="I1605" s="800"/>
      <c r="J1605" s="800"/>
      <c r="K1605" s="782">
        <v>1068.71</v>
      </c>
      <c r="L1605" s="807">
        <f t="shared" si="141"/>
        <v>91.909059999999997</v>
      </c>
      <c r="M1605" s="807">
        <f t="shared" si="141"/>
        <v>29.923880000000004</v>
      </c>
      <c r="N1605" s="786">
        <f t="shared" ref="N1605:N1606" si="145">K1605*0.086/12</f>
        <v>7.6590883333333331</v>
      </c>
      <c r="O1605" s="786">
        <f t="shared" si="143"/>
        <v>2.4936566666666669</v>
      </c>
      <c r="P1605" s="807" t="s">
        <v>815</v>
      </c>
      <c r="Q1605" s="807" t="s">
        <v>815</v>
      </c>
      <c r="R1605" s="807" t="s">
        <v>16712</v>
      </c>
      <c r="S1605" s="807" t="s">
        <v>8952</v>
      </c>
      <c r="T1605" s="800" t="s">
        <v>10507</v>
      </c>
      <c r="U1605" s="782"/>
      <c r="V1605" s="956">
        <v>3</v>
      </c>
      <c r="W1605" s="800" t="s">
        <v>11239</v>
      </c>
      <c r="X1605" s="782"/>
      <c r="Y1605" s="800"/>
      <c r="Z1605" s="782"/>
      <c r="AA1605" s="782"/>
      <c r="AB1605" s="782"/>
      <c r="AC1605" s="782" t="s">
        <v>10027</v>
      </c>
      <c r="AD1605" s="782" t="s">
        <v>2239</v>
      </c>
      <c r="AE1605" s="782" t="s">
        <v>2239</v>
      </c>
      <c r="AF1605" s="782" t="s">
        <v>2239</v>
      </c>
      <c r="AG1605" s="782"/>
      <c r="AH1605" s="782"/>
      <c r="AI1605" s="782"/>
      <c r="AJ1605" s="782"/>
    </row>
    <row r="1606" spans="2:36" ht="75" customHeight="1" x14ac:dyDescent="0.25">
      <c r="B1606" s="784">
        <v>1598</v>
      </c>
      <c r="C1606" s="785" t="s">
        <v>1191</v>
      </c>
      <c r="D1606" s="854" t="s">
        <v>10508</v>
      </c>
      <c r="E1606" s="800" t="s">
        <v>10509</v>
      </c>
      <c r="F1606" s="854" t="s">
        <v>10508</v>
      </c>
      <c r="G1606" s="800" t="s">
        <v>9071</v>
      </c>
      <c r="H1606" s="800" t="s">
        <v>17167</v>
      </c>
      <c r="I1606" s="800"/>
      <c r="J1606" s="800"/>
      <c r="K1606" s="782">
        <v>1272.8</v>
      </c>
      <c r="L1606" s="807">
        <f t="shared" si="141"/>
        <v>109.46080000000001</v>
      </c>
      <c r="M1606" s="807">
        <f t="shared" si="141"/>
        <v>35.638399999999997</v>
      </c>
      <c r="N1606" s="786">
        <f t="shared" si="145"/>
        <v>9.1217333333333332</v>
      </c>
      <c r="O1606" s="786">
        <f t="shared" si="143"/>
        <v>2.9698666666666664</v>
      </c>
      <c r="P1606" s="807" t="s">
        <v>815</v>
      </c>
      <c r="Q1606" s="807" t="s">
        <v>815</v>
      </c>
      <c r="R1606" s="807" t="s">
        <v>16712</v>
      </c>
      <c r="S1606" s="807" t="s">
        <v>8952</v>
      </c>
      <c r="T1606" s="800" t="s">
        <v>10510</v>
      </c>
      <c r="U1606" s="782"/>
      <c r="V1606" s="956">
        <v>2</v>
      </c>
      <c r="W1606" s="800" t="s">
        <v>11239</v>
      </c>
      <c r="X1606" s="782">
        <v>1</v>
      </c>
      <c r="Y1606" s="800" t="s">
        <v>10484</v>
      </c>
      <c r="Z1606" s="782"/>
      <c r="AA1606" s="782"/>
      <c r="AB1606" s="782"/>
      <c r="AC1606" s="782" t="s">
        <v>10027</v>
      </c>
      <c r="AD1606" s="782" t="s">
        <v>2239</v>
      </c>
      <c r="AE1606" s="782" t="s">
        <v>2239</v>
      </c>
      <c r="AF1606" s="782" t="s">
        <v>2239</v>
      </c>
      <c r="AG1606" s="782"/>
      <c r="AH1606" s="782"/>
      <c r="AI1606" s="782"/>
      <c r="AJ1606" s="782"/>
    </row>
    <row r="1607" spans="2:36" ht="75" customHeight="1" x14ac:dyDescent="0.25">
      <c r="B1607" s="784">
        <v>1599</v>
      </c>
      <c r="C1607" s="785" t="s">
        <v>1191</v>
      </c>
      <c r="D1607" s="783" t="s">
        <v>12504</v>
      </c>
      <c r="E1607" s="800" t="s">
        <v>10511</v>
      </c>
      <c r="F1607" s="783" t="s">
        <v>10513</v>
      </c>
      <c r="G1607" s="800" t="s">
        <v>1104</v>
      </c>
      <c r="H1607" s="800" t="s">
        <v>17168</v>
      </c>
      <c r="I1607" s="800"/>
      <c r="J1607" s="800"/>
      <c r="K1607" s="782">
        <v>10199.07</v>
      </c>
      <c r="L1607" s="807">
        <f t="shared" si="141"/>
        <v>925.19999999999993</v>
      </c>
      <c r="M1607" s="807">
        <f t="shared" si="141"/>
        <v>275.39999999999998</v>
      </c>
      <c r="N1607" s="800">
        <v>77.099999999999994</v>
      </c>
      <c r="O1607" s="800">
        <v>22.95</v>
      </c>
      <c r="P1607" s="807" t="s">
        <v>815</v>
      </c>
      <c r="Q1607" s="807" t="s">
        <v>813</v>
      </c>
      <c r="R1607" s="807" t="s">
        <v>17287</v>
      </c>
      <c r="S1607" s="807" t="s">
        <v>8952</v>
      </c>
      <c r="T1607" s="800" t="s">
        <v>10512</v>
      </c>
      <c r="U1607" s="782">
        <v>14.2</v>
      </c>
      <c r="V1607" s="956">
        <v>2</v>
      </c>
      <c r="W1607" s="800" t="s">
        <v>11239</v>
      </c>
      <c r="X1607" s="782">
        <v>1</v>
      </c>
      <c r="Y1607" s="800" t="s">
        <v>12820</v>
      </c>
      <c r="Z1607" s="782"/>
      <c r="AA1607" s="782"/>
      <c r="AB1607" s="782"/>
      <c r="AC1607" s="782" t="s">
        <v>10027</v>
      </c>
      <c r="AD1607" s="782" t="s">
        <v>10027</v>
      </c>
      <c r="AE1607" s="782" t="s">
        <v>10027</v>
      </c>
      <c r="AF1607" s="782" t="s">
        <v>2239</v>
      </c>
      <c r="AG1607" s="782"/>
      <c r="AH1607" s="782" t="s">
        <v>663</v>
      </c>
      <c r="AI1607" s="782"/>
      <c r="AJ1607" s="782"/>
    </row>
    <row r="1608" spans="2:36" ht="77.25" customHeight="1" x14ac:dyDescent="0.25">
      <c r="B1608" s="784">
        <v>1600</v>
      </c>
      <c r="C1608" s="785" t="s">
        <v>2809</v>
      </c>
      <c r="D1608" s="783" t="s">
        <v>10564</v>
      </c>
      <c r="E1608" s="800" t="s">
        <v>10565</v>
      </c>
      <c r="F1608" s="783" t="s">
        <v>10566</v>
      </c>
      <c r="G1608" s="800" t="s">
        <v>1104</v>
      </c>
      <c r="H1608" s="800" t="s">
        <v>12506</v>
      </c>
      <c r="I1608" s="800"/>
      <c r="J1608" s="800"/>
      <c r="K1608" s="782">
        <v>22542.6</v>
      </c>
      <c r="L1608" s="807">
        <f t="shared" si="141"/>
        <v>2413.1999999999998</v>
      </c>
      <c r="M1608" s="807">
        <f t="shared" si="141"/>
        <v>398.15999999999997</v>
      </c>
      <c r="N1608" s="800">
        <v>201.1</v>
      </c>
      <c r="O1608" s="800">
        <v>33.18</v>
      </c>
      <c r="P1608" s="807" t="s">
        <v>815</v>
      </c>
      <c r="Q1608" s="807" t="s">
        <v>815</v>
      </c>
      <c r="R1608" s="807" t="s">
        <v>17287</v>
      </c>
      <c r="S1608" s="807" t="s">
        <v>8952</v>
      </c>
      <c r="T1608" s="800" t="s">
        <v>10567</v>
      </c>
      <c r="U1608" s="807">
        <v>14.2</v>
      </c>
      <c r="V1608" s="956">
        <v>5</v>
      </c>
      <c r="W1608" s="800" t="s">
        <v>16640</v>
      </c>
      <c r="X1608" s="782">
        <v>1</v>
      </c>
      <c r="Y1608" s="800" t="s">
        <v>10484</v>
      </c>
      <c r="Z1608" s="782"/>
      <c r="AA1608" s="782"/>
      <c r="AB1608" s="782" t="s">
        <v>10212</v>
      </c>
      <c r="AC1608" s="782" t="s">
        <v>10027</v>
      </c>
      <c r="AD1608" s="782" t="s">
        <v>10027</v>
      </c>
      <c r="AE1608" s="782" t="s">
        <v>10027</v>
      </c>
      <c r="AF1608" s="782" t="s">
        <v>10027</v>
      </c>
      <c r="AG1608" s="782"/>
      <c r="AH1608" s="782" t="s">
        <v>663</v>
      </c>
      <c r="AI1608" s="782" t="s">
        <v>13302</v>
      </c>
      <c r="AJ1608" s="782"/>
    </row>
    <row r="1609" spans="2:36" ht="60" customHeight="1" x14ac:dyDescent="0.25">
      <c r="B1609" s="784">
        <v>1601</v>
      </c>
      <c r="C1609" s="785" t="s">
        <v>2809</v>
      </c>
      <c r="D1609" s="783" t="s">
        <v>10568</v>
      </c>
      <c r="E1609" s="800" t="s">
        <v>10569</v>
      </c>
      <c r="F1609" s="783" t="s">
        <v>10570</v>
      </c>
      <c r="G1609" s="800" t="s">
        <v>1104</v>
      </c>
      <c r="H1609" s="800"/>
      <c r="I1609" s="800"/>
      <c r="J1609" s="800" t="s">
        <v>10571</v>
      </c>
      <c r="K1609" s="782">
        <v>15650.5</v>
      </c>
      <c r="L1609" s="807">
        <f t="shared" si="141"/>
        <v>1379.8799999999999</v>
      </c>
      <c r="M1609" s="807">
        <f t="shared" si="141"/>
        <v>422.52</v>
      </c>
      <c r="N1609" s="800">
        <v>114.99</v>
      </c>
      <c r="O1609" s="800">
        <v>35.21</v>
      </c>
      <c r="P1609" s="786" t="s">
        <v>12814</v>
      </c>
      <c r="Q1609" s="807" t="s">
        <v>813</v>
      </c>
      <c r="R1609" s="807" t="s">
        <v>17287</v>
      </c>
      <c r="S1609" s="807" t="s">
        <v>8952</v>
      </c>
      <c r="T1609" s="800" t="s">
        <v>3773</v>
      </c>
      <c r="U1609" s="782">
        <v>11</v>
      </c>
      <c r="V1609" s="956"/>
      <c r="W1609" s="800"/>
      <c r="X1609" s="782">
        <v>2</v>
      </c>
      <c r="Y1609" s="800" t="s">
        <v>10484</v>
      </c>
      <c r="Z1609" s="782"/>
      <c r="AA1609" s="782">
        <v>2</v>
      </c>
      <c r="AB1609" s="800" t="s">
        <v>1564</v>
      </c>
      <c r="AC1609" s="782" t="s">
        <v>10027</v>
      </c>
      <c r="AD1609" s="782" t="s">
        <v>10027</v>
      </c>
      <c r="AE1609" s="782" t="s">
        <v>10027</v>
      </c>
      <c r="AF1609" s="782" t="s">
        <v>2239</v>
      </c>
      <c r="AG1609" s="782"/>
      <c r="AH1609" s="782"/>
      <c r="AI1609" s="782"/>
      <c r="AJ1609" s="782"/>
    </row>
    <row r="1610" spans="2:36" ht="47.25" customHeight="1" x14ac:dyDescent="0.25">
      <c r="B1610" s="784">
        <v>1602</v>
      </c>
      <c r="C1610" s="785" t="s">
        <v>2809</v>
      </c>
      <c r="D1610" s="783" t="s">
        <v>10572</v>
      </c>
      <c r="E1610" s="800" t="s">
        <v>10573</v>
      </c>
      <c r="F1610" s="783" t="s">
        <v>10575</v>
      </c>
      <c r="G1610" s="800" t="s">
        <v>1103</v>
      </c>
      <c r="H1610" s="800"/>
      <c r="I1610" s="800"/>
      <c r="J1610" s="800"/>
      <c r="K1610" s="782">
        <v>6579.31</v>
      </c>
      <c r="L1610" s="807">
        <f t="shared" si="141"/>
        <v>573</v>
      </c>
      <c r="M1610" s="807">
        <f t="shared" si="141"/>
        <v>177.60000000000002</v>
      </c>
      <c r="N1610" s="800">
        <v>47.75</v>
      </c>
      <c r="O1610" s="800">
        <v>14.8</v>
      </c>
      <c r="P1610" s="807" t="s">
        <v>16711</v>
      </c>
      <c r="Q1610" s="807" t="s">
        <v>813</v>
      </c>
      <c r="R1610" s="807" t="s">
        <v>17287</v>
      </c>
      <c r="S1610" s="807" t="s">
        <v>8952</v>
      </c>
      <c r="T1610" s="800" t="s">
        <v>10574</v>
      </c>
      <c r="U1610" s="782">
        <v>11</v>
      </c>
      <c r="V1610" s="956">
        <v>2</v>
      </c>
      <c r="W1610" s="800" t="s">
        <v>16905</v>
      </c>
      <c r="X1610" s="782">
        <v>1</v>
      </c>
      <c r="Y1610" s="800" t="s">
        <v>14039</v>
      </c>
      <c r="Z1610" s="782"/>
      <c r="AA1610" s="782"/>
      <c r="AB1610" s="800"/>
      <c r="AC1610" s="782" t="s">
        <v>10027</v>
      </c>
      <c r="AD1610" s="782" t="s">
        <v>10027</v>
      </c>
      <c r="AE1610" s="782" t="s">
        <v>10027</v>
      </c>
      <c r="AF1610" s="782" t="s">
        <v>10027</v>
      </c>
      <c r="AG1610" s="782"/>
      <c r="AH1610" s="782"/>
      <c r="AI1610" s="800" t="s">
        <v>15594</v>
      </c>
      <c r="AJ1610" s="782"/>
    </row>
    <row r="1611" spans="2:36" ht="210" customHeight="1" x14ac:dyDescent="0.25">
      <c r="B1611" s="784">
        <v>1603</v>
      </c>
      <c r="C1611" s="785" t="s">
        <v>2809</v>
      </c>
      <c r="D1611" s="783" t="s">
        <v>10577</v>
      </c>
      <c r="E1611" s="800" t="s">
        <v>10578</v>
      </c>
      <c r="F1611" s="783" t="s">
        <v>10577</v>
      </c>
      <c r="G1611" s="800" t="s">
        <v>9071</v>
      </c>
      <c r="H1611" s="800" t="s">
        <v>10579</v>
      </c>
      <c r="I1611" s="800"/>
      <c r="J1611" s="800"/>
      <c r="K1611" s="782">
        <v>3844.8</v>
      </c>
      <c r="L1611" s="807">
        <f t="shared" si="141"/>
        <v>330.65280000000001</v>
      </c>
      <c r="M1611" s="807">
        <f t="shared" si="141"/>
        <v>107.65440000000001</v>
      </c>
      <c r="N1611" s="786">
        <f>K1611*0.086/12</f>
        <v>27.554400000000001</v>
      </c>
      <c r="O1611" s="786">
        <f>(K1611*0.028)/12</f>
        <v>8.9712000000000014</v>
      </c>
      <c r="P1611" s="786" t="s">
        <v>12814</v>
      </c>
      <c r="Q1611" s="786" t="s">
        <v>12814</v>
      </c>
      <c r="R1611" s="807" t="s">
        <v>16712</v>
      </c>
      <c r="S1611" s="807" t="s">
        <v>8952</v>
      </c>
      <c r="T1611" s="800" t="s">
        <v>10580</v>
      </c>
      <c r="U1611" s="782"/>
      <c r="V1611" s="956">
        <v>2</v>
      </c>
      <c r="W1611" s="800" t="s">
        <v>10581</v>
      </c>
      <c r="X1611" s="782"/>
      <c r="Y1611" s="800"/>
      <c r="Z1611" s="782"/>
      <c r="AA1611" s="782"/>
      <c r="AB1611" s="800"/>
      <c r="AC1611" s="782" t="s">
        <v>10027</v>
      </c>
      <c r="AD1611" s="782" t="s">
        <v>2239</v>
      </c>
      <c r="AE1611" s="782" t="s">
        <v>10027</v>
      </c>
      <c r="AF1611" s="782" t="s">
        <v>2239</v>
      </c>
      <c r="AG1611" s="782"/>
      <c r="AH1611" s="782"/>
      <c r="AI1611" s="782"/>
      <c r="AJ1611" s="782"/>
    </row>
    <row r="1612" spans="2:36" ht="180" customHeight="1" x14ac:dyDescent="0.25">
      <c r="B1612" s="784">
        <v>1604</v>
      </c>
      <c r="C1612" s="785" t="s">
        <v>2809</v>
      </c>
      <c r="D1612" s="783" t="s">
        <v>10582</v>
      </c>
      <c r="E1612" s="800" t="s">
        <v>10583</v>
      </c>
      <c r="F1612" s="783" t="s">
        <v>10586</v>
      </c>
      <c r="G1612" s="807" t="s">
        <v>1104</v>
      </c>
      <c r="H1612" s="800" t="s">
        <v>10584</v>
      </c>
      <c r="I1612" s="800"/>
      <c r="J1612" s="800"/>
      <c r="K1612" s="782">
        <v>13925.3</v>
      </c>
      <c r="L1612" s="807">
        <f t="shared" si="141"/>
        <v>1330.92</v>
      </c>
      <c r="M1612" s="807">
        <f t="shared" si="141"/>
        <v>375.96</v>
      </c>
      <c r="N1612" s="800">
        <v>110.91</v>
      </c>
      <c r="O1612" s="800">
        <v>31.33</v>
      </c>
      <c r="P1612" s="786" t="s">
        <v>17282</v>
      </c>
      <c r="Q1612" s="786" t="s">
        <v>17282</v>
      </c>
      <c r="R1612" s="807" t="s">
        <v>16712</v>
      </c>
      <c r="S1612" s="807" t="s">
        <v>8952</v>
      </c>
      <c r="T1612" s="800" t="s">
        <v>10585</v>
      </c>
      <c r="U1612" s="782">
        <v>11</v>
      </c>
      <c r="V1612" s="956">
        <v>3</v>
      </c>
      <c r="W1612" s="800" t="s">
        <v>10864</v>
      </c>
      <c r="X1612" s="782"/>
      <c r="Y1612" s="800"/>
      <c r="Z1612" s="782"/>
      <c r="AA1612" s="782"/>
      <c r="AB1612" s="800"/>
      <c r="AC1612" s="782" t="s">
        <v>10027</v>
      </c>
      <c r="AD1612" s="782" t="s">
        <v>10027</v>
      </c>
      <c r="AE1612" s="782" t="s">
        <v>10027</v>
      </c>
      <c r="AF1612" s="782" t="s">
        <v>2239</v>
      </c>
      <c r="AG1612" s="782"/>
      <c r="AH1612" s="782"/>
      <c r="AI1612" s="782"/>
      <c r="AJ1612" s="782"/>
    </row>
    <row r="1613" spans="2:36" ht="75" customHeight="1" x14ac:dyDescent="0.25">
      <c r="B1613" s="784">
        <v>1605</v>
      </c>
      <c r="C1613" s="785" t="s">
        <v>2759</v>
      </c>
      <c r="D1613" s="783" t="s">
        <v>10603</v>
      </c>
      <c r="E1613" s="800" t="s">
        <v>10604</v>
      </c>
      <c r="F1613" s="783" t="s">
        <v>10603</v>
      </c>
      <c r="G1613" s="800" t="s">
        <v>9071</v>
      </c>
      <c r="H1613" s="800" t="s">
        <v>10605</v>
      </c>
      <c r="I1613" s="800"/>
      <c r="J1613" s="800"/>
      <c r="K1613" s="782">
        <v>4822.8</v>
      </c>
      <c r="L1613" s="807">
        <f t="shared" si="141"/>
        <v>414.7607999999999</v>
      </c>
      <c r="M1613" s="807">
        <f t="shared" si="141"/>
        <v>135.0384</v>
      </c>
      <c r="N1613" s="786">
        <f>K1613*0.086/12</f>
        <v>34.563399999999994</v>
      </c>
      <c r="O1613" s="786">
        <f>(K1613*0.028)/12</f>
        <v>11.2532</v>
      </c>
      <c r="P1613" s="786" t="s">
        <v>16708</v>
      </c>
      <c r="Q1613" s="786" t="s">
        <v>16708</v>
      </c>
      <c r="R1613" s="807" t="s">
        <v>16712</v>
      </c>
      <c r="S1613" s="807" t="s">
        <v>8952</v>
      </c>
      <c r="T1613" s="800" t="s">
        <v>10606</v>
      </c>
      <c r="U1613" s="782"/>
      <c r="V1613" s="956">
        <v>6</v>
      </c>
      <c r="W1613" s="800" t="s">
        <v>10602</v>
      </c>
      <c r="X1613" s="782"/>
      <c r="Y1613" s="800"/>
      <c r="Z1613" s="782"/>
      <c r="AA1613" s="782"/>
      <c r="AB1613" s="800"/>
      <c r="AC1613" s="782"/>
      <c r="AD1613" s="782"/>
      <c r="AE1613" s="782"/>
      <c r="AF1613" s="782"/>
      <c r="AG1613" s="782"/>
      <c r="AH1613" s="782"/>
      <c r="AI1613" s="782"/>
      <c r="AJ1613" s="782"/>
    </row>
    <row r="1614" spans="2:36" s="577" customFormat="1" ht="67.5" customHeight="1" x14ac:dyDescent="0.25">
      <c r="B1614" s="784">
        <v>1606</v>
      </c>
      <c r="C1614" s="785" t="s">
        <v>2759</v>
      </c>
      <c r="D1614" s="783" t="s">
        <v>10673</v>
      </c>
      <c r="E1614" s="800" t="s">
        <v>10736</v>
      </c>
      <c r="F1614" s="783" t="s">
        <v>18117</v>
      </c>
      <c r="G1614" s="800" t="s">
        <v>1105</v>
      </c>
      <c r="H1614" s="800"/>
      <c r="I1614" s="800"/>
      <c r="J1614" s="800"/>
      <c r="K1614" s="800">
        <v>3466.7</v>
      </c>
      <c r="L1614" s="807">
        <f>N1614*12</f>
        <v>222</v>
      </c>
      <c r="M1614" s="800"/>
      <c r="N1614" s="800">
        <v>18.5</v>
      </c>
      <c r="O1614" s="800"/>
      <c r="P1614" s="788" t="s">
        <v>17848</v>
      </c>
      <c r="Q1614" s="807" t="s">
        <v>813</v>
      </c>
      <c r="R1614" s="807" t="s">
        <v>17287</v>
      </c>
      <c r="S1614" s="807" t="s">
        <v>8952</v>
      </c>
      <c r="T1614" s="800" t="s">
        <v>10674</v>
      </c>
      <c r="U1614" s="782">
        <v>11</v>
      </c>
      <c r="V1614" s="956">
        <v>2</v>
      </c>
      <c r="W1614" s="800" t="s">
        <v>11556</v>
      </c>
      <c r="X1614" s="782">
        <v>1</v>
      </c>
      <c r="Y1614" s="800" t="s">
        <v>10266</v>
      </c>
      <c r="Z1614" s="782"/>
      <c r="AA1614" s="782"/>
      <c r="AB1614" s="800"/>
      <c r="AC1614" s="807" t="s">
        <v>10027</v>
      </c>
      <c r="AD1614" s="807" t="s">
        <v>10027</v>
      </c>
      <c r="AE1614" s="807" t="s">
        <v>10027</v>
      </c>
      <c r="AF1614" s="807" t="s">
        <v>2239</v>
      </c>
      <c r="AG1614" s="782"/>
      <c r="AH1614" s="782"/>
      <c r="AI1614" s="800"/>
      <c r="AJ1614" s="800" t="s">
        <v>18025</v>
      </c>
    </row>
    <row r="1615" spans="2:36" ht="60" customHeight="1" x14ac:dyDescent="0.25">
      <c r="B1615" s="784">
        <v>1607</v>
      </c>
      <c r="C1615" s="785" t="s">
        <v>9500</v>
      </c>
      <c r="D1615" s="783" t="s">
        <v>10729</v>
      </c>
      <c r="E1615" s="800" t="s">
        <v>10730</v>
      </c>
      <c r="F1615" s="783" t="s">
        <v>10918</v>
      </c>
      <c r="G1615" s="800" t="s">
        <v>1105</v>
      </c>
      <c r="H1615" s="800"/>
      <c r="I1615" s="800"/>
      <c r="J1615" s="800"/>
      <c r="K1615" s="782">
        <v>757.24</v>
      </c>
      <c r="L1615" s="807">
        <f t="shared" ref="L1615:M1678" si="146">N1615*12</f>
        <v>65.88</v>
      </c>
      <c r="M1615" s="807">
        <f t="shared" si="146"/>
        <v>20.399999999999999</v>
      </c>
      <c r="N1615" s="800">
        <v>5.49</v>
      </c>
      <c r="O1615" s="800">
        <v>1.7</v>
      </c>
      <c r="P1615" s="788" t="s">
        <v>1527</v>
      </c>
      <c r="Q1615" s="807" t="s">
        <v>813</v>
      </c>
      <c r="R1615" s="807" t="s">
        <v>17287</v>
      </c>
      <c r="S1615" s="807" t="s">
        <v>8952</v>
      </c>
      <c r="T1615" s="800" t="s">
        <v>10731</v>
      </c>
      <c r="U1615" s="782">
        <v>11</v>
      </c>
      <c r="V1615" s="956">
        <v>1</v>
      </c>
      <c r="W1615" s="800" t="s">
        <v>16975</v>
      </c>
      <c r="X1615" s="782"/>
      <c r="Y1615" s="800"/>
      <c r="Z1615" s="782"/>
      <c r="AA1615" s="782"/>
      <c r="AB1615" s="800"/>
      <c r="AC1615" s="782" t="s">
        <v>10027</v>
      </c>
      <c r="AD1615" s="782" t="s">
        <v>10027</v>
      </c>
      <c r="AE1615" s="782" t="s">
        <v>10027</v>
      </c>
      <c r="AF1615" s="782" t="s">
        <v>2239</v>
      </c>
      <c r="AG1615" s="782"/>
      <c r="AH1615" s="782"/>
      <c r="AI1615" s="782"/>
      <c r="AJ1615" s="782"/>
    </row>
    <row r="1616" spans="2:36" ht="105" customHeight="1" x14ac:dyDescent="0.25">
      <c r="B1616" s="784">
        <v>1608</v>
      </c>
      <c r="C1616" s="785" t="s">
        <v>3162</v>
      </c>
      <c r="D1616" s="783" t="s">
        <v>17102</v>
      </c>
      <c r="E1616" s="800" t="s">
        <v>10738</v>
      </c>
      <c r="F1616" s="783" t="s">
        <v>11760</v>
      </c>
      <c r="G1616" s="800" t="s">
        <v>1105</v>
      </c>
      <c r="H1616" s="800"/>
      <c r="I1616" s="800"/>
      <c r="J1616" s="800"/>
      <c r="K1616" s="782">
        <v>1854.8</v>
      </c>
      <c r="L1616" s="807">
        <f t="shared" si="146"/>
        <v>161.39999999999998</v>
      </c>
      <c r="M1616" s="807">
        <f t="shared" si="146"/>
        <v>5.28</v>
      </c>
      <c r="N1616" s="800">
        <v>13.45</v>
      </c>
      <c r="O1616" s="800">
        <v>0.44</v>
      </c>
      <c r="P1616" s="788" t="s">
        <v>1527</v>
      </c>
      <c r="Q1616" s="782" t="s">
        <v>813</v>
      </c>
      <c r="R1616" s="807" t="s">
        <v>17287</v>
      </c>
      <c r="S1616" s="807" t="s">
        <v>8952</v>
      </c>
      <c r="T1616" s="800" t="s">
        <v>14552</v>
      </c>
      <c r="U1616" s="807">
        <v>14.2</v>
      </c>
      <c r="V1616" s="956">
        <v>1</v>
      </c>
      <c r="W1616" s="800" t="s">
        <v>14553</v>
      </c>
      <c r="X1616" s="782">
        <v>1</v>
      </c>
      <c r="Y1616" s="807" t="s">
        <v>14551</v>
      </c>
      <c r="Z1616" s="782"/>
      <c r="AA1616" s="782"/>
      <c r="AB1616" s="800"/>
      <c r="AC1616" s="782" t="s">
        <v>10027</v>
      </c>
      <c r="AD1616" s="782" t="s">
        <v>10027</v>
      </c>
      <c r="AE1616" s="782" t="s">
        <v>10027</v>
      </c>
      <c r="AF1616" s="782" t="s">
        <v>2239</v>
      </c>
      <c r="AG1616" s="782"/>
      <c r="AH1616" s="782" t="s">
        <v>663</v>
      </c>
      <c r="AI1616" s="800" t="s">
        <v>11744</v>
      </c>
      <c r="AJ1616" s="782"/>
    </row>
    <row r="1617" spans="2:36" ht="120" customHeight="1" x14ac:dyDescent="0.25">
      <c r="B1617" s="784">
        <v>1609</v>
      </c>
      <c r="C1617" s="785" t="s">
        <v>3162</v>
      </c>
      <c r="D1617" s="783" t="s">
        <v>13115</v>
      </c>
      <c r="E1617" s="800" t="s">
        <v>10755</v>
      </c>
      <c r="F1617" s="783" t="s">
        <v>11761</v>
      </c>
      <c r="G1617" s="800" t="s">
        <v>1105</v>
      </c>
      <c r="H1617" s="800"/>
      <c r="I1617" s="800"/>
      <c r="J1617" s="800"/>
      <c r="K1617" s="782">
        <v>526.70000000000005</v>
      </c>
      <c r="L1617" s="807">
        <f t="shared" si="146"/>
        <v>45.839999999999996</v>
      </c>
      <c r="M1617" s="807">
        <f t="shared" si="146"/>
        <v>1.56</v>
      </c>
      <c r="N1617" s="800">
        <v>3.82</v>
      </c>
      <c r="O1617" s="800">
        <v>0.13</v>
      </c>
      <c r="P1617" s="788" t="s">
        <v>1527</v>
      </c>
      <c r="Q1617" s="807" t="s">
        <v>813</v>
      </c>
      <c r="R1617" s="807" t="s">
        <v>17287</v>
      </c>
      <c r="S1617" s="807" t="s">
        <v>8952</v>
      </c>
      <c r="T1617" s="800" t="s">
        <v>14664</v>
      </c>
      <c r="U1617" s="807">
        <v>14.2</v>
      </c>
      <c r="V1617" s="956">
        <v>1</v>
      </c>
      <c r="W1617" s="800" t="s">
        <v>13625</v>
      </c>
      <c r="X1617" s="782">
        <v>1</v>
      </c>
      <c r="Y1617" s="800" t="s">
        <v>14449</v>
      </c>
      <c r="Z1617" s="782"/>
      <c r="AA1617" s="782"/>
      <c r="AB1617" s="800"/>
      <c r="AC1617" s="782" t="s">
        <v>10027</v>
      </c>
      <c r="AD1617" s="782" t="s">
        <v>10027</v>
      </c>
      <c r="AE1617" s="782" t="s">
        <v>10027</v>
      </c>
      <c r="AF1617" s="782" t="s">
        <v>2239</v>
      </c>
      <c r="AG1617" s="782"/>
      <c r="AH1617" s="782" t="s">
        <v>663</v>
      </c>
      <c r="AI1617" s="800" t="s">
        <v>11762</v>
      </c>
      <c r="AJ1617" s="782"/>
    </row>
    <row r="1618" spans="2:36" ht="47.25" customHeight="1" x14ac:dyDescent="0.25">
      <c r="B1618" s="784">
        <v>1610</v>
      </c>
      <c r="C1618" s="785" t="s">
        <v>2809</v>
      </c>
      <c r="D1618" s="783" t="s">
        <v>10757</v>
      </c>
      <c r="E1618" s="800" t="s">
        <v>10756</v>
      </c>
      <c r="F1618" s="783"/>
      <c r="G1618" s="800" t="s">
        <v>1105</v>
      </c>
      <c r="H1618" s="800"/>
      <c r="I1618" s="800"/>
      <c r="J1618" s="800"/>
      <c r="K1618" s="782"/>
      <c r="L1618" s="807"/>
      <c r="M1618" s="782"/>
      <c r="N1618" s="800"/>
      <c r="O1618" s="800"/>
      <c r="P1618" s="786"/>
      <c r="Q1618" s="807"/>
      <c r="R1618" s="807"/>
      <c r="S1618" s="807" t="s">
        <v>9057</v>
      </c>
      <c r="T1618" s="800"/>
      <c r="U1618" s="782"/>
      <c r="V1618" s="956">
        <v>6</v>
      </c>
      <c r="W1618" s="800"/>
      <c r="X1618" s="782"/>
      <c r="Y1618" s="800"/>
      <c r="Z1618" s="782"/>
      <c r="AA1618" s="782"/>
      <c r="AB1618" s="800"/>
      <c r="AC1618" s="782"/>
      <c r="AD1618" s="782"/>
      <c r="AE1618" s="782"/>
      <c r="AF1618" s="782"/>
      <c r="AG1618" s="782"/>
      <c r="AH1618" s="782"/>
      <c r="AI1618" s="782"/>
      <c r="AJ1618" s="782"/>
    </row>
    <row r="1619" spans="2:36" ht="60" customHeight="1" x14ac:dyDescent="0.25">
      <c r="B1619" s="784">
        <v>1611</v>
      </c>
      <c r="C1619" s="785" t="s">
        <v>2759</v>
      </c>
      <c r="D1619" s="783" t="s">
        <v>10840</v>
      </c>
      <c r="E1619" s="800" t="s">
        <v>10828</v>
      </c>
      <c r="F1619" s="783" t="s">
        <v>13337</v>
      </c>
      <c r="G1619" s="800" t="s">
        <v>1104</v>
      </c>
      <c r="H1619" s="800" t="s">
        <v>9982</v>
      </c>
      <c r="I1619" s="800"/>
      <c r="J1619" s="800"/>
      <c r="K1619" s="782">
        <v>3750.9</v>
      </c>
      <c r="L1619" s="807">
        <f t="shared" si="146"/>
        <v>1474.8000000000002</v>
      </c>
      <c r="M1619" s="807">
        <f t="shared" si="146"/>
        <v>101.16</v>
      </c>
      <c r="N1619" s="800">
        <v>122.9</v>
      </c>
      <c r="O1619" s="800">
        <v>8.43</v>
      </c>
      <c r="P1619" s="786" t="s">
        <v>2549</v>
      </c>
      <c r="Q1619" s="807" t="s">
        <v>813</v>
      </c>
      <c r="R1619" s="807" t="s">
        <v>17287</v>
      </c>
      <c r="S1619" s="807" t="s">
        <v>8952</v>
      </c>
      <c r="T1619" s="800" t="s">
        <v>10829</v>
      </c>
      <c r="U1619" s="782">
        <v>11</v>
      </c>
      <c r="V1619" s="956">
        <v>2</v>
      </c>
      <c r="W1619" s="807" t="s">
        <v>15994</v>
      </c>
      <c r="X1619" s="782">
        <v>1</v>
      </c>
      <c r="Y1619" s="807" t="s">
        <v>10268</v>
      </c>
      <c r="Z1619" s="782"/>
      <c r="AA1619" s="782">
        <v>1</v>
      </c>
      <c r="AB1619" s="807" t="s">
        <v>12934</v>
      </c>
      <c r="AC1619" s="782" t="s">
        <v>10027</v>
      </c>
      <c r="AD1619" s="782" t="s">
        <v>10027</v>
      </c>
      <c r="AE1619" s="782" t="s">
        <v>10027</v>
      </c>
      <c r="AF1619" s="782" t="s">
        <v>10027</v>
      </c>
      <c r="AG1619" s="782"/>
      <c r="AH1619" s="782"/>
      <c r="AI1619" s="807" t="s">
        <v>16758</v>
      </c>
      <c r="AJ1619" s="782"/>
    </row>
    <row r="1620" spans="2:36" ht="47.25" customHeight="1" x14ac:dyDescent="0.25">
      <c r="B1620" s="784">
        <v>1612</v>
      </c>
      <c r="C1620" s="785" t="s">
        <v>2809</v>
      </c>
      <c r="D1620" s="783" t="s">
        <v>10759</v>
      </c>
      <c r="E1620" s="800"/>
      <c r="F1620" s="783"/>
      <c r="G1620" s="800" t="s">
        <v>1105</v>
      </c>
      <c r="H1620" s="800"/>
      <c r="I1620" s="800"/>
      <c r="J1620" s="800"/>
      <c r="K1620" s="782"/>
      <c r="L1620" s="807"/>
      <c r="M1620" s="782"/>
      <c r="N1620" s="800"/>
      <c r="O1620" s="800"/>
      <c r="P1620" s="786"/>
      <c r="Q1620" s="807"/>
      <c r="R1620" s="807"/>
      <c r="S1620" s="807" t="s">
        <v>9057</v>
      </c>
      <c r="T1620" s="800"/>
      <c r="U1620" s="782"/>
      <c r="V1620" s="956"/>
      <c r="W1620" s="800"/>
      <c r="X1620" s="782"/>
      <c r="Y1620" s="800"/>
      <c r="Z1620" s="782"/>
      <c r="AA1620" s="782"/>
      <c r="AB1620" s="800"/>
      <c r="AC1620" s="782"/>
      <c r="AD1620" s="782"/>
      <c r="AE1620" s="782"/>
      <c r="AF1620" s="782"/>
      <c r="AG1620" s="782"/>
      <c r="AH1620" s="782"/>
      <c r="AI1620" s="782"/>
      <c r="AJ1620" s="782"/>
    </row>
    <row r="1621" spans="2:36" ht="47.25" customHeight="1" x14ac:dyDescent="0.25">
      <c r="B1621" s="784">
        <v>1613</v>
      </c>
      <c r="C1621" s="785" t="s">
        <v>2759</v>
      </c>
      <c r="D1621" s="783" t="s">
        <v>17147</v>
      </c>
      <c r="E1621" s="807" t="s">
        <v>17125</v>
      </c>
      <c r="F1621" s="783" t="s">
        <v>18108</v>
      </c>
      <c r="G1621" s="800" t="s">
        <v>1105</v>
      </c>
      <c r="H1621" s="800"/>
      <c r="I1621" s="800"/>
      <c r="J1621" s="800"/>
      <c r="K1621" s="782">
        <v>7990.8</v>
      </c>
      <c r="L1621" s="807">
        <f t="shared" si="146"/>
        <v>464.88</v>
      </c>
      <c r="M1621" s="807">
        <f t="shared" si="146"/>
        <v>144.24</v>
      </c>
      <c r="N1621" s="800">
        <v>38.74</v>
      </c>
      <c r="O1621" s="800">
        <v>12.02</v>
      </c>
      <c r="P1621" s="788" t="s">
        <v>1527</v>
      </c>
      <c r="Q1621" s="807" t="s">
        <v>813</v>
      </c>
      <c r="R1621" s="807" t="s">
        <v>8298</v>
      </c>
      <c r="S1621" s="807" t="s">
        <v>8952</v>
      </c>
      <c r="T1621" s="800" t="s">
        <v>17496</v>
      </c>
      <c r="U1621" s="782"/>
      <c r="V1621" s="956">
        <v>2</v>
      </c>
      <c r="W1621" s="800" t="s">
        <v>18058</v>
      </c>
      <c r="X1621" s="782">
        <v>1</v>
      </c>
      <c r="Y1621" s="800"/>
      <c r="Z1621" s="782"/>
      <c r="AA1621" s="782"/>
      <c r="AB1621" s="800"/>
      <c r="AC1621" s="782"/>
      <c r="AD1621" s="782"/>
      <c r="AE1621" s="782"/>
      <c r="AF1621" s="782"/>
      <c r="AG1621" s="782"/>
      <c r="AH1621" s="782"/>
      <c r="AI1621" s="782"/>
      <c r="AJ1621" s="782"/>
    </row>
    <row r="1622" spans="2:36" ht="47.25" customHeight="1" x14ac:dyDescent="0.25">
      <c r="B1622" s="784">
        <v>1614</v>
      </c>
      <c r="C1622" s="785" t="s">
        <v>2759</v>
      </c>
      <c r="D1622" s="783" t="s">
        <v>10762</v>
      </c>
      <c r="E1622" s="807"/>
      <c r="F1622" s="783"/>
      <c r="G1622" s="800" t="s">
        <v>1104</v>
      </c>
      <c r="H1622" s="800"/>
      <c r="I1622" s="800"/>
      <c r="J1622" s="800"/>
      <c r="K1622" s="782"/>
      <c r="L1622" s="807"/>
      <c r="M1622" s="782"/>
      <c r="N1622" s="800"/>
      <c r="O1622" s="800"/>
      <c r="P1622" s="786"/>
      <c r="Q1622" s="807"/>
      <c r="R1622" s="807" t="s">
        <v>17287</v>
      </c>
      <c r="S1622" s="807" t="s">
        <v>9057</v>
      </c>
      <c r="T1622" s="800"/>
      <c r="U1622" s="782"/>
      <c r="V1622" s="956"/>
      <c r="W1622" s="800"/>
      <c r="X1622" s="782"/>
      <c r="Y1622" s="800"/>
      <c r="Z1622" s="782"/>
      <c r="AA1622" s="782"/>
      <c r="AB1622" s="800"/>
      <c r="AC1622" s="782"/>
      <c r="AD1622" s="782"/>
      <c r="AE1622" s="782"/>
      <c r="AF1622" s="782"/>
      <c r="AG1622" s="782"/>
      <c r="AH1622" s="782"/>
      <c r="AI1622" s="782"/>
      <c r="AJ1622" s="782"/>
    </row>
    <row r="1623" spans="2:36" ht="47.25" customHeight="1" x14ac:dyDescent="0.25">
      <c r="B1623" s="784">
        <v>1615</v>
      </c>
      <c r="C1623" s="785" t="s">
        <v>2809</v>
      </c>
      <c r="D1623" s="783" t="s">
        <v>1366</v>
      </c>
      <c r="E1623" s="807"/>
      <c r="F1623" s="783"/>
      <c r="G1623" s="800" t="s">
        <v>1105</v>
      </c>
      <c r="H1623" s="800"/>
      <c r="I1623" s="800"/>
      <c r="J1623" s="800"/>
      <c r="K1623" s="782"/>
      <c r="L1623" s="807"/>
      <c r="M1623" s="782"/>
      <c r="N1623" s="800"/>
      <c r="O1623" s="800"/>
      <c r="P1623" s="786"/>
      <c r="Q1623" s="807"/>
      <c r="R1623" s="807"/>
      <c r="S1623" s="807" t="s">
        <v>9057</v>
      </c>
      <c r="T1623" s="800"/>
      <c r="U1623" s="782"/>
      <c r="V1623" s="956"/>
      <c r="W1623" s="800"/>
      <c r="X1623" s="782"/>
      <c r="Y1623" s="800"/>
      <c r="Z1623" s="782"/>
      <c r="AA1623" s="782"/>
      <c r="AB1623" s="800"/>
      <c r="AC1623" s="782"/>
      <c r="AD1623" s="782"/>
      <c r="AE1623" s="782"/>
      <c r="AF1623" s="782"/>
      <c r="AG1623" s="782"/>
      <c r="AH1623" s="782"/>
      <c r="AI1623" s="782"/>
      <c r="AJ1623" s="782"/>
    </row>
    <row r="1624" spans="2:36" ht="47.25" customHeight="1" x14ac:dyDescent="0.25">
      <c r="B1624" s="784">
        <v>1616</v>
      </c>
      <c r="C1624" s="785" t="s">
        <v>2809</v>
      </c>
      <c r="D1624" s="783" t="s">
        <v>10763</v>
      </c>
      <c r="E1624" s="807"/>
      <c r="F1624" s="783"/>
      <c r="G1624" s="800" t="s">
        <v>1105</v>
      </c>
      <c r="H1624" s="800"/>
      <c r="I1624" s="800"/>
      <c r="J1624" s="800"/>
      <c r="K1624" s="782"/>
      <c r="L1624" s="807"/>
      <c r="M1624" s="782"/>
      <c r="N1624" s="800"/>
      <c r="O1624" s="800"/>
      <c r="P1624" s="786"/>
      <c r="Q1624" s="807"/>
      <c r="R1624" s="807"/>
      <c r="S1624" s="807" t="s">
        <v>9057</v>
      </c>
      <c r="T1624" s="800"/>
      <c r="U1624" s="782"/>
      <c r="V1624" s="956"/>
      <c r="W1624" s="800"/>
      <c r="X1624" s="782"/>
      <c r="Y1624" s="800"/>
      <c r="Z1624" s="782"/>
      <c r="AA1624" s="782"/>
      <c r="AB1624" s="800"/>
      <c r="AC1624" s="782"/>
      <c r="AD1624" s="782"/>
      <c r="AE1624" s="782"/>
      <c r="AF1624" s="782"/>
      <c r="AG1624" s="782"/>
      <c r="AH1624" s="782"/>
      <c r="AI1624" s="782"/>
      <c r="AJ1624" s="782"/>
    </row>
    <row r="1625" spans="2:36" ht="47.25" customHeight="1" x14ac:dyDescent="0.25">
      <c r="B1625" s="784">
        <v>1617</v>
      </c>
      <c r="C1625" s="785" t="s">
        <v>2759</v>
      </c>
      <c r="D1625" s="783" t="s">
        <v>10764</v>
      </c>
      <c r="E1625" s="807" t="s">
        <v>17334</v>
      </c>
      <c r="F1625" s="783" t="s">
        <v>17335</v>
      </c>
      <c r="G1625" s="800" t="s">
        <v>1105</v>
      </c>
      <c r="H1625" s="800"/>
      <c r="I1625" s="800"/>
      <c r="J1625" s="800"/>
      <c r="K1625" s="782">
        <v>9919.2000000000007</v>
      </c>
      <c r="L1625" s="807">
        <f t="shared" si="146"/>
        <v>862.92</v>
      </c>
      <c r="M1625" s="807">
        <f t="shared" si="146"/>
        <v>267.84000000000003</v>
      </c>
      <c r="N1625" s="800">
        <v>71.91</v>
      </c>
      <c r="O1625" s="800">
        <v>22.32</v>
      </c>
      <c r="P1625" s="788" t="s">
        <v>1527</v>
      </c>
      <c r="Q1625" s="807" t="s">
        <v>813</v>
      </c>
      <c r="R1625" s="807" t="s">
        <v>8298</v>
      </c>
      <c r="S1625" s="807" t="s">
        <v>9057</v>
      </c>
      <c r="T1625" s="800"/>
      <c r="U1625" s="782"/>
      <c r="V1625" s="956"/>
      <c r="W1625" s="800"/>
      <c r="X1625" s="782"/>
      <c r="Y1625" s="800"/>
      <c r="Z1625" s="782"/>
      <c r="AA1625" s="782"/>
      <c r="AB1625" s="800"/>
      <c r="AC1625" s="782"/>
      <c r="AD1625" s="782"/>
      <c r="AE1625" s="782"/>
      <c r="AF1625" s="782"/>
      <c r="AG1625" s="782"/>
      <c r="AH1625" s="782"/>
      <c r="AI1625" s="782"/>
      <c r="AJ1625" s="782"/>
    </row>
    <row r="1626" spans="2:36" ht="47.25" customHeight="1" x14ac:dyDescent="0.25">
      <c r="B1626" s="784">
        <v>1618</v>
      </c>
      <c r="C1626" s="785" t="s">
        <v>2759</v>
      </c>
      <c r="D1626" s="783" t="s">
        <v>10765</v>
      </c>
      <c r="E1626" s="807" t="s">
        <v>13263</v>
      </c>
      <c r="F1626" s="783"/>
      <c r="G1626" s="800" t="s">
        <v>1105</v>
      </c>
      <c r="H1626" s="800"/>
      <c r="I1626" s="800"/>
      <c r="J1626" s="800"/>
      <c r="K1626" s="782"/>
      <c r="L1626" s="807"/>
      <c r="M1626" s="782"/>
      <c r="N1626" s="800"/>
      <c r="O1626" s="800"/>
      <c r="P1626" s="786"/>
      <c r="Q1626" s="807"/>
      <c r="R1626" s="807"/>
      <c r="S1626" s="807" t="s">
        <v>9057</v>
      </c>
      <c r="T1626" s="800"/>
      <c r="U1626" s="782"/>
      <c r="V1626" s="956"/>
      <c r="W1626" s="800"/>
      <c r="X1626" s="782"/>
      <c r="Y1626" s="800"/>
      <c r="Z1626" s="782"/>
      <c r="AA1626" s="782"/>
      <c r="AB1626" s="800"/>
      <c r="AC1626" s="782"/>
      <c r="AD1626" s="782"/>
      <c r="AE1626" s="782"/>
      <c r="AF1626" s="782"/>
      <c r="AG1626" s="782"/>
      <c r="AH1626" s="782"/>
      <c r="AI1626" s="782"/>
      <c r="AJ1626" s="782"/>
    </row>
    <row r="1627" spans="2:36" ht="47.25" customHeight="1" x14ac:dyDescent="0.25">
      <c r="B1627" s="784">
        <v>1619</v>
      </c>
      <c r="C1627" s="785" t="s">
        <v>2809</v>
      </c>
      <c r="D1627" s="783" t="s">
        <v>10766</v>
      </c>
      <c r="E1627" s="807"/>
      <c r="F1627" s="783"/>
      <c r="G1627" s="800" t="s">
        <v>1105</v>
      </c>
      <c r="H1627" s="800"/>
      <c r="I1627" s="800"/>
      <c r="J1627" s="800"/>
      <c r="K1627" s="782"/>
      <c r="L1627" s="807"/>
      <c r="M1627" s="782"/>
      <c r="N1627" s="800"/>
      <c r="O1627" s="800"/>
      <c r="P1627" s="786"/>
      <c r="Q1627" s="807"/>
      <c r="R1627" s="807"/>
      <c r="S1627" s="807" t="s">
        <v>9057</v>
      </c>
      <c r="T1627" s="800"/>
      <c r="U1627" s="782"/>
      <c r="V1627" s="956"/>
      <c r="W1627" s="800"/>
      <c r="X1627" s="782"/>
      <c r="Y1627" s="800"/>
      <c r="Z1627" s="782"/>
      <c r="AA1627" s="782">
        <v>1</v>
      </c>
      <c r="AB1627" s="800"/>
      <c r="AC1627" s="782"/>
      <c r="AD1627" s="782"/>
      <c r="AE1627" s="782"/>
      <c r="AF1627" s="782"/>
      <c r="AG1627" s="782"/>
      <c r="AH1627" s="782"/>
      <c r="AI1627" s="782"/>
      <c r="AJ1627" s="782"/>
    </row>
    <row r="1628" spans="2:36" ht="47.25" customHeight="1" x14ac:dyDescent="0.25">
      <c r="B1628" s="784">
        <v>1620</v>
      </c>
      <c r="C1628" s="785" t="s">
        <v>2809</v>
      </c>
      <c r="D1628" s="783" t="s">
        <v>10767</v>
      </c>
      <c r="E1628" s="807"/>
      <c r="F1628" s="783"/>
      <c r="G1628" s="800" t="s">
        <v>1105</v>
      </c>
      <c r="H1628" s="800"/>
      <c r="I1628" s="800"/>
      <c r="J1628" s="800"/>
      <c r="K1628" s="782"/>
      <c r="L1628" s="807"/>
      <c r="M1628" s="782"/>
      <c r="N1628" s="800"/>
      <c r="O1628" s="800"/>
      <c r="P1628" s="786"/>
      <c r="Q1628" s="807"/>
      <c r="R1628" s="807"/>
      <c r="S1628" s="807" t="s">
        <v>9057</v>
      </c>
      <c r="T1628" s="800"/>
      <c r="U1628" s="782"/>
      <c r="V1628" s="956"/>
      <c r="W1628" s="800"/>
      <c r="X1628" s="782"/>
      <c r="Y1628" s="800"/>
      <c r="Z1628" s="782"/>
      <c r="AA1628" s="782"/>
      <c r="AB1628" s="800"/>
      <c r="AC1628" s="782"/>
      <c r="AD1628" s="782"/>
      <c r="AE1628" s="782"/>
      <c r="AF1628" s="782"/>
      <c r="AG1628" s="782"/>
      <c r="AH1628" s="782"/>
      <c r="AI1628" s="782"/>
      <c r="AJ1628" s="782"/>
    </row>
    <row r="1629" spans="2:36" ht="47.25" customHeight="1" x14ac:dyDescent="0.25">
      <c r="B1629" s="784">
        <v>1621</v>
      </c>
      <c r="C1629" s="785" t="s">
        <v>2809</v>
      </c>
      <c r="D1629" s="783" t="s">
        <v>10768</v>
      </c>
      <c r="E1629" s="807"/>
      <c r="F1629" s="783"/>
      <c r="G1629" s="800" t="s">
        <v>1105</v>
      </c>
      <c r="H1629" s="800"/>
      <c r="I1629" s="800"/>
      <c r="J1629" s="800"/>
      <c r="K1629" s="782"/>
      <c r="L1629" s="807"/>
      <c r="M1629" s="782"/>
      <c r="N1629" s="800"/>
      <c r="O1629" s="800"/>
      <c r="P1629" s="786"/>
      <c r="Q1629" s="807"/>
      <c r="R1629" s="807"/>
      <c r="S1629" s="807" t="s">
        <v>9057</v>
      </c>
      <c r="T1629" s="800"/>
      <c r="U1629" s="782"/>
      <c r="V1629" s="956"/>
      <c r="W1629" s="800"/>
      <c r="X1629" s="782"/>
      <c r="Y1629" s="800"/>
      <c r="Z1629" s="782"/>
      <c r="AA1629" s="782"/>
      <c r="AB1629" s="800"/>
      <c r="AC1629" s="782"/>
      <c r="AD1629" s="782"/>
      <c r="AE1629" s="782"/>
      <c r="AF1629" s="782"/>
      <c r="AG1629" s="782"/>
      <c r="AH1629" s="782"/>
      <c r="AI1629" s="782"/>
      <c r="AJ1629" s="782"/>
    </row>
    <row r="1630" spans="2:36" ht="47.25" customHeight="1" x14ac:dyDescent="0.25">
      <c r="B1630" s="784">
        <v>1622</v>
      </c>
      <c r="C1630" s="785" t="s">
        <v>2809</v>
      </c>
      <c r="D1630" s="783" t="s">
        <v>10769</v>
      </c>
      <c r="E1630" s="807"/>
      <c r="F1630" s="783"/>
      <c r="G1630" s="800" t="s">
        <v>1105</v>
      </c>
      <c r="H1630" s="800"/>
      <c r="I1630" s="800"/>
      <c r="J1630" s="800"/>
      <c r="K1630" s="782"/>
      <c r="L1630" s="807"/>
      <c r="M1630" s="782"/>
      <c r="N1630" s="800"/>
      <c r="O1630" s="800"/>
      <c r="P1630" s="786"/>
      <c r="Q1630" s="807"/>
      <c r="R1630" s="807"/>
      <c r="S1630" s="807" t="s">
        <v>9057</v>
      </c>
      <c r="T1630" s="800"/>
      <c r="U1630" s="782"/>
      <c r="V1630" s="956"/>
      <c r="W1630" s="800"/>
      <c r="X1630" s="782"/>
      <c r="Y1630" s="800"/>
      <c r="Z1630" s="782"/>
      <c r="AA1630" s="782"/>
      <c r="AB1630" s="800"/>
      <c r="AC1630" s="782"/>
      <c r="AD1630" s="782"/>
      <c r="AE1630" s="782"/>
      <c r="AF1630" s="782"/>
      <c r="AG1630" s="782"/>
      <c r="AH1630" s="782"/>
      <c r="AI1630" s="782"/>
      <c r="AJ1630" s="782"/>
    </row>
    <row r="1631" spans="2:36" ht="47.25" customHeight="1" x14ac:dyDescent="0.25">
      <c r="B1631" s="784">
        <v>1623</v>
      </c>
      <c r="C1631" s="785" t="s">
        <v>2759</v>
      </c>
      <c r="D1631" s="783" t="s">
        <v>17126</v>
      </c>
      <c r="E1631" s="807" t="s">
        <v>17127</v>
      </c>
      <c r="F1631" s="854" t="s">
        <v>17852</v>
      </c>
      <c r="G1631" s="800" t="s">
        <v>1104</v>
      </c>
      <c r="H1631" s="800"/>
      <c r="I1631" s="800"/>
      <c r="J1631" s="800"/>
      <c r="K1631" s="782">
        <v>8609.7000000000007</v>
      </c>
      <c r="L1631" s="807">
        <f t="shared" si="146"/>
        <v>748.92</v>
      </c>
      <c r="M1631" s="807">
        <f t="shared" si="146"/>
        <v>232.44</v>
      </c>
      <c r="N1631" s="800">
        <v>62.41</v>
      </c>
      <c r="O1631" s="800">
        <v>19.37</v>
      </c>
      <c r="P1631" s="786" t="s">
        <v>743</v>
      </c>
      <c r="Q1631" s="807"/>
      <c r="R1631" s="807" t="s">
        <v>8298</v>
      </c>
      <c r="S1631" s="807" t="s">
        <v>8952</v>
      </c>
      <c r="T1631" s="800" t="s">
        <v>17486</v>
      </c>
      <c r="U1631" s="782"/>
      <c r="V1631" s="956">
        <v>1</v>
      </c>
      <c r="W1631" s="800"/>
      <c r="X1631" s="782">
        <v>1</v>
      </c>
      <c r="Y1631" s="800"/>
      <c r="Z1631" s="782"/>
      <c r="AA1631" s="782"/>
      <c r="AB1631" s="800"/>
      <c r="AC1631" s="782"/>
      <c r="AD1631" s="782"/>
      <c r="AE1631" s="782"/>
      <c r="AF1631" s="782"/>
      <c r="AG1631" s="782"/>
      <c r="AH1631" s="782"/>
      <c r="AI1631" s="782" t="s">
        <v>16742</v>
      </c>
      <c r="AJ1631" s="782"/>
    </row>
    <row r="1632" spans="2:36" s="577" customFormat="1" ht="47.25" customHeight="1" x14ac:dyDescent="0.25">
      <c r="B1632" s="784">
        <v>1624</v>
      </c>
      <c r="C1632" s="785" t="s">
        <v>2759</v>
      </c>
      <c r="D1632" s="783" t="s">
        <v>10771</v>
      </c>
      <c r="E1632" s="807" t="s">
        <v>10770</v>
      </c>
      <c r="F1632" s="783" t="s">
        <v>18086</v>
      </c>
      <c r="G1632" s="800" t="s">
        <v>1104</v>
      </c>
      <c r="H1632" s="807"/>
      <c r="I1632" s="800"/>
      <c r="J1632" s="800"/>
      <c r="K1632" s="782">
        <v>15552.2</v>
      </c>
      <c r="L1632" s="807">
        <f t="shared" si="146"/>
        <v>1337.52</v>
      </c>
      <c r="M1632" s="807">
        <f t="shared" si="146"/>
        <v>435.48</v>
      </c>
      <c r="N1632" s="800">
        <v>111.46</v>
      </c>
      <c r="O1632" s="800">
        <v>36.29</v>
      </c>
      <c r="P1632" s="786" t="s">
        <v>2549</v>
      </c>
      <c r="Q1632" s="807"/>
      <c r="R1632" s="807" t="s">
        <v>17287</v>
      </c>
      <c r="S1632" s="807" t="s">
        <v>8952</v>
      </c>
      <c r="T1632" s="800" t="s">
        <v>14665</v>
      </c>
      <c r="U1632" s="807">
        <v>14.2</v>
      </c>
      <c r="V1632" s="956">
        <v>3</v>
      </c>
      <c r="W1632" s="800" t="s">
        <v>15994</v>
      </c>
      <c r="X1632" s="782">
        <v>1</v>
      </c>
      <c r="Y1632" s="807" t="s">
        <v>10034</v>
      </c>
      <c r="Z1632" s="782"/>
      <c r="AA1632" s="782"/>
      <c r="AB1632" s="800"/>
      <c r="AC1632" s="782" t="s">
        <v>10027</v>
      </c>
      <c r="AD1632" s="782" t="s">
        <v>10027</v>
      </c>
      <c r="AE1632" s="782" t="s">
        <v>10027</v>
      </c>
      <c r="AF1632" s="782" t="s">
        <v>10027</v>
      </c>
      <c r="AG1632" s="782"/>
      <c r="AH1632" s="782"/>
      <c r="AI1632" s="807" t="s">
        <v>16746</v>
      </c>
      <c r="AJ1632" s="782"/>
    </row>
    <row r="1633" spans="2:36" ht="60" customHeight="1" x14ac:dyDescent="0.25">
      <c r="B1633" s="784">
        <v>1625</v>
      </c>
      <c r="C1633" s="785" t="s">
        <v>2759</v>
      </c>
      <c r="D1633" s="783" t="s">
        <v>10775</v>
      </c>
      <c r="E1633" s="807" t="s">
        <v>16017</v>
      </c>
      <c r="F1633" s="783" t="s">
        <v>10983</v>
      </c>
      <c r="G1633" s="800" t="s">
        <v>1104</v>
      </c>
      <c r="H1633" s="800" t="s">
        <v>14402</v>
      </c>
      <c r="I1633" s="800"/>
      <c r="J1633" s="800"/>
      <c r="K1633" s="782">
        <v>3995.1</v>
      </c>
      <c r="L1633" s="807">
        <f t="shared" si="146"/>
        <v>732</v>
      </c>
      <c r="M1633" s="807">
        <f t="shared" si="146"/>
        <v>107.88</v>
      </c>
      <c r="N1633" s="800">
        <v>61</v>
      </c>
      <c r="O1633" s="800">
        <v>8.99</v>
      </c>
      <c r="P1633" s="786" t="s">
        <v>2549</v>
      </c>
      <c r="Q1633" s="807" t="s">
        <v>813</v>
      </c>
      <c r="R1633" s="807" t="s">
        <v>17287</v>
      </c>
      <c r="S1633" s="807" t="s">
        <v>8952</v>
      </c>
      <c r="T1633" s="800" t="s">
        <v>14728</v>
      </c>
      <c r="U1633" s="807">
        <v>14.2</v>
      </c>
      <c r="V1633" s="956">
        <v>1</v>
      </c>
      <c r="W1633" s="800" t="s">
        <v>13048</v>
      </c>
      <c r="X1633" s="782">
        <v>1</v>
      </c>
      <c r="Y1633" s="800" t="s">
        <v>10268</v>
      </c>
      <c r="Z1633" s="782"/>
      <c r="AA1633" s="782"/>
      <c r="AB1633" s="800"/>
      <c r="AC1633" s="782" t="s">
        <v>10027</v>
      </c>
      <c r="AD1633" s="782" t="s">
        <v>10027</v>
      </c>
      <c r="AE1633" s="782" t="s">
        <v>10027</v>
      </c>
      <c r="AF1633" s="782" t="s">
        <v>2239</v>
      </c>
      <c r="AG1633" s="782"/>
      <c r="AH1633" s="782" t="s">
        <v>663</v>
      </c>
      <c r="AI1633" s="807" t="s">
        <v>16759</v>
      </c>
      <c r="AJ1633" s="782"/>
    </row>
    <row r="1634" spans="2:36" ht="120" customHeight="1" x14ac:dyDescent="0.25">
      <c r="B1634" s="784">
        <v>1626</v>
      </c>
      <c r="C1634" s="785" t="s">
        <v>2844</v>
      </c>
      <c r="D1634" s="783" t="s">
        <v>12679</v>
      </c>
      <c r="E1634" s="807" t="s">
        <v>10785</v>
      </c>
      <c r="F1634" s="783" t="s">
        <v>12680</v>
      </c>
      <c r="G1634" s="800" t="s">
        <v>1105</v>
      </c>
      <c r="H1634" s="800"/>
      <c r="I1634" s="800"/>
      <c r="J1634" s="800"/>
      <c r="K1634" s="782">
        <v>442.5</v>
      </c>
      <c r="L1634" s="807">
        <f t="shared" si="146"/>
        <v>38.519999999999996</v>
      </c>
      <c r="M1634" s="807">
        <f t="shared" si="146"/>
        <v>12</v>
      </c>
      <c r="N1634" s="800">
        <v>3.21</v>
      </c>
      <c r="O1634" s="800">
        <v>1</v>
      </c>
      <c r="P1634" s="788" t="s">
        <v>1527</v>
      </c>
      <c r="Q1634" s="807"/>
      <c r="R1634" s="807"/>
      <c r="S1634" s="807" t="s">
        <v>9057</v>
      </c>
      <c r="T1634" s="800"/>
      <c r="U1634" s="782"/>
      <c r="V1634" s="956"/>
      <c r="W1634" s="800"/>
      <c r="X1634" s="782"/>
      <c r="Y1634" s="800"/>
      <c r="Z1634" s="782"/>
      <c r="AA1634" s="782"/>
      <c r="AB1634" s="800"/>
      <c r="AC1634" s="782"/>
      <c r="AD1634" s="782"/>
      <c r="AE1634" s="782"/>
      <c r="AF1634" s="782"/>
      <c r="AG1634" s="782"/>
      <c r="AH1634" s="782"/>
      <c r="AI1634" s="800" t="s">
        <v>12681</v>
      </c>
      <c r="AJ1634" s="782"/>
    </row>
    <row r="1635" spans="2:36" ht="90" customHeight="1" x14ac:dyDescent="0.25">
      <c r="B1635" s="784">
        <v>1627</v>
      </c>
      <c r="C1635" s="785" t="s">
        <v>2790</v>
      </c>
      <c r="D1635" s="785" t="s">
        <v>10777</v>
      </c>
      <c r="E1635" s="807" t="s">
        <v>10920</v>
      </c>
      <c r="F1635" s="783" t="s">
        <v>10919</v>
      </c>
      <c r="G1635" s="800" t="s">
        <v>1105</v>
      </c>
      <c r="H1635" s="800"/>
      <c r="I1635" s="800"/>
      <c r="J1635" s="800"/>
      <c r="K1635" s="782">
        <v>7630.6</v>
      </c>
      <c r="L1635" s="807">
        <f t="shared" si="146"/>
        <v>663.84</v>
      </c>
      <c r="M1635" s="807">
        <f t="shared" si="146"/>
        <v>206.04000000000002</v>
      </c>
      <c r="N1635" s="800">
        <v>55.32</v>
      </c>
      <c r="O1635" s="800">
        <v>17.170000000000002</v>
      </c>
      <c r="P1635" s="788"/>
      <c r="Q1635" s="807"/>
      <c r="R1635" s="807"/>
      <c r="S1635" s="807" t="s">
        <v>9057</v>
      </c>
      <c r="T1635" s="800"/>
      <c r="U1635" s="782"/>
      <c r="V1635" s="956"/>
      <c r="W1635" s="800"/>
      <c r="X1635" s="782"/>
      <c r="Y1635" s="800"/>
      <c r="Z1635" s="782"/>
      <c r="AA1635" s="782"/>
      <c r="AB1635" s="800"/>
      <c r="AC1635" s="782"/>
      <c r="AD1635" s="782"/>
      <c r="AE1635" s="782"/>
      <c r="AF1635" s="782"/>
      <c r="AG1635" s="782"/>
      <c r="AH1635" s="782"/>
      <c r="AI1635" s="800" t="s">
        <v>10190</v>
      </c>
      <c r="AJ1635" s="782"/>
    </row>
    <row r="1636" spans="2:36" ht="47.25" customHeight="1" x14ac:dyDescent="0.25">
      <c r="B1636" s="784">
        <v>1628</v>
      </c>
      <c r="C1636" s="785" t="s">
        <v>2809</v>
      </c>
      <c r="D1636" s="888" t="s">
        <v>15971</v>
      </c>
      <c r="E1636" s="807"/>
      <c r="F1636" s="783"/>
      <c r="G1636" s="800" t="s">
        <v>1104</v>
      </c>
      <c r="H1636" s="800"/>
      <c r="I1636" s="800"/>
      <c r="J1636" s="800"/>
      <c r="K1636" s="782"/>
      <c r="L1636" s="807"/>
      <c r="M1636" s="782"/>
      <c r="N1636" s="800"/>
      <c r="O1636" s="800"/>
      <c r="P1636" s="786"/>
      <c r="Q1636" s="807"/>
      <c r="R1636" s="782"/>
      <c r="S1636" s="807" t="s">
        <v>9057</v>
      </c>
      <c r="T1636" s="800"/>
      <c r="U1636" s="782"/>
      <c r="V1636" s="956"/>
      <c r="W1636" s="800"/>
      <c r="X1636" s="782"/>
      <c r="Y1636" s="800"/>
      <c r="Z1636" s="782"/>
      <c r="AA1636" s="782"/>
      <c r="AB1636" s="800"/>
      <c r="AC1636" s="782"/>
      <c r="AD1636" s="782"/>
      <c r="AE1636" s="782"/>
      <c r="AF1636" s="782"/>
      <c r="AG1636" s="782"/>
      <c r="AH1636" s="782"/>
      <c r="AI1636" s="800"/>
      <c r="AJ1636" s="782"/>
    </row>
    <row r="1637" spans="2:36" ht="47.25" customHeight="1" x14ac:dyDescent="0.25">
      <c r="B1637" s="784">
        <v>1629</v>
      </c>
      <c r="C1637" s="785" t="s">
        <v>3034</v>
      </c>
      <c r="D1637" s="871" t="s">
        <v>17032</v>
      </c>
      <c r="E1637" s="807" t="s">
        <v>10786</v>
      </c>
      <c r="F1637" s="783" t="s">
        <v>15337</v>
      </c>
      <c r="G1637" s="800" t="s">
        <v>1105</v>
      </c>
      <c r="H1637" s="800"/>
      <c r="I1637" s="800"/>
      <c r="J1637" s="800"/>
      <c r="K1637" s="782">
        <v>4503</v>
      </c>
      <c r="L1637" s="807">
        <f t="shared" si="146"/>
        <v>391.79999999999995</v>
      </c>
      <c r="M1637" s="807">
        <f t="shared" si="146"/>
        <v>121.56</v>
      </c>
      <c r="N1637" s="800">
        <v>32.65</v>
      </c>
      <c r="O1637" s="800">
        <v>10.130000000000001</v>
      </c>
      <c r="P1637" s="788" t="s">
        <v>1527</v>
      </c>
      <c r="Q1637" s="807" t="s">
        <v>813</v>
      </c>
      <c r="R1637" s="782" t="s">
        <v>8298</v>
      </c>
      <c r="S1637" s="807" t="s">
        <v>8952</v>
      </c>
      <c r="T1637" s="800" t="s">
        <v>17215</v>
      </c>
      <c r="U1637" s="782">
        <v>2</v>
      </c>
      <c r="V1637" s="956">
        <v>1</v>
      </c>
      <c r="W1637" s="800" t="s">
        <v>11552</v>
      </c>
      <c r="X1637" s="782"/>
      <c r="Y1637" s="800"/>
      <c r="Z1637" s="782"/>
      <c r="AA1637" s="782"/>
      <c r="AB1637" s="800"/>
      <c r="AC1637" s="782"/>
      <c r="AD1637" s="782"/>
      <c r="AE1637" s="782"/>
      <c r="AF1637" s="782"/>
      <c r="AG1637" s="782"/>
      <c r="AH1637" s="782"/>
      <c r="AI1637" s="800" t="s">
        <v>16377</v>
      </c>
      <c r="AJ1637" s="782"/>
    </row>
    <row r="1638" spans="2:36" ht="135" customHeight="1" x14ac:dyDescent="0.25">
      <c r="B1638" s="784">
        <v>1630</v>
      </c>
      <c r="C1638" s="785" t="s">
        <v>1191</v>
      </c>
      <c r="D1638" s="871" t="s">
        <v>13133</v>
      </c>
      <c r="E1638" s="807" t="s">
        <v>13132</v>
      </c>
      <c r="F1638" s="783" t="s">
        <v>11406</v>
      </c>
      <c r="G1638" s="800" t="s">
        <v>1105</v>
      </c>
      <c r="H1638" s="800"/>
      <c r="I1638" s="800"/>
      <c r="J1638" s="800"/>
      <c r="K1638" s="782">
        <v>867.58</v>
      </c>
      <c r="L1638" s="807">
        <f t="shared" si="146"/>
        <v>75.48</v>
      </c>
      <c r="M1638" s="807">
        <f t="shared" si="146"/>
        <v>23.4</v>
      </c>
      <c r="N1638" s="800">
        <v>6.29</v>
      </c>
      <c r="O1638" s="800">
        <v>1.95</v>
      </c>
      <c r="P1638" s="788" t="s">
        <v>1527</v>
      </c>
      <c r="Q1638" s="807" t="s">
        <v>813</v>
      </c>
      <c r="R1638" s="807" t="s">
        <v>17287</v>
      </c>
      <c r="S1638" s="807" t="s">
        <v>8952</v>
      </c>
      <c r="T1638" s="800" t="s">
        <v>11409</v>
      </c>
      <c r="U1638" s="782">
        <v>11</v>
      </c>
      <c r="V1638" s="956">
        <v>1</v>
      </c>
      <c r="W1638" s="800" t="s">
        <v>11407</v>
      </c>
      <c r="X1638" s="782">
        <v>1</v>
      </c>
      <c r="Y1638" s="800" t="s">
        <v>10680</v>
      </c>
      <c r="Z1638" s="782"/>
      <c r="AA1638" s="782"/>
      <c r="AB1638" s="800"/>
      <c r="AC1638" s="782" t="s">
        <v>10027</v>
      </c>
      <c r="AD1638" s="782" t="s">
        <v>10027</v>
      </c>
      <c r="AE1638" s="782" t="s">
        <v>10027</v>
      </c>
      <c r="AF1638" s="782" t="s">
        <v>2239</v>
      </c>
      <c r="AG1638" s="782"/>
      <c r="AH1638" s="782"/>
      <c r="AI1638" s="800" t="s">
        <v>11408</v>
      </c>
      <c r="AJ1638" s="782"/>
    </row>
    <row r="1639" spans="2:36" ht="47.25" customHeight="1" x14ac:dyDescent="0.25">
      <c r="B1639" s="784">
        <v>1631</v>
      </c>
      <c r="C1639" s="785" t="s">
        <v>2759</v>
      </c>
      <c r="D1639" s="871" t="s">
        <v>10987</v>
      </c>
      <c r="E1639" s="807" t="s">
        <v>10988</v>
      </c>
      <c r="F1639" s="783" t="s">
        <v>10989</v>
      </c>
      <c r="G1639" s="800" t="s">
        <v>9071</v>
      </c>
      <c r="H1639" s="800"/>
      <c r="I1639" s="800"/>
      <c r="J1639" s="800"/>
      <c r="K1639" s="782">
        <v>2871.5</v>
      </c>
      <c r="L1639" s="807">
        <f t="shared" si="146"/>
        <v>246.94900000000001</v>
      </c>
      <c r="M1639" s="807">
        <f t="shared" si="146"/>
        <v>80.402000000000001</v>
      </c>
      <c r="N1639" s="786">
        <f>(K1639*0.086)/12</f>
        <v>20.579083333333333</v>
      </c>
      <c r="O1639" s="786">
        <f t="shared" ref="O1639:O1646" si="147">(K1639*0.028)/12</f>
        <v>6.700166666666667</v>
      </c>
      <c r="P1639" s="786" t="s">
        <v>9945</v>
      </c>
      <c r="Q1639" s="786" t="s">
        <v>9945</v>
      </c>
      <c r="R1639" s="807" t="s">
        <v>16712</v>
      </c>
      <c r="S1639" s="807" t="s">
        <v>8952</v>
      </c>
      <c r="T1639" s="800" t="s">
        <v>10990</v>
      </c>
      <c r="U1639" s="782"/>
      <c r="V1639" s="956">
        <v>1</v>
      </c>
      <c r="W1639" s="800" t="s">
        <v>10635</v>
      </c>
      <c r="X1639" s="782"/>
      <c r="Y1639" s="800"/>
      <c r="Z1639" s="782"/>
      <c r="AA1639" s="782"/>
      <c r="AB1639" s="800"/>
      <c r="AC1639" s="782"/>
      <c r="AD1639" s="782"/>
      <c r="AE1639" s="782"/>
      <c r="AF1639" s="782"/>
      <c r="AG1639" s="782"/>
      <c r="AH1639" s="782"/>
      <c r="AI1639" s="800"/>
      <c r="AJ1639" s="782"/>
    </row>
    <row r="1640" spans="2:36" ht="135" customHeight="1" x14ac:dyDescent="0.25">
      <c r="B1640" s="784">
        <v>1632</v>
      </c>
      <c r="C1640" s="785" t="s">
        <v>2759</v>
      </c>
      <c r="D1640" s="871" t="s">
        <v>10991</v>
      </c>
      <c r="E1640" s="807" t="s">
        <v>10993</v>
      </c>
      <c r="F1640" s="783" t="s">
        <v>10992</v>
      </c>
      <c r="G1640" s="800" t="s">
        <v>9071</v>
      </c>
      <c r="H1640" s="800"/>
      <c r="I1640" s="800" t="s">
        <v>10995</v>
      </c>
      <c r="J1640" s="800"/>
      <c r="K1640" s="782">
        <v>3225.4</v>
      </c>
      <c r="L1640" s="807">
        <f t="shared" si="146"/>
        <v>290.15999999999997</v>
      </c>
      <c r="M1640" s="807">
        <f t="shared" si="146"/>
        <v>90.311199999999999</v>
      </c>
      <c r="N1640" s="800">
        <v>24.18</v>
      </c>
      <c r="O1640" s="786">
        <f t="shared" si="147"/>
        <v>7.5259333333333336</v>
      </c>
      <c r="P1640" s="786" t="s">
        <v>9945</v>
      </c>
      <c r="Q1640" s="786" t="s">
        <v>9945</v>
      </c>
      <c r="R1640" s="807" t="s">
        <v>16712</v>
      </c>
      <c r="S1640" s="807" t="s">
        <v>8952</v>
      </c>
      <c r="T1640" s="800" t="s">
        <v>10994</v>
      </c>
      <c r="U1640" s="782"/>
      <c r="V1640" s="956">
        <v>4</v>
      </c>
      <c r="W1640" s="800" t="s">
        <v>10635</v>
      </c>
      <c r="X1640" s="782"/>
      <c r="Y1640" s="800"/>
      <c r="Z1640" s="782"/>
      <c r="AA1640" s="782"/>
      <c r="AB1640" s="800"/>
      <c r="AC1640" s="782"/>
      <c r="AD1640" s="782"/>
      <c r="AE1640" s="782"/>
      <c r="AF1640" s="782"/>
      <c r="AG1640" s="782"/>
      <c r="AH1640" s="782"/>
      <c r="AI1640" s="800" t="s">
        <v>17302</v>
      </c>
      <c r="AJ1640" s="782"/>
    </row>
    <row r="1641" spans="2:36" s="577" customFormat="1" ht="150" customHeight="1" x14ac:dyDescent="0.25">
      <c r="B1641" s="784">
        <v>1633</v>
      </c>
      <c r="C1641" s="785" t="s">
        <v>2759</v>
      </c>
      <c r="D1641" s="871" t="s">
        <v>10996</v>
      </c>
      <c r="E1641" s="807" t="s">
        <v>10997</v>
      </c>
      <c r="F1641" s="783" t="s">
        <v>10998</v>
      </c>
      <c r="G1641" s="800" t="s">
        <v>9071</v>
      </c>
      <c r="H1641" s="800" t="s">
        <v>10999</v>
      </c>
      <c r="I1641" s="800"/>
      <c r="J1641" s="800"/>
      <c r="K1641" s="782">
        <v>7651.6</v>
      </c>
      <c r="L1641" s="807">
        <f t="shared" si="146"/>
        <v>658.0376</v>
      </c>
      <c r="M1641" s="807">
        <f t="shared" si="146"/>
        <v>214.2448</v>
      </c>
      <c r="N1641" s="786">
        <f>K1641*0.086/12</f>
        <v>54.836466666666666</v>
      </c>
      <c r="O1641" s="786">
        <f t="shared" si="147"/>
        <v>17.853733333333334</v>
      </c>
      <c r="P1641" s="786" t="s">
        <v>16708</v>
      </c>
      <c r="Q1641" s="786" t="s">
        <v>16708</v>
      </c>
      <c r="R1641" s="807" t="s">
        <v>16712</v>
      </c>
      <c r="S1641" s="807" t="s">
        <v>8952</v>
      </c>
      <c r="T1641" s="800" t="s">
        <v>11000</v>
      </c>
      <c r="U1641" s="782"/>
      <c r="V1641" s="956">
        <v>2</v>
      </c>
      <c r="W1641" s="800" t="s">
        <v>11001</v>
      </c>
      <c r="X1641" s="782"/>
      <c r="Y1641" s="800"/>
      <c r="Z1641" s="782"/>
      <c r="AA1641" s="782"/>
      <c r="AB1641" s="800"/>
      <c r="AC1641" s="782"/>
      <c r="AD1641" s="782"/>
      <c r="AE1641" s="782"/>
      <c r="AF1641" s="782"/>
      <c r="AG1641" s="782"/>
      <c r="AH1641" s="782"/>
      <c r="AI1641" s="800"/>
      <c r="AJ1641" s="782"/>
    </row>
    <row r="1642" spans="2:36" s="577" customFormat="1" ht="60" customHeight="1" x14ac:dyDescent="0.25">
      <c r="B1642" s="784">
        <v>1634</v>
      </c>
      <c r="C1642" s="785" t="s">
        <v>2759</v>
      </c>
      <c r="D1642" s="871" t="s">
        <v>11002</v>
      </c>
      <c r="E1642" s="807"/>
      <c r="F1642" s="871" t="s">
        <v>11002</v>
      </c>
      <c r="G1642" s="800" t="s">
        <v>9071</v>
      </c>
      <c r="H1642" s="800"/>
      <c r="I1642" s="800"/>
      <c r="J1642" s="800"/>
      <c r="K1642" s="782">
        <v>644.5</v>
      </c>
      <c r="L1642" s="807">
        <f t="shared" si="146"/>
        <v>55.426999999999992</v>
      </c>
      <c r="M1642" s="807">
        <f t="shared" si="146"/>
        <v>18.045999999999999</v>
      </c>
      <c r="N1642" s="786">
        <f t="shared" ref="N1642:N1646" si="148">(K1642*0.086)/12</f>
        <v>4.6189166666666663</v>
      </c>
      <c r="O1642" s="786">
        <f t="shared" si="147"/>
        <v>1.5038333333333334</v>
      </c>
      <c r="P1642" s="786" t="s">
        <v>2549</v>
      </c>
      <c r="Q1642" s="786" t="s">
        <v>2549</v>
      </c>
      <c r="R1642" s="807" t="s">
        <v>16712</v>
      </c>
      <c r="S1642" s="807" t="s">
        <v>8952</v>
      </c>
      <c r="T1642" s="800" t="s">
        <v>11003</v>
      </c>
      <c r="U1642" s="782"/>
      <c r="V1642" s="956">
        <v>1</v>
      </c>
      <c r="W1642" s="800" t="s">
        <v>16454</v>
      </c>
      <c r="X1642" s="782">
        <v>1</v>
      </c>
      <c r="Y1642" s="800" t="s">
        <v>17860</v>
      </c>
      <c r="Z1642" s="782"/>
      <c r="AA1642" s="782"/>
      <c r="AB1642" s="800"/>
      <c r="AC1642" s="782"/>
      <c r="AD1642" s="782"/>
      <c r="AE1642" s="782"/>
      <c r="AF1642" s="782"/>
      <c r="AG1642" s="782"/>
      <c r="AH1642" s="782"/>
      <c r="AI1642" s="800"/>
      <c r="AJ1642" s="782"/>
    </row>
    <row r="1643" spans="2:36" ht="45" customHeight="1" x14ac:dyDescent="0.25">
      <c r="B1643" s="784">
        <v>1635</v>
      </c>
      <c r="C1643" s="785" t="s">
        <v>2759</v>
      </c>
      <c r="D1643" s="783" t="s">
        <v>11006</v>
      </c>
      <c r="E1643" s="800" t="s">
        <v>11007</v>
      </c>
      <c r="F1643" s="783" t="s">
        <v>11008</v>
      </c>
      <c r="G1643" s="807" t="s">
        <v>9071</v>
      </c>
      <c r="H1643" s="807"/>
      <c r="I1643" s="807"/>
      <c r="J1643" s="807"/>
      <c r="K1643" s="807">
        <v>12727.3</v>
      </c>
      <c r="L1643" s="807">
        <f t="shared" si="146"/>
        <v>1094.5477999999998</v>
      </c>
      <c r="M1643" s="807">
        <f t="shared" si="146"/>
        <v>356.36439999999999</v>
      </c>
      <c r="N1643" s="786">
        <f t="shared" si="148"/>
        <v>91.212316666666652</v>
      </c>
      <c r="O1643" s="786">
        <f t="shared" si="147"/>
        <v>29.697033333333334</v>
      </c>
      <c r="P1643" s="786" t="s">
        <v>10138</v>
      </c>
      <c r="Q1643" s="786" t="s">
        <v>10138</v>
      </c>
      <c r="R1643" s="807" t="s">
        <v>16712</v>
      </c>
      <c r="S1643" s="807" t="s">
        <v>8952</v>
      </c>
      <c r="T1643" s="800" t="s">
        <v>11009</v>
      </c>
      <c r="U1643" s="807"/>
      <c r="V1643" s="963">
        <v>2</v>
      </c>
      <c r="W1643" s="807" t="s">
        <v>10526</v>
      </c>
      <c r="X1643" s="807"/>
      <c r="Y1643" s="807"/>
      <c r="Z1643" s="807" t="s">
        <v>1570</v>
      </c>
      <c r="AA1643" s="807"/>
      <c r="AB1643" s="807"/>
      <c r="AC1643" s="807"/>
      <c r="AD1643" s="807"/>
      <c r="AE1643" s="807"/>
      <c r="AF1643" s="807"/>
      <c r="AG1643" s="807"/>
      <c r="AH1643" s="807"/>
      <c r="AI1643" s="807"/>
      <c r="AJ1643" s="807"/>
    </row>
    <row r="1644" spans="2:36" ht="60" customHeight="1" x14ac:dyDescent="0.25">
      <c r="B1644" s="784">
        <v>1636</v>
      </c>
      <c r="C1644" s="785" t="s">
        <v>2759</v>
      </c>
      <c r="D1644" s="783" t="s">
        <v>11010</v>
      </c>
      <c r="E1644" s="800" t="s">
        <v>11011</v>
      </c>
      <c r="F1644" s="783" t="s">
        <v>11012</v>
      </c>
      <c r="G1644" s="807" t="s">
        <v>9071</v>
      </c>
      <c r="H1644" s="807"/>
      <c r="I1644" s="807"/>
      <c r="J1644" s="807"/>
      <c r="K1644" s="807">
        <v>9853.6</v>
      </c>
      <c r="L1644" s="807">
        <f t="shared" si="146"/>
        <v>847.40959999999995</v>
      </c>
      <c r="M1644" s="807">
        <f t="shared" si="146"/>
        <v>275.9008</v>
      </c>
      <c r="N1644" s="786">
        <f t="shared" si="148"/>
        <v>70.617466666666658</v>
      </c>
      <c r="O1644" s="786">
        <f t="shared" si="147"/>
        <v>22.991733333333332</v>
      </c>
      <c r="P1644" s="786" t="s">
        <v>9973</v>
      </c>
      <c r="Q1644" s="786" t="s">
        <v>9973</v>
      </c>
      <c r="R1644" s="807" t="s">
        <v>16712</v>
      </c>
      <c r="S1644" s="807" t="s">
        <v>8952</v>
      </c>
      <c r="T1644" s="800" t="s">
        <v>11013</v>
      </c>
      <c r="U1644" s="807"/>
      <c r="V1644" s="963"/>
      <c r="W1644" s="807"/>
      <c r="X1644" s="807"/>
      <c r="Y1644" s="807"/>
      <c r="Z1644" s="807" t="s">
        <v>11034</v>
      </c>
      <c r="AA1644" s="807"/>
      <c r="AB1644" s="807"/>
      <c r="AC1644" s="807"/>
      <c r="AD1644" s="807"/>
      <c r="AE1644" s="807"/>
      <c r="AF1644" s="807"/>
      <c r="AG1644" s="807"/>
      <c r="AH1644" s="807"/>
      <c r="AI1644" s="807"/>
      <c r="AJ1644" s="807"/>
    </row>
    <row r="1645" spans="2:36" ht="45" customHeight="1" x14ac:dyDescent="0.25">
      <c r="B1645" s="784">
        <v>1637</v>
      </c>
      <c r="C1645" s="785" t="s">
        <v>2759</v>
      </c>
      <c r="D1645" s="783" t="s">
        <v>11014</v>
      </c>
      <c r="E1645" s="800" t="s">
        <v>11015</v>
      </c>
      <c r="F1645" s="783" t="s">
        <v>11016</v>
      </c>
      <c r="G1645" s="807" t="s">
        <v>9071</v>
      </c>
      <c r="H1645" s="807"/>
      <c r="I1645" s="807"/>
      <c r="J1645" s="807"/>
      <c r="K1645" s="807">
        <v>9854.6</v>
      </c>
      <c r="L1645" s="807">
        <f t="shared" si="146"/>
        <v>847.49559999999997</v>
      </c>
      <c r="M1645" s="807">
        <f t="shared" si="146"/>
        <v>275.92880000000002</v>
      </c>
      <c r="N1645" s="786">
        <f t="shared" si="148"/>
        <v>70.624633333333335</v>
      </c>
      <c r="O1645" s="786">
        <f t="shared" si="147"/>
        <v>22.994066666666669</v>
      </c>
      <c r="P1645" s="786" t="s">
        <v>9945</v>
      </c>
      <c r="Q1645" s="786" t="s">
        <v>9945</v>
      </c>
      <c r="R1645" s="807" t="s">
        <v>16712</v>
      </c>
      <c r="S1645" s="807" t="s">
        <v>8952</v>
      </c>
      <c r="T1645" s="800" t="s">
        <v>9420</v>
      </c>
      <c r="U1645" s="807"/>
      <c r="V1645" s="963">
        <v>2</v>
      </c>
      <c r="W1645" s="807" t="s">
        <v>10526</v>
      </c>
      <c r="X1645" s="807"/>
      <c r="Y1645" s="807"/>
      <c r="Z1645" s="807"/>
      <c r="AA1645" s="807"/>
      <c r="AB1645" s="807"/>
      <c r="AC1645" s="807"/>
      <c r="AD1645" s="807"/>
      <c r="AE1645" s="807"/>
      <c r="AF1645" s="807"/>
      <c r="AG1645" s="807"/>
      <c r="AH1645" s="807"/>
      <c r="AI1645" s="807"/>
      <c r="AJ1645" s="807"/>
    </row>
    <row r="1646" spans="2:36" ht="45" customHeight="1" x14ac:dyDescent="0.25">
      <c r="B1646" s="784">
        <v>1638</v>
      </c>
      <c r="C1646" s="798" t="s">
        <v>2759</v>
      </c>
      <c r="D1646" s="785" t="s">
        <v>11018</v>
      </c>
      <c r="E1646" s="807" t="s">
        <v>11017</v>
      </c>
      <c r="F1646" s="785" t="s">
        <v>11020</v>
      </c>
      <c r="G1646" s="807" t="s">
        <v>9071</v>
      </c>
      <c r="H1646" s="807"/>
      <c r="I1646" s="807"/>
      <c r="J1646" s="807"/>
      <c r="K1646" s="807">
        <v>3610</v>
      </c>
      <c r="L1646" s="807">
        <f t="shared" si="146"/>
        <v>310.45999999999998</v>
      </c>
      <c r="M1646" s="807">
        <f t="shared" si="146"/>
        <v>101.08000000000001</v>
      </c>
      <c r="N1646" s="786">
        <f t="shared" si="148"/>
        <v>25.871666666666666</v>
      </c>
      <c r="O1646" s="786">
        <f t="shared" si="147"/>
        <v>8.4233333333333338</v>
      </c>
      <c r="P1646" s="786" t="s">
        <v>11019</v>
      </c>
      <c r="Q1646" s="786" t="s">
        <v>11019</v>
      </c>
      <c r="R1646" s="807" t="s">
        <v>16712</v>
      </c>
      <c r="S1646" s="807" t="s">
        <v>8952</v>
      </c>
      <c r="T1646" s="800" t="s">
        <v>11021</v>
      </c>
      <c r="U1646" s="807"/>
      <c r="V1646" s="963">
        <v>2</v>
      </c>
      <c r="W1646" s="800" t="s">
        <v>10635</v>
      </c>
      <c r="X1646" s="807"/>
      <c r="Y1646" s="807"/>
      <c r="Z1646" s="807"/>
      <c r="AA1646" s="807"/>
      <c r="AB1646" s="807"/>
      <c r="AC1646" s="807"/>
      <c r="AD1646" s="807"/>
      <c r="AE1646" s="807"/>
      <c r="AF1646" s="807"/>
      <c r="AG1646" s="807"/>
      <c r="AH1646" s="807"/>
      <c r="AI1646" s="807" t="s">
        <v>13302</v>
      </c>
      <c r="AJ1646" s="807"/>
    </row>
    <row r="1647" spans="2:36" s="577" customFormat="1" ht="45" customHeight="1" x14ac:dyDescent="0.25">
      <c r="B1647" s="784">
        <v>1639</v>
      </c>
      <c r="C1647" s="798" t="s">
        <v>2759</v>
      </c>
      <c r="D1647" s="785" t="s">
        <v>11022</v>
      </c>
      <c r="E1647" s="807" t="s">
        <v>11024</v>
      </c>
      <c r="F1647" s="785" t="s">
        <v>18029</v>
      </c>
      <c r="G1647" s="807" t="s">
        <v>1104</v>
      </c>
      <c r="H1647" s="807"/>
      <c r="I1647" s="807"/>
      <c r="J1647" s="807"/>
      <c r="K1647" s="807">
        <v>8966.6</v>
      </c>
      <c r="L1647" s="807">
        <f t="shared" si="146"/>
        <v>771.12760000000003</v>
      </c>
      <c r="M1647" s="807">
        <f t="shared" si="146"/>
        <v>251.06480000000005</v>
      </c>
      <c r="N1647" s="786">
        <f t="shared" ref="N1647:N1648" si="149">K1647*0.086/12</f>
        <v>64.260633333333331</v>
      </c>
      <c r="O1647" s="786">
        <f t="shared" ref="O1647:O1701" si="150">(K1647*0.028)/12</f>
        <v>20.922066666666669</v>
      </c>
      <c r="P1647" s="788" t="s">
        <v>1527</v>
      </c>
      <c r="Q1647" s="786" t="s">
        <v>9945</v>
      </c>
      <c r="R1647" s="807" t="s">
        <v>17287</v>
      </c>
      <c r="S1647" s="807" t="s">
        <v>8952</v>
      </c>
      <c r="T1647" s="800" t="s">
        <v>11023</v>
      </c>
      <c r="U1647" s="807">
        <v>6</v>
      </c>
      <c r="V1647" s="1017">
        <v>2</v>
      </c>
      <c r="W1647" s="800" t="s">
        <v>15994</v>
      </c>
      <c r="X1647" s="807">
        <v>1</v>
      </c>
      <c r="Y1647" s="807" t="s">
        <v>10268</v>
      </c>
      <c r="Z1647" s="807"/>
      <c r="AA1647" s="807"/>
      <c r="AB1647" s="807" t="s">
        <v>10538</v>
      </c>
      <c r="AC1647" s="807"/>
      <c r="AD1647" s="807"/>
      <c r="AE1647" s="807"/>
      <c r="AF1647" s="807"/>
      <c r="AG1647" s="807"/>
      <c r="AH1647" s="807"/>
      <c r="AI1647" s="807" t="s">
        <v>17684</v>
      </c>
      <c r="AJ1647" s="807"/>
    </row>
    <row r="1648" spans="2:36" s="577" customFormat="1" ht="45" customHeight="1" x14ac:dyDescent="0.25">
      <c r="B1648" s="784">
        <v>1640</v>
      </c>
      <c r="C1648" s="798" t="s">
        <v>2759</v>
      </c>
      <c r="D1648" s="785" t="s">
        <v>11025</v>
      </c>
      <c r="E1648" s="807" t="s">
        <v>16018</v>
      </c>
      <c r="F1648" s="785" t="s">
        <v>18028</v>
      </c>
      <c r="G1648" s="807" t="s">
        <v>1104</v>
      </c>
      <c r="H1648" s="807"/>
      <c r="I1648" s="807"/>
      <c r="J1648" s="807"/>
      <c r="K1648" s="807">
        <v>5222.2</v>
      </c>
      <c r="L1648" s="807">
        <f t="shared" si="146"/>
        <v>449.10919999999993</v>
      </c>
      <c r="M1648" s="807">
        <f t="shared" si="146"/>
        <v>146.2216</v>
      </c>
      <c r="N1648" s="786">
        <f t="shared" si="149"/>
        <v>37.425766666666661</v>
      </c>
      <c r="O1648" s="786">
        <f t="shared" si="150"/>
        <v>12.185133333333333</v>
      </c>
      <c r="P1648" s="788" t="s">
        <v>11027</v>
      </c>
      <c r="Q1648" s="807" t="s">
        <v>813</v>
      </c>
      <c r="R1648" s="807" t="s">
        <v>17287</v>
      </c>
      <c r="S1648" s="807" t="s">
        <v>8952</v>
      </c>
      <c r="T1648" s="800" t="s">
        <v>11026</v>
      </c>
      <c r="U1648" s="807">
        <v>11</v>
      </c>
      <c r="V1648" s="1017">
        <v>2</v>
      </c>
      <c r="W1648" s="807" t="s">
        <v>16019</v>
      </c>
      <c r="X1648" s="807">
        <v>1</v>
      </c>
      <c r="Y1648" s="807" t="s">
        <v>10611</v>
      </c>
      <c r="Z1648" s="807"/>
      <c r="AA1648" s="807"/>
      <c r="AB1648" s="807" t="s">
        <v>11028</v>
      </c>
      <c r="AC1648" s="807" t="s">
        <v>10027</v>
      </c>
      <c r="AD1648" s="807" t="s">
        <v>10027</v>
      </c>
      <c r="AE1648" s="807" t="s">
        <v>10027</v>
      </c>
      <c r="AF1648" s="807" t="s">
        <v>2239</v>
      </c>
      <c r="AG1648" s="807"/>
      <c r="AH1648" s="807"/>
      <c r="AI1648" s="807" t="s">
        <v>16742</v>
      </c>
      <c r="AJ1648" s="807"/>
    </row>
    <row r="1649" spans="2:36" ht="60" customHeight="1" x14ac:dyDescent="0.25">
      <c r="B1649" s="784">
        <v>1641</v>
      </c>
      <c r="C1649" s="798" t="s">
        <v>2759</v>
      </c>
      <c r="D1649" s="785" t="s">
        <v>11029</v>
      </c>
      <c r="E1649" s="807" t="s">
        <v>11030</v>
      </c>
      <c r="F1649" s="785" t="s">
        <v>11031</v>
      </c>
      <c r="G1649" s="807" t="s">
        <v>9071</v>
      </c>
      <c r="H1649" s="807"/>
      <c r="I1649" s="807"/>
      <c r="J1649" s="807"/>
      <c r="K1649" s="807">
        <v>7324.8</v>
      </c>
      <c r="L1649" s="807">
        <f t="shared" si="146"/>
        <v>629.93279999999993</v>
      </c>
      <c r="M1649" s="807">
        <f t="shared" si="146"/>
        <v>205.09440000000001</v>
      </c>
      <c r="N1649" s="786">
        <f>(K1649*0.086)/12</f>
        <v>52.494399999999992</v>
      </c>
      <c r="O1649" s="786">
        <f t="shared" si="150"/>
        <v>17.091200000000001</v>
      </c>
      <c r="P1649" s="786" t="s">
        <v>16708</v>
      </c>
      <c r="Q1649" s="786" t="s">
        <v>16708</v>
      </c>
      <c r="R1649" s="807" t="s">
        <v>16712</v>
      </c>
      <c r="S1649" s="807" t="s">
        <v>8952</v>
      </c>
      <c r="T1649" s="800" t="s">
        <v>11032</v>
      </c>
      <c r="U1649" s="807"/>
      <c r="V1649" s="963"/>
      <c r="W1649" s="807"/>
      <c r="X1649" s="807"/>
      <c r="Y1649" s="807"/>
      <c r="Z1649" s="807" t="s">
        <v>11033</v>
      </c>
      <c r="AA1649" s="807"/>
      <c r="AB1649" s="807"/>
      <c r="AC1649" s="807"/>
      <c r="AD1649" s="807"/>
      <c r="AE1649" s="807"/>
      <c r="AF1649" s="807"/>
      <c r="AG1649" s="807"/>
      <c r="AH1649" s="807"/>
      <c r="AI1649" s="807"/>
      <c r="AJ1649" s="807"/>
    </row>
    <row r="1650" spans="2:36" ht="45" customHeight="1" x14ac:dyDescent="0.25">
      <c r="B1650" s="784">
        <v>1642</v>
      </c>
      <c r="C1650" s="798" t="s">
        <v>2759</v>
      </c>
      <c r="D1650" s="785" t="s">
        <v>11035</v>
      </c>
      <c r="E1650" s="807" t="s">
        <v>11036</v>
      </c>
      <c r="F1650" s="785" t="s">
        <v>11037</v>
      </c>
      <c r="G1650" s="807" t="s">
        <v>9071</v>
      </c>
      <c r="H1650" s="807" t="s">
        <v>14761</v>
      </c>
      <c r="I1650" s="807"/>
      <c r="J1650" s="807"/>
      <c r="K1650" s="807">
        <v>6293.4</v>
      </c>
      <c r="L1650" s="807">
        <f t="shared" si="146"/>
        <v>541.23239999999987</v>
      </c>
      <c r="M1650" s="807">
        <f t="shared" si="146"/>
        <v>176.21519999999998</v>
      </c>
      <c r="N1650" s="786">
        <f>K1650*0.086/12</f>
        <v>45.102699999999992</v>
      </c>
      <c r="O1650" s="786">
        <f t="shared" si="150"/>
        <v>14.684599999999998</v>
      </c>
      <c r="P1650" s="786" t="s">
        <v>2145</v>
      </c>
      <c r="Q1650" s="786" t="s">
        <v>2145</v>
      </c>
      <c r="R1650" s="807" t="s">
        <v>16712</v>
      </c>
      <c r="S1650" s="807" t="s">
        <v>8952</v>
      </c>
      <c r="T1650" s="800" t="s">
        <v>14760</v>
      </c>
      <c r="U1650" s="807"/>
      <c r="V1650" s="963">
        <v>3</v>
      </c>
      <c r="W1650" s="807" t="s">
        <v>1564</v>
      </c>
      <c r="X1650" s="807"/>
      <c r="Y1650" s="807"/>
      <c r="Z1650" s="807"/>
      <c r="AA1650" s="807"/>
      <c r="AB1650" s="807"/>
      <c r="AC1650" s="807"/>
      <c r="AD1650" s="807"/>
      <c r="AE1650" s="807"/>
      <c r="AF1650" s="807"/>
      <c r="AG1650" s="807"/>
      <c r="AH1650" s="807"/>
      <c r="AI1650" s="807"/>
      <c r="AJ1650" s="807"/>
    </row>
    <row r="1651" spans="2:36" ht="45" customHeight="1" x14ac:dyDescent="0.25">
      <c r="B1651" s="784">
        <v>1643</v>
      </c>
      <c r="C1651" s="798" t="s">
        <v>2759</v>
      </c>
      <c r="D1651" s="785" t="s">
        <v>11038</v>
      </c>
      <c r="E1651" s="807" t="s">
        <v>11039</v>
      </c>
      <c r="F1651" s="785" t="s">
        <v>11040</v>
      </c>
      <c r="G1651" s="807" t="s">
        <v>9071</v>
      </c>
      <c r="H1651" s="807"/>
      <c r="I1651" s="807"/>
      <c r="J1651" s="807"/>
      <c r="K1651" s="807">
        <v>2029.6</v>
      </c>
      <c r="L1651" s="807">
        <f t="shared" si="146"/>
        <v>174.54559999999998</v>
      </c>
      <c r="M1651" s="807">
        <f t="shared" si="146"/>
        <v>56.828800000000001</v>
      </c>
      <c r="N1651" s="786">
        <f>(K1651*0.086)/12</f>
        <v>14.545466666666664</v>
      </c>
      <c r="O1651" s="786">
        <f t="shared" si="150"/>
        <v>4.7357333333333331</v>
      </c>
      <c r="P1651" s="786" t="s">
        <v>9945</v>
      </c>
      <c r="Q1651" s="786" t="s">
        <v>9945</v>
      </c>
      <c r="R1651" s="807" t="s">
        <v>16712</v>
      </c>
      <c r="S1651" s="807" t="s">
        <v>8952</v>
      </c>
      <c r="T1651" s="800" t="s">
        <v>11041</v>
      </c>
      <c r="U1651" s="807"/>
      <c r="V1651" s="963"/>
      <c r="W1651" s="807"/>
      <c r="X1651" s="807"/>
      <c r="Y1651" s="807"/>
      <c r="Z1651" s="807" t="s">
        <v>1589</v>
      </c>
      <c r="AA1651" s="807"/>
      <c r="AB1651" s="807"/>
      <c r="AC1651" s="807"/>
      <c r="AD1651" s="807"/>
      <c r="AE1651" s="807"/>
      <c r="AF1651" s="807"/>
      <c r="AG1651" s="807"/>
      <c r="AH1651" s="807"/>
      <c r="AI1651" s="807"/>
      <c r="AJ1651" s="807"/>
    </row>
    <row r="1652" spans="2:36" ht="135" customHeight="1" x14ac:dyDescent="0.25">
      <c r="B1652" s="784">
        <v>1644</v>
      </c>
      <c r="C1652" s="798" t="s">
        <v>2759</v>
      </c>
      <c r="D1652" s="785" t="s">
        <v>11042</v>
      </c>
      <c r="E1652" s="807" t="s">
        <v>11044</v>
      </c>
      <c r="F1652" s="785" t="s">
        <v>11045</v>
      </c>
      <c r="G1652" s="807" t="s">
        <v>9071</v>
      </c>
      <c r="H1652" s="807" t="s">
        <v>11047</v>
      </c>
      <c r="I1652" s="807"/>
      <c r="J1652" s="807"/>
      <c r="K1652" s="807">
        <v>5693.8</v>
      </c>
      <c r="L1652" s="807">
        <f t="shared" si="146"/>
        <v>489.66679999999997</v>
      </c>
      <c r="M1652" s="807">
        <f t="shared" si="146"/>
        <v>159.4264</v>
      </c>
      <c r="N1652" s="786">
        <f t="shared" ref="N1652:N1654" si="151">K1652*0.086/12</f>
        <v>40.805566666666664</v>
      </c>
      <c r="O1652" s="786">
        <f t="shared" si="150"/>
        <v>13.285533333333333</v>
      </c>
      <c r="P1652" s="786" t="s">
        <v>9945</v>
      </c>
      <c r="Q1652" s="786" t="s">
        <v>9945</v>
      </c>
      <c r="R1652" s="807" t="s">
        <v>16712</v>
      </c>
      <c r="S1652" s="807" t="s">
        <v>8952</v>
      </c>
      <c r="T1652" s="800" t="s">
        <v>11046</v>
      </c>
      <c r="U1652" s="807"/>
      <c r="V1652" s="963">
        <v>4</v>
      </c>
      <c r="W1652" s="807" t="s">
        <v>11043</v>
      </c>
      <c r="X1652" s="807"/>
      <c r="Y1652" s="807"/>
      <c r="Z1652" s="807"/>
      <c r="AA1652" s="807"/>
      <c r="AB1652" s="807"/>
      <c r="AC1652" s="807"/>
      <c r="AD1652" s="807"/>
      <c r="AE1652" s="807"/>
      <c r="AF1652" s="807"/>
      <c r="AG1652" s="807"/>
      <c r="AH1652" s="807"/>
      <c r="AI1652" s="807"/>
      <c r="AJ1652" s="807"/>
    </row>
    <row r="1653" spans="2:36" ht="135" customHeight="1" x14ac:dyDescent="0.25">
      <c r="B1653" s="784">
        <v>1645</v>
      </c>
      <c r="C1653" s="798" t="s">
        <v>2759</v>
      </c>
      <c r="D1653" s="785" t="s">
        <v>11048</v>
      </c>
      <c r="E1653" s="807" t="s">
        <v>11049</v>
      </c>
      <c r="F1653" s="785" t="s">
        <v>11050</v>
      </c>
      <c r="G1653" s="807" t="s">
        <v>9071</v>
      </c>
      <c r="H1653" s="807" t="s">
        <v>11052</v>
      </c>
      <c r="I1653" s="807"/>
      <c r="J1653" s="807"/>
      <c r="K1653" s="807">
        <v>6583.5</v>
      </c>
      <c r="L1653" s="807">
        <f t="shared" si="146"/>
        <v>566.18099999999993</v>
      </c>
      <c r="M1653" s="807">
        <f t="shared" si="146"/>
        <v>184.33799999999999</v>
      </c>
      <c r="N1653" s="786">
        <f t="shared" si="151"/>
        <v>47.181749999999994</v>
      </c>
      <c r="O1653" s="786">
        <f t="shared" si="150"/>
        <v>15.361499999999999</v>
      </c>
      <c r="P1653" s="786" t="s">
        <v>9945</v>
      </c>
      <c r="Q1653" s="786" t="s">
        <v>9945</v>
      </c>
      <c r="R1653" s="807" t="s">
        <v>16712</v>
      </c>
      <c r="S1653" s="807" t="s">
        <v>8952</v>
      </c>
      <c r="T1653" s="800" t="s">
        <v>11051</v>
      </c>
      <c r="U1653" s="807"/>
      <c r="V1653" s="963">
        <v>4</v>
      </c>
      <c r="W1653" s="807" t="s">
        <v>10537</v>
      </c>
      <c r="X1653" s="807"/>
      <c r="Y1653" s="807"/>
      <c r="Z1653" s="807"/>
      <c r="AA1653" s="807"/>
      <c r="AB1653" s="807"/>
      <c r="AC1653" s="807"/>
      <c r="AD1653" s="807"/>
      <c r="AE1653" s="807"/>
      <c r="AF1653" s="807"/>
      <c r="AG1653" s="807"/>
      <c r="AH1653" s="807"/>
      <c r="AI1653" s="807"/>
      <c r="AJ1653" s="807"/>
    </row>
    <row r="1654" spans="2:36" s="577" customFormat="1" ht="120" customHeight="1" x14ac:dyDescent="0.25">
      <c r="B1654" s="784">
        <v>1646</v>
      </c>
      <c r="C1654" s="798" t="s">
        <v>2759</v>
      </c>
      <c r="D1654" s="785" t="s">
        <v>13147</v>
      </c>
      <c r="E1654" s="807" t="s">
        <v>11053</v>
      </c>
      <c r="F1654" s="785" t="s">
        <v>16541</v>
      </c>
      <c r="G1654" s="807" t="s">
        <v>9071</v>
      </c>
      <c r="H1654" s="807" t="s">
        <v>11054</v>
      </c>
      <c r="I1654" s="807"/>
      <c r="J1654" s="807"/>
      <c r="K1654" s="807">
        <v>2704.8</v>
      </c>
      <c r="L1654" s="807">
        <f t="shared" si="146"/>
        <v>232.61279999999999</v>
      </c>
      <c r="M1654" s="807">
        <f t="shared" si="146"/>
        <v>75.734400000000008</v>
      </c>
      <c r="N1654" s="786">
        <f t="shared" si="151"/>
        <v>19.384399999999999</v>
      </c>
      <c r="O1654" s="786">
        <f t="shared" si="150"/>
        <v>6.3112000000000004</v>
      </c>
      <c r="P1654" s="786" t="s">
        <v>9945</v>
      </c>
      <c r="Q1654" s="786" t="s">
        <v>9945</v>
      </c>
      <c r="R1654" s="807" t="s">
        <v>16712</v>
      </c>
      <c r="S1654" s="807" t="s">
        <v>8952</v>
      </c>
      <c r="T1654" s="800" t="s">
        <v>11055</v>
      </c>
      <c r="U1654" s="807"/>
      <c r="V1654" s="1002">
        <v>2</v>
      </c>
      <c r="W1654" s="807" t="s">
        <v>10537</v>
      </c>
      <c r="X1654" s="807"/>
      <c r="Y1654" s="807"/>
      <c r="Z1654" s="807"/>
      <c r="AA1654" s="807"/>
      <c r="AB1654" s="807"/>
      <c r="AC1654" s="807"/>
      <c r="AD1654" s="807"/>
      <c r="AE1654" s="807"/>
      <c r="AF1654" s="807"/>
      <c r="AG1654" s="807"/>
      <c r="AH1654" s="807"/>
      <c r="AI1654" s="807"/>
      <c r="AJ1654" s="807"/>
    </row>
    <row r="1655" spans="2:36" ht="45" customHeight="1" x14ac:dyDescent="0.25">
      <c r="B1655" s="784">
        <v>1647</v>
      </c>
      <c r="C1655" s="798" t="s">
        <v>2759</v>
      </c>
      <c r="D1655" s="785" t="s">
        <v>11056</v>
      </c>
      <c r="E1655" s="807" t="s">
        <v>11057</v>
      </c>
      <c r="F1655" s="785" t="s">
        <v>11058</v>
      </c>
      <c r="G1655" s="807" t="s">
        <v>9071</v>
      </c>
      <c r="H1655" s="807"/>
      <c r="I1655" s="807"/>
      <c r="J1655" s="807"/>
      <c r="K1655" s="807">
        <v>2802.8</v>
      </c>
      <c r="L1655" s="807">
        <f t="shared" si="146"/>
        <v>241.04079999999999</v>
      </c>
      <c r="M1655" s="807">
        <f t="shared" si="146"/>
        <v>78.478400000000008</v>
      </c>
      <c r="N1655" s="786">
        <f t="shared" ref="N1655:N1656" si="152">(K1655*0.086)/12</f>
        <v>20.086733333333331</v>
      </c>
      <c r="O1655" s="786">
        <f t="shared" si="150"/>
        <v>6.5398666666666676</v>
      </c>
      <c r="P1655" s="786" t="s">
        <v>9945</v>
      </c>
      <c r="Q1655" s="786" t="s">
        <v>9945</v>
      </c>
      <c r="R1655" s="807" t="s">
        <v>16712</v>
      </c>
      <c r="S1655" s="807" t="s">
        <v>8952</v>
      </c>
      <c r="T1655" s="800" t="s">
        <v>11059</v>
      </c>
      <c r="U1655" s="807"/>
      <c r="V1655" s="963">
        <v>2</v>
      </c>
      <c r="W1655" s="807" t="s">
        <v>10537</v>
      </c>
      <c r="X1655" s="807"/>
      <c r="Y1655" s="807"/>
      <c r="Z1655" s="807"/>
      <c r="AA1655" s="807"/>
      <c r="AB1655" s="807"/>
      <c r="AC1655" s="807"/>
      <c r="AD1655" s="807"/>
      <c r="AE1655" s="807"/>
      <c r="AF1655" s="807"/>
      <c r="AG1655" s="807"/>
      <c r="AH1655" s="807"/>
      <c r="AI1655" s="807"/>
      <c r="AJ1655" s="807"/>
    </row>
    <row r="1656" spans="2:36" s="577" customFormat="1" ht="45" customHeight="1" x14ac:dyDescent="0.25">
      <c r="B1656" s="784">
        <v>1648</v>
      </c>
      <c r="C1656" s="798" t="s">
        <v>2759</v>
      </c>
      <c r="D1656" s="785" t="s">
        <v>11063</v>
      </c>
      <c r="E1656" s="807" t="s">
        <v>11064</v>
      </c>
      <c r="F1656" s="785" t="s">
        <v>11065</v>
      </c>
      <c r="G1656" s="807" t="s">
        <v>9071</v>
      </c>
      <c r="H1656" s="807"/>
      <c r="I1656" s="807"/>
      <c r="J1656" s="807"/>
      <c r="K1656" s="807">
        <v>8791.4</v>
      </c>
      <c r="L1656" s="807">
        <f t="shared" si="146"/>
        <v>756.06039999999996</v>
      </c>
      <c r="M1656" s="807">
        <f t="shared" si="146"/>
        <v>246.1592</v>
      </c>
      <c r="N1656" s="786">
        <f t="shared" si="152"/>
        <v>63.00503333333333</v>
      </c>
      <c r="O1656" s="786">
        <f t="shared" si="150"/>
        <v>20.513266666666667</v>
      </c>
      <c r="P1656" s="786" t="s">
        <v>2549</v>
      </c>
      <c r="Q1656" s="786" t="s">
        <v>2549</v>
      </c>
      <c r="R1656" s="807" t="s">
        <v>16712</v>
      </c>
      <c r="S1656" s="807" t="s">
        <v>8952</v>
      </c>
      <c r="T1656" s="800" t="s">
        <v>7921</v>
      </c>
      <c r="U1656" s="807"/>
      <c r="V1656" s="994"/>
      <c r="W1656" s="807"/>
      <c r="X1656" s="807"/>
      <c r="Y1656" s="807"/>
      <c r="Z1656" s="807" t="s">
        <v>11066</v>
      </c>
      <c r="AA1656" s="807"/>
      <c r="AB1656" s="807"/>
      <c r="AC1656" s="807"/>
      <c r="AD1656" s="807"/>
      <c r="AE1656" s="807"/>
      <c r="AF1656" s="807"/>
      <c r="AG1656" s="807"/>
      <c r="AH1656" s="807"/>
      <c r="AI1656" s="807"/>
      <c r="AJ1656" s="807"/>
    </row>
    <row r="1657" spans="2:36" ht="409.5" customHeight="1" x14ac:dyDescent="0.25">
      <c r="B1657" s="784">
        <v>1649</v>
      </c>
      <c r="C1657" s="798" t="s">
        <v>2759</v>
      </c>
      <c r="D1657" s="785" t="s">
        <v>11067</v>
      </c>
      <c r="E1657" s="807" t="s">
        <v>11068</v>
      </c>
      <c r="F1657" s="785" t="s">
        <v>11069</v>
      </c>
      <c r="G1657" s="807" t="s">
        <v>9071</v>
      </c>
      <c r="H1657" s="807" t="s">
        <v>11071</v>
      </c>
      <c r="I1657" s="807"/>
      <c r="J1657" s="807"/>
      <c r="K1657" s="807">
        <v>9887.2999999999993</v>
      </c>
      <c r="L1657" s="807">
        <f t="shared" si="146"/>
        <v>850.30779999999982</v>
      </c>
      <c r="M1657" s="807">
        <f t="shared" si="146"/>
        <v>276.84440000000001</v>
      </c>
      <c r="N1657" s="786">
        <f t="shared" ref="N1657:N1661" si="153">K1657*0.086/12</f>
        <v>70.858983333333313</v>
      </c>
      <c r="O1657" s="786">
        <f t="shared" si="150"/>
        <v>23.070366666666668</v>
      </c>
      <c r="P1657" s="786" t="s">
        <v>17379</v>
      </c>
      <c r="Q1657" s="786" t="s">
        <v>17379</v>
      </c>
      <c r="R1657" s="807" t="s">
        <v>16712</v>
      </c>
      <c r="S1657" s="807" t="s">
        <v>8952</v>
      </c>
      <c r="T1657" s="800" t="s">
        <v>11070</v>
      </c>
      <c r="U1657" s="807"/>
      <c r="V1657" s="963">
        <v>1</v>
      </c>
      <c r="W1657" s="807"/>
      <c r="X1657" s="807"/>
      <c r="Y1657" s="807"/>
      <c r="Z1657" s="807" t="s">
        <v>16958</v>
      </c>
      <c r="AA1657" s="807"/>
      <c r="AB1657" s="807"/>
      <c r="AC1657" s="807"/>
      <c r="AD1657" s="807"/>
      <c r="AE1657" s="807"/>
      <c r="AF1657" s="807"/>
      <c r="AG1657" s="807"/>
      <c r="AH1657" s="807"/>
      <c r="AI1657" s="807"/>
      <c r="AJ1657" s="807"/>
    </row>
    <row r="1658" spans="2:36" ht="90" customHeight="1" x14ac:dyDescent="0.25">
      <c r="B1658" s="784">
        <v>1650</v>
      </c>
      <c r="C1658" s="798" t="s">
        <v>2759</v>
      </c>
      <c r="D1658" s="785" t="s">
        <v>11072</v>
      </c>
      <c r="E1658" s="807" t="s">
        <v>11073</v>
      </c>
      <c r="F1658" s="785" t="s">
        <v>11074</v>
      </c>
      <c r="G1658" s="807" t="s">
        <v>9071</v>
      </c>
      <c r="H1658" s="807" t="s">
        <v>14717</v>
      </c>
      <c r="I1658" s="807"/>
      <c r="J1658" s="807"/>
      <c r="K1658" s="807">
        <v>4154.1000000000004</v>
      </c>
      <c r="L1658" s="807">
        <f t="shared" si="146"/>
        <v>357.25260000000003</v>
      </c>
      <c r="M1658" s="807">
        <f t="shared" si="146"/>
        <v>116.31480000000002</v>
      </c>
      <c r="N1658" s="786">
        <f t="shared" si="153"/>
        <v>29.771050000000002</v>
      </c>
      <c r="O1658" s="786">
        <f t="shared" si="150"/>
        <v>9.6929000000000016</v>
      </c>
      <c r="P1658" s="786" t="s">
        <v>17379</v>
      </c>
      <c r="Q1658" s="786" t="s">
        <v>17379</v>
      </c>
      <c r="R1658" s="807" t="s">
        <v>16712</v>
      </c>
      <c r="S1658" s="807" t="s">
        <v>8952</v>
      </c>
      <c r="T1658" s="800" t="s">
        <v>14716</v>
      </c>
      <c r="U1658" s="807"/>
      <c r="V1658" s="963"/>
      <c r="W1658" s="807"/>
      <c r="X1658" s="807"/>
      <c r="Y1658" s="807"/>
      <c r="Z1658" s="807" t="s">
        <v>1570</v>
      </c>
      <c r="AA1658" s="807"/>
      <c r="AB1658" s="807"/>
      <c r="AC1658" s="807"/>
      <c r="AD1658" s="807"/>
      <c r="AE1658" s="807"/>
      <c r="AF1658" s="807"/>
      <c r="AG1658" s="807"/>
      <c r="AH1658" s="807"/>
      <c r="AI1658" s="807"/>
      <c r="AJ1658" s="807"/>
    </row>
    <row r="1659" spans="2:36" ht="90" customHeight="1" x14ac:dyDescent="0.25">
      <c r="B1659" s="784">
        <v>1651</v>
      </c>
      <c r="C1659" s="798" t="s">
        <v>2759</v>
      </c>
      <c r="D1659" s="785" t="s">
        <v>14707</v>
      </c>
      <c r="E1659" s="807" t="s">
        <v>14708</v>
      </c>
      <c r="F1659" s="785" t="s">
        <v>14709</v>
      </c>
      <c r="G1659" s="807" t="s">
        <v>9071</v>
      </c>
      <c r="H1659" s="807" t="s">
        <v>14710</v>
      </c>
      <c r="I1659" s="807"/>
      <c r="J1659" s="807"/>
      <c r="K1659" s="807"/>
      <c r="L1659" s="807">
        <f t="shared" si="146"/>
        <v>0</v>
      </c>
      <c r="M1659" s="807"/>
      <c r="N1659" s="786">
        <f t="shared" si="153"/>
        <v>0</v>
      </c>
      <c r="O1659" s="786">
        <f t="shared" si="150"/>
        <v>0</v>
      </c>
      <c r="P1659" s="786" t="s">
        <v>10138</v>
      </c>
      <c r="Q1659" s="786" t="s">
        <v>10138</v>
      </c>
      <c r="R1659" s="807" t="s">
        <v>16712</v>
      </c>
      <c r="S1659" s="807" t="s">
        <v>8952</v>
      </c>
      <c r="T1659" s="800" t="s">
        <v>14711</v>
      </c>
      <c r="U1659" s="807"/>
      <c r="V1659" s="963"/>
      <c r="W1659" s="807"/>
      <c r="X1659" s="807"/>
      <c r="Y1659" s="807"/>
      <c r="Z1659" s="807" t="s">
        <v>1567</v>
      </c>
      <c r="AA1659" s="807"/>
      <c r="AB1659" s="807"/>
      <c r="AC1659" s="807"/>
      <c r="AD1659" s="807"/>
      <c r="AE1659" s="807"/>
      <c r="AF1659" s="807"/>
      <c r="AG1659" s="807"/>
      <c r="AH1659" s="807"/>
      <c r="AI1659" s="807" t="s">
        <v>13302</v>
      </c>
      <c r="AJ1659" s="807"/>
    </row>
    <row r="1660" spans="2:36" ht="60" customHeight="1" x14ac:dyDescent="0.25">
      <c r="B1660" s="784">
        <v>1652</v>
      </c>
      <c r="C1660" s="798" t="s">
        <v>2759</v>
      </c>
      <c r="D1660" s="785" t="s">
        <v>11076</v>
      </c>
      <c r="E1660" s="807" t="s">
        <v>11077</v>
      </c>
      <c r="F1660" s="785" t="s">
        <v>11078</v>
      </c>
      <c r="G1660" s="807" t="s">
        <v>9071</v>
      </c>
      <c r="H1660" s="807" t="s">
        <v>11079</v>
      </c>
      <c r="I1660" s="807"/>
      <c r="J1660" s="807"/>
      <c r="K1660" s="807">
        <v>14555</v>
      </c>
      <c r="L1660" s="807">
        <f t="shared" si="146"/>
        <v>1251.7299999999998</v>
      </c>
      <c r="M1660" s="807">
        <f t="shared" si="146"/>
        <v>407.53999999999996</v>
      </c>
      <c r="N1660" s="786">
        <f t="shared" si="153"/>
        <v>104.31083333333332</v>
      </c>
      <c r="O1660" s="786">
        <f t="shared" si="150"/>
        <v>33.961666666666666</v>
      </c>
      <c r="P1660" s="786" t="s">
        <v>2549</v>
      </c>
      <c r="Q1660" s="786" t="s">
        <v>2549</v>
      </c>
      <c r="R1660" s="807" t="s">
        <v>16712</v>
      </c>
      <c r="S1660" s="807" t="s">
        <v>8952</v>
      </c>
      <c r="T1660" s="800" t="s">
        <v>11080</v>
      </c>
      <c r="U1660" s="807"/>
      <c r="V1660" s="963"/>
      <c r="W1660" s="807"/>
      <c r="X1660" s="807">
        <v>1</v>
      </c>
      <c r="Y1660" s="807"/>
      <c r="Z1660" s="807" t="s">
        <v>16959</v>
      </c>
      <c r="AA1660" s="807"/>
      <c r="AB1660" s="807"/>
      <c r="AC1660" s="807"/>
      <c r="AD1660" s="807"/>
      <c r="AE1660" s="807"/>
      <c r="AF1660" s="807"/>
      <c r="AG1660" s="807"/>
      <c r="AH1660" s="807"/>
      <c r="AI1660" s="807"/>
      <c r="AJ1660" s="807"/>
    </row>
    <row r="1661" spans="2:36" ht="135" customHeight="1" x14ac:dyDescent="0.25">
      <c r="B1661" s="784">
        <v>1653</v>
      </c>
      <c r="C1661" s="798" t="s">
        <v>2759</v>
      </c>
      <c r="D1661" s="785" t="s">
        <v>11081</v>
      </c>
      <c r="E1661" s="807" t="s">
        <v>11082</v>
      </c>
      <c r="F1661" s="785" t="s">
        <v>11083</v>
      </c>
      <c r="G1661" s="807" t="s">
        <v>9071</v>
      </c>
      <c r="H1661" s="807" t="s">
        <v>11084</v>
      </c>
      <c r="I1661" s="807"/>
      <c r="J1661" s="807"/>
      <c r="K1661" s="807">
        <v>9170.6</v>
      </c>
      <c r="L1661" s="807">
        <f t="shared" si="146"/>
        <v>788.67160000000001</v>
      </c>
      <c r="M1661" s="807">
        <f t="shared" si="146"/>
        <v>256.77680000000004</v>
      </c>
      <c r="N1661" s="786">
        <f t="shared" si="153"/>
        <v>65.722633333333334</v>
      </c>
      <c r="O1661" s="786">
        <f t="shared" si="150"/>
        <v>21.398066666666669</v>
      </c>
      <c r="P1661" s="786" t="s">
        <v>2549</v>
      </c>
      <c r="Q1661" s="786" t="s">
        <v>2549</v>
      </c>
      <c r="R1661" s="807" t="s">
        <v>16712</v>
      </c>
      <c r="S1661" s="807" t="s">
        <v>8952</v>
      </c>
      <c r="T1661" s="800" t="s">
        <v>11085</v>
      </c>
      <c r="U1661" s="807"/>
      <c r="V1661" s="963">
        <v>4</v>
      </c>
      <c r="W1661" s="807" t="s">
        <v>10500</v>
      </c>
      <c r="X1661" s="807"/>
      <c r="Y1661" s="807"/>
      <c r="Z1661" s="807"/>
      <c r="AA1661" s="807"/>
      <c r="AB1661" s="807"/>
      <c r="AC1661" s="807"/>
      <c r="AD1661" s="807"/>
      <c r="AE1661" s="807"/>
      <c r="AF1661" s="807"/>
      <c r="AG1661" s="807"/>
      <c r="AH1661" s="807"/>
      <c r="AI1661" s="807"/>
      <c r="AJ1661" s="807"/>
    </row>
    <row r="1662" spans="2:36" ht="60" customHeight="1" x14ac:dyDescent="0.25">
      <c r="B1662" s="784">
        <v>1654</v>
      </c>
      <c r="C1662" s="798" t="s">
        <v>2759</v>
      </c>
      <c r="D1662" s="785" t="s">
        <v>11086</v>
      </c>
      <c r="E1662" s="807" t="s">
        <v>11088</v>
      </c>
      <c r="F1662" s="785" t="s">
        <v>11089</v>
      </c>
      <c r="G1662" s="807" t="s">
        <v>9071</v>
      </c>
      <c r="H1662" s="807"/>
      <c r="I1662" s="807"/>
      <c r="J1662" s="807"/>
      <c r="K1662" s="807">
        <v>4085.1</v>
      </c>
      <c r="L1662" s="807">
        <f t="shared" si="146"/>
        <v>351.31859999999995</v>
      </c>
      <c r="M1662" s="807">
        <f t="shared" si="146"/>
        <v>114.3828</v>
      </c>
      <c r="N1662" s="786">
        <f>(K1662*0.086)/12</f>
        <v>29.276549999999997</v>
      </c>
      <c r="O1662" s="786">
        <f t="shared" si="150"/>
        <v>9.5319000000000003</v>
      </c>
      <c r="P1662" s="786" t="s">
        <v>2549</v>
      </c>
      <c r="Q1662" s="786" t="s">
        <v>2549</v>
      </c>
      <c r="R1662" s="807" t="s">
        <v>16712</v>
      </c>
      <c r="S1662" s="807" t="s">
        <v>8952</v>
      </c>
      <c r="T1662" s="800" t="s">
        <v>11087</v>
      </c>
      <c r="U1662" s="807"/>
      <c r="V1662" s="963"/>
      <c r="W1662" s="807"/>
      <c r="X1662" s="807"/>
      <c r="Y1662" s="807"/>
      <c r="Z1662" s="807" t="s">
        <v>16960</v>
      </c>
      <c r="AA1662" s="807"/>
      <c r="AB1662" s="807"/>
      <c r="AC1662" s="807"/>
      <c r="AD1662" s="807"/>
      <c r="AE1662" s="807"/>
      <c r="AF1662" s="807"/>
      <c r="AG1662" s="807"/>
      <c r="AH1662" s="807"/>
      <c r="AI1662" s="807"/>
      <c r="AJ1662" s="807"/>
    </row>
    <row r="1663" spans="2:36" ht="75" customHeight="1" x14ac:dyDescent="0.25">
      <c r="B1663" s="784">
        <v>1655</v>
      </c>
      <c r="C1663" s="798" t="s">
        <v>2759</v>
      </c>
      <c r="D1663" s="785" t="s">
        <v>11090</v>
      </c>
      <c r="E1663" s="807" t="s">
        <v>11091</v>
      </c>
      <c r="F1663" s="785" t="s">
        <v>11092</v>
      </c>
      <c r="G1663" s="807" t="s">
        <v>9071</v>
      </c>
      <c r="H1663" s="807"/>
      <c r="I1663" s="807" t="s">
        <v>11093</v>
      </c>
      <c r="J1663" s="807"/>
      <c r="K1663" s="807">
        <v>5127.49</v>
      </c>
      <c r="L1663" s="807">
        <f t="shared" si="146"/>
        <v>449.52</v>
      </c>
      <c r="M1663" s="807">
        <f t="shared" si="146"/>
        <v>143.56971999999999</v>
      </c>
      <c r="N1663" s="786">
        <v>37.46</v>
      </c>
      <c r="O1663" s="786">
        <f t="shared" si="150"/>
        <v>11.964143333333332</v>
      </c>
      <c r="P1663" s="786" t="s">
        <v>16708</v>
      </c>
      <c r="Q1663" s="786" t="s">
        <v>16708</v>
      </c>
      <c r="R1663" s="807" t="s">
        <v>16712</v>
      </c>
      <c r="S1663" s="807" t="s">
        <v>8952</v>
      </c>
      <c r="T1663" s="800" t="s">
        <v>11094</v>
      </c>
      <c r="U1663" s="807"/>
      <c r="V1663" s="963">
        <v>6</v>
      </c>
      <c r="W1663" s="807" t="s">
        <v>11095</v>
      </c>
      <c r="X1663" s="807"/>
      <c r="Y1663" s="807"/>
      <c r="Z1663" s="807"/>
      <c r="AA1663" s="807"/>
      <c r="AB1663" s="807"/>
      <c r="AC1663" s="807"/>
      <c r="AD1663" s="807"/>
      <c r="AE1663" s="807"/>
      <c r="AF1663" s="807"/>
      <c r="AG1663" s="807"/>
      <c r="AH1663" s="807"/>
      <c r="AI1663" s="807"/>
      <c r="AJ1663" s="807"/>
    </row>
    <row r="1664" spans="2:36" ht="90" customHeight="1" x14ac:dyDescent="0.25">
      <c r="B1664" s="784">
        <v>1656</v>
      </c>
      <c r="C1664" s="798" t="s">
        <v>2759</v>
      </c>
      <c r="D1664" s="785" t="s">
        <v>11096</v>
      </c>
      <c r="E1664" s="807" t="s">
        <v>11098</v>
      </c>
      <c r="F1664" s="785" t="s">
        <v>11097</v>
      </c>
      <c r="G1664" s="807" t="s">
        <v>9071</v>
      </c>
      <c r="H1664" s="807" t="s">
        <v>17355</v>
      </c>
      <c r="I1664" s="807"/>
      <c r="J1664" s="807"/>
      <c r="K1664" s="807">
        <v>5421.67</v>
      </c>
      <c r="L1664" s="807">
        <f t="shared" si="146"/>
        <v>466.26361999999995</v>
      </c>
      <c r="M1664" s="807">
        <f t="shared" si="146"/>
        <v>151.80676</v>
      </c>
      <c r="N1664" s="786">
        <f t="shared" ref="N1664:N1665" si="154">K1664*0.086/12</f>
        <v>38.855301666666662</v>
      </c>
      <c r="O1664" s="786">
        <f t="shared" si="150"/>
        <v>12.650563333333332</v>
      </c>
      <c r="P1664" s="788" t="s">
        <v>11100</v>
      </c>
      <c r="Q1664" s="788" t="s">
        <v>11100</v>
      </c>
      <c r="R1664" s="807" t="s">
        <v>16712</v>
      </c>
      <c r="S1664" s="807" t="s">
        <v>8952</v>
      </c>
      <c r="T1664" s="800" t="s">
        <v>11099</v>
      </c>
      <c r="U1664" s="807"/>
      <c r="V1664" s="963">
        <v>1</v>
      </c>
      <c r="W1664" s="807" t="s">
        <v>11101</v>
      </c>
      <c r="X1664" s="807"/>
      <c r="Y1664" s="807"/>
      <c r="Z1664" s="807"/>
      <c r="AA1664" s="807"/>
      <c r="AB1664" s="807"/>
      <c r="AC1664" s="807"/>
      <c r="AD1664" s="807"/>
      <c r="AE1664" s="807"/>
      <c r="AF1664" s="807"/>
      <c r="AG1664" s="807"/>
      <c r="AH1664" s="807"/>
      <c r="AI1664" s="807"/>
      <c r="AJ1664" s="807"/>
    </row>
    <row r="1665" spans="2:36" ht="90" customHeight="1" x14ac:dyDescent="0.25">
      <c r="B1665" s="784">
        <v>1657</v>
      </c>
      <c r="C1665" s="798" t="s">
        <v>2759</v>
      </c>
      <c r="D1665" s="785" t="s">
        <v>11102</v>
      </c>
      <c r="E1665" s="807" t="s">
        <v>11106</v>
      </c>
      <c r="F1665" s="785" t="s">
        <v>11104</v>
      </c>
      <c r="G1665" s="807" t="s">
        <v>9071</v>
      </c>
      <c r="H1665" s="807" t="s">
        <v>11103</v>
      </c>
      <c r="I1665" s="807"/>
      <c r="J1665" s="807"/>
      <c r="K1665" s="807">
        <v>10690.95</v>
      </c>
      <c r="L1665" s="807">
        <f t="shared" si="146"/>
        <v>919.4217000000001</v>
      </c>
      <c r="M1665" s="807">
        <f t="shared" si="146"/>
        <v>299.34660000000002</v>
      </c>
      <c r="N1665" s="786">
        <f t="shared" si="154"/>
        <v>76.618475000000004</v>
      </c>
      <c r="O1665" s="786">
        <f t="shared" si="150"/>
        <v>24.945550000000001</v>
      </c>
      <c r="P1665" s="786" t="s">
        <v>17283</v>
      </c>
      <c r="Q1665" s="786" t="s">
        <v>17284</v>
      </c>
      <c r="R1665" s="807" t="s">
        <v>16712</v>
      </c>
      <c r="S1665" s="807" t="s">
        <v>8952</v>
      </c>
      <c r="T1665" s="800" t="s">
        <v>11105</v>
      </c>
      <c r="U1665" s="807"/>
      <c r="V1665" s="963"/>
      <c r="W1665" s="807"/>
      <c r="X1665" s="807"/>
      <c r="Y1665" s="807"/>
      <c r="Z1665" s="807" t="s">
        <v>11107</v>
      </c>
      <c r="AA1665" s="807"/>
      <c r="AB1665" s="807"/>
      <c r="AC1665" s="807"/>
      <c r="AD1665" s="807"/>
      <c r="AE1665" s="807"/>
      <c r="AF1665" s="807"/>
      <c r="AG1665" s="807"/>
      <c r="AH1665" s="807"/>
      <c r="AI1665" s="807"/>
      <c r="AJ1665" s="807"/>
    </row>
    <row r="1666" spans="2:36" ht="60" customHeight="1" x14ac:dyDescent="0.25">
      <c r="B1666" s="784">
        <v>1658</v>
      </c>
      <c r="C1666" s="798" t="s">
        <v>2759</v>
      </c>
      <c r="D1666" s="785" t="s">
        <v>11108</v>
      </c>
      <c r="E1666" s="807" t="s">
        <v>11109</v>
      </c>
      <c r="F1666" s="785" t="s">
        <v>11110</v>
      </c>
      <c r="G1666" s="807" t="s">
        <v>9071</v>
      </c>
      <c r="H1666" s="807"/>
      <c r="I1666" s="807"/>
      <c r="J1666" s="807"/>
      <c r="K1666" s="807">
        <v>4102.8999999999996</v>
      </c>
      <c r="L1666" s="807">
        <f t="shared" si="146"/>
        <v>352.84939999999995</v>
      </c>
      <c r="M1666" s="807">
        <f t="shared" si="146"/>
        <v>114.88119999999998</v>
      </c>
      <c r="N1666" s="786">
        <f>(K1666*0.086)/12</f>
        <v>29.404116666666663</v>
      </c>
      <c r="O1666" s="786">
        <f t="shared" si="150"/>
        <v>9.5734333333333321</v>
      </c>
      <c r="P1666" s="786" t="s">
        <v>2549</v>
      </c>
      <c r="Q1666" s="786" t="s">
        <v>2549</v>
      </c>
      <c r="R1666" s="807" t="s">
        <v>16712</v>
      </c>
      <c r="S1666" s="807" t="s">
        <v>8952</v>
      </c>
      <c r="T1666" s="800" t="s">
        <v>11111</v>
      </c>
      <c r="U1666" s="807"/>
      <c r="V1666" s="963"/>
      <c r="W1666" s="807"/>
      <c r="X1666" s="807"/>
      <c r="Y1666" s="807"/>
      <c r="Z1666" s="807" t="s">
        <v>11112</v>
      </c>
      <c r="AA1666" s="807"/>
      <c r="AB1666" s="807"/>
      <c r="AC1666" s="807"/>
      <c r="AD1666" s="807"/>
      <c r="AE1666" s="807"/>
      <c r="AF1666" s="807"/>
      <c r="AG1666" s="807"/>
      <c r="AH1666" s="807"/>
      <c r="AI1666" s="807"/>
      <c r="AJ1666" s="807"/>
    </row>
    <row r="1667" spans="2:36" ht="60" customHeight="1" x14ac:dyDescent="0.25">
      <c r="B1667" s="784">
        <v>1659</v>
      </c>
      <c r="C1667" s="798" t="s">
        <v>2759</v>
      </c>
      <c r="D1667" s="785" t="s">
        <v>11116</v>
      </c>
      <c r="E1667" s="807" t="s">
        <v>11117</v>
      </c>
      <c r="F1667" s="785" t="s">
        <v>11118</v>
      </c>
      <c r="G1667" s="807" t="s">
        <v>9071</v>
      </c>
      <c r="H1667" s="807" t="s">
        <v>11119</v>
      </c>
      <c r="I1667" s="807"/>
      <c r="J1667" s="807"/>
      <c r="K1667" s="807">
        <v>5665.8</v>
      </c>
      <c r="L1667" s="807">
        <f t="shared" si="146"/>
        <v>487.25879999999995</v>
      </c>
      <c r="M1667" s="807">
        <f t="shared" si="146"/>
        <v>158.64240000000001</v>
      </c>
      <c r="N1667" s="786">
        <f t="shared" ref="N1667:N1668" si="155">K1667*0.086/12</f>
        <v>40.604899999999994</v>
      </c>
      <c r="O1667" s="786">
        <f t="shared" si="150"/>
        <v>13.2202</v>
      </c>
      <c r="P1667" s="786" t="s">
        <v>17380</v>
      </c>
      <c r="Q1667" s="786" t="s">
        <v>17380</v>
      </c>
      <c r="R1667" s="807" t="s">
        <v>16712</v>
      </c>
      <c r="S1667" s="807" t="s">
        <v>8952</v>
      </c>
      <c r="T1667" s="800" t="s">
        <v>3650</v>
      </c>
      <c r="U1667" s="807"/>
      <c r="V1667" s="963"/>
      <c r="W1667" s="807"/>
      <c r="X1667" s="807"/>
      <c r="Y1667" s="807"/>
      <c r="Z1667" s="807" t="s">
        <v>11120</v>
      </c>
      <c r="AA1667" s="807"/>
      <c r="AB1667" s="807"/>
      <c r="AC1667" s="807"/>
      <c r="AD1667" s="807"/>
      <c r="AE1667" s="807"/>
      <c r="AF1667" s="807"/>
      <c r="AG1667" s="807"/>
      <c r="AH1667" s="807"/>
      <c r="AI1667" s="807"/>
      <c r="AJ1667" s="807"/>
    </row>
    <row r="1668" spans="2:36" s="577" customFormat="1" ht="60" customHeight="1" x14ac:dyDescent="0.25">
      <c r="B1668" s="784">
        <v>1660</v>
      </c>
      <c r="C1668" s="798" t="s">
        <v>2759</v>
      </c>
      <c r="D1668" s="785" t="s">
        <v>11121</v>
      </c>
      <c r="E1668" s="807" t="s">
        <v>11122</v>
      </c>
      <c r="F1668" s="785" t="s">
        <v>11123</v>
      </c>
      <c r="G1668" s="807" t="s">
        <v>9071</v>
      </c>
      <c r="H1668" s="807" t="s">
        <v>11119</v>
      </c>
      <c r="I1668" s="807"/>
      <c r="J1668" s="807"/>
      <c r="K1668" s="807">
        <v>3873.9</v>
      </c>
      <c r="L1668" s="807">
        <f t="shared" si="146"/>
        <v>333.15539999999999</v>
      </c>
      <c r="M1668" s="807">
        <f t="shared" si="146"/>
        <v>108.4692</v>
      </c>
      <c r="N1668" s="786">
        <f t="shared" si="155"/>
        <v>27.76295</v>
      </c>
      <c r="O1668" s="786">
        <f t="shared" si="150"/>
        <v>9.0390999999999995</v>
      </c>
      <c r="P1668" s="786" t="s">
        <v>16711</v>
      </c>
      <c r="Q1668" s="786" t="s">
        <v>16711</v>
      </c>
      <c r="R1668" s="807" t="s">
        <v>16712</v>
      </c>
      <c r="S1668" s="807" t="s">
        <v>8952</v>
      </c>
      <c r="T1668" s="800" t="s">
        <v>11124</v>
      </c>
      <c r="U1668" s="807"/>
      <c r="V1668" s="994">
        <v>2</v>
      </c>
      <c r="W1668" s="807" t="s">
        <v>11125</v>
      </c>
      <c r="X1668" s="807"/>
      <c r="Y1668" s="807"/>
      <c r="Z1668" s="807"/>
      <c r="AA1668" s="807"/>
      <c r="AB1668" s="807"/>
      <c r="AC1668" s="807"/>
      <c r="AD1668" s="807"/>
      <c r="AE1668" s="807"/>
      <c r="AF1668" s="807"/>
      <c r="AG1668" s="807"/>
      <c r="AH1668" s="807"/>
      <c r="AI1668" s="807"/>
      <c r="AJ1668" s="807"/>
    </row>
    <row r="1669" spans="2:36" s="577" customFormat="1" ht="45" customHeight="1" x14ac:dyDescent="0.25">
      <c r="B1669" s="784">
        <v>1661</v>
      </c>
      <c r="C1669" s="798" t="s">
        <v>2759</v>
      </c>
      <c r="D1669" s="785" t="s">
        <v>11126</v>
      </c>
      <c r="E1669" s="807" t="s">
        <v>11128</v>
      </c>
      <c r="F1669" s="785" t="s">
        <v>11127</v>
      </c>
      <c r="G1669" s="807" t="s">
        <v>9071</v>
      </c>
      <c r="H1669" s="807"/>
      <c r="I1669" s="807"/>
      <c r="J1669" s="807"/>
      <c r="K1669" s="807">
        <v>7092.2</v>
      </c>
      <c r="L1669" s="807">
        <f t="shared" si="146"/>
        <v>609.92919999999992</v>
      </c>
      <c r="M1669" s="807">
        <f t="shared" si="146"/>
        <v>198.58159999999998</v>
      </c>
      <c r="N1669" s="786">
        <f>(K1669*0.086)/12</f>
        <v>50.827433333333325</v>
      </c>
      <c r="O1669" s="786">
        <f t="shared" si="150"/>
        <v>16.548466666666666</v>
      </c>
      <c r="P1669" s="786" t="s">
        <v>9945</v>
      </c>
      <c r="Q1669" s="786" t="s">
        <v>9945</v>
      </c>
      <c r="R1669" s="807" t="s">
        <v>16712</v>
      </c>
      <c r="S1669" s="807" t="s">
        <v>8952</v>
      </c>
      <c r="T1669" s="800" t="s">
        <v>11129</v>
      </c>
      <c r="U1669" s="807"/>
      <c r="V1669" s="994">
        <v>4</v>
      </c>
      <c r="W1669" s="807" t="s">
        <v>11125</v>
      </c>
      <c r="X1669" s="807"/>
      <c r="Y1669" s="807"/>
      <c r="Z1669" s="807"/>
      <c r="AA1669" s="807"/>
      <c r="AB1669" s="807"/>
      <c r="AC1669" s="807"/>
      <c r="AD1669" s="807"/>
      <c r="AE1669" s="807"/>
      <c r="AF1669" s="807"/>
      <c r="AG1669" s="807"/>
      <c r="AH1669" s="807"/>
      <c r="AI1669" s="807"/>
      <c r="AJ1669" s="807"/>
    </row>
    <row r="1670" spans="2:36" s="577" customFormat="1" ht="60" customHeight="1" x14ac:dyDescent="0.25">
      <c r="B1670" s="784">
        <v>1662</v>
      </c>
      <c r="C1670" s="798" t="s">
        <v>2759</v>
      </c>
      <c r="D1670" s="785" t="s">
        <v>11130</v>
      </c>
      <c r="E1670" s="807" t="s">
        <v>11131</v>
      </c>
      <c r="F1670" s="785" t="s">
        <v>11132</v>
      </c>
      <c r="G1670" s="807" t="s">
        <v>9071</v>
      </c>
      <c r="H1670" s="807" t="s">
        <v>17704</v>
      </c>
      <c r="I1670" s="807"/>
      <c r="J1670" s="807"/>
      <c r="K1670" s="807">
        <v>1947</v>
      </c>
      <c r="L1670" s="807">
        <f t="shared" si="146"/>
        <v>167.44199999999998</v>
      </c>
      <c r="M1670" s="807">
        <f t="shared" si="146"/>
        <v>54.516000000000005</v>
      </c>
      <c r="N1670" s="786">
        <f t="shared" ref="N1670:N1671" si="156">K1670*0.086/12</f>
        <v>13.953499999999998</v>
      </c>
      <c r="O1670" s="786">
        <f t="shared" si="150"/>
        <v>4.5430000000000001</v>
      </c>
      <c r="P1670" s="786" t="s">
        <v>17283</v>
      </c>
      <c r="Q1670" s="786" t="s">
        <v>17284</v>
      </c>
      <c r="R1670" s="807" t="s">
        <v>16712</v>
      </c>
      <c r="S1670" s="807" t="s">
        <v>8952</v>
      </c>
      <c r="T1670" s="800" t="s">
        <v>11133</v>
      </c>
      <c r="U1670" s="807"/>
      <c r="V1670" s="994">
        <v>1</v>
      </c>
      <c r="W1670" s="807" t="s">
        <v>11125</v>
      </c>
      <c r="X1670" s="807"/>
      <c r="Y1670" s="807"/>
      <c r="Z1670" s="807"/>
      <c r="AA1670" s="807"/>
      <c r="AB1670" s="807"/>
      <c r="AC1670" s="807"/>
      <c r="AD1670" s="807"/>
      <c r="AE1670" s="807"/>
      <c r="AF1670" s="807"/>
      <c r="AG1670" s="807"/>
      <c r="AH1670" s="807"/>
      <c r="AI1670" s="807"/>
      <c r="AJ1670" s="807"/>
    </row>
    <row r="1671" spans="2:36" ht="90" customHeight="1" x14ac:dyDescent="0.25">
      <c r="B1671" s="784">
        <v>1663</v>
      </c>
      <c r="C1671" s="798" t="s">
        <v>2759</v>
      </c>
      <c r="D1671" s="785" t="s">
        <v>11135</v>
      </c>
      <c r="E1671" s="807" t="s">
        <v>11136</v>
      </c>
      <c r="F1671" s="785" t="s">
        <v>16549</v>
      </c>
      <c r="G1671" s="807" t="s">
        <v>9071</v>
      </c>
      <c r="H1671" s="807" t="s">
        <v>11137</v>
      </c>
      <c r="I1671" s="807"/>
      <c r="J1671" s="807"/>
      <c r="K1671" s="807">
        <v>832.02</v>
      </c>
      <c r="L1671" s="807">
        <f t="shared" si="146"/>
        <v>71.553719999999998</v>
      </c>
      <c r="M1671" s="807">
        <f t="shared" si="146"/>
        <v>23.296559999999999</v>
      </c>
      <c r="N1671" s="786">
        <f t="shared" si="156"/>
        <v>5.9628100000000002</v>
      </c>
      <c r="O1671" s="786">
        <f t="shared" si="150"/>
        <v>1.9413799999999999</v>
      </c>
      <c r="P1671" s="788" t="s">
        <v>1231</v>
      </c>
      <c r="Q1671" s="788" t="s">
        <v>1231</v>
      </c>
      <c r="R1671" s="807" t="s">
        <v>16712</v>
      </c>
      <c r="S1671" s="807" t="s">
        <v>8952</v>
      </c>
      <c r="T1671" s="800" t="s">
        <v>11138</v>
      </c>
      <c r="U1671" s="807"/>
      <c r="V1671" s="963">
        <v>1</v>
      </c>
      <c r="W1671" s="807" t="s">
        <v>11271</v>
      </c>
      <c r="X1671" s="807"/>
      <c r="Y1671" s="807"/>
      <c r="Z1671" s="807"/>
      <c r="AA1671" s="807"/>
      <c r="AB1671" s="807"/>
      <c r="AC1671" s="807"/>
      <c r="AD1671" s="807"/>
      <c r="AE1671" s="807"/>
      <c r="AF1671" s="807"/>
      <c r="AG1671" s="807"/>
      <c r="AH1671" s="807"/>
      <c r="AI1671" s="807"/>
      <c r="AJ1671" s="807"/>
    </row>
    <row r="1672" spans="2:36" s="577" customFormat="1" ht="45" customHeight="1" x14ac:dyDescent="0.25">
      <c r="B1672" s="784">
        <v>1664</v>
      </c>
      <c r="C1672" s="798" t="s">
        <v>2759</v>
      </c>
      <c r="D1672" s="785" t="s">
        <v>11139</v>
      </c>
      <c r="E1672" s="807" t="s">
        <v>11140</v>
      </c>
      <c r="F1672" s="785" t="s">
        <v>11141</v>
      </c>
      <c r="G1672" s="807" t="s">
        <v>9071</v>
      </c>
      <c r="H1672" s="807"/>
      <c r="I1672" s="807"/>
      <c r="J1672" s="807"/>
      <c r="K1672" s="807">
        <v>10051.200000000001</v>
      </c>
      <c r="L1672" s="807">
        <f t="shared" si="146"/>
        <v>864.40319999999997</v>
      </c>
      <c r="M1672" s="807">
        <f t="shared" si="146"/>
        <v>281.43360000000001</v>
      </c>
      <c r="N1672" s="786">
        <f>(K1672*0.086)/12</f>
        <v>72.033599999999993</v>
      </c>
      <c r="O1672" s="786">
        <f t="shared" si="150"/>
        <v>23.4528</v>
      </c>
      <c r="P1672" s="788" t="s">
        <v>11143</v>
      </c>
      <c r="Q1672" s="788" t="s">
        <v>11143</v>
      </c>
      <c r="R1672" s="807" t="s">
        <v>16712</v>
      </c>
      <c r="S1672" s="807" t="s">
        <v>8952</v>
      </c>
      <c r="T1672" s="800" t="s">
        <v>11142</v>
      </c>
      <c r="U1672" s="807"/>
      <c r="V1672" s="1005"/>
      <c r="W1672" s="807"/>
      <c r="X1672" s="807"/>
      <c r="Y1672" s="807"/>
      <c r="Z1672" s="807" t="s">
        <v>11144</v>
      </c>
      <c r="AA1672" s="807"/>
      <c r="AB1672" s="807"/>
      <c r="AC1672" s="807"/>
      <c r="AD1672" s="807"/>
      <c r="AE1672" s="807"/>
      <c r="AF1672" s="807"/>
      <c r="AG1672" s="807"/>
      <c r="AH1672" s="807"/>
      <c r="AI1672" s="807"/>
      <c r="AJ1672" s="807"/>
    </row>
    <row r="1673" spans="2:36" ht="210" customHeight="1" x14ac:dyDescent="0.25">
      <c r="B1673" s="784">
        <v>1665</v>
      </c>
      <c r="C1673" s="798" t="s">
        <v>2759</v>
      </c>
      <c r="D1673" s="785" t="s">
        <v>9747</v>
      </c>
      <c r="E1673" s="807" t="s">
        <v>11145</v>
      </c>
      <c r="F1673" s="785" t="s">
        <v>11146</v>
      </c>
      <c r="G1673" s="807" t="s">
        <v>9071</v>
      </c>
      <c r="H1673" s="807" t="s">
        <v>11147</v>
      </c>
      <c r="I1673" s="807"/>
      <c r="J1673" s="807"/>
      <c r="K1673" s="807">
        <v>3943.93</v>
      </c>
      <c r="L1673" s="807">
        <f t="shared" si="146"/>
        <v>339.17797999999993</v>
      </c>
      <c r="M1673" s="807">
        <f t="shared" si="146"/>
        <v>110.43003999999999</v>
      </c>
      <c r="N1673" s="786">
        <f t="shared" ref="N1673:N1674" si="157">K1673*0.086/12</f>
        <v>28.264831666666662</v>
      </c>
      <c r="O1673" s="786">
        <f t="shared" si="150"/>
        <v>9.2025033333333326</v>
      </c>
      <c r="P1673" s="786" t="s">
        <v>2549</v>
      </c>
      <c r="Q1673" s="786" t="s">
        <v>2549</v>
      </c>
      <c r="R1673" s="807" t="s">
        <v>16712</v>
      </c>
      <c r="S1673" s="807" t="s">
        <v>8952</v>
      </c>
      <c r="T1673" s="800" t="s">
        <v>11148</v>
      </c>
      <c r="U1673" s="807"/>
      <c r="V1673" s="963">
        <v>2</v>
      </c>
      <c r="W1673" s="807" t="s">
        <v>11125</v>
      </c>
      <c r="X1673" s="807"/>
      <c r="Y1673" s="807"/>
      <c r="Z1673" s="807"/>
      <c r="AA1673" s="807"/>
      <c r="AB1673" s="807"/>
      <c r="AC1673" s="807"/>
      <c r="AD1673" s="807"/>
      <c r="AE1673" s="807"/>
      <c r="AF1673" s="807"/>
      <c r="AG1673" s="807"/>
      <c r="AH1673" s="807"/>
      <c r="AI1673" s="807"/>
      <c r="AJ1673" s="807"/>
    </row>
    <row r="1674" spans="2:36" ht="105" customHeight="1" x14ac:dyDescent="0.25">
      <c r="B1674" s="784">
        <v>1666</v>
      </c>
      <c r="C1674" s="798" t="s">
        <v>2759</v>
      </c>
      <c r="D1674" s="785" t="s">
        <v>11149</v>
      </c>
      <c r="E1674" s="807" t="s">
        <v>11151</v>
      </c>
      <c r="F1674" s="785" t="s">
        <v>11150</v>
      </c>
      <c r="G1674" s="807" t="s">
        <v>9071</v>
      </c>
      <c r="H1674" s="807" t="s">
        <v>11152</v>
      </c>
      <c r="I1674" s="807"/>
      <c r="J1674" s="807"/>
      <c r="K1674" s="807">
        <v>19148.919999999998</v>
      </c>
      <c r="L1674" s="807">
        <f t="shared" si="146"/>
        <v>1646.8071199999995</v>
      </c>
      <c r="M1674" s="807">
        <f t="shared" si="146"/>
        <v>536.16976</v>
      </c>
      <c r="N1674" s="786">
        <f t="shared" si="157"/>
        <v>137.23392666666663</v>
      </c>
      <c r="O1674" s="786">
        <f t="shared" si="150"/>
        <v>44.680813333333333</v>
      </c>
      <c r="P1674" s="788" t="s">
        <v>9617</v>
      </c>
      <c r="Q1674" s="788" t="s">
        <v>9617</v>
      </c>
      <c r="R1674" s="807" t="s">
        <v>16712</v>
      </c>
      <c r="S1674" s="807" t="s">
        <v>8952</v>
      </c>
      <c r="T1674" s="800" t="s">
        <v>11153</v>
      </c>
      <c r="U1674" s="807"/>
      <c r="V1674" s="963">
        <v>6</v>
      </c>
      <c r="W1674" s="807" t="s">
        <v>11154</v>
      </c>
      <c r="X1674" s="807"/>
      <c r="Y1674" s="807"/>
      <c r="Z1674" s="807"/>
      <c r="AA1674" s="807"/>
      <c r="AB1674" s="807"/>
      <c r="AC1674" s="807"/>
      <c r="AD1674" s="807"/>
      <c r="AE1674" s="807"/>
      <c r="AF1674" s="807"/>
      <c r="AG1674" s="807"/>
      <c r="AH1674" s="807"/>
      <c r="AI1674" s="807"/>
      <c r="AJ1674" s="807"/>
    </row>
    <row r="1675" spans="2:36" ht="60" customHeight="1" x14ac:dyDescent="0.25">
      <c r="B1675" s="784">
        <v>1667</v>
      </c>
      <c r="C1675" s="798" t="s">
        <v>2759</v>
      </c>
      <c r="D1675" s="785" t="s">
        <v>11155</v>
      </c>
      <c r="E1675" s="807" t="s">
        <v>11156</v>
      </c>
      <c r="F1675" s="785" t="s">
        <v>11157</v>
      </c>
      <c r="G1675" s="807" t="s">
        <v>9071</v>
      </c>
      <c r="H1675" s="807"/>
      <c r="I1675" s="807"/>
      <c r="J1675" s="807"/>
      <c r="K1675" s="807">
        <v>3842</v>
      </c>
      <c r="L1675" s="807">
        <f t="shared" si="146"/>
        <v>330.41199999999998</v>
      </c>
      <c r="M1675" s="807">
        <f t="shared" si="146"/>
        <v>107.57600000000002</v>
      </c>
      <c r="N1675" s="786">
        <f>(K1675*0.086)/12</f>
        <v>27.534333333333333</v>
      </c>
      <c r="O1675" s="786">
        <f t="shared" si="150"/>
        <v>8.9646666666666679</v>
      </c>
      <c r="P1675" s="786" t="s">
        <v>2549</v>
      </c>
      <c r="Q1675" s="786" t="s">
        <v>2549</v>
      </c>
      <c r="R1675" s="807" t="s">
        <v>16712</v>
      </c>
      <c r="S1675" s="807" t="s">
        <v>8952</v>
      </c>
      <c r="T1675" s="800" t="s">
        <v>11158</v>
      </c>
      <c r="U1675" s="807"/>
      <c r="V1675" s="963"/>
      <c r="W1675" s="807"/>
      <c r="X1675" s="807"/>
      <c r="Y1675" s="807"/>
      <c r="Z1675" s="807" t="s">
        <v>11159</v>
      </c>
      <c r="AA1675" s="807"/>
      <c r="AB1675" s="807"/>
      <c r="AC1675" s="807"/>
      <c r="AD1675" s="807"/>
      <c r="AE1675" s="807"/>
      <c r="AF1675" s="807"/>
      <c r="AG1675" s="807"/>
      <c r="AH1675" s="807"/>
      <c r="AI1675" s="807"/>
      <c r="AJ1675" s="807"/>
    </row>
    <row r="1676" spans="2:36" ht="60" customHeight="1" x14ac:dyDescent="0.25">
      <c r="B1676" s="784">
        <v>1668</v>
      </c>
      <c r="C1676" s="798" t="s">
        <v>2759</v>
      </c>
      <c r="D1676" s="785" t="s">
        <v>11160</v>
      </c>
      <c r="E1676" s="807" t="s">
        <v>11161</v>
      </c>
      <c r="F1676" s="785" t="s">
        <v>11162</v>
      </c>
      <c r="G1676" s="807" t="s">
        <v>9071</v>
      </c>
      <c r="H1676" s="807" t="s">
        <v>11164</v>
      </c>
      <c r="I1676" s="807"/>
      <c r="J1676" s="807"/>
      <c r="K1676" s="807">
        <v>2005.32</v>
      </c>
      <c r="L1676" s="807">
        <f t="shared" si="146"/>
        <v>172.45751999999999</v>
      </c>
      <c r="M1676" s="807">
        <f t="shared" si="146"/>
        <v>56.148960000000002</v>
      </c>
      <c r="N1676" s="786">
        <f>K1676*0.086/12</f>
        <v>14.371459999999999</v>
      </c>
      <c r="O1676" s="786">
        <f t="shared" si="150"/>
        <v>4.6790799999999999</v>
      </c>
      <c r="P1676" s="786"/>
      <c r="Q1676" s="786"/>
      <c r="R1676" s="807" t="s">
        <v>16712</v>
      </c>
      <c r="S1676" s="807" t="s">
        <v>8952</v>
      </c>
      <c r="T1676" s="800" t="s">
        <v>11163</v>
      </c>
      <c r="U1676" s="807"/>
      <c r="V1676" s="963">
        <v>1</v>
      </c>
      <c r="W1676" s="807" t="s">
        <v>13048</v>
      </c>
      <c r="X1676" s="807"/>
      <c r="Y1676" s="807"/>
      <c r="Z1676" s="807"/>
      <c r="AA1676" s="807"/>
      <c r="AB1676" s="807"/>
      <c r="AC1676" s="807"/>
      <c r="AD1676" s="807"/>
      <c r="AE1676" s="807"/>
      <c r="AF1676" s="807"/>
      <c r="AG1676" s="807"/>
      <c r="AH1676" s="807"/>
      <c r="AI1676" s="807"/>
      <c r="AJ1676" s="807"/>
    </row>
    <row r="1677" spans="2:36" ht="60" customHeight="1" x14ac:dyDescent="0.25">
      <c r="B1677" s="784">
        <v>1669</v>
      </c>
      <c r="C1677" s="798" t="s">
        <v>2759</v>
      </c>
      <c r="D1677" s="785" t="s">
        <v>11165</v>
      </c>
      <c r="E1677" s="807" t="s">
        <v>11166</v>
      </c>
      <c r="F1677" s="785" t="s">
        <v>11167</v>
      </c>
      <c r="G1677" s="807" t="s">
        <v>9071</v>
      </c>
      <c r="H1677" s="807"/>
      <c r="I1677" s="807"/>
      <c r="J1677" s="807"/>
      <c r="K1677" s="807">
        <v>2114.1</v>
      </c>
      <c r="L1677" s="807">
        <f t="shared" si="146"/>
        <v>181.81259999999997</v>
      </c>
      <c r="M1677" s="807">
        <f t="shared" si="146"/>
        <v>59.194800000000001</v>
      </c>
      <c r="N1677" s="786">
        <f>(K1677*0.086)/12</f>
        <v>15.151049999999998</v>
      </c>
      <c r="O1677" s="786">
        <f t="shared" si="150"/>
        <v>4.9329000000000001</v>
      </c>
      <c r="P1677" s="786" t="s">
        <v>2549</v>
      </c>
      <c r="Q1677" s="786" t="s">
        <v>2549</v>
      </c>
      <c r="R1677" s="807" t="s">
        <v>16712</v>
      </c>
      <c r="S1677" s="807" t="s">
        <v>8952</v>
      </c>
      <c r="T1677" s="800" t="s">
        <v>11168</v>
      </c>
      <c r="U1677" s="807"/>
      <c r="V1677" s="963"/>
      <c r="W1677" s="807"/>
      <c r="X1677" s="807"/>
      <c r="Y1677" s="807"/>
      <c r="Z1677" s="807" t="s">
        <v>11169</v>
      </c>
      <c r="AA1677" s="807"/>
      <c r="AB1677" s="807"/>
      <c r="AC1677" s="807"/>
      <c r="AD1677" s="807"/>
      <c r="AE1677" s="807"/>
      <c r="AF1677" s="807"/>
      <c r="AG1677" s="807"/>
      <c r="AH1677" s="807"/>
      <c r="AI1677" s="807"/>
      <c r="AJ1677" s="807"/>
    </row>
    <row r="1678" spans="2:36" ht="60" customHeight="1" x14ac:dyDescent="0.25">
      <c r="B1678" s="784">
        <v>1670</v>
      </c>
      <c r="C1678" s="798" t="s">
        <v>2759</v>
      </c>
      <c r="D1678" s="785" t="s">
        <v>11171</v>
      </c>
      <c r="E1678" s="807" t="s">
        <v>11172</v>
      </c>
      <c r="F1678" s="785" t="s">
        <v>11173</v>
      </c>
      <c r="G1678" s="807" t="s">
        <v>9071</v>
      </c>
      <c r="H1678" s="807" t="s">
        <v>16297</v>
      </c>
      <c r="I1678" s="807"/>
      <c r="J1678" s="807"/>
      <c r="K1678" s="807">
        <v>12028.5</v>
      </c>
      <c r="L1678" s="807">
        <f t="shared" si="146"/>
        <v>1034.451</v>
      </c>
      <c r="M1678" s="807">
        <f t="shared" si="146"/>
        <v>336.798</v>
      </c>
      <c r="N1678" s="786">
        <f>K1678*0.086/12</f>
        <v>86.204250000000002</v>
      </c>
      <c r="O1678" s="786">
        <f t="shared" si="150"/>
        <v>28.066500000000001</v>
      </c>
      <c r="P1678" s="786" t="s">
        <v>16689</v>
      </c>
      <c r="Q1678" s="786" t="s">
        <v>16689</v>
      </c>
      <c r="R1678" s="807" t="s">
        <v>16712</v>
      </c>
      <c r="S1678" s="807" t="s">
        <v>8952</v>
      </c>
      <c r="T1678" s="800" t="s">
        <v>11174</v>
      </c>
      <c r="U1678" s="807"/>
      <c r="V1678" s="963"/>
      <c r="W1678" s="807"/>
      <c r="X1678" s="807"/>
      <c r="Y1678" s="807"/>
      <c r="Z1678" s="807" t="s">
        <v>1567</v>
      </c>
      <c r="AA1678" s="807"/>
      <c r="AB1678" s="807"/>
      <c r="AC1678" s="807"/>
      <c r="AD1678" s="807"/>
      <c r="AE1678" s="807"/>
      <c r="AF1678" s="807"/>
      <c r="AG1678" s="807"/>
      <c r="AH1678" s="807"/>
      <c r="AI1678" s="807"/>
      <c r="AJ1678" s="807"/>
    </row>
    <row r="1679" spans="2:36" ht="60" customHeight="1" x14ac:dyDescent="0.25">
      <c r="B1679" s="784">
        <v>1671</v>
      </c>
      <c r="C1679" s="798" t="s">
        <v>2759</v>
      </c>
      <c r="D1679" s="785" t="s">
        <v>11175</v>
      </c>
      <c r="E1679" s="807" t="s">
        <v>11176</v>
      </c>
      <c r="F1679" s="785" t="s">
        <v>11177</v>
      </c>
      <c r="G1679" s="807" t="s">
        <v>9071</v>
      </c>
      <c r="H1679" s="807"/>
      <c r="I1679" s="807"/>
      <c r="J1679" s="807"/>
      <c r="K1679" s="807">
        <v>4076</v>
      </c>
      <c r="L1679" s="807">
        <f t="shared" ref="L1679:M1742" si="158">N1679*12</f>
        <v>350.53599999999994</v>
      </c>
      <c r="M1679" s="807">
        <f t="shared" si="158"/>
        <v>114.12800000000001</v>
      </c>
      <c r="N1679" s="786">
        <f t="shared" ref="N1679:N1680" si="159">(K1679*0.086)/12</f>
        <v>29.211333333333329</v>
      </c>
      <c r="O1679" s="786">
        <f t="shared" si="150"/>
        <v>9.5106666666666673</v>
      </c>
      <c r="P1679" s="786" t="s">
        <v>16689</v>
      </c>
      <c r="Q1679" s="786" t="s">
        <v>16689</v>
      </c>
      <c r="R1679" s="807" t="s">
        <v>16712</v>
      </c>
      <c r="S1679" s="807" t="s">
        <v>8952</v>
      </c>
      <c r="T1679" s="800" t="s">
        <v>11178</v>
      </c>
      <c r="U1679" s="807"/>
      <c r="V1679" s="963"/>
      <c r="W1679" s="807"/>
      <c r="X1679" s="807"/>
      <c r="Y1679" s="807"/>
      <c r="Z1679" s="807" t="s">
        <v>1570</v>
      </c>
      <c r="AA1679" s="807"/>
      <c r="AB1679" s="807"/>
      <c r="AC1679" s="807"/>
      <c r="AD1679" s="807"/>
      <c r="AE1679" s="807"/>
      <c r="AF1679" s="807"/>
      <c r="AG1679" s="807"/>
      <c r="AH1679" s="807"/>
      <c r="AI1679" s="807"/>
      <c r="AJ1679" s="807"/>
    </row>
    <row r="1680" spans="2:36" ht="60" customHeight="1" x14ac:dyDescent="0.25">
      <c r="B1680" s="784">
        <v>1672</v>
      </c>
      <c r="C1680" s="798" t="s">
        <v>2759</v>
      </c>
      <c r="D1680" s="785" t="s">
        <v>11179</v>
      </c>
      <c r="E1680" s="807" t="s">
        <v>11181</v>
      </c>
      <c r="F1680" s="785" t="s">
        <v>11180</v>
      </c>
      <c r="G1680" s="807" t="s">
        <v>9071</v>
      </c>
      <c r="H1680" s="807"/>
      <c r="I1680" s="807"/>
      <c r="J1680" s="807"/>
      <c r="K1680" s="807">
        <v>5659.7</v>
      </c>
      <c r="L1680" s="807">
        <f t="shared" si="158"/>
        <v>486.73419999999987</v>
      </c>
      <c r="M1680" s="807">
        <f t="shared" si="158"/>
        <v>158.4716</v>
      </c>
      <c r="N1680" s="786">
        <f t="shared" si="159"/>
        <v>40.561183333333325</v>
      </c>
      <c r="O1680" s="786">
        <f t="shared" si="150"/>
        <v>13.205966666666667</v>
      </c>
      <c r="P1680" s="786" t="s">
        <v>16689</v>
      </c>
      <c r="Q1680" s="786" t="s">
        <v>16689</v>
      </c>
      <c r="R1680" s="807" t="s">
        <v>16712</v>
      </c>
      <c r="S1680" s="807" t="s">
        <v>8952</v>
      </c>
      <c r="T1680" s="800" t="s">
        <v>11182</v>
      </c>
      <c r="U1680" s="807"/>
      <c r="V1680" s="963"/>
      <c r="W1680" s="807"/>
      <c r="X1680" s="807"/>
      <c r="Y1680" s="807"/>
      <c r="Z1680" s="807" t="s">
        <v>1610</v>
      </c>
      <c r="AA1680" s="807"/>
      <c r="AB1680" s="807"/>
      <c r="AC1680" s="807"/>
      <c r="AD1680" s="807"/>
      <c r="AE1680" s="807"/>
      <c r="AF1680" s="807"/>
      <c r="AG1680" s="807"/>
      <c r="AH1680" s="807"/>
      <c r="AI1680" s="807"/>
      <c r="AJ1680" s="807"/>
    </row>
    <row r="1681" spans="2:36" ht="75" customHeight="1" x14ac:dyDescent="0.25">
      <c r="B1681" s="784">
        <v>1673</v>
      </c>
      <c r="C1681" s="798" t="s">
        <v>2759</v>
      </c>
      <c r="D1681" s="785" t="s">
        <v>13160</v>
      </c>
      <c r="E1681" s="807" t="s">
        <v>11183</v>
      </c>
      <c r="F1681" s="785" t="s">
        <v>11184</v>
      </c>
      <c r="G1681" s="807" t="s">
        <v>9071</v>
      </c>
      <c r="H1681" s="807" t="s">
        <v>10820</v>
      </c>
      <c r="I1681" s="807"/>
      <c r="J1681" s="807"/>
      <c r="K1681" s="807">
        <v>1850.3</v>
      </c>
      <c r="L1681" s="807">
        <f t="shared" si="158"/>
        <v>159.12579999999997</v>
      </c>
      <c r="M1681" s="807">
        <f t="shared" si="158"/>
        <v>51.808399999999999</v>
      </c>
      <c r="N1681" s="786">
        <f>K1681*0.086/12</f>
        <v>13.260483333333331</v>
      </c>
      <c r="O1681" s="786">
        <f t="shared" si="150"/>
        <v>4.3173666666666666</v>
      </c>
      <c r="P1681" s="786" t="s">
        <v>2549</v>
      </c>
      <c r="Q1681" s="786" t="s">
        <v>2549</v>
      </c>
      <c r="R1681" s="807" t="s">
        <v>16712</v>
      </c>
      <c r="S1681" s="807" t="s">
        <v>8952</v>
      </c>
      <c r="T1681" s="800" t="s">
        <v>11185</v>
      </c>
      <c r="U1681" s="807"/>
      <c r="V1681" s="963"/>
      <c r="W1681" s="807"/>
      <c r="X1681" s="807"/>
      <c r="Y1681" s="807"/>
      <c r="Z1681" s="807" t="s">
        <v>11169</v>
      </c>
      <c r="AA1681" s="807"/>
      <c r="AB1681" s="807"/>
      <c r="AC1681" s="807"/>
      <c r="AD1681" s="807"/>
      <c r="AE1681" s="807"/>
      <c r="AF1681" s="807"/>
      <c r="AG1681" s="807"/>
      <c r="AH1681" s="807"/>
      <c r="AI1681" s="807"/>
      <c r="AJ1681" s="807"/>
    </row>
    <row r="1682" spans="2:36" ht="45" customHeight="1" x14ac:dyDescent="0.25">
      <c r="B1682" s="784">
        <v>1674</v>
      </c>
      <c r="C1682" s="798" t="s">
        <v>2759</v>
      </c>
      <c r="D1682" s="785" t="s">
        <v>11186</v>
      </c>
      <c r="E1682" s="807" t="s">
        <v>11187</v>
      </c>
      <c r="F1682" s="785" t="s">
        <v>11188</v>
      </c>
      <c r="G1682" s="807" t="s">
        <v>9071</v>
      </c>
      <c r="H1682" s="807"/>
      <c r="I1682" s="807"/>
      <c r="J1682" s="807"/>
      <c r="K1682" s="807">
        <v>4024.3</v>
      </c>
      <c r="L1682" s="807">
        <f t="shared" si="158"/>
        <v>346.08979999999997</v>
      </c>
      <c r="M1682" s="807">
        <f t="shared" si="158"/>
        <v>112.68039999999999</v>
      </c>
      <c r="N1682" s="786">
        <f>(K1682*0.086)/12</f>
        <v>28.840816666666665</v>
      </c>
      <c r="O1682" s="786">
        <f t="shared" si="150"/>
        <v>9.3900333333333332</v>
      </c>
      <c r="P1682" s="788" t="s">
        <v>11192</v>
      </c>
      <c r="Q1682" s="788" t="s">
        <v>11192</v>
      </c>
      <c r="R1682" s="807" t="s">
        <v>16712</v>
      </c>
      <c r="S1682" s="807" t="s">
        <v>8952</v>
      </c>
      <c r="T1682" s="800" t="s">
        <v>11189</v>
      </c>
      <c r="U1682" s="807"/>
      <c r="V1682" s="963"/>
      <c r="W1682" s="807"/>
      <c r="X1682" s="807"/>
      <c r="Y1682" s="807"/>
      <c r="Z1682" s="807" t="s">
        <v>1570</v>
      </c>
      <c r="AA1682" s="807"/>
      <c r="AB1682" s="807"/>
      <c r="AC1682" s="807"/>
      <c r="AD1682" s="807"/>
      <c r="AE1682" s="807"/>
      <c r="AF1682" s="807"/>
      <c r="AG1682" s="807"/>
      <c r="AH1682" s="807"/>
      <c r="AI1682" s="807"/>
      <c r="AJ1682" s="807"/>
    </row>
    <row r="1683" spans="2:36" ht="75" customHeight="1" x14ac:dyDescent="0.25">
      <c r="B1683" s="784">
        <v>1675</v>
      </c>
      <c r="C1683" s="798" t="s">
        <v>2759</v>
      </c>
      <c r="D1683" s="785" t="s">
        <v>11194</v>
      </c>
      <c r="E1683" s="807" t="s">
        <v>11191</v>
      </c>
      <c r="F1683" s="785" t="s">
        <v>11195</v>
      </c>
      <c r="G1683" s="807" t="s">
        <v>9071</v>
      </c>
      <c r="H1683" s="807" t="s">
        <v>11190</v>
      </c>
      <c r="I1683" s="807"/>
      <c r="J1683" s="807"/>
      <c r="K1683" s="807">
        <v>4012.6</v>
      </c>
      <c r="L1683" s="807">
        <f t="shared" si="158"/>
        <v>345.08359999999999</v>
      </c>
      <c r="M1683" s="807">
        <f t="shared" si="158"/>
        <v>112.3528</v>
      </c>
      <c r="N1683" s="786">
        <f>K1683*0.086/12</f>
        <v>28.756966666666667</v>
      </c>
      <c r="O1683" s="786">
        <f t="shared" si="150"/>
        <v>9.3627333333333329</v>
      </c>
      <c r="P1683" s="786" t="s">
        <v>2549</v>
      </c>
      <c r="Q1683" s="786" t="s">
        <v>2549</v>
      </c>
      <c r="R1683" s="807" t="s">
        <v>16712</v>
      </c>
      <c r="S1683" s="807" t="s">
        <v>8952</v>
      </c>
      <c r="T1683" s="800" t="s">
        <v>11193</v>
      </c>
      <c r="U1683" s="807"/>
      <c r="V1683" s="963">
        <v>2</v>
      </c>
      <c r="W1683" s="807" t="s">
        <v>10500</v>
      </c>
      <c r="X1683" s="807"/>
      <c r="Y1683" s="807"/>
      <c r="Z1683" s="807"/>
      <c r="AA1683" s="807"/>
      <c r="AB1683" s="807"/>
      <c r="AC1683" s="807"/>
      <c r="AD1683" s="807"/>
      <c r="AE1683" s="807"/>
      <c r="AF1683" s="807"/>
      <c r="AG1683" s="807"/>
      <c r="AH1683" s="807"/>
      <c r="AI1683" s="807"/>
      <c r="AJ1683" s="807"/>
    </row>
    <row r="1684" spans="2:36" ht="60" customHeight="1" x14ac:dyDescent="0.25">
      <c r="B1684" s="784">
        <v>1676</v>
      </c>
      <c r="C1684" s="798" t="s">
        <v>2759</v>
      </c>
      <c r="D1684" s="785" t="s">
        <v>11196</v>
      </c>
      <c r="E1684" s="807" t="s">
        <v>11197</v>
      </c>
      <c r="F1684" s="785" t="s">
        <v>11198</v>
      </c>
      <c r="G1684" s="807" t="s">
        <v>9071</v>
      </c>
      <c r="H1684" s="807"/>
      <c r="I1684" s="807"/>
      <c r="J1684" s="807"/>
      <c r="K1684" s="807">
        <v>4055.9</v>
      </c>
      <c r="L1684" s="807">
        <f t="shared" si="158"/>
        <v>348.80739999999997</v>
      </c>
      <c r="M1684" s="807">
        <f t="shared" si="158"/>
        <v>113.5652</v>
      </c>
      <c r="N1684" s="786">
        <f t="shared" ref="N1684:N1685" si="160">(K1684*0.086)/12</f>
        <v>29.067283333333332</v>
      </c>
      <c r="O1684" s="786">
        <f t="shared" si="150"/>
        <v>9.4637666666666664</v>
      </c>
      <c r="P1684" s="786" t="s">
        <v>16708</v>
      </c>
      <c r="Q1684" s="786" t="s">
        <v>16708</v>
      </c>
      <c r="R1684" s="807" t="s">
        <v>16712</v>
      </c>
      <c r="S1684" s="807" t="s">
        <v>8952</v>
      </c>
      <c r="T1684" s="800" t="s">
        <v>11199</v>
      </c>
      <c r="U1684" s="807"/>
      <c r="V1684" s="963"/>
      <c r="W1684" s="807"/>
      <c r="X1684" s="807"/>
      <c r="Y1684" s="807"/>
      <c r="Z1684" s="807" t="s">
        <v>1570</v>
      </c>
      <c r="AA1684" s="807"/>
      <c r="AB1684" s="807"/>
      <c r="AC1684" s="807"/>
      <c r="AD1684" s="807"/>
      <c r="AE1684" s="807"/>
      <c r="AF1684" s="807"/>
      <c r="AG1684" s="807"/>
      <c r="AH1684" s="807"/>
      <c r="AI1684" s="807"/>
      <c r="AJ1684" s="807"/>
    </row>
    <row r="1685" spans="2:36" ht="60" customHeight="1" x14ac:dyDescent="0.25">
      <c r="B1685" s="784">
        <v>1677</v>
      </c>
      <c r="C1685" s="798" t="s">
        <v>2759</v>
      </c>
      <c r="D1685" s="785" t="s">
        <v>11202</v>
      </c>
      <c r="E1685" s="807" t="s">
        <v>11200</v>
      </c>
      <c r="F1685" s="785" t="s">
        <v>11201</v>
      </c>
      <c r="G1685" s="807" t="s">
        <v>9071</v>
      </c>
      <c r="H1685" s="807"/>
      <c r="I1685" s="807"/>
      <c r="J1685" s="807"/>
      <c r="K1685" s="807">
        <v>3816.7</v>
      </c>
      <c r="L1685" s="807">
        <f t="shared" si="158"/>
        <v>328.23619999999994</v>
      </c>
      <c r="M1685" s="807">
        <f t="shared" si="158"/>
        <v>106.86759999999998</v>
      </c>
      <c r="N1685" s="786">
        <f t="shared" si="160"/>
        <v>27.353016666666662</v>
      </c>
      <c r="O1685" s="786">
        <f t="shared" si="150"/>
        <v>8.9056333333333324</v>
      </c>
      <c r="P1685" s="786" t="s">
        <v>16708</v>
      </c>
      <c r="Q1685" s="786" t="s">
        <v>16708</v>
      </c>
      <c r="R1685" s="807" t="s">
        <v>16712</v>
      </c>
      <c r="S1685" s="807" t="s">
        <v>8952</v>
      </c>
      <c r="T1685" s="800" t="s">
        <v>11203</v>
      </c>
      <c r="U1685" s="807"/>
      <c r="V1685" s="963"/>
      <c r="W1685" s="807"/>
      <c r="X1685" s="807"/>
      <c r="Y1685" s="807"/>
      <c r="Z1685" s="807" t="s">
        <v>1570</v>
      </c>
      <c r="AA1685" s="807"/>
      <c r="AB1685" s="807"/>
      <c r="AC1685" s="807"/>
      <c r="AD1685" s="807"/>
      <c r="AE1685" s="807"/>
      <c r="AF1685" s="807"/>
      <c r="AG1685" s="807"/>
      <c r="AH1685" s="807"/>
      <c r="AI1685" s="807"/>
      <c r="AJ1685" s="807"/>
    </row>
    <row r="1686" spans="2:36" ht="60" customHeight="1" x14ac:dyDescent="0.25">
      <c r="B1686" s="784">
        <v>1678</v>
      </c>
      <c r="C1686" s="798" t="s">
        <v>2759</v>
      </c>
      <c r="D1686" s="785" t="s">
        <v>11204</v>
      </c>
      <c r="E1686" s="807" t="s">
        <v>11205</v>
      </c>
      <c r="F1686" s="785" t="s">
        <v>11206</v>
      </c>
      <c r="G1686" s="807" t="s">
        <v>9071</v>
      </c>
      <c r="H1686" s="807" t="s">
        <v>11207</v>
      </c>
      <c r="I1686" s="807"/>
      <c r="J1686" s="807"/>
      <c r="K1686" s="807">
        <v>7286.5</v>
      </c>
      <c r="L1686" s="807">
        <f t="shared" si="158"/>
        <v>626.6389999999999</v>
      </c>
      <c r="M1686" s="807">
        <f t="shared" si="158"/>
        <v>204.02199999999999</v>
      </c>
      <c r="N1686" s="786">
        <f>K1686*0.086/12</f>
        <v>52.219916666666656</v>
      </c>
      <c r="O1686" s="786">
        <f t="shared" si="150"/>
        <v>17.001833333333334</v>
      </c>
      <c r="P1686" s="786" t="s">
        <v>16708</v>
      </c>
      <c r="Q1686" s="786" t="s">
        <v>16708</v>
      </c>
      <c r="R1686" s="807" t="s">
        <v>16712</v>
      </c>
      <c r="S1686" s="807" t="s">
        <v>8952</v>
      </c>
      <c r="T1686" s="800" t="s">
        <v>11208</v>
      </c>
      <c r="U1686" s="807"/>
      <c r="V1686" s="963">
        <v>4</v>
      </c>
      <c r="W1686" s="807"/>
      <c r="X1686" s="807"/>
      <c r="Y1686" s="807"/>
      <c r="Z1686" s="807"/>
      <c r="AA1686" s="807"/>
      <c r="AB1686" s="807"/>
      <c r="AC1686" s="807"/>
      <c r="AD1686" s="807"/>
      <c r="AE1686" s="807"/>
      <c r="AF1686" s="807"/>
      <c r="AG1686" s="807"/>
      <c r="AH1686" s="807"/>
      <c r="AI1686" s="807"/>
      <c r="AJ1686" s="807"/>
    </row>
    <row r="1687" spans="2:36" ht="45" customHeight="1" x14ac:dyDescent="0.25">
      <c r="B1687" s="784">
        <v>1679</v>
      </c>
      <c r="C1687" s="798" t="s">
        <v>2759</v>
      </c>
      <c r="D1687" s="785" t="s">
        <v>11209</v>
      </c>
      <c r="E1687" s="807" t="s">
        <v>11210</v>
      </c>
      <c r="F1687" s="785" t="s">
        <v>11211</v>
      </c>
      <c r="G1687" s="807" t="s">
        <v>9071</v>
      </c>
      <c r="H1687" s="807"/>
      <c r="I1687" s="807"/>
      <c r="J1687" s="807"/>
      <c r="K1687" s="807">
        <v>3758.2</v>
      </c>
      <c r="L1687" s="807">
        <f t="shared" si="158"/>
        <v>323.20519999999993</v>
      </c>
      <c r="M1687" s="807">
        <f t="shared" si="158"/>
        <v>105.22959999999999</v>
      </c>
      <c r="N1687" s="786">
        <f t="shared" ref="N1687:N1688" si="161">(K1687*0.086)/12</f>
        <v>26.93376666666666</v>
      </c>
      <c r="O1687" s="786">
        <f t="shared" si="150"/>
        <v>8.7691333333333326</v>
      </c>
      <c r="P1687" s="788" t="s">
        <v>17285</v>
      </c>
      <c r="Q1687" s="788" t="s">
        <v>17285</v>
      </c>
      <c r="R1687" s="807" t="s">
        <v>16712</v>
      </c>
      <c r="S1687" s="807" t="s">
        <v>8952</v>
      </c>
      <c r="T1687" s="800" t="s">
        <v>11212</v>
      </c>
      <c r="U1687" s="807"/>
      <c r="V1687" s="963"/>
      <c r="W1687" s="807"/>
      <c r="X1687" s="807"/>
      <c r="Y1687" s="807"/>
      <c r="Z1687" s="807" t="s">
        <v>11213</v>
      </c>
      <c r="AA1687" s="807"/>
      <c r="AB1687" s="807"/>
      <c r="AC1687" s="807"/>
      <c r="AD1687" s="807"/>
      <c r="AE1687" s="807"/>
      <c r="AF1687" s="807"/>
      <c r="AG1687" s="807"/>
      <c r="AH1687" s="807"/>
      <c r="AI1687" s="807"/>
      <c r="AJ1687" s="807"/>
    </row>
    <row r="1688" spans="2:36" ht="45" customHeight="1" x14ac:dyDescent="0.25">
      <c r="B1688" s="784">
        <v>1680</v>
      </c>
      <c r="C1688" s="798" t="s">
        <v>2759</v>
      </c>
      <c r="D1688" s="785" t="s">
        <v>11214</v>
      </c>
      <c r="E1688" s="807" t="s">
        <v>11216</v>
      </c>
      <c r="F1688" s="785" t="s">
        <v>11215</v>
      </c>
      <c r="G1688" s="807" t="s">
        <v>9071</v>
      </c>
      <c r="H1688" s="807"/>
      <c r="I1688" s="807"/>
      <c r="J1688" s="807"/>
      <c r="K1688" s="807">
        <v>9114</v>
      </c>
      <c r="L1688" s="807">
        <f t="shared" si="158"/>
        <v>783.80399999999986</v>
      </c>
      <c r="M1688" s="807">
        <f t="shared" si="158"/>
        <v>255.19200000000001</v>
      </c>
      <c r="N1688" s="786">
        <f t="shared" si="161"/>
        <v>65.316999999999993</v>
      </c>
      <c r="O1688" s="786">
        <f t="shared" si="150"/>
        <v>21.266000000000002</v>
      </c>
      <c r="P1688" s="788" t="s">
        <v>11218</v>
      </c>
      <c r="Q1688" s="788" t="s">
        <v>11218</v>
      </c>
      <c r="R1688" s="807" t="s">
        <v>16712</v>
      </c>
      <c r="S1688" s="807" t="s">
        <v>8952</v>
      </c>
      <c r="T1688" s="800" t="s">
        <v>11217</v>
      </c>
      <c r="U1688" s="807"/>
      <c r="V1688" s="963"/>
      <c r="W1688" s="807"/>
      <c r="X1688" s="807"/>
      <c r="Y1688" s="807"/>
      <c r="Z1688" s="807" t="s">
        <v>11219</v>
      </c>
      <c r="AA1688" s="807"/>
      <c r="AB1688" s="807"/>
      <c r="AC1688" s="807"/>
      <c r="AD1688" s="807"/>
      <c r="AE1688" s="807"/>
      <c r="AF1688" s="807"/>
      <c r="AG1688" s="807"/>
      <c r="AH1688" s="807"/>
      <c r="AI1688" s="807"/>
      <c r="AJ1688" s="807"/>
    </row>
    <row r="1689" spans="2:36" ht="150" customHeight="1" x14ac:dyDescent="0.25">
      <c r="B1689" s="784">
        <v>1681</v>
      </c>
      <c r="C1689" s="798" t="s">
        <v>2759</v>
      </c>
      <c r="D1689" s="785" t="s">
        <v>11220</v>
      </c>
      <c r="E1689" s="807" t="s">
        <v>11221</v>
      </c>
      <c r="F1689" s="785" t="s">
        <v>11222</v>
      </c>
      <c r="G1689" s="807" t="s">
        <v>9071</v>
      </c>
      <c r="H1689" s="807" t="s">
        <v>11224</v>
      </c>
      <c r="I1689" s="807"/>
      <c r="J1689" s="807"/>
      <c r="K1689" s="807">
        <v>7243.8</v>
      </c>
      <c r="L1689" s="807">
        <f t="shared" si="158"/>
        <v>622.96679999999992</v>
      </c>
      <c r="M1689" s="807">
        <f t="shared" si="158"/>
        <v>202.82640000000001</v>
      </c>
      <c r="N1689" s="786">
        <f>K1689*0.086/12</f>
        <v>51.913899999999991</v>
      </c>
      <c r="O1689" s="786">
        <f t="shared" si="150"/>
        <v>16.902200000000001</v>
      </c>
      <c r="P1689" s="786" t="s">
        <v>17381</v>
      </c>
      <c r="Q1689" s="786" t="s">
        <v>17381</v>
      </c>
      <c r="R1689" s="807" t="s">
        <v>16712</v>
      </c>
      <c r="S1689" s="807" t="s">
        <v>8952</v>
      </c>
      <c r="T1689" s="800" t="s">
        <v>11223</v>
      </c>
      <c r="U1689" s="807"/>
      <c r="V1689" s="963"/>
      <c r="W1689" s="807"/>
      <c r="X1689" s="807"/>
      <c r="Y1689" s="807"/>
      <c r="Z1689" s="807" t="s">
        <v>1570</v>
      </c>
      <c r="AA1689" s="807"/>
      <c r="AB1689" s="807"/>
      <c r="AC1689" s="807"/>
      <c r="AD1689" s="807"/>
      <c r="AE1689" s="807"/>
      <c r="AF1689" s="807"/>
      <c r="AG1689" s="807"/>
      <c r="AH1689" s="807"/>
      <c r="AI1689" s="807"/>
      <c r="AJ1689" s="807"/>
    </row>
    <row r="1690" spans="2:36" ht="60" customHeight="1" x14ac:dyDescent="0.25">
      <c r="B1690" s="784">
        <v>1682</v>
      </c>
      <c r="C1690" s="798" t="s">
        <v>2759</v>
      </c>
      <c r="D1690" s="785" t="s">
        <v>11225</v>
      </c>
      <c r="E1690" s="807" t="s">
        <v>11226</v>
      </c>
      <c r="F1690" s="785" t="s">
        <v>11227</v>
      </c>
      <c r="G1690" s="807" t="s">
        <v>9071</v>
      </c>
      <c r="H1690" s="807"/>
      <c r="I1690" s="807"/>
      <c r="J1690" s="807"/>
      <c r="K1690" s="807">
        <v>3585.7</v>
      </c>
      <c r="L1690" s="807">
        <f t="shared" si="158"/>
        <v>308.37019999999995</v>
      </c>
      <c r="M1690" s="807">
        <f t="shared" si="158"/>
        <v>100.39959999999999</v>
      </c>
      <c r="N1690" s="786">
        <f>(K1690*0.086)/12</f>
        <v>25.697516666666662</v>
      </c>
      <c r="O1690" s="786">
        <f t="shared" si="150"/>
        <v>8.3666333333333327</v>
      </c>
      <c r="P1690" s="786" t="s">
        <v>2549</v>
      </c>
      <c r="Q1690" s="786" t="s">
        <v>2549</v>
      </c>
      <c r="R1690" s="807" t="s">
        <v>16712</v>
      </c>
      <c r="S1690" s="807" t="s">
        <v>8952</v>
      </c>
      <c r="T1690" s="800" t="s">
        <v>11228</v>
      </c>
      <c r="U1690" s="807"/>
      <c r="V1690" s="963"/>
      <c r="W1690" s="807"/>
      <c r="X1690" s="807"/>
      <c r="Y1690" s="807"/>
      <c r="Z1690" s="807" t="s">
        <v>1570</v>
      </c>
      <c r="AA1690" s="807"/>
      <c r="AB1690" s="807"/>
      <c r="AC1690" s="807"/>
      <c r="AD1690" s="807"/>
      <c r="AE1690" s="807"/>
      <c r="AF1690" s="807"/>
      <c r="AG1690" s="807"/>
      <c r="AH1690" s="807"/>
      <c r="AI1690" s="807"/>
      <c r="AJ1690" s="807"/>
    </row>
    <row r="1691" spans="2:36" ht="135" customHeight="1" x14ac:dyDescent="0.25">
      <c r="B1691" s="784">
        <v>1683</v>
      </c>
      <c r="C1691" s="798" t="s">
        <v>2759</v>
      </c>
      <c r="D1691" s="785" t="s">
        <v>11229</v>
      </c>
      <c r="E1691" s="807" t="s">
        <v>11230</v>
      </c>
      <c r="F1691" s="785" t="s">
        <v>13320</v>
      </c>
      <c r="G1691" s="807" t="s">
        <v>9071</v>
      </c>
      <c r="H1691" s="807" t="s">
        <v>11232</v>
      </c>
      <c r="I1691" s="807"/>
      <c r="J1691" s="807"/>
      <c r="K1691" s="807">
        <v>3585.7</v>
      </c>
      <c r="L1691" s="807">
        <f t="shared" si="158"/>
        <v>308.37019999999995</v>
      </c>
      <c r="M1691" s="807">
        <f t="shared" si="158"/>
        <v>100.39959999999999</v>
      </c>
      <c r="N1691" s="786">
        <f t="shared" ref="N1691:N1693" si="162">K1691*0.086/12</f>
        <v>25.697516666666662</v>
      </c>
      <c r="O1691" s="786">
        <f t="shared" si="150"/>
        <v>8.3666333333333327</v>
      </c>
      <c r="P1691" s="788" t="s">
        <v>16713</v>
      </c>
      <c r="Q1691" s="788" t="s">
        <v>16713</v>
      </c>
      <c r="R1691" s="807" t="s">
        <v>16712</v>
      </c>
      <c r="S1691" s="807" t="s">
        <v>8952</v>
      </c>
      <c r="T1691" s="800" t="s">
        <v>11231</v>
      </c>
      <c r="U1691" s="807"/>
      <c r="V1691" s="963">
        <v>1</v>
      </c>
      <c r="W1691" s="807" t="s">
        <v>1564</v>
      </c>
      <c r="X1691" s="807"/>
      <c r="Y1691" s="807"/>
      <c r="Z1691" s="807"/>
      <c r="AA1691" s="807"/>
      <c r="AB1691" s="807"/>
      <c r="AC1691" s="807"/>
      <c r="AD1691" s="807"/>
      <c r="AE1691" s="807"/>
      <c r="AF1691" s="807"/>
      <c r="AG1691" s="807"/>
      <c r="AH1691" s="807"/>
      <c r="AI1691" s="807" t="s">
        <v>13302</v>
      </c>
      <c r="AJ1691" s="807"/>
    </row>
    <row r="1692" spans="2:36" ht="150" customHeight="1" x14ac:dyDescent="0.25">
      <c r="B1692" s="784">
        <v>1684</v>
      </c>
      <c r="C1692" s="798" t="s">
        <v>2759</v>
      </c>
      <c r="D1692" s="785" t="s">
        <v>11234</v>
      </c>
      <c r="E1692" s="807" t="s">
        <v>11235</v>
      </c>
      <c r="F1692" s="785" t="s">
        <v>11236</v>
      </c>
      <c r="G1692" s="807" t="s">
        <v>9071</v>
      </c>
      <c r="H1692" s="807" t="s">
        <v>11238</v>
      </c>
      <c r="I1692" s="807"/>
      <c r="J1692" s="807"/>
      <c r="K1692" s="807">
        <v>2834</v>
      </c>
      <c r="L1692" s="807">
        <f t="shared" si="158"/>
        <v>243.72399999999999</v>
      </c>
      <c r="M1692" s="807">
        <f t="shared" si="158"/>
        <v>79.352000000000004</v>
      </c>
      <c r="N1692" s="786">
        <f t="shared" si="162"/>
        <v>20.310333333333332</v>
      </c>
      <c r="O1692" s="786">
        <f t="shared" si="150"/>
        <v>6.6126666666666667</v>
      </c>
      <c r="P1692" s="786" t="s">
        <v>16708</v>
      </c>
      <c r="Q1692" s="786" t="s">
        <v>16708</v>
      </c>
      <c r="R1692" s="807" t="s">
        <v>16712</v>
      </c>
      <c r="S1692" s="807" t="s">
        <v>8952</v>
      </c>
      <c r="T1692" s="800" t="s">
        <v>11237</v>
      </c>
      <c r="U1692" s="807"/>
      <c r="V1692" s="963">
        <v>2</v>
      </c>
      <c r="W1692" s="807" t="s">
        <v>11239</v>
      </c>
      <c r="X1692" s="807"/>
      <c r="Y1692" s="807"/>
      <c r="Z1692" s="807"/>
      <c r="AA1692" s="807"/>
      <c r="AB1692" s="807"/>
      <c r="AC1692" s="807"/>
      <c r="AD1692" s="807"/>
      <c r="AE1692" s="807"/>
      <c r="AF1692" s="807"/>
      <c r="AG1692" s="807"/>
      <c r="AH1692" s="807"/>
      <c r="AI1692" s="807"/>
      <c r="AJ1692" s="807"/>
    </row>
    <row r="1693" spans="2:36" ht="60" customHeight="1" x14ac:dyDescent="0.25">
      <c r="B1693" s="784">
        <v>1685</v>
      </c>
      <c r="C1693" s="798" t="s">
        <v>2759</v>
      </c>
      <c r="D1693" s="785" t="s">
        <v>11240</v>
      </c>
      <c r="E1693" s="807" t="s">
        <v>11241</v>
      </c>
      <c r="F1693" s="785" t="s">
        <v>11242</v>
      </c>
      <c r="G1693" s="807" t="s">
        <v>9071</v>
      </c>
      <c r="H1693" s="807" t="s">
        <v>11243</v>
      </c>
      <c r="I1693" s="807"/>
      <c r="J1693" s="807"/>
      <c r="K1693" s="807">
        <v>9894.2000000000007</v>
      </c>
      <c r="L1693" s="807">
        <f t="shared" si="158"/>
        <v>850.90120000000002</v>
      </c>
      <c r="M1693" s="807">
        <f t="shared" si="158"/>
        <v>277.03760000000005</v>
      </c>
      <c r="N1693" s="786">
        <f t="shared" si="162"/>
        <v>70.908433333333335</v>
      </c>
      <c r="O1693" s="786">
        <f t="shared" si="150"/>
        <v>23.08646666666667</v>
      </c>
      <c r="P1693" s="786" t="s">
        <v>9945</v>
      </c>
      <c r="Q1693" s="786" t="s">
        <v>9945</v>
      </c>
      <c r="R1693" s="807" t="s">
        <v>16712</v>
      </c>
      <c r="S1693" s="807" t="s">
        <v>8952</v>
      </c>
      <c r="T1693" s="800" t="s">
        <v>9421</v>
      </c>
      <c r="U1693" s="807"/>
      <c r="V1693" s="963">
        <v>6</v>
      </c>
      <c r="W1693" s="807" t="s">
        <v>11244</v>
      </c>
      <c r="X1693" s="807"/>
      <c r="Y1693" s="807"/>
      <c r="Z1693" s="807"/>
      <c r="AA1693" s="807"/>
      <c r="AB1693" s="807"/>
      <c r="AC1693" s="807"/>
      <c r="AD1693" s="807"/>
      <c r="AE1693" s="807"/>
      <c r="AF1693" s="807"/>
      <c r="AG1693" s="807"/>
      <c r="AH1693" s="807"/>
      <c r="AI1693" s="807"/>
      <c r="AJ1693" s="807"/>
    </row>
    <row r="1694" spans="2:36" ht="60" customHeight="1" x14ac:dyDescent="0.25">
      <c r="B1694" s="784">
        <v>1686</v>
      </c>
      <c r="C1694" s="798" t="s">
        <v>2759</v>
      </c>
      <c r="D1694" s="785" t="s">
        <v>11245</v>
      </c>
      <c r="E1694" s="807" t="s">
        <v>11246</v>
      </c>
      <c r="F1694" s="785" t="s">
        <v>11247</v>
      </c>
      <c r="G1694" s="807" t="s">
        <v>9071</v>
      </c>
      <c r="H1694" s="807"/>
      <c r="I1694" s="807"/>
      <c r="J1694" s="807"/>
      <c r="K1694" s="807">
        <v>368.7</v>
      </c>
      <c r="L1694" s="807">
        <f t="shared" si="158"/>
        <v>31.708199999999998</v>
      </c>
      <c r="M1694" s="807">
        <f t="shared" si="158"/>
        <v>10.323600000000001</v>
      </c>
      <c r="N1694" s="786">
        <f>(K1694*0.086)/12</f>
        <v>2.64235</v>
      </c>
      <c r="O1694" s="786">
        <f t="shared" si="150"/>
        <v>0.86030000000000006</v>
      </c>
      <c r="P1694" s="786" t="s">
        <v>2549</v>
      </c>
      <c r="Q1694" s="786" t="s">
        <v>2549</v>
      </c>
      <c r="R1694" s="807" t="s">
        <v>16712</v>
      </c>
      <c r="S1694" s="807" t="s">
        <v>8952</v>
      </c>
      <c r="T1694" s="800" t="s">
        <v>11248</v>
      </c>
      <c r="U1694" s="807"/>
      <c r="V1694" s="963">
        <v>1</v>
      </c>
      <c r="W1694" s="807" t="s">
        <v>16953</v>
      </c>
      <c r="X1694" s="807"/>
      <c r="Y1694" s="807"/>
      <c r="Z1694" s="807"/>
      <c r="AA1694" s="807"/>
      <c r="AB1694" s="807"/>
      <c r="AC1694" s="807"/>
      <c r="AD1694" s="807"/>
      <c r="AE1694" s="807"/>
      <c r="AF1694" s="807"/>
      <c r="AG1694" s="807"/>
      <c r="AH1694" s="807"/>
      <c r="AI1694" s="807"/>
      <c r="AJ1694" s="807"/>
    </row>
    <row r="1695" spans="2:36" ht="60" customHeight="1" x14ac:dyDescent="0.25">
      <c r="B1695" s="784">
        <v>1687</v>
      </c>
      <c r="C1695" s="798" t="s">
        <v>2759</v>
      </c>
      <c r="D1695" s="785" t="s">
        <v>11249</v>
      </c>
      <c r="E1695" s="807" t="s">
        <v>11250</v>
      </c>
      <c r="F1695" s="785" t="s">
        <v>11251</v>
      </c>
      <c r="G1695" s="807" t="s">
        <v>9071</v>
      </c>
      <c r="H1695" s="807" t="s">
        <v>11252</v>
      </c>
      <c r="I1695" s="807"/>
      <c r="J1695" s="807"/>
      <c r="K1695" s="807">
        <v>6023.4</v>
      </c>
      <c r="L1695" s="807">
        <f t="shared" si="158"/>
        <v>518.01239999999996</v>
      </c>
      <c r="M1695" s="807">
        <f t="shared" si="158"/>
        <v>168.65519999999998</v>
      </c>
      <c r="N1695" s="786">
        <f t="shared" ref="N1695:N1696" si="163">K1695*0.086/12</f>
        <v>43.167699999999996</v>
      </c>
      <c r="O1695" s="786">
        <f t="shared" si="150"/>
        <v>14.054599999999999</v>
      </c>
      <c r="P1695" s="788" t="s">
        <v>9617</v>
      </c>
      <c r="Q1695" s="788" t="s">
        <v>9617</v>
      </c>
      <c r="R1695" s="807" t="s">
        <v>16712</v>
      </c>
      <c r="S1695" s="807" t="s">
        <v>8952</v>
      </c>
      <c r="T1695" s="800" t="s">
        <v>11253</v>
      </c>
      <c r="U1695" s="807"/>
      <c r="V1695" s="963">
        <v>2</v>
      </c>
      <c r="W1695" s="807" t="s">
        <v>11254</v>
      </c>
      <c r="X1695" s="807"/>
      <c r="Y1695" s="807"/>
      <c r="Z1695" s="807"/>
      <c r="AA1695" s="807"/>
      <c r="AB1695" s="807"/>
      <c r="AC1695" s="807"/>
      <c r="AD1695" s="807"/>
      <c r="AE1695" s="807"/>
      <c r="AF1695" s="807"/>
      <c r="AG1695" s="807"/>
      <c r="AH1695" s="807"/>
      <c r="AI1695" s="807"/>
      <c r="AJ1695" s="807"/>
    </row>
    <row r="1696" spans="2:36" ht="60" customHeight="1" x14ac:dyDescent="0.25">
      <c r="B1696" s="784">
        <v>1688</v>
      </c>
      <c r="C1696" s="798" t="s">
        <v>2759</v>
      </c>
      <c r="D1696" s="785" t="s">
        <v>11256</v>
      </c>
      <c r="E1696" s="807" t="s">
        <v>11258</v>
      </c>
      <c r="F1696" s="785" t="s">
        <v>11257</v>
      </c>
      <c r="G1696" s="807" t="s">
        <v>9071</v>
      </c>
      <c r="H1696" s="807" t="s">
        <v>11260</v>
      </c>
      <c r="I1696" s="807" t="s">
        <v>11259</v>
      </c>
      <c r="J1696" s="807"/>
      <c r="K1696" s="807">
        <v>4114.8599999999997</v>
      </c>
      <c r="L1696" s="807">
        <f t="shared" si="158"/>
        <v>353.87795999999992</v>
      </c>
      <c r="M1696" s="807">
        <f t="shared" si="158"/>
        <v>115.21607999999998</v>
      </c>
      <c r="N1696" s="786">
        <f t="shared" si="163"/>
        <v>29.489829999999994</v>
      </c>
      <c r="O1696" s="786">
        <f t="shared" si="150"/>
        <v>9.6013399999999987</v>
      </c>
      <c r="P1696" s="786" t="s">
        <v>2549</v>
      </c>
      <c r="Q1696" s="786" t="s">
        <v>2549</v>
      </c>
      <c r="R1696" s="807" t="s">
        <v>16712</v>
      </c>
      <c r="S1696" s="807" t="s">
        <v>8952</v>
      </c>
      <c r="T1696" s="800" t="s">
        <v>11261</v>
      </c>
      <c r="U1696" s="807"/>
      <c r="V1696" s="963">
        <v>2</v>
      </c>
      <c r="W1696" s="807" t="s">
        <v>10537</v>
      </c>
      <c r="X1696" s="807"/>
      <c r="Y1696" s="807"/>
      <c r="Z1696" s="807"/>
      <c r="AA1696" s="807"/>
      <c r="AB1696" s="807"/>
      <c r="AC1696" s="807"/>
      <c r="AD1696" s="807"/>
      <c r="AE1696" s="807"/>
      <c r="AF1696" s="807"/>
      <c r="AG1696" s="807"/>
      <c r="AH1696" s="807"/>
      <c r="AI1696" s="807"/>
      <c r="AJ1696" s="807"/>
    </row>
    <row r="1697" spans="2:36" ht="45" customHeight="1" x14ac:dyDescent="0.25">
      <c r="B1697" s="784">
        <v>1689</v>
      </c>
      <c r="C1697" s="798" t="s">
        <v>2759</v>
      </c>
      <c r="D1697" s="785" t="s">
        <v>11262</v>
      </c>
      <c r="E1697" s="807" t="s">
        <v>11263</v>
      </c>
      <c r="F1697" s="785" t="s">
        <v>11262</v>
      </c>
      <c r="G1697" s="807" t="s">
        <v>9071</v>
      </c>
      <c r="H1697" s="807"/>
      <c r="I1697" s="807"/>
      <c r="J1697" s="807"/>
      <c r="K1697" s="807">
        <v>7977.4</v>
      </c>
      <c r="L1697" s="807">
        <f t="shared" si="158"/>
        <v>686.05639999999994</v>
      </c>
      <c r="M1697" s="807">
        <f t="shared" si="158"/>
        <v>223.36719999999997</v>
      </c>
      <c r="N1697" s="786">
        <f t="shared" ref="N1697:N1699" si="164">(K1697*0.086)/12</f>
        <v>57.171366666666664</v>
      </c>
      <c r="O1697" s="786">
        <f t="shared" si="150"/>
        <v>18.613933333333332</v>
      </c>
      <c r="P1697" s="788" t="s">
        <v>11265</v>
      </c>
      <c r="Q1697" s="788" t="s">
        <v>11265</v>
      </c>
      <c r="R1697" s="807" t="s">
        <v>16712</v>
      </c>
      <c r="S1697" s="807" t="s">
        <v>8952</v>
      </c>
      <c r="T1697" s="800" t="s">
        <v>11264</v>
      </c>
      <c r="U1697" s="807"/>
      <c r="V1697" s="963">
        <v>4</v>
      </c>
      <c r="W1697" s="807" t="s">
        <v>11271</v>
      </c>
      <c r="X1697" s="807"/>
      <c r="Y1697" s="807"/>
      <c r="Z1697" s="807"/>
      <c r="AA1697" s="807"/>
      <c r="AB1697" s="807"/>
      <c r="AC1697" s="807"/>
      <c r="AD1697" s="807"/>
      <c r="AE1697" s="807"/>
      <c r="AF1697" s="807"/>
      <c r="AG1697" s="807"/>
      <c r="AH1697" s="807"/>
      <c r="AI1697" s="807"/>
      <c r="AJ1697" s="807"/>
    </row>
    <row r="1698" spans="2:36" ht="45" customHeight="1" x14ac:dyDescent="0.25">
      <c r="B1698" s="784">
        <v>1690</v>
      </c>
      <c r="C1698" s="798" t="s">
        <v>2759</v>
      </c>
      <c r="D1698" s="785" t="s">
        <v>11266</v>
      </c>
      <c r="E1698" s="807" t="s">
        <v>11274</v>
      </c>
      <c r="F1698" s="785" t="s">
        <v>11266</v>
      </c>
      <c r="G1698" s="807" t="s">
        <v>9071</v>
      </c>
      <c r="H1698" s="807"/>
      <c r="I1698" s="807"/>
      <c r="J1698" s="807"/>
      <c r="K1698" s="807">
        <v>7086.4</v>
      </c>
      <c r="L1698" s="807">
        <f t="shared" si="158"/>
        <v>609.43039999999996</v>
      </c>
      <c r="M1698" s="807">
        <f t="shared" si="158"/>
        <v>198.41919999999999</v>
      </c>
      <c r="N1698" s="786">
        <f t="shared" si="164"/>
        <v>50.785866666666664</v>
      </c>
      <c r="O1698" s="786">
        <f t="shared" si="150"/>
        <v>16.534933333333331</v>
      </c>
      <c r="P1698" s="788" t="s">
        <v>11265</v>
      </c>
      <c r="Q1698" s="788" t="s">
        <v>11265</v>
      </c>
      <c r="R1698" s="807" t="s">
        <v>16712</v>
      </c>
      <c r="S1698" s="807" t="s">
        <v>8952</v>
      </c>
      <c r="T1698" s="800" t="s">
        <v>11270</v>
      </c>
      <c r="U1698" s="807"/>
      <c r="V1698" s="963">
        <v>4</v>
      </c>
      <c r="W1698" s="807" t="s">
        <v>11271</v>
      </c>
      <c r="X1698" s="807"/>
      <c r="Y1698" s="807"/>
      <c r="Z1698" s="807"/>
      <c r="AA1698" s="807"/>
      <c r="AB1698" s="807"/>
      <c r="AC1698" s="807"/>
      <c r="AD1698" s="807"/>
      <c r="AE1698" s="807"/>
      <c r="AF1698" s="807"/>
      <c r="AG1698" s="807"/>
      <c r="AH1698" s="807"/>
      <c r="AI1698" s="807"/>
      <c r="AJ1698" s="807"/>
    </row>
    <row r="1699" spans="2:36" ht="45" customHeight="1" x14ac:dyDescent="0.25">
      <c r="B1699" s="784">
        <v>1691</v>
      </c>
      <c r="C1699" s="798" t="s">
        <v>2759</v>
      </c>
      <c r="D1699" s="785" t="s">
        <v>11267</v>
      </c>
      <c r="E1699" s="807" t="s">
        <v>11275</v>
      </c>
      <c r="F1699" s="785" t="s">
        <v>11267</v>
      </c>
      <c r="G1699" s="807" t="s">
        <v>9071</v>
      </c>
      <c r="H1699" s="807"/>
      <c r="I1699" s="807"/>
      <c r="J1699" s="807"/>
      <c r="K1699" s="807">
        <v>7080.4</v>
      </c>
      <c r="L1699" s="807">
        <f t="shared" si="158"/>
        <v>608.91439999999989</v>
      </c>
      <c r="M1699" s="807">
        <f t="shared" si="158"/>
        <v>198.25119999999998</v>
      </c>
      <c r="N1699" s="786">
        <f t="shared" si="164"/>
        <v>50.742866666666657</v>
      </c>
      <c r="O1699" s="786">
        <f t="shared" si="150"/>
        <v>16.520933333333332</v>
      </c>
      <c r="P1699" s="788" t="s">
        <v>11265</v>
      </c>
      <c r="Q1699" s="788" t="s">
        <v>11265</v>
      </c>
      <c r="R1699" s="807" t="s">
        <v>16712</v>
      </c>
      <c r="S1699" s="807" t="s">
        <v>8952</v>
      </c>
      <c r="T1699" s="800" t="s">
        <v>11272</v>
      </c>
      <c r="U1699" s="807"/>
      <c r="V1699" s="963">
        <v>4</v>
      </c>
      <c r="W1699" s="807" t="s">
        <v>11244</v>
      </c>
      <c r="X1699" s="807"/>
      <c r="Y1699" s="807"/>
      <c r="Z1699" s="807"/>
      <c r="AA1699" s="807"/>
      <c r="AB1699" s="807"/>
      <c r="AC1699" s="807"/>
      <c r="AD1699" s="807"/>
      <c r="AE1699" s="807"/>
      <c r="AF1699" s="807"/>
      <c r="AG1699" s="807"/>
      <c r="AH1699" s="807"/>
      <c r="AI1699" s="807"/>
      <c r="AJ1699" s="807"/>
    </row>
    <row r="1700" spans="2:36" ht="60" customHeight="1" x14ac:dyDescent="0.25">
      <c r="B1700" s="784">
        <v>1692</v>
      </c>
      <c r="C1700" s="798" t="s">
        <v>2759</v>
      </c>
      <c r="D1700" s="785" t="s">
        <v>11268</v>
      </c>
      <c r="E1700" s="807" t="s">
        <v>11276</v>
      </c>
      <c r="F1700" s="785" t="s">
        <v>11268</v>
      </c>
      <c r="G1700" s="807" t="s">
        <v>9071</v>
      </c>
      <c r="H1700" s="807" t="s">
        <v>10300</v>
      </c>
      <c r="I1700" s="807"/>
      <c r="J1700" s="807"/>
      <c r="K1700" s="807">
        <v>7152.4</v>
      </c>
      <c r="L1700" s="807">
        <f t="shared" si="158"/>
        <v>615.10639999999989</v>
      </c>
      <c r="M1700" s="807">
        <f t="shared" si="158"/>
        <v>200.2672</v>
      </c>
      <c r="N1700" s="786">
        <f>K1700*0.086/12</f>
        <v>51.258866666666655</v>
      </c>
      <c r="O1700" s="786">
        <f t="shared" si="150"/>
        <v>16.688933333333335</v>
      </c>
      <c r="P1700" s="788" t="s">
        <v>11265</v>
      </c>
      <c r="Q1700" s="788" t="s">
        <v>11265</v>
      </c>
      <c r="R1700" s="807" t="s">
        <v>16712</v>
      </c>
      <c r="S1700" s="807" t="s">
        <v>8952</v>
      </c>
      <c r="T1700" s="800" t="s">
        <v>11273</v>
      </c>
      <c r="U1700" s="807"/>
      <c r="V1700" s="963">
        <v>4</v>
      </c>
      <c r="W1700" s="807" t="s">
        <v>11244</v>
      </c>
      <c r="X1700" s="807"/>
      <c r="Y1700" s="807"/>
      <c r="Z1700" s="807"/>
      <c r="AA1700" s="807"/>
      <c r="AB1700" s="807"/>
      <c r="AC1700" s="807"/>
      <c r="AD1700" s="807"/>
      <c r="AE1700" s="807"/>
      <c r="AF1700" s="807"/>
      <c r="AG1700" s="807"/>
      <c r="AH1700" s="807"/>
      <c r="AI1700" s="807"/>
      <c r="AJ1700" s="807"/>
    </row>
    <row r="1701" spans="2:36" ht="45" customHeight="1" x14ac:dyDescent="0.25">
      <c r="B1701" s="784">
        <v>1693</v>
      </c>
      <c r="C1701" s="798" t="s">
        <v>2759</v>
      </c>
      <c r="D1701" s="785" t="s">
        <v>11269</v>
      </c>
      <c r="E1701" s="807" t="s">
        <v>11277</v>
      </c>
      <c r="F1701" s="785" t="s">
        <v>11269</v>
      </c>
      <c r="G1701" s="807" t="s">
        <v>9071</v>
      </c>
      <c r="H1701" s="807"/>
      <c r="I1701" s="807"/>
      <c r="J1701" s="807"/>
      <c r="K1701" s="807">
        <v>7149.9</v>
      </c>
      <c r="L1701" s="807">
        <f t="shared" si="158"/>
        <v>614.89139999999998</v>
      </c>
      <c r="M1701" s="807">
        <f t="shared" si="158"/>
        <v>200.19720000000001</v>
      </c>
      <c r="N1701" s="786">
        <f>(K1701*0.086)/12</f>
        <v>51.240949999999998</v>
      </c>
      <c r="O1701" s="786">
        <f t="shared" si="150"/>
        <v>16.6831</v>
      </c>
      <c r="P1701" s="788" t="s">
        <v>11265</v>
      </c>
      <c r="Q1701" s="788" t="s">
        <v>11265</v>
      </c>
      <c r="R1701" s="807" t="s">
        <v>16712</v>
      </c>
      <c r="S1701" s="807" t="s">
        <v>8952</v>
      </c>
      <c r="T1701" s="800" t="s">
        <v>11278</v>
      </c>
      <c r="U1701" s="807"/>
      <c r="V1701" s="963">
        <v>4</v>
      </c>
      <c r="W1701" s="807" t="s">
        <v>11244</v>
      </c>
      <c r="X1701" s="807"/>
      <c r="Y1701" s="807"/>
      <c r="Z1701" s="807"/>
      <c r="AA1701" s="807"/>
      <c r="AB1701" s="807"/>
      <c r="AC1701" s="807"/>
      <c r="AD1701" s="807"/>
      <c r="AE1701" s="807"/>
      <c r="AF1701" s="807"/>
      <c r="AG1701" s="807"/>
      <c r="AH1701" s="807"/>
      <c r="AI1701" s="807"/>
      <c r="AJ1701" s="807"/>
    </row>
    <row r="1702" spans="2:36" ht="45" customHeight="1" x14ac:dyDescent="0.25">
      <c r="B1702" s="784">
        <v>1694</v>
      </c>
      <c r="C1702" s="798" t="s">
        <v>2817</v>
      </c>
      <c r="D1702" s="785" t="s">
        <v>11280</v>
      </c>
      <c r="E1702" s="807" t="s">
        <v>11281</v>
      </c>
      <c r="F1702" s="785" t="s">
        <v>11280</v>
      </c>
      <c r="G1702" s="807" t="s">
        <v>1104</v>
      </c>
      <c r="H1702" s="807"/>
      <c r="I1702" s="807"/>
      <c r="J1702" s="807"/>
      <c r="K1702" s="807">
        <v>650</v>
      </c>
      <c r="L1702" s="807">
        <f t="shared" si="158"/>
        <v>384</v>
      </c>
      <c r="M1702" s="807">
        <f t="shared" si="158"/>
        <v>17.55</v>
      </c>
      <c r="N1702" s="786">
        <v>32</v>
      </c>
      <c r="O1702" s="786">
        <f t="shared" ref="O1702" si="165">(K1702*0.027)/12</f>
        <v>1.4625000000000001</v>
      </c>
      <c r="P1702" s="788" t="s">
        <v>12814</v>
      </c>
      <c r="Q1702" s="782"/>
      <c r="R1702" s="807" t="s">
        <v>17287</v>
      </c>
      <c r="S1702" s="807" t="s">
        <v>8952</v>
      </c>
      <c r="T1702" s="800" t="s">
        <v>11282</v>
      </c>
      <c r="U1702" s="807">
        <v>6</v>
      </c>
      <c r="V1702" s="963">
        <v>1</v>
      </c>
      <c r="W1702" s="807" t="s">
        <v>12825</v>
      </c>
      <c r="X1702" s="807"/>
      <c r="Y1702" s="807"/>
      <c r="Z1702" s="807"/>
      <c r="AA1702" s="807"/>
      <c r="AB1702" s="807"/>
      <c r="AC1702" s="807"/>
      <c r="AD1702" s="807"/>
      <c r="AE1702" s="807"/>
      <c r="AF1702" s="807"/>
      <c r="AG1702" s="807"/>
      <c r="AH1702" s="807"/>
      <c r="AI1702" s="807"/>
      <c r="AJ1702" s="807"/>
    </row>
    <row r="1703" spans="2:36" ht="45" customHeight="1" x14ac:dyDescent="0.25">
      <c r="B1703" s="784">
        <v>1695</v>
      </c>
      <c r="C1703" s="798" t="s">
        <v>2759</v>
      </c>
      <c r="D1703" s="785" t="s">
        <v>11283</v>
      </c>
      <c r="E1703" s="807" t="s">
        <v>11284</v>
      </c>
      <c r="F1703" s="785" t="s">
        <v>11285</v>
      </c>
      <c r="G1703" s="807" t="s">
        <v>9071</v>
      </c>
      <c r="H1703" s="807" t="s">
        <v>14654</v>
      </c>
      <c r="I1703" s="807"/>
      <c r="J1703" s="807"/>
      <c r="K1703" s="807">
        <v>9919.6</v>
      </c>
      <c r="L1703" s="807">
        <f t="shared" si="158"/>
        <v>853.08560000000011</v>
      </c>
      <c r="M1703" s="807">
        <f t="shared" si="158"/>
        <v>277.74880000000002</v>
      </c>
      <c r="N1703" s="786">
        <f>K1703*0.086/12</f>
        <v>71.090466666666671</v>
      </c>
      <c r="O1703" s="786">
        <f>(K1703*0.028)/12</f>
        <v>23.145733333333336</v>
      </c>
      <c r="P1703" s="788" t="s">
        <v>9617</v>
      </c>
      <c r="Q1703" s="788" t="s">
        <v>9617</v>
      </c>
      <c r="R1703" s="807" t="s">
        <v>16712</v>
      </c>
      <c r="S1703" s="807" t="s">
        <v>8952</v>
      </c>
      <c r="T1703" s="800" t="s">
        <v>11286</v>
      </c>
      <c r="U1703" s="807"/>
      <c r="V1703" s="963">
        <v>4</v>
      </c>
      <c r="W1703" s="807" t="s">
        <v>11287</v>
      </c>
      <c r="X1703" s="807"/>
      <c r="Y1703" s="807"/>
      <c r="Z1703" s="807"/>
      <c r="AA1703" s="807"/>
      <c r="AB1703" s="807" t="s">
        <v>10212</v>
      </c>
      <c r="AC1703" s="807"/>
      <c r="AD1703" s="807"/>
      <c r="AE1703" s="807"/>
      <c r="AF1703" s="807"/>
      <c r="AG1703" s="807"/>
      <c r="AH1703" s="807"/>
      <c r="AI1703" s="807"/>
      <c r="AJ1703" s="807"/>
    </row>
    <row r="1704" spans="2:36" ht="45" customHeight="1" x14ac:dyDescent="0.25">
      <c r="B1704" s="784">
        <v>1696</v>
      </c>
      <c r="C1704" s="798" t="s">
        <v>2759</v>
      </c>
      <c r="D1704" s="785" t="s">
        <v>11288</v>
      </c>
      <c r="E1704" s="807" t="s">
        <v>11290</v>
      </c>
      <c r="F1704" s="785" t="s">
        <v>11289</v>
      </c>
      <c r="G1704" s="807" t="s">
        <v>2856</v>
      </c>
      <c r="H1704" s="807"/>
      <c r="I1704" s="807"/>
      <c r="J1704" s="807"/>
      <c r="K1704" s="807"/>
      <c r="L1704" s="807">
        <f t="shared" si="158"/>
        <v>3988.7999999999997</v>
      </c>
      <c r="M1704" s="807"/>
      <c r="N1704" s="786">
        <v>332.4</v>
      </c>
      <c r="O1704" s="786"/>
      <c r="P1704" s="788"/>
      <c r="Q1704" s="782" t="s">
        <v>813</v>
      </c>
      <c r="R1704" s="807" t="s">
        <v>16715</v>
      </c>
      <c r="S1704" s="807" t="s">
        <v>8952</v>
      </c>
      <c r="T1704" s="800" t="s">
        <v>14666</v>
      </c>
      <c r="U1704" s="807"/>
      <c r="V1704" s="963">
        <v>4</v>
      </c>
      <c r="W1704" s="807"/>
      <c r="X1704" s="807">
        <v>2</v>
      </c>
      <c r="Y1704" s="807"/>
      <c r="Z1704" s="807"/>
      <c r="AA1704" s="807">
        <v>4</v>
      </c>
      <c r="AB1704" s="807"/>
      <c r="AC1704" s="807"/>
      <c r="AD1704" s="807"/>
      <c r="AE1704" s="807"/>
      <c r="AF1704" s="807"/>
      <c r="AG1704" s="807"/>
      <c r="AH1704" s="807"/>
      <c r="AI1704" s="807"/>
      <c r="AJ1704" s="807"/>
    </row>
    <row r="1705" spans="2:36" ht="45" customHeight="1" x14ac:dyDescent="0.25">
      <c r="B1705" s="784">
        <v>1697</v>
      </c>
      <c r="C1705" s="798" t="s">
        <v>2759</v>
      </c>
      <c r="D1705" s="808" t="s">
        <v>11304</v>
      </c>
      <c r="E1705" s="800" t="s">
        <v>11305</v>
      </c>
      <c r="F1705" s="808" t="s">
        <v>16324</v>
      </c>
      <c r="G1705" s="782" t="s">
        <v>7737</v>
      </c>
      <c r="H1705" s="781"/>
      <c r="I1705" s="781"/>
      <c r="J1705" s="781"/>
      <c r="K1705" s="781"/>
      <c r="L1705" s="807">
        <f t="shared" si="158"/>
        <v>125.28</v>
      </c>
      <c r="M1705" s="781"/>
      <c r="N1705" s="800">
        <v>10.44</v>
      </c>
      <c r="O1705" s="800"/>
      <c r="P1705" s="800"/>
      <c r="Q1705" s="800" t="s">
        <v>16324</v>
      </c>
      <c r="R1705" s="807" t="s">
        <v>17287</v>
      </c>
      <c r="S1705" s="800" t="s">
        <v>9057</v>
      </c>
      <c r="T1705" s="800"/>
      <c r="U1705" s="782"/>
      <c r="V1705" s="956"/>
      <c r="W1705" s="782"/>
      <c r="X1705" s="782"/>
      <c r="Y1705" s="782"/>
      <c r="Z1705" s="782"/>
      <c r="AA1705" s="782"/>
      <c r="AB1705" s="782"/>
      <c r="AC1705" s="782"/>
      <c r="AD1705" s="782"/>
      <c r="AE1705" s="782"/>
      <c r="AF1705" s="782"/>
      <c r="AG1705" s="782"/>
      <c r="AH1705" s="782"/>
      <c r="AI1705" s="782"/>
      <c r="AJ1705" s="782"/>
    </row>
    <row r="1706" spans="2:36" ht="45" customHeight="1" x14ac:dyDescent="0.25">
      <c r="B1706" s="784">
        <v>1698</v>
      </c>
      <c r="C1706" s="798" t="s">
        <v>2759</v>
      </c>
      <c r="D1706" s="808" t="s">
        <v>11306</v>
      </c>
      <c r="E1706" s="800" t="s">
        <v>11307</v>
      </c>
      <c r="F1706" s="808" t="s">
        <v>11308</v>
      </c>
      <c r="G1706" s="782" t="s">
        <v>7737</v>
      </c>
      <c r="H1706" s="781"/>
      <c r="I1706" s="781"/>
      <c r="J1706" s="781"/>
      <c r="K1706" s="781"/>
      <c r="L1706" s="807">
        <f t="shared" si="158"/>
        <v>96</v>
      </c>
      <c r="M1706" s="781"/>
      <c r="N1706" s="800">
        <v>8</v>
      </c>
      <c r="O1706" s="800"/>
      <c r="P1706" s="800"/>
      <c r="Q1706" s="800" t="s">
        <v>11308</v>
      </c>
      <c r="R1706" s="807" t="s">
        <v>17287</v>
      </c>
      <c r="S1706" s="800" t="s">
        <v>8952</v>
      </c>
      <c r="T1706" s="800" t="s">
        <v>15919</v>
      </c>
      <c r="U1706" s="782"/>
      <c r="V1706" s="956"/>
      <c r="W1706" s="782"/>
      <c r="X1706" s="782"/>
      <c r="Y1706" s="782"/>
      <c r="Z1706" s="782"/>
      <c r="AA1706" s="782">
        <v>1</v>
      </c>
      <c r="AB1706" s="800" t="s">
        <v>12158</v>
      </c>
      <c r="AC1706" s="782"/>
      <c r="AD1706" s="782"/>
      <c r="AE1706" s="782"/>
      <c r="AF1706" s="782"/>
      <c r="AG1706" s="782"/>
      <c r="AH1706" s="782"/>
      <c r="AI1706" s="800" t="s">
        <v>15920</v>
      </c>
      <c r="AJ1706" s="782"/>
    </row>
    <row r="1707" spans="2:36" ht="63" customHeight="1" x14ac:dyDescent="0.25">
      <c r="B1707" s="784">
        <v>1699</v>
      </c>
      <c r="C1707" s="874" t="s">
        <v>2759</v>
      </c>
      <c r="D1707" s="785" t="s">
        <v>16312</v>
      </c>
      <c r="E1707" s="807" t="s">
        <v>16310</v>
      </c>
      <c r="F1707" s="785" t="s">
        <v>16311</v>
      </c>
      <c r="G1707" s="807" t="s">
        <v>7737</v>
      </c>
      <c r="H1707" s="807"/>
      <c r="I1707" s="807"/>
      <c r="J1707" s="807"/>
      <c r="K1707" s="807"/>
      <c r="L1707" s="807">
        <f t="shared" si="158"/>
        <v>192</v>
      </c>
      <c r="M1707" s="807"/>
      <c r="N1707" s="790">
        <v>16</v>
      </c>
      <c r="O1707" s="790"/>
      <c r="P1707" s="788"/>
      <c r="Q1707" s="807" t="s">
        <v>16311</v>
      </c>
      <c r="R1707" s="807" t="s">
        <v>17287</v>
      </c>
      <c r="S1707" s="807" t="s">
        <v>8952</v>
      </c>
      <c r="T1707" s="807" t="s">
        <v>3214</v>
      </c>
      <c r="U1707" s="875"/>
      <c r="V1707" s="959"/>
      <c r="W1707" s="875"/>
      <c r="X1707" s="875"/>
      <c r="Y1707" s="875"/>
      <c r="Z1707" s="875"/>
      <c r="AA1707" s="875">
        <v>1</v>
      </c>
      <c r="AB1707" s="875" t="s">
        <v>10525</v>
      </c>
      <c r="AC1707" s="875"/>
      <c r="AD1707" s="875"/>
      <c r="AE1707" s="875"/>
      <c r="AF1707" s="875"/>
      <c r="AG1707" s="782"/>
      <c r="AH1707" s="782"/>
      <c r="AI1707" s="800" t="s">
        <v>15921</v>
      </c>
      <c r="AJ1707" s="782"/>
    </row>
    <row r="1708" spans="2:36" ht="45" customHeight="1" x14ac:dyDescent="0.25">
      <c r="B1708" s="784">
        <v>1700</v>
      </c>
      <c r="C1708" s="798" t="s">
        <v>2759</v>
      </c>
      <c r="D1708" s="808" t="s">
        <v>11309</v>
      </c>
      <c r="E1708" s="800" t="s">
        <v>11468</v>
      </c>
      <c r="F1708" s="855" t="s">
        <v>11310</v>
      </c>
      <c r="G1708" s="782" t="s">
        <v>7737</v>
      </c>
      <c r="H1708" s="781"/>
      <c r="I1708" s="781"/>
      <c r="J1708" s="781"/>
      <c r="K1708" s="781"/>
      <c r="L1708" s="807">
        <f t="shared" si="158"/>
        <v>96</v>
      </c>
      <c r="M1708" s="781"/>
      <c r="N1708" s="800">
        <v>8</v>
      </c>
      <c r="O1708" s="800"/>
      <c r="P1708" s="800"/>
      <c r="Q1708" s="800" t="s">
        <v>11310</v>
      </c>
      <c r="R1708" s="807" t="s">
        <v>17287</v>
      </c>
      <c r="S1708" s="800" t="s">
        <v>8952</v>
      </c>
      <c r="T1708" s="800" t="s">
        <v>15922</v>
      </c>
      <c r="U1708" s="782"/>
      <c r="V1708" s="956"/>
      <c r="W1708" s="782"/>
      <c r="X1708" s="782"/>
      <c r="Y1708" s="782"/>
      <c r="Z1708" s="782"/>
      <c r="AA1708" s="782">
        <v>1</v>
      </c>
      <c r="AB1708" s="800" t="s">
        <v>12159</v>
      </c>
      <c r="AC1708" s="782"/>
      <c r="AD1708" s="782"/>
      <c r="AE1708" s="782"/>
      <c r="AF1708" s="782"/>
      <c r="AG1708" s="782"/>
      <c r="AH1708" s="782"/>
      <c r="AI1708" s="800" t="s">
        <v>15920</v>
      </c>
      <c r="AJ1708" s="782"/>
    </row>
    <row r="1709" spans="2:36" ht="30" customHeight="1" x14ac:dyDescent="0.25">
      <c r="B1709" s="784">
        <v>1701</v>
      </c>
      <c r="C1709" s="783" t="s">
        <v>2809</v>
      </c>
      <c r="D1709" s="808" t="s">
        <v>11311</v>
      </c>
      <c r="E1709" s="800" t="s">
        <v>11469</v>
      </c>
      <c r="F1709" s="855" t="s">
        <v>11312</v>
      </c>
      <c r="G1709" s="782" t="s">
        <v>7737</v>
      </c>
      <c r="H1709" s="781"/>
      <c r="I1709" s="781"/>
      <c r="J1709" s="781"/>
      <c r="K1709" s="781"/>
      <c r="L1709" s="807">
        <f t="shared" si="158"/>
        <v>92.4</v>
      </c>
      <c r="M1709" s="781"/>
      <c r="N1709" s="800">
        <v>7.7</v>
      </c>
      <c r="O1709" s="800"/>
      <c r="P1709" s="800"/>
      <c r="Q1709" s="800" t="s">
        <v>11312</v>
      </c>
      <c r="R1709" s="807" t="s">
        <v>17287</v>
      </c>
      <c r="S1709" s="800" t="s">
        <v>8952</v>
      </c>
      <c r="T1709" s="800" t="s">
        <v>15923</v>
      </c>
      <c r="U1709" s="782"/>
      <c r="V1709" s="956">
        <v>1</v>
      </c>
      <c r="W1709" s="800" t="s">
        <v>15924</v>
      </c>
      <c r="X1709" s="782"/>
      <c r="Y1709" s="782"/>
      <c r="Z1709" s="782"/>
      <c r="AA1709" s="782"/>
      <c r="AB1709" s="782"/>
      <c r="AC1709" s="782"/>
      <c r="AD1709" s="782"/>
      <c r="AE1709" s="782"/>
      <c r="AF1709" s="782"/>
      <c r="AG1709" s="782"/>
      <c r="AH1709" s="782"/>
      <c r="AI1709" s="800" t="s">
        <v>15925</v>
      </c>
      <c r="AJ1709" s="782"/>
    </row>
    <row r="1710" spans="2:36" ht="31.5" customHeight="1" x14ac:dyDescent="0.25">
      <c r="B1710" s="784">
        <v>1702</v>
      </c>
      <c r="C1710" s="783" t="s">
        <v>2809</v>
      </c>
      <c r="D1710" s="808" t="s">
        <v>11313</v>
      </c>
      <c r="E1710" s="800" t="s">
        <v>11470</v>
      </c>
      <c r="F1710" s="855" t="s">
        <v>11314</v>
      </c>
      <c r="G1710" s="782" t="s">
        <v>7737</v>
      </c>
      <c r="H1710" s="781"/>
      <c r="I1710" s="781"/>
      <c r="J1710" s="781"/>
      <c r="K1710" s="781"/>
      <c r="L1710" s="807">
        <f t="shared" si="158"/>
        <v>96</v>
      </c>
      <c r="M1710" s="781"/>
      <c r="N1710" s="800">
        <v>8</v>
      </c>
      <c r="O1710" s="800"/>
      <c r="P1710" s="800"/>
      <c r="Q1710" s="800" t="s">
        <v>11314</v>
      </c>
      <c r="R1710" s="807" t="s">
        <v>17287</v>
      </c>
      <c r="S1710" s="800" t="s">
        <v>8952</v>
      </c>
      <c r="T1710" s="800" t="s">
        <v>17250</v>
      </c>
      <c r="U1710" s="782"/>
      <c r="V1710" s="956"/>
      <c r="W1710" s="782"/>
      <c r="X1710" s="782"/>
      <c r="Y1710" s="782"/>
      <c r="Z1710" s="782"/>
      <c r="AA1710" s="782">
        <v>1</v>
      </c>
      <c r="AB1710" s="782" t="s">
        <v>12160</v>
      </c>
      <c r="AC1710" s="782"/>
      <c r="AD1710" s="782"/>
      <c r="AE1710" s="782"/>
      <c r="AF1710" s="782"/>
      <c r="AG1710" s="782"/>
      <c r="AH1710" s="782"/>
      <c r="AI1710" s="800" t="s">
        <v>15926</v>
      </c>
      <c r="AJ1710" s="782"/>
    </row>
    <row r="1711" spans="2:36" ht="45" customHeight="1" x14ac:dyDescent="0.25">
      <c r="B1711" s="784">
        <v>1703</v>
      </c>
      <c r="C1711" s="798" t="s">
        <v>2759</v>
      </c>
      <c r="D1711" s="808" t="s">
        <v>11315</v>
      </c>
      <c r="E1711" s="800" t="s">
        <v>11471</v>
      </c>
      <c r="F1711" s="855" t="s">
        <v>11316</v>
      </c>
      <c r="G1711" s="782" t="s">
        <v>7737</v>
      </c>
      <c r="H1711" s="781"/>
      <c r="I1711" s="781"/>
      <c r="J1711" s="781"/>
      <c r="K1711" s="781"/>
      <c r="L1711" s="807">
        <f t="shared" si="158"/>
        <v>96</v>
      </c>
      <c r="M1711" s="781"/>
      <c r="N1711" s="800">
        <v>8</v>
      </c>
      <c r="O1711" s="800"/>
      <c r="P1711" s="800"/>
      <c r="Q1711" s="800" t="s">
        <v>11316</v>
      </c>
      <c r="R1711" s="807" t="s">
        <v>17287</v>
      </c>
      <c r="S1711" s="800" t="s">
        <v>8952</v>
      </c>
      <c r="T1711" s="800" t="s">
        <v>17250</v>
      </c>
      <c r="U1711" s="782"/>
      <c r="V1711" s="956"/>
      <c r="W1711" s="782"/>
      <c r="X1711" s="782"/>
      <c r="Y1711" s="782"/>
      <c r="Z1711" s="782"/>
      <c r="AA1711" s="782">
        <v>1</v>
      </c>
      <c r="AB1711" s="782" t="s">
        <v>12160</v>
      </c>
      <c r="AC1711" s="782"/>
      <c r="AD1711" s="782"/>
      <c r="AE1711" s="782"/>
      <c r="AF1711" s="782"/>
      <c r="AG1711" s="782"/>
      <c r="AH1711" s="782"/>
      <c r="AI1711" s="800" t="s">
        <v>15926</v>
      </c>
      <c r="AJ1711" s="782"/>
    </row>
    <row r="1712" spans="2:36" ht="45" customHeight="1" x14ac:dyDescent="0.25">
      <c r="B1712" s="784">
        <v>1704</v>
      </c>
      <c r="C1712" s="798" t="s">
        <v>2759</v>
      </c>
      <c r="D1712" s="808" t="s">
        <v>11306</v>
      </c>
      <c r="E1712" s="800" t="s">
        <v>11317</v>
      </c>
      <c r="F1712" s="855" t="s">
        <v>16322</v>
      </c>
      <c r="G1712" s="782" t="s">
        <v>7737</v>
      </c>
      <c r="H1712" s="781"/>
      <c r="I1712" s="781"/>
      <c r="J1712" s="781"/>
      <c r="K1712" s="781"/>
      <c r="L1712" s="807">
        <f t="shared" si="158"/>
        <v>136.80000000000001</v>
      </c>
      <c r="M1712" s="781"/>
      <c r="N1712" s="800">
        <v>11.4</v>
      </c>
      <c r="O1712" s="800"/>
      <c r="P1712" s="800"/>
      <c r="Q1712" s="800" t="s">
        <v>16322</v>
      </c>
      <c r="R1712" s="807" t="s">
        <v>17287</v>
      </c>
      <c r="S1712" s="800" t="s">
        <v>8952</v>
      </c>
      <c r="T1712" s="800" t="s">
        <v>15927</v>
      </c>
      <c r="U1712" s="782"/>
      <c r="V1712" s="956"/>
      <c r="W1712" s="782"/>
      <c r="X1712" s="782"/>
      <c r="Y1712" s="782"/>
      <c r="Z1712" s="782"/>
      <c r="AA1712" s="782">
        <v>1</v>
      </c>
      <c r="AB1712" s="782" t="s">
        <v>12160</v>
      </c>
      <c r="AC1712" s="782"/>
      <c r="AD1712" s="782"/>
      <c r="AE1712" s="782"/>
      <c r="AF1712" s="782"/>
      <c r="AG1712" s="782"/>
      <c r="AH1712" s="782"/>
      <c r="AI1712" s="800" t="s">
        <v>15920</v>
      </c>
      <c r="AJ1712" s="782"/>
    </row>
    <row r="1713" spans="2:36" ht="45" customHeight="1" x14ac:dyDescent="0.25">
      <c r="B1713" s="784">
        <v>1705</v>
      </c>
      <c r="C1713" s="798" t="s">
        <v>2759</v>
      </c>
      <c r="D1713" s="808" t="s">
        <v>11319</v>
      </c>
      <c r="E1713" s="800" t="s">
        <v>11472</v>
      </c>
      <c r="F1713" s="855" t="s">
        <v>11320</v>
      </c>
      <c r="G1713" s="782" t="s">
        <v>7737</v>
      </c>
      <c r="H1713" s="781"/>
      <c r="I1713" s="781"/>
      <c r="J1713" s="781"/>
      <c r="K1713" s="781"/>
      <c r="L1713" s="807">
        <f t="shared" si="158"/>
        <v>96</v>
      </c>
      <c r="M1713" s="781"/>
      <c r="N1713" s="800">
        <v>8</v>
      </c>
      <c r="O1713" s="800"/>
      <c r="P1713" s="800"/>
      <c r="Q1713" s="800" t="s">
        <v>11320</v>
      </c>
      <c r="R1713" s="807" t="s">
        <v>17287</v>
      </c>
      <c r="S1713" s="800" t="s">
        <v>8952</v>
      </c>
      <c r="T1713" s="800" t="s">
        <v>17452</v>
      </c>
      <c r="U1713" s="782"/>
      <c r="V1713" s="956"/>
      <c r="W1713" s="782"/>
      <c r="X1713" s="782"/>
      <c r="Y1713" s="782"/>
      <c r="Z1713" s="782"/>
      <c r="AA1713" s="782">
        <v>1</v>
      </c>
      <c r="AB1713" s="800" t="s">
        <v>12161</v>
      </c>
      <c r="AC1713" s="782"/>
      <c r="AD1713" s="782"/>
      <c r="AE1713" s="782"/>
      <c r="AF1713" s="782"/>
      <c r="AG1713" s="782"/>
      <c r="AH1713" s="782"/>
      <c r="AI1713" s="782" t="s">
        <v>15928</v>
      </c>
      <c r="AJ1713" s="782"/>
    </row>
    <row r="1714" spans="2:36" ht="30" customHeight="1" x14ac:dyDescent="0.25">
      <c r="B1714" s="784">
        <v>1706</v>
      </c>
      <c r="C1714" s="785" t="s">
        <v>3034</v>
      </c>
      <c r="D1714" s="808" t="s">
        <v>11321</v>
      </c>
      <c r="E1714" s="800" t="s">
        <v>11322</v>
      </c>
      <c r="F1714" s="855" t="s">
        <v>11318</v>
      </c>
      <c r="G1714" s="782" t="s">
        <v>7737</v>
      </c>
      <c r="H1714" s="781"/>
      <c r="I1714" s="781"/>
      <c r="J1714" s="781"/>
      <c r="K1714" s="781"/>
      <c r="L1714" s="807">
        <f t="shared" si="158"/>
        <v>96</v>
      </c>
      <c r="M1714" s="781"/>
      <c r="N1714" s="800">
        <v>8</v>
      </c>
      <c r="O1714" s="800"/>
      <c r="P1714" s="800"/>
      <c r="Q1714" s="800"/>
      <c r="R1714" s="807" t="s">
        <v>17287</v>
      </c>
      <c r="S1714" s="800" t="s">
        <v>9057</v>
      </c>
      <c r="T1714" s="800"/>
      <c r="U1714" s="782"/>
      <c r="V1714" s="956"/>
      <c r="W1714" s="782"/>
      <c r="X1714" s="782"/>
      <c r="Y1714" s="782"/>
      <c r="Z1714" s="782"/>
      <c r="AA1714" s="782">
        <v>1</v>
      </c>
      <c r="AB1714" s="782" t="s">
        <v>12160</v>
      </c>
      <c r="AC1714" s="782"/>
      <c r="AD1714" s="782"/>
      <c r="AE1714" s="782"/>
      <c r="AF1714" s="782"/>
      <c r="AG1714" s="782"/>
      <c r="AH1714" s="782"/>
      <c r="AI1714" s="782" t="s">
        <v>15928</v>
      </c>
      <c r="AJ1714" s="782"/>
    </row>
    <row r="1715" spans="2:36" ht="45" customHeight="1" x14ac:dyDescent="0.25">
      <c r="B1715" s="784">
        <v>1707</v>
      </c>
      <c r="C1715" s="798" t="s">
        <v>2759</v>
      </c>
      <c r="D1715" s="808" t="s">
        <v>11306</v>
      </c>
      <c r="E1715" s="800" t="s">
        <v>11324</v>
      </c>
      <c r="F1715" s="855" t="s">
        <v>11325</v>
      </c>
      <c r="G1715" s="782" t="s">
        <v>7737</v>
      </c>
      <c r="H1715" s="781"/>
      <c r="I1715" s="781"/>
      <c r="J1715" s="781"/>
      <c r="K1715" s="781"/>
      <c r="L1715" s="807">
        <f t="shared" si="158"/>
        <v>96</v>
      </c>
      <c r="M1715" s="781"/>
      <c r="N1715" s="800">
        <v>8</v>
      </c>
      <c r="O1715" s="800"/>
      <c r="P1715" s="800"/>
      <c r="Q1715" s="800" t="s">
        <v>11325</v>
      </c>
      <c r="R1715" s="807" t="s">
        <v>17287</v>
      </c>
      <c r="S1715" s="800" t="s">
        <v>8952</v>
      </c>
      <c r="T1715" s="800" t="s">
        <v>17250</v>
      </c>
      <c r="U1715" s="782"/>
      <c r="V1715" s="956"/>
      <c r="W1715" s="782"/>
      <c r="X1715" s="782"/>
      <c r="Y1715" s="782"/>
      <c r="Z1715" s="782"/>
      <c r="AA1715" s="782">
        <v>1</v>
      </c>
      <c r="AB1715" s="782" t="s">
        <v>12160</v>
      </c>
      <c r="AC1715" s="782"/>
      <c r="AD1715" s="782"/>
      <c r="AE1715" s="782"/>
      <c r="AF1715" s="782"/>
      <c r="AG1715" s="782"/>
      <c r="AH1715" s="782"/>
      <c r="AI1715" s="782" t="s">
        <v>15928</v>
      </c>
      <c r="AJ1715" s="782"/>
    </row>
    <row r="1716" spans="2:36" ht="45" customHeight="1" x14ac:dyDescent="0.25">
      <c r="B1716" s="784">
        <v>1708</v>
      </c>
      <c r="C1716" s="798" t="s">
        <v>2759</v>
      </c>
      <c r="D1716" s="872" t="s">
        <v>16313</v>
      </c>
      <c r="E1716" s="862" t="s">
        <v>16314</v>
      </c>
      <c r="F1716" s="884" t="s">
        <v>16315</v>
      </c>
      <c r="G1716" s="782" t="s">
        <v>7737</v>
      </c>
      <c r="H1716" s="781"/>
      <c r="I1716" s="781"/>
      <c r="J1716" s="781"/>
      <c r="K1716" s="781"/>
      <c r="L1716" s="807">
        <f t="shared" si="158"/>
        <v>13.200000000000001</v>
      </c>
      <c r="M1716" s="781"/>
      <c r="N1716" s="800">
        <v>1.1000000000000001</v>
      </c>
      <c r="O1716" s="800"/>
      <c r="P1716" s="800"/>
      <c r="Q1716" s="945" t="s">
        <v>16315</v>
      </c>
      <c r="R1716" s="807" t="s">
        <v>17287</v>
      </c>
      <c r="S1716" s="800" t="s">
        <v>8952</v>
      </c>
      <c r="T1716" s="800" t="s">
        <v>17250</v>
      </c>
      <c r="U1716" s="876"/>
      <c r="V1716" s="960">
        <v>1</v>
      </c>
      <c r="W1716" s="877" t="s">
        <v>12160</v>
      </c>
      <c r="X1716" s="876"/>
      <c r="Y1716" s="876"/>
      <c r="Z1716" s="876"/>
      <c r="AA1716" s="876"/>
      <c r="AB1716" s="876"/>
      <c r="AC1716" s="876"/>
      <c r="AD1716" s="876"/>
      <c r="AE1716" s="876"/>
      <c r="AF1716" s="876"/>
      <c r="AG1716" s="876"/>
      <c r="AH1716" s="782"/>
      <c r="AI1716" s="800" t="s">
        <v>15929</v>
      </c>
      <c r="AJ1716" s="782"/>
    </row>
    <row r="1717" spans="2:36" ht="45" customHeight="1" x14ac:dyDescent="0.25">
      <c r="B1717" s="784">
        <v>1709</v>
      </c>
      <c r="C1717" s="798" t="s">
        <v>2759</v>
      </c>
      <c r="D1717" s="808" t="s">
        <v>11473</v>
      </c>
      <c r="E1717" s="862" t="s">
        <v>11474</v>
      </c>
      <c r="F1717" s="855" t="s">
        <v>11475</v>
      </c>
      <c r="G1717" s="782" t="s">
        <v>7737</v>
      </c>
      <c r="H1717" s="781"/>
      <c r="I1717" s="781"/>
      <c r="J1717" s="781"/>
      <c r="K1717" s="781"/>
      <c r="L1717" s="807">
        <f t="shared" si="158"/>
        <v>7.92</v>
      </c>
      <c r="M1717" s="781"/>
      <c r="N1717" s="800">
        <v>0.66</v>
      </c>
      <c r="O1717" s="800"/>
      <c r="P1717" s="800"/>
      <c r="Q1717" s="800" t="s">
        <v>11475</v>
      </c>
      <c r="R1717" s="807" t="s">
        <v>17287</v>
      </c>
      <c r="S1717" s="800" t="s">
        <v>8952</v>
      </c>
      <c r="T1717" s="800" t="s">
        <v>13281</v>
      </c>
      <c r="U1717" s="782"/>
      <c r="V1717" s="956">
        <v>1</v>
      </c>
      <c r="W1717" s="800"/>
      <c r="X1717" s="782"/>
      <c r="Y1717" s="782"/>
      <c r="Z1717" s="782"/>
      <c r="AA1717" s="782"/>
      <c r="AB1717" s="782"/>
      <c r="AC1717" s="782"/>
      <c r="AD1717" s="782"/>
      <c r="AE1717" s="782"/>
      <c r="AF1717" s="782"/>
      <c r="AG1717" s="782"/>
      <c r="AH1717" s="782"/>
      <c r="AI1717" s="782"/>
      <c r="AJ1717" s="807"/>
    </row>
    <row r="1718" spans="2:36" ht="90" customHeight="1" x14ac:dyDescent="0.25">
      <c r="B1718" s="784">
        <v>1710</v>
      </c>
      <c r="C1718" s="798" t="s">
        <v>2759</v>
      </c>
      <c r="D1718" s="785" t="s">
        <v>11425</v>
      </c>
      <c r="E1718" s="807" t="s">
        <v>11426</v>
      </c>
      <c r="F1718" s="783" t="s">
        <v>15535</v>
      </c>
      <c r="G1718" s="807" t="s">
        <v>10200</v>
      </c>
      <c r="H1718" s="807"/>
      <c r="I1718" s="807"/>
      <c r="J1718" s="807"/>
      <c r="K1718" s="807"/>
      <c r="L1718" s="807">
        <f t="shared" si="158"/>
        <v>39.599999999999994</v>
      </c>
      <c r="M1718" s="807"/>
      <c r="N1718" s="788">
        <v>3.3</v>
      </c>
      <c r="O1718" s="788"/>
      <c r="P1718" s="788"/>
      <c r="Q1718" s="800" t="s">
        <v>15535</v>
      </c>
      <c r="R1718" s="807" t="s">
        <v>16715</v>
      </c>
      <c r="S1718" s="807" t="s">
        <v>8952</v>
      </c>
      <c r="T1718" s="800" t="s">
        <v>11427</v>
      </c>
      <c r="U1718" s="807"/>
      <c r="V1718" s="963">
        <v>1</v>
      </c>
      <c r="W1718" s="807" t="s">
        <v>10716</v>
      </c>
      <c r="X1718" s="807"/>
      <c r="Y1718" s="807"/>
      <c r="Z1718" s="807"/>
      <c r="AA1718" s="807"/>
      <c r="AB1718" s="807"/>
      <c r="AC1718" s="807"/>
      <c r="AD1718" s="807"/>
      <c r="AE1718" s="807"/>
      <c r="AF1718" s="807"/>
      <c r="AG1718" s="807"/>
      <c r="AH1718" s="807"/>
      <c r="AI1718" s="807"/>
      <c r="AJ1718" s="807"/>
    </row>
    <row r="1719" spans="2:36" ht="45" customHeight="1" x14ac:dyDescent="0.25">
      <c r="B1719" s="784">
        <v>1711</v>
      </c>
      <c r="C1719" s="798" t="s">
        <v>2759</v>
      </c>
      <c r="D1719" s="785" t="s">
        <v>11428</v>
      </c>
      <c r="E1719" s="807" t="s">
        <v>11429</v>
      </c>
      <c r="F1719" s="783" t="s">
        <v>11430</v>
      </c>
      <c r="G1719" s="807" t="s">
        <v>10200</v>
      </c>
      <c r="H1719" s="807"/>
      <c r="I1719" s="807"/>
      <c r="J1719" s="807"/>
      <c r="K1719" s="807"/>
      <c r="L1719" s="807">
        <f t="shared" si="158"/>
        <v>15.84</v>
      </c>
      <c r="M1719" s="807"/>
      <c r="N1719" s="788">
        <v>1.32</v>
      </c>
      <c r="O1719" s="788"/>
      <c r="P1719" s="788"/>
      <c r="Q1719" s="800" t="s">
        <v>11430</v>
      </c>
      <c r="R1719" s="807" t="s">
        <v>16715</v>
      </c>
      <c r="S1719" s="807" t="s">
        <v>8952</v>
      </c>
      <c r="T1719" s="800" t="s">
        <v>11431</v>
      </c>
      <c r="U1719" s="807"/>
      <c r="V1719" s="963"/>
      <c r="W1719" s="807"/>
      <c r="X1719" s="807"/>
      <c r="Y1719" s="807"/>
      <c r="Z1719" s="807" t="s">
        <v>11432</v>
      </c>
      <c r="AA1719" s="807"/>
      <c r="AB1719" s="807"/>
      <c r="AC1719" s="807"/>
      <c r="AD1719" s="807"/>
      <c r="AE1719" s="807"/>
      <c r="AF1719" s="807"/>
      <c r="AG1719" s="807"/>
      <c r="AH1719" s="807"/>
      <c r="AI1719" s="807"/>
      <c r="AJ1719" s="807"/>
    </row>
    <row r="1720" spans="2:36" ht="60" customHeight="1" x14ac:dyDescent="0.25">
      <c r="B1720" s="784">
        <v>1712</v>
      </c>
      <c r="C1720" s="798" t="s">
        <v>2759</v>
      </c>
      <c r="D1720" s="785" t="s">
        <v>11433</v>
      </c>
      <c r="E1720" s="807" t="s">
        <v>11434</v>
      </c>
      <c r="F1720" s="783" t="s">
        <v>14321</v>
      </c>
      <c r="G1720" s="807" t="s">
        <v>10200</v>
      </c>
      <c r="H1720" s="807"/>
      <c r="I1720" s="807"/>
      <c r="J1720" s="807"/>
      <c r="K1720" s="807"/>
      <c r="L1720" s="807">
        <f t="shared" si="158"/>
        <v>205.92000000000002</v>
      </c>
      <c r="M1720" s="807"/>
      <c r="N1720" s="788">
        <v>17.16</v>
      </c>
      <c r="O1720" s="788"/>
      <c r="P1720" s="788"/>
      <c r="Q1720" s="800" t="s">
        <v>14321</v>
      </c>
      <c r="R1720" s="807" t="s">
        <v>16715</v>
      </c>
      <c r="S1720" s="807" t="s">
        <v>8952</v>
      </c>
      <c r="T1720" s="800" t="s">
        <v>14322</v>
      </c>
      <c r="U1720" s="807"/>
      <c r="V1720" s="963"/>
      <c r="W1720" s="807"/>
      <c r="X1720" s="807"/>
      <c r="Y1720" s="807"/>
      <c r="Z1720" s="807" t="s">
        <v>11435</v>
      </c>
      <c r="AA1720" s="807"/>
      <c r="AB1720" s="807"/>
      <c r="AC1720" s="807" t="s">
        <v>10027</v>
      </c>
      <c r="AD1720" s="807" t="s">
        <v>10027</v>
      </c>
      <c r="AE1720" s="807" t="s">
        <v>10027</v>
      </c>
      <c r="AF1720" s="807"/>
      <c r="AG1720" s="807"/>
      <c r="AH1720" s="807"/>
      <c r="AI1720" s="807"/>
      <c r="AJ1720" s="807"/>
    </row>
    <row r="1721" spans="2:36" ht="60" customHeight="1" x14ac:dyDescent="0.25">
      <c r="B1721" s="784">
        <v>1713</v>
      </c>
      <c r="C1721" s="798" t="s">
        <v>2759</v>
      </c>
      <c r="D1721" s="785" t="s">
        <v>11436</v>
      </c>
      <c r="E1721" s="807" t="s">
        <v>11437</v>
      </c>
      <c r="F1721" s="783" t="s">
        <v>17353</v>
      </c>
      <c r="G1721" s="807" t="s">
        <v>10200</v>
      </c>
      <c r="H1721" s="807"/>
      <c r="I1721" s="807"/>
      <c r="J1721" s="807"/>
      <c r="K1721" s="807"/>
      <c r="L1721" s="807">
        <f t="shared" si="158"/>
        <v>7.92</v>
      </c>
      <c r="M1721" s="807"/>
      <c r="N1721" s="788">
        <v>0.66</v>
      </c>
      <c r="O1721" s="788"/>
      <c r="P1721" s="788"/>
      <c r="Q1721" s="783" t="s">
        <v>17352</v>
      </c>
      <c r="R1721" s="807" t="s">
        <v>16715</v>
      </c>
      <c r="S1721" s="807" t="s">
        <v>8952</v>
      </c>
      <c r="T1721" s="800" t="s">
        <v>11439</v>
      </c>
      <c r="U1721" s="807"/>
      <c r="V1721" s="963"/>
      <c r="W1721" s="807"/>
      <c r="X1721" s="807"/>
      <c r="Y1721" s="807"/>
      <c r="Z1721" s="807" t="s">
        <v>11440</v>
      </c>
      <c r="AA1721" s="807"/>
      <c r="AB1721" s="807"/>
      <c r="AC1721" s="807"/>
      <c r="AD1721" s="807"/>
      <c r="AE1721" s="807"/>
      <c r="AF1721" s="807"/>
      <c r="AG1721" s="807"/>
      <c r="AH1721" s="807"/>
      <c r="AI1721" s="807"/>
      <c r="AJ1721" s="807"/>
    </row>
    <row r="1722" spans="2:36" ht="45" customHeight="1" x14ac:dyDescent="0.25">
      <c r="B1722" s="784">
        <v>1714</v>
      </c>
      <c r="C1722" s="798" t="s">
        <v>2759</v>
      </c>
      <c r="D1722" s="785" t="s">
        <v>11441</v>
      </c>
      <c r="E1722" s="807" t="s">
        <v>11442</v>
      </c>
      <c r="F1722" s="783" t="s">
        <v>11443</v>
      </c>
      <c r="G1722" s="807" t="s">
        <v>10200</v>
      </c>
      <c r="H1722" s="807"/>
      <c r="I1722" s="807"/>
      <c r="J1722" s="807"/>
      <c r="K1722" s="807"/>
      <c r="L1722" s="807">
        <f t="shared" si="158"/>
        <v>192</v>
      </c>
      <c r="M1722" s="807"/>
      <c r="N1722" s="788">
        <v>16</v>
      </c>
      <c r="O1722" s="788"/>
      <c r="P1722" s="788"/>
      <c r="Q1722" s="800" t="s">
        <v>11443</v>
      </c>
      <c r="R1722" s="807" t="s">
        <v>16715</v>
      </c>
      <c r="S1722" s="807" t="s">
        <v>8952</v>
      </c>
      <c r="T1722" s="800" t="s">
        <v>3237</v>
      </c>
      <c r="U1722" s="807"/>
      <c r="V1722" s="963"/>
      <c r="W1722" s="807"/>
      <c r="X1722" s="807"/>
      <c r="Y1722" s="807"/>
      <c r="Z1722" s="807"/>
      <c r="AA1722" s="807">
        <v>1</v>
      </c>
      <c r="AB1722" s="807" t="s">
        <v>11444</v>
      </c>
      <c r="AC1722" s="807"/>
      <c r="AD1722" s="807"/>
      <c r="AE1722" s="807"/>
      <c r="AF1722" s="807"/>
      <c r="AG1722" s="807"/>
      <c r="AH1722" s="807"/>
      <c r="AI1722" s="807"/>
      <c r="AJ1722" s="807"/>
    </row>
    <row r="1723" spans="2:36" ht="45" customHeight="1" x14ac:dyDescent="0.25">
      <c r="B1723" s="784">
        <v>1715</v>
      </c>
      <c r="C1723" s="798" t="s">
        <v>2759</v>
      </c>
      <c r="D1723" s="783" t="s">
        <v>11668</v>
      </c>
      <c r="E1723" s="800" t="s">
        <v>11670</v>
      </c>
      <c r="F1723" s="783" t="s">
        <v>11669</v>
      </c>
      <c r="G1723" s="807" t="s">
        <v>10200</v>
      </c>
      <c r="H1723" s="781"/>
      <c r="I1723" s="781"/>
      <c r="J1723" s="781"/>
      <c r="K1723" s="781"/>
      <c r="L1723" s="807">
        <f t="shared" si="158"/>
        <v>415.68</v>
      </c>
      <c r="M1723" s="781"/>
      <c r="N1723" s="800">
        <v>34.64</v>
      </c>
      <c r="O1723" s="800"/>
      <c r="P1723" s="800"/>
      <c r="Q1723" s="800" t="s">
        <v>11669</v>
      </c>
      <c r="R1723" s="807" t="s">
        <v>16715</v>
      </c>
      <c r="S1723" s="807" t="s">
        <v>8952</v>
      </c>
      <c r="T1723" s="800" t="s">
        <v>11671</v>
      </c>
      <c r="U1723" s="782"/>
      <c r="V1723" s="956"/>
      <c r="W1723" s="782"/>
      <c r="X1723" s="782"/>
      <c r="Y1723" s="782">
        <v>0.88</v>
      </c>
      <c r="Z1723" s="782"/>
      <c r="AA1723" s="782">
        <v>1</v>
      </c>
      <c r="AB1723" s="782"/>
      <c r="AC1723" s="782"/>
      <c r="AD1723" s="782"/>
      <c r="AE1723" s="782"/>
      <c r="AF1723" s="782"/>
      <c r="AG1723" s="782"/>
      <c r="AH1723" s="782"/>
      <c r="AI1723" s="782"/>
      <c r="AJ1723" s="782"/>
    </row>
    <row r="1724" spans="2:36" ht="45" customHeight="1" x14ac:dyDescent="0.25">
      <c r="B1724" s="784">
        <v>1716</v>
      </c>
      <c r="C1724" s="798" t="s">
        <v>2759</v>
      </c>
      <c r="D1724" s="783" t="s">
        <v>11672</v>
      </c>
      <c r="E1724" s="800" t="s">
        <v>11673</v>
      </c>
      <c r="F1724" s="783" t="s">
        <v>11669</v>
      </c>
      <c r="G1724" s="807" t="s">
        <v>10200</v>
      </c>
      <c r="H1724" s="781"/>
      <c r="I1724" s="781"/>
      <c r="J1724" s="781"/>
      <c r="K1724" s="781"/>
      <c r="L1724" s="807">
        <f t="shared" si="158"/>
        <v>96</v>
      </c>
      <c r="M1724" s="781"/>
      <c r="N1724" s="800">
        <v>8</v>
      </c>
      <c r="O1724" s="800"/>
      <c r="P1724" s="800"/>
      <c r="Q1724" s="800" t="s">
        <v>11669</v>
      </c>
      <c r="R1724" s="807" t="s">
        <v>16715</v>
      </c>
      <c r="S1724" s="807" t="s">
        <v>8952</v>
      </c>
      <c r="T1724" s="800" t="s">
        <v>11674</v>
      </c>
      <c r="U1724" s="782"/>
      <c r="V1724" s="956"/>
      <c r="W1724" s="782"/>
      <c r="X1724" s="782"/>
      <c r="Y1724" s="782">
        <v>0.88</v>
      </c>
      <c r="Z1724" s="782"/>
      <c r="AA1724" s="782">
        <v>1</v>
      </c>
      <c r="AB1724" s="782"/>
      <c r="AC1724" s="782"/>
      <c r="AD1724" s="782"/>
      <c r="AE1724" s="782"/>
      <c r="AF1724" s="782"/>
      <c r="AG1724" s="782"/>
      <c r="AH1724" s="782"/>
      <c r="AI1724" s="782"/>
      <c r="AJ1724" s="782"/>
    </row>
    <row r="1725" spans="2:36" ht="45" customHeight="1" x14ac:dyDescent="0.25">
      <c r="B1725" s="784">
        <v>1717</v>
      </c>
      <c r="C1725" s="798" t="s">
        <v>2759</v>
      </c>
      <c r="D1725" s="783" t="s">
        <v>14329</v>
      </c>
      <c r="E1725" s="800" t="s">
        <v>11675</v>
      </c>
      <c r="F1725" s="783" t="s">
        <v>14339</v>
      </c>
      <c r="G1725" s="807" t="s">
        <v>10200</v>
      </c>
      <c r="H1725" s="781"/>
      <c r="I1725" s="781"/>
      <c r="J1725" s="781"/>
      <c r="K1725" s="781"/>
      <c r="L1725" s="807">
        <f t="shared" si="158"/>
        <v>96</v>
      </c>
      <c r="M1725" s="781"/>
      <c r="N1725" s="800">
        <v>8</v>
      </c>
      <c r="O1725" s="800"/>
      <c r="P1725" s="800"/>
      <c r="Q1725" s="800" t="s">
        <v>14339</v>
      </c>
      <c r="R1725" s="807" t="s">
        <v>16715</v>
      </c>
      <c r="S1725" s="807" t="s">
        <v>8952</v>
      </c>
      <c r="T1725" s="800" t="s">
        <v>11676</v>
      </c>
      <c r="U1725" s="782"/>
      <c r="V1725" s="956"/>
      <c r="W1725" s="782"/>
      <c r="X1725" s="782">
        <v>1</v>
      </c>
      <c r="Y1725" s="782"/>
      <c r="Z1725" s="800"/>
      <c r="AA1725" s="800" t="s">
        <v>16603</v>
      </c>
      <c r="AB1725" s="782"/>
      <c r="AC1725" s="782"/>
      <c r="AD1725" s="782"/>
      <c r="AE1725" s="782"/>
      <c r="AF1725" s="782"/>
      <c r="AG1725" s="782"/>
      <c r="AH1725" s="782"/>
      <c r="AI1725" s="782"/>
      <c r="AJ1725" s="782"/>
    </row>
    <row r="1726" spans="2:36" ht="45" customHeight="1" x14ac:dyDescent="0.25">
      <c r="B1726" s="784">
        <v>1718</v>
      </c>
      <c r="C1726" s="798" t="s">
        <v>2759</v>
      </c>
      <c r="D1726" s="783" t="s">
        <v>11677</v>
      </c>
      <c r="E1726" s="800" t="s">
        <v>11678</v>
      </c>
      <c r="F1726" s="783" t="s">
        <v>11679</v>
      </c>
      <c r="G1726" s="807" t="s">
        <v>10200</v>
      </c>
      <c r="H1726" s="781"/>
      <c r="I1726" s="781"/>
      <c r="J1726" s="781"/>
      <c r="K1726" s="781"/>
      <c r="L1726" s="807">
        <f t="shared" si="158"/>
        <v>52.800000000000004</v>
      </c>
      <c r="M1726" s="781"/>
      <c r="N1726" s="800">
        <v>4.4000000000000004</v>
      </c>
      <c r="O1726" s="800"/>
      <c r="P1726" s="800"/>
      <c r="Q1726" s="800" t="s">
        <v>11679</v>
      </c>
      <c r="R1726" s="807" t="s">
        <v>16715</v>
      </c>
      <c r="S1726" s="807" t="s">
        <v>8952</v>
      </c>
      <c r="T1726" s="800" t="s">
        <v>14815</v>
      </c>
      <c r="U1726" s="782"/>
      <c r="V1726" s="956">
        <v>2</v>
      </c>
      <c r="W1726" s="782" t="s">
        <v>11680</v>
      </c>
      <c r="X1726" s="782"/>
      <c r="Y1726" s="782"/>
      <c r="Z1726" s="800"/>
      <c r="AA1726" s="782"/>
      <c r="AB1726" s="782"/>
      <c r="AC1726" s="782"/>
      <c r="AD1726" s="782"/>
      <c r="AE1726" s="782"/>
      <c r="AF1726" s="782"/>
      <c r="AG1726" s="782"/>
      <c r="AH1726" s="782"/>
      <c r="AI1726" s="782"/>
      <c r="AJ1726" s="782"/>
    </row>
    <row r="1727" spans="2:36" ht="45" customHeight="1" x14ac:dyDescent="0.25">
      <c r="B1727" s="784">
        <v>1719</v>
      </c>
      <c r="C1727" s="785" t="s">
        <v>9500</v>
      </c>
      <c r="D1727" s="783" t="s">
        <v>11681</v>
      </c>
      <c r="E1727" s="800" t="s">
        <v>11682</v>
      </c>
      <c r="F1727" s="783" t="s">
        <v>11683</v>
      </c>
      <c r="G1727" s="807" t="s">
        <v>10200</v>
      </c>
      <c r="H1727" s="781"/>
      <c r="I1727" s="781"/>
      <c r="J1727" s="781"/>
      <c r="K1727" s="781"/>
      <c r="L1727" s="807">
        <f t="shared" si="158"/>
        <v>84.48</v>
      </c>
      <c r="M1727" s="781"/>
      <c r="N1727" s="800">
        <v>7.04</v>
      </c>
      <c r="O1727" s="800"/>
      <c r="P1727" s="800"/>
      <c r="Q1727" s="800" t="s">
        <v>11683</v>
      </c>
      <c r="R1727" s="807" t="s">
        <v>16715</v>
      </c>
      <c r="S1727" s="807" t="s">
        <v>8952</v>
      </c>
      <c r="T1727" s="800" t="s">
        <v>3046</v>
      </c>
      <c r="U1727" s="782"/>
      <c r="V1727" s="956">
        <v>1</v>
      </c>
      <c r="W1727" s="782" t="s">
        <v>10255</v>
      </c>
      <c r="X1727" s="782"/>
      <c r="Y1727" s="782"/>
      <c r="Z1727" s="800" t="s">
        <v>11684</v>
      </c>
      <c r="AA1727" s="782"/>
      <c r="AB1727" s="782"/>
      <c r="AC1727" s="782"/>
      <c r="AD1727" s="782"/>
      <c r="AE1727" s="782"/>
      <c r="AF1727" s="782"/>
      <c r="AG1727" s="782"/>
      <c r="AH1727" s="782"/>
      <c r="AI1727" s="782"/>
      <c r="AJ1727" s="782"/>
    </row>
    <row r="1728" spans="2:36" ht="45" customHeight="1" x14ac:dyDescent="0.25">
      <c r="B1728" s="784">
        <v>1720</v>
      </c>
      <c r="C1728" s="785" t="s">
        <v>2844</v>
      </c>
      <c r="D1728" s="783" t="s">
        <v>11686</v>
      </c>
      <c r="E1728" s="800" t="s">
        <v>11685</v>
      </c>
      <c r="F1728" s="783" t="s">
        <v>16577</v>
      </c>
      <c r="G1728" s="807" t="s">
        <v>10200</v>
      </c>
      <c r="H1728" s="781"/>
      <c r="I1728" s="781"/>
      <c r="J1728" s="781"/>
      <c r="K1728" s="781"/>
      <c r="L1728" s="807">
        <f t="shared" si="158"/>
        <v>79.199999999999989</v>
      </c>
      <c r="M1728" s="781"/>
      <c r="N1728" s="800">
        <v>6.6</v>
      </c>
      <c r="O1728" s="800"/>
      <c r="P1728" s="800"/>
      <c r="Q1728" s="800" t="s">
        <v>16577</v>
      </c>
      <c r="R1728" s="807" t="s">
        <v>16715</v>
      </c>
      <c r="S1728" s="807" t="s">
        <v>8952</v>
      </c>
      <c r="T1728" s="800" t="s">
        <v>11687</v>
      </c>
      <c r="U1728" s="782"/>
      <c r="V1728" s="956">
        <v>3</v>
      </c>
      <c r="W1728" s="782"/>
      <c r="X1728" s="782"/>
      <c r="Y1728" s="782"/>
      <c r="Z1728" s="800"/>
      <c r="AA1728" s="782"/>
      <c r="AB1728" s="782"/>
      <c r="AC1728" s="782"/>
      <c r="AD1728" s="782"/>
      <c r="AE1728" s="782"/>
      <c r="AF1728" s="782"/>
      <c r="AG1728" s="782"/>
      <c r="AH1728" s="782"/>
      <c r="AI1728" s="782"/>
      <c r="AJ1728" s="782"/>
    </row>
    <row r="1729" spans="2:36" ht="45" customHeight="1" x14ac:dyDescent="0.25">
      <c r="B1729" s="784">
        <v>1721</v>
      </c>
      <c r="C1729" s="798" t="s">
        <v>2759</v>
      </c>
      <c r="D1729" s="783" t="s">
        <v>11689</v>
      </c>
      <c r="E1729" s="800" t="s">
        <v>11690</v>
      </c>
      <c r="F1729" s="783" t="s">
        <v>11691</v>
      </c>
      <c r="G1729" s="807" t="s">
        <v>10200</v>
      </c>
      <c r="H1729" s="781"/>
      <c r="I1729" s="781"/>
      <c r="J1729" s="781"/>
      <c r="K1729" s="781"/>
      <c r="L1729" s="807">
        <f t="shared" si="158"/>
        <v>108</v>
      </c>
      <c r="M1729" s="781"/>
      <c r="N1729" s="800">
        <v>9</v>
      </c>
      <c r="O1729" s="800"/>
      <c r="P1729" s="800"/>
      <c r="Q1729" s="800" t="s">
        <v>11691</v>
      </c>
      <c r="R1729" s="807" t="s">
        <v>16715</v>
      </c>
      <c r="S1729" s="807" t="s">
        <v>8952</v>
      </c>
      <c r="T1729" s="800" t="s">
        <v>3101</v>
      </c>
      <c r="U1729" s="782"/>
      <c r="V1729" s="956"/>
      <c r="W1729" s="782"/>
      <c r="X1729" s="782"/>
      <c r="Y1729" s="782"/>
      <c r="Z1729" s="800" t="s">
        <v>1090</v>
      </c>
      <c r="AA1729" s="782"/>
      <c r="AB1729" s="782"/>
      <c r="AC1729" s="782"/>
      <c r="AD1729" s="782"/>
      <c r="AE1729" s="782"/>
      <c r="AF1729" s="782"/>
      <c r="AG1729" s="782"/>
      <c r="AH1729" s="782"/>
      <c r="AI1729" s="782"/>
      <c r="AJ1729" s="782"/>
    </row>
    <row r="1730" spans="2:36" ht="45" customHeight="1" x14ac:dyDescent="0.25">
      <c r="B1730" s="784">
        <v>1722</v>
      </c>
      <c r="C1730" s="798" t="s">
        <v>2809</v>
      </c>
      <c r="D1730" s="783" t="s">
        <v>11697</v>
      </c>
      <c r="E1730" s="800" t="s">
        <v>11698</v>
      </c>
      <c r="F1730" s="783" t="s">
        <v>11699</v>
      </c>
      <c r="G1730" s="807" t="s">
        <v>10200</v>
      </c>
      <c r="H1730" s="781"/>
      <c r="I1730" s="781"/>
      <c r="J1730" s="781"/>
      <c r="K1730" s="781"/>
      <c r="L1730" s="807">
        <f t="shared" si="158"/>
        <v>105.60000000000001</v>
      </c>
      <c r="M1730" s="781"/>
      <c r="N1730" s="800">
        <v>8.8000000000000007</v>
      </c>
      <c r="O1730" s="800"/>
      <c r="P1730" s="800"/>
      <c r="Q1730" s="800" t="s">
        <v>11699</v>
      </c>
      <c r="R1730" s="807" t="s">
        <v>16715</v>
      </c>
      <c r="S1730" s="807" t="s">
        <v>8952</v>
      </c>
      <c r="T1730" s="800" t="s">
        <v>3128</v>
      </c>
      <c r="U1730" s="782"/>
      <c r="V1730" s="956"/>
      <c r="W1730" s="782"/>
      <c r="X1730" s="782"/>
      <c r="Y1730" s="782"/>
      <c r="Z1730" s="800"/>
      <c r="AA1730" s="782">
        <v>1</v>
      </c>
      <c r="AB1730" s="782" t="s">
        <v>10255</v>
      </c>
      <c r="AC1730" s="782" t="s">
        <v>10027</v>
      </c>
      <c r="AD1730" s="782" t="s">
        <v>2239</v>
      </c>
      <c r="AE1730" s="782" t="s">
        <v>10027</v>
      </c>
      <c r="AF1730" s="782"/>
      <c r="AG1730" s="782"/>
      <c r="AH1730" s="782"/>
      <c r="AI1730" s="782"/>
      <c r="AJ1730" s="782"/>
    </row>
    <row r="1731" spans="2:36" ht="45" customHeight="1" x14ac:dyDescent="0.25">
      <c r="B1731" s="784">
        <v>1723</v>
      </c>
      <c r="C1731" s="798" t="s">
        <v>2759</v>
      </c>
      <c r="D1731" s="783" t="s">
        <v>11700</v>
      </c>
      <c r="E1731" s="800" t="s">
        <v>11701</v>
      </c>
      <c r="F1731" s="783" t="s">
        <v>11702</v>
      </c>
      <c r="G1731" s="807" t="s">
        <v>10200</v>
      </c>
      <c r="H1731" s="781"/>
      <c r="I1731" s="781"/>
      <c r="J1731" s="781"/>
      <c r="K1731" s="781"/>
      <c r="L1731" s="807">
        <f t="shared" si="158"/>
        <v>52.800000000000004</v>
      </c>
      <c r="M1731" s="781"/>
      <c r="N1731" s="800">
        <v>4.4000000000000004</v>
      </c>
      <c r="O1731" s="800"/>
      <c r="P1731" s="800"/>
      <c r="Q1731" s="800" t="s">
        <v>11702</v>
      </c>
      <c r="R1731" s="807" t="s">
        <v>16715</v>
      </c>
      <c r="S1731" s="807" t="s">
        <v>8952</v>
      </c>
      <c r="T1731" s="800" t="s">
        <v>11703</v>
      </c>
      <c r="U1731" s="782"/>
      <c r="V1731" s="956">
        <v>1</v>
      </c>
      <c r="W1731" s="782" t="s">
        <v>10255</v>
      </c>
      <c r="X1731" s="782"/>
      <c r="Y1731" s="782"/>
      <c r="Z1731" s="800"/>
      <c r="AA1731" s="782"/>
      <c r="AB1731" s="782"/>
      <c r="AC1731" s="782"/>
      <c r="AD1731" s="782"/>
      <c r="AE1731" s="782"/>
      <c r="AF1731" s="782"/>
      <c r="AG1731" s="782"/>
      <c r="AH1731" s="782"/>
      <c r="AI1731" s="782"/>
      <c r="AJ1731" s="782"/>
    </row>
    <row r="1732" spans="2:36" ht="45" customHeight="1" x14ac:dyDescent="0.25">
      <c r="B1732" s="784">
        <v>1724</v>
      </c>
      <c r="C1732" s="798" t="s">
        <v>2759</v>
      </c>
      <c r="D1732" s="785" t="s">
        <v>11707</v>
      </c>
      <c r="E1732" s="807" t="s">
        <v>11708</v>
      </c>
      <c r="F1732" s="785" t="s">
        <v>16559</v>
      </c>
      <c r="G1732" s="807" t="s">
        <v>10200</v>
      </c>
      <c r="H1732" s="807"/>
      <c r="I1732" s="807"/>
      <c r="J1732" s="807"/>
      <c r="K1732" s="807"/>
      <c r="L1732" s="807">
        <f t="shared" si="158"/>
        <v>111.60000000000001</v>
      </c>
      <c r="M1732" s="807"/>
      <c r="N1732" s="786">
        <v>9.3000000000000007</v>
      </c>
      <c r="O1732" s="788"/>
      <c r="P1732" s="788"/>
      <c r="Q1732" s="807" t="s">
        <v>16559</v>
      </c>
      <c r="R1732" s="807" t="s">
        <v>16715</v>
      </c>
      <c r="S1732" s="807" t="s">
        <v>8952</v>
      </c>
      <c r="T1732" s="800" t="s">
        <v>11709</v>
      </c>
      <c r="U1732" s="807"/>
      <c r="V1732" s="963">
        <v>2</v>
      </c>
      <c r="W1732" s="807" t="s">
        <v>11710</v>
      </c>
      <c r="X1732" s="807">
        <v>1</v>
      </c>
      <c r="Y1732" s="807" t="s">
        <v>11354</v>
      </c>
      <c r="Z1732" s="807"/>
      <c r="AA1732" s="807"/>
      <c r="AB1732" s="807"/>
      <c r="AC1732" s="807" t="s">
        <v>10027</v>
      </c>
      <c r="AD1732" s="807" t="s">
        <v>10027</v>
      </c>
      <c r="AE1732" s="807" t="s">
        <v>10027</v>
      </c>
      <c r="AF1732" s="807" t="s">
        <v>10027</v>
      </c>
      <c r="AG1732" s="807"/>
      <c r="AH1732" s="807"/>
      <c r="AI1732" s="807"/>
      <c r="AJ1732" s="807"/>
    </row>
    <row r="1733" spans="2:36" ht="45" customHeight="1" x14ac:dyDescent="0.25">
      <c r="B1733" s="784">
        <v>1725</v>
      </c>
      <c r="C1733" s="785" t="s">
        <v>2844</v>
      </c>
      <c r="D1733" s="785" t="s">
        <v>11711</v>
      </c>
      <c r="E1733" s="807" t="s">
        <v>15312</v>
      </c>
      <c r="F1733" s="785" t="s">
        <v>11713</v>
      </c>
      <c r="G1733" s="807" t="s">
        <v>10200</v>
      </c>
      <c r="H1733" s="807"/>
      <c r="I1733" s="807"/>
      <c r="J1733" s="807"/>
      <c r="K1733" s="807"/>
      <c r="L1733" s="807">
        <f t="shared" si="158"/>
        <v>79.199999999999989</v>
      </c>
      <c r="M1733" s="807"/>
      <c r="N1733" s="786">
        <v>6.6</v>
      </c>
      <c r="O1733" s="788"/>
      <c r="P1733" s="788"/>
      <c r="Q1733" s="807" t="s">
        <v>11713</v>
      </c>
      <c r="R1733" s="807" t="s">
        <v>16715</v>
      </c>
      <c r="S1733" s="807" t="s">
        <v>8952</v>
      </c>
      <c r="T1733" s="800" t="s">
        <v>2923</v>
      </c>
      <c r="U1733" s="807"/>
      <c r="V1733" s="963">
        <v>1</v>
      </c>
      <c r="W1733" s="807" t="s">
        <v>11714</v>
      </c>
      <c r="X1733" s="807"/>
      <c r="Y1733" s="807"/>
      <c r="Z1733" s="807"/>
      <c r="AA1733" s="807"/>
      <c r="AB1733" s="807"/>
      <c r="AC1733" s="807" t="s">
        <v>10027</v>
      </c>
      <c r="AD1733" s="807" t="s">
        <v>2239</v>
      </c>
      <c r="AE1733" s="807" t="s">
        <v>10027</v>
      </c>
      <c r="AF1733" s="807"/>
      <c r="AG1733" s="807"/>
      <c r="AH1733" s="807"/>
      <c r="AI1733" s="807"/>
      <c r="AJ1733" s="807"/>
    </row>
    <row r="1734" spans="2:36" ht="45" customHeight="1" x14ac:dyDescent="0.25">
      <c r="B1734" s="784">
        <v>1726</v>
      </c>
      <c r="C1734" s="798" t="s">
        <v>2759</v>
      </c>
      <c r="D1734" s="785" t="s">
        <v>11715</v>
      </c>
      <c r="E1734" s="807" t="s">
        <v>11716</v>
      </c>
      <c r="F1734" s="785" t="s">
        <v>11717</v>
      </c>
      <c r="G1734" s="807" t="s">
        <v>10200</v>
      </c>
      <c r="H1734" s="807"/>
      <c r="I1734" s="807"/>
      <c r="J1734" s="807"/>
      <c r="K1734" s="807"/>
      <c r="L1734" s="807">
        <f t="shared" si="158"/>
        <v>36</v>
      </c>
      <c r="M1734" s="807"/>
      <c r="N1734" s="786">
        <v>3</v>
      </c>
      <c r="O1734" s="788"/>
      <c r="P1734" s="788"/>
      <c r="Q1734" s="807" t="s">
        <v>11717</v>
      </c>
      <c r="R1734" s="807" t="s">
        <v>16715</v>
      </c>
      <c r="S1734" s="807" t="s">
        <v>8952</v>
      </c>
      <c r="T1734" s="800" t="s">
        <v>14426</v>
      </c>
      <c r="U1734" s="807"/>
      <c r="V1734" s="963"/>
      <c r="W1734" s="807"/>
      <c r="X1734" s="807"/>
      <c r="Y1734" s="807"/>
      <c r="Z1734" s="807" t="s">
        <v>11654</v>
      </c>
      <c r="AA1734" s="807"/>
      <c r="AB1734" s="807"/>
      <c r="AC1734" s="807"/>
      <c r="AD1734" s="807"/>
      <c r="AE1734" s="807"/>
      <c r="AF1734" s="807"/>
      <c r="AG1734" s="807"/>
      <c r="AH1734" s="807"/>
      <c r="AI1734" s="807"/>
      <c r="AJ1734" s="807"/>
    </row>
    <row r="1735" spans="2:36" ht="60" customHeight="1" x14ac:dyDescent="0.25">
      <c r="B1735" s="784">
        <v>1727</v>
      </c>
      <c r="C1735" s="785" t="s">
        <v>9500</v>
      </c>
      <c r="D1735" s="783" t="s">
        <v>11721</v>
      </c>
      <c r="E1735" s="800" t="s">
        <v>11722</v>
      </c>
      <c r="F1735" s="783" t="s">
        <v>11723</v>
      </c>
      <c r="G1735" s="807" t="s">
        <v>10200</v>
      </c>
      <c r="H1735" s="781"/>
      <c r="I1735" s="781"/>
      <c r="J1735" s="781"/>
      <c r="K1735" s="781"/>
      <c r="L1735" s="807">
        <f t="shared" si="158"/>
        <v>19.200000000000003</v>
      </c>
      <c r="M1735" s="781"/>
      <c r="N1735" s="800">
        <v>1.6</v>
      </c>
      <c r="O1735" s="800"/>
      <c r="P1735" s="800"/>
      <c r="Q1735" s="800" t="s">
        <v>11723</v>
      </c>
      <c r="R1735" s="807" t="s">
        <v>16715</v>
      </c>
      <c r="S1735" s="807" t="s">
        <v>8952</v>
      </c>
      <c r="T1735" s="800" t="s">
        <v>11724</v>
      </c>
      <c r="U1735" s="782"/>
      <c r="V1735" s="956"/>
      <c r="W1735" s="782"/>
      <c r="X1735" s="782"/>
      <c r="Y1735" s="782"/>
      <c r="Z1735" s="800" t="s">
        <v>10126</v>
      </c>
      <c r="AA1735" s="782"/>
      <c r="AB1735" s="782"/>
      <c r="AC1735" s="782"/>
      <c r="AD1735" s="782"/>
      <c r="AE1735" s="782"/>
      <c r="AF1735" s="782"/>
      <c r="AG1735" s="782"/>
      <c r="AH1735" s="782"/>
      <c r="AI1735" s="782"/>
      <c r="AJ1735" s="782"/>
    </row>
    <row r="1736" spans="2:36" ht="45" customHeight="1" x14ac:dyDescent="0.25">
      <c r="B1736" s="784">
        <v>1728</v>
      </c>
      <c r="C1736" s="798" t="s">
        <v>2759</v>
      </c>
      <c r="D1736" s="785" t="s">
        <v>11725</v>
      </c>
      <c r="E1736" s="807" t="s">
        <v>14146</v>
      </c>
      <c r="F1736" s="785" t="s">
        <v>13445</v>
      </c>
      <c r="G1736" s="807" t="s">
        <v>10200</v>
      </c>
      <c r="H1736" s="807"/>
      <c r="I1736" s="807"/>
      <c r="J1736" s="807"/>
      <c r="K1736" s="807"/>
      <c r="L1736" s="807">
        <f t="shared" si="158"/>
        <v>105.60000000000001</v>
      </c>
      <c r="M1736" s="807"/>
      <c r="N1736" s="788">
        <v>8.8000000000000007</v>
      </c>
      <c r="O1736" s="788"/>
      <c r="P1736" s="788"/>
      <c r="Q1736" s="807" t="s">
        <v>13445</v>
      </c>
      <c r="R1736" s="807" t="s">
        <v>16715</v>
      </c>
      <c r="S1736" s="807" t="s">
        <v>8952</v>
      </c>
      <c r="T1736" s="800" t="s">
        <v>11726</v>
      </c>
      <c r="U1736" s="807"/>
      <c r="V1736" s="963"/>
      <c r="W1736" s="807"/>
      <c r="X1736" s="807"/>
      <c r="Y1736" s="807"/>
      <c r="Z1736" s="807"/>
      <c r="AA1736" s="807"/>
      <c r="AB1736" s="807"/>
      <c r="AC1736" s="807"/>
      <c r="AD1736" s="807"/>
      <c r="AE1736" s="807"/>
      <c r="AF1736" s="807"/>
      <c r="AG1736" s="807"/>
      <c r="AH1736" s="807"/>
      <c r="AI1736" s="807"/>
      <c r="AJ1736" s="807"/>
    </row>
    <row r="1737" spans="2:36" ht="45" customHeight="1" x14ac:dyDescent="0.25">
      <c r="B1737" s="784">
        <v>1729</v>
      </c>
      <c r="C1737" s="785" t="s">
        <v>3162</v>
      </c>
      <c r="D1737" s="785" t="s">
        <v>11764</v>
      </c>
      <c r="E1737" s="807" t="s">
        <v>16648</v>
      </c>
      <c r="F1737" s="785" t="s">
        <v>9128</v>
      </c>
      <c r="G1737" s="807" t="s">
        <v>10200</v>
      </c>
      <c r="H1737" s="807"/>
      <c r="I1737" s="807"/>
      <c r="J1737" s="807"/>
      <c r="K1737" s="807"/>
      <c r="L1737" s="807">
        <f t="shared" si="158"/>
        <v>171.60000000000002</v>
      </c>
      <c r="M1737" s="807"/>
      <c r="N1737" s="788">
        <v>14.3</v>
      </c>
      <c r="O1737" s="788"/>
      <c r="P1737" s="788"/>
      <c r="Q1737" s="807" t="s">
        <v>9128</v>
      </c>
      <c r="R1737" s="807" t="s">
        <v>16715</v>
      </c>
      <c r="S1737" s="807" t="s">
        <v>8952</v>
      </c>
      <c r="T1737" s="800" t="s">
        <v>11765</v>
      </c>
      <c r="U1737" s="807">
        <v>4</v>
      </c>
      <c r="V1737" s="963">
        <v>2</v>
      </c>
      <c r="W1737" s="807" t="s">
        <v>16649</v>
      </c>
      <c r="X1737" s="807"/>
      <c r="Y1737" s="807"/>
      <c r="Z1737" s="807"/>
      <c r="AA1737" s="807"/>
      <c r="AB1737" s="807"/>
      <c r="AC1737" s="807" t="s">
        <v>10027</v>
      </c>
      <c r="AD1737" s="807" t="s">
        <v>10027</v>
      </c>
      <c r="AE1737" s="807" t="s">
        <v>10027</v>
      </c>
      <c r="AF1737" s="807"/>
      <c r="AG1737" s="807"/>
      <c r="AH1737" s="807"/>
      <c r="AI1737" s="807"/>
      <c r="AJ1737" s="807"/>
    </row>
    <row r="1738" spans="2:36" ht="45" customHeight="1" x14ac:dyDescent="0.25">
      <c r="B1738" s="784">
        <v>1730</v>
      </c>
      <c r="C1738" s="785" t="s">
        <v>9386</v>
      </c>
      <c r="D1738" s="785" t="s">
        <v>11790</v>
      </c>
      <c r="E1738" s="807" t="s">
        <v>11791</v>
      </c>
      <c r="F1738" s="785" t="s">
        <v>11792</v>
      </c>
      <c r="G1738" s="807" t="s">
        <v>10200</v>
      </c>
      <c r="H1738" s="807"/>
      <c r="I1738" s="807"/>
      <c r="J1738" s="807"/>
      <c r="K1738" s="807"/>
      <c r="L1738" s="807">
        <f t="shared" si="158"/>
        <v>8.64</v>
      </c>
      <c r="M1738" s="807"/>
      <c r="N1738" s="788">
        <v>0.72</v>
      </c>
      <c r="O1738" s="788"/>
      <c r="P1738" s="788"/>
      <c r="Q1738" s="807" t="s">
        <v>11792</v>
      </c>
      <c r="R1738" s="807" t="s">
        <v>16715</v>
      </c>
      <c r="S1738" s="807" t="s">
        <v>8952</v>
      </c>
      <c r="T1738" s="800" t="s">
        <v>14816</v>
      </c>
      <c r="U1738" s="807"/>
      <c r="V1738" s="963"/>
      <c r="W1738" s="807"/>
      <c r="X1738" s="807"/>
      <c r="Y1738" s="807"/>
      <c r="Z1738" s="807" t="s">
        <v>15201</v>
      </c>
      <c r="AA1738" s="807"/>
      <c r="AB1738" s="807"/>
      <c r="AC1738" s="807"/>
      <c r="AD1738" s="807"/>
      <c r="AE1738" s="807"/>
      <c r="AF1738" s="807"/>
      <c r="AG1738" s="807"/>
      <c r="AH1738" s="807"/>
      <c r="AI1738" s="807"/>
      <c r="AJ1738" s="807"/>
    </row>
    <row r="1739" spans="2:36" ht="45" customHeight="1" x14ac:dyDescent="0.25">
      <c r="B1739" s="784">
        <v>1731</v>
      </c>
      <c r="C1739" s="785" t="s">
        <v>2809</v>
      </c>
      <c r="D1739" s="785" t="s">
        <v>11793</v>
      </c>
      <c r="E1739" s="807" t="s">
        <v>11794</v>
      </c>
      <c r="F1739" s="785" t="s">
        <v>11792</v>
      </c>
      <c r="G1739" s="807" t="s">
        <v>10200</v>
      </c>
      <c r="H1739" s="807"/>
      <c r="I1739" s="807"/>
      <c r="J1739" s="807"/>
      <c r="K1739" s="807"/>
      <c r="L1739" s="807">
        <f t="shared" si="158"/>
        <v>87.6</v>
      </c>
      <c r="M1739" s="807"/>
      <c r="N1739" s="788">
        <v>7.3</v>
      </c>
      <c r="O1739" s="788"/>
      <c r="P1739" s="788"/>
      <c r="Q1739" s="807" t="s">
        <v>11792</v>
      </c>
      <c r="R1739" s="807" t="s">
        <v>16715</v>
      </c>
      <c r="S1739" s="807" t="s">
        <v>8952</v>
      </c>
      <c r="T1739" s="800" t="s">
        <v>14817</v>
      </c>
      <c r="U1739" s="807"/>
      <c r="V1739" s="963"/>
      <c r="W1739" s="807"/>
      <c r="X1739" s="807"/>
      <c r="Y1739" s="807"/>
      <c r="Z1739" s="807" t="s">
        <v>15201</v>
      </c>
      <c r="AA1739" s="807"/>
      <c r="AB1739" s="807"/>
      <c r="AC1739" s="807"/>
      <c r="AD1739" s="807"/>
      <c r="AE1739" s="807"/>
      <c r="AF1739" s="807"/>
      <c r="AG1739" s="807"/>
      <c r="AH1739" s="807"/>
      <c r="AI1739" s="807"/>
      <c r="AJ1739" s="807"/>
    </row>
    <row r="1740" spans="2:36" ht="45" customHeight="1" x14ac:dyDescent="0.25">
      <c r="B1740" s="784">
        <v>1732</v>
      </c>
      <c r="C1740" s="785" t="s">
        <v>2759</v>
      </c>
      <c r="D1740" s="785" t="s">
        <v>11795</v>
      </c>
      <c r="E1740" s="807" t="s">
        <v>11796</v>
      </c>
      <c r="F1740" s="785" t="s">
        <v>11792</v>
      </c>
      <c r="G1740" s="807" t="s">
        <v>10200</v>
      </c>
      <c r="H1740" s="807"/>
      <c r="I1740" s="807"/>
      <c r="J1740" s="807"/>
      <c r="K1740" s="807"/>
      <c r="L1740" s="807">
        <f t="shared" si="158"/>
        <v>87.6</v>
      </c>
      <c r="M1740" s="807"/>
      <c r="N1740" s="788">
        <v>7.3</v>
      </c>
      <c r="O1740" s="788"/>
      <c r="P1740" s="788"/>
      <c r="Q1740" s="807" t="s">
        <v>11792</v>
      </c>
      <c r="R1740" s="807" t="s">
        <v>16715</v>
      </c>
      <c r="S1740" s="807" t="s">
        <v>8952</v>
      </c>
      <c r="T1740" s="800" t="s">
        <v>14818</v>
      </c>
      <c r="U1740" s="807"/>
      <c r="V1740" s="963"/>
      <c r="W1740" s="807"/>
      <c r="X1740" s="807"/>
      <c r="Y1740" s="807"/>
      <c r="Z1740" s="807" t="s">
        <v>15201</v>
      </c>
      <c r="AA1740" s="807"/>
      <c r="AB1740" s="807"/>
      <c r="AC1740" s="807"/>
      <c r="AD1740" s="807"/>
      <c r="AE1740" s="807"/>
      <c r="AF1740" s="807"/>
      <c r="AG1740" s="807"/>
      <c r="AH1740" s="807"/>
      <c r="AI1740" s="807"/>
      <c r="AJ1740" s="807"/>
    </row>
    <row r="1741" spans="2:36" ht="45" customHeight="1" x14ac:dyDescent="0.25">
      <c r="B1741" s="784">
        <v>1733</v>
      </c>
      <c r="C1741" s="785" t="s">
        <v>2809</v>
      </c>
      <c r="D1741" s="785" t="s">
        <v>11797</v>
      </c>
      <c r="E1741" s="807" t="s">
        <v>11798</v>
      </c>
      <c r="F1741" s="785" t="s">
        <v>11792</v>
      </c>
      <c r="G1741" s="807" t="s">
        <v>10200</v>
      </c>
      <c r="H1741" s="807"/>
      <c r="I1741" s="807"/>
      <c r="J1741" s="807"/>
      <c r="K1741" s="807"/>
      <c r="L1741" s="807">
        <f t="shared" si="158"/>
        <v>87.6</v>
      </c>
      <c r="M1741" s="807"/>
      <c r="N1741" s="788">
        <v>7.3</v>
      </c>
      <c r="O1741" s="788"/>
      <c r="P1741" s="788"/>
      <c r="Q1741" s="807" t="s">
        <v>11792</v>
      </c>
      <c r="R1741" s="807" t="s">
        <v>16715</v>
      </c>
      <c r="S1741" s="807" t="s">
        <v>8952</v>
      </c>
      <c r="T1741" s="800" t="s">
        <v>8028</v>
      </c>
      <c r="U1741" s="807"/>
      <c r="V1741" s="963"/>
      <c r="W1741" s="807"/>
      <c r="X1741" s="807"/>
      <c r="Y1741" s="807"/>
      <c r="Z1741" s="807" t="s">
        <v>15201</v>
      </c>
      <c r="AA1741" s="807"/>
      <c r="AB1741" s="807"/>
      <c r="AC1741" s="807"/>
      <c r="AD1741" s="807"/>
      <c r="AE1741" s="807"/>
      <c r="AF1741" s="807"/>
      <c r="AG1741" s="807"/>
      <c r="AH1741" s="807"/>
      <c r="AI1741" s="807"/>
      <c r="AJ1741" s="807"/>
    </row>
    <row r="1742" spans="2:36" ht="45" customHeight="1" x14ac:dyDescent="0.25">
      <c r="B1742" s="784">
        <v>1734</v>
      </c>
      <c r="C1742" s="785" t="s">
        <v>2768</v>
      </c>
      <c r="D1742" s="785" t="s">
        <v>11799</v>
      </c>
      <c r="E1742" s="807" t="s">
        <v>11800</v>
      </c>
      <c r="F1742" s="785" t="s">
        <v>11792</v>
      </c>
      <c r="G1742" s="807" t="s">
        <v>10200</v>
      </c>
      <c r="H1742" s="807"/>
      <c r="I1742" s="807"/>
      <c r="J1742" s="807"/>
      <c r="K1742" s="807"/>
      <c r="L1742" s="807">
        <f t="shared" si="158"/>
        <v>87.6</v>
      </c>
      <c r="M1742" s="807"/>
      <c r="N1742" s="788">
        <v>7.3</v>
      </c>
      <c r="O1742" s="788"/>
      <c r="P1742" s="788"/>
      <c r="Q1742" s="807" t="s">
        <v>11792</v>
      </c>
      <c r="R1742" s="807" t="s">
        <v>16715</v>
      </c>
      <c r="S1742" s="807" t="s">
        <v>8952</v>
      </c>
      <c r="T1742" s="800" t="s">
        <v>14819</v>
      </c>
      <c r="U1742" s="807"/>
      <c r="V1742" s="963"/>
      <c r="W1742" s="807"/>
      <c r="X1742" s="807"/>
      <c r="Y1742" s="807"/>
      <c r="Z1742" s="807" t="s">
        <v>15201</v>
      </c>
      <c r="AA1742" s="807"/>
      <c r="AB1742" s="807"/>
      <c r="AC1742" s="807"/>
      <c r="AD1742" s="807"/>
      <c r="AE1742" s="807"/>
      <c r="AF1742" s="807"/>
      <c r="AG1742" s="807"/>
      <c r="AH1742" s="807"/>
      <c r="AI1742" s="807"/>
      <c r="AJ1742" s="807"/>
    </row>
    <row r="1743" spans="2:36" ht="45" customHeight="1" x14ac:dyDescent="0.25">
      <c r="B1743" s="784">
        <v>1735</v>
      </c>
      <c r="C1743" s="785" t="s">
        <v>2809</v>
      </c>
      <c r="D1743" s="785" t="s">
        <v>11801</v>
      </c>
      <c r="E1743" s="807" t="s">
        <v>11802</v>
      </c>
      <c r="F1743" s="785" t="s">
        <v>11792</v>
      </c>
      <c r="G1743" s="807" t="s">
        <v>10200</v>
      </c>
      <c r="H1743" s="807"/>
      <c r="I1743" s="807"/>
      <c r="J1743" s="807"/>
      <c r="K1743" s="807"/>
      <c r="L1743" s="807">
        <f t="shared" ref="L1743:L1806" si="166">N1743*12</f>
        <v>87.6</v>
      </c>
      <c r="M1743" s="807"/>
      <c r="N1743" s="788">
        <v>7.3</v>
      </c>
      <c r="O1743" s="788"/>
      <c r="P1743" s="788"/>
      <c r="Q1743" s="807" t="s">
        <v>11792</v>
      </c>
      <c r="R1743" s="807" t="s">
        <v>16715</v>
      </c>
      <c r="S1743" s="807" t="s">
        <v>8952</v>
      </c>
      <c r="T1743" s="800" t="s">
        <v>14820</v>
      </c>
      <c r="U1743" s="807"/>
      <c r="V1743" s="963"/>
      <c r="W1743" s="807"/>
      <c r="X1743" s="807"/>
      <c r="Y1743" s="807"/>
      <c r="Z1743" s="807" t="s">
        <v>15201</v>
      </c>
      <c r="AA1743" s="807"/>
      <c r="AB1743" s="807"/>
      <c r="AC1743" s="807"/>
      <c r="AD1743" s="807"/>
      <c r="AE1743" s="807"/>
      <c r="AF1743" s="807"/>
      <c r="AG1743" s="807"/>
      <c r="AH1743" s="807"/>
      <c r="AI1743" s="807"/>
      <c r="AJ1743" s="807"/>
    </row>
    <row r="1744" spans="2:36" ht="45" customHeight="1" x14ac:dyDescent="0.25">
      <c r="B1744" s="784">
        <v>1736</v>
      </c>
      <c r="C1744" s="785" t="s">
        <v>2759</v>
      </c>
      <c r="D1744" s="785" t="s">
        <v>11804</v>
      </c>
      <c r="E1744" s="807" t="s">
        <v>11803</v>
      </c>
      <c r="F1744" s="785" t="s">
        <v>11792</v>
      </c>
      <c r="G1744" s="807" t="s">
        <v>10200</v>
      </c>
      <c r="H1744" s="807"/>
      <c r="I1744" s="807"/>
      <c r="J1744" s="807"/>
      <c r="K1744" s="807"/>
      <c r="L1744" s="807">
        <f t="shared" si="166"/>
        <v>87.6</v>
      </c>
      <c r="M1744" s="807"/>
      <c r="N1744" s="788">
        <v>7.3</v>
      </c>
      <c r="O1744" s="788"/>
      <c r="P1744" s="788"/>
      <c r="Q1744" s="807" t="s">
        <v>11792</v>
      </c>
      <c r="R1744" s="807" t="s">
        <v>16715</v>
      </c>
      <c r="S1744" s="807" t="s">
        <v>8952</v>
      </c>
      <c r="T1744" s="800" t="s">
        <v>14821</v>
      </c>
      <c r="U1744" s="807"/>
      <c r="V1744" s="963"/>
      <c r="W1744" s="807"/>
      <c r="X1744" s="807"/>
      <c r="Y1744" s="807"/>
      <c r="Z1744" s="807" t="s">
        <v>15201</v>
      </c>
      <c r="AA1744" s="807"/>
      <c r="AB1744" s="807"/>
      <c r="AC1744" s="807"/>
      <c r="AD1744" s="807"/>
      <c r="AE1744" s="807"/>
      <c r="AF1744" s="807"/>
      <c r="AG1744" s="807"/>
      <c r="AH1744" s="807"/>
      <c r="AI1744" s="807"/>
      <c r="AJ1744" s="807"/>
    </row>
    <row r="1745" spans="2:36" ht="45" customHeight="1" x14ac:dyDescent="0.25">
      <c r="B1745" s="784">
        <v>1737</v>
      </c>
      <c r="C1745" s="785" t="s">
        <v>2809</v>
      </c>
      <c r="D1745" s="785" t="s">
        <v>11805</v>
      </c>
      <c r="E1745" s="807" t="s">
        <v>11806</v>
      </c>
      <c r="F1745" s="785" t="s">
        <v>11792</v>
      </c>
      <c r="G1745" s="807" t="s">
        <v>10200</v>
      </c>
      <c r="H1745" s="807"/>
      <c r="I1745" s="807"/>
      <c r="J1745" s="807"/>
      <c r="K1745" s="807"/>
      <c r="L1745" s="807">
        <f t="shared" si="166"/>
        <v>87.6</v>
      </c>
      <c r="M1745" s="807"/>
      <c r="N1745" s="788">
        <v>7.3</v>
      </c>
      <c r="O1745" s="788"/>
      <c r="P1745" s="788"/>
      <c r="Q1745" s="807" t="s">
        <v>11792</v>
      </c>
      <c r="R1745" s="807" t="s">
        <v>16715</v>
      </c>
      <c r="S1745" s="807" t="s">
        <v>8952</v>
      </c>
      <c r="T1745" s="800" t="s">
        <v>14822</v>
      </c>
      <c r="U1745" s="807"/>
      <c r="V1745" s="963"/>
      <c r="W1745" s="807"/>
      <c r="X1745" s="807"/>
      <c r="Y1745" s="807"/>
      <c r="Z1745" s="807" t="s">
        <v>15201</v>
      </c>
      <c r="AA1745" s="807"/>
      <c r="AB1745" s="807"/>
      <c r="AC1745" s="807"/>
      <c r="AD1745" s="807"/>
      <c r="AE1745" s="807"/>
      <c r="AF1745" s="807"/>
      <c r="AG1745" s="807"/>
      <c r="AH1745" s="807"/>
      <c r="AI1745" s="807"/>
      <c r="AJ1745" s="807"/>
    </row>
    <row r="1746" spans="2:36" ht="45" customHeight="1" x14ac:dyDescent="0.25">
      <c r="B1746" s="784">
        <v>1738</v>
      </c>
      <c r="C1746" s="785" t="s">
        <v>1191</v>
      </c>
      <c r="D1746" s="785" t="s">
        <v>11807</v>
      </c>
      <c r="E1746" s="807" t="s">
        <v>11808</v>
      </c>
      <c r="F1746" s="785" t="s">
        <v>11792</v>
      </c>
      <c r="G1746" s="807" t="s">
        <v>10200</v>
      </c>
      <c r="H1746" s="807"/>
      <c r="I1746" s="807"/>
      <c r="J1746" s="807"/>
      <c r="K1746" s="807"/>
      <c r="L1746" s="807">
        <f t="shared" si="166"/>
        <v>87.6</v>
      </c>
      <c r="M1746" s="807"/>
      <c r="N1746" s="788">
        <v>7.3</v>
      </c>
      <c r="O1746" s="788"/>
      <c r="P1746" s="788"/>
      <c r="Q1746" s="807" t="s">
        <v>11792</v>
      </c>
      <c r="R1746" s="807" t="s">
        <v>16715</v>
      </c>
      <c r="S1746" s="807" t="s">
        <v>8952</v>
      </c>
      <c r="T1746" s="800" t="s">
        <v>14823</v>
      </c>
      <c r="U1746" s="807"/>
      <c r="V1746" s="963"/>
      <c r="W1746" s="807"/>
      <c r="X1746" s="807"/>
      <c r="Y1746" s="807"/>
      <c r="Z1746" s="807" t="s">
        <v>15201</v>
      </c>
      <c r="AA1746" s="807"/>
      <c r="AB1746" s="807"/>
      <c r="AC1746" s="807"/>
      <c r="AD1746" s="807"/>
      <c r="AE1746" s="807"/>
      <c r="AF1746" s="807"/>
      <c r="AG1746" s="807"/>
      <c r="AH1746" s="807"/>
      <c r="AI1746" s="807"/>
      <c r="AJ1746" s="807"/>
    </row>
    <row r="1747" spans="2:36" ht="45" customHeight="1" x14ac:dyDescent="0.25">
      <c r="B1747" s="784">
        <v>1739</v>
      </c>
      <c r="C1747" s="785" t="s">
        <v>3034</v>
      </c>
      <c r="D1747" s="785" t="s">
        <v>11809</v>
      </c>
      <c r="E1747" s="807" t="s">
        <v>11810</v>
      </c>
      <c r="F1747" s="785" t="s">
        <v>11792</v>
      </c>
      <c r="G1747" s="807" t="s">
        <v>10200</v>
      </c>
      <c r="H1747" s="807"/>
      <c r="I1747" s="807"/>
      <c r="J1747" s="807"/>
      <c r="K1747" s="807"/>
      <c r="L1747" s="807">
        <f t="shared" si="166"/>
        <v>87.6</v>
      </c>
      <c r="M1747" s="807"/>
      <c r="N1747" s="788">
        <v>7.3</v>
      </c>
      <c r="O1747" s="788"/>
      <c r="P1747" s="788"/>
      <c r="Q1747" s="807" t="s">
        <v>11792</v>
      </c>
      <c r="R1747" s="807" t="s">
        <v>16715</v>
      </c>
      <c r="S1747" s="807" t="s">
        <v>8952</v>
      </c>
      <c r="T1747" s="800" t="s">
        <v>14824</v>
      </c>
      <c r="U1747" s="807"/>
      <c r="V1747" s="963"/>
      <c r="W1747" s="807"/>
      <c r="X1747" s="807"/>
      <c r="Y1747" s="807"/>
      <c r="Z1747" s="807" t="s">
        <v>15201</v>
      </c>
      <c r="AA1747" s="807"/>
      <c r="AB1747" s="807"/>
      <c r="AC1747" s="807"/>
      <c r="AD1747" s="807"/>
      <c r="AE1747" s="807"/>
      <c r="AF1747" s="807"/>
      <c r="AG1747" s="807"/>
      <c r="AH1747" s="807"/>
      <c r="AI1747" s="807"/>
      <c r="AJ1747" s="807"/>
    </row>
    <row r="1748" spans="2:36" ht="45" customHeight="1" x14ac:dyDescent="0.25">
      <c r="B1748" s="784">
        <v>1740</v>
      </c>
      <c r="C1748" s="785" t="s">
        <v>2817</v>
      </c>
      <c r="D1748" s="785" t="s">
        <v>11811</v>
      </c>
      <c r="E1748" s="807" t="s">
        <v>11812</v>
      </c>
      <c r="F1748" s="785" t="s">
        <v>11792</v>
      </c>
      <c r="G1748" s="807" t="s">
        <v>10200</v>
      </c>
      <c r="H1748" s="807"/>
      <c r="I1748" s="807"/>
      <c r="J1748" s="807"/>
      <c r="K1748" s="807"/>
      <c r="L1748" s="807">
        <f t="shared" si="166"/>
        <v>8.64</v>
      </c>
      <c r="M1748" s="807"/>
      <c r="N1748" s="788">
        <v>0.72</v>
      </c>
      <c r="O1748" s="788"/>
      <c r="P1748" s="788"/>
      <c r="Q1748" s="807" t="s">
        <v>11792</v>
      </c>
      <c r="R1748" s="807" t="s">
        <v>16715</v>
      </c>
      <c r="S1748" s="807" t="s">
        <v>8952</v>
      </c>
      <c r="T1748" s="800" t="s">
        <v>14825</v>
      </c>
      <c r="U1748" s="807"/>
      <c r="V1748" s="963"/>
      <c r="W1748" s="807"/>
      <c r="X1748" s="807"/>
      <c r="Y1748" s="807"/>
      <c r="Z1748" s="807" t="s">
        <v>15201</v>
      </c>
      <c r="AA1748" s="807"/>
      <c r="AB1748" s="807"/>
      <c r="AC1748" s="807"/>
      <c r="AD1748" s="807"/>
      <c r="AE1748" s="807"/>
      <c r="AF1748" s="807"/>
      <c r="AG1748" s="807"/>
      <c r="AH1748" s="807"/>
      <c r="AI1748" s="807"/>
      <c r="AJ1748" s="807"/>
    </row>
    <row r="1749" spans="2:36" ht="45" customHeight="1" x14ac:dyDescent="0.25">
      <c r="B1749" s="784">
        <v>1741</v>
      </c>
      <c r="C1749" s="785" t="s">
        <v>2759</v>
      </c>
      <c r="D1749" s="785" t="s">
        <v>11813</v>
      </c>
      <c r="E1749" s="807" t="s">
        <v>11814</v>
      </c>
      <c r="F1749" s="785" t="s">
        <v>11792</v>
      </c>
      <c r="G1749" s="807" t="s">
        <v>10200</v>
      </c>
      <c r="H1749" s="807"/>
      <c r="I1749" s="807"/>
      <c r="J1749" s="807"/>
      <c r="K1749" s="807"/>
      <c r="L1749" s="807">
        <f t="shared" si="166"/>
        <v>87.6</v>
      </c>
      <c r="M1749" s="807"/>
      <c r="N1749" s="788">
        <v>7.3</v>
      </c>
      <c r="O1749" s="788"/>
      <c r="P1749" s="788"/>
      <c r="Q1749" s="807" t="s">
        <v>11792</v>
      </c>
      <c r="R1749" s="807" t="s">
        <v>16715</v>
      </c>
      <c r="S1749" s="807" t="s">
        <v>8952</v>
      </c>
      <c r="T1749" s="800" t="s">
        <v>14826</v>
      </c>
      <c r="U1749" s="807"/>
      <c r="V1749" s="963"/>
      <c r="W1749" s="807"/>
      <c r="X1749" s="807"/>
      <c r="Y1749" s="807"/>
      <c r="Z1749" s="807" t="s">
        <v>15201</v>
      </c>
      <c r="AA1749" s="807"/>
      <c r="AB1749" s="807"/>
      <c r="AC1749" s="807"/>
      <c r="AD1749" s="807"/>
      <c r="AE1749" s="807"/>
      <c r="AF1749" s="807"/>
      <c r="AG1749" s="807"/>
      <c r="AH1749" s="807"/>
      <c r="AI1749" s="807"/>
      <c r="AJ1749" s="807"/>
    </row>
    <row r="1750" spans="2:36" ht="45" customHeight="1" x14ac:dyDescent="0.25">
      <c r="B1750" s="784">
        <v>1742</v>
      </c>
      <c r="C1750" s="785" t="s">
        <v>2759</v>
      </c>
      <c r="D1750" s="783" t="s">
        <v>12239</v>
      </c>
      <c r="E1750" s="807" t="s">
        <v>11817</v>
      </c>
      <c r="F1750" s="785" t="s">
        <v>11792</v>
      </c>
      <c r="G1750" s="807" t="s">
        <v>10200</v>
      </c>
      <c r="H1750" s="807"/>
      <c r="I1750" s="807"/>
      <c r="J1750" s="807"/>
      <c r="K1750" s="807"/>
      <c r="L1750" s="807">
        <f t="shared" si="166"/>
        <v>87.6</v>
      </c>
      <c r="M1750" s="807"/>
      <c r="N1750" s="788">
        <v>7.3</v>
      </c>
      <c r="O1750" s="788"/>
      <c r="P1750" s="788"/>
      <c r="Q1750" s="807" t="s">
        <v>11792</v>
      </c>
      <c r="R1750" s="807" t="s">
        <v>16715</v>
      </c>
      <c r="S1750" s="807" t="s">
        <v>8952</v>
      </c>
      <c r="T1750" s="800" t="s">
        <v>14827</v>
      </c>
      <c r="U1750" s="807"/>
      <c r="V1750" s="963"/>
      <c r="W1750" s="807"/>
      <c r="X1750" s="807"/>
      <c r="Y1750" s="807"/>
      <c r="Z1750" s="807" t="s">
        <v>15201</v>
      </c>
      <c r="AA1750" s="807"/>
      <c r="AB1750" s="807"/>
      <c r="AC1750" s="807"/>
      <c r="AD1750" s="807"/>
      <c r="AE1750" s="807"/>
      <c r="AF1750" s="807"/>
      <c r="AG1750" s="807"/>
      <c r="AH1750" s="807"/>
      <c r="AI1750" s="807"/>
      <c r="AJ1750" s="807"/>
    </row>
    <row r="1751" spans="2:36" ht="45" customHeight="1" x14ac:dyDescent="0.25">
      <c r="B1751" s="784">
        <v>1743</v>
      </c>
      <c r="C1751" s="785" t="s">
        <v>3162</v>
      </c>
      <c r="D1751" s="783" t="s">
        <v>11819</v>
      </c>
      <c r="E1751" s="807" t="s">
        <v>11818</v>
      </c>
      <c r="F1751" s="785" t="s">
        <v>11792</v>
      </c>
      <c r="G1751" s="807" t="s">
        <v>10200</v>
      </c>
      <c r="H1751" s="807"/>
      <c r="I1751" s="807"/>
      <c r="J1751" s="807"/>
      <c r="K1751" s="807"/>
      <c r="L1751" s="807">
        <f t="shared" si="166"/>
        <v>86.4</v>
      </c>
      <c r="M1751" s="807"/>
      <c r="N1751" s="788">
        <v>7.2</v>
      </c>
      <c r="O1751" s="788"/>
      <c r="P1751" s="788"/>
      <c r="Q1751" s="807" t="s">
        <v>11792</v>
      </c>
      <c r="R1751" s="807" t="s">
        <v>16715</v>
      </c>
      <c r="S1751" s="807" t="s">
        <v>8952</v>
      </c>
      <c r="T1751" s="800" t="s">
        <v>14828</v>
      </c>
      <c r="U1751" s="807"/>
      <c r="V1751" s="963"/>
      <c r="W1751" s="807"/>
      <c r="X1751" s="807"/>
      <c r="Y1751" s="807"/>
      <c r="Z1751" s="807" t="s">
        <v>15201</v>
      </c>
      <c r="AA1751" s="807"/>
      <c r="AB1751" s="807"/>
      <c r="AC1751" s="807"/>
      <c r="AD1751" s="807"/>
      <c r="AE1751" s="807"/>
      <c r="AF1751" s="807"/>
      <c r="AG1751" s="807"/>
      <c r="AH1751" s="807"/>
      <c r="AI1751" s="807"/>
      <c r="AJ1751" s="807"/>
    </row>
    <row r="1752" spans="2:36" ht="45" customHeight="1" x14ac:dyDescent="0.25">
      <c r="B1752" s="784">
        <v>1744</v>
      </c>
      <c r="C1752" s="785" t="s">
        <v>2809</v>
      </c>
      <c r="D1752" s="783" t="s">
        <v>11820</v>
      </c>
      <c r="E1752" s="807" t="s">
        <v>11821</v>
      </c>
      <c r="F1752" s="785" t="s">
        <v>11792</v>
      </c>
      <c r="G1752" s="807" t="s">
        <v>10200</v>
      </c>
      <c r="H1752" s="807"/>
      <c r="I1752" s="807"/>
      <c r="J1752" s="807"/>
      <c r="K1752" s="807"/>
      <c r="L1752" s="807">
        <f t="shared" si="166"/>
        <v>87.6</v>
      </c>
      <c r="M1752" s="807"/>
      <c r="N1752" s="788">
        <v>7.3</v>
      </c>
      <c r="O1752" s="788"/>
      <c r="P1752" s="788"/>
      <c r="Q1752" s="807" t="s">
        <v>11792</v>
      </c>
      <c r="R1752" s="807" t="s">
        <v>16715</v>
      </c>
      <c r="S1752" s="807" t="s">
        <v>8952</v>
      </c>
      <c r="T1752" s="800" t="s">
        <v>14820</v>
      </c>
      <c r="U1752" s="807"/>
      <c r="V1752" s="963"/>
      <c r="W1752" s="807"/>
      <c r="X1752" s="807"/>
      <c r="Y1752" s="807"/>
      <c r="Z1752" s="807" t="s">
        <v>15201</v>
      </c>
      <c r="AA1752" s="807"/>
      <c r="AB1752" s="807"/>
      <c r="AC1752" s="807"/>
      <c r="AD1752" s="807"/>
      <c r="AE1752" s="807"/>
      <c r="AF1752" s="807"/>
      <c r="AG1752" s="807"/>
      <c r="AH1752" s="807"/>
      <c r="AI1752" s="807"/>
      <c r="AJ1752" s="807"/>
    </row>
    <row r="1753" spans="2:36" ht="45" customHeight="1" x14ac:dyDescent="0.25">
      <c r="B1753" s="784">
        <v>1745</v>
      </c>
      <c r="C1753" s="785" t="s">
        <v>2759</v>
      </c>
      <c r="D1753" s="783" t="s">
        <v>11822</v>
      </c>
      <c r="E1753" s="807" t="s">
        <v>11823</v>
      </c>
      <c r="F1753" s="785" t="s">
        <v>11792</v>
      </c>
      <c r="G1753" s="807" t="s">
        <v>10200</v>
      </c>
      <c r="H1753" s="807"/>
      <c r="I1753" s="807"/>
      <c r="J1753" s="807"/>
      <c r="K1753" s="807"/>
      <c r="L1753" s="807">
        <f t="shared" si="166"/>
        <v>87.6</v>
      </c>
      <c r="M1753" s="807"/>
      <c r="N1753" s="788">
        <v>7.3</v>
      </c>
      <c r="O1753" s="788"/>
      <c r="P1753" s="788"/>
      <c r="Q1753" s="807" t="s">
        <v>11792</v>
      </c>
      <c r="R1753" s="807" t="s">
        <v>16715</v>
      </c>
      <c r="S1753" s="807" t="s">
        <v>8952</v>
      </c>
      <c r="T1753" s="800" t="s">
        <v>14829</v>
      </c>
      <c r="U1753" s="807"/>
      <c r="V1753" s="963"/>
      <c r="W1753" s="807"/>
      <c r="X1753" s="807"/>
      <c r="Y1753" s="807"/>
      <c r="Z1753" s="807" t="s">
        <v>15201</v>
      </c>
      <c r="AA1753" s="807"/>
      <c r="AB1753" s="807"/>
      <c r="AC1753" s="807"/>
      <c r="AD1753" s="807"/>
      <c r="AE1753" s="807"/>
      <c r="AF1753" s="807"/>
      <c r="AG1753" s="807"/>
      <c r="AH1753" s="807"/>
      <c r="AI1753" s="807"/>
      <c r="AJ1753" s="807"/>
    </row>
    <row r="1754" spans="2:36" ht="45" customHeight="1" x14ac:dyDescent="0.25">
      <c r="B1754" s="784">
        <v>1746</v>
      </c>
      <c r="C1754" s="785" t="s">
        <v>2759</v>
      </c>
      <c r="D1754" s="783" t="s">
        <v>11824</v>
      </c>
      <c r="E1754" s="807" t="s">
        <v>11825</v>
      </c>
      <c r="F1754" s="785" t="s">
        <v>11792</v>
      </c>
      <c r="G1754" s="807" t="s">
        <v>10200</v>
      </c>
      <c r="H1754" s="807"/>
      <c r="I1754" s="807"/>
      <c r="J1754" s="807"/>
      <c r="K1754" s="807"/>
      <c r="L1754" s="807">
        <f t="shared" si="166"/>
        <v>87.6</v>
      </c>
      <c r="M1754" s="807"/>
      <c r="N1754" s="788">
        <v>7.3</v>
      </c>
      <c r="O1754" s="788"/>
      <c r="P1754" s="788"/>
      <c r="Q1754" s="807" t="s">
        <v>11792</v>
      </c>
      <c r="R1754" s="807" t="s">
        <v>16715</v>
      </c>
      <c r="S1754" s="807" t="s">
        <v>8952</v>
      </c>
      <c r="T1754" s="800" t="s">
        <v>14830</v>
      </c>
      <c r="U1754" s="807"/>
      <c r="V1754" s="963"/>
      <c r="W1754" s="807"/>
      <c r="X1754" s="807"/>
      <c r="Y1754" s="807"/>
      <c r="Z1754" s="807" t="s">
        <v>15201</v>
      </c>
      <c r="AA1754" s="807"/>
      <c r="AB1754" s="807"/>
      <c r="AC1754" s="807"/>
      <c r="AD1754" s="807"/>
      <c r="AE1754" s="807"/>
      <c r="AF1754" s="807"/>
      <c r="AG1754" s="807"/>
      <c r="AH1754" s="807"/>
      <c r="AI1754" s="807"/>
      <c r="AJ1754" s="807"/>
    </row>
    <row r="1755" spans="2:36" ht="45" customHeight="1" x14ac:dyDescent="0.25">
      <c r="B1755" s="784">
        <v>1747</v>
      </c>
      <c r="C1755" s="785" t="s">
        <v>2759</v>
      </c>
      <c r="D1755" s="783" t="s">
        <v>15700</v>
      </c>
      <c r="E1755" s="807" t="s">
        <v>11826</v>
      </c>
      <c r="F1755" s="785" t="s">
        <v>11792</v>
      </c>
      <c r="G1755" s="807" t="s">
        <v>10200</v>
      </c>
      <c r="H1755" s="807"/>
      <c r="I1755" s="807"/>
      <c r="J1755" s="807"/>
      <c r="K1755" s="807"/>
      <c r="L1755" s="807">
        <f t="shared" si="166"/>
        <v>8.64</v>
      </c>
      <c r="M1755" s="807"/>
      <c r="N1755" s="788">
        <v>0.72</v>
      </c>
      <c r="O1755" s="788"/>
      <c r="P1755" s="788"/>
      <c r="Q1755" s="807" t="s">
        <v>11792</v>
      </c>
      <c r="R1755" s="807" t="s">
        <v>16715</v>
      </c>
      <c r="S1755" s="807" t="s">
        <v>8952</v>
      </c>
      <c r="T1755" s="800" t="s">
        <v>14831</v>
      </c>
      <c r="U1755" s="807"/>
      <c r="V1755" s="963"/>
      <c r="W1755" s="807"/>
      <c r="X1755" s="807"/>
      <c r="Y1755" s="807"/>
      <c r="Z1755" s="807" t="s">
        <v>15201</v>
      </c>
      <c r="AA1755" s="807"/>
      <c r="AB1755" s="807"/>
      <c r="AC1755" s="807"/>
      <c r="AD1755" s="807"/>
      <c r="AE1755" s="807"/>
      <c r="AF1755" s="807"/>
      <c r="AG1755" s="807"/>
      <c r="AH1755" s="807"/>
      <c r="AI1755" s="807"/>
      <c r="AJ1755" s="807"/>
    </row>
    <row r="1756" spans="2:36" ht="45" customHeight="1" x14ac:dyDescent="0.25">
      <c r="B1756" s="784">
        <v>1748</v>
      </c>
      <c r="C1756" s="785" t="s">
        <v>2759</v>
      </c>
      <c r="D1756" s="783" t="s">
        <v>11827</v>
      </c>
      <c r="E1756" s="807" t="s">
        <v>11828</v>
      </c>
      <c r="F1756" s="785" t="s">
        <v>11792</v>
      </c>
      <c r="G1756" s="807" t="s">
        <v>10200</v>
      </c>
      <c r="H1756" s="807"/>
      <c r="I1756" s="807"/>
      <c r="J1756" s="807"/>
      <c r="K1756" s="807"/>
      <c r="L1756" s="807">
        <f t="shared" si="166"/>
        <v>87.6</v>
      </c>
      <c r="M1756" s="807"/>
      <c r="N1756" s="788">
        <v>7.3</v>
      </c>
      <c r="O1756" s="788"/>
      <c r="P1756" s="788"/>
      <c r="Q1756" s="807" t="s">
        <v>11792</v>
      </c>
      <c r="R1756" s="807" t="s">
        <v>16715</v>
      </c>
      <c r="S1756" s="807" t="s">
        <v>8952</v>
      </c>
      <c r="T1756" s="800" t="s">
        <v>14832</v>
      </c>
      <c r="U1756" s="807"/>
      <c r="V1756" s="963"/>
      <c r="W1756" s="807"/>
      <c r="X1756" s="807"/>
      <c r="Y1756" s="807"/>
      <c r="Z1756" s="807" t="s">
        <v>15201</v>
      </c>
      <c r="AA1756" s="807"/>
      <c r="AB1756" s="807"/>
      <c r="AC1756" s="807"/>
      <c r="AD1756" s="807"/>
      <c r="AE1756" s="807"/>
      <c r="AF1756" s="807"/>
      <c r="AG1756" s="807"/>
      <c r="AH1756" s="807"/>
      <c r="AI1756" s="807"/>
      <c r="AJ1756" s="807"/>
    </row>
    <row r="1757" spans="2:36" ht="45" customHeight="1" x14ac:dyDescent="0.25">
      <c r="B1757" s="784">
        <v>1749</v>
      </c>
      <c r="C1757" s="785" t="s">
        <v>2759</v>
      </c>
      <c r="D1757" s="783" t="s">
        <v>11829</v>
      </c>
      <c r="E1757" s="807" t="s">
        <v>11830</v>
      </c>
      <c r="F1757" s="785" t="s">
        <v>11792</v>
      </c>
      <c r="G1757" s="807" t="s">
        <v>10200</v>
      </c>
      <c r="H1757" s="807"/>
      <c r="I1757" s="807"/>
      <c r="J1757" s="807"/>
      <c r="K1757" s="807"/>
      <c r="L1757" s="807">
        <f t="shared" si="166"/>
        <v>87.6</v>
      </c>
      <c r="M1757" s="807"/>
      <c r="N1757" s="788">
        <v>7.3</v>
      </c>
      <c r="O1757" s="788"/>
      <c r="P1757" s="788"/>
      <c r="Q1757" s="807" t="s">
        <v>11792</v>
      </c>
      <c r="R1757" s="807" t="s">
        <v>16715</v>
      </c>
      <c r="S1757" s="807" t="s">
        <v>8952</v>
      </c>
      <c r="T1757" s="800" t="s">
        <v>14833</v>
      </c>
      <c r="U1757" s="807"/>
      <c r="V1757" s="963"/>
      <c r="W1757" s="807"/>
      <c r="X1757" s="807"/>
      <c r="Y1757" s="807"/>
      <c r="Z1757" s="807" t="s">
        <v>15201</v>
      </c>
      <c r="AA1757" s="807"/>
      <c r="AB1757" s="807"/>
      <c r="AC1757" s="807"/>
      <c r="AD1757" s="807"/>
      <c r="AE1757" s="807"/>
      <c r="AF1757" s="807"/>
      <c r="AG1757" s="807"/>
      <c r="AH1757" s="807"/>
      <c r="AI1757" s="807"/>
      <c r="AJ1757" s="807"/>
    </row>
    <row r="1758" spans="2:36" ht="45" customHeight="1" x14ac:dyDescent="0.25">
      <c r="B1758" s="784">
        <v>1750</v>
      </c>
      <c r="C1758" s="785" t="s">
        <v>2759</v>
      </c>
      <c r="D1758" s="783" t="s">
        <v>11831</v>
      </c>
      <c r="E1758" s="807" t="s">
        <v>11832</v>
      </c>
      <c r="F1758" s="785" t="s">
        <v>11792</v>
      </c>
      <c r="G1758" s="807" t="s">
        <v>10200</v>
      </c>
      <c r="H1758" s="807"/>
      <c r="I1758" s="807"/>
      <c r="J1758" s="807"/>
      <c r="K1758" s="807"/>
      <c r="L1758" s="807">
        <f t="shared" si="166"/>
        <v>87.6</v>
      </c>
      <c r="M1758" s="807"/>
      <c r="N1758" s="788">
        <v>7.3</v>
      </c>
      <c r="O1758" s="788"/>
      <c r="P1758" s="788"/>
      <c r="Q1758" s="807" t="s">
        <v>11792</v>
      </c>
      <c r="R1758" s="807" t="s">
        <v>16715</v>
      </c>
      <c r="S1758" s="807" t="s">
        <v>8952</v>
      </c>
      <c r="T1758" s="800" t="s">
        <v>14834</v>
      </c>
      <c r="U1758" s="807"/>
      <c r="V1758" s="963"/>
      <c r="W1758" s="807"/>
      <c r="X1758" s="807"/>
      <c r="Y1758" s="807"/>
      <c r="Z1758" s="807" t="s">
        <v>15201</v>
      </c>
      <c r="AA1758" s="807"/>
      <c r="AB1758" s="807"/>
      <c r="AC1758" s="807"/>
      <c r="AD1758" s="807"/>
      <c r="AE1758" s="807"/>
      <c r="AF1758" s="807"/>
      <c r="AG1758" s="807"/>
      <c r="AH1758" s="807"/>
      <c r="AI1758" s="807"/>
      <c r="AJ1758" s="807"/>
    </row>
    <row r="1759" spans="2:36" ht="45" customHeight="1" x14ac:dyDescent="0.25">
      <c r="B1759" s="784">
        <v>1751</v>
      </c>
      <c r="C1759" s="785" t="s">
        <v>2759</v>
      </c>
      <c r="D1759" s="783" t="s">
        <v>11833</v>
      </c>
      <c r="E1759" s="807" t="s">
        <v>17539</v>
      </c>
      <c r="F1759" s="785" t="s">
        <v>11792</v>
      </c>
      <c r="G1759" s="807" t="s">
        <v>10200</v>
      </c>
      <c r="H1759" s="807"/>
      <c r="I1759" s="807"/>
      <c r="J1759" s="807"/>
      <c r="K1759" s="807"/>
      <c r="L1759" s="807">
        <f t="shared" si="166"/>
        <v>87.6</v>
      </c>
      <c r="M1759" s="807"/>
      <c r="N1759" s="788">
        <v>7.3</v>
      </c>
      <c r="O1759" s="788"/>
      <c r="P1759" s="788"/>
      <c r="Q1759" s="807" t="s">
        <v>11792</v>
      </c>
      <c r="R1759" s="807" t="s">
        <v>16715</v>
      </c>
      <c r="S1759" s="807" t="s">
        <v>8952</v>
      </c>
      <c r="T1759" s="800" t="s">
        <v>11816</v>
      </c>
      <c r="U1759" s="807"/>
      <c r="V1759" s="963"/>
      <c r="W1759" s="807"/>
      <c r="X1759" s="807"/>
      <c r="Y1759" s="807"/>
      <c r="Z1759" s="807" t="s">
        <v>15201</v>
      </c>
      <c r="AA1759" s="807"/>
      <c r="AB1759" s="807"/>
      <c r="AC1759" s="807"/>
      <c r="AD1759" s="807"/>
      <c r="AE1759" s="807"/>
      <c r="AF1759" s="807"/>
      <c r="AG1759" s="807"/>
      <c r="AH1759" s="807"/>
      <c r="AI1759" s="807"/>
      <c r="AJ1759" s="807"/>
    </row>
    <row r="1760" spans="2:36" ht="45" customHeight="1" x14ac:dyDescent="0.25">
      <c r="B1760" s="784">
        <v>1752</v>
      </c>
      <c r="C1760" s="785" t="s">
        <v>2809</v>
      </c>
      <c r="D1760" s="783" t="s">
        <v>11834</v>
      </c>
      <c r="E1760" s="807" t="s">
        <v>11835</v>
      </c>
      <c r="F1760" s="785" t="s">
        <v>11792</v>
      </c>
      <c r="G1760" s="807" t="s">
        <v>10200</v>
      </c>
      <c r="H1760" s="807"/>
      <c r="I1760" s="807"/>
      <c r="J1760" s="807"/>
      <c r="K1760" s="807"/>
      <c r="L1760" s="807">
        <f t="shared" si="166"/>
        <v>87.6</v>
      </c>
      <c r="M1760" s="807"/>
      <c r="N1760" s="788">
        <v>7.3</v>
      </c>
      <c r="O1760" s="788"/>
      <c r="P1760" s="788"/>
      <c r="Q1760" s="807" t="s">
        <v>11792</v>
      </c>
      <c r="R1760" s="807" t="s">
        <v>16715</v>
      </c>
      <c r="S1760" s="807" t="s">
        <v>8952</v>
      </c>
      <c r="T1760" s="800" t="s">
        <v>14835</v>
      </c>
      <c r="U1760" s="807"/>
      <c r="V1760" s="963"/>
      <c r="W1760" s="807"/>
      <c r="X1760" s="807"/>
      <c r="Y1760" s="807"/>
      <c r="Z1760" s="807" t="s">
        <v>15201</v>
      </c>
      <c r="AA1760" s="807"/>
      <c r="AB1760" s="807"/>
      <c r="AC1760" s="807"/>
      <c r="AD1760" s="807"/>
      <c r="AE1760" s="807"/>
      <c r="AF1760" s="807"/>
      <c r="AG1760" s="807"/>
      <c r="AH1760" s="807"/>
      <c r="AI1760" s="807"/>
      <c r="AJ1760" s="807"/>
    </row>
    <row r="1761" spans="2:36" ht="45" customHeight="1" x14ac:dyDescent="0.25">
      <c r="B1761" s="784">
        <v>1753</v>
      </c>
      <c r="C1761" s="785" t="s">
        <v>2759</v>
      </c>
      <c r="D1761" s="783" t="s">
        <v>11815</v>
      </c>
      <c r="E1761" s="807" t="s">
        <v>11836</v>
      </c>
      <c r="F1761" s="785" t="s">
        <v>11792</v>
      </c>
      <c r="G1761" s="807" t="s">
        <v>10200</v>
      </c>
      <c r="H1761" s="807"/>
      <c r="I1761" s="807"/>
      <c r="J1761" s="807"/>
      <c r="K1761" s="807"/>
      <c r="L1761" s="807">
        <f t="shared" si="166"/>
        <v>87.6</v>
      </c>
      <c r="M1761" s="807"/>
      <c r="N1761" s="788">
        <v>7.3</v>
      </c>
      <c r="O1761" s="788"/>
      <c r="P1761" s="788"/>
      <c r="Q1761" s="807" t="s">
        <v>11792</v>
      </c>
      <c r="R1761" s="807" t="s">
        <v>16715</v>
      </c>
      <c r="S1761" s="807" t="s">
        <v>8952</v>
      </c>
      <c r="T1761" s="800" t="s">
        <v>14836</v>
      </c>
      <c r="U1761" s="807"/>
      <c r="V1761" s="963"/>
      <c r="W1761" s="807"/>
      <c r="X1761" s="807"/>
      <c r="Y1761" s="807"/>
      <c r="Z1761" s="807" t="s">
        <v>15201</v>
      </c>
      <c r="AA1761" s="807"/>
      <c r="AB1761" s="807"/>
      <c r="AC1761" s="807"/>
      <c r="AD1761" s="807"/>
      <c r="AE1761" s="807"/>
      <c r="AF1761" s="807"/>
      <c r="AG1761" s="807"/>
      <c r="AH1761" s="807"/>
      <c r="AI1761" s="807"/>
      <c r="AJ1761" s="807"/>
    </row>
    <row r="1762" spans="2:36" ht="45" customHeight="1" x14ac:dyDescent="0.25">
      <c r="B1762" s="784">
        <v>1754</v>
      </c>
      <c r="C1762" s="785" t="s">
        <v>9500</v>
      </c>
      <c r="D1762" s="783" t="s">
        <v>11837</v>
      </c>
      <c r="E1762" s="807" t="s">
        <v>11838</v>
      </c>
      <c r="F1762" s="785" t="s">
        <v>11792</v>
      </c>
      <c r="G1762" s="807" t="s">
        <v>10200</v>
      </c>
      <c r="H1762" s="807"/>
      <c r="I1762" s="807"/>
      <c r="J1762" s="807"/>
      <c r="K1762" s="807"/>
      <c r="L1762" s="807">
        <f t="shared" si="166"/>
        <v>87.6</v>
      </c>
      <c r="M1762" s="807"/>
      <c r="N1762" s="788">
        <v>7.3</v>
      </c>
      <c r="O1762" s="788"/>
      <c r="P1762" s="788"/>
      <c r="Q1762" s="807" t="s">
        <v>11792</v>
      </c>
      <c r="R1762" s="807" t="s">
        <v>16715</v>
      </c>
      <c r="S1762" s="807" t="s">
        <v>8952</v>
      </c>
      <c r="T1762" s="800" t="s">
        <v>14837</v>
      </c>
      <c r="U1762" s="807"/>
      <c r="V1762" s="963"/>
      <c r="W1762" s="807"/>
      <c r="X1762" s="807"/>
      <c r="Y1762" s="807"/>
      <c r="Z1762" s="807" t="s">
        <v>15201</v>
      </c>
      <c r="AA1762" s="807"/>
      <c r="AB1762" s="807"/>
      <c r="AC1762" s="807"/>
      <c r="AD1762" s="807"/>
      <c r="AE1762" s="807"/>
      <c r="AF1762" s="807"/>
      <c r="AG1762" s="807"/>
      <c r="AH1762" s="807"/>
      <c r="AI1762" s="807"/>
      <c r="AJ1762" s="807"/>
    </row>
    <row r="1763" spans="2:36" ht="45" customHeight="1" x14ac:dyDescent="0.25">
      <c r="B1763" s="784">
        <v>1755</v>
      </c>
      <c r="C1763" s="785" t="s">
        <v>9386</v>
      </c>
      <c r="D1763" s="783" t="s">
        <v>11839</v>
      </c>
      <c r="E1763" s="807" t="s">
        <v>11840</v>
      </c>
      <c r="F1763" s="785" t="s">
        <v>11792</v>
      </c>
      <c r="G1763" s="807" t="s">
        <v>10200</v>
      </c>
      <c r="H1763" s="807"/>
      <c r="I1763" s="807"/>
      <c r="J1763" s="807"/>
      <c r="K1763" s="807"/>
      <c r="L1763" s="807">
        <f t="shared" si="166"/>
        <v>87.6</v>
      </c>
      <c r="M1763" s="807"/>
      <c r="N1763" s="788">
        <v>7.3</v>
      </c>
      <c r="O1763" s="788"/>
      <c r="P1763" s="788"/>
      <c r="Q1763" s="807" t="s">
        <v>11792</v>
      </c>
      <c r="R1763" s="807" t="s">
        <v>16715</v>
      </c>
      <c r="S1763" s="807" t="s">
        <v>8952</v>
      </c>
      <c r="T1763" s="800" t="s">
        <v>14838</v>
      </c>
      <c r="U1763" s="807"/>
      <c r="V1763" s="963"/>
      <c r="W1763" s="807"/>
      <c r="X1763" s="807"/>
      <c r="Y1763" s="807"/>
      <c r="Z1763" s="807" t="s">
        <v>15201</v>
      </c>
      <c r="AA1763" s="807"/>
      <c r="AB1763" s="807"/>
      <c r="AC1763" s="807"/>
      <c r="AD1763" s="807"/>
      <c r="AE1763" s="807"/>
      <c r="AF1763" s="807"/>
      <c r="AG1763" s="807"/>
      <c r="AH1763" s="807"/>
      <c r="AI1763" s="807"/>
      <c r="AJ1763" s="807"/>
    </row>
    <row r="1764" spans="2:36" ht="45" customHeight="1" x14ac:dyDescent="0.25">
      <c r="B1764" s="784">
        <v>1756</v>
      </c>
      <c r="C1764" s="785" t="s">
        <v>2759</v>
      </c>
      <c r="D1764" s="783" t="s">
        <v>11841</v>
      </c>
      <c r="E1764" s="807" t="s">
        <v>11842</v>
      </c>
      <c r="F1764" s="785" t="s">
        <v>11792</v>
      </c>
      <c r="G1764" s="807" t="s">
        <v>10200</v>
      </c>
      <c r="H1764" s="807"/>
      <c r="I1764" s="807"/>
      <c r="J1764" s="807"/>
      <c r="K1764" s="807"/>
      <c r="L1764" s="807">
        <f t="shared" si="166"/>
        <v>262.79999999999995</v>
      </c>
      <c r="M1764" s="807"/>
      <c r="N1764" s="788">
        <v>21.9</v>
      </c>
      <c r="O1764" s="788"/>
      <c r="P1764" s="788"/>
      <c r="Q1764" s="807" t="s">
        <v>11792</v>
      </c>
      <c r="R1764" s="807" t="s">
        <v>16715</v>
      </c>
      <c r="S1764" s="807" t="s">
        <v>8952</v>
      </c>
      <c r="T1764" s="800" t="s">
        <v>14839</v>
      </c>
      <c r="U1764" s="807"/>
      <c r="V1764" s="963"/>
      <c r="W1764" s="807"/>
      <c r="X1764" s="807"/>
      <c r="Y1764" s="807"/>
      <c r="Z1764" s="807" t="s">
        <v>15201</v>
      </c>
      <c r="AA1764" s="807"/>
      <c r="AB1764" s="807"/>
      <c r="AC1764" s="807"/>
      <c r="AD1764" s="807"/>
      <c r="AE1764" s="807"/>
      <c r="AF1764" s="807"/>
      <c r="AG1764" s="807"/>
      <c r="AH1764" s="807"/>
      <c r="AI1764" s="807"/>
      <c r="AJ1764" s="807"/>
    </row>
    <row r="1765" spans="2:36" ht="45" customHeight="1" x14ac:dyDescent="0.25">
      <c r="B1765" s="784">
        <v>1757</v>
      </c>
      <c r="C1765" s="785" t="s">
        <v>3034</v>
      </c>
      <c r="D1765" s="783" t="s">
        <v>11844</v>
      </c>
      <c r="E1765" s="807" t="s">
        <v>11845</v>
      </c>
      <c r="F1765" s="785" t="s">
        <v>11846</v>
      </c>
      <c r="G1765" s="807" t="s">
        <v>10200</v>
      </c>
      <c r="H1765" s="807"/>
      <c r="I1765" s="807"/>
      <c r="J1765" s="807"/>
      <c r="K1765" s="807"/>
      <c r="L1765" s="807">
        <f t="shared" si="166"/>
        <v>96</v>
      </c>
      <c r="M1765" s="807"/>
      <c r="N1765" s="788">
        <v>8</v>
      </c>
      <c r="O1765" s="788"/>
      <c r="P1765" s="788"/>
      <c r="Q1765" s="807" t="s">
        <v>11846</v>
      </c>
      <c r="R1765" s="807" t="s">
        <v>16715</v>
      </c>
      <c r="S1765" s="807" t="s">
        <v>8952</v>
      </c>
      <c r="T1765" s="800" t="s">
        <v>11847</v>
      </c>
      <c r="U1765" s="807"/>
      <c r="V1765" s="963"/>
      <c r="W1765" s="807"/>
      <c r="X1765" s="807"/>
      <c r="Y1765" s="807"/>
      <c r="Z1765" s="807"/>
      <c r="AA1765" s="807"/>
      <c r="AB1765" s="807"/>
      <c r="AC1765" s="807"/>
      <c r="AD1765" s="807"/>
      <c r="AE1765" s="807"/>
      <c r="AF1765" s="807"/>
      <c r="AG1765" s="807"/>
      <c r="AH1765" s="807"/>
      <c r="AI1765" s="807"/>
      <c r="AJ1765" s="807"/>
    </row>
    <row r="1766" spans="2:36" ht="45" customHeight="1" x14ac:dyDescent="0.25">
      <c r="B1766" s="784">
        <v>1758</v>
      </c>
      <c r="C1766" s="785" t="s">
        <v>2844</v>
      </c>
      <c r="D1766" s="783" t="s">
        <v>11848</v>
      </c>
      <c r="E1766" s="807" t="s">
        <v>11849</v>
      </c>
      <c r="F1766" s="785" t="s">
        <v>11850</v>
      </c>
      <c r="G1766" s="807" t="s">
        <v>10200</v>
      </c>
      <c r="H1766" s="807"/>
      <c r="I1766" s="807"/>
      <c r="J1766" s="807"/>
      <c r="K1766" s="807"/>
      <c r="L1766" s="807">
        <f t="shared" si="166"/>
        <v>79.199999999999989</v>
      </c>
      <c r="M1766" s="807"/>
      <c r="N1766" s="788">
        <v>6.6</v>
      </c>
      <c r="O1766" s="788"/>
      <c r="P1766" s="788"/>
      <c r="Q1766" s="807" t="s">
        <v>11850</v>
      </c>
      <c r="R1766" s="807" t="s">
        <v>16715</v>
      </c>
      <c r="S1766" s="807" t="s">
        <v>8952</v>
      </c>
      <c r="T1766" s="800" t="s">
        <v>11851</v>
      </c>
      <c r="U1766" s="807"/>
      <c r="V1766" s="963"/>
      <c r="W1766" s="807"/>
      <c r="X1766" s="807"/>
      <c r="Y1766" s="807"/>
      <c r="Z1766" s="807" t="s">
        <v>1570</v>
      </c>
      <c r="AA1766" s="807"/>
      <c r="AB1766" s="807"/>
      <c r="AC1766" s="807"/>
      <c r="AD1766" s="807"/>
      <c r="AE1766" s="807"/>
      <c r="AF1766" s="807"/>
      <c r="AG1766" s="807"/>
      <c r="AH1766" s="807"/>
      <c r="AI1766" s="807"/>
      <c r="AJ1766" s="807"/>
    </row>
    <row r="1767" spans="2:36" ht="45" customHeight="1" x14ac:dyDescent="0.25">
      <c r="B1767" s="784">
        <v>1759</v>
      </c>
      <c r="C1767" s="785" t="s">
        <v>2790</v>
      </c>
      <c r="D1767" s="783" t="s">
        <v>9868</v>
      </c>
      <c r="E1767" s="807" t="s">
        <v>11852</v>
      </c>
      <c r="F1767" s="785" t="s">
        <v>14419</v>
      </c>
      <c r="G1767" s="807" t="s">
        <v>10200</v>
      </c>
      <c r="H1767" s="807"/>
      <c r="I1767" s="807"/>
      <c r="J1767" s="807"/>
      <c r="K1767" s="807"/>
      <c r="L1767" s="807">
        <f t="shared" si="166"/>
        <v>66</v>
      </c>
      <c r="M1767" s="807"/>
      <c r="N1767" s="788">
        <v>5.5</v>
      </c>
      <c r="O1767" s="788"/>
      <c r="P1767" s="788"/>
      <c r="Q1767" s="807" t="s">
        <v>14419</v>
      </c>
      <c r="R1767" s="807" t="s">
        <v>16715</v>
      </c>
      <c r="S1767" s="807" t="s">
        <v>8952</v>
      </c>
      <c r="T1767" s="800" t="s">
        <v>9291</v>
      </c>
      <c r="U1767" s="807"/>
      <c r="V1767" s="963">
        <v>1</v>
      </c>
      <c r="W1767" s="807"/>
      <c r="X1767" s="807"/>
      <c r="Y1767" s="807"/>
      <c r="Z1767" s="807"/>
      <c r="AA1767" s="807"/>
      <c r="AB1767" s="807"/>
      <c r="AC1767" s="807"/>
      <c r="AD1767" s="807"/>
      <c r="AE1767" s="807"/>
      <c r="AF1767" s="807"/>
      <c r="AG1767" s="807"/>
      <c r="AH1767" s="807"/>
      <c r="AI1767" s="807"/>
      <c r="AJ1767" s="807"/>
    </row>
    <row r="1768" spans="2:36" ht="45" customHeight="1" x14ac:dyDescent="0.25">
      <c r="B1768" s="784">
        <v>1760</v>
      </c>
      <c r="C1768" s="785" t="s">
        <v>2759</v>
      </c>
      <c r="D1768" s="783" t="s">
        <v>14420</v>
      </c>
      <c r="E1768" s="807" t="s">
        <v>14421</v>
      </c>
      <c r="F1768" s="785" t="s">
        <v>17677</v>
      </c>
      <c r="G1768" s="807" t="s">
        <v>10200</v>
      </c>
      <c r="H1768" s="807"/>
      <c r="I1768" s="807"/>
      <c r="J1768" s="807"/>
      <c r="K1768" s="807"/>
      <c r="L1768" s="807">
        <f t="shared" si="166"/>
        <v>13.200000000000001</v>
      </c>
      <c r="M1768" s="807"/>
      <c r="N1768" s="788">
        <v>1.1000000000000001</v>
      </c>
      <c r="O1768" s="788"/>
      <c r="P1768" s="788"/>
      <c r="Q1768" s="807" t="s">
        <v>11853</v>
      </c>
      <c r="R1768" s="807" t="s">
        <v>16715</v>
      </c>
      <c r="S1768" s="807" t="s">
        <v>8952</v>
      </c>
      <c r="T1768" s="800" t="s">
        <v>17676</v>
      </c>
      <c r="U1768" s="807"/>
      <c r="V1768" s="963">
        <v>1</v>
      </c>
      <c r="W1768" s="807" t="s">
        <v>16655</v>
      </c>
      <c r="X1768" s="807"/>
      <c r="Y1768" s="807"/>
      <c r="Z1768" s="807"/>
      <c r="AA1768" s="807"/>
      <c r="AB1768" s="807"/>
      <c r="AC1768" s="807"/>
      <c r="AD1768" s="807"/>
      <c r="AE1768" s="807"/>
      <c r="AF1768" s="807"/>
      <c r="AG1768" s="807"/>
      <c r="AH1768" s="807"/>
      <c r="AI1768" s="807"/>
      <c r="AJ1768" s="807"/>
    </row>
    <row r="1769" spans="2:36" ht="45" customHeight="1" x14ac:dyDescent="0.25">
      <c r="B1769" s="784">
        <v>1761</v>
      </c>
      <c r="C1769" s="785" t="s">
        <v>2759</v>
      </c>
      <c r="D1769" s="783" t="s">
        <v>11856</v>
      </c>
      <c r="E1769" s="807" t="s">
        <v>13600</v>
      </c>
      <c r="F1769" s="785" t="s">
        <v>14156</v>
      </c>
      <c r="G1769" s="807" t="s">
        <v>10200</v>
      </c>
      <c r="H1769" s="807"/>
      <c r="I1769" s="807"/>
      <c r="J1769" s="807"/>
      <c r="K1769" s="807"/>
      <c r="L1769" s="807">
        <f t="shared" si="166"/>
        <v>1728</v>
      </c>
      <c r="M1769" s="807"/>
      <c r="N1769" s="788">
        <v>144</v>
      </c>
      <c r="O1769" s="788"/>
      <c r="P1769" s="788"/>
      <c r="Q1769" s="807" t="s">
        <v>14156</v>
      </c>
      <c r="R1769" s="807" t="s">
        <v>16715</v>
      </c>
      <c r="S1769" s="807" t="s">
        <v>8952</v>
      </c>
      <c r="T1769" s="800" t="s">
        <v>11857</v>
      </c>
      <c r="U1769" s="807"/>
      <c r="V1769" s="963"/>
      <c r="W1769" s="807"/>
      <c r="X1769" s="807">
        <v>1</v>
      </c>
      <c r="Y1769" s="807" t="s">
        <v>12820</v>
      </c>
      <c r="Z1769" s="807"/>
      <c r="AA1769" s="807">
        <v>2</v>
      </c>
      <c r="AB1769" s="807"/>
      <c r="AC1769" s="807" t="s">
        <v>10027</v>
      </c>
      <c r="AD1769" s="807" t="s">
        <v>2239</v>
      </c>
      <c r="AE1769" s="807" t="s">
        <v>10027</v>
      </c>
      <c r="AF1769" s="807"/>
      <c r="AG1769" s="807"/>
      <c r="AH1769" s="807"/>
      <c r="AI1769" s="807"/>
      <c r="AJ1769" s="807"/>
    </row>
    <row r="1770" spans="2:36" ht="45" customHeight="1" x14ac:dyDescent="0.25">
      <c r="B1770" s="784">
        <v>1762</v>
      </c>
      <c r="C1770" s="785" t="s">
        <v>2759</v>
      </c>
      <c r="D1770" s="783" t="s">
        <v>11858</v>
      </c>
      <c r="E1770" s="807" t="s">
        <v>11859</v>
      </c>
      <c r="F1770" s="785" t="s">
        <v>11860</v>
      </c>
      <c r="G1770" s="807" t="s">
        <v>10200</v>
      </c>
      <c r="H1770" s="807"/>
      <c r="I1770" s="807"/>
      <c r="J1770" s="807"/>
      <c r="K1770" s="807"/>
      <c r="L1770" s="807">
        <f t="shared" si="166"/>
        <v>130.68</v>
      </c>
      <c r="M1770" s="807"/>
      <c r="N1770" s="788">
        <v>10.89</v>
      </c>
      <c r="O1770" s="788"/>
      <c r="P1770" s="788"/>
      <c r="Q1770" s="807" t="s">
        <v>11860</v>
      </c>
      <c r="R1770" s="807" t="s">
        <v>16715</v>
      </c>
      <c r="S1770" s="807" t="s">
        <v>8952</v>
      </c>
      <c r="T1770" s="800" t="s">
        <v>11861</v>
      </c>
      <c r="U1770" s="807"/>
      <c r="V1770" s="963">
        <v>1</v>
      </c>
      <c r="W1770" s="807" t="s">
        <v>11356</v>
      </c>
      <c r="X1770" s="807"/>
      <c r="Y1770" s="807"/>
      <c r="Z1770" s="807"/>
      <c r="AA1770" s="807"/>
      <c r="AB1770" s="807"/>
      <c r="AC1770" s="807"/>
      <c r="AD1770" s="807"/>
      <c r="AE1770" s="807"/>
      <c r="AF1770" s="807"/>
      <c r="AG1770" s="807"/>
      <c r="AH1770" s="807"/>
      <c r="AI1770" s="807"/>
      <c r="AJ1770" s="807"/>
    </row>
    <row r="1771" spans="2:36" ht="45" customHeight="1" x14ac:dyDescent="0.25">
      <c r="B1771" s="784">
        <v>1763</v>
      </c>
      <c r="C1771" s="785" t="s">
        <v>2759</v>
      </c>
      <c r="D1771" s="783" t="s">
        <v>11862</v>
      </c>
      <c r="E1771" s="807" t="s">
        <v>11863</v>
      </c>
      <c r="F1771" s="785" t="s">
        <v>11864</v>
      </c>
      <c r="G1771" s="807" t="s">
        <v>10200</v>
      </c>
      <c r="H1771" s="807"/>
      <c r="I1771" s="807"/>
      <c r="J1771" s="807"/>
      <c r="K1771" s="807"/>
      <c r="L1771" s="807">
        <f t="shared" si="166"/>
        <v>19.200000000000003</v>
      </c>
      <c r="M1771" s="807"/>
      <c r="N1771" s="788">
        <v>1.6</v>
      </c>
      <c r="O1771" s="788"/>
      <c r="P1771" s="788"/>
      <c r="Q1771" s="807" t="s">
        <v>11864</v>
      </c>
      <c r="R1771" s="807" t="s">
        <v>16715</v>
      </c>
      <c r="S1771" s="807" t="s">
        <v>8952</v>
      </c>
      <c r="T1771" s="800" t="s">
        <v>11865</v>
      </c>
      <c r="U1771" s="807"/>
      <c r="V1771" s="963"/>
      <c r="W1771" s="807"/>
      <c r="X1771" s="807"/>
      <c r="Y1771" s="807"/>
      <c r="Z1771" s="807" t="s">
        <v>9475</v>
      </c>
      <c r="AA1771" s="807"/>
      <c r="AB1771" s="807"/>
      <c r="AC1771" s="807"/>
      <c r="AD1771" s="807"/>
      <c r="AE1771" s="807"/>
      <c r="AF1771" s="807"/>
      <c r="AG1771" s="807"/>
      <c r="AH1771" s="807"/>
      <c r="AI1771" s="807"/>
      <c r="AJ1771" s="807"/>
    </row>
    <row r="1772" spans="2:36" ht="45" customHeight="1" x14ac:dyDescent="0.25">
      <c r="B1772" s="784">
        <v>1764</v>
      </c>
      <c r="C1772" s="785" t="s">
        <v>2759</v>
      </c>
      <c r="D1772" s="783" t="s">
        <v>11866</v>
      </c>
      <c r="E1772" s="807" t="s">
        <v>11867</v>
      </c>
      <c r="F1772" s="785" t="s">
        <v>13235</v>
      </c>
      <c r="G1772" s="807" t="s">
        <v>10200</v>
      </c>
      <c r="H1772" s="807"/>
      <c r="I1772" s="807"/>
      <c r="J1772" s="807"/>
      <c r="K1772" s="807"/>
      <c r="L1772" s="807">
        <f t="shared" si="166"/>
        <v>13.200000000000001</v>
      </c>
      <c r="M1772" s="807"/>
      <c r="N1772" s="788">
        <v>1.1000000000000001</v>
      </c>
      <c r="O1772" s="788"/>
      <c r="P1772" s="788"/>
      <c r="Q1772" s="807" t="s">
        <v>13235</v>
      </c>
      <c r="R1772" s="807" t="s">
        <v>16715</v>
      </c>
      <c r="S1772" s="807" t="s">
        <v>8952</v>
      </c>
      <c r="T1772" s="800" t="s">
        <v>17425</v>
      </c>
      <c r="U1772" s="807"/>
      <c r="V1772" s="963">
        <v>1</v>
      </c>
      <c r="W1772" s="807"/>
      <c r="X1772" s="807"/>
      <c r="Y1772" s="807"/>
      <c r="Z1772" s="807"/>
      <c r="AA1772" s="807"/>
      <c r="AB1772" s="807"/>
      <c r="AC1772" s="807"/>
      <c r="AD1772" s="807"/>
      <c r="AE1772" s="807"/>
      <c r="AF1772" s="807"/>
      <c r="AG1772" s="807"/>
      <c r="AH1772" s="807"/>
      <c r="AI1772" s="807"/>
      <c r="AJ1772" s="807"/>
    </row>
    <row r="1773" spans="2:36" ht="45" customHeight="1" x14ac:dyDescent="0.25">
      <c r="B1773" s="784">
        <v>1765</v>
      </c>
      <c r="C1773" s="785" t="s">
        <v>2759</v>
      </c>
      <c r="D1773" s="783" t="s">
        <v>11868</v>
      </c>
      <c r="E1773" s="807" t="s">
        <v>11869</v>
      </c>
      <c r="F1773" s="785" t="s">
        <v>11870</v>
      </c>
      <c r="G1773" s="807" t="s">
        <v>10200</v>
      </c>
      <c r="H1773" s="807"/>
      <c r="I1773" s="807"/>
      <c r="J1773" s="807"/>
      <c r="K1773" s="807"/>
      <c r="L1773" s="807">
        <f t="shared" si="166"/>
        <v>26.400000000000002</v>
      </c>
      <c r="M1773" s="807"/>
      <c r="N1773" s="788">
        <v>2.2000000000000002</v>
      </c>
      <c r="O1773" s="788"/>
      <c r="P1773" s="788"/>
      <c r="Q1773" s="807" t="s">
        <v>11870</v>
      </c>
      <c r="R1773" s="807" t="s">
        <v>16715</v>
      </c>
      <c r="S1773" s="807" t="s">
        <v>8952</v>
      </c>
      <c r="T1773" s="800" t="s">
        <v>11871</v>
      </c>
      <c r="U1773" s="807"/>
      <c r="V1773" s="963"/>
      <c r="W1773" s="807"/>
      <c r="X1773" s="807"/>
      <c r="Y1773" s="807"/>
      <c r="Z1773" s="807"/>
      <c r="AA1773" s="807"/>
      <c r="AB1773" s="807"/>
      <c r="AC1773" s="807"/>
      <c r="AD1773" s="807"/>
      <c r="AE1773" s="807"/>
      <c r="AF1773" s="807"/>
      <c r="AG1773" s="807"/>
      <c r="AH1773" s="807"/>
      <c r="AI1773" s="807"/>
      <c r="AJ1773" s="807"/>
    </row>
    <row r="1774" spans="2:36" ht="45" customHeight="1" x14ac:dyDescent="0.25">
      <c r="B1774" s="784">
        <v>1766</v>
      </c>
      <c r="C1774" s="785" t="s">
        <v>2759</v>
      </c>
      <c r="D1774" s="783" t="s">
        <v>11872</v>
      </c>
      <c r="E1774" s="807" t="s">
        <v>11873</v>
      </c>
      <c r="F1774" s="785" t="s">
        <v>11874</v>
      </c>
      <c r="G1774" s="807" t="s">
        <v>10200</v>
      </c>
      <c r="H1774" s="807"/>
      <c r="I1774" s="807"/>
      <c r="J1774" s="807"/>
      <c r="K1774" s="807"/>
      <c r="L1774" s="807">
        <f t="shared" si="166"/>
        <v>5.76</v>
      </c>
      <c r="M1774" s="807"/>
      <c r="N1774" s="788">
        <v>0.48</v>
      </c>
      <c r="O1774" s="788"/>
      <c r="P1774" s="788"/>
      <c r="Q1774" s="807" t="s">
        <v>11874</v>
      </c>
      <c r="R1774" s="807" t="s">
        <v>16715</v>
      </c>
      <c r="S1774" s="807" t="s">
        <v>8952</v>
      </c>
      <c r="T1774" s="800" t="s">
        <v>11875</v>
      </c>
      <c r="U1774" s="807"/>
      <c r="V1774" s="963"/>
      <c r="W1774" s="807"/>
      <c r="X1774" s="807"/>
      <c r="Y1774" s="807"/>
      <c r="Z1774" s="807"/>
      <c r="AA1774" s="807"/>
      <c r="AB1774" s="807"/>
      <c r="AC1774" s="807"/>
      <c r="AD1774" s="807"/>
      <c r="AE1774" s="807"/>
      <c r="AF1774" s="807"/>
      <c r="AG1774" s="807"/>
      <c r="AH1774" s="807"/>
      <c r="AI1774" s="807"/>
      <c r="AJ1774" s="807"/>
    </row>
    <row r="1775" spans="2:36" ht="45" customHeight="1" x14ac:dyDescent="0.25">
      <c r="B1775" s="784">
        <v>1767</v>
      </c>
      <c r="C1775" s="785" t="s">
        <v>2759</v>
      </c>
      <c r="D1775" s="783" t="s">
        <v>11879</v>
      </c>
      <c r="E1775" s="807" t="s">
        <v>11877</v>
      </c>
      <c r="F1775" s="785" t="s">
        <v>11876</v>
      </c>
      <c r="G1775" s="807" t="s">
        <v>10200</v>
      </c>
      <c r="H1775" s="807"/>
      <c r="I1775" s="807"/>
      <c r="J1775" s="807"/>
      <c r="K1775" s="807"/>
      <c r="L1775" s="807">
        <f t="shared" si="166"/>
        <v>18.72</v>
      </c>
      <c r="M1775" s="807"/>
      <c r="N1775" s="788">
        <v>1.56</v>
      </c>
      <c r="O1775" s="788"/>
      <c r="P1775" s="788"/>
      <c r="Q1775" s="807" t="s">
        <v>11876</v>
      </c>
      <c r="R1775" s="807" t="s">
        <v>16715</v>
      </c>
      <c r="S1775" s="807" t="s">
        <v>8952</v>
      </c>
      <c r="T1775" s="800" t="s">
        <v>11878</v>
      </c>
      <c r="U1775" s="807"/>
      <c r="V1775" s="963"/>
      <c r="W1775" s="807"/>
      <c r="X1775" s="807"/>
      <c r="Y1775" s="807"/>
      <c r="Z1775" s="807"/>
      <c r="AA1775" s="807"/>
      <c r="AB1775" s="807"/>
      <c r="AC1775" s="807"/>
      <c r="AD1775" s="807"/>
      <c r="AE1775" s="807"/>
      <c r="AF1775" s="807"/>
      <c r="AG1775" s="807"/>
      <c r="AH1775" s="807"/>
      <c r="AI1775" s="807"/>
      <c r="AJ1775" s="807"/>
    </row>
    <row r="1776" spans="2:36" ht="45" customHeight="1" x14ac:dyDescent="0.25">
      <c r="B1776" s="784">
        <v>1768</v>
      </c>
      <c r="C1776" s="785" t="s">
        <v>2759</v>
      </c>
      <c r="D1776" s="783" t="s">
        <v>11880</v>
      </c>
      <c r="E1776" s="807" t="s">
        <v>14150</v>
      </c>
      <c r="F1776" s="785" t="s">
        <v>14157</v>
      </c>
      <c r="G1776" s="807" t="s">
        <v>10200</v>
      </c>
      <c r="H1776" s="807"/>
      <c r="I1776" s="807"/>
      <c r="J1776" s="807"/>
      <c r="K1776" s="807">
        <v>316</v>
      </c>
      <c r="L1776" s="807">
        <f t="shared" si="166"/>
        <v>95.039999999999992</v>
      </c>
      <c r="M1776" s="807"/>
      <c r="N1776" s="788">
        <v>7.92</v>
      </c>
      <c r="O1776" s="788"/>
      <c r="P1776" s="788"/>
      <c r="Q1776" s="807" t="s">
        <v>14157</v>
      </c>
      <c r="R1776" s="807" t="s">
        <v>16715</v>
      </c>
      <c r="S1776" s="807" t="s">
        <v>8952</v>
      </c>
      <c r="T1776" s="800" t="s">
        <v>11881</v>
      </c>
      <c r="U1776" s="807"/>
      <c r="V1776" s="963"/>
      <c r="W1776" s="807"/>
      <c r="X1776" s="807"/>
      <c r="Y1776" s="807"/>
      <c r="Z1776" s="807" t="s">
        <v>1589</v>
      </c>
      <c r="AA1776" s="807"/>
      <c r="AB1776" s="807"/>
      <c r="AC1776" s="807"/>
      <c r="AD1776" s="807"/>
      <c r="AE1776" s="807"/>
      <c r="AF1776" s="807"/>
      <c r="AG1776" s="807"/>
      <c r="AH1776" s="807"/>
      <c r="AI1776" s="807"/>
      <c r="AJ1776" s="807"/>
    </row>
    <row r="1777" spans="2:36" ht="45" customHeight="1" x14ac:dyDescent="0.25">
      <c r="B1777" s="784">
        <v>1769</v>
      </c>
      <c r="C1777" s="785" t="s">
        <v>2809</v>
      </c>
      <c r="D1777" s="783" t="s">
        <v>11882</v>
      </c>
      <c r="E1777" s="807" t="s">
        <v>11883</v>
      </c>
      <c r="F1777" s="785" t="s">
        <v>11884</v>
      </c>
      <c r="G1777" s="807" t="s">
        <v>10200</v>
      </c>
      <c r="H1777" s="807"/>
      <c r="I1777" s="807"/>
      <c r="J1777" s="807"/>
      <c r="K1777" s="807"/>
      <c r="L1777" s="807">
        <f t="shared" si="166"/>
        <v>39.599999999999994</v>
      </c>
      <c r="M1777" s="807"/>
      <c r="N1777" s="788">
        <v>3.3</v>
      </c>
      <c r="O1777" s="788"/>
      <c r="P1777" s="788"/>
      <c r="Q1777" s="807" t="s">
        <v>11884</v>
      </c>
      <c r="R1777" s="807" t="s">
        <v>16715</v>
      </c>
      <c r="S1777" s="807" t="s">
        <v>8952</v>
      </c>
      <c r="T1777" s="800" t="s">
        <v>11885</v>
      </c>
      <c r="U1777" s="807"/>
      <c r="V1777" s="963">
        <v>1</v>
      </c>
      <c r="W1777" s="807"/>
      <c r="X1777" s="807"/>
      <c r="Y1777" s="807"/>
      <c r="Z1777" s="807"/>
      <c r="AA1777" s="807"/>
      <c r="AB1777" s="807"/>
      <c r="AC1777" s="807"/>
      <c r="AD1777" s="807"/>
      <c r="AE1777" s="807"/>
      <c r="AF1777" s="807"/>
      <c r="AG1777" s="807"/>
      <c r="AH1777" s="807"/>
      <c r="AI1777" s="807"/>
      <c r="AJ1777" s="807"/>
    </row>
    <row r="1778" spans="2:36" ht="30" customHeight="1" x14ac:dyDescent="0.25">
      <c r="B1778" s="784">
        <v>1770</v>
      </c>
      <c r="C1778" s="785" t="s">
        <v>2809</v>
      </c>
      <c r="D1778" s="783" t="s">
        <v>8593</v>
      </c>
      <c r="E1778" s="807" t="s">
        <v>11886</v>
      </c>
      <c r="F1778" s="785" t="s">
        <v>11887</v>
      </c>
      <c r="G1778" s="807" t="s">
        <v>10200</v>
      </c>
      <c r="H1778" s="807"/>
      <c r="I1778" s="807"/>
      <c r="J1778" s="807"/>
      <c r="K1778" s="807"/>
      <c r="L1778" s="807">
        <f t="shared" si="166"/>
        <v>26.400000000000002</v>
      </c>
      <c r="M1778" s="807"/>
      <c r="N1778" s="788">
        <v>2.2000000000000002</v>
      </c>
      <c r="O1778" s="788"/>
      <c r="P1778" s="788"/>
      <c r="Q1778" s="807" t="s">
        <v>11887</v>
      </c>
      <c r="R1778" s="807" t="s">
        <v>16715</v>
      </c>
      <c r="S1778" s="807" t="s">
        <v>8952</v>
      </c>
      <c r="T1778" s="800" t="s">
        <v>14840</v>
      </c>
      <c r="U1778" s="807"/>
      <c r="V1778" s="963">
        <v>2</v>
      </c>
      <c r="W1778" s="807"/>
      <c r="X1778" s="807"/>
      <c r="Y1778" s="807"/>
      <c r="Z1778" s="807"/>
      <c r="AA1778" s="807"/>
      <c r="AB1778" s="807"/>
      <c r="AC1778" s="807"/>
      <c r="AD1778" s="807"/>
      <c r="AE1778" s="807"/>
      <c r="AF1778" s="807"/>
      <c r="AG1778" s="807"/>
      <c r="AH1778" s="807"/>
      <c r="AI1778" s="807"/>
      <c r="AJ1778" s="807"/>
    </row>
    <row r="1779" spans="2:36" ht="45" customHeight="1" x14ac:dyDescent="0.25">
      <c r="B1779" s="784">
        <v>1771</v>
      </c>
      <c r="C1779" s="785" t="s">
        <v>9500</v>
      </c>
      <c r="D1779" s="783" t="s">
        <v>11889</v>
      </c>
      <c r="E1779" s="807" t="s">
        <v>11890</v>
      </c>
      <c r="F1779" s="785" t="s">
        <v>11888</v>
      </c>
      <c r="G1779" s="807" t="s">
        <v>10200</v>
      </c>
      <c r="H1779" s="807"/>
      <c r="I1779" s="807"/>
      <c r="J1779" s="807"/>
      <c r="K1779" s="807"/>
      <c r="L1779" s="807">
        <f t="shared" si="166"/>
        <v>9.6000000000000014</v>
      </c>
      <c r="M1779" s="807"/>
      <c r="N1779" s="788">
        <v>0.8</v>
      </c>
      <c r="O1779" s="788"/>
      <c r="P1779" s="788"/>
      <c r="Q1779" s="807" t="s">
        <v>11888</v>
      </c>
      <c r="R1779" s="807" t="s">
        <v>16715</v>
      </c>
      <c r="S1779" s="807" t="s">
        <v>8952</v>
      </c>
      <c r="T1779" s="800" t="s">
        <v>9879</v>
      </c>
      <c r="U1779" s="807"/>
      <c r="V1779" s="963"/>
      <c r="W1779" s="807"/>
      <c r="X1779" s="807"/>
      <c r="Y1779" s="807"/>
      <c r="Z1779" s="807"/>
      <c r="AA1779" s="807"/>
      <c r="AB1779" s="807"/>
      <c r="AC1779" s="807"/>
      <c r="AD1779" s="807"/>
      <c r="AE1779" s="807"/>
      <c r="AF1779" s="807"/>
      <c r="AG1779" s="807"/>
      <c r="AH1779" s="807"/>
      <c r="AI1779" s="807"/>
      <c r="AJ1779" s="807"/>
    </row>
    <row r="1780" spans="2:36" ht="45" customHeight="1" x14ac:dyDescent="0.25">
      <c r="B1780" s="784">
        <v>1772</v>
      </c>
      <c r="C1780" s="785" t="s">
        <v>2759</v>
      </c>
      <c r="D1780" s="783" t="s">
        <v>11891</v>
      </c>
      <c r="E1780" s="807" t="s">
        <v>11892</v>
      </c>
      <c r="F1780" s="785" t="s">
        <v>13411</v>
      </c>
      <c r="G1780" s="807" t="s">
        <v>10200</v>
      </c>
      <c r="H1780" s="807"/>
      <c r="I1780" s="807"/>
      <c r="J1780" s="807"/>
      <c r="K1780" s="807">
        <v>11322.2</v>
      </c>
      <c r="L1780" s="807">
        <f t="shared" si="166"/>
        <v>2688</v>
      </c>
      <c r="M1780" s="807"/>
      <c r="N1780" s="788">
        <v>224</v>
      </c>
      <c r="O1780" s="788"/>
      <c r="P1780" s="788"/>
      <c r="Q1780" s="807" t="s">
        <v>13411</v>
      </c>
      <c r="R1780" s="807" t="s">
        <v>16715</v>
      </c>
      <c r="S1780" s="807" t="s">
        <v>8952</v>
      </c>
      <c r="T1780" s="800" t="s">
        <v>11893</v>
      </c>
      <c r="U1780" s="807"/>
      <c r="V1780" s="963">
        <v>1</v>
      </c>
      <c r="W1780" s="807"/>
      <c r="X1780" s="807"/>
      <c r="Y1780" s="807"/>
      <c r="Z1780" s="807"/>
      <c r="AA1780" s="807">
        <v>2</v>
      </c>
      <c r="AB1780" s="807"/>
      <c r="AC1780" s="807" t="s">
        <v>10027</v>
      </c>
      <c r="AD1780" s="807" t="s">
        <v>2239</v>
      </c>
      <c r="AE1780" s="807" t="s">
        <v>10027</v>
      </c>
      <c r="AF1780" s="807"/>
      <c r="AG1780" s="807"/>
      <c r="AH1780" s="807"/>
      <c r="AI1780" s="807"/>
      <c r="AJ1780" s="807"/>
    </row>
    <row r="1781" spans="2:36" ht="45" customHeight="1" x14ac:dyDescent="0.25">
      <c r="B1781" s="784">
        <v>1773</v>
      </c>
      <c r="C1781" s="785" t="s">
        <v>9386</v>
      </c>
      <c r="D1781" s="783" t="s">
        <v>11894</v>
      </c>
      <c r="E1781" s="807" t="s">
        <v>11895</v>
      </c>
      <c r="F1781" s="785" t="s">
        <v>14391</v>
      </c>
      <c r="G1781" s="807" t="s">
        <v>10200</v>
      </c>
      <c r="H1781" s="807"/>
      <c r="I1781" s="807"/>
      <c r="J1781" s="807"/>
      <c r="K1781" s="807"/>
      <c r="L1781" s="807">
        <f t="shared" si="166"/>
        <v>13.200000000000001</v>
      </c>
      <c r="M1781" s="807"/>
      <c r="N1781" s="788">
        <v>1.1000000000000001</v>
      </c>
      <c r="O1781" s="788"/>
      <c r="P1781" s="788"/>
      <c r="Q1781" s="807" t="s">
        <v>14391</v>
      </c>
      <c r="R1781" s="807" t="s">
        <v>16715</v>
      </c>
      <c r="S1781" s="807" t="s">
        <v>8952</v>
      </c>
      <c r="T1781" s="800" t="s">
        <v>11896</v>
      </c>
      <c r="U1781" s="807"/>
      <c r="V1781" s="963">
        <v>1</v>
      </c>
      <c r="W1781" s="807"/>
      <c r="X1781" s="807"/>
      <c r="Y1781" s="807"/>
      <c r="Z1781" s="807"/>
      <c r="AA1781" s="807"/>
      <c r="AB1781" s="807"/>
      <c r="AC1781" s="807"/>
      <c r="AD1781" s="807"/>
      <c r="AE1781" s="807"/>
      <c r="AF1781" s="807"/>
      <c r="AG1781" s="807"/>
      <c r="AH1781" s="807"/>
      <c r="AI1781" s="807"/>
      <c r="AJ1781" s="807"/>
    </row>
    <row r="1782" spans="2:36" ht="45" customHeight="1" x14ac:dyDescent="0.25">
      <c r="B1782" s="784">
        <v>1774</v>
      </c>
      <c r="C1782" s="785" t="s">
        <v>1191</v>
      </c>
      <c r="D1782" s="783" t="s">
        <v>11897</v>
      </c>
      <c r="E1782" s="807" t="s">
        <v>11898</v>
      </c>
      <c r="F1782" s="785" t="s">
        <v>11899</v>
      </c>
      <c r="G1782" s="807" t="s">
        <v>10200</v>
      </c>
      <c r="H1782" s="807"/>
      <c r="I1782" s="807"/>
      <c r="J1782" s="807"/>
      <c r="K1782" s="807"/>
      <c r="L1782" s="807">
        <f t="shared" si="166"/>
        <v>96</v>
      </c>
      <c r="M1782" s="807"/>
      <c r="N1782" s="788">
        <v>8</v>
      </c>
      <c r="O1782" s="788"/>
      <c r="P1782" s="788"/>
      <c r="Q1782" s="807" t="s">
        <v>11899</v>
      </c>
      <c r="R1782" s="807" t="s">
        <v>16715</v>
      </c>
      <c r="S1782" s="807" t="s">
        <v>8952</v>
      </c>
      <c r="T1782" s="800" t="s">
        <v>11900</v>
      </c>
      <c r="U1782" s="807"/>
      <c r="V1782" s="963"/>
      <c r="W1782" s="807"/>
      <c r="X1782" s="807"/>
      <c r="Y1782" s="807"/>
      <c r="Z1782" s="807"/>
      <c r="AA1782" s="807">
        <v>1</v>
      </c>
      <c r="AB1782" s="807"/>
      <c r="AC1782" s="807"/>
      <c r="AD1782" s="807"/>
      <c r="AE1782" s="807"/>
      <c r="AF1782" s="807"/>
      <c r="AG1782" s="807"/>
      <c r="AH1782" s="807"/>
      <c r="AI1782" s="807"/>
      <c r="AJ1782" s="807"/>
    </row>
    <row r="1783" spans="2:36" ht="45" customHeight="1" x14ac:dyDescent="0.25">
      <c r="B1783" s="784">
        <v>1775</v>
      </c>
      <c r="C1783" s="785" t="s">
        <v>2809</v>
      </c>
      <c r="D1783" s="783" t="s">
        <v>11901</v>
      </c>
      <c r="E1783" s="807" t="s">
        <v>11902</v>
      </c>
      <c r="F1783" s="785" t="s">
        <v>11903</v>
      </c>
      <c r="G1783" s="807" t="s">
        <v>10200</v>
      </c>
      <c r="H1783" s="807"/>
      <c r="I1783" s="807"/>
      <c r="J1783" s="807"/>
      <c r="K1783" s="807"/>
      <c r="L1783" s="807">
        <f t="shared" si="166"/>
        <v>118.80000000000001</v>
      </c>
      <c r="M1783" s="807"/>
      <c r="N1783" s="788">
        <v>9.9</v>
      </c>
      <c r="O1783" s="788"/>
      <c r="P1783" s="788"/>
      <c r="Q1783" s="807" t="s">
        <v>11903</v>
      </c>
      <c r="R1783" s="807" t="s">
        <v>16715</v>
      </c>
      <c r="S1783" s="807" t="s">
        <v>8952</v>
      </c>
      <c r="T1783" s="800" t="s">
        <v>2886</v>
      </c>
      <c r="U1783" s="807"/>
      <c r="V1783" s="963"/>
      <c r="W1783" s="807"/>
      <c r="X1783" s="807"/>
      <c r="Y1783" s="807"/>
      <c r="Z1783" s="807"/>
      <c r="AA1783" s="807"/>
      <c r="AB1783" s="807"/>
      <c r="AC1783" s="807"/>
      <c r="AD1783" s="807"/>
      <c r="AE1783" s="807"/>
      <c r="AF1783" s="807"/>
      <c r="AG1783" s="807"/>
      <c r="AH1783" s="807"/>
      <c r="AI1783" s="807"/>
      <c r="AJ1783" s="807"/>
    </row>
    <row r="1784" spans="2:36" ht="45" customHeight="1" x14ac:dyDescent="0.25">
      <c r="B1784" s="784">
        <v>1776</v>
      </c>
      <c r="C1784" s="785" t="s">
        <v>2768</v>
      </c>
      <c r="D1784" s="783" t="s">
        <v>11904</v>
      </c>
      <c r="E1784" s="807" t="s">
        <v>11905</v>
      </c>
      <c r="F1784" s="785" t="s">
        <v>11906</v>
      </c>
      <c r="G1784" s="807" t="s">
        <v>10200</v>
      </c>
      <c r="H1784" s="807"/>
      <c r="I1784" s="807"/>
      <c r="J1784" s="807"/>
      <c r="K1784" s="807"/>
      <c r="L1784" s="807">
        <f t="shared" si="166"/>
        <v>158.39999999999998</v>
      </c>
      <c r="M1784" s="807"/>
      <c r="N1784" s="788">
        <v>13.2</v>
      </c>
      <c r="O1784" s="788"/>
      <c r="P1784" s="788"/>
      <c r="Q1784" s="807" t="s">
        <v>11906</v>
      </c>
      <c r="R1784" s="807" t="s">
        <v>16715</v>
      </c>
      <c r="S1784" s="807" t="s">
        <v>8952</v>
      </c>
      <c r="T1784" s="800" t="s">
        <v>11907</v>
      </c>
      <c r="U1784" s="807"/>
      <c r="V1784" s="963">
        <v>3</v>
      </c>
      <c r="W1784" s="807"/>
      <c r="X1784" s="807"/>
      <c r="Y1784" s="807"/>
      <c r="Z1784" s="807"/>
      <c r="AA1784" s="807"/>
      <c r="AB1784" s="807"/>
      <c r="AC1784" s="807"/>
      <c r="AD1784" s="807"/>
      <c r="AE1784" s="807"/>
      <c r="AF1784" s="807"/>
      <c r="AG1784" s="807"/>
      <c r="AH1784" s="807"/>
      <c r="AI1784" s="807"/>
      <c r="AJ1784" s="807"/>
    </row>
    <row r="1785" spans="2:36" ht="45" customHeight="1" x14ac:dyDescent="0.25">
      <c r="B1785" s="784">
        <v>1777</v>
      </c>
      <c r="C1785" s="785" t="s">
        <v>2759</v>
      </c>
      <c r="D1785" s="783" t="s">
        <v>11908</v>
      </c>
      <c r="E1785" s="807" t="s">
        <v>11909</v>
      </c>
      <c r="F1785" s="785" t="s">
        <v>11910</v>
      </c>
      <c r="G1785" s="807" t="s">
        <v>10200</v>
      </c>
      <c r="H1785" s="807"/>
      <c r="I1785" s="807"/>
      <c r="J1785" s="807"/>
      <c r="K1785" s="807"/>
      <c r="L1785" s="807">
        <f t="shared" si="166"/>
        <v>99</v>
      </c>
      <c r="M1785" s="807"/>
      <c r="N1785" s="788">
        <v>8.25</v>
      </c>
      <c r="O1785" s="788"/>
      <c r="P1785" s="788"/>
      <c r="Q1785" s="807" t="s">
        <v>11910</v>
      </c>
      <c r="R1785" s="807" t="s">
        <v>16715</v>
      </c>
      <c r="S1785" s="807" t="s">
        <v>8952</v>
      </c>
      <c r="T1785" s="800" t="s">
        <v>11911</v>
      </c>
      <c r="U1785" s="807"/>
      <c r="V1785" s="963"/>
      <c r="W1785" s="807"/>
      <c r="X1785" s="807"/>
      <c r="Y1785" s="807"/>
      <c r="Z1785" s="807"/>
      <c r="AA1785" s="807"/>
      <c r="AB1785" s="807"/>
      <c r="AC1785" s="807"/>
      <c r="AD1785" s="807"/>
      <c r="AE1785" s="807"/>
      <c r="AF1785" s="807"/>
      <c r="AG1785" s="807"/>
      <c r="AH1785" s="807"/>
      <c r="AI1785" s="807"/>
      <c r="AJ1785" s="807"/>
    </row>
    <row r="1786" spans="2:36" ht="45" customHeight="1" x14ac:dyDescent="0.25">
      <c r="B1786" s="784">
        <v>1778</v>
      </c>
      <c r="C1786" s="785" t="s">
        <v>2759</v>
      </c>
      <c r="D1786" s="783" t="s">
        <v>11912</v>
      </c>
      <c r="E1786" s="807" t="s">
        <v>11914</v>
      </c>
      <c r="F1786" s="785" t="s">
        <v>11913</v>
      </c>
      <c r="G1786" s="807" t="s">
        <v>10200</v>
      </c>
      <c r="H1786" s="807"/>
      <c r="I1786" s="807"/>
      <c r="J1786" s="807"/>
      <c r="K1786" s="807"/>
      <c r="L1786" s="807">
        <f t="shared" si="166"/>
        <v>105.60000000000001</v>
      </c>
      <c r="M1786" s="807"/>
      <c r="N1786" s="788">
        <v>8.8000000000000007</v>
      </c>
      <c r="O1786" s="788"/>
      <c r="P1786" s="788"/>
      <c r="Q1786" s="807" t="s">
        <v>11913</v>
      </c>
      <c r="R1786" s="807" t="s">
        <v>16715</v>
      </c>
      <c r="S1786" s="807" t="s">
        <v>8952</v>
      </c>
      <c r="T1786" s="800" t="s">
        <v>11915</v>
      </c>
      <c r="U1786" s="807"/>
      <c r="V1786" s="963"/>
      <c r="W1786" s="807"/>
      <c r="X1786" s="807"/>
      <c r="Y1786" s="807"/>
      <c r="Z1786" s="807"/>
      <c r="AA1786" s="807"/>
      <c r="AB1786" s="807"/>
      <c r="AC1786" s="807"/>
      <c r="AD1786" s="807"/>
      <c r="AE1786" s="807"/>
      <c r="AF1786" s="807"/>
      <c r="AG1786" s="807"/>
      <c r="AH1786" s="807"/>
      <c r="AI1786" s="807"/>
      <c r="AJ1786" s="807"/>
    </row>
    <row r="1787" spans="2:36" ht="45" customHeight="1" x14ac:dyDescent="0.25">
      <c r="B1787" s="784">
        <v>1779</v>
      </c>
      <c r="C1787" s="856" t="s">
        <v>2768</v>
      </c>
      <c r="D1787" s="783" t="s">
        <v>11916</v>
      </c>
      <c r="E1787" s="807" t="s">
        <v>11917</v>
      </c>
      <c r="F1787" s="785" t="s">
        <v>14102</v>
      </c>
      <c r="G1787" s="807" t="s">
        <v>10200</v>
      </c>
      <c r="H1787" s="807"/>
      <c r="I1787" s="807"/>
      <c r="J1787" s="807"/>
      <c r="K1787" s="807"/>
      <c r="L1787" s="807">
        <f t="shared" si="166"/>
        <v>153.60000000000002</v>
      </c>
      <c r="M1787" s="807"/>
      <c r="N1787" s="788">
        <v>12.8</v>
      </c>
      <c r="O1787" s="788"/>
      <c r="P1787" s="788"/>
      <c r="Q1787" s="807" t="s">
        <v>14102</v>
      </c>
      <c r="R1787" s="807" t="s">
        <v>16715</v>
      </c>
      <c r="S1787" s="807" t="s">
        <v>8952</v>
      </c>
      <c r="T1787" s="800" t="s">
        <v>11918</v>
      </c>
      <c r="U1787" s="807"/>
      <c r="V1787" s="963">
        <v>1</v>
      </c>
      <c r="W1787" s="807"/>
      <c r="X1787" s="807"/>
      <c r="Y1787" s="807"/>
      <c r="Z1787" s="807" t="s">
        <v>9475</v>
      </c>
      <c r="AA1787" s="807"/>
      <c r="AB1787" s="807"/>
      <c r="AC1787" s="807"/>
      <c r="AD1787" s="807"/>
      <c r="AE1787" s="807"/>
      <c r="AF1787" s="807"/>
      <c r="AG1787" s="807"/>
      <c r="AH1787" s="807"/>
      <c r="AI1787" s="807"/>
      <c r="AJ1787" s="807"/>
    </row>
    <row r="1788" spans="2:36" ht="45" customHeight="1" x14ac:dyDescent="0.25">
      <c r="B1788" s="784">
        <v>1780</v>
      </c>
      <c r="C1788" s="785" t="s">
        <v>2759</v>
      </c>
      <c r="D1788" s="783" t="s">
        <v>11919</v>
      </c>
      <c r="E1788" s="807" t="s">
        <v>11920</v>
      </c>
      <c r="F1788" s="785" t="s">
        <v>11921</v>
      </c>
      <c r="G1788" s="807" t="s">
        <v>10200</v>
      </c>
      <c r="H1788" s="807"/>
      <c r="I1788" s="807"/>
      <c r="J1788" s="807"/>
      <c r="K1788" s="807"/>
      <c r="L1788" s="807">
        <f t="shared" si="166"/>
        <v>39.599999999999994</v>
      </c>
      <c r="M1788" s="807"/>
      <c r="N1788" s="788">
        <v>3.3</v>
      </c>
      <c r="O1788" s="788"/>
      <c r="P1788" s="788"/>
      <c r="Q1788" s="807" t="s">
        <v>11921</v>
      </c>
      <c r="R1788" s="807" t="s">
        <v>16715</v>
      </c>
      <c r="S1788" s="807" t="s">
        <v>8952</v>
      </c>
      <c r="T1788" s="800" t="s">
        <v>11922</v>
      </c>
      <c r="U1788" s="807"/>
      <c r="V1788" s="963"/>
      <c r="W1788" s="807"/>
      <c r="X1788" s="807"/>
      <c r="Y1788" s="807"/>
      <c r="Z1788" s="807"/>
      <c r="AA1788" s="807"/>
      <c r="AB1788" s="807"/>
      <c r="AC1788" s="807"/>
      <c r="AD1788" s="807"/>
      <c r="AE1788" s="807"/>
      <c r="AF1788" s="807"/>
      <c r="AG1788" s="807"/>
      <c r="AH1788" s="807"/>
      <c r="AI1788" s="807"/>
      <c r="AJ1788" s="807"/>
    </row>
    <row r="1789" spans="2:36" ht="45" customHeight="1" x14ac:dyDescent="0.25">
      <c r="B1789" s="784">
        <v>1781</v>
      </c>
      <c r="C1789" s="785" t="s">
        <v>2759</v>
      </c>
      <c r="D1789" s="783" t="s">
        <v>11923</v>
      </c>
      <c r="E1789" s="807" t="s">
        <v>11924</v>
      </c>
      <c r="F1789" s="785" t="s">
        <v>11925</v>
      </c>
      <c r="G1789" s="807" t="s">
        <v>10200</v>
      </c>
      <c r="H1789" s="807"/>
      <c r="I1789" s="807"/>
      <c r="J1789" s="807"/>
      <c r="K1789" s="807"/>
      <c r="L1789" s="807">
        <f t="shared" si="166"/>
        <v>102.96000000000001</v>
      </c>
      <c r="M1789" s="807"/>
      <c r="N1789" s="788">
        <v>8.58</v>
      </c>
      <c r="O1789" s="788"/>
      <c r="P1789" s="788"/>
      <c r="Q1789" s="807" t="s">
        <v>11925</v>
      </c>
      <c r="R1789" s="807" t="s">
        <v>16715</v>
      </c>
      <c r="S1789" s="807" t="s">
        <v>8952</v>
      </c>
      <c r="T1789" s="800" t="s">
        <v>11926</v>
      </c>
      <c r="U1789" s="807"/>
      <c r="V1789" s="963">
        <v>1</v>
      </c>
      <c r="W1789" s="807"/>
      <c r="X1789" s="807"/>
      <c r="Y1789" s="807"/>
      <c r="Z1789" s="807"/>
      <c r="AA1789" s="807"/>
      <c r="AB1789" s="807"/>
      <c r="AC1789" s="807"/>
      <c r="AD1789" s="807"/>
      <c r="AE1789" s="807"/>
      <c r="AF1789" s="807"/>
      <c r="AG1789" s="807"/>
      <c r="AH1789" s="807"/>
      <c r="AI1789" s="807"/>
      <c r="AJ1789" s="807"/>
    </row>
    <row r="1790" spans="2:36" ht="45" customHeight="1" x14ac:dyDescent="0.25">
      <c r="B1790" s="784">
        <v>1782</v>
      </c>
      <c r="C1790" s="785" t="s">
        <v>2809</v>
      </c>
      <c r="D1790" s="783" t="s">
        <v>11927</v>
      </c>
      <c r="E1790" s="807" t="s">
        <v>11928</v>
      </c>
      <c r="F1790" s="785" t="s">
        <v>11929</v>
      </c>
      <c r="G1790" s="807" t="s">
        <v>10200</v>
      </c>
      <c r="H1790" s="807"/>
      <c r="I1790" s="807"/>
      <c r="J1790" s="807"/>
      <c r="K1790" s="807"/>
      <c r="L1790" s="807">
        <f t="shared" si="166"/>
        <v>13.200000000000001</v>
      </c>
      <c r="M1790" s="807"/>
      <c r="N1790" s="788">
        <v>1.1000000000000001</v>
      </c>
      <c r="O1790" s="788"/>
      <c r="P1790" s="788"/>
      <c r="Q1790" s="807" t="s">
        <v>11929</v>
      </c>
      <c r="R1790" s="807" t="s">
        <v>16715</v>
      </c>
      <c r="S1790" s="807" t="s">
        <v>8952</v>
      </c>
      <c r="T1790" s="800" t="s">
        <v>11930</v>
      </c>
      <c r="U1790" s="807"/>
      <c r="V1790" s="963">
        <v>1</v>
      </c>
      <c r="W1790" s="807"/>
      <c r="X1790" s="807"/>
      <c r="Y1790" s="807"/>
      <c r="Z1790" s="807"/>
      <c r="AA1790" s="807"/>
      <c r="AB1790" s="807"/>
      <c r="AC1790" s="807"/>
      <c r="AD1790" s="807"/>
      <c r="AE1790" s="807"/>
      <c r="AF1790" s="807"/>
      <c r="AG1790" s="807"/>
      <c r="AH1790" s="807"/>
      <c r="AI1790" s="807"/>
      <c r="AJ1790" s="807"/>
    </row>
    <row r="1791" spans="2:36" ht="45" customHeight="1" x14ac:dyDescent="0.25">
      <c r="B1791" s="784">
        <v>1783</v>
      </c>
      <c r="C1791" s="785" t="s">
        <v>2817</v>
      </c>
      <c r="D1791" s="783" t="s">
        <v>11931</v>
      </c>
      <c r="E1791" s="807" t="s">
        <v>11932</v>
      </c>
      <c r="F1791" s="785" t="s">
        <v>11933</v>
      </c>
      <c r="G1791" s="807" t="s">
        <v>10200</v>
      </c>
      <c r="H1791" s="807"/>
      <c r="I1791" s="807"/>
      <c r="J1791" s="807"/>
      <c r="K1791" s="807"/>
      <c r="L1791" s="807">
        <f t="shared" si="166"/>
        <v>18</v>
      </c>
      <c r="M1791" s="807"/>
      <c r="N1791" s="788">
        <v>1.5</v>
      </c>
      <c r="O1791" s="788"/>
      <c r="P1791" s="788"/>
      <c r="Q1791" s="807" t="s">
        <v>11933</v>
      </c>
      <c r="R1791" s="807" t="s">
        <v>16715</v>
      </c>
      <c r="S1791" s="807" t="s">
        <v>8952</v>
      </c>
      <c r="T1791" s="800" t="s">
        <v>11934</v>
      </c>
      <c r="U1791" s="807"/>
      <c r="V1791" s="963">
        <v>1</v>
      </c>
      <c r="W1791" s="807"/>
      <c r="X1791" s="807"/>
      <c r="Y1791" s="807"/>
      <c r="Z1791" s="807"/>
      <c r="AA1791" s="807"/>
      <c r="AB1791" s="807"/>
      <c r="AC1791" s="807"/>
      <c r="AD1791" s="807"/>
      <c r="AE1791" s="807"/>
      <c r="AF1791" s="807"/>
      <c r="AG1791" s="807"/>
      <c r="AH1791" s="807"/>
      <c r="AI1791" s="807"/>
      <c r="AJ1791" s="807"/>
    </row>
    <row r="1792" spans="2:36" ht="45" customHeight="1" x14ac:dyDescent="0.25">
      <c r="B1792" s="784">
        <v>1784</v>
      </c>
      <c r="C1792" s="785" t="s">
        <v>2759</v>
      </c>
      <c r="D1792" s="783" t="s">
        <v>11935</v>
      </c>
      <c r="E1792" s="807" t="s">
        <v>11936</v>
      </c>
      <c r="F1792" s="785" t="s">
        <v>11937</v>
      </c>
      <c r="G1792" s="807" t="s">
        <v>10200</v>
      </c>
      <c r="H1792" s="807"/>
      <c r="I1792" s="807"/>
      <c r="J1792" s="807"/>
      <c r="K1792" s="807"/>
      <c r="L1792" s="807">
        <f t="shared" si="166"/>
        <v>45</v>
      </c>
      <c r="M1792" s="807"/>
      <c r="N1792" s="788">
        <v>3.75</v>
      </c>
      <c r="O1792" s="788"/>
      <c r="P1792" s="788"/>
      <c r="Q1792" s="807" t="s">
        <v>11937</v>
      </c>
      <c r="R1792" s="807" t="s">
        <v>16715</v>
      </c>
      <c r="S1792" s="807" t="s">
        <v>8952</v>
      </c>
      <c r="T1792" s="800" t="s">
        <v>11938</v>
      </c>
      <c r="U1792" s="807"/>
      <c r="V1792" s="963"/>
      <c r="W1792" s="807"/>
      <c r="X1792" s="807"/>
      <c r="Y1792" s="807"/>
      <c r="Z1792" s="807"/>
      <c r="AA1792" s="807"/>
      <c r="AB1792" s="807"/>
      <c r="AC1792" s="807"/>
      <c r="AD1792" s="807"/>
      <c r="AE1792" s="807"/>
      <c r="AF1792" s="807"/>
      <c r="AG1792" s="807"/>
      <c r="AH1792" s="807"/>
      <c r="AI1792" s="807"/>
      <c r="AJ1792" s="807"/>
    </row>
    <row r="1793" spans="2:36" ht="45" customHeight="1" x14ac:dyDescent="0.25">
      <c r="B1793" s="784">
        <v>1785</v>
      </c>
      <c r="C1793" s="798" t="s">
        <v>2759</v>
      </c>
      <c r="D1793" s="785" t="s">
        <v>11939</v>
      </c>
      <c r="E1793" s="807" t="s">
        <v>11940</v>
      </c>
      <c r="F1793" s="785" t="s">
        <v>11941</v>
      </c>
      <c r="G1793" s="807" t="s">
        <v>10200</v>
      </c>
      <c r="H1793" s="807"/>
      <c r="I1793" s="807"/>
      <c r="J1793" s="807"/>
      <c r="K1793" s="807"/>
      <c r="L1793" s="807">
        <f t="shared" si="166"/>
        <v>7.92</v>
      </c>
      <c r="M1793" s="807"/>
      <c r="N1793" s="786">
        <v>0.66</v>
      </c>
      <c r="O1793" s="788"/>
      <c r="P1793" s="788"/>
      <c r="Q1793" s="807" t="s">
        <v>11941</v>
      </c>
      <c r="R1793" s="807" t="s">
        <v>16715</v>
      </c>
      <c r="S1793" s="807" t="s">
        <v>8952</v>
      </c>
      <c r="T1793" s="800" t="s">
        <v>11942</v>
      </c>
      <c r="U1793" s="807"/>
      <c r="V1793" s="963"/>
      <c r="W1793" s="807"/>
      <c r="X1793" s="807"/>
      <c r="Y1793" s="807"/>
      <c r="Z1793" s="807"/>
      <c r="AA1793" s="807"/>
      <c r="AB1793" s="807"/>
      <c r="AC1793" s="807"/>
      <c r="AD1793" s="807"/>
      <c r="AE1793" s="807"/>
      <c r="AF1793" s="807"/>
      <c r="AG1793" s="807"/>
      <c r="AH1793" s="807"/>
      <c r="AI1793" s="807"/>
      <c r="AJ1793" s="807"/>
    </row>
    <row r="1794" spans="2:36" ht="45" customHeight="1" x14ac:dyDescent="0.25">
      <c r="B1794" s="784">
        <v>1786</v>
      </c>
      <c r="C1794" s="798" t="s">
        <v>2759</v>
      </c>
      <c r="D1794" s="785" t="s">
        <v>11945</v>
      </c>
      <c r="E1794" s="807" t="s">
        <v>11946</v>
      </c>
      <c r="F1794" s="785" t="s">
        <v>11941</v>
      </c>
      <c r="G1794" s="807" t="s">
        <v>10200</v>
      </c>
      <c r="H1794" s="807"/>
      <c r="I1794" s="807"/>
      <c r="J1794" s="807"/>
      <c r="K1794" s="807"/>
      <c r="L1794" s="807">
        <f t="shared" si="166"/>
        <v>23.759999999999998</v>
      </c>
      <c r="M1794" s="807"/>
      <c r="N1794" s="786">
        <v>1.98</v>
      </c>
      <c r="O1794" s="788"/>
      <c r="P1794" s="788"/>
      <c r="Q1794" s="807" t="s">
        <v>11941</v>
      </c>
      <c r="R1794" s="807" t="s">
        <v>16715</v>
      </c>
      <c r="S1794" s="807" t="s">
        <v>8952</v>
      </c>
      <c r="T1794" s="800" t="s">
        <v>17492</v>
      </c>
      <c r="U1794" s="807"/>
      <c r="V1794" s="963"/>
      <c r="W1794" s="807"/>
      <c r="X1794" s="807"/>
      <c r="Y1794" s="807"/>
      <c r="Z1794" s="807"/>
      <c r="AA1794" s="807"/>
      <c r="AB1794" s="807"/>
      <c r="AC1794" s="807"/>
      <c r="AD1794" s="807"/>
      <c r="AE1794" s="807"/>
      <c r="AF1794" s="807"/>
      <c r="AG1794" s="807"/>
      <c r="AH1794" s="807"/>
      <c r="AI1794" s="807"/>
      <c r="AJ1794" s="807"/>
    </row>
    <row r="1795" spans="2:36" ht="45" customHeight="1" x14ac:dyDescent="0.25">
      <c r="B1795" s="784">
        <v>1787</v>
      </c>
      <c r="C1795" s="798" t="s">
        <v>2809</v>
      </c>
      <c r="D1795" s="785" t="s">
        <v>11943</v>
      </c>
      <c r="E1795" s="807" t="s">
        <v>11949</v>
      </c>
      <c r="F1795" s="785" t="s">
        <v>11941</v>
      </c>
      <c r="G1795" s="807" t="s">
        <v>10200</v>
      </c>
      <c r="H1795" s="807"/>
      <c r="I1795" s="807"/>
      <c r="J1795" s="807"/>
      <c r="K1795" s="807"/>
      <c r="L1795" s="807">
        <f t="shared" si="166"/>
        <v>55.44</v>
      </c>
      <c r="M1795" s="807"/>
      <c r="N1795" s="786">
        <v>4.62</v>
      </c>
      <c r="O1795" s="788"/>
      <c r="P1795" s="788"/>
      <c r="Q1795" s="807" t="s">
        <v>11941</v>
      </c>
      <c r="R1795" s="807" t="s">
        <v>16715</v>
      </c>
      <c r="S1795" s="807" t="s">
        <v>8952</v>
      </c>
      <c r="T1795" s="800" t="s">
        <v>11944</v>
      </c>
      <c r="U1795" s="807"/>
      <c r="V1795" s="963"/>
      <c r="W1795" s="807"/>
      <c r="X1795" s="807"/>
      <c r="Y1795" s="807"/>
      <c r="Z1795" s="807"/>
      <c r="AA1795" s="807"/>
      <c r="AB1795" s="807"/>
      <c r="AC1795" s="807"/>
      <c r="AD1795" s="807"/>
      <c r="AE1795" s="807"/>
      <c r="AF1795" s="807"/>
      <c r="AG1795" s="807"/>
      <c r="AH1795" s="807"/>
      <c r="AI1795" s="807"/>
      <c r="AJ1795" s="807"/>
    </row>
    <row r="1796" spans="2:36" ht="30" customHeight="1" x14ac:dyDescent="0.25">
      <c r="B1796" s="784">
        <v>1788</v>
      </c>
      <c r="C1796" s="798" t="s">
        <v>2768</v>
      </c>
      <c r="D1796" s="785" t="s">
        <v>11950</v>
      </c>
      <c r="E1796" s="807" t="s">
        <v>11947</v>
      </c>
      <c r="F1796" s="785" t="s">
        <v>11941</v>
      </c>
      <c r="G1796" s="807" t="s">
        <v>10200</v>
      </c>
      <c r="H1796" s="807"/>
      <c r="I1796" s="807"/>
      <c r="J1796" s="807"/>
      <c r="K1796" s="807"/>
      <c r="L1796" s="807">
        <f t="shared" si="166"/>
        <v>18</v>
      </c>
      <c r="M1796" s="807"/>
      <c r="N1796" s="786">
        <v>1.5</v>
      </c>
      <c r="O1796" s="788"/>
      <c r="P1796" s="788"/>
      <c r="Q1796" s="807" t="s">
        <v>11941</v>
      </c>
      <c r="R1796" s="807" t="s">
        <v>16715</v>
      </c>
      <c r="S1796" s="807" t="s">
        <v>8952</v>
      </c>
      <c r="T1796" s="800" t="s">
        <v>11948</v>
      </c>
      <c r="U1796" s="807"/>
      <c r="V1796" s="963"/>
      <c r="W1796" s="807"/>
      <c r="X1796" s="807"/>
      <c r="Y1796" s="807"/>
      <c r="Z1796" s="807" t="s">
        <v>1089</v>
      </c>
      <c r="AA1796" s="807"/>
      <c r="AB1796" s="807"/>
      <c r="AC1796" s="807"/>
      <c r="AD1796" s="807"/>
      <c r="AE1796" s="807"/>
      <c r="AF1796" s="807"/>
      <c r="AG1796" s="807"/>
      <c r="AH1796" s="807"/>
      <c r="AI1796" s="807"/>
      <c r="AJ1796" s="807"/>
    </row>
    <row r="1797" spans="2:36" ht="45" customHeight="1" x14ac:dyDescent="0.25">
      <c r="B1797" s="784">
        <v>1789</v>
      </c>
      <c r="C1797" s="798" t="s">
        <v>2759</v>
      </c>
      <c r="D1797" s="785" t="s">
        <v>11951</v>
      </c>
      <c r="E1797" s="807" t="s">
        <v>11952</v>
      </c>
      <c r="F1797" s="785" t="s">
        <v>11941</v>
      </c>
      <c r="G1797" s="807" t="s">
        <v>10200</v>
      </c>
      <c r="H1797" s="807"/>
      <c r="I1797" s="807"/>
      <c r="J1797" s="807"/>
      <c r="K1797" s="807"/>
      <c r="L1797" s="807">
        <f t="shared" si="166"/>
        <v>54</v>
      </c>
      <c r="M1797" s="807"/>
      <c r="N1797" s="786">
        <v>4.5</v>
      </c>
      <c r="O1797" s="788"/>
      <c r="P1797" s="788"/>
      <c r="Q1797" s="807" t="s">
        <v>11941</v>
      </c>
      <c r="R1797" s="807" t="s">
        <v>16715</v>
      </c>
      <c r="S1797" s="807" t="s">
        <v>8952</v>
      </c>
      <c r="T1797" s="800" t="s">
        <v>14181</v>
      </c>
      <c r="U1797" s="807"/>
      <c r="V1797" s="963"/>
      <c r="W1797" s="807"/>
      <c r="X1797" s="807"/>
      <c r="Y1797" s="807"/>
      <c r="Z1797" s="807" t="s">
        <v>1089</v>
      </c>
      <c r="AA1797" s="807"/>
      <c r="AB1797" s="807"/>
      <c r="AC1797" s="807"/>
      <c r="AD1797" s="807"/>
      <c r="AE1797" s="807"/>
      <c r="AF1797" s="807"/>
      <c r="AG1797" s="807"/>
      <c r="AH1797" s="807"/>
      <c r="AI1797" s="807"/>
      <c r="AJ1797" s="807"/>
    </row>
    <row r="1798" spans="2:36" ht="45" customHeight="1" x14ac:dyDescent="0.25">
      <c r="B1798" s="784">
        <v>1790</v>
      </c>
      <c r="C1798" s="785" t="s">
        <v>9500</v>
      </c>
      <c r="D1798" s="785" t="s">
        <v>11953</v>
      </c>
      <c r="E1798" s="807" t="s">
        <v>11954</v>
      </c>
      <c r="F1798" s="785" t="s">
        <v>11955</v>
      </c>
      <c r="G1798" s="807" t="s">
        <v>10200</v>
      </c>
      <c r="H1798" s="807"/>
      <c r="I1798" s="807"/>
      <c r="J1798" s="807"/>
      <c r="K1798" s="807"/>
      <c r="L1798" s="807">
        <f t="shared" si="166"/>
        <v>15.84</v>
      </c>
      <c r="M1798" s="807"/>
      <c r="N1798" s="786">
        <v>1.32</v>
      </c>
      <c r="O1798" s="788"/>
      <c r="P1798" s="788"/>
      <c r="Q1798" s="807" t="s">
        <v>11955</v>
      </c>
      <c r="R1798" s="807" t="s">
        <v>16715</v>
      </c>
      <c r="S1798" s="807" t="s">
        <v>8952</v>
      </c>
      <c r="T1798" s="800" t="s">
        <v>11956</v>
      </c>
      <c r="U1798" s="807"/>
      <c r="V1798" s="963"/>
      <c r="W1798" s="807"/>
      <c r="X1798" s="807"/>
      <c r="Y1798" s="807"/>
      <c r="Z1798" s="807"/>
      <c r="AA1798" s="807">
        <v>1</v>
      </c>
      <c r="AB1798" s="807"/>
      <c r="AC1798" s="807"/>
      <c r="AD1798" s="807"/>
      <c r="AE1798" s="807"/>
      <c r="AF1798" s="807"/>
      <c r="AG1798" s="807"/>
      <c r="AH1798" s="807"/>
      <c r="AI1798" s="807"/>
      <c r="AJ1798" s="807"/>
    </row>
    <row r="1799" spans="2:36" ht="45" customHeight="1" x14ac:dyDescent="0.25">
      <c r="B1799" s="784">
        <v>1791</v>
      </c>
      <c r="C1799" s="798" t="s">
        <v>2759</v>
      </c>
      <c r="D1799" s="785" t="s">
        <v>11957</v>
      </c>
      <c r="E1799" s="807" t="s">
        <v>11958</v>
      </c>
      <c r="F1799" s="785" t="s">
        <v>11959</v>
      </c>
      <c r="G1799" s="807" t="s">
        <v>10200</v>
      </c>
      <c r="H1799" s="807"/>
      <c r="I1799" s="807"/>
      <c r="J1799" s="807"/>
      <c r="K1799" s="807"/>
      <c r="L1799" s="807">
        <f t="shared" si="166"/>
        <v>39.599999999999994</v>
      </c>
      <c r="M1799" s="807"/>
      <c r="N1799" s="786">
        <v>3.3</v>
      </c>
      <c r="O1799" s="788"/>
      <c r="P1799" s="788"/>
      <c r="Q1799" s="807" t="s">
        <v>11959</v>
      </c>
      <c r="R1799" s="807" t="s">
        <v>16715</v>
      </c>
      <c r="S1799" s="807" t="s">
        <v>8952</v>
      </c>
      <c r="T1799" s="800" t="s">
        <v>11960</v>
      </c>
      <c r="U1799" s="807"/>
      <c r="V1799" s="963"/>
      <c r="W1799" s="807"/>
      <c r="X1799" s="807"/>
      <c r="Y1799" s="807"/>
      <c r="Z1799" s="807" t="s">
        <v>1589</v>
      </c>
      <c r="AA1799" s="807"/>
      <c r="AB1799" s="807"/>
      <c r="AC1799" s="807"/>
      <c r="AD1799" s="807"/>
      <c r="AE1799" s="807"/>
      <c r="AF1799" s="807"/>
      <c r="AG1799" s="807"/>
      <c r="AH1799" s="807"/>
      <c r="AI1799" s="807"/>
      <c r="AJ1799" s="807"/>
    </row>
    <row r="1800" spans="2:36" ht="45" customHeight="1" x14ac:dyDescent="0.25">
      <c r="B1800" s="784">
        <v>1792</v>
      </c>
      <c r="C1800" s="798" t="s">
        <v>2759</v>
      </c>
      <c r="D1800" s="785" t="s">
        <v>11961</v>
      </c>
      <c r="E1800" s="807" t="s">
        <v>11962</v>
      </c>
      <c r="F1800" s="785" t="s">
        <v>11963</v>
      </c>
      <c r="G1800" s="807" t="s">
        <v>10200</v>
      </c>
      <c r="H1800" s="807"/>
      <c r="I1800" s="807"/>
      <c r="J1800" s="807"/>
      <c r="K1800" s="807"/>
      <c r="L1800" s="807">
        <f t="shared" si="166"/>
        <v>4.32</v>
      </c>
      <c r="M1800" s="807"/>
      <c r="N1800" s="786">
        <v>0.36</v>
      </c>
      <c r="O1800" s="788"/>
      <c r="P1800" s="788"/>
      <c r="Q1800" s="807" t="s">
        <v>11963</v>
      </c>
      <c r="R1800" s="807" t="s">
        <v>16715</v>
      </c>
      <c r="S1800" s="807" t="s">
        <v>8952</v>
      </c>
      <c r="T1800" s="800" t="s">
        <v>11964</v>
      </c>
      <c r="U1800" s="807"/>
      <c r="V1800" s="963"/>
      <c r="W1800" s="807"/>
      <c r="X1800" s="807"/>
      <c r="Y1800" s="807"/>
      <c r="Z1800" s="807"/>
      <c r="AA1800" s="807"/>
      <c r="AB1800" s="807"/>
      <c r="AC1800" s="807"/>
      <c r="AD1800" s="807"/>
      <c r="AE1800" s="807"/>
      <c r="AF1800" s="807"/>
      <c r="AG1800" s="807"/>
      <c r="AH1800" s="807"/>
      <c r="AI1800" s="807"/>
      <c r="AJ1800" s="807"/>
    </row>
    <row r="1801" spans="2:36" ht="45" customHeight="1" x14ac:dyDescent="0.25">
      <c r="B1801" s="784">
        <v>1793</v>
      </c>
      <c r="C1801" s="798" t="s">
        <v>2759</v>
      </c>
      <c r="D1801" s="785" t="s">
        <v>11965</v>
      </c>
      <c r="E1801" s="807" t="s">
        <v>11966</v>
      </c>
      <c r="F1801" s="785" t="s">
        <v>11963</v>
      </c>
      <c r="G1801" s="807" t="s">
        <v>10200</v>
      </c>
      <c r="H1801" s="807"/>
      <c r="I1801" s="807"/>
      <c r="J1801" s="807"/>
      <c r="K1801" s="807"/>
      <c r="L1801" s="807">
        <f t="shared" si="166"/>
        <v>4.32</v>
      </c>
      <c r="M1801" s="807"/>
      <c r="N1801" s="786">
        <v>0.36</v>
      </c>
      <c r="O1801" s="788"/>
      <c r="P1801" s="788"/>
      <c r="Q1801" s="807" t="s">
        <v>11963</v>
      </c>
      <c r="R1801" s="807" t="s">
        <v>16715</v>
      </c>
      <c r="S1801" s="807" t="s">
        <v>8952</v>
      </c>
      <c r="T1801" s="800" t="s">
        <v>11967</v>
      </c>
      <c r="U1801" s="807"/>
      <c r="V1801" s="963"/>
      <c r="W1801" s="807"/>
      <c r="X1801" s="807"/>
      <c r="Y1801" s="807"/>
      <c r="Z1801" s="807"/>
      <c r="AA1801" s="807"/>
      <c r="AB1801" s="807"/>
      <c r="AC1801" s="807"/>
      <c r="AD1801" s="807"/>
      <c r="AE1801" s="807"/>
      <c r="AF1801" s="807"/>
      <c r="AG1801" s="807"/>
      <c r="AH1801" s="807"/>
      <c r="AI1801" s="807"/>
      <c r="AJ1801" s="807"/>
    </row>
    <row r="1802" spans="2:36" ht="45" customHeight="1" x14ac:dyDescent="0.25">
      <c r="B1802" s="784">
        <v>1794</v>
      </c>
      <c r="C1802" s="798" t="s">
        <v>2759</v>
      </c>
      <c r="D1802" s="785" t="s">
        <v>11968</v>
      </c>
      <c r="E1802" s="807" t="s">
        <v>11969</v>
      </c>
      <c r="F1802" s="785" t="s">
        <v>11970</v>
      </c>
      <c r="G1802" s="807" t="s">
        <v>10200</v>
      </c>
      <c r="H1802" s="807"/>
      <c r="I1802" s="807"/>
      <c r="J1802" s="807"/>
      <c r="K1802" s="807"/>
      <c r="L1802" s="807">
        <f t="shared" si="166"/>
        <v>19.200000000000003</v>
      </c>
      <c r="M1802" s="807"/>
      <c r="N1802" s="786">
        <v>1.6</v>
      </c>
      <c r="O1802" s="788"/>
      <c r="P1802" s="788"/>
      <c r="Q1802" s="807" t="s">
        <v>11970</v>
      </c>
      <c r="R1802" s="807" t="s">
        <v>16715</v>
      </c>
      <c r="S1802" s="807" t="s">
        <v>8952</v>
      </c>
      <c r="T1802" s="800" t="s">
        <v>11971</v>
      </c>
      <c r="U1802" s="807"/>
      <c r="V1802" s="963"/>
      <c r="W1802" s="807"/>
      <c r="X1802" s="807"/>
      <c r="Y1802" s="807"/>
      <c r="Z1802" s="807"/>
      <c r="AA1802" s="807"/>
      <c r="AB1802" s="807"/>
      <c r="AC1802" s="807"/>
      <c r="AD1802" s="807"/>
      <c r="AE1802" s="807"/>
      <c r="AF1802" s="807"/>
      <c r="AG1802" s="807"/>
      <c r="AH1802" s="807"/>
      <c r="AI1802" s="807"/>
      <c r="AJ1802" s="807"/>
    </row>
    <row r="1803" spans="2:36" ht="45" customHeight="1" x14ac:dyDescent="0.25">
      <c r="B1803" s="784">
        <v>1795</v>
      </c>
      <c r="C1803" s="798" t="s">
        <v>2759</v>
      </c>
      <c r="D1803" s="785" t="s">
        <v>11972</v>
      </c>
      <c r="E1803" s="807" t="s">
        <v>11973</v>
      </c>
      <c r="F1803" s="785" t="s">
        <v>14163</v>
      </c>
      <c r="G1803" s="807" t="s">
        <v>10200</v>
      </c>
      <c r="H1803" s="807"/>
      <c r="I1803" s="807"/>
      <c r="J1803" s="807"/>
      <c r="K1803" s="807"/>
      <c r="L1803" s="807">
        <f t="shared" si="166"/>
        <v>54</v>
      </c>
      <c r="M1803" s="807"/>
      <c r="N1803" s="786">
        <v>4.5</v>
      </c>
      <c r="O1803" s="788"/>
      <c r="P1803" s="788"/>
      <c r="Q1803" s="807" t="s">
        <v>14163</v>
      </c>
      <c r="R1803" s="807" t="s">
        <v>16715</v>
      </c>
      <c r="S1803" s="807" t="s">
        <v>8952</v>
      </c>
      <c r="T1803" s="800" t="s">
        <v>11974</v>
      </c>
      <c r="U1803" s="807"/>
      <c r="V1803" s="963"/>
      <c r="W1803" s="807"/>
      <c r="X1803" s="807"/>
      <c r="Y1803" s="807"/>
      <c r="Z1803" s="807" t="s">
        <v>1089</v>
      </c>
      <c r="AA1803" s="807"/>
      <c r="AB1803" s="807"/>
      <c r="AC1803" s="807"/>
      <c r="AD1803" s="807"/>
      <c r="AE1803" s="807"/>
      <c r="AF1803" s="807"/>
      <c r="AG1803" s="807"/>
      <c r="AH1803" s="807"/>
      <c r="AI1803" s="807"/>
      <c r="AJ1803" s="807"/>
    </row>
    <row r="1804" spans="2:36" ht="45" customHeight="1" x14ac:dyDescent="0.25">
      <c r="B1804" s="784">
        <v>1796</v>
      </c>
      <c r="C1804" s="798" t="s">
        <v>2809</v>
      </c>
      <c r="D1804" s="785" t="s">
        <v>11975</v>
      </c>
      <c r="E1804" s="807" t="s">
        <v>11976</v>
      </c>
      <c r="F1804" s="785" t="s">
        <v>11977</v>
      </c>
      <c r="G1804" s="807" t="s">
        <v>10200</v>
      </c>
      <c r="H1804" s="807"/>
      <c r="I1804" s="807"/>
      <c r="J1804" s="807"/>
      <c r="K1804" s="807"/>
      <c r="L1804" s="807">
        <f t="shared" si="166"/>
        <v>415.91999999999996</v>
      </c>
      <c r="M1804" s="807"/>
      <c r="N1804" s="786">
        <v>34.659999999999997</v>
      </c>
      <c r="O1804" s="788"/>
      <c r="P1804" s="788"/>
      <c r="Q1804" s="807" t="s">
        <v>11977</v>
      </c>
      <c r="R1804" s="807" t="s">
        <v>16715</v>
      </c>
      <c r="S1804" s="807" t="s">
        <v>8952</v>
      </c>
      <c r="T1804" s="800" t="s">
        <v>11978</v>
      </c>
      <c r="U1804" s="807"/>
      <c r="V1804" s="963"/>
      <c r="W1804" s="807"/>
      <c r="X1804" s="807"/>
      <c r="Y1804" s="807"/>
      <c r="Z1804" s="807"/>
      <c r="AA1804" s="807"/>
      <c r="AB1804" s="807"/>
      <c r="AC1804" s="807"/>
      <c r="AD1804" s="807"/>
      <c r="AE1804" s="807"/>
      <c r="AF1804" s="807"/>
      <c r="AG1804" s="807"/>
      <c r="AH1804" s="807"/>
      <c r="AI1804" s="807"/>
      <c r="AJ1804" s="807"/>
    </row>
    <row r="1805" spans="2:36" ht="45" customHeight="1" x14ac:dyDescent="0.25">
      <c r="B1805" s="784">
        <v>1797</v>
      </c>
      <c r="C1805" s="798" t="s">
        <v>2759</v>
      </c>
      <c r="D1805" s="785" t="s">
        <v>17357</v>
      </c>
      <c r="E1805" s="807" t="s">
        <v>11979</v>
      </c>
      <c r="F1805" s="785" t="s">
        <v>17356</v>
      </c>
      <c r="G1805" s="807" t="s">
        <v>10200</v>
      </c>
      <c r="H1805" s="807"/>
      <c r="I1805" s="807"/>
      <c r="J1805" s="807"/>
      <c r="K1805" s="807"/>
      <c r="L1805" s="807">
        <f t="shared" si="166"/>
        <v>7.92</v>
      </c>
      <c r="M1805" s="807"/>
      <c r="N1805" s="786">
        <v>0.66</v>
      </c>
      <c r="O1805" s="788"/>
      <c r="P1805" s="788"/>
      <c r="Q1805" s="807" t="s">
        <v>11438</v>
      </c>
      <c r="R1805" s="807" t="s">
        <v>16715</v>
      </c>
      <c r="S1805" s="807" t="s">
        <v>8952</v>
      </c>
      <c r="T1805" s="800" t="s">
        <v>11980</v>
      </c>
      <c r="U1805" s="807"/>
      <c r="V1805" s="963"/>
      <c r="W1805" s="807"/>
      <c r="X1805" s="807"/>
      <c r="Y1805" s="807"/>
      <c r="Z1805" s="807" t="s">
        <v>1589</v>
      </c>
      <c r="AA1805" s="807"/>
      <c r="AB1805" s="807"/>
      <c r="AC1805" s="807"/>
      <c r="AD1805" s="807"/>
      <c r="AE1805" s="807"/>
      <c r="AF1805" s="807"/>
      <c r="AG1805" s="807"/>
      <c r="AH1805" s="807"/>
      <c r="AI1805" s="807"/>
      <c r="AJ1805" s="807"/>
    </row>
    <row r="1806" spans="2:36" ht="45" customHeight="1" x14ac:dyDescent="0.25">
      <c r="B1806" s="784">
        <v>1798</v>
      </c>
      <c r="C1806" s="798" t="s">
        <v>2759</v>
      </c>
      <c r="D1806" s="785" t="s">
        <v>11981</v>
      </c>
      <c r="E1806" s="807" t="s">
        <v>11982</v>
      </c>
      <c r="F1806" s="785" t="s">
        <v>17356</v>
      </c>
      <c r="G1806" s="807" t="s">
        <v>10200</v>
      </c>
      <c r="H1806" s="807"/>
      <c r="I1806" s="807"/>
      <c r="J1806" s="807"/>
      <c r="K1806" s="807"/>
      <c r="L1806" s="807">
        <f t="shared" si="166"/>
        <v>7.92</v>
      </c>
      <c r="M1806" s="807"/>
      <c r="N1806" s="786">
        <v>0.66</v>
      </c>
      <c r="O1806" s="788"/>
      <c r="P1806" s="788"/>
      <c r="Q1806" s="807" t="s">
        <v>11438</v>
      </c>
      <c r="R1806" s="807" t="s">
        <v>16715</v>
      </c>
      <c r="S1806" s="807" t="s">
        <v>8952</v>
      </c>
      <c r="T1806" s="800" t="s">
        <v>11983</v>
      </c>
      <c r="U1806" s="807"/>
      <c r="V1806" s="963"/>
      <c r="W1806" s="807"/>
      <c r="X1806" s="807"/>
      <c r="Y1806" s="807"/>
      <c r="Z1806" s="807" t="s">
        <v>1589</v>
      </c>
      <c r="AA1806" s="807"/>
      <c r="AB1806" s="807"/>
      <c r="AC1806" s="807"/>
      <c r="AD1806" s="807"/>
      <c r="AE1806" s="807"/>
      <c r="AF1806" s="807"/>
      <c r="AG1806" s="807"/>
      <c r="AH1806" s="807"/>
      <c r="AI1806" s="807"/>
      <c r="AJ1806" s="807"/>
    </row>
    <row r="1807" spans="2:36" ht="45" customHeight="1" x14ac:dyDescent="0.25">
      <c r="B1807" s="784">
        <v>1799</v>
      </c>
      <c r="C1807" s="785" t="s">
        <v>3162</v>
      </c>
      <c r="D1807" s="785" t="s">
        <v>11984</v>
      </c>
      <c r="E1807" s="807" t="s">
        <v>11985</v>
      </c>
      <c r="F1807" s="785" t="s">
        <v>17354</v>
      </c>
      <c r="G1807" s="807" t="s">
        <v>10200</v>
      </c>
      <c r="H1807" s="807"/>
      <c r="I1807" s="807"/>
      <c r="J1807" s="807"/>
      <c r="K1807" s="807"/>
      <c r="L1807" s="807">
        <f t="shared" ref="L1807:L1870" si="167">N1807*12</f>
        <v>7.92</v>
      </c>
      <c r="M1807" s="807"/>
      <c r="N1807" s="786">
        <v>0.66</v>
      </c>
      <c r="O1807" s="788"/>
      <c r="P1807" s="788"/>
      <c r="Q1807" s="785" t="s">
        <v>17354</v>
      </c>
      <c r="R1807" s="807" t="s">
        <v>16715</v>
      </c>
      <c r="S1807" s="807" t="s">
        <v>8952</v>
      </c>
      <c r="T1807" s="800" t="s">
        <v>11986</v>
      </c>
      <c r="U1807" s="807"/>
      <c r="V1807" s="963"/>
      <c r="W1807" s="807"/>
      <c r="X1807" s="807"/>
      <c r="Y1807" s="807"/>
      <c r="Z1807" s="807" t="s">
        <v>1589</v>
      </c>
      <c r="AA1807" s="807"/>
      <c r="AB1807" s="807"/>
      <c r="AC1807" s="807"/>
      <c r="AD1807" s="807"/>
      <c r="AE1807" s="807"/>
      <c r="AF1807" s="807"/>
      <c r="AG1807" s="807"/>
      <c r="AH1807" s="807"/>
      <c r="AI1807" s="807"/>
      <c r="AJ1807" s="807"/>
    </row>
    <row r="1808" spans="2:36" ht="45" customHeight="1" x14ac:dyDescent="0.25">
      <c r="B1808" s="784">
        <v>1800</v>
      </c>
      <c r="C1808" s="798" t="s">
        <v>2759</v>
      </c>
      <c r="D1808" s="785" t="s">
        <v>11988</v>
      </c>
      <c r="E1808" s="807" t="s">
        <v>11987</v>
      </c>
      <c r="F1808" s="785" t="s">
        <v>11989</v>
      </c>
      <c r="G1808" s="807" t="s">
        <v>10200</v>
      </c>
      <c r="H1808" s="807"/>
      <c r="I1808" s="807"/>
      <c r="J1808" s="807"/>
      <c r="K1808" s="807"/>
      <c r="L1808" s="807">
        <f t="shared" si="167"/>
        <v>9.24</v>
      </c>
      <c r="M1808" s="807"/>
      <c r="N1808" s="786">
        <v>0.77</v>
      </c>
      <c r="O1808" s="788"/>
      <c r="P1808" s="788"/>
      <c r="Q1808" s="807" t="s">
        <v>11989</v>
      </c>
      <c r="R1808" s="807" t="s">
        <v>16715</v>
      </c>
      <c r="S1808" s="807" t="s">
        <v>8952</v>
      </c>
      <c r="T1808" s="800" t="s">
        <v>11990</v>
      </c>
      <c r="U1808" s="807"/>
      <c r="V1808" s="963"/>
      <c r="W1808" s="807"/>
      <c r="X1808" s="807"/>
      <c r="Y1808" s="807"/>
      <c r="Z1808" s="807" t="s">
        <v>14079</v>
      </c>
      <c r="AA1808" s="807"/>
      <c r="AB1808" s="807"/>
      <c r="AC1808" s="807"/>
      <c r="AD1808" s="807"/>
      <c r="AE1808" s="807"/>
      <c r="AF1808" s="807"/>
      <c r="AG1808" s="807"/>
      <c r="AH1808" s="807"/>
      <c r="AI1808" s="807"/>
      <c r="AJ1808" s="807"/>
    </row>
    <row r="1809" spans="2:36" ht="45" customHeight="1" x14ac:dyDescent="0.25">
      <c r="B1809" s="784">
        <v>1801</v>
      </c>
      <c r="C1809" s="798" t="s">
        <v>2759</v>
      </c>
      <c r="D1809" s="785" t="s">
        <v>11992</v>
      </c>
      <c r="E1809" s="807" t="s">
        <v>11991</v>
      </c>
      <c r="F1809" s="785" t="s">
        <v>11993</v>
      </c>
      <c r="G1809" s="807" t="s">
        <v>10200</v>
      </c>
      <c r="H1809" s="807"/>
      <c r="I1809" s="807"/>
      <c r="J1809" s="807"/>
      <c r="K1809" s="807"/>
      <c r="L1809" s="807">
        <f t="shared" si="167"/>
        <v>15.84</v>
      </c>
      <c r="M1809" s="807"/>
      <c r="N1809" s="786">
        <v>1.32</v>
      </c>
      <c r="O1809" s="788"/>
      <c r="P1809" s="788"/>
      <c r="Q1809" s="807" t="s">
        <v>11993</v>
      </c>
      <c r="R1809" s="807" t="s">
        <v>16715</v>
      </c>
      <c r="S1809" s="807" t="s">
        <v>8952</v>
      </c>
      <c r="T1809" s="800" t="s">
        <v>11994</v>
      </c>
      <c r="U1809" s="807"/>
      <c r="V1809" s="963"/>
      <c r="W1809" s="807"/>
      <c r="X1809" s="807"/>
      <c r="Y1809" s="807"/>
      <c r="Z1809" s="807" t="s">
        <v>1589</v>
      </c>
      <c r="AA1809" s="807"/>
      <c r="AB1809" s="807"/>
      <c r="AC1809" s="807"/>
      <c r="AD1809" s="807"/>
      <c r="AE1809" s="807"/>
      <c r="AF1809" s="807"/>
      <c r="AG1809" s="807"/>
      <c r="AH1809" s="807"/>
      <c r="AI1809" s="807"/>
      <c r="AJ1809" s="807"/>
    </row>
    <row r="1810" spans="2:36" ht="45" customHeight="1" x14ac:dyDescent="0.25">
      <c r="B1810" s="784">
        <v>1802</v>
      </c>
      <c r="C1810" s="798" t="s">
        <v>2809</v>
      </c>
      <c r="D1810" s="785" t="s">
        <v>11995</v>
      </c>
      <c r="E1810" s="807" t="s">
        <v>11996</v>
      </c>
      <c r="F1810" s="785" t="s">
        <v>11998</v>
      </c>
      <c r="G1810" s="807" t="s">
        <v>10200</v>
      </c>
      <c r="H1810" s="807"/>
      <c r="I1810" s="807"/>
      <c r="J1810" s="807"/>
      <c r="K1810" s="807"/>
      <c r="L1810" s="807">
        <f t="shared" si="167"/>
        <v>105.60000000000001</v>
      </c>
      <c r="M1810" s="807"/>
      <c r="N1810" s="786">
        <v>8.8000000000000007</v>
      </c>
      <c r="O1810" s="788"/>
      <c r="P1810" s="788"/>
      <c r="Q1810" s="807" t="s">
        <v>11998</v>
      </c>
      <c r="R1810" s="807" t="s">
        <v>16715</v>
      </c>
      <c r="S1810" s="807" t="s">
        <v>8952</v>
      </c>
      <c r="T1810" s="800" t="s">
        <v>11997</v>
      </c>
      <c r="U1810" s="807"/>
      <c r="V1810" s="963"/>
      <c r="W1810" s="807"/>
      <c r="X1810" s="807"/>
      <c r="Y1810" s="807"/>
      <c r="Z1810" s="807"/>
      <c r="AA1810" s="807"/>
      <c r="AB1810" s="807"/>
      <c r="AC1810" s="807"/>
      <c r="AD1810" s="807"/>
      <c r="AE1810" s="807"/>
      <c r="AF1810" s="807"/>
      <c r="AG1810" s="807"/>
      <c r="AH1810" s="807"/>
      <c r="AI1810" s="807"/>
      <c r="AJ1810" s="807"/>
    </row>
    <row r="1811" spans="2:36" ht="45" customHeight="1" x14ac:dyDescent="0.25">
      <c r="B1811" s="784">
        <v>1803</v>
      </c>
      <c r="C1811" s="798" t="s">
        <v>2759</v>
      </c>
      <c r="D1811" s="785" t="s">
        <v>11999</v>
      </c>
      <c r="E1811" s="807" t="s">
        <v>12000</v>
      </c>
      <c r="F1811" s="785" t="s">
        <v>12001</v>
      </c>
      <c r="G1811" s="807" t="s">
        <v>10200</v>
      </c>
      <c r="H1811" s="807"/>
      <c r="I1811" s="807"/>
      <c r="J1811" s="807"/>
      <c r="K1811" s="807"/>
      <c r="L1811" s="807">
        <f t="shared" si="167"/>
        <v>211.20000000000002</v>
      </c>
      <c r="M1811" s="807"/>
      <c r="N1811" s="786">
        <v>17.600000000000001</v>
      </c>
      <c r="O1811" s="788"/>
      <c r="P1811" s="788"/>
      <c r="Q1811" s="807" t="s">
        <v>12001</v>
      </c>
      <c r="R1811" s="807" t="s">
        <v>16715</v>
      </c>
      <c r="S1811" s="807" t="s">
        <v>8952</v>
      </c>
      <c r="T1811" s="800" t="s">
        <v>12002</v>
      </c>
      <c r="U1811" s="807"/>
      <c r="V1811" s="963">
        <v>3</v>
      </c>
      <c r="W1811" s="807"/>
      <c r="X1811" s="807"/>
      <c r="Y1811" s="807"/>
      <c r="Z1811" s="807"/>
      <c r="AA1811" s="807"/>
      <c r="AB1811" s="807"/>
      <c r="AC1811" s="807"/>
      <c r="AD1811" s="807"/>
      <c r="AE1811" s="807"/>
      <c r="AF1811" s="807"/>
      <c r="AG1811" s="807"/>
      <c r="AH1811" s="807"/>
      <c r="AI1811" s="807"/>
      <c r="AJ1811" s="807"/>
    </row>
    <row r="1812" spans="2:36" ht="45" customHeight="1" x14ac:dyDescent="0.25">
      <c r="B1812" s="784">
        <v>1804</v>
      </c>
      <c r="C1812" s="798" t="s">
        <v>2759</v>
      </c>
      <c r="D1812" s="785" t="s">
        <v>12004</v>
      </c>
      <c r="E1812" s="807" t="s">
        <v>12003</v>
      </c>
      <c r="F1812" s="785" t="s">
        <v>12005</v>
      </c>
      <c r="G1812" s="807" t="s">
        <v>10200</v>
      </c>
      <c r="H1812" s="807"/>
      <c r="I1812" s="807"/>
      <c r="J1812" s="807"/>
      <c r="K1812" s="807"/>
      <c r="L1812" s="807">
        <f t="shared" si="167"/>
        <v>8.64</v>
      </c>
      <c r="M1812" s="807"/>
      <c r="N1812" s="786">
        <v>0.72</v>
      </c>
      <c r="O1812" s="788"/>
      <c r="P1812" s="788"/>
      <c r="Q1812" s="807" t="s">
        <v>12005</v>
      </c>
      <c r="R1812" s="807" t="s">
        <v>16715</v>
      </c>
      <c r="S1812" s="807" t="s">
        <v>8952</v>
      </c>
      <c r="T1812" s="800" t="s">
        <v>12006</v>
      </c>
      <c r="U1812" s="807"/>
      <c r="V1812" s="963"/>
      <c r="W1812" s="807"/>
      <c r="X1812" s="807"/>
      <c r="Y1812" s="807"/>
      <c r="Z1812" s="807"/>
      <c r="AA1812" s="807"/>
      <c r="AB1812" s="807"/>
      <c r="AC1812" s="807"/>
      <c r="AD1812" s="807"/>
      <c r="AE1812" s="807"/>
      <c r="AF1812" s="807"/>
      <c r="AG1812" s="807"/>
      <c r="AH1812" s="807"/>
      <c r="AI1812" s="807"/>
      <c r="AJ1812" s="807"/>
    </row>
    <row r="1813" spans="2:36" ht="45" customHeight="1" x14ac:dyDescent="0.25">
      <c r="B1813" s="784">
        <v>1805</v>
      </c>
      <c r="C1813" s="798" t="s">
        <v>2759</v>
      </c>
      <c r="D1813" s="785" t="s">
        <v>12007</v>
      </c>
      <c r="E1813" s="807" t="s">
        <v>12008</v>
      </c>
      <c r="F1813" s="785" t="s">
        <v>12009</v>
      </c>
      <c r="G1813" s="807" t="s">
        <v>10200</v>
      </c>
      <c r="H1813" s="807"/>
      <c r="I1813" s="807"/>
      <c r="J1813" s="807"/>
      <c r="K1813" s="807"/>
      <c r="L1813" s="807">
        <f t="shared" si="167"/>
        <v>15.84</v>
      </c>
      <c r="M1813" s="807"/>
      <c r="N1813" s="786">
        <v>1.32</v>
      </c>
      <c r="O1813" s="788"/>
      <c r="P1813" s="788"/>
      <c r="Q1813" s="807" t="s">
        <v>12009</v>
      </c>
      <c r="R1813" s="807" t="s">
        <v>16715</v>
      </c>
      <c r="S1813" s="807" t="s">
        <v>8952</v>
      </c>
      <c r="T1813" s="800" t="s">
        <v>12010</v>
      </c>
      <c r="U1813" s="807"/>
      <c r="V1813" s="963"/>
      <c r="W1813" s="807"/>
      <c r="X1813" s="807"/>
      <c r="Y1813" s="807"/>
      <c r="Z1813" s="807"/>
      <c r="AA1813" s="807"/>
      <c r="AB1813" s="807"/>
      <c r="AC1813" s="807"/>
      <c r="AD1813" s="807"/>
      <c r="AE1813" s="807"/>
      <c r="AF1813" s="807"/>
      <c r="AG1813" s="807"/>
      <c r="AH1813" s="807"/>
      <c r="AI1813" s="807"/>
      <c r="AJ1813" s="807"/>
    </row>
    <row r="1814" spans="2:36" ht="45" customHeight="1" x14ac:dyDescent="0.25">
      <c r="B1814" s="784">
        <v>1806</v>
      </c>
      <c r="C1814" s="798" t="s">
        <v>2759</v>
      </c>
      <c r="D1814" s="785" t="s">
        <v>12011</v>
      </c>
      <c r="E1814" s="807" t="s">
        <v>12012</v>
      </c>
      <c r="F1814" s="785" t="s">
        <v>12013</v>
      </c>
      <c r="G1814" s="807" t="s">
        <v>10200</v>
      </c>
      <c r="H1814" s="807"/>
      <c r="I1814" s="807"/>
      <c r="J1814" s="807"/>
      <c r="K1814" s="807"/>
      <c r="L1814" s="807">
        <f t="shared" si="167"/>
        <v>56.16</v>
      </c>
      <c r="M1814" s="807"/>
      <c r="N1814" s="786">
        <v>4.68</v>
      </c>
      <c r="O1814" s="788"/>
      <c r="P1814" s="788"/>
      <c r="Q1814" s="807" t="s">
        <v>12013</v>
      </c>
      <c r="R1814" s="807" t="s">
        <v>16715</v>
      </c>
      <c r="S1814" s="807" t="s">
        <v>8952</v>
      </c>
      <c r="T1814" s="800" t="s">
        <v>12014</v>
      </c>
      <c r="U1814" s="807"/>
      <c r="V1814" s="963"/>
      <c r="W1814" s="807"/>
      <c r="X1814" s="807"/>
      <c r="Y1814" s="807"/>
      <c r="Z1814" s="807" t="s">
        <v>14021</v>
      </c>
      <c r="AA1814" s="807"/>
      <c r="AB1814" s="807"/>
      <c r="AC1814" s="807"/>
      <c r="AD1814" s="807"/>
      <c r="AE1814" s="807"/>
      <c r="AF1814" s="807"/>
      <c r="AG1814" s="807"/>
      <c r="AH1814" s="807"/>
      <c r="AI1814" s="807"/>
      <c r="AJ1814" s="807"/>
    </row>
    <row r="1815" spans="2:36" ht="45" customHeight="1" x14ac:dyDescent="0.25">
      <c r="B1815" s="784">
        <v>1807</v>
      </c>
      <c r="C1815" s="798" t="s">
        <v>2759</v>
      </c>
      <c r="D1815" s="785" t="s">
        <v>12015</v>
      </c>
      <c r="E1815" s="807" t="s">
        <v>12016</v>
      </c>
      <c r="F1815" s="785" t="s">
        <v>12018</v>
      </c>
      <c r="G1815" s="807" t="s">
        <v>10200</v>
      </c>
      <c r="H1815" s="807"/>
      <c r="I1815" s="807"/>
      <c r="J1815" s="807"/>
      <c r="K1815" s="807"/>
      <c r="L1815" s="807">
        <f t="shared" si="167"/>
        <v>18</v>
      </c>
      <c r="M1815" s="807"/>
      <c r="N1815" s="786">
        <v>1.5</v>
      </c>
      <c r="O1815" s="788"/>
      <c r="P1815" s="788"/>
      <c r="Q1815" s="807" t="s">
        <v>12018</v>
      </c>
      <c r="R1815" s="807" t="s">
        <v>16715</v>
      </c>
      <c r="S1815" s="807" t="s">
        <v>8952</v>
      </c>
      <c r="T1815" s="800" t="s">
        <v>12017</v>
      </c>
      <c r="U1815" s="807"/>
      <c r="V1815" s="963"/>
      <c r="W1815" s="807"/>
      <c r="X1815" s="807"/>
      <c r="Y1815" s="807"/>
      <c r="Z1815" s="807"/>
      <c r="AA1815" s="807"/>
      <c r="AB1815" s="807"/>
      <c r="AC1815" s="807"/>
      <c r="AD1815" s="807"/>
      <c r="AE1815" s="807"/>
      <c r="AF1815" s="807"/>
      <c r="AG1815" s="807"/>
      <c r="AH1815" s="807"/>
      <c r="AI1815" s="807"/>
      <c r="AJ1815" s="807"/>
    </row>
    <row r="1816" spans="2:36" ht="45" customHeight="1" x14ac:dyDescent="0.25">
      <c r="B1816" s="784">
        <v>1808</v>
      </c>
      <c r="C1816" s="785" t="s">
        <v>2844</v>
      </c>
      <c r="D1816" s="785" t="s">
        <v>12019</v>
      </c>
      <c r="E1816" s="807" t="s">
        <v>12020</v>
      </c>
      <c r="F1816" s="785" t="s">
        <v>12021</v>
      </c>
      <c r="G1816" s="807" t="s">
        <v>10200</v>
      </c>
      <c r="H1816" s="807"/>
      <c r="I1816" s="807"/>
      <c r="J1816" s="807"/>
      <c r="K1816" s="807"/>
      <c r="L1816" s="807">
        <f t="shared" si="167"/>
        <v>38.400000000000006</v>
      </c>
      <c r="M1816" s="807"/>
      <c r="N1816" s="786">
        <v>3.2</v>
      </c>
      <c r="O1816" s="788"/>
      <c r="P1816" s="788"/>
      <c r="Q1816" s="807" t="s">
        <v>12021</v>
      </c>
      <c r="R1816" s="807" t="s">
        <v>16715</v>
      </c>
      <c r="S1816" s="807" t="s">
        <v>8952</v>
      </c>
      <c r="T1816" s="800" t="s">
        <v>12022</v>
      </c>
      <c r="U1816" s="807"/>
      <c r="V1816" s="963"/>
      <c r="W1816" s="807"/>
      <c r="X1816" s="807"/>
      <c r="Y1816" s="807"/>
      <c r="Z1816" s="807" t="s">
        <v>9475</v>
      </c>
      <c r="AA1816" s="807"/>
      <c r="AB1816" s="807"/>
      <c r="AC1816" s="807"/>
      <c r="AD1816" s="807"/>
      <c r="AE1816" s="807"/>
      <c r="AF1816" s="807"/>
      <c r="AG1816" s="807"/>
      <c r="AH1816" s="807"/>
      <c r="AI1816" s="807"/>
      <c r="AJ1816" s="807"/>
    </row>
    <row r="1817" spans="2:36" ht="45" customHeight="1" x14ac:dyDescent="0.25">
      <c r="B1817" s="784">
        <v>1809</v>
      </c>
      <c r="C1817" s="798" t="s">
        <v>2759</v>
      </c>
      <c r="D1817" s="785" t="s">
        <v>12023</v>
      </c>
      <c r="E1817" s="807" t="s">
        <v>12024</v>
      </c>
      <c r="F1817" s="785" t="s">
        <v>12030</v>
      </c>
      <c r="G1817" s="807" t="s">
        <v>10200</v>
      </c>
      <c r="H1817" s="807"/>
      <c r="I1817" s="807"/>
      <c r="J1817" s="807"/>
      <c r="K1817" s="807"/>
      <c r="L1817" s="807">
        <f t="shared" si="167"/>
        <v>82.800000000000011</v>
      </c>
      <c r="M1817" s="807"/>
      <c r="N1817" s="786">
        <v>6.9</v>
      </c>
      <c r="O1817" s="788"/>
      <c r="P1817" s="788"/>
      <c r="Q1817" s="807" t="s">
        <v>12030</v>
      </c>
      <c r="R1817" s="807" t="s">
        <v>16715</v>
      </c>
      <c r="S1817" s="807" t="s">
        <v>8952</v>
      </c>
      <c r="T1817" s="800" t="s">
        <v>12025</v>
      </c>
      <c r="U1817" s="807"/>
      <c r="V1817" s="963"/>
      <c r="W1817" s="807"/>
      <c r="X1817" s="807"/>
      <c r="Y1817" s="807"/>
      <c r="Z1817" s="807"/>
      <c r="AA1817" s="807"/>
      <c r="AB1817" s="807"/>
      <c r="AC1817" s="807"/>
      <c r="AD1817" s="807"/>
      <c r="AE1817" s="807"/>
      <c r="AF1817" s="807"/>
      <c r="AG1817" s="807"/>
      <c r="AH1817" s="807"/>
      <c r="AI1817" s="807"/>
      <c r="AJ1817" s="807"/>
    </row>
    <row r="1818" spans="2:36" ht="45" customHeight="1" x14ac:dyDescent="0.25">
      <c r="B1818" s="784">
        <v>1810</v>
      </c>
      <c r="C1818" s="798" t="s">
        <v>2759</v>
      </c>
      <c r="D1818" s="785" t="s">
        <v>12026</v>
      </c>
      <c r="E1818" s="807" t="s">
        <v>12028</v>
      </c>
      <c r="F1818" s="785" t="s">
        <v>12029</v>
      </c>
      <c r="G1818" s="807" t="s">
        <v>10200</v>
      </c>
      <c r="H1818" s="807"/>
      <c r="I1818" s="807"/>
      <c r="J1818" s="807"/>
      <c r="K1818" s="807"/>
      <c r="L1818" s="807">
        <f t="shared" si="167"/>
        <v>38.400000000000006</v>
      </c>
      <c r="M1818" s="807"/>
      <c r="N1818" s="786">
        <v>3.2</v>
      </c>
      <c r="O1818" s="788"/>
      <c r="P1818" s="788"/>
      <c r="Q1818" s="807" t="s">
        <v>12029</v>
      </c>
      <c r="R1818" s="807" t="s">
        <v>16715</v>
      </c>
      <c r="S1818" s="807" t="s">
        <v>8952</v>
      </c>
      <c r="T1818" s="800" t="s">
        <v>12027</v>
      </c>
      <c r="U1818" s="807"/>
      <c r="V1818" s="963"/>
      <c r="W1818" s="807"/>
      <c r="X1818" s="807"/>
      <c r="Y1818" s="807"/>
      <c r="Z1818" s="807" t="s">
        <v>9475</v>
      </c>
      <c r="AA1818" s="807"/>
      <c r="AB1818" s="807"/>
      <c r="AC1818" s="807"/>
      <c r="AD1818" s="807"/>
      <c r="AE1818" s="807"/>
      <c r="AF1818" s="807"/>
      <c r="AG1818" s="807"/>
      <c r="AH1818" s="807"/>
      <c r="AI1818" s="807"/>
      <c r="AJ1818" s="807"/>
    </row>
    <row r="1819" spans="2:36" ht="45" customHeight="1" x14ac:dyDescent="0.25">
      <c r="B1819" s="784">
        <v>1811</v>
      </c>
      <c r="C1819" s="798" t="s">
        <v>2759</v>
      </c>
      <c r="D1819" s="785" t="s">
        <v>12032</v>
      </c>
      <c r="E1819" s="807" t="s">
        <v>12033</v>
      </c>
      <c r="F1819" s="785" t="s">
        <v>12031</v>
      </c>
      <c r="G1819" s="807" t="s">
        <v>10200</v>
      </c>
      <c r="H1819" s="807"/>
      <c r="I1819" s="807"/>
      <c r="J1819" s="807"/>
      <c r="K1819" s="807"/>
      <c r="L1819" s="807">
        <f t="shared" si="167"/>
        <v>34.32</v>
      </c>
      <c r="M1819" s="807"/>
      <c r="N1819" s="786">
        <v>2.86</v>
      </c>
      <c r="O1819" s="788"/>
      <c r="P1819" s="788"/>
      <c r="Q1819" s="807" t="s">
        <v>12031</v>
      </c>
      <c r="R1819" s="807" t="s">
        <v>16715</v>
      </c>
      <c r="S1819" s="807" t="s">
        <v>8952</v>
      </c>
      <c r="T1819" s="800" t="s">
        <v>12034</v>
      </c>
      <c r="U1819" s="807"/>
      <c r="V1819" s="963"/>
      <c r="W1819" s="807"/>
      <c r="X1819" s="807"/>
      <c r="Y1819" s="807"/>
      <c r="Z1819" s="807"/>
      <c r="AA1819" s="807"/>
      <c r="AB1819" s="807"/>
      <c r="AC1819" s="807"/>
      <c r="AD1819" s="807"/>
      <c r="AE1819" s="807"/>
      <c r="AF1819" s="807"/>
      <c r="AG1819" s="807"/>
      <c r="AH1819" s="807"/>
      <c r="AI1819" s="807"/>
      <c r="AJ1819" s="807"/>
    </row>
    <row r="1820" spans="2:36" ht="45" customHeight="1" x14ac:dyDescent="0.25">
      <c r="B1820" s="784">
        <v>1812</v>
      </c>
      <c r="C1820" s="798" t="s">
        <v>2809</v>
      </c>
      <c r="D1820" s="785" t="s">
        <v>12036</v>
      </c>
      <c r="E1820" s="807" t="s">
        <v>12035</v>
      </c>
      <c r="F1820" s="785" t="s">
        <v>12037</v>
      </c>
      <c r="G1820" s="807" t="s">
        <v>10200</v>
      </c>
      <c r="H1820" s="807"/>
      <c r="I1820" s="807"/>
      <c r="J1820" s="807"/>
      <c r="K1820" s="807"/>
      <c r="L1820" s="807">
        <f t="shared" si="167"/>
        <v>818.40000000000009</v>
      </c>
      <c r="M1820" s="807"/>
      <c r="N1820" s="786">
        <v>68.2</v>
      </c>
      <c r="O1820" s="788"/>
      <c r="P1820" s="788"/>
      <c r="Q1820" s="807" t="s">
        <v>12037</v>
      </c>
      <c r="R1820" s="807" t="s">
        <v>16715</v>
      </c>
      <c r="S1820" s="807" t="s">
        <v>8952</v>
      </c>
      <c r="T1820" s="800" t="s">
        <v>12038</v>
      </c>
      <c r="U1820" s="807"/>
      <c r="V1820" s="963"/>
      <c r="W1820" s="807"/>
      <c r="X1820" s="807"/>
      <c r="Y1820" s="807"/>
      <c r="Z1820" s="807"/>
      <c r="AA1820" s="807"/>
      <c r="AB1820" s="807"/>
      <c r="AC1820" s="807"/>
      <c r="AD1820" s="807"/>
      <c r="AE1820" s="807"/>
      <c r="AF1820" s="807"/>
      <c r="AG1820" s="807"/>
      <c r="AH1820" s="807"/>
      <c r="AI1820" s="807"/>
      <c r="AJ1820" s="807"/>
    </row>
    <row r="1821" spans="2:36" ht="45" customHeight="1" x14ac:dyDescent="0.25">
      <c r="B1821" s="784">
        <v>1813</v>
      </c>
      <c r="C1821" s="785" t="s">
        <v>3034</v>
      </c>
      <c r="D1821" s="785" t="s">
        <v>12040</v>
      </c>
      <c r="E1821" s="807" t="s">
        <v>12039</v>
      </c>
      <c r="F1821" s="785" t="s">
        <v>12041</v>
      </c>
      <c r="G1821" s="807" t="s">
        <v>10200</v>
      </c>
      <c r="H1821" s="807"/>
      <c r="I1821" s="807"/>
      <c r="J1821" s="807"/>
      <c r="K1821" s="807"/>
      <c r="L1821" s="807">
        <f t="shared" si="167"/>
        <v>90</v>
      </c>
      <c r="M1821" s="807"/>
      <c r="N1821" s="786">
        <v>7.5</v>
      </c>
      <c r="O1821" s="788"/>
      <c r="P1821" s="788"/>
      <c r="Q1821" s="807" t="s">
        <v>12041</v>
      </c>
      <c r="R1821" s="807" t="s">
        <v>16715</v>
      </c>
      <c r="S1821" s="807" t="s">
        <v>8952</v>
      </c>
      <c r="T1821" s="800" t="s">
        <v>12042</v>
      </c>
      <c r="U1821" s="807"/>
      <c r="V1821" s="963"/>
      <c r="W1821" s="807"/>
      <c r="X1821" s="807"/>
      <c r="Y1821" s="807"/>
      <c r="Z1821" s="807" t="s">
        <v>1089</v>
      </c>
      <c r="AA1821" s="807"/>
      <c r="AB1821" s="807"/>
      <c r="AC1821" s="807"/>
      <c r="AD1821" s="807"/>
      <c r="AE1821" s="807"/>
      <c r="AF1821" s="807"/>
      <c r="AG1821" s="807"/>
      <c r="AH1821" s="807"/>
      <c r="AI1821" s="807"/>
      <c r="AJ1821" s="807"/>
    </row>
    <row r="1822" spans="2:36" ht="45" customHeight="1" x14ac:dyDescent="0.25">
      <c r="B1822" s="784">
        <v>1814</v>
      </c>
      <c r="C1822" s="798" t="s">
        <v>2759</v>
      </c>
      <c r="D1822" s="785" t="s">
        <v>12044</v>
      </c>
      <c r="E1822" s="807" t="s">
        <v>12043</v>
      </c>
      <c r="F1822" s="785" t="s">
        <v>16482</v>
      </c>
      <c r="G1822" s="807" t="s">
        <v>10200</v>
      </c>
      <c r="H1822" s="807"/>
      <c r="I1822" s="807"/>
      <c r="J1822" s="807"/>
      <c r="K1822" s="807"/>
      <c r="L1822" s="807">
        <f t="shared" si="167"/>
        <v>47.519999999999996</v>
      </c>
      <c r="M1822" s="807"/>
      <c r="N1822" s="786">
        <v>3.96</v>
      </c>
      <c r="O1822" s="788"/>
      <c r="P1822" s="788"/>
      <c r="Q1822" s="807" t="s">
        <v>16482</v>
      </c>
      <c r="R1822" s="807" t="s">
        <v>16715</v>
      </c>
      <c r="S1822" s="807" t="s">
        <v>8952</v>
      </c>
      <c r="T1822" s="800" t="s">
        <v>12045</v>
      </c>
      <c r="U1822" s="807"/>
      <c r="V1822" s="963">
        <v>1</v>
      </c>
      <c r="W1822" s="807"/>
      <c r="X1822" s="807"/>
      <c r="Y1822" s="807"/>
      <c r="Z1822" s="807"/>
      <c r="AA1822" s="807"/>
      <c r="AB1822" s="807"/>
      <c r="AC1822" s="807"/>
      <c r="AD1822" s="807"/>
      <c r="AE1822" s="807"/>
      <c r="AF1822" s="807"/>
      <c r="AG1822" s="807"/>
      <c r="AH1822" s="807"/>
      <c r="AI1822" s="807"/>
      <c r="AJ1822" s="807"/>
    </row>
    <row r="1823" spans="2:36" ht="45" customHeight="1" x14ac:dyDescent="0.25">
      <c r="B1823" s="784">
        <v>1815</v>
      </c>
      <c r="C1823" s="785" t="s">
        <v>3162</v>
      </c>
      <c r="D1823" s="785" t="s">
        <v>12047</v>
      </c>
      <c r="E1823" s="807" t="s">
        <v>12046</v>
      </c>
      <c r="F1823" s="785" t="s">
        <v>13964</v>
      </c>
      <c r="G1823" s="807" t="s">
        <v>10200</v>
      </c>
      <c r="H1823" s="807"/>
      <c r="I1823" s="807"/>
      <c r="J1823" s="807"/>
      <c r="K1823" s="807"/>
      <c r="L1823" s="807">
        <f t="shared" si="167"/>
        <v>27.240000000000002</v>
      </c>
      <c r="M1823" s="807"/>
      <c r="N1823" s="786">
        <v>2.27</v>
      </c>
      <c r="O1823" s="788"/>
      <c r="P1823" s="788"/>
      <c r="Q1823" s="807" t="s">
        <v>13964</v>
      </c>
      <c r="R1823" s="807" t="s">
        <v>16715</v>
      </c>
      <c r="S1823" s="807" t="s">
        <v>8952</v>
      </c>
      <c r="T1823" s="800" t="s">
        <v>12048</v>
      </c>
      <c r="U1823" s="807"/>
      <c r="V1823" s="963"/>
      <c r="W1823" s="807"/>
      <c r="X1823" s="807"/>
      <c r="Y1823" s="807"/>
      <c r="Z1823" s="807"/>
      <c r="AA1823" s="807"/>
      <c r="AB1823" s="807"/>
      <c r="AC1823" s="807"/>
      <c r="AD1823" s="807"/>
      <c r="AE1823" s="807"/>
      <c r="AF1823" s="807"/>
      <c r="AG1823" s="807"/>
      <c r="AH1823" s="807"/>
      <c r="AI1823" s="807"/>
      <c r="AJ1823" s="807"/>
    </row>
    <row r="1824" spans="2:36" ht="45" customHeight="1" x14ac:dyDescent="0.25">
      <c r="B1824" s="784">
        <v>1816</v>
      </c>
      <c r="C1824" s="785" t="s">
        <v>2768</v>
      </c>
      <c r="D1824" s="785" t="s">
        <v>12049</v>
      </c>
      <c r="E1824" s="807" t="s">
        <v>12050</v>
      </c>
      <c r="F1824" s="785" t="s">
        <v>12051</v>
      </c>
      <c r="G1824" s="807" t="s">
        <v>10200</v>
      </c>
      <c r="H1824" s="807"/>
      <c r="I1824" s="807"/>
      <c r="J1824" s="807"/>
      <c r="K1824" s="807"/>
      <c r="L1824" s="807">
        <f t="shared" si="167"/>
        <v>26.400000000000002</v>
      </c>
      <c r="M1824" s="807"/>
      <c r="N1824" s="786">
        <v>2.2000000000000002</v>
      </c>
      <c r="O1824" s="788"/>
      <c r="P1824" s="788"/>
      <c r="Q1824" s="807" t="s">
        <v>12051</v>
      </c>
      <c r="R1824" s="807" t="s">
        <v>16715</v>
      </c>
      <c r="S1824" s="807" t="s">
        <v>8952</v>
      </c>
      <c r="T1824" s="800" t="s">
        <v>12052</v>
      </c>
      <c r="U1824" s="807"/>
      <c r="V1824" s="963"/>
      <c r="W1824" s="807"/>
      <c r="X1824" s="807"/>
      <c r="Y1824" s="807"/>
      <c r="Z1824" s="807"/>
      <c r="AA1824" s="807"/>
      <c r="AB1824" s="807"/>
      <c r="AC1824" s="807"/>
      <c r="AD1824" s="807"/>
      <c r="AE1824" s="807"/>
      <c r="AF1824" s="807"/>
      <c r="AG1824" s="807"/>
      <c r="AH1824" s="807"/>
      <c r="AI1824" s="807"/>
      <c r="AJ1824" s="807"/>
    </row>
    <row r="1825" spans="2:36" ht="45" customHeight="1" x14ac:dyDescent="0.25">
      <c r="B1825" s="784">
        <v>1817</v>
      </c>
      <c r="C1825" s="798" t="s">
        <v>2759</v>
      </c>
      <c r="D1825" s="785" t="s">
        <v>12053</v>
      </c>
      <c r="E1825" s="807" t="s">
        <v>12054</v>
      </c>
      <c r="F1825" s="785" t="s">
        <v>12055</v>
      </c>
      <c r="G1825" s="807" t="s">
        <v>10200</v>
      </c>
      <c r="H1825" s="807"/>
      <c r="I1825" s="807"/>
      <c r="J1825" s="807"/>
      <c r="K1825" s="807"/>
      <c r="L1825" s="807">
        <f t="shared" si="167"/>
        <v>52.800000000000004</v>
      </c>
      <c r="M1825" s="807"/>
      <c r="N1825" s="786">
        <v>4.4000000000000004</v>
      </c>
      <c r="O1825" s="788"/>
      <c r="P1825" s="788"/>
      <c r="Q1825" s="807" t="s">
        <v>12055</v>
      </c>
      <c r="R1825" s="807" t="s">
        <v>16715</v>
      </c>
      <c r="S1825" s="807" t="s">
        <v>8952</v>
      </c>
      <c r="T1825" s="800" t="s">
        <v>12056</v>
      </c>
      <c r="U1825" s="807"/>
      <c r="V1825" s="963"/>
      <c r="W1825" s="807"/>
      <c r="X1825" s="807"/>
      <c r="Y1825" s="807"/>
      <c r="Z1825" s="807"/>
      <c r="AA1825" s="807"/>
      <c r="AB1825" s="807"/>
      <c r="AC1825" s="807"/>
      <c r="AD1825" s="807"/>
      <c r="AE1825" s="807"/>
      <c r="AF1825" s="807"/>
      <c r="AG1825" s="807"/>
      <c r="AH1825" s="807"/>
      <c r="AI1825" s="807"/>
      <c r="AJ1825" s="807"/>
    </row>
    <row r="1826" spans="2:36" ht="45" customHeight="1" x14ac:dyDescent="0.25">
      <c r="B1826" s="784">
        <v>1818</v>
      </c>
      <c r="C1826" s="798" t="s">
        <v>2817</v>
      </c>
      <c r="D1826" s="785" t="s">
        <v>12057</v>
      </c>
      <c r="E1826" s="807" t="s">
        <v>12058</v>
      </c>
      <c r="F1826" s="785" t="s">
        <v>12059</v>
      </c>
      <c r="G1826" s="807" t="s">
        <v>10200</v>
      </c>
      <c r="H1826" s="807"/>
      <c r="I1826" s="807"/>
      <c r="J1826" s="807"/>
      <c r="K1826" s="807"/>
      <c r="L1826" s="807">
        <f t="shared" si="167"/>
        <v>13.200000000000001</v>
      </c>
      <c r="M1826" s="807"/>
      <c r="N1826" s="786">
        <v>1.1000000000000001</v>
      </c>
      <c r="O1826" s="788"/>
      <c r="P1826" s="788"/>
      <c r="Q1826" s="807" t="s">
        <v>12059</v>
      </c>
      <c r="R1826" s="807" t="s">
        <v>16715</v>
      </c>
      <c r="S1826" s="807" t="s">
        <v>8952</v>
      </c>
      <c r="T1826" s="800" t="s">
        <v>12060</v>
      </c>
      <c r="U1826" s="807"/>
      <c r="V1826" s="963">
        <v>1</v>
      </c>
      <c r="W1826" s="807"/>
      <c r="X1826" s="807"/>
      <c r="Y1826" s="807"/>
      <c r="Z1826" s="807"/>
      <c r="AA1826" s="807"/>
      <c r="AB1826" s="807"/>
      <c r="AC1826" s="807"/>
      <c r="AD1826" s="807"/>
      <c r="AE1826" s="807"/>
      <c r="AF1826" s="807"/>
      <c r="AG1826" s="807"/>
      <c r="AH1826" s="807"/>
      <c r="AI1826" s="807"/>
      <c r="AJ1826" s="807"/>
    </row>
    <row r="1827" spans="2:36" ht="45" customHeight="1" x14ac:dyDescent="0.25">
      <c r="B1827" s="784">
        <v>1819</v>
      </c>
      <c r="C1827" s="798" t="s">
        <v>2809</v>
      </c>
      <c r="D1827" s="785" t="s">
        <v>12061</v>
      </c>
      <c r="E1827" s="807" t="s">
        <v>12062</v>
      </c>
      <c r="F1827" s="785" t="s">
        <v>12063</v>
      </c>
      <c r="G1827" s="807" t="s">
        <v>10200</v>
      </c>
      <c r="H1827" s="807"/>
      <c r="I1827" s="807"/>
      <c r="J1827" s="807"/>
      <c r="K1827" s="807"/>
      <c r="L1827" s="807">
        <f t="shared" si="167"/>
        <v>52.800000000000004</v>
      </c>
      <c r="M1827" s="807"/>
      <c r="N1827" s="786">
        <v>4.4000000000000004</v>
      </c>
      <c r="O1827" s="788"/>
      <c r="P1827" s="788"/>
      <c r="Q1827" s="807" t="s">
        <v>12063</v>
      </c>
      <c r="R1827" s="807" t="s">
        <v>16715</v>
      </c>
      <c r="S1827" s="807" t="s">
        <v>8952</v>
      </c>
      <c r="T1827" s="800" t="s">
        <v>14841</v>
      </c>
      <c r="U1827" s="807"/>
      <c r="V1827" s="963">
        <v>1</v>
      </c>
      <c r="W1827" s="807"/>
      <c r="X1827" s="807"/>
      <c r="Y1827" s="807"/>
      <c r="Z1827" s="807"/>
      <c r="AA1827" s="807"/>
      <c r="AB1827" s="807"/>
      <c r="AC1827" s="807"/>
      <c r="AD1827" s="807"/>
      <c r="AE1827" s="807"/>
      <c r="AF1827" s="807"/>
      <c r="AG1827" s="807"/>
      <c r="AH1827" s="807"/>
      <c r="AI1827" s="807"/>
      <c r="AJ1827" s="807"/>
    </row>
    <row r="1828" spans="2:36" ht="45" customHeight="1" x14ac:dyDescent="0.25">
      <c r="B1828" s="784">
        <v>1820</v>
      </c>
      <c r="C1828" s="798" t="s">
        <v>2759</v>
      </c>
      <c r="D1828" s="785" t="s">
        <v>12064</v>
      </c>
      <c r="E1828" s="807" t="s">
        <v>12065</v>
      </c>
      <c r="F1828" s="785" t="s">
        <v>12066</v>
      </c>
      <c r="G1828" s="807" t="s">
        <v>10200</v>
      </c>
      <c r="H1828" s="807"/>
      <c r="I1828" s="807"/>
      <c r="J1828" s="807"/>
      <c r="K1828" s="807"/>
      <c r="L1828" s="807">
        <f t="shared" si="167"/>
        <v>31.68</v>
      </c>
      <c r="M1828" s="807"/>
      <c r="N1828" s="786">
        <v>2.64</v>
      </c>
      <c r="O1828" s="788"/>
      <c r="P1828" s="788"/>
      <c r="Q1828" s="807" t="s">
        <v>12066</v>
      </c>
      <c r="R1828" s="807" t="s">
        <v>16715</v>
      </c>
      <c r="S1828" s="807" t="s">
        <v>8952</v>
      </c>
      <c r="T1828" s="800" t="s">
        <v>12067</v>
      </c>
      <c r="U1828" s="807"/>
      <c r="V1828" s="963"/>
      <c r="W1828" s="807"/>
      <c r="X1828" s="807"/>
      <c r="Y1828" s="807"/>
      <c r="Z1828" s="807"/>
      <c r="AA1828" s="807"/>
      <c r="AB1828" s="807"/>
      <c r="AC1828" s="807"/>
      <c r="AD1828" s="807"/>
      <c r="AE1828" s="807"/>
      <c r="AF1828" s="807"/>
      <c r="AG1828" s="807"/>
      <c r="AH1828" s="807"/>
      <c r="AI1828" s="807"/>
      <c r="AJ1828" s="807"/>
    </row>
    <row r="1829" spans="2:36" ht="45" customHeight="1" x14ac:dyDescent="0.25">
      <c r="B1829" s="784">
        <v>1821</v>
      </c>
      <c r="C1829" s="798" t="s">
        <v>2759</v>
      </c>
      <c r="D1829" s="785" t="s">
        <v>12071</v>
      </c>
      <c r="E1829" s="807" t="s">
        <v>12068</v>
      </c>
      <c r="F1829" s="785" t="s">
        <v>12069</v>
      </c>
      <c r="G1829" s="807" t="s">
        <v>10200</v>
      </c>
      <c r="H1829" s="807"/>
      <c r="I1829" s="807"/>
      <c r="J1829" s="807"/>
      <c r="K1829" s="807"/>
      <c r="L1829" s="807">
        <f t="shared" si="167"/>
        <v>52.800000000000004</v>
      </c>
      <c r="M1829" s="807"/>
      <c r="N1829" s="786">
        <v>4.4000000000000004</v>
      </c>
      <c r="O1829" s="788"/>
      <c r="P1829" s="788"/>
      <c r="Q1829" s="807" t="s">
        <v>12069</v>
      </c>
      <c r="R1829" s="807" t="s">
        <v>16715</v>
      </c>
      <c r="S1829" s="807" t="s">
        <v>8952</v>
      </c>
      <c r="T1829" s="800" t="s">
        <v>12070</v>
      </c>
      <c r="U1829" s="807"/>
      <c r="V1829" s="963">
        <v>1</v>
      </c>
      <c r="W1829" s="807"/>
      <c r="X1829" s="807"/>
      <c r="Y1829" s="807"/>
      <c r="Z1829" s="807"/>
      <c r="AA1829" s="807"/>
      <c r="AB1829" s="807"/>
      <c r="AC1829" s="807"/>
      <c r="AD1829" s="807"/>
      <c r="AE1829" s="807"/>
      <c r="AF1829" s="807"/>
      <c r="AG1829" s="807"/>
      <c r="AH1829" s="807"/>
      <c r="AI1829" s="807"/>
      <c r="AJ1829" s="807"/>
    </row>
    <row r="1830" spans="2:36" ht="45" customHeight="1" x14ac:dyDescent="0.25">
      <c r="B1830" s="784">
        <v>1822</v>
      </c>
      <c r="C1830" s="798" t="s">
        <v>2809</v>
      </c>
      <c r="D1830" s="785" t="s">
        <v>12072</v>
      </c>
      <c r="E1830" s="807" t="s">
        <v>12073</v>
      </c>
      <c r="F1830" s="785" t="s">
        <v>14104</v>
      </c>
      <c r="G1830" s="807" t="s">
        <v>10200</v>
      </c>
      <c r="H1830" s="807"/>
      <c r="I1830" s="807"/>
      <c r="J1830" s="807"/>
      <c r="K1830" s="807"/>
      <c r="L1830" s="807">
        <f t="shared" si="167"/>
        <v>124.08</v>
      </c>
      <c r="M1830" s="807"/>
      <c r="N1830" s="786">
        <v>10.34</v>
      </c>
      <c r="O1830" s="788"/>
      <c r="P1830" s="788"/>
      <c r="Q1830" s="807" t="s">
        <v>14104</v>
      </c>
      <c r="R1830" s="807" t="s">
        <v>16715</v>
      </c>
      <c r="S1830" s="807" t="s">
        <v>8952</v>
      </c>
      <c r="T1830" s="800" t="s">
        <v>12074</v>
      </c>
      <c r="U1830" s="807"/>
      <c r="V1830" s="963"/>
      <c r="W1830" s="807"/>
      <c r="X1830" s="807"/>
      <c r="Y1830" s="807"/>
      <c r="Z1830" s="807"/>
      <c r="AA1830" s="807"/>
      <c r="AB1830" s="807"/>
      <c r="AC1830" s="807"/>
      <c r="AD1830" s="807"/>
      <c r="AE1830" s="807"/>
      <c r="AF1830" s="807"/>
      <c r="AG1830" s="807"/>
      <c r="AH1830" s="807"/>
      <c r="AI1830" s="807"/>
      <c r="AJ1830" s="807"/>
    </row>
    <row r="1831" spans="2:36" ht="45" customHeight="1" x14ac:dyDescent="0.25">
      <c r="B1831" s="784">
        <v>1823</v>
      </c>
      <c r="C1831" s="785" t="s">
        <v>3162</v>
      </c>
      <c r="D1831" s="785" t="s">
        <v>12075</v>
      </c>
      <c r="E1831" s="807" t="s">
        <v>12076</v>
      </c>
      <c r="F1831" s="785" t="s">
        <v>12077</v>
      </c>
      <c r="G1831" s="807" t="s">
        <v>10200</v>
      </c>
      <c r="H1831" s="807"/>
      <c r="I1831" s="807"/>
      <c r="J1831" s="807"/>
      <c r="K1831" s="807"/>
      <c r="L1831" s="807">
        <f t="shared" si="167"/>
        <v>19.200000000000003</v>
      </c>
      <c r="M1831" s="807"/>
      <c r="N1831" s="786">
        <v>1.6</v>
      </c>
      <c r="O1831" s="788"/>
      <c r="P1831" s="788"/>
      <c r="Q1831" s="807" t="s">
        <v>12077</v>
      </c>
      <c r="R1831" s="807" t="s">
        <v>16715</v>
      </c>
      <c r="S1831" s="807" t="s">
        <v>8952</v>
      </c>
      <c r="T1831" s="800" t="s">
        <v>12078</v>
      </c>
      <c r="U1831" s="807"/>
      <c r="V1831" s="963"/>
      <c r="W1831" s="807"/>
      <c r="X1831" s="807"/>
      <c r="Y1831" s="807"/>
      <c r="Z1831" s="807" t="s">
        <v>9475</v>
      </c>
      <c r="AA1831" s="807"/>
      <c r="AB1831" s="807"/>
      <c r="AC1831" s="807"/>
      <c r="AD1831" s="807"/>
      <c r="AE1831" s="807"/>
      <c r="AF1831" s="807"/>
      <c r="AG1831" s="807"/>
      <c r="AH1831" s="807"/>
      <c r="AI1831" s="807"/>
      <c r="AJ1831" s="807"/>
    </row>
    <row r="1832" spans="2:36" ht="45" customHeight="1" x14ac:dyDescent="0.25">
      <c r="B1832" s="784">
        <v>1824</v>
      </c>
      <c r="C1832" s="798" t="s">
        <v>2759</v>
      </c>
      <c r="D1832" s="785" t="s">
        <v>12080</v>
      </c>
      <c r="E1832" s="807" t="s">
        <v>12079</v>
      </c>
      <c r="F1832" s="785" t="s">
        <v>13562</v>
      </c>
      <c r="G1832" s="807" t="s">
        <v>10200</v>
      </c>
      <c r="H1832" s="807"/>
      <c r="I1832" s="807"/>
      <c r="J1832" s="807"/>
      <c r="K1832" s="807"/>
      <c r="L1832" s="807">
        <f t="shared" si="167"/>
        <v>220.07999999999998</v>
      </c>
      <c r="M1832" s="807"/>
      <c r="N1832" s="786">
        <v>18.34</v>
      </c>
      <c r="O1832" s="788"/>
      <c r="P1832" s="788"/>
      <c r="Q1832" s="807" t="s">
        <v>13562</v>
      </c>
      <c r="R1832" s="807" t="s">
        <v>16715</v>
      </c>
      <c r="S1832" s="807" t="s">
        <v>8952</v>
      </c>
      <c r="T1832" s="800" t="s">
        <v>12081</v>
      </c>
      <c r="U1832" s="807"/>
      <c r="V1832" s="963"/>
      <c r="W1832" s="807"/>
      <c r="X1832" s="807"/>
      <c r="Y1832" s="807"/>
      <c r="Z1832" s="807"/>
      <c r="AA1832" s="807"/>
      <c r="AB1832" s="807"/>
      <c r="AC1832" s="807"/>
      <c r="AD1832" s="807"/>
      <c r="AE1832" s="807"/>
      <c r="AF1832" s="807"/>
      <c r="AG1832" s="807"/>
      <c r="AH1832" s="807"/>
      <c r="AI1832" s="807"/>
      <c r="AJ1832" s="807"/>
    </row>
    <row r="1833" spans="2:36" ht="45" customHeight="1" x14ac:dyDescent="0.25">
      <c r="B1833" s="784">
        <v>1825</v>
      </c>
      <c r="C1833" s="798" t="s">
        <v>9510</v>
      </c>
      <c r="D1833" s="785" t="s">
        <v>12082</v>
      </c>
      <c r="E1833" s="807" t="s">
        <v>12083</v>
      </c>
      <c r="F1833" s="785" t="s">
        <v>12084</v>
      </c>
      <c r="G1833" s="807" t="s">
        <v>10200</v>
      </c>
      <c r="H1833" s="807"/>
      <c r="I1833" s="807"/>
      <c r="J1833" s="807"/>
      <c r="K1833" s="807"/>
      <c r="L1833" s="807">
        <f t="shared" si="167"/>
        <v>57.599999999999994</v>
      </c>
      <c r="M1833" s="807"/>
      <c r="N1833" s="786">
        <v>4.8</v>
      </c>
      <c r="O1833" s="788"/>
      <c r="P1833" s="788"/>
      <c r="Q1833" s="807" t="s">
        <v>12084</v>
      </c>
      <c r="R1833" s="807" t="s">
        <v>16715</v>
      </c>
      <c r="S1833" s="807" t="s">
        <v>8952</v>
      </c>
      <c r="T1833" s="800" t="s">
        <v>12085</v>
      </c>
      <c r="U1833" s="807"/>
      <c r="V1833" s="963">
        <v>2</v>
      </c>
      <c r="W1833" s="807"/>
      <c r="X1833" s="807"/>
      <c r="Y1833" s="807"/>
      <c r="Z1833" s="807"/>
      <c r="AA1833" s="807"/>
      <c r="AB1833" s="807"/>
      <c r="AC1833" s="807"/>
      <c r="AD1833" s="807"/>
      <c r="AE1833" s="807"/>
      <c r="AF1833" s="807"/>
      <c r="AG1833" s="807"/>
      <c r="AH1833" s="807"/>
      <c r="AI1833" s="807"/>
      <c r="AJ1833" s="807"/>
    </row>
    <row r="1834" spans="2:36" ht="45" customHeight="1" x14ac:dyDescent="0.25">
      <c r="B1834" s="784">
        <v>1826</v>
      </c>
      <c r="C1834" s="798" t="s">
        <v>2759</v>
      </c>
      <c r="D1834" s="785" t="s">
        <v>12087</v>
      </c>
      <c r="E1834" s="807" t="s">
        <v>12086</v>
      </c>
      <c r="F1834" s="785" t="s">
        <v>12088</v>
      </c>
      <c r="G1834" s="807" t="s">
        <v>10200</v>
      </c>
      <c r="H1834" s="807"/>
      <c r="I1834" s="807"/>
      <c r="J1834" s="807"/>
      <c r="K1834" s="807"/>
      <c r="L1834" s="807">
        <f t="shared" si="167"/>
        <v>19.200000000000003</v>
      </c>
      <c r="M1834" s="807"/>
      <c r="N1834" s="786">
        <v>1.6</v>
      </c>
      <c r="O1834" s="788"/>
      <c r="P1834" s="788"/>
      <c r="Q1834" s="807" t="s">
        <v>12088</v>
      </c>
      <c r="R1834" s="807" t="s">
        <v>16715</v>
      </c>
      <c r="S1834" s="807" t="s">
        <v>8952</v>
      </c>
      <c r="T1834" s="800" t="s">
        <v>12089</v>
      </c>
      <c r="U1834" s="807"/>
      <c r="V1834" s="963"/>
      <c r="W1834" s="807"/>
      <c r="X1834" s="807"/>
      <c r="Y1834" s="807"/>
      <c r="Z1834" s="807" t="s">
        <v>10126</v>
      </c>
      <c r="AA1834" s="807"/>
      <c r="AB1834" s="807"/>
      <c r="AC1834" s="807"/>
      <c r="AD1834" s="807"/>
      <c r="AE1834" s="807"/>
      <c r="AF1834" s="807"/>
      <c r="AG1834" s="807"/>
      <c r="AH1834" s="807"/>
      <c r="AI1834" s="807"/>
      <c r="AJ1834" s="807"/>
    </row>
    <row r="1835" spans="2:36" ht="45" customHeight="1" x14ac:dyDescent="0.25">
      <c r="B1835" s="784">
        <v>1827</v>
      </c>
      <c r="C1835" s="798" t="s">
        <v>2759</v>
      </c>
      <c r="D1835" s="785" t="s">
        <v>11715</v>
      </c>
      <c r="E1835" s="807" t="s">
        <v>12090</v>
      </c>
      <c r="F1835" s="785" t="s">
        <v>12091</v>
      </c>
      <c r="G1835" s="807" t="s">
        <v>10200</v>
      </c>
      <c r="H1835" s="807"/>
      <c r="I1835" s="807"/>
      <c r="J1835" s="807"/>
      <c r="K1835" s="807"/>
      <c r="L1835" s="807">
        <f t="shared" si="167"/>
        <v>46.2</v>
      </c>
      <c r="M1835" s="807"/>
      <c r="N1835" s="786">
        <v>3.85</v>
      </c>
      <c r="O1835" s="788"/>
      <c r="P1835" s="788"/>
      <c r="Q1835" s="807" t="s">
        <v>12091</v>
      </c>
      <c r="R1835" s="807" t="s">
        <v>16715</v>
      </c>
      <c r="S1835" s="807" t="s">
        <v>8952</v>
      </c>
      <c r="T1835" s="800" t="s">
        <v>12092</v>
      </c>
      <c r="U1835" s="807"/>
      <c r="V1835" s="963"/>
      <c r="W1835" s="807"/>
      <c r="X1835" s="807"/>
      <c r="Y1835" s="807"/>
      <c r="Z1835" s="807"/>
      <c r="AA1835" s="807"/>
      <c r="AB1835" s="807"/>
      <c r="AC1835" s="807"/>
      <c r="AD1835" s="807"/>
      <c r="AE1835" s="807"/>
      <c r="AF1835" s="807"/>
      <c r="AG1835" s="807"/>
      <c r="AH1835" s="807"/>
      <c r="AI1835" s="807"/>
      <c r="AJ1835" s="807"/>
    </row>
    <row r="1836" spans="2:36" ht="45" customHeight="1" x14ac:dyDescent="0.25">
      <c r="B1836" s="784">
        <v>1828</v>
      </c>
      <c r="C1836" s="798" t="s">
        <v>2809</v>
      </c>
      <c r="D1836" s="785" t="s">
        <v>12094</v>
      </c>
      <c r="E1836" s="807" t="s">
        <v>12093</v>
      </c>
      <c r="F1836" s="785" t="s">
        <v>12095</v>
      </c>
      <c r="G1836" s="807" t="s">
        <v>10200</v>
      </c>
      <c r="H1836" s="807"/>
      <c r="I1836" s="807"/>
      <c r="J1836" s="807"/>
      <c r="K1836" s="807"/>
      <c r="L1836" s="807">
        <f t="shared" si="167"/>
        <v>26.400000000000002</v>
      </c>
      <c r="M1836" s="807"/>
      <c r="N1836" s="786">
        <v>2.2000000000000002</v>
      </c>
      <c r="O1836" s="788"/>
      <c r="P1836" s="788"/>
      <c r="Q1836" s="807" t="s">
        <v>12095</v>
      </c>
      <c r="R1836" s="807" t="s">
        <v>16715</v>
      </c>
      <c r="S1836" s="807" t="s">
        <v>8952</v>
      </c>
      <c r="T1836" s="800" t="s">
        <v>12096</v>
      </c>
      <c r="U1836" s="807"/>
      <c r="V1836" s="963"/>
      <c r="W1836" s="807"/>
      <c r="X1836" s="807"/>
      <c r="Y1836" s="807"/>
      <c r="Z1836" s="807"/>
      <c r="AA1836" s="807"/>
      <c r="AB1836" s="807"/>
      <c r="AC1836" s="807"/>
      <c r="AD1836" s="807"/>
      <c r="AE1836" s="807"/>
      <c r="AF1836" s="807"/>
      <c r="AG1836" s="807"/>
      <c r="AH1836" s="807"/>
      <c r="AI1836" s="807"/>
      <c r="AJ1836" s="807"/>
    </row>
    <row r="1837" spans="2:36" ht="45" customHeight="1" x14ac:dyDescent="0.25">
      <c r="B1837" s="784">
        <v>1829</v>
      </c>
      <c r="C1837" s="798" t="s">
        <v>2759</v>
      </c>
      <c r="D1837" s="785" t="s">
        <v>12097</v>
      </c>
      <c r="E1837" s="807" t="s">
        <v>12098</v>
      </c>
      <c r="F1837" s="785" t="s">
        <v>12099</v>
      </c>
      <c r="G1837" s="807" t="s">
        <v>10200</v>
      </c>
      <c r="H1837" s="807"/>
      <c r="I1837" s="807"/>
      <c r="J1837" s="807"/>
      <c r="K1837" s="807"/>
      <c r="L1837" s="807">
        <f t="shared" si="167"/>
        <v>105.60000000000001</v>
      </c>
      <c r="M1837" s="807"/>
      <c r="N1837" s="786">
        <v>8.8000000000000007</v>
      </c>
      <c r="O1837" s="788"/>
      <c r="P1837" s="788"/>
      <c r="Q1837" s="807" t="s">
        <v>12099</v>
      </c>
      <c r="R1837" s="807" t="s">
        <v>16715</v>
      </c>
      <c r="S1837" s="807" t="s">
        <v>8952</v>
      </c>
      <c r="T1837" s="800" t="s">
        <v>12100</v>
      </c>
      <c r="U1837" s="807"/>
      <c r="V1837" s="963">
        <v>1</v>
      </c>
      <c r="W1837" s="807"/>
      <c r="X1837" s="807"/>
      <c r="Y1837" s="807"/>
      <c r="Z1837" s="807"/>
      <c r="AA1837" s="807"/>
      <c r="AB1837" s="807"/>
      <c r="AC1837" s="807"/>
      <c r="AD1837" s="807"/>
      <c r="AE1837" s="807"/>
      <c r="AF1837" s="807"/>
      <c r="AG1837" s="807"/>
      <c r="AH1837" s="807"/>
      <c r="AI1837" s="807"/>
      <c r="AJ1837" s="807"/>
    </row>
    <row r="1838" spans="2:36" ht="45" customHeight="1" x14ac:dyDescent="0.25">
      <c r="B1838" s="784">
        <v>1830</v>
      </c>
      <c r="C1838" s="798" t="s">
        <v>2759</v>
      </c>
      <c r="D1838" s="785" t="s">
        <v>12102</v>
      </c>
      <c r="E1838" s="807" t="s">
        <v>12101</v>
      </c>
      <c r="F1838" s="785" t="s">
        <v>12103</v>
      </c>
      <c r="G1838" s="807" t="s">
        <v>10200</v>
      </c>
      <c r="H1838" s="807"/>
      <c r="I1838" s="807"/>
      <c r="J1838" s="807"/>
      <c r="K1838" s="807"/>
      <c r="L1838" s="807">
        <f t="shared" si="167"/>
        <v>47.519999999999996</v>
      </c>
      <c r="M1838" s="807"/>
      <c r="N1838" s="786">
        <v>3.96</v>
      </c>
      <c r="O1838" s="788"/>
      <c r="P1838" s="788"/>
      <c r="Q1838" s="807" t="s">
        <v>12103</v>
      </c>
      <c r="R1838" s="807" t="s">
        <v>16715</v>
      </c>
      <c r="S1838" s="807" t="s">
        <v>8952</v>
      </c>
      <c r="T1838" s="800" t="s">
        <v>12104</v>
      </c>
      <c r="U1838" s="807"/>
      <c r="V1838" s="963"/>
      <c r="W1838" s="807"/>
      <c r="X1838" s="807"/>
      <c r="Y1838" s="807"/>
      <c r="Z1838" s="807" t="s">
        <v>1570</v>
      </c>
      <c r="AA1838" s="807"/>
      <c r="AB1838" s="807"/>
      <c r="AC1838" s="807"/>
      <c r="AD1838" s="807"/>
      <c r="AE1838" s="807"/>
      <c r="AF1838" s="807"/>
      <c r="AG1838" s="807"/>
      <c r="AH1838" s="807"/>
      <c r="AI1838" s="807"/>
      <c r="AJ1838" s="807"/>
    </row>
    <row r="1839" spans="2:36" ht="45" customHeight="1" x14ac:dyDescent="0.25">
      <c r="B1839" s="784">
        <v>1831</v>
      </c>
      <c r="C1839" s="798" t="s">
        <v>2759</v>
      </c>
      <c r="D1839" s="785" t="s">
        <v>12105</v>
      </c>
      <c r="E1839" s="807" t="s">
        <v>12106</v>
      </c>
      <c r="F1839" s="785" t="s">
        <v>12107</v>
      </c>
      <c r="G1839" s="807" t="s">
        <v>10200</v>
      </c>
      <c r="H1839" s="807"/>
      <c r="I1839" s="807"/>
      <c r="J1839" s="807"/>
      <c r="K1839" s="807"/>
      <c r="L1839" s="807">
        <f t="shared" si="167"/>
        <v>129.60000000000002</v>
      </c>
      <c r="M1839" s="807"/>
      <c r="N1839" s="786">
        <v>10.8</v>
      </c>
      <c r="O1839" s="788"/>
      <c r="P1839" s="788"/>
      <c r="Q1839" s="807" t="s">
        <v>12107</v>
      </c>
      <c r="R1839" s="807" t="s">
        <v>16715</v>
      </c>
      <c r="S1839" s="807" t="s">
        <v>8952</v>
      </c>
      <c r="T1839" s="800" t="s">
        <v>12108</v>
      </c>
      <c r="U1839" s="807"/>
      <c r="V1839" s="963"/>
      <c r="W1839" s="807"/>
      <c r="X1839" s="807"/>
      <c r="Y1839" s="807"/>
      <c r="Z1839" s="807"/>
      <c r="AA1839" s="807"/>
      <c r="AB1839" s="807"/>
      <c r="AC1839" s="807"/>
      <c r="AD1839" s="807"/>
      <c r="AE1839" s="807"/>
      <c r="AF1839" s="807"/>
      <c r="AG1839" s="807"/>
      <c r="AH1839" s="807"/>
      <c r="AI1839" s="807"/>
      <c r="AJ1839" s="807"/>
    </row>
    <row r="1840" spans="2:36" ht="45" customHeight="1" x14ac:dyDescent="0.25">
      <c r="B1840" s="784">
        <v>1832</v>
      </c>
      <c r="C1840" s="798" t="s">
        <v>2759</v>
      </c>
      <c r="D1840" s="785" t="s">
        <v>12109</v>
      </c>
      <c r="E1840" s="807" t="s">
        <v>12110</v>
      </c>
      <c r="F1840" s="785" t="s">
        <v>12111</v>
      </c>
      <c r="G1840" s="807" t="s">
        <v>10200</v>
      </c>
      <c r="H1840" s="807"/>
      <c r="I1840" s="807"/>
      <c r="J1840" s="807"/>
      <c r="K1840" s="807"/>
      <c r="L1840" s="807">
        <f t="shared" si="167"/>
        <v>105.60000000000001</v>
      </c>
      <c r="M1840" s="807"/>
      <c r="N1840" s="786">
        <v>8.8000000000000007</v>
      </c>
      <c r="O1840" s="788"/>
      <c r="P1840" s="788"/>
      <c r="Q1840" s="807" t="s">
        <v>12111</v>
      </c>
      <c r="R1840" s="807" t="s">
        <v>16715</v>
      </c>
      <c r="S1840" s="807" t="s">
        <v>8952</v>
      </c>
      <c r="T1840" s="800" t="s">
        <v>12112</v>
      </c>
      <c r="U1840" s="807"/>
      <c r="V1840" s="963"/>
      <c r="W1840" s="807"/>
      <c r="X1840" s="807"/>
      <c r="Y1840" s="807"/>
      <c r="Z1840" s="807"/>
      <c r="AA1840" s="807"/>
      <c r="AB1840" s="807"/>
      <c r="AC1840" s="807"/>
      <c r="AD1840" s="807"/>
      <c r="AE1840" s="807"/>
      <c r="AF1840" s="807"/>
      <c r="AG1840" s="807"/>
      <c r="AH1840" s="807"/>
      <c r="AI1840" s="807"/>
      <c r="AJ1840" s="807"/>
    </row>
    <row r="1841" spans="2:36" ht="45" customHeight="1" x14ac:dyDescent="0.25">
      <c r="B1841" s="784">
        <v>1833</v>
      </c>
      <c r="C1841" s="798" t="s">
        <v>2759</v>
      </c>
      <c r="D1841" s="785" t="s">
        <v>12113</v>
      </c>
      <c r="E1841" s="807" t="s">
        <v>12114</v>
      </c>
      <c r="F1841" s="785" t="s">
        <v>12115</v>
      </c>
      <c r="G1841" s="807" t="s">
        <v>10200</v>
      </c>
      <c r="H1841" s="807"/>
      <c r="I1841" s="807"/>
      <c r="J1841" s="807"/>
      <c r="K1841" s="807"/>
      <c r="L1841" s="807">
        <f t="shared" si="167"/>
        <v>26.400000000000002</v>
      </c>
      <c r="M1841" s="807"/>
      <c r="N1841" s="786">
        <v>2.2000000000000002</v>
      </c>
      <c r="O1841" s="788"/>
      <c r="P1841" s="788"/>
      <c r="Q1841" s="807" t="s">
        <v>12115</v>
      </c>
      <c r="R1841" s="807" t="s">
        <v>16715</v>
      </c>
      <c r="S1841" s="807" t="s">
        <v>8952</v>
      </c>
      <c r="T1841" s="800" t="s">
        <v>12116</v>
      </c>
      <c r="U1841" s="807"/>
      <c r="V1841" s="963">
        <v>1</v>
      </c>
      <c r="W1841" s="807" t="s">
        <v>10866</v>
      </c>
      <c r="X1841" s="807"/>
      <c r="Y1841" s="807"/>
      <c r="Z1841" s="807"/>
      <c r="AA1841" s="807"/>
      <c r="AB1841" s="807"/>
      <c r="AC1841" s="807"/>
      <c r="AD1841" s="807"/>
      <c r="AE1841" s="807"/>
      <c r="AF1841" s="807"/>
      <c r="AG1841" s="807"/>
      <c r="AH1841" s="807"/>
      <c r="AI1841" s="807"/>
      <c r="AJ1841" s="807"/>
    </row>
    <row r="1842" spans="2:36" ht="45" customHeight="1" x14ac:dyDescent="0.25">
      <c r="B1842" s="784">
        <v>1834</v>
      </c>
      <c r="C1842" s="798" t="s">
        <v>2759</v>
      </c>
      <c r="D1842" s="785" t="s">
        <v>12117</v>
      </c>
      <c r="E1842" s="807" t="s">
        <v>12118</v>
      </c>
      <c r="F1842" s="785" t="s">
        <v>13355</v>
      </c>
      <c r="G1842" s="807" t="s">
        <v>10200</v>
      </c>
      <c r="H1842" s="807"/>
      <c r="I1842" s="807"/>
      <c r="J1842" s="807"/>
      <c r="K1842" s="807"/>
      <c r="L1842" s="807">
        <f t="shared" si="167"/>
        <v>17.28</v>
      </c>
      <c r="M1842" s="807"/>
      <c r="N1842" s="786">
        <v>1.44</v>
      </c>
      <c r="O1842" s="788"/>
      <c r="P1842" s="788"/>
      <c r="Q1842" s="807" t="s">
        <v>13355</v>
      </c>
      <c r="R1842" s="807" t="s">
        <v>16715</v>
      </c>
      <c r="S1842" s="807" t="s">
        <v>8952</v>
      </c>
      <c r="T1842" s="800" t="s">
        <v>14842</v>
      </c>
      <c r="U1842" s="807"/>
      <c r="V1842" s="963"/>
      <c r="W1842" s="807"/>
      <c r="X1842" s="807"/>
      <c r="Y1842" s="807"/>
      <c r="Z1842" s="807" t="s">
        <v>12901</v>
      </c>
      <c r="AA1842" s="807"/>
      <c r="AB1842" s="807"/>
      <c r="AC1842" s="807"/>
      <c r="AD1842" s="807"/>
      <c r="AE1842" s="807"/>
      <c r="AF1842" s="807"/>
      <c r="AG1842" s="807"/>
      <c r="AH1842" s="807"/>
      <c r="AI1842" s="807"/>
      <c r="AJ1842" s="807"/>
    </row>
    <row r="1843" spans="2:36" ht="45" customHeight="1" x14ac:dyDescent="0.25">
      <c r="B1843" s="784">
        <v>1835</v>
      </c>
      <c r="C1843" s="798" t="s">
        <v>2759</v>
      </c>
      <c r="D1843" s="785" t="s">
        <v>12119</v>
      </c>
      <c r="E1843" s="807" t="s">
        <v>12120</v>
      </c>
      <c r="F1843" s="785" t="s">
        <v>12121</v>
      </c>
      <c r="G1843" s="807" t="s">
        <v>10200</v>
      </c>
      <c r="H1843" s="807"/>
      <c r="I1843" s="807"/>
      <c r="J1843" s="807"/>
      <c r="K1843" s="807"/>
      <c r="L1843" s="807">
        <f t="shared" si="167"/>
        <v>39.599999999999994</v>
      </c>
      <c r="M1843" s="807"/>
      <c r="N1843" s="786">
        <v>3.3</v>
      </c>
      <c r="O1843" s="788"/>
      <c r="P1843" s="788"/>
      <c r="Q1843" s="807" t="s">
        <v>12121</v>
      </c>
      <c r="R1843" s="807" t="s">
        <v>16715</v>
      </c>
      <c r="S1843" s="807" t="s">
        <v>8952</v>
      </c>
      <c r="T1843" s="800" t="s">
        <v>12122</v>
      </c>
      <c r="U1843" s="807"/>
      <c r="V1843" s="963"/>
      <c r="W1843" s="807"/>
      <c r="X1843" s="807"/>
      <c r="Y1843" s="807"/>
      <c r="Z1843" s="807"/>
      <c r="AA1843" s="807"/>
      <c r="AB1843" s="807"/>
      <c r="AC1843" s="807"/>
      <c r="AD1843" s="807"/>
      <c r="AE1843" s="807"/>
      <c r="AF1843" s="807"/>
      <c r="AG1843" s="807"/>
      <c r="AH1843" s="807"/>
      <c r="AI1843" s="807"/>
      <c r="AJ1843" s="807"/>
    </row>
    <row r="1844" spans="2:36" ht="45" customHeight="1" x14ac:dyDescent="0.25">
      <c r="B1844" s="784">
        <v>1836</v>
      </c>
      <c r="C1844" s="785" t="s">
        <v>2809</v>
      </c>
      <c r="D1844" s="785" t="s">
        <v>12123</v>
      </c>
      <c r="E1844" s="807" t="s">
        <v>12124</v>
      </c>
      <c r="F1844" s="785" t="s">
        <v>12125</v>
      </c>
      <c r="G1844" s="807" t="s">
        <v>10200</v>
      </c>
      <c r="H1844" s="807"/>
      <c r="I1844" s="807"/>
      <c r="J1844" s="807"/>
      <c r="K1844" s="807"/>
      <c r="L1844" s="807">
        <f t="shared" si="167"/>
        <v>96</v>
      </c>
      <c r="M1844" s="807"/>
      <c r="N1844" s="786">
        <v>8</v>
      </c>
      <c r="O1844" s="788"/>
      <c r="P1844" s="788"/>
      <c r="Q1844" s="807" t="s">
        <v>12125</v>
      </c>
      <c r="R1844" s="807" t="s">
        <v>16715</v>
      </c>
      <c r="S1844" s="807" t="s">
        <v>8952</v>
      </c>
      <c r="T1844" s="800" t="s">
        <v>12126</v>
      </c>
      <c r="U1844" s="807"/>
      <c r="V1844" s="963"/>
      <c r="W1844" s="807"/>
      <c r="X1844" s="807"/>
      <c r="Y1844" s="807"/>
      <c r="Z1844" s="807"/>
      <c r="AA1844" s="807">
        <v>1</v>
      </c>
      <c r="AB1844" s="807"/>
      <c r="AC1844" s="807"/>
      <c r="AD1844" s="807"/>
      <c r="AE1844" s="807"/>
      <c r="AF1844" s="807"/>
      <c r="AG1844" s="807"/>
      <c r="AH1844" s="807"/>
      <c r="AI1844" s="807" t="s">
        <v>15024</v>
      </c>
      <c r="AJ1844" s="807"/>
    </row>
    <row r="1845" spans="2:36" ht="45" customHeight="1" x14ac:dyDescent="0.25">
      <c r="B1845" s="784">
        <v>1837</v>
      </c>
      <c r="C1845" s="798" t="s">
        <v>2759</v>
      </c>
      <c r="D1845" s="785" t="s">
        <v>12127</v>
      </c>
      <c r="E1845" s="807" t="s">
        <v>12128</v>
      </c>
      <c r="F1845" s="785" t="s">
        <v>12129</v>
      </c>
      <c r="G1845" s="807" t="s">
        <v>10200</v>
      </c>
      <c r="H1845" s="807"/>
      <c r="I1845" s="807"/>
      <c r="J1845" s="807"/>
      <c r="K1845" s="807"/>
      <c r="L1845" s="807">
        <f t="shared" si="167"/>
        <v>18</v>
      </c>
      <c r="M1845" s="807"/>
      <c r="N1845" s="786">
        <v>1.5</v>
      </c>
      <c r="O1845" s="788"/>
      <c r="P1845" s="788"/>
      <c r="Q1845" s="807" t="s">
        <v>12129</v>
      </c>
      <c r="R1845" s="807" t="s">
        <v>16715</v>
      </c>
      <c r="S1845" s="807" t="s">
        <v>8952</v>
      </c>
      <c r="T1845" s="800" t="s">
        <v>12130</v>
      </c>
      <c r="U1845" s="807"/>
      <c r="V1845" s="963"/>
      <c r="W1845" s="807"/>
      <c r="X1845" s="807"/>
      <c r="Y1845" s="807"/>
      <c r="Z1845" s="807"/>
      <c r="AA1845" s="807"/>
      <c r="AB1845" s="807"/>
      <c r="AC1845" s="807"/>
      <c r="AD1845" s="807"/>
      <c r="AE1845" s="807"/>
      <c r="AF1845" s="807"/>
      <c r="AG1845" s="807"/>
      <c r="AH1845" s="807"/>
      <c r="AI1845" s="807"/>
      <c r="AJ1845" s="807"/>
    </row>
    <row r="1846" spans="2:36" ht="45" customHeight="1" x14ac:dyDescent="0.25">
      <c r="B1846" s="784">
        <v>1838</v>
      </c>
      <c r="C1846" s="785" t="s">
        <v>2809</v>
      </c>
      <c r="D1846" s="785" t="s">
        <v>12131</v>
      </c>
      <c r="E1846" s="807" t="s">
        <v>12133</v>
      </c>
      <c r="F1846" s="785" t="s">
        <v>12132</v>
      </c>
      <c r="G1846" s="807" t="s">
        <v>10200</v>
      </c>
      <c r="H1846" s="807"/>
      <c r="I1846" s="807"/>
      <c r="J1846" s="807"/>
      <c r="K1846" s="807"/>
      <c r="L1846" s="807">
        <f t="shared" si="167"/>
        <v>13.200000000000001</v>
      </c>
      <c r="M1846" s="807"/>
      <c r="N1846" s="786">
        <v>1.1000000000000001</v>
      </c>
      <c r="O1846" s="788"/>
      <c r="P1846" s="788"/>
      <c r="Q1846" s="807" t="s">
        <v>12132</v>
      </c>
      <c r="R1846" s="807" t="s">
        <v>16715</v>
      </c>
      <c r="S1846" s="807" t="s">
        <v>8952</v>
      </c>
      <c r="T1846" s="800" t="s">
        <v>12134</v>
      </c>
      <c r="U1846" s="807"/>
      <c r="V1846" s="963"/>
      <c r="W1846" s="807"/>
      <c r="X1846" s="807"/>
      <c r="Y1846" s="807"/>
      <c r="Z1846" s="807"/>
      <c r="AA1846" s="807"/>
      <c r="AB1846" s="807"/>
      <c r="AC1846" s="807"/>
      <c r="AD1846" s="807"/>
      <c r="AE1846" s="807"/>
      <c r="AF1846" s="807"/>
      <c r="AG1846" s="807"/>
      <c r="AH1846" s="807"/>
      <c r="AI1846" s="807"/>
      <c r="AJ1846" s="807"/>
    </row>
    <row r="1847" spans="2:36" ht="45" customHeight="1" x14ac:dyDescent="0.25">
      <c r="B1847" s="784">
        <v>1839</v>
      </c>
      <c r="C1847" s="798" t="s">
        <v>2759</v>
      </c>
      <c r="D1847" s="785" t="s">
        <v>12135</v>
      </c>
      <c r="E1847" s="807" t="s">
        <v>12136</v>
      </c>
      <c r="F1847" s="785" t="s">
        <v>12137</v>
      </c>
      <c r="G1847" s="807" t="s">
        <v>10200</v>
      </c>
      <c r="H1847" s="807"/>
      <c r="I1847" s="807"/>
      <c r="J1847" s="807"/>
      <c r="K1847" s="807"/>
      <c r="L1847" s="807">
        <f t="shared" si="167"/>
        <v>26.400000000000002</v>
      </c>
      <c r="M1847" s="807"/>
      <c r="N1847" s="786">
        <v>2.2000000000000002</v>
      </c>
      <c r="O1847" s="788"/>
      <c r="P1847" s="788"/>
      <c r="Q1847" s="807" t="s">
        <v>12137</v>
      </c>
      <c r="R1847" s="807" t="s">
        <v>16715</v>
      </c>
      <c r="S1847" s="807" t="s">
        <v>8952</v>
      </c>
      <c r="T1847" s="857" t="s">
        <v>12138</v>
      </c>
      <c r="U1847" s="807"/>
      <c r="V1847" s="963">
        <v>1</v>
      </c>
      <c r="W1847" s="807"/>
      <c r="X1847" s="807"/>
      <c r="Y1847" s="807"/>
      <c r="Z1847" s="807"/>
      <c r="AA1847" s="807"/>
      <c r="AB1847" s="807"/>
      <c r="AC1847" s="807"/>
      <c r="AD1847" s="807"/>
      <c r="AE1847" s="807"/>
      <c r="AF1847" s="807"/>
      <c r="AG1847" s="807"/>
      <c r="AH1847" s="807"/>
      <c r="AI1847" s="807"/>
      <c r="AJ1847" s="807"/>
    </row>
    <row r="1848" spans="2:36" ht="45" customHeight="1" x14ac:dyDescent="0.25">
      <c r="B1848" s="784">
        <v>1840</v>
      </c>
      <c r="C1848" s="785" t="s">
        <v>2809</v>
      </c>
      <c r="D1848" s="785" t="s">
        <v>12139</v>
      </c>
      <c r="E1848" s="807" t="s">
        <v>16606</v>
      </c>
      <c r="F1848" s="785" t="s">
        <v>12140</v>
      </c>
      <c r="G1848" s="807" t="s">
        <v>10200</v>
      </c>
      <c r="H1848" s="807"/>
      <c r="I1848" s="807"/>
      <c r="J1848" s="807"/>
      <c r="K1848" s="807"/>
      <c r="L1848" s="807">
        <f t="shared" si="167"/>
        <v>26.400000000000002</v>
      </c>
      <c r="M1848" s="807"/>
      <c r="N1848" s="786">
        <v>2.2000000000000002</v>
      </c>
      <c r="O1848" s="788"/>
      <c r="P1848" s="788"/>
      <c r="Q1848" s="807" t="s">
        <v>12140</v>
      </c>
      <c r="R1848" s="807" t="s">
        <v>16715</v>
      </c>
      <c r="S1848" s="807" t="s">
        <v>8952</v>
      </c>
      <c r="T1848" s="800" t="s">
        <v>2824</v>
      </c>
      <c r="U1848" s="807"/>
      <c r="V1848" s="963">
        <v>1</v>
      </c>
      <c r="W1848" s="807"/>
      <c r="X1848" s="807"/>
      <c r="Y1848" s="807"/>
      <c r="Z1848" s="807"/>
      <c r="AA1848" s="807"/>
      <c r="AB1848" s="807"/>
      <c r="AC1848" s="807"/>
      <c r="AD1848" s="807"/>
      <c r="AE1848" s="807"/>
      <c r="AF1848" s="807"/>
      <c r="AG1848" s="807"/>
      <c r="AH1848" s="807"/>
      <c r="AI1848" s="807"/>
      <c r="AJ1848" s="807"/>
    </row>
    <row r="1849" spans="2:36" ht="45" customHeight="1" x14ac:dyDescent="0.25">
      <c r="B1849" s="784">
        <v>1841</v>
      </c>
      <c r="C1849" s="798" t="s">
        <v>2759</v>
      </c>
      <c r="D1849" s="785" t="s">
        <v>12141</v>
      </c>
      <c r="E1849" s="807" t="s">
        <v>12142</v>
      </c>
      <c r="F1849" s="785" t="s">
        <v>12143</v>
      </c>
      <c r="G1849" s="807" t="s">
        <v>10200</v>
      </c>
      <c r="H1849" s="807"/>
      <c r="I1849" s="807"/>
      <c r="J1849" s="807"/>
      <c r="K1849" s="807"/>
      <c r="L1849" s="807">
        <f t="shared" si="167"/>
        <v>31.200000000000003</v>
      </c>
      <c r="M1849" s="807"/>
      <c r="N1849" s="786">
        <v>2.6</v>
      </c>
      <c r="O1849" s="788"/>
      <c r="P1849" s="788"/>
      <c r="Q1849" s="807" t="s">
        <v>12143</v>
      </c>
      <c r="R1849" s="807" t="s">
        <v>16715</v>
      </c>
      <c r="S1849" s="807" t="s">
        <v>8952</v>
      </c>
      <c r="T1849" s="800" t="s">
        <v>12144</v>
      </c>
      <c r="U1849" s="807"/>
      <c r="V1849" s="963"/>
      <c r="W1849" s="807"/>
      <c r="X1849" s="807"/>
      <c r="Y1849" s="807"/>
      <c r="Z1849" s="807"/>
      <c r="AA1849" s="807"/>
      <c r="AB1849" s="807"/>
      <c r="AC1849" s="807"/>
      <c r="AD1849" s="807"/>
      <c r="AE1849" s="807"/>
      <c r="AF1849" s="807"/>
      <c r="AG1849" s="807"/>
      <c r="AH1849" s="807"/>
      <c r="AI1849" s="807"/>
      <c r="AJ1849" s="807"/>
    </row>
    <row r="1850" spans="2:36" ht="45" customHeight="1" x14ac:dyDescent="0.25">
      <c r="B1850" s="784">
        <v>1842</v>
      </c>
      <c r="C1850" s="798" t="s">
        <v>2759</v>
      </c>
      <c r="D1850" s="785" t="s">
        <v>12145</v>
      </c>
      <c r="E1850" s="807" t="s">
        <v>12146</v>
      </c>
      <c r="F1850" s="785" t="s">
        <v>12147</v>
      </c>
      <c r="G1850" s="807" t="s">
        <v>10200</v>
      </c>
      <c r="H1850" s="807"/>
      <c r="I1850" s="807"/>
      <c r="J1850" s="807"/>
      <c r="K1850" s="807"/>
      <c r="L1850" s="807">
        <f t="shared" si="167"/>
        <v>105.60000000000001</v>
      </c>
      <c r="M1850" s="807"/>
      <c r="N1850" s="786">
        <v>8.8000000000000007</v>
      </c>
      <c r="O1850" s="788"/>
      <c r="P1850" s="788"/>
      <c r="Q1850" s="807" t="s">
        <v>12147</v>
      </c>
      <c r="R1850" s="807" t="s">
        <v>16715</v>
      </c>
      <c r="S1850" s="807" t="s">
        <v>8952</v>
      </c>
      <c r="T1850" s="800" t="s">
        <v>12148</v>
      </c>
      <c r="U1850" s="807"/>
      <c r="V1850" s="963"/>
      <c r="W1850" s="807"/>
      <c r="X1850" s="807"/>
      <c r="Y1850" s="807"/>
      <c r="Z1850" s="807"/>
      <c r="AA1850" s="807"/>
      <c r="AB1850" s="807"/>
      <c r="AC1850" s="807"/>
      <c r="AD1850" s="807"/>
      <c r="AE1850" s="807"/>
      <c r="AF1850" s="807"/>
      <c r="AG1850" s="807"/>
      <c r="AH1850" s="807"/>
      <c r="AI1850" s="807"/>
      <c r="AJ1850" s="807"/>
    </row>
    <row r="1851" spans="2:36" ht="45" customHeight="1" x14ac:dyDescent="0.25">
      <c r="B1851" s="784">
        <v>1843</v>
      </c>
      <c r="C1851" s="798" t="s">
        <v>2759</v>
      </c>
      <c r="D1851" s="785" t="s">
        <v>12149</v>
      </c>
      <c r="E1851" s="807" t="s">
        <v>12152</v>
      </c>
      <c r="F1851" s="785" t="s">
        <v>12150</v>
      </c>
      <c r="G1851" s="807" t="s">
        <v>10200</v>
      </c>
      <c r="H1851" s="807"/>
      <c r="I1851" s="807"/>
      <c r="J1851" s="807"/>
      <c r="K1851" s="807"/>
      <c r="L1851" s="807">
        <f t="shared" si="167"/>
        <v>45</v>
      </c>
      <c r="M1851" s="807"/>
      <c r="N1851" s="786">
        <v>3.75</v>
      </c>
      <c r="O1851" s="788"/>
      <c r="P1851" s="788"/>
      <c r="Q1851" s="807" t="s">
        <v>12150</v>
      </c>
      <c r="R1851" s="807" t="s">
        <v>16715</v>
      </c>
      <c r="S1851" s="807" t="s">
        <v>8952</v>
      </c>
      <c r="T1851" s="800" t="s">
        <v>12151</v>
      </c>
      <c r="U1851" s="807"/>
      <c r="V1851" s="963"/>
      <c r="W1851" s="807"/>
      <c r="X1851" s="807"/>
      <c r="Y1851" s="807"/>
      <c r="Z1851" s="807"/>
      <c r="AA1851" s="807"/>
      <c r="AB1851" s="807"/>
      <c r="AC1851" s="807"/>
      <c r="AD1851" s="807"/>
      <c r="AE1851" s="807"/>
      <c r="AF1851" s="807"/>
      <c r="AG1851" s="807"/>
      <c r="AH1851" s="807"/>
      <c r="AI1851" s="807"/>
      <c r="AJ1851" s="807"/>
    </row>
    <row r="1852" spans="2:36" ht="45" customHeight="1" x14ac:dyDescent="0.25">
      <c r="B1852" s="784">
        <v>1844</v>
      </c>
      <c r="C1852" s="785" t="s">
        <v>2809</v>
      </c>
      <c r="D1852" s="785" t="s">
        <v>12153</v>
      </c>
      <c r="E1852" s="807" t="s">
        <v>16177</v>
      </c>
      <c r="F1852" s="785" t="s">
        <v>16656</v>
      </c>
      <c r="G1852" s="807" t="s">
        <v>10200</v>
      </c>
      <c r="H1852" s="807"/>
      <c r="I1852" s="807"/>
      <c r="J1852" s="807"/>
      <c r="K1852" s="807"/>
      <c r="L1852" s="807">
        <f t="shared" si="167"/>
        <v>126</v>
      </c>
      <c r="M1852" s="807"/>
      <c r="N1852" s="786">
        <v>10.5</v>
      </c>
      <c r="O1852" s="788"/>
      <c r="P1852" s="788"/>
      <c r="Q1852" s="807" t="s">
        <v>16656</v>
      </c>
      <c r="R1852" s="807" t="s">
        <v>16715</v>
      </c>
      <c r="S1852" s="807" t="s">
        <v>8952</v>
      </c>
      <c r="T1852" s="800" t="s">
        <v>3581</v>
      </c>
      <c r="U1852" s="807"/>
      <c r="V1852" s="963">
        <v>5</v>
      </c>
      <c r="W1852" s="807" t="s">
        <v>10255</v>
      </c>
      <c r="X1852" s="807"/>
      <c r="Y1852" s="807"/>
      <c r="Z1852" s="807"/>
      <c r="AA1852" s="807"/>
      <c r="AB1852" s="807"/>
      <c r="AC1852" s="807"/>
      <c r="AD1852" s="807"/>
      <c r="AE1852" s="807"/>
      <c r="AF1852" s="807"/>
      <c r="AG1852" s="807"/>
      <c r="AH1852" s="807"/>
      <c r="AI1852" s="807"/>
      <c r="AJ1852" s="807"/>
    </row>
    <row r="1853" spans="2:36" ht="45" customHeight="1" x14ac:dyDescent="0.25">
      <c r="B1853" s="784">
        <v>1845</v>
      </c>
      <c r="C1853" s="785" t="s">
        <v>2809</v>
      </c>
      <c r="D1853" s="785" t="s">
        <v>12155</v>
      </c>
      <c r="E1853" s="807" t="s">
        <v>12156</v>
      </c>
      <c r="F1853" s="785" t="s">
        <v>12154</v>
      </c>
      <c r="G1853" s="807" t="s">
        <v>10200</v>
      </c>
      <c r="H1853" s="807"/>
      <c r="I1853" s="807"/>
      <c r="J1853" s="807"/>
      <c r="K1853" s="807"/>
      <c r="L1853" s="807">
        <f t="shared" si="167"/>
        <v>96</v>
      </c>
      <c r="M1853" s="807"/>
      <c r="N1853" s="786">
        <v>8</v>
      </c>
      <c r="O1853" s="788"/>
      <c r="P1853" s="788"/>
      <c r="Q1853" s="807" t="s">
        <v>12154</v>
      </c>
      <c r="R1853" s="807" t="s">
        <v>16715</v>
      </c>
      <c r="S1853" s="807" t="s">
        <v>8952</v>
      </c>
      <c r="T1853" s="800" t="s">
        <v>12157</v>
      </c>
      <c r="U1853" s="807"/>
      <c r="V1853" s="963"/>
      <c r="W1853" s="807"/>
      <c r="X1853" s="807"/>
      <c r="Y1853" s="807"/>
      <c r="Z1853" s="807"/>
      <c r="AA1853" s="807">
        <v>1</v>
      </c>
      <c r="AB1853" s="807"/>
      <c r="AC1853" s="807"/>
      <c r="AD1853" s="807"/>
      <c r="AE1853" s="807"/>
      <c r="AF1853" s="807"/>
      <c r="AG1853" s="807"/>
      <c r="AH1853" s="807"/>
      <c r="AI1853" s="807"/>
      <c r="AJ1853" s="807"/>
    </row>
    <row r="1854" spans="2:36" ht="30" customHeight="1" x14ac:dyDescent="0.25">
      <c r="B1854" s="784">
        <v>1846</v>
      </c>
      <c r="C1854" s="785" t="s">
        <v>9510</v>
      </c>
      <c r="D1854" s="808" t="s">
        <v>12162</v>
      </c>
      <c r="E1854" s="862" t="s">
        <v>12163</v>
      </c>
      <c r="F1854" s="855" t="s">
        <v>12164</v>
      </c>
      <c r="G1854" s="782" t="s">
        <v>7737</v>
      </c>
      <c r="H1854" s="781"/>
      <c r="I1854" s="781"/>
      <c r="J1854" s="781"/>
      <c r="K1854" s="781"/>
      <c r="L1854" s="807">
        <f t="shared" si="167"/>
        <v>96</v>
      </c>
      <c r="M1854" s="781"/>
      <c r="N1854" s="800">
        <v>8</v>
      </c>
      <c r="O1854" s="800"/>
      <c r="P1854" s="800"/>
      <c r="Q1854" s="800" t="s">
        <v>12164</v>
      </c>
      <c r="R1854" s="807" t="s">
        <v>17287</v>
      </c>
      <c r="S1854" s="800" t="s">
        <v>9057</v>
      </c>
      <c r="T1854" s="800"/>
      <c r="U1854" s="782"/>
      <c r="V1854" s="956"/>
      <c r="W1854" s="800"/>
      <c r="X1854" s="782"/>
      <c r="Y1854" s="782"/>
      <c r="Z1854" s="782"/>
      <c r="AA1854" s="782">
        <v>1</v>
      </c>
      <c r="AB1854" s="782" t="s">
        <v>12160</v>
      </c>
      <c r="AC1854" s="782"/>
      <c r="AD1854" s="782"/>
      <c r="AE1854" s="782"/>
      <c r="AF1854" s="782"/>
      <c r="AG1854" s="782"/>
      <c r="AH1854" s="782"/>
      <c r="AI1854" s="782" t="s">
        <v>15928</v>
      </c>
      <c r="AJ1854" s="782"/>
    </row>
    <row r="1855" spans="2:36" ht="45" customHeight="1" x14ac:dyDescent="0.25">
      <c r="B1855" s="784">
        <v>1847</v>
      </c>
      <c r="C1855" s="785" t="s">
        <v>2759</v>
      </c>
      <c r="D1855" s="808" t="s">
        <v>12165</v>
      </c>
      <c r="E1855" s="862" t="s">
        <v>15935</v>
      </c>
      <c r="F1855" s="855" t="s">
        <v>12166</v>
      </c>
      <c r="G1855" s="782" t="s">
        <v>7737</v>
      </c>
      <c r="H1855" s="781"/>
      <c r="I1855" s="781"/>
      <c r="J1855" s="781"/>
      <c r="K1855" s="781"/>
      <c r="L1855" s="807">
        <f t="shared" si="167"/>
        <v>96</v>
      </c>
      <c r="M1855" s="781"/>
      <c r="N1855" s="800">
        <v>8</v>
      </c>
      <c r="O1855" s="800"/>
      <c r="P1855" s="800"/>
      <c r="Q1855" s="800" t="s">
        <v>12166</v>
      </c>
      <c r="R1855" s="807" t="s">
        <v>17287</v>
      </c>
      <c r="S1855" s="800" t="s">
        <v>8952</v>
      </c>
      <c r="T1855" s="800" t="s">
        <v>17250</v>
      </c>
      <c r="U1855" s="782"/>
      <c r="V1855" s="956"/>
      <c r="W1855" s="800"/>
      <c r="X1855" s="782"/>
      <c r="Y1855" s="782"/>
      <c r="Z1855" s="782"/>
      <c r="AA1855" s="782">
        <v>1</v>
      </c>
      <c r="AB1855" s="782" t="s">
        <v>12160</v>
      </c>
      <c r="AC1855" s="782"/>
      <c r="AD1855" s="782"/>
      <c r="AE1855" s="782"/>
      <c r="AF1855" s="782"/>
      <c r="AG1855" s="782"/>
      <c r="AH1855" s="782"/>
      <c r="AI1855" s="782" t="s">
        <v>15928</v>
      </c>
      <c r="AJ1855" s="782"/>
    </row>
    <row r="1856" spans="2:36" ht="45" customHeight="1" x14ac:dyDescent="0.25">
      <c r="B1856" s="784">
        <v>1848</v>
      </c>
      <c r="C1856" s="785" t="s">
        <v>2759</v>
      </c>
      <c r="D1856" s="808" t="s">
        <v>12167</v>
      </c>
      <c r="E1856" s="862" t="s">
        <v>12168</v>
      </c>
      <c r="F1856" s="855" t="s">
        <v>12169</v>
      </c>
      <c r="G1856" s="782" t="s">
        <v>7737</v>
      </c>
      <c r="H1856" s="781"/>
      <c r="I1856" s="781"/>
      <c r="J1856" s="781"/>
      <c r="K1856" s="781"/>
      <c r="L1856" s="807">
        <f t="shared" si="167"/>
        <v>13.200000000000001</v>
      </c>
      <c r="M1856" s="781"/>
      <c r="N1856" s="800">
        <v>1.1000000000000001</v>
      </c>
      <c r="O1856" s="800"/>
      <c r="P1856" s="800"/>
      <c r="Q1856" s="800" t="s">
        <v>12169</v>
      </c>
      <c r="R1856" s="807" t="s">
        <v>17287</v>
      </c>
      <c r="S1856" s="800" t="s">
        <v>8952</v>
      </c>
      <c r="T1856" s="800" t="s">
        <v>15930</v>
      </c>
      <c r="U1856" s="782"/>
      <c r="V1856" s="956">
        <v>1</v>
      </c>
      <c r="W1856" s="800" t="s">
        <v>12160</v>
      </c>
      <c r="X1856" s="782"/>
      <c r="Y1856" s="782"/>
      <c r="Z1856" s="782"/>
      <c r="AA1856" s="782"/>
      <c r="AB1856" s="782"/>
      <c r="AC1856" s="782"/>
      <c r="AD1856" s="782"/>
      <c r="AE1856" s="782"/>
      <c r="AF1856" s="782"/>
      <c r="AG1856" s="782"/>
      <c r="AH1856" s="782"/>
      <c r="AI1856" s="782" t="s">
        <v>15931</v>
      </c>
      <c r="AJ1856" s="782"/>
    </row>
    <row r="1857" spans="2:36" ht="45" customHeight="1" x14ac:dyDescent="0.25">
      <c r="B1857" s="784">
        <v>1849</v>
      </c>
      <c r="C1857" s="785" t="s">
        <v>2809</v>
      </c>
      <c r="D1857" s="808" t="s">
        <v>12172</v>
      </c>
      <c r="E1857" s="862" t="s">
        <v>12156</v>
      </c>
      <c r="F1857" s="855" t="s">
        <v>12173</v>
      </c>
      <c r="G1857" s="807" t="s">
        <v>10200</v>
      </c>
      <c r="H1857" s="781"/>
      <c r="I1857" s="781"/>
      <c r="J1857" s="781"/>
      <c r="K1857" s="781"/>
      <c r="L1857" s="807">
        <f t="shared" si="167"/>
        <v>18</v>
      </c>
      <c r="M1857" s="781"/>
      <c r="N1857" s="800">
        <v>1.5</v>
      </c>
      <c r="O1857" s="800"/>
      <c r="P1857" s="800"/>
      <c r="Q1857" s="782" t="s">
        <v>12173</v>
      </c>
      <c r="R1857" s="807" t="s">
        <v>16715</v>
      </c>
      <c r="S1857" s="800" t="s">
        <v>8952</v>
      </c>
      <c r="T1857" s="800" t="s">
        <v>12174</v>
      </c>
      <c r="U1857" s="782"/>
      <c r="V1857" s="956"/>
      <c r="W1857" s="800"/>
      <c r="X1857" s="782"/>
      <c r="Y1857" s="782"/>
      <c r="Z1857" s="782"/>
      <c r="AA1857" s="782"/>
      <c r="AB1857" s="782"/>
      <c r="AC1857" s="782"/>
      <c r="AD1857" s="782"/>
      <c r="AE1857" s="782"/>
      <c r="AF1857" s="782"/>
      <c r="AG1857" s="782"/>
      <c r="AH1857" s="782"/>
      <c r="AI1857" s="782"/>
      <c r="AJ1857" s="782"/>
    </row>
    <row r="1858" spans="2:36" ht="45" customHeight="1" x14ac:dyDescent="0.25">
      <c r="B1858" s="784">
        <v>1850</v>
      </c>
      <c r="C1858" s="785" t="s">
        <v>2759</v>
      </c>
      <c r="D1858" s="808" t="s">
        <v>12176</v>
      </c>
      <c r="E1858" s="862" t="s">
        <v>12175</v>
      </c>
      <c r="F1858" s="855" t="s">
        <v>12179</v>
      </c>
      <c r="G1858" s="807" t="s">
        <v>10200</v>
      </c>
      <c r="H1858" s="781"/>
      <c r="I1858" s="781"/>
      <c r="J1858" s="781"/>
      <c r="K1858" s="781"/>
      <c r="L1858" s="807">
        <f t="shared" si="167"/>
        <v>9.6000000000000014</v>
      </c>
      <c r="M1858" s="781"/>
      <c r="N1858" s="800">
        <v>0.8</v>
      </c>
      <c r="O1858" s="800"/>
      <c r="P1858" s="800"/>
      <c r="Q1858" s="800" t="s">
        <v>12179</v>
      </c>
      <c r="R1858" s="807" t="s">
        <v>16715</v>
      </c>
      <c r="S1858" s="800" t="s">
        <v>8952</v>
      </c>
      <c r="T1858" s="800" t="s">
        <v>2910</v>
      </c>
      <c r="U1858" s="782"/>
      <c r="V1858" s="956"/>
      <c r="W1858" s="800"/>
      <c r="X1858" s="782"/>
      <c r="Y1858" s="782"/>
      <c r="Z1858" s="800" t="s">
        <v>14390</v>
      </c>
      <c r="AA1858" s="782"/>
      <c r="AB1858" s="782"/>
      <c r="AC1858" s="782"/>
      <c r="AD1858" s="782"/>
      <c r="AE1858" s="782"/>
      <c r="AF1858" s="782"/>
      <c r="AG1858" s="782"/>
      <c r="AH1858" s="782"/>
      <c r="AI1858" s="782"/>
      <c r="AJ1858" s="782"/>
    </row>
    <row r="1859" spans="2:36" ht="45" customHeight="1" x14ac:dyDescent="0.25">
      <c r="B1859" s="784">
        <v>1851</v>
      </c>
      <c r="C1859" s="785" t="s">
        <v>2759</v>
      </c>
      <c r="D1859" s="808" t="s">
        <v>12177</v>
      </c>
      <c r="E1859" s="862" t="s">
        <v>12178</v>
      </c>
      <c r="F1859" s="855" t="s">
        <v>12180</v>
      </c>
      <c r="G1859" s="807" t="s">
        <v>10200</v>
      </c>
      <c r="H1859" s="781"/>
      <c r="I1859" s="781"/>
      <c r="J1859" s="781"/>
      <c r="K1859" s="781"/>
      <c r="L1859" s="807">
        <f t="shared" si="167"/>
        <v>144</v>
      </c>
      <c r="M1859" s="781"/>
      <c r="N1859" s="800">
        <v>12</v>
      </c>
      <c r="O1859" s="800"/>
      <c r="P1859" s="800"/>
      <c r="Q1859" s="782" t="s">
        <v>12180</v>
      </c>
      <c r="R1859" s="807" t="s">
        <v>16715</v>
      </c>
      <c r="S1859" s="800" t="s">
        <v>8952</v>
      </c>
      <c r="T1859" s="800" t="s">
        <v>12181</v>
      </c>
      <c r="U1859" s="782"/>
      <c r="V1859" s="956"/>
      <c r="W1859" s="800"/>
      <c r="X1859" s="782"/>
      <c r="Y1859" s="782"/>
      <c r="Z1859" s="782"/>
      <c r="AA1859" s="782"/>
      <c r="AB1859" s="782"/>
      <c r="AC1859" s="782"/>
      <c r="AD1859" s="782"/>
      <c r="AE1859" s="782"/>
      <c r="AF1859" s="782"/>
      <c r="AG1859" s="782"/>
      <c r="AH1859" s="782"/>
      <c r="AI1859" s="782"/>
      <c r="AJ1859" s="782"/>
    </row>
    <row r="1860" spans="2:36" ht="45" customHeight="1" x14ac:dyDescent="0.25">
      <c r="B1860" s="784">
        <v>1852</v>
      </c>
      <c r="C1860" s="785" t="s">
        <v>2759</v>
      </c>
      <c r="D1860" s="808" t="s">
        <v>12182</v>
      </c>
      <c r="E1860" s="862" t="s">
        <v>12183</v>
      </c>
      <c r="F1860" s="855" t="s">
        <v>12184</v>
      </c>
      <c r="G1860" s="807" t="s">
        <v>10200</v>
      </c>
      <c r="H1860" s="781"/>
      <c r="I1860" s="781"/>
      <c r="J1860" s="781"/>
      <c r="K1860" s="781"/>
      <c r="L1860" s="807">
        <f t="shared" si="167"/>
        <v>192</v>
      </c>
      <c r="M1860" s="781"/>
      <c r="N1860" s="800">
        <v>16</v>
      </c>
      <c r="O1860" s="800"/>
      <c r="P1860" s="800"/>
      <c r="Q1860" s="782" t="s">
        <v>12184</v>
      </c>
      <c r="R1860" s="807" t="s">
        <v>16715</v>
      </c>
      <c r="S1860" s="800" t="s">
        <v>8952</v>
      </c>
      <c r="T1860" s="800" t="s">
        <v>3266</v>
      </c>
      <c r="U1860" s="782"/>
      <c r="V1860" s="956"/>
      <c r="W1860" s="800"/>
      <c r="X1860" s="782"/>
      <c r="Y1860" s="782"/>
      <c r="Z1860" s="782"/>
      <c r="AA1860" s="782">
        <v>2</v>
      </c>
      <c r="AB1860" s="782"/>
      <c r="AC1860" s="782"/>
      <c r="AD1860" s="782"/>
      <c r="AE1860" s="782"/>
      <c r="AF1860" s="782"/>
      <c r="AG1860" s="782"/>
      <c r="AH1860" s="782"/>
      <c r="AI1860" s="782"/>
      <c r="AJ1860" s="782"/>
    </row>
    <row r="1861" spans="2:36" ht="47.25" customHeight="1" x14ac:dyDescent="0.25">
      <c r="B1861" s="784">
        <v>1853</v>
      </c>
      <c r="C1861" s="785" t="s">
        <v>2809</v>
      </c>
      <c r="D1861" s="808" t="s">
        <v>12185</v>
      </c>
      <c r="E1861" s="862" t="s">
        <v>12187</v>
      </c>
      <c r="F1861" s="855" t="s">
        <v>12186</v>
      </c>
      <c r="G1861" s="807" t="s">
        <v>10200</v>
      </c>
      <c r="H1861" s="781"/>
      <c r="I1861" s="781"/>
      <c r="J1861" s="781"/>
      <c r="K1861" s="781"/>
      <c r="L1861" s="807">
        <f t="shared" si="167"/>
        <v>384</v>
      </c>
      <c r="M1861" s="781"/>
      <c r="N1861" s="800">
        <v>32</v>
      </c>
      <c r="O1861" s="800"/>
      <c r="P1861" s="800"/>
      <c r="Q1861" s="782" t="s">
        <v>12186</v>
      </c>
      <c r="R1861" s="807" t="s">
        <v>16715</v>
      </c>
      <c r="S1861" s="800" t="s">
        <v>8952</v>
      </c>
      <c r="T1861" s="800" t="s">
        <v>2953</v>
      </c>
      <c r="U1861" s="782"/>
      <c r="V1861" s="956"/>
      <c r="W1861" s="800"/>
      <c r="X1861" s="782"/>
      <c r="Y1861" s="782"/>
      <c r="Z1861" s="782"/>
      <c r="AA1861" s="782"/>
      <c r="AB1861" s="782"/>
      <c r="AC1861" s="782"/>
      <c r="AD1861" s="782"/>
      <c r="AE1861" s="782"/>
      <c r="AF1861" s="782"/>
      <c r="AG1861" s="782"/>
      <c r="AH1861" s="782"/>
      <c r="AI1861" s="782"/>
      <c r="AJ1861" s="782"/>
    </row>
    <row r="1862" spans="2:36" ht="45" customHeight="1" x14ac:dyDescent="0.25">
      <c r="B1862" s="784">
        <v>1854</v>
      </c>
      <c r="C1862" s="785" t="s">
        <v>2759</v>
      </c>
      <c r="D1862" s="808" t="s">
        <v>12188</v>
      </c>
      <c r="E1862" s="862" t="s">
        <v>12189</v>
      </c>
      <c r="F1862" s="855" t="s">
        <v>12190</v>
      </c>
      <c r="G1862" s="807" t="s">
        <v>10200</v>
      </c>
      <c r="H1862" s="781"/>
      <c r="I1862" s="781"/>
      <c r="J1862" s="781"/>
      <c r="K1862" s="781"/>
      <c r="L1862" s="807">
        <f t="shared" si="167"/>
        <v>26.400000000000002</v>
      </c>
      <c r="M1862" s="781"/>
      <c r="N1862" s="800">
        <v>2.2000000000000002</v>
      </c>
      <c r="O1862" s="800"/>
      <c r="P1862" s="800"/>
      <c r="Q1862" s="782" t="s">
        <v>12190</v>
      </c>
      <c r="R1862" s="807" t="s">
        <v>16715</v>
      </c>
      <c r="S1862" s="800" t="s">
        <v>8952</v>
      </c>
      <c r="T1862" s="800" t="s">
        <v>12191</v>
      </c>
      <c r="U1862" s="782"/>
      <c r="V1862" s="956">
        <v>1</v>
      </c>
      <c r="W1862" s="800"/>
      <c r="X1862" s="782"/>
      <c r="Y1862" s="782"/>
      <c r="Z1862" s="782"/>
      <c r="AA1862" s="782"/>
      <c r="AB1862" s="782"/>
      <c r="AC1862" s="782"/>
      <c r="AD1862" s="782"/>
      <c r="AE1862" s="782"/>
      <c r="AF1862" s="782"/>
      <c r="AG1862" s="782"/>
      <c r="AH1862" s="782"/>
      <c r="AI1862" s="782"/>
      <c r="AJ1862" s="782"/>
    </row>
    <row r="1863" spans="2:36" ht="45" customHeight="1" x14ac:dyDescent="0.25">
      <c r="B1863" s="784">
        <v>1855</v>
      </c>
      <c r="C1863" s="785" t="s">
        <v>2759</v>
      </c>
      <c r="D1863" s="808" t="s">
        <v>12193</v>
      </c>
      <c r="E1863" s="862" t="s">
        <v>12194</v>
      </c>
      <c r="F1863" s="855" t="s">
        <v>14006</v>
      </c>
      <c r="G1863" s="807" t="s">
        <v>10200</v>
      </c>
      <c r="H1863" s="781"/>
      <c r="I1863" s="781"/>
      <c r="J1863" s="781"/>
      <c r="K1863" s="781"/>
      <c r="L1863" s="807">
        <f t="shared" si="167"/>
        <v>23.04</v>
      </c>
      <c r="M1863" s="781"/>
      <c r="N1863" s="800">
        <v>1.92</v>
      </c>
      <c r="O1863" s="800"/>
      <c r="P1863" s="800"/>
      <c r="Q1863" s="782" t="s">
        <v>14006</v>
      </c>
      <c r="R1863" s="807" t="s">
        <v>16715</v>
      </c>
      <c r="S1863" s="800" t="s">
        <v>8952</v>
      </c>
      <c r="T1863" s="800" t="s">
        <v>12195</v>
      </c>
      <c r="U1863" s="782"/>
      <c r="V1863" s="956"/>
      <c r="W1863" s="800"/>
      <c r="X1863" s="782"/>
      <c r="Y1863" s="782"/>
      <c r="Z1863" s="782" t="s">
        <v>14007</v>
      </c>
      <c r="AA1863" s="782"/>
      <c r="AB1863" s="782"/>
      <c r="AC1863" s="782"/>
      <c r="AD1863" s="782"/>
      <c r="AE1863" s="782"/>
      <c r="AF1863" s="782"/>
      <c r="AG1863" s="782"/>
      <c r="AH1863" s="782"/>
      <c r="AI1863" s="782"/>
      <c r="AJ1863" s="782"/>
    </row>
    <row r="1864" spans="2:36" ht="45" customHeight="1" x14ac:dyDescent="0.25">
      <c r="B1864" s="784">
        <v>1856</v>
      </c>
      <c r="C1864" s="785" t="s">
        <v>2759</v>
      </c>
      <c r="D1864" s="808" t="s">
        <v>12196</v>
      </c>
      <c r="E1864" s="862" t="s">
        <v>12197</v>
      </c>
      <c r="F1864" s="855" t="s">
        <v>12198</v>
      </c>
      <c r="G1864" s="807" t="s">
        <v>10200</v>
      </c>
      <c r="H1864" s="781"/>
      <c r="I1864" s="781"/>
      <c r="J1864" s="781"/>
      <c r="K1864" s="781"/>
      <c r="L1864" s="807">
        <f t="shared" si="167"/>
        <v>2.88</v>
      </c>
      <c r="M1864" s="781"/>
      <c r="N1864" s="800">
        <v>0.24</v>
      </c>
      <c r="O1864" s="800"/>
      <c r="P1864" s="800"/>
      <c r="Q1864" s="782" t="s">
        <v>12198</v>
      </c>
      <c r="R1864" s="807" t="s">
        <v>16715</v>
      </c>
      <c r="S1864" s="800" t="s">
        <v>8952</v>
      </c>
      <c r="T1864" s="800" t="s">
        <v>2966</v>
      </c>
      <c r="U1864" s="782"/>
      <c r="V1864" s="956"/>
      <c r="W1864" s="800"/>
      <c r="X1864" s="782"/>
      <c r="Y1864" s="782"/>
      <c r="Z1864" s="782"/>
      <c r="AA1864" s="782"/>
      <c r="AB1864" s="782"/>
      <c r="AC1864" s="782"/>
      <c r="AD1864" s="782"/>
      <c r="AE1864" s="782"/>
      <c r="AF1864" s="782"/>
      <c r="AG1864" s="782"/>
      <c r="AH1864" s="782"/>
      <c r="AI1864" s="782"/>
      <c r="AJ1864" s="782"/>
    </row>
    <row r="1865" spans="2:36" ht="45" customHeight="1" x14ac:dyDescent="0.25">
      <c r="B1865" s="784">
        <v>1857</v>
      </c>
      <c r="C1865" s="785" t="s">
        <v>2759</v>
      </c>
      <c r="D1865" s="808" t="s">
        <v>12199</v>
      </c>
      <c r="E1865" s="862" t="s">
        <v>12200</v>
      </c>
      <c r="F1865" s="855" t="s">
        <v>12201</v>
      </c>
      <c r="G1865" s="807" t="s">
        <v>10200</v>
      </c>
      <c r="H1865" s="781"/>
      <c r="I1865" s="781"/>
      <c r="J1865" s="781"/>
      <c r="K1865" s="781"/>
      <c r="L1865" s="807">
        <f t="shared" si="167"/>
        <v>102.96000000000001</v>
      </c>
      <c r="M1865" s="781"/>
      <c r="N1865" s="800">
        <v>8.58</v>
      </c>
      <c r="O1865" s="800"/>
      <c r="P1865" s="800"/>
      <c r="Q1865" s="782" t="s">
        <v>12201</v>
      </c>
      <c r="R1865" s="807" t="s">
        <v>16715</v>
      </c>
      <c r="S1865" s="800" t="s">
        <v>8952</v>
      </c>
      <c r="T1865" s="800" t="s">
        <v>12202</v>
      </c>
      <c r="U1865" s="782"/>
      <c r="V1865" s="956"/>
      <c r="W1865" s="800"/>
      <c r="X1865" s="782"/>
      <c r="Y1865" s="782"/>
      <c r="Z1865" s="782" t="s">
        <v>1589</v>
      </c>
      <c r="AA1865" s="782"/>
      <c r="AB1865" s="782"/>
      <c r="AC1865" s="782"/>
      <c r="AD1865" s="782"/>
      <c r="AE1865" s="782"/>
      <c r="AF1865" s="782"/>
      <c r="AG1865" s="782"/>
      <c r="AH1865" s="782"/>
      <c r="AI1865" s="782"/>
      <c r="AJ1865" s="782"/>
    </row>
    <row r="1866" spans="2:36" ht="45" customHeight="1" x14ac:dyDescent="0.25">
      <c r="B1866" s="784">
        <v>1858</v>
      </c>
      <c r="C1866" s="785" t="s">
        <v>2759</v>
      </c>
      <c r="D1866" s="808" t="s">
        <v>12203</v>
      </c>
      <c r="E1866" s="862" t="s">
        <v>12204</v>
      </c>
      <c r="F1866" s="855" t="s">
        <v>12205</v>
      </c>
      <c r="G1866" s="807" t="s">
        <v>10200</v>
      </c>
      <c r="H1866" s="781"/>
      <c r="I1866" s="781"/>
      <c r="J1866" s="781"/>
      <c r="K1866" s="781"/>
      <c r="L1866" s="807">
        <f t="shared" si="167"/>
        <v>36</v>
      </c>
      <c r="M1866" s="781"/>
      <c r="N1866" s="800">
        <v>3</v>
      </c>
      <c r="O1866" s="800"/>
      <c r="P1866" s="800"/>
      <c r="Q1866" s="782" t="s">
        <v>12205</v>
      </c>
      <c r="R1866" s="807" t="s">
        <v>16715</v>
      </c>
      <c r="S1866" s="800" t="s">
        <v>8952</v>
      </c>
      <c r="T1866" s="800" t="s">
        <v>2979</v>
      </c>
      <c r="U1866" s="782"/>
      <c r="V1866" s="956"/>
      <c r="W1866" s="800"/>
      <c r="X1866" s="782"/>
      <c r="Y1866" s="782"/>
      <c r="Z1866" s="782" t="s">
        <v>11654</v>
      </c>
      <c r="AA1866" s="782"/>
      <c r="AB1866" s="782"/>
      <c r="AC1866" s="782"/>
      <c r="AD1866" s="782"/>
      <c r="AE1866" s="782"/>
      <c r="AF1866" s="782"/>
      <c r="AG1866" s="782"/>
      <c r="AH1866" s="782"/>
      <c r="AI1866" s="782"/>
      <c r="AJ1866" s="782"/>
    </row>
    <row r="1867" spans="2:36" ht="45" customHeight="1" x14ac:dyDescent="0.25">
      <c r="B1867" s="784">
        <v>1859</v>
      </c>
      <c r="C1867" s="785" t="s">
        <v>2759</v>
      </c>
      <c r="D1867" s="808" t="s">
        <v>12206</v>
      </c>
      <c r="E1867" s="862" t="s">
        <v>12207</v>
      </c>
      <c r="F1867" s="855" t="s">
        <v>12208</v>
      </c>
      <c r="G1867" s="807" t="s">
        <v>10200</v>
      </c>
      <c r="H1867" s="781"/>
      <c r="I1867" s="781"/>
      <c r="J1867" s="781"/>
      <c r="K1867" s="781"/>
      <c r="L1867" s="807">
        <f t="shared" si="167"/>
        <v>39.599999999999994</v>
      </c>
      <c r="M1867" s="781"/>
      <c r="N1867" s="800">
        <v>3.3</v>
      </c>
      <c r="O1867" s="800"/>
      <c r="P1867" s="800"/>
      <c r="Q1867" s="782" t="s">
        <v>12208</v>
      </c>
      <c r="R1867" s="807" t="s">
        <v>16715</v>
      </c>
      <c r="S1867" s="800" t="s">
        <v>8952</v>
      </c>
      <c r="T1867" s="800" t="s">
        <v>12209</v>
      </c>
      <c r="U1867" s="782"/>
      <c r="V1867" s="956">
        <v>1</v>
      </c>
      <c r="W1867" s="800"/>
      <c r="X1867" s="782"/>
      <c r="Y1867" s="782"/>
      <c r="Z1867" s="782"/>
      <c r="AA1867" s="782"/>
      <c r="AB1867" s="782"/>
      <c r="AC1867" s="782"/>
      <c r="AD1867" s="782"/>
      <c r="AE1867" s="782"/>
      <c r="AF1867" s="782"/>
      <c r="AG1867" s="782"/>
      <c r="AH1867" s="782"/>
      <c r="AI1867" s="782"/>
      <c r="AJ1867" s="782"/>
    </row>
    <row r="1868" spans="2:36" ht="45" customHeight="1" x14ac:dyDescent="0.25">
      <c r="B1868" s="784">
        <v>1860</v>
      </c>
      <c r="C1868" s="785" t="s">
        <v>2759</v>
      </c>
      <c r="D1868" s="808" t="s">
        <v>12210</v>
      </c>
      <c r="E1868" s="862" t="s">
        <v>12211</v>
      </c>
      <c r="F1868" s="855" t="s">
        <v>12212</v>
      </c>
      <c r="G1868" s="807" t="s">
        <v>10200</v>
      </c>
      <c r="H1868" s="781"/>
      <c r="I1868" s="781"/>
      <c r="J1868" s="781"/>
      <c r="K1868" s="781"/>
      <c r="L1868" s="807">
        <f t="shared" si="167"/>
        <v>31.68</v>
      </c>
      <c r="M1868" s="781"/>
      <c r="N1868" s="800">
        <v>2.64</v>
      </c>
      <c r="O1868" s="800"/>
      <c r="P1868" s="800"/>
      <c r="Q1868" s="782" t="s">
        <v>12212</v>
      </c>
      <c r="R1868" s="807" t="s">
        <v>16715</v>
      </c>
      <c r="S1868" s="800" t="s">
        <v>8952</v>
      </c>
      <c r="T1868" s="800" t="s">
        <v>12213</v>
      </c>
      <c r="U1868" s="782"/>
      <c r="V1868" s="956"/>
      <c r="W1868" s="800"/>
      <c r="X1868" s="782"/>
      <c r="Y1868" s="782"/>
      <c r="Z1868" s="782" t="s">
        <v>1589</v>
      </c>
      <c r="AA1868" s="782"/>
      <c r="AB1868" s="782"/>
      <c r="AC1868" s="782"/>
      <c r="AD1868" s="782"/>
      <c r="AE1868" s="782"/>
      <c r="AF1868" s="782"/>
      <c r="AG1868" s="782"/>
      <c r="AH1868" s="782"/>
      <c r="AI1868" s="782"/>
      <c r="AJ1868" s="782"/>
    </row>
    <row r="1869" spans="2:36" ht="45" customHeight="1" x14ac:dyDescent="0.25">
      <c r="B1869" s="784">
        <v>1861</v>
      </c>
      <c r="C1869" s="785" t="s">
        <v>2759</v>
      </c>
      <c r="D1869" s="808" t="s">
        <v>12215</v>
      </c>
      <c r="E1869" s="862" t="s">
        <v>12214</v>
      </c>
      <c r="F1869" s="855" t="s">
        <v>3001</v>
      </c>
      <c r="G1869" s="807" t="s">
        <v>10200</v>
      </c>
      <c r="H1869" s="781"/>
      <c r="I1869" s="781"/>
      <c r="J1869" s="781"/>
      <c r="K1869" s="781"/>
      <c r="L1869" s="807">
        <f t="shared" si="167"/>
        <v>9</v>
      </c>
      <c r="M1869" s="781"/>
      <c r="N1869" s="800">
        <v>0.75</v>
      </c>
      <c r="O1869" s="800"/>
      <c r="P1869" s="800"/>
      <c r="Q1869" s="782" t="s">
        <v>3001</v>
      </c>
      <c r="R1869" s="807" t="s">
        <v>16715</v>
      </c>
      <c r="S1869" s="800" t="s">
        <v>8952</v>
      </c>
      <c r="T1869" s="800" t="s">
        <v>3004</v>
      </c>
      <c r="U1869" s="782"/>
      <c r="V1869" s="956"/>
      <c r="W1869" s="800"/>
      <c r="X1869" s="782"/>
      <c r="Y1869" s="782"/>
      <c r="Z1869" s="782"/>
      <c r="AA1869" s="782"/>
      <c r="AB1869" s="782"/>
      <c r="AC1869" s="782"/>
      <c r="AD1869" s="782"/>
      <c r="AE1869" s="782"/>
      <c r="AF1869" s="782"/>
      <c r="AG1869" s="782"/>
      <c r="AH1869" s="782"/>
      <c r="AI1869" s="782"/>
      <c r="AJ1869" s="782"/>
    </row>
    <row r="1870" spans="2:36" ht="45" customHeight="1" x14ac:dyDescent="0.25">
      <c r="B1870" s="784">
        <v>1862</v>
      </c>
      <c r="C1870" s="785" t="s">
        <v>2759</v>
      </c>
      <c r="D1870" s="808" t="s">
        <v>12216</v>
      </c>
      <c r="E1870" s="862" t="s">
        <v>12217</v>
      </c>
      <c r="F1870" s="855" t="s">
        <v>3001</v>
      </c>
      <c r="G1870" s="807" t="s">
        <v>10200</v>
      </c>
      <c r="H1870" s="781"/>
      <c r="I1870" s="781"/>
      <c r="J1870" s="781"/>
      <c r="K1870" s="781"/>
      <c r="L1870" s="807">
        <f t="shared" si="167"/>
        <v>288</v>
      </c>
      <c r="M1870" s="781"/>
      <c r="N1870" s="800">
        <v>24</v>
      </c>
      <c r="O1870" s="800"/>
      <c r="P1870" s="800"/>
      <c r="Q1870" s="782" t="s">
        <v>3001</v>
      </c>
      <c r="R1870" s="807" t="s">
        <v>16715</v>
      </c>
      <c r="S1870" s="800" t="s">
        <v>8952</v>
      </c>
      <c r="T1870" s="800" t="s">
        <v>3008</v>
      </c>
      <c r="U1870" s="782"/>
      <c r="V1870" s="956"/>
      <c r="W1870" s="800"/>
      <c r="X1870" s="782"/>
      <c r="Y1870" s="782"/>
      <c r="Z1870" s="782"/>
      <c r="AA1870" s="782"/>
      <c r="AB1870" s="782"/>
      <c r="AC1870" s="782"/>
      <c r="AD1870" s="782"/>
      <c r="AE1870" s="782"/>
      <c r="AF1870" s="782"/>
      <c r="AG1870" s="782"/>
      <c r="AH1870" s="782"/>
      <c r="AI1870" s="782"/>
      <c r="AJ1870" s="782"/>
    </row>
    <row r="1871" spans="2:36" ht="47.25" customHeight="1" x14ac:dyDescent="0.25">
      <c r="B1871" s="784">
        <v>1863</v>
      </c>
      <c r="C1871" s="785" t="s">
        <v>2809</v>
      </c>
      <c r="D1871" s="808" t="s">
        <v>12218</v>
      </c>
      <c r="E1871" s="862" t="s">
        <v>12219</v>
      </c>
      <c r="F1871" s="855" t="s">
        <v>12220</v>
      </c>
      <c r="G1871" s="807" t="s">
        <v>10200</v>
      </c>
      <c r="H1871" s="781"/>
      <c r="I1871" s="781"/>
      <c r="J1871" s="781"/>
      <c r="K1871" s="781"/>
      <c r="L1871" s="807">
        <f t="shared" ref="L1871:M1934" si="168">N1871*12</f>
        <v>18</v>
      </c>
      <c r="M1871" s="781"/>
      <c r="N1871" s="800">
        <v>1.5</v>
      </c>
      <c r="O1871" s="800"/>
      <c r="P1871" s="800"/>
      <c r="Q1871" s="782" t="s">
        <v>12220</v>
      </c>
      <c r="R1871" s="807" t="s">
        <v>16715</v>
      </c>
      <c r="S1871" s="800" t="s">
        <v>8952</v>
      </c>
      <c r="T1871" s="800" t="s">
        <v>3014</v>
      </c>
      <c r="U1871" s="782"/>
      <c r="V1871" s="956"/>
      <c r="W1871" s="800"/>
      <c r="X1871" s="782"/>
      <c r="Y1871" s="782"/>
      <c r="Z1871" s="782"/>
      <c r="AA1871" s="782"/>
      <c r="AB1871" s="782"/>
      <c r="AC1871" s="782"/>
      <c r="AD1871" s="782"/>
      <c r="AE1871" s="782"/>
      <c r="AF1871" s="782"/>
      <c r="AG1871" s="782"/>
      <c r="AH1871" s="782"/>
      <c r="AI1871" s="782"/>
      <c r="AJ1871" s="782"/>
    </row>
    <row r="1872" spans="2:36" ht="45" customHeight="1" x14ac:dyDescent="0.25">
      <c r="B1872" s="784">
        <v>1864</v>
      </c>
      <c r="C1872" s="785" t="s">
        <v>2790</v>
      </c>
      <c r="D1872" s="808" t="s">
        <v>12221</v>
      </c>
      <c r="E1872" s="862" t="s">
        <v>12222</v>
      </c>
      <c r="F1872" s="855" t="s">
        <v>12223</v>
      </c>
      <c r="G1872" s="807" t="s">
        <v>10200</v>
      </c>
      <c r="H1872" s="781"/>
      <c r="I1872" s="781"/>
      <c r="J1872" s="781"/>
      <c r="K1872" s="781"/>
      <c r="L1872" s="807">
        <f t="shared" si="168"/>
        <v>18</v>
      </c>
      <c r="M1872" s="781"/>
      <c r="N1872" s="800">
        <v>1.5</v>
      </c>
      <c r="O1872" s="800"/>
      <c r="P1872" s="800"/>
      <c r="Q1872" s="782" t="s">
        <v>12223</v>
      </c>
      <c r="R1872" s="807" t="s">
        <v>16715</v>
      </c>
      <c r="S1872" s="800" t="s">
        <v>8952</v>
      </c>
      <c r="T1872" s="800" t="s">
        <v>12224</v>
      </c>
      <c r="U1872" s="782"/>
      <c r="V1872" s="956"/>
      <c r="W1872" s="800"/>
      <c r="X1872" s="782"/>
      <c r="Y1872" s="782"/>
      <c r="Z1872" s="782"/>
      <c r="AA1872" s="782"/>
      <c r="AB1872" s="782"/>
      <c r="AC1872" s="782"/>
      <c r="AD1872" s="782"/>
      <c r="AE1872" s="782"/>
      <c r="AF1872" s="782"/>
      <c r="AG1872" s="782"/>
      <c r="AH1872" s="782"/>
      <c r="AI1872" s="782"/>
      <c r="AJ1872" s="782"/>
    </row>
    <row r="1873" spans="2:36" ht="45" customHeight="1" x14ac:dyDescent="0.25">
      <c r="B1873" s="784">
        <v>1865</v>
      </c>
      <c r="C1873" s="785" t="s">
        <v>2809</v>
      </c>
      <c r="D1873" s="808" t="s">
        <v>12225</v>
      </c>
      <c r="E1873" s="862" t="s">
        <v>12227</v>
      </c>
      <c r="F1873" s="855" t="s">
        <v>12226</v>
      </c>
      <c r="G1873" s="807" t="s">
        <v>10200</v>
      </c>
      <c r="H1873" s="781"/>
      <c r="I1873" s="781"/>
      <c r="J1873" s="781"/>
      <c r="K1873" s="781"/>
      <c r="L1873" s="807">
        <f t="shared" si="168"/>
        <v>171.60000000000002</v>
      </c>
      <c r="M1873" s="781"/>
      <c r="N1873" s="800">
        <v>14.3</v>
      </c>
      <c r="O1873" s="800"/>
      <c r="P1873" s="800"/>
      <c r="Q1873" s="782" t="s">
        <v>12226</v>
      </c>
      <c r="R1873" s="807" t="s">
        <v>16715</v>
      </c>
      <c r="S1873" s="800" t="s">
        <v>8952</v>
      </c>
      <c r="T1873" s="800" t="s">
        <v>12228</v>
      </c>
      <c r="U1873" s="782"/>
      <c r="V1873" s="956">
        <v>1</v>
      </c>
      <c r="W1873" s="800"/>
      <c r="X1873" s="782"/>
      <c r="Y1873" s="782"/>
      <c r="Z1873" s="782"/>
      <c r="AA1873" s="782"/>
      <c r="AB1873" s="782"/>
      <c r="AC1873" s="782"/>
      <c r="AD1873" s="782"/>
      <c r="AE1873" s="782"/>
      <c r="AF1873" s="782"/>
      <c r="AG1873" s="782"/>
      <c r="AH1873" s="782"/>
      <c r="AI1873" s="782"/>
      <c r="AJ1873" s="782"/>
    </row>
    <row r="1874" spans="2:36" ht="45" customHeight="1" x14ac:dyDescent="0.25">
      <c r="B1874" s="784">
        <v>1866</v>
      </c>
      <c r="C1874" s="785" t="s">
        <v>2759</v>
      </c>
      <c r="D1874" s="808" t="s">
        <v>12230</v>
      </c>
      <c r="E1874" s="862" t="s">
        <v>12231</v>
      </c>
      <c r="F1874" s="855" t="s">
        <v>12229</v>
      </c>
      <c r="G1874" s="807" t="s">
        <v>10200</v>
      </c>
      <c r="H1874" s="781"/>
      <c r="I1874" s="781"/>
      <c r="J1874" s="781"/>
      <c r="K1874" s="781"/>
      <c r="L1874" s="807">
        <f t="shared" si="168"/>
        <v>92.4</v>
      </c>
      <c r="M1874" s="781"/>
      <c r="N1874" s="800">
        <v>7.7</v>
      </c>
      <c r="O1874" s="800"/>
      <c r="P1874" s="800"/>
      <c r="Q1874" s="782" t="s">
        <v>12229</v>
      </c>
      <c r="R1874" s="807" t="s">
        <v>16715</v>
      </c>
      <c r="S1874" s="800" t="s">
        <v>8952</v>
      </c>
      <c r="T1874" s="800" t="s">
        <v>12232</v>
      </c>
      <c r="U1874" s="782"/>
      <c r="V1874" s="956"/>
      <c r="W1874" s="800"/>
      <c r="X1874" s="782"/>
      <c r="Y1874" s="782"/>
      <c r="Z1874" s="782"/>
      <c r="AA1874" s="782"/>
      <c r="AB1874" s="782"/>
      <c r="AC1874" s="782"/>
      <c r="AD1874" s="782"/>
      <c r="AE1874" s="782"/>
      <c r="AF1874" s="782"/>
      <c r="AG1874" s="782"/>
      <c r="AH1874" s="782"/>
      <c r="AI1874" s="782"/>
      <c r="AJ1874" s="782"/>
    </row>
    <row r="1875" spans="2:36" ht="47.25" customHeight="1" x14ac:dyDescent="0.25">
      <c r="B1875" s="784">
        <v>1867</v>
      </c>
      <c r="C1875" s="785" t="s">
        <v>2759</v>
      </c>
      <c r="D1875" s="808" t="s">
        <v>12234</v>
      </c>
      <c r="E1875" s="862" t="s">
        <v>12233</v>
      </c>
      <c r="F1875" s="855" t="s">
        <v>13297</v>
      </c>
      <c r="G1875" s="807" t="s">
        <v>10200</v>
      </c>
      <c r="H1875" s="781"/>
      <c r="I1875" s="781"/>
      <c r="J1875" s="781"/>
      <c r="K1875" s="781"/>
      <c r="L1875" s="807">
        <f t="shared" si="168"/>
        <v>34.32</v>
      </c>
      <c r="M1875" s="781"/>
      <c r="N1875" s="800">
        <v>2.86</v>
      </c>
      <c r="O1875" s="800"/>
      <c r="P1875" s="800"/>
      <c r="Q1875" s="800" t="s">
        <v>13298</v>
      </c>
      <c r="R1875" s="807" t="s">
        <v>16715</v>
      </c>
      <c r="S1875" s="800" t="s">
        <v>8952</v>
      </c>
      <c r="T1875" s="800" t="s">
        <v>12235</v>
      </c>
      <c r="U1875" s="782"/>
      <c r="V1875" s="956"/>
      <c r="W1875" s="800"/>
      <c r="X1875" s="782"/>
      <c r="Y1875" s="782"/>
      <c r="Z1875" s="782"/>
      <c r="AA1875" s="782"/>
      <c r="AB1875" s="782"/>
      <c r="AC1875" s="782"/>
      <c r="AD1875" s="782"/>
      <c r="AE1875" s="782"/>
      <c r="AF1875" s="782"/>
      <c r="AG1875" s="782"/>
      <c r="AH1875" s="782"/>
      <c r="AI1875" s="782"/>
      <c r="AJ1875" s="782"/>
    </row>
    <row r="1876" spans="2:36" ht="47.25" customHeight="1" x14ac:dyDescent="0.25">
      <c r="B1876" s="784">
        <v>1868</v>
      </c>
      <c r="C1876" s="785" t="s">
        <v>2759</v>
      </c>
      <c r="D1876" s="808" t="s">
        <v>12236</v>
      </c>
      <c r="E1876" s="862" t="s">
        <v>12237</v>
      </c>
      <c r="F1876" s="808" t="s">
        <v>16582</v>
      </c>
      <c r="G1876" s="807" t="s">
        <v>10200</v>
      </c>
      <c r="H1876" s="781"/>
      <c r="I1876" s="781"/>
      <c r="J1876" s="781"/>
      <c r="K1876" s="781"/>
      <c r="L1876" s="807">
        <f t="shared" si="168"/>
        <v>171.60000000000002</v>
      </c>
      <c r="M1876" s="781"/>
      <c r="N1876" s="800">
        <v>14.3</v>
      </c>
      <c r="O1876" s="800"/>
      <c r="P1876" s="800"/>
      <c r="Q1876" s="800" t="s">
        <v>17257</v>
      </c>
      <c r="R1876" s="807" t="s">
        <v>16715</v>
      </c>
      <c r="S1876" s="800" t="s">
        <v>8952</v>
      </c>
      <c r="T1876" s="800" t="s">
        <v>12238</v>
      </c>
      <c r="U1876" s="782"/>
      <c r="V1876" s="956">
        <v>3</v>
      </c>
      <c r="W1876" s="800"/>
      <c r="X1876" s="782"/>
      <c r="Y1876" s="782"/>
      <c r="Z1876" s="782"/>
      <c r="AA1876" s="782"/>
      <c r="AB1876" s="782"/>
      <c r="AC1876" s="782"/>
      <c r="AD1876" s="782"/>
      <c r="AE1876" s="782"/>
      <c r="AF1876" s="782"/>
      <c r="AG1876" s="782"/>
      <c r="AH1876" s="782"/>
      <c r="AI1876" s="782"/>
      <c r="AJ1876" s="782"/>
    </row>
    <row r="1877" spans="2:36" ht="45" customHeight="1" x14ac:dyDescent="0.25">
      <c r="B1877" s="784">
        <v>1869</v>
      </c>
      <c r="C1877" s="785" t="s">
        <v>9510</v>
      </c>
      <c r="D1877" s="808" t="s">
        <v>12241</v>
      </c>
      <c r="E1877" s="862" t="s">
        <v>12240</v>
      </c>
      <c r="F1877" s="855" t="s">
        <v>12242</v>
      </c>
      <c r="G1877" s="807" t="s">
        <v>10200</v>
      </c>
      <c r="H1877" s="781"/>
      <c r="I1877" s="781"/>
      <c r="J1877" s="781"/>
      <c r="K1877" s="781"/>
      <c r="L1877" s="807">
        <f t="shared" si="168"/>
        <v>52.800000000000004</v>
      </c>
      <c r="M1877" s="781"/>
      <c r="N1877" s="800">
        <v>4.4000000000000004</v>
      </c>
      <c r="O1877" s="800"/>
      <c r="P1877" s="800"/>
      <c r="Q1877" s="782" t="s">
        <v>12242</v>
      </c>
      <c r="R1877" s="807" t="s">
        <v>16715</v>
      </c>
      <c r="S1877" s="800" t="s">
        <v>8952</v>
      </c>
      <c r="T1877" s="800" t="s">
        <v>12243</v>
      </c>
      <c r="U1877" s="782"/>
      <c r="V1877" s="956">
        <v>1</v>
      </c>
      <c r="W1877" s="800"/>
      <c r="X1877" s="782"/>
      <c r="Y1877" s="782"/>
      <c r="Z1877" s="782"/>
      <c r="AA1877" s="782"/>
      <c r="AB1877" s="782"/>
      <c r="AC1877" s="782"/>
      <c r="AD1877" s="782"/>
      <c r="AE1877" s="782"/>
      <c r="AF1877" s="782"/>
      <c r="AG1877" s="782"/>
      <c r="AH1877" s="782"/>
      <c r="AI1877" s="782"/>
      <c r="AJ1877" s="782"/>
    </row>
    <row r="1878" spans="2:36" ht="45" customHeight="1" x14ac:dyDescent="0.25">
      <c r="B1878" s="784">
        <v>1870</v>
      </c>
      <c r="C1878" s="785" t="s">
        <v>2759</v>
      </c>
      <c r="D1878" s="808" t="s">
        <v>12244</v>
      </c>
      <c r="E1878" s="862" t="s">
        <v>12245</v>
      </c>
      <c r="F1878" s="855" t="s">
        <v>12246</v>
      </c>
      <c r="G1878" s="807" t="s">
        <v>10200</v>
      </c>
      <c r="H1878" s="781"/>
      <c r="I1878" s="781"/>
      <c r="J1878" s="781"/>
      <c r="K1878" s="781"/>
      <c r="L1878" s="807">
        <f t="shared" si="168"/>
        <v>8.64</v>
      </c>
      <c r="M1878" s="781"/>
      <c r="N1878" s="800">
        <v>0.72</v>
      </c>
      <c r="O1878" s="800"/>
      <c r="P1878" s="800"/>
      <c r="Q1878" s="782" t="s">
        <v>12246</v>
      </c>
      <c r="R1878" s="807" t="s">
        <v>16715</v>
      </c>
      <c r="S1878" s="800" t="s">
        <v>8952</v>
      </c>
      <c r="T1878" s="800" t="s">
        <v>12247</v>
      </c>
      <c r="U1878" s="782"/>
      <c r="V1878" s="956"/>
      <c r="W1878" s="800"/>
      <c r="X1878" s="782"/>
      <c r="Y1878" s="782"/>
      <c r="Z1878" s="782" t="s">
        <v>12901</v>
      </c>
      <c r="AA1878" s="782"/>
      <c r="AB1878" s="782"/>
      <c r="AC1878" s="782"/>
      <c r="AD1878" s="782"/>
      <c r="AE1878" s="782"/>
      <c r="AF1878" s="782"/>
      <c r="AG1878" s="782"/>
      <c r="AH1878" s="782"/>
      <c r="AI1878" s="782"/>
      <c r="AJ1878" s="782"/>
    </row>
    <row r="1879" spans="2:36" ht="45" customHeight="1" x14ac:dyDescent="0.25">
      <c r="B1879" s="784">
        <v>1871</v>
      </c>
      <c r="C1879" s="785" t="s">
        <v>2759</v>
      </c>
      <c r="D1879" s="808" t="s">
        <v>12248</v>
      </c>
      <c r="E1879" s="862" t="s">
        <v>13377</v>
      </c>
      <c r="F1879" s="855" t="s">
        <v>13376</v>
      </c>
      <c r="G1879" s="807" t="s">
        <v>10200</v>
      </c>
      <c r="H1879" s="781"/>
      <c r="I1879" s="781"/>
      <c r="J1879" s="781"/>
      <c r="K1879" s="781"/>
      <c r="L1879" s="807">
        <f t="shared" si="168"/>
        <v>66</v>
      </c>
      <c r="M1879" s="781"/>
      <c r="N1879" s="800">
        <v>5.5</v>
      </c>
      <c r="O1879" s="800"/>
      <c r="P1879" s="800"/>
      <c r="Q1879" s="782" t="s">
        <v>13376</v>
      </c>
      <c r="R1879" s="807" t="s">
        <v>16715</v>
      </c>
      <c r="S1879" s="800" t="s">
        <v>8952</v>
      </c>
      <c r="T1879" s="800" t="s">
        <v>14843</v>
      </c>
      <c r="U1879" s="782"/>
      <c r="V1879" s="956">
        <v>1</v>
      </c>
      <c r="W1879" s="800"/>
      <c r="X1879" s="782"/>
      <c r="Y1879" s="782"/>
      <c r="Z1879" s="782"/>
      <c r="AA1879" s="782"/>
      <c r="AB1879" s="782"/>
      <c r="AC1879" s="782"/>
      <c r="AD1879" s="782"/>
      <c r="AE1879" s="782"/>
      <c r="AF1879" s="782"/>
      <c r="AG1879" s="782"/>
      <c r="AH1879" s="782"/>
      <c r="AI1879" s="782"/>
      <c r="AJ1879" s="782"/>
    </row>
    <row r="1880" spans="2:36" ht="45" customHeight="1" x14ac:dyDescent="0.25">
      <c r="B1880" s="784">
        <v>1872</v>
      </c>
      <c r="C1880" s="785" t="s">
        <v>2844</v>
      </c>
      <c r="D1880" s="808" t="s">
        <v>12249</v>
      </c>
      <c r="E1880" s="862" t="s">
        <v>12250</v>
      </c>
      <c r="F1880" s="855" t="s">
        <v>12251</v>
      </c>
      <c r="G1880" s="807" t="s">
        <v>10200</v>
      </c>
      <c r="H1880" s="781"/>
      <c r="I1880" s="781"/>
      <c r="J1880" s="781"/>
      <c r="K1880" s="781"/>
      <c r="L1880" s="807">
        <f t="shared" si="168"/>
        <v>15.84</v>
      </c>
      <c r="M1880" s="781"/>
      <c r="N1880" s="800">
        <v>1.32</v>
      </c>
      <c r="O1880" s="800"/>
      <c r="P1880" s="800"/>
      <c r="Q1880" s="782" t="s">
        <v>12251</v>
      </c>
      <c r="R1880" s="807" t="s">
        <v>16715</v>
      </c>
      <c r="S1880" s="800" t="s">
        <v>8952</v>
      </c>
      <c r="T1880" s="800" t="s">
        <v>12252</v>
      </c>
      <c r="U1880" s="782"/>
      <c r="V1880" s="956"/>
      <c r="W1880" s="800"/>
      <c r="X1880" s="782"/>
      <c r="Y1880" s="782"/>
      <c r="Z1880" s="782" t="s">
        <v>1589</v>
      </c>
      <c r="AA1880" s="782"/>
      <c r="AB1880" s="782"/>
      <c r="AC1880" s="782"/>
      <c r="AD1880" s="782"/>
      <c r="AE1880" s="782"/>
      <c r="AF1880" s="782"/>
      <c r="AG1880" s="782"/>
      <c r="AH1880" s="782"/>
      <c r="AI1880" s="782"/>
      <c r="AJ1880" s="782"/>
    </row>
    <row r="1881" spans="2:36" ht="45" customHeight="1" x14ac:dyDescent="0.25">
      <c r="B1881" s="784">
        <v>1873</v>
      </c>
      <c r="C1881" s="785" t="s">
        <v>2844</v>
      </c>
      <c r="D1881" s="808" t="s">
        <v>12253</v>
      </c>
      <c r="E1881" s="862" t="s">
        <v>12254</v>
      </c>
      <c r="F1881" s="855" t="s">
        <v>14143</v>
      </c>
      <c r="G1881" s="807" t="s">
        <v>10200</v>
      </c>
      <c r="H1881" s="781"/>
      <c r="I1881" s="781"/>
      <c r="J1881" s="781"/>
      <c r="K1881" s="781"/>
      <c r="L1881" s="807">
        <f t="shared" si="168"/>
        <v>66.960000000000008</v>
      </c>
      <c r="M1881" s="781"/>
      <c r="N1881" s="800">
        <v>5.58</v>
      </c>
      <c r="O1881" s="800"/>
      <c r="P1881" s="800"/>
      <c r="Q1881" s="782" t="s">
        <v>14143</v>
      </c>
      <c r="R1881" s="807" t="s">
        <v>16715</v>
      </c>
      <c r="S1881" s="800" t="s">
        <v>8952</v>
      </c>
      <c r="T1881" s="800" t="s">
        <v>12255</v>
      </c>
      <c r="U1881" s="782"/>
      <c r="V1881" s="956"/>
      <c r="W1881" s="800"/>
      <c r="X1881" s="782"/>
      <c r="Y1881" s="782"/>
      <c r="Z1881" s="782">
        <v>0.8</v>
      </c>
      <c r="AA1881" s="782"/>
      <c r="AB1881" s="782"/>
      <c r="AC1881" s="782"/>
      <c r="AD1881" s="782"/>
      <c r="AE1881" s="782"/>
      <c r="AF1881" s="782"/>
      <c r="AG1881" s="782"/>
      <c r="AH1881" s="782"/>
      <c r="AI1881" s="782"/>
      <c r="AJ1881" s="782"/>
    </row>
    <row r="1882" spans="2:36" ht="45" customHeight="1" x14ac:dyDescent="0.25">
      <c r="B1882" s="784">
        <v>1874</v>
      </c>
      <c r="C1882" s="785" t="s">
        <v>2844</v>
      </c>
      <c r="D1882" s="808" t="s">
        <v>12256</v>
      </c>
      <c r="E1882" s="862" t="s">
        <v>12257</v>
      </c>
      <c r="F1882" s="785" t="s">
        <v>13204</v>
      </c>
      <c r="G1882" s="807" t="s">
        <v>10200</v>
      </c>
      <c r="H1882" s="781"/>
      <c r="I1882" s="781"/>
      <c r="J1882" s="781"/>
      <c r="K1882" s="781"/>
      <c r="L1882" s="807">
        <f t="shared" si="168"/>
        <v>514.79999999999995</v>
      </c>
      <c r="M1882" s="781"/>
      <c r="N1882" s="800">
        <v>42.9</v>
      </c>
      <c r="O1882" s="800"/>
      <c r="P1882" s="800"/>
      <c r="Q1882" s="807" t="s">
        <v>13204</v>
      </c>
      <c r="R1882" s="807" t="s">
        <v>16715</v>
      </c>
      <c r="S1882" s="800" t="s">
        <v>8952</v>
      </c>
      <c r="T1882" s="800" t="s">
        <v>12258</v>
      </c>
      <c r="U1882" s="782"/>
      <c r="V1882" s="956">
        <v>3</v>
      </c>
      <c r="W1882" s="800"/>
      <c r="X1882" s="782"/>
      <c r="Y1882" s="782"/>
      <c r="Z1882" s="782"/>
      <c r="AA1882" s="782"/>
      <c r="AB1882" s="782"/>
      <c r="AC1882" s="782"/>
      <c r="AD1882" s="782"/>
      <c r="AE1882" s="782"/>
      <c r="AF1882" s="782"/>
      <c r="AG1882" s="782"/>
      <c r="AH1882" s="782"/>
      <c r="AI1882" s="782"/>
      <c r="AJ1882" s="782"/>
    </row>
    <row r="1883" spans="2:36" ht="45" customHeight="1" x14ac:dyDescent="0.25">
      <c r="B1883" s="784">
        <v>1875</v>
      </c>
      <c r="C1883" s="785" t="s">
        <v>2759</v>
      </c>
      <c r="D1883" s="808" t="s">
        <v>12260</v>
      </c>
      <c r="E1883" s="862" t="s">
        <v>12259</v>
      </c>
      <c r="F1883" s="808" t="s">
        <v>12261</v>
      </c>
      <c r="G1883" s="807" t="s">
        <v>10200</v>
      </c>
      <c r="H1883" s="781"/>
      <c r="I1883" s="781"/>
      <c r="J1883" s="781"/>
      <c r="K1883" s="781"/>
      <c r="L1883" s="807">
        <f t="shared" si="168"/>
        <v>45</v>
      </c>
      <c r="M1883" s="781"/>
      <c r="N1883" s="800">
        <v>3.75</v>
      </c>
      <c r="O1883" s="800"/>
      <c r="P1883" s="800"/>
      <c r="Q1883" s="800" t="s">
        <v>12261</v>
      </c>
      <c r="R1883" s="807" t="s">
        <v>16715</v>
      </c>
      <c r="S1883" s="800" t="s">
        <v>8952</v>
      </c>
      <c r="T1883" s="800" t="s">
        <v>12262</v>
      </c>
      <c r="U1883" s="782"/>
      <c r="V1883" s="956"/>
      <c r="W1883" s="800"/>
      <c r="X1883" s="782"/>
      <c r="Y1883" s="782"/>
      <c r="Z1883" s="782"/>
      <c r="AA1883" s="782"/>
      <c r="AB1883" s="782"/>
      <c r="AC1883" s="782"/>
      <c r="AD1883" s="782"/>
      <c r="AE1883" s="782"/>
      <c r="AF1883" s="782"/>
      <c r="AG1883" s="782"/>
      <c r="AH1883" s="782"/>
      <c r="AI1883" s="782"/>
      <c r="AJ1883" s="782"/>
    </row>
    <row r="1884" spans="2:36" ht="47.25" customHeight="1" x14ac:dyDescent="0.25">
      <c r="B1884" s="784">
        <v>1876</v>
      </c>
      <c r="C1884" s="785" t="s">
        <v>9500</v>
      </c>
      <c r="D1884" s="808" t="s">
        <v>12263</v>
      </c>
      <c r="E1884" s="862" t="s">
        <v>12264</v>
      </c>
      <c r="F1884" s="808" t="s">
        <v>12265</v>
      </c>
      <c r="G1884" s="807" t="s">
        <v>10200</v>
      </c>
      <c r="H1884" s="781"/>
      <c r="I1884" s="781"/>
      <c r="J1884" s="781"/>
      <c r="K1884" s="781"/>
      <c r="L1884" s="807">
        <f t="shared" si="168"/>
        <v>9.6000000000000014</v>
      </c>
      <c r="M1884" s="781"/>
      <c r="N1884" s="800">
        <v>0.8</v>
      </c>
      <c r="O1884" s="800"/>
      <c r="P1884" s="800"/>
      <c r="Q1884" s="800" t="s">
        <v>12265</v>
      </c>
      <c r="R1884" s="807" t="s">
        <v>16715</v>
      </c>
      <c r="S1884" s="800" t="s">
        <v>8952</v>
      </c>
      <c r="T1884" s="800" t="s">
        <v>3059</v>
      </c>
      <c r="U1884" s="782"/>
      <c r="V1884" s="956"/>
      <c r="W1884" s="800"/>
      <c r="X1884" s="782"/>
      <c r="Y1884" s="782"/>
      <c r="Z1884" s="782" t="s">
        <v>9475</v>
      </c>
      <c r="AA1884" s="782"/>
      <c r="AB1884" s="782"/>
      <c r="AC1884" s="782"/>
      <c r="AD1884" s="782"/>
      <c r="AE1884" s="782"/>
      <c r="AF1884" s="782"/>
      <c r="AG1884" s="782"/>
      <c r="AH1884" s="782"/>
      <c r="AI1884" s="782"/>
      <c r="AJ1884" s="782"/>
    </row>
    <row r="1885" spans="2:36" ht="45" customHeight="1" x14ac:dyDescent="0.25">
      <c r="B1885" s="784">
        <v>1877</v>
      </c>
      <c r="C1885" s="785" t="s">
        <v>2809</v>
      </c>
      <c r="D1885" s="808" t="s">
        <v>2481</v>
      </c>
      <c r="E1885" s="862" t="s">
        <v>12266</v>
      </c>
      <c r="F1885" s="808" t="s">
        <v>12267</v>
      </c>
      <c r="G1885" s="807" t="s">
        <v>10200</v>
      </c>
      <c r="H1885" s="781"/>
      <c r="I1885" s="781"/>
      <c r="J1885" s="781"/>
      <c r="K1885" s="781"/>
      <c r="L1885" s="807">
        <f t="shared" si="168"/>
        <v>2.88</v>
      </c>
      <c r="M1885" s="781"/>
      <c r="N1885" s="800">
        <v>0.24</v>
      </c>
      <c r="O1885" s="800"/>
      <c r="P1885" s="800"/>
      <c r="Q1885" s="800" t="s">
        <v>12267</v>
      </c>
      <c r="R1885" s="807" t="s">
        <v>16715</v>
      </c>
      <c r="S1885" s="800" t="s">
        <v>8952</v>
      </c>
      <c r="T1885" s="800" t="s">
        <v>12268</v>
      </c>
      <c r="U1885" s="782"/>
      <c r="V1885" s="956"/>
      <c r="W1885" s="800"/>
      <c r="X1885" s="782"/>
      <c r="Y1885" s="782"/>
      <c r="Z1885" s="782" t="s">
        <v>12789</v>
      </c>
      <c r="AA1885" s="782"/>
      <c r="AB1885" s="782"/>
      <c r="AC1885" s="782"/>
      <c r="AD1885" s="782"/>
      <c r="AE1885" s="782"/>
      <c r="AF1885" s="782"/>
      <c r="AG1885" s="782"/>
      <c r="AH1885" s="782"/>
      <c r="AI1885" s="782"/>
      <c r="AJ1885" s="782"/>
    </row>
    <row r="1886" spans="2:36" ht="45" customHeight="1" x14ac:dyDescent="0.25">
      <c r="B1886" s="784">
        <v>1878</v>
      </c>
      <c r="C1886" s="785" t="s">
        <v>2759</v>
      </c>
      <c r="D1886" s="808" t="s">
        <v>12270</v>
      </c>
      <c r="E1886" s="862" t="s">
        <v>12269</v>
      </c>
      <c r="F1886" s="808" t="s">
        <v>12271</v>
      </c>
      <c r="G1886" s="807" t="s">
        <v>10200</v>
      </c>
      <c r="H1886" s="781"/>
      <c r="I1886" s="781"/>
      <c r="J1886" s="781"/>
      <c r="K1886" s="781"/>
      <c r="L1886" s="807">
        <f t="shared" si="168"/>
        <v>15.84</v>
      </c>
      <c r="M1886" s="781"/>
      <c r="N1886" s="800">
        <v>1.32</v>
      </c>
      <c r="O1886" s="800"/>
      <c r="P1886" s="800"/>
      <c r="Q1886" s="800" t="s">
        <v>12271</v>
      </c>
      <c r="R1886" s="807" t="s">
        <v>16715</v>
      </c>
      <c r="S1886" s="800" t="s">
        <v>8952</v>
      </c>
      <c r="T1886" s="800" t="s">
        <v>12272</v>
      </c>
      <c r="U1886" s="782"/>
      <c r="V1886" s="956"/>
      <c r="W1886" s="800"/>
      <c r="X1886" s="782"/>
      <c r="Y1886" s="782"/>
      <c r="Z1886" s="782" t="s">
        <v>1589</v>
      </c>
      <c r="AA1886" s="782"/>
      <c r="AB1886" s="782"/>
      <c r="AC1886" s="782"/>
      <c r="AD1886" s="782"/>
      <c r="AE1886" s="782"/>
      <c r="AF1886" s="782"/>
      <c r="AG1886" s="782"/>
      <c r="AH1886" s="782"/>
      <c r="AI1886" s="782"/>
      <c r="AJ1886" s="782"/>
    </row>
    <row r="1887" spans="2:36" ht="47.25" customHeight="1" x14ac:dyDescent="0.25">
      <c r="B1887" s="784">
        <v>1879</v>
      </c>
      <c r="C1887" s="785" t="s">
        <v>2759</v>
      </c>
      <c r="D1887" s="808" t="s">
        <v>12273</v>
      </c>
      <c r="E1887" s="862" t="s">
        <v>12274</v>
      </c>
      <c r="F1887" s="808" t="s">
        <v>12275</v>
      </c>
      <c r="G1887" s="807" t="s">
        <v>10200</v>
      </c>
      <c r="H1887" s="781"/>
      <c r="I1887" s="781"/>
      <c r="J1887" s="781"/>
      <c r="K1887" s="781"/>
      <c r="L1887" s="807">
        <f t="shared" si="168"/>
        <v>7.92</v>
      </c>
      <c r="M1887" s="781"/>
      <c r="N1887" s="800">
        <v>0.66</v>
      </c>
      <c r="O1887" s="800"/>
      <c r="P1887" s="800"/>
      <c r="Q1887" s="800" t="s">
        <v>12275</v>
      </c>
      <c r="R1887" s="807" t="s">
        <v>16715</v>
      </c>
      <c r="S1887" s="800" t="s">
        <v>8952</v>
      </c>
      <c r="T1887" s="800" t="s">
        <v>12276</v>
      </c>
      <c r="U1887" s="782"/>
      <c r="V1887" s="956"/>
      <c r="W1887" s="800"/>
      <c r="X1887" s="782"/>
      <c r="Y1887" s="782"/>
      <c r="Z1887" s="782" t="s">
        <v>1589</v>
      </c>
      <c r="AA1887" s="782"/>
      <c r="AB1887" s="782"/>
      <c r="AC1887" s="782"/>
      <c r="AD1887" s="782"/>
      <c r="AE1887" s="782"/>
      <c r="AF1887" s="782"/>
      <c r="AG1887" s="782"/>
      <c r="AH1887" s="782"/>
      <c r="AI1887" s="782"/>
      <c r="AJ1887" s="782"/>
    </row>
    <row r="1888" spans="2:36" ht="47.25" customHeight="1" x14ac:dyDescent="0.25">
      <c r="B1888" s="784">
        <v>1880</v>
      </c>
      <c r="C1888" s="785" t="s">
        <v>2759</v>
      </c>
      <c r="D1888" s="808" t="s">
        <v>12278</v>
      </c>
      <c r="E1888" s="862" t="s">
        <v>12280</v>
      </c>
      <c r="F1888" s="808" t="s">
        <v>12279</v>
      </c>
      <c r="G1888" s="807" t="s">
        <v>10200</v>
      </c>
      <c r="H1888" s="781"/>
      <c r="I1888" s="781"/>
      <c r="J1888" s="781"/>
      <c r="K1888" s="781"/>
      <c r="L1888" s="807">
        <f t="shared" si="168"/>
        <v>66</v>
      </c>
      <c r="M1888" s="781"/>
      <c r="N1888" s="800">
        <v>5.5</v>
      </c>
      <c r="O1888" s="800"/>
      <c r="P1888" s="800"/>
      <c r="Q1888" s="800" t="s">
        <v>12279</v>
      </c>
      <c r="R1888" s="807" t="s">
        <v>16715</v>
      </c>
      <c r="S1888" s="800" t="s">
        <v>8952</v>
      </c>
      <c r="T1888" s="800" t="s">
        <v>12281</v>
      </c>
      <c r="U1888" s="782"/>
      <c r="V1888" s="956">
        <v>1</v>
      </c>
      <c r="W1888" s="800" t="s">
        <v>10866</v>
      </c>
      <c r="X1888" s="782"/>
      <c r="Y1888" s="782"/>
      <c r="Z1888" s="782"/>
      <c r="AA1888" s="782"/>
      <c r="AB1888" s="782"/>
      <c r="AC1888" s="782"/>
      <c r="AD1888" s="782"/>
      <c r="AE1888" s="782"/>
      <c r="AF1888" s="782"/>
      <c r="AG1888" s="782"/>
      <c r="AH1888" s="782"/>
      <c r="AI1888" s="782"/>
      <c r="AJ1888" s="782"/>
    </row>
    <row r="1889" spans="2:36" ht="47.25" customHeight="1" x14ac:dyDescent="0.25">
      <c r="B1889" s="784">
        <v>1881</v>
      </c>
      <c r="C1889" s="785" t="s">
        <v>2809</v>
      </c>
      <c r="D1889" s="808" t="s">
        <v>12282</v>
      </c>
      <c r="E1889" s="862" t="s">
        <v>12283</v>
      </c>
      <c r="F1889" s="808" t="s">
        <v>14413</v>
      </c>
      <c r="G1889" s="807" t="s">
        <v>10200</v>
      </c>
      <c r="H1889" s="781"/>
      <c r="I1889" s="781"/>
      <c r="J1889" s="781"/>
      <c r="K1889" s="781"/>
      <c r="L1889" s="807">
        <f t="shared" si="168"/>
        <v>26.400000000000002</v>
      </c>
      <c r="M1889" s="781"/>
      <c r="N1889" s="800">
        <v>2.2000000000000002</v>
      </c>
      <c r="O1889" s="800"/>
      <c r="P1889" s="800"/>
      <c r="Q1889" s="800" t="s">
        <v>14413</v>
      </c>
      <c r="R1889" s="807" t="s">
        <v>16715</v>
      </c>
      <c r="S1889" s="800" t="s">
        <v>8952</v>
      </c>
      <c r="T1889" s="800" t="s">
        <v>12284</v>
      </c>
      <c r="U1889" s="782"/>
      <c r="V1889" s="956">
        <v>2</v>
      </c>
      <c r="W1889" s="800"/>
      <c r="X1889" s="782"/>
      <c r="Y1889" s="782"/>
      <c r="Z1889" s="782"/>
      <c r="AA1889" s="782"/>
      <c r="AB1889" s="782"/>
      <c r="AC1889" s="782"/>
      <c r="AD1889" s="782"/>
      <c r="AE1889" s="782"/>
      <c r="AF1889" s="782"/>
      <c r="AG1889" s="782"/>
      <c r="AH1889" s="782"/>
      <c r="AI1889" s="782"/>
      <c r="AJ1889" s="782"/>
    </row>
    <row r="1890" spans="2:36" ht="45" customHeight="1" x14ac:dyDescent="0.25">
      <c r="B1890" s="784">
        <v>1882</v>
      </c>
      <c r="C1890" s="785" t="s">
        <v>2790</v>
      </c>
      <c r="D1890" s="808" t="s">
        <v>12286</v>
      </c>
      <c r="E1890" s="862" t="s">
        <v>12285</v>
      </c>
      <c r="F1890" s="808" t="s">
        <v>12287</v>
      </c>
      <c r="G1890" s="807" t="s">
        <v>10200</v>
      </c>
      <c r="H1890" s="781"/>
      <c r="I1890" s="781"/>
      <c r="J1890" s="781"/>
      <c r="K1890" s="781"/>
      <c r="L1890" s="807">
        <f t="shared" si="168"/>
        <v>19.200000000000003</v>
      </c>
      <c r="M1890" s="781"/>
      <c r="N1890" s="800">
        <v>1.6</v>
      </c>
      <c r="O1890" s="800"/>
      <c r="P1890" s="800"/>
      <c r="Q1890" s="800" t="s">
        <v>12287</v>
      </c>
      <c r="R1890" s="807" t="s">
        <v>16715</v>
      </c>
      <c r="S1890" s="800" t="s">
        <v>8952</v>
      </c>
      <c r="T1890" s="800" t="s">
        <v>12288</v>
      </c>
      <c r="U1890" s="782"/>
      <c r="V1890" s="956"/>
      <c r="W1890" s="800"/>
      <c r="X1890" s="782"/>
      <c r="Y1890" s="782"/>
      <c r="Z1890" s="782"/>
      <c r="AA1890" s="782"/>
      <c r="AB1890" s="782"/>
      <c r="AC1890" s="782"/>
      <c r="AD1890" s="782"/>
      <c r="AE1890" s="782"/>
      <c r="AF1890" s="782"/>
      <c r="AG1890" s="782"/>
      <c r="AH1890" s="782"/>
      <c r="AI1890" s="782"/>
      <c r="AJ1890" s="782"/>
    </row>
    <row r="1891" spans="2:36" ht="45" customHeight="1" x14ac:dyDescent="0.25">
      <c r="B1891" s="784">
        <v>1883</v>
      </c>
      <c r="C1891" s="785" t="s">
        <v>2790</v>
      </c>
      <c r="D1891" s="808" t="s">
        <v>12289</v>
      </c>
      <c r="E1891" s="862" t="s">
        <v>12290</v>
      </c>
      <c r="F1891" s="808" t="s">
        <v>12291</v>
      </c>
      <c r="G1891" s="807" t="s">
        <v>10200</v>
      </c>
      <c r="H1891" s="781"/>
      <c r="I1891" s="781"/>
      <c r="J1891" s="781"/>
      <c r="K1891" s="781"/>
      <c r="L1891" s="807">
        <f t="shared" si="168"/>
        <v>13.200000000000001</v>
      </c>
      <c r="M1891" s="781"/>
      <c r="N1891" s="800">
        <v>1.1000000000000001</v>
      </c>
      <c r="O1891" s="800"/>
      <c r="P1891" s="800"/>
      <c r="Q1891" s="800" t="s">
        <v>12291</v>
      </c>
      <c r="R1891" s="807" t="s">
        <v>16715</v>
      </c>
      <c r="S1891" s="800" t="s">
        <v>8952</v>
      </c>
      <c r="T1891" s="800" t="s">
        <v>12292</v>
      </c>
      <c r="U1891" s="782"/>
      <c r="V1891" s="956">
        <v>1</v>
      </c>
      <c r="W1891" s="800"/>
      <c r="X1891" s="782"/>
      <c r="Y1891" s="782"/>
      <c r="Z1891" s="782"/>
      <c r="AA1891" s="782"/>
      <c r="AB1891" s="782"/>
      <c r="AC1891" s="782"/>
      <c r="AD1891" s="782"/>
      <c r="AE1891" s="782"/>
      <c r="AF1891" s="782"/>
      <c r="AG1891" s="782"/>
      <c r="AH1891" s="782"/>
      <c r="AI1891" s="782"/>
      <c r="AJ1891" s="782"/>
    </row>
    <row r="1892" spans="2:36" ht="45" customHeight="1" x14ac:dyDescent="0.25">
      <c r="B1892" s="784">
        <v>1884</v>
      </c>
      <c r="C1892" s="785" t="s">
        <v>2759</v>
      </c>
      <c r="D1892" s="808" t="s">
        <v>12294</v>
      </c>
      <c r="E1892" s="862" t="s">
        <v>12293</v>
      </c>
      <c r="F1892" s="808" t="s">
        <v>12295</v>
      </c>
      <c r="G1892" s="807" t="s">
        <v>10200</v>
      </c>
      <c r="H1892" s="781"/>
      <c r="I1892" s="781"/>
      <c r="J1892" s="781"/>
      <c r="K1892" s="781"/>
      <c r="L1892" s="807">
        <f t="shared" si="168"/>
        <v>330</v>
      </c>
      <c r="M1892" s="781"/>
      <c r="N1892" s="800">
        <v>27.5</v>
      </c>
      <c r="O1892" s="800"/>
      <c r="P1892" s="800"/>
      <c r="Q1892" s="800" t="s">
        <v>12295</v>
      </c>
      <c r="R1892" s="807" t="s">
        <v>16715</v>
      </c>
      <c r="S1892" s="800" t="s">
        <v>8952</v>
      </c>
      <c r="T1892" s="800" t="s">
        <v>12296</v>
      </c>
      <c r="U1892" s="782"/>
      <c r="V1892" s="956">
        <v>1</v>
      </c>
      <c r="W1892" s="800"/>
      <c r="X1892" s="782"/>
      <c r="Y1892" s="782"/>
      <c r="Z1892" s="782"/>
      <c r="AA1892" s="782"/>
      <c r="AB1892" s="782"/>
      <c r="AC1892" s="782"/>
      <c r="AD1892" s="782"/>
      <c r="AE1892" s="782"/>
      <c r="AF1892" s="782"/>
      <c r="AG1892" s="782"/>
      <c r="AH1892" s="782"/>
      <c r="AI1892" s="782"/>
      <c r="AJ1892" s="782"/>
    </row>
    <row r="1893" spans="2:36" ht="45" customHeight="1" x14ac:dyDescent="0.25">
      <c r="B1893" s="784">
        <v>1885</v>
      </c>
      <c r="C1893" s="785" t="s">
        <v>2759</v>
      </c>
      <c r="D1893" s="808" t="s">
        <v>12298</v>
      </c>
      <c r="E1893" s="862" t="s">
        <v>12299</v>
      </c>
      <c r="F1893" s="808" t="s">
        <v>12300</v>
      </c>
      <c r="G1893" s="807" t="s">
        <v>10200</v>
      </c>
      <c r="H1893" s="781"/>
      <c r="I1893" s="781"/>
      <c r="J1893" s="781"/>
      <c r="K1893" s="781"/>
      <c r="L1893" s="807">
        <f t="shared" si="168"/>
        <v>224.39999999999998</v>
      </c>
      <c r="M1893" s="781"/>
      <c r="N1893" s="800">
        <v>18.7</v>
      </c>
      <c r="O1893" s="800"/>
      <c r="P1893" s="800"/>
      <c r="Q1893" s="800" t="s">
        <v>12300</v>
      </c>
      <c r="R1893" s="807" t="s">
        <v>16715</v>
      </c>
      <c r="S1893" s="800" t="s">
        <v>8952</v>
      </c>
      <c r="T1893" s="800" t="s">
        <v>12301</v>
      </c>
      <c r="U1893" s="782"/>
      <c r="V1893" s="956">
        <v>2</v>
      </c>
      <c r="W1893" s="800"/>
      <c r="X1893" s="782"/>
      <c r="Y1893" s="782"/>
      <c r="Z1893" s="782"/>
      <c r="AA1893" s="782"/>
      <c r="AB1893" s="782"/>
      <c r="AC1893" s="782"/>
      <c r="AD1893" s="782"/>
      <c r="AE1893" s="782"/>
      <c r="AF1893" s="782"/>
      <c r="AG1893" s="782"/>
      <c r="AH1893" s="782"/>
      <c r="AI1893" s="782"/>
      <c r="AJ1893" s="782"/>
    </row>
    <row r="1894" spans="2:36" ht="45" customHeight="1" x14ac:dyDescent="0.25">
      <c r="B1894" s="784">
        <v>1886</v>
      </c>
      <c r="C1894" s="785" t="s">
        <v>2759</v>
      </c>
      <c r="D1894" s="808" t="s">
        <v>12302</v>
      </c>
      <c r="E1894" s="862" t="s">
        <v>12303</v>
      </c>
      <c r="F1894" s="808" t="s">
        <v>12304</v>
      </c>
      <c r="G1894" s="807" t="s">
        <v>10200</v>
      </c>
      <c r="H1894" s="781"/>
      <c r="I1894" s="781"/>
      <c r="J1894" s="781"/>
      <c r="K1894" s="781"/>
      <c r="L1894" s="807">
        <f t="shared" si="168"/>
        <v>96</v>
      </c>
      <c r="M1894" s="781"/>
      <c r="N1894" s="800">
        <v>8</v>
      </c>
      <c r="O1894" s="800"/>
      <c r="P1894" s="800"/>
      <c r="Q1894" s="800" t="s">
        <v>12304</v>
      </c>
      <c r="R1894" s="807" t="s">
        <v>16715</v>
      </c>
      <c r="S1894" s="800" t="s">
        <v>8952</v>
      </c>
      <c r="T1894" s="800" t="s">
        <v>12305</v>
      </c>
      <c r="U1894" s="782"/>
      <c r="V1894" s="956"/>
      <c r="W1894" s="800"/>
      <c r="X1894" s="782"/>
      <c r="Y1894" s="782"/>
      <c r="Z1894" s="782"/>
      <c r="AA1894" s="782">
        <v>1</v>
      </c>
      <c r="AB1894" s="782"/>
      <c r="AC1894" s="782"/>
      <c r="AD1894" s="782"/>
      <c r="AE1894" s="782"/>
      <c r="AF1894" s="782"/>
      <c r="AG1894" s="782"/>
      <c r="AH1894" s="782"/>
      <c r="AI1894" s="782"/>
      <c r="AJ1894" s="782"/>
    </row>
    <row r="1895" spans="2:36" ht="45" customHeight="1" x14ac:dyDescent="0.25">
      <c r="B1895" s="784">
        <v>1887</v>
      </c>
      <c r="C1895" s="785" t="s">
        <v>2759</v>
      </c>
      <c r="D1895" s="808" t="s">
        <v>12306</v>
      </c>
      <c r="E1895" s="862" t="s">
        <v>16574</v>
      </c>
      <c r="F1895" s="808" t="s">
        <v>16562</v>
      </c>
      <c r="G1895" s="807" t="s">
        <v>10200</v>
      </c>
      <c r="H1895" s="781"/>
      <c r="I1895" s="781"/>
      <c r="J1895" s="781"/>
      <c r="K1895" s="781"/>
      <c r="L1895" s="807">
        <f t="shared" si="168"/>
        <v>126.72</v>
      </c>
      <c r="M1895" s="781"/>
      <c r="N1895" s="800">
        <v>10.56</v>
      </c>
      <c r="O1895" s="800"/>
      <c r="P1895" s="800"/>
      <c r="Q1895" s="800" t="s">
        <v>17190</v>
      </c>
      <c r="R1895" s="807" t="s">
        <v>16715</v>
      </c>
      <c r="S1895" s="800" t="s">
        <v>8952</v>
      </c>
      <c r="T1895" s="800" t="s">
        <v>12307</v>
      </c>
      <c r="U1895" s="782">
        <v>4</v>
      </c>
      <c r="V1895" s="956"/>
      <c r="W1895" s="800"/>
      <c r="X1895" s="782"/>
      <c r="Y1895" s="782"/>
      <c r="Z1895" s="782" t="s">
        <v>1570</v>
      </c>
      <c r="AA1895" s="782"/>
      <c r="AB1895" s="782"/>
      <c r="AC1895" s="782" t="s">
        <v>10027</v>
      </c>
      <c r="AD1895" s="782" t="s">
        <v>2239</v>
      </c>
      <c r="AE1895" s="782" t="s">
        <v>10027</v>
      </c>
      <c r="AF1895" s="782"/>
      <c r="AG1895" s="782"/>
      <c r="AH1895" s="782"/>
      <c r="AI1895" s="782"/>
      <c r="AJ1895" s="782"/>
    </row>
    <row r="1896" spans="2:36" ht="45" customHeight="1" x14ac:dyDescent="0.25">
      <c r="B1896" s="784">
        <v>1888</v>
      </c>
      <c r="C1896" s="785" t="s">
        <v>2844</v>
      </c>
      <c r="D1896" s="808" t="s">
        <v>12308</v>
      </c>
      <c r="E1896" s="862" t="s">
        <v>12309</v>
      </c>
      <c r="F1896" s="808" t="s">
        <v>12310</v>
      </c>
      <c r="G1896" s="807" t="s">
        <v>10200</v>
      </c>
      <c r="H1896" s="781"/>
      <c r="I1896" s="781"/>
      <c r="J1896" s="781"/>
      <c r="K1896" s="781"/>
      <c r="L1896" s="807">
        <f t="shared" si="168"/>
        <v>66</v>
      </c>
      <c r="M1896" s="781"/>
      <c r="N1896" s="800">
        <v>5.5</v>
      </c>
      <c r="O1896" s="800"/>
      <c r="P1896" s="800"/>
      <c r="Q1896" s="800" t="s">
        <v>12310</v>
      </c>
      <c r="R1896" s="807" t="s">
        <v>16715</v>
      </c>
      <c r="S1896" s="800" t="s">
        <v>8952</v>
      </c>
      <c r="T1896" s="800" t="s">
        <v>12311</v>
      </c>
      <c r="U1896" s="782"/>
      <c r="V1896" s="956">
        <v>1</v>
      </c>
      <c r="W1896" s="800"/>
      <c r="X1896" s="782"/>
      <c r="Y1896" s="782"/>
      <c r="Z1896" s="782"/>
      <c r="AA1896" s="782"/>
      <c r="AB1896" s="782"/>
      <c r="AC1896" s="782"/>
      <c r="AD1896" s="782"/>
      <c r="AE1896" s="782"/>
      <c r="AF1896" s="782"/>
      <c r="AG1896" s="782"/>
      <c r="AH1896" s="782"/>
      <c r="AI1896" s="782"/>
      <c r="AJ1896" s="782"/>
    </row>
    <row r="1897" spans="2:36" ht="45" customHeight="1" x14ac:dyDescent="0.25">
      <c r="B1897" s="784">
        <v>1889</v>
      </c>
      <c r="C1897" s="785" t="s">
        <v>2844</v>
      </c>
      <c r="D1897" s="808" t="s">
        <v>12313</v>
      </c>
      <c r="E1897" s="862" t="s">
        <v>12312</v>
      </c>
      <c r="F1897" s="808" t="s">
        <v>12310</v>
      </c>
      <c r="G1897" s="807" t="s">
        <v>10200</v>
      </c>
      <c r="H1897" s="781"/>
      <c r="I1897" s="781"/>
      <c r="J1897" s="781"/>
      <c r="K1897" s="781"/>
      <c r="L1897" s="807">
        <f t="shared" si="168"/>
        <v>9.24</v>
      </c>
      <c r="M1897" s="781"/>
      <c r="N1897" s="800">
        <v>0.77</v>
      </c>
      <c r="O1897" s="800"/>
      <c r="P1897" s="800"/>
      <c r="Q1897" s="800" t="s">
        <v>12310</v>
      </c>
      <c r="R1897" s="807" t="s">
        <v>16715</v>
      </c>
      <c r="S1897" s="800" t="s">
        <v>8952</v>
      </c>
      <c r="T1897" s="800" t="s">
        <v>12314</v>
      </c>
      <c r="U1897" s="782"/>
      <c r="V1897" s="956"/>
      <c r="W1897" s="800"/>
      <c r="X1897" s="782"/>
      <c r="Y1897" s="782"/>
      <c r="Z1897" s="782" t="s">
        <v>14079</v>
      </c>
      <c r="AA1897" s="782"/>
      <c r="AB1897" s="782"/>
      <c r="AC1897" s="782"/>
      <c r="AD1897" s="782"/>
      <c r="AE1897" s="782"/>
      <c r="AF1897" s="782"/>
      <c r="AG1897" s="782"/>
      <c r="AH1897" s="782"/>
      <c r="AI1897" s="782"/>
      <c r="AJ1897" s="782"/>
    </row>
    <row r="1898" spans="2:36" ht="45" customHeight="1" x14ac:dyDescent="0.25">
      <c r="B1898" s="784">
        <v>1890</v>
      </c>
      <c r="C1898" s="785" t="s">
        <v>2759</v>
      </c>
      <c r="D1898" s="808" t="s">
        <v>12315</v>
      </c>
      <c r="E1898" s="862" t="s">
        <v>12316</v>
      </c>
      <c r="F1898" s="808" t="s">
        <v>12317</v>
      </c>
      <c r="G1898" s="807" t="s">
        <v>10200</v>
      </c>
      <c r="H1898" s="781"/>
      <c r="I1898" s="781"/>
      <c r="J1898" s="781"/>
      <c r="K1898" s="781"/>
      <c r="L1898" s="807">
        <f t="shared" si="168"/>
        <v>18</v>
      </c>
      <c r="M1898" s="781"/>
      <c r="N1898" s="800">
        <v>1.5</v>
      </c>
      <c r="O1898" s="800"/>
      <c r="P1898" s="800"/>
      <c r="Q1898" s="800" t="s">
        <v>12317</v>
      </c>
      <c r="R1898" s="807" t="s">
        <v>16715</v>
      </c>
      <c r="S1898" s="800" t="s">
        <v>8952</v>
      </c>
      <c r="T1898" s="800" t="s">
        <v>3122</v>
      </c>
      <c r="U1898" s="782"/>
      <c r="V1898" s="956"/>
      <c r="W1898" s="800"/>
      <c r="X1898" s="782"/>
      <c r="Y1898" s="782"/>
      <c r="Z1898" s="782"/>
      <c r="AA1898" s="782"/>
      <c r="AB1898" s="782"/>
      <c r="AC1898" s="782"/>
      <c r="AD1898" s="782"/>
      <c r="AE1898" s="782"/>
      <c r="AF1898" s="782"/>
      <c r="AG1898" s="782"/>
      <c r="AH1898" s="782"/>
      <c r="AI1898" s="782"/>
      <c r="AJ1898" s="782"/>
    </row>
    <row r="1899" spans="2:36" ht="45" customHeight="1" x14ac:dyDescent="0.25">
      <c r="B1899" s="784">
        <v>1891</v>
      </c>
      <c r="C1899" s="785" t="s">
        <v>2759</v>
      </c>
      <c r="D1899" s="808" t="s">
        <v>12325</v>
      </c>
      <c r="E1899" s="862" t="s">
        <v>12326</v>
      </c>
      <c r="F1899" s="808" t="s">
        <v>12327</v>
      </c>
      <c r="G1899" s="807" t="s">
        <v>10200</v>
      </c>
      <c r="H1899" s="781"/>
      <c r="I1899" s="781"/>
      <c r="J1899" s="781"/>
      <c r="K1899" s="781"/>
      <c r="L1899" s="807">
        <f t="shared" si="168"/>
        <v>13.200000000000001</v>
      </c>
      <c r="M1899" s="781"/>
      <c r="N1899" s="800">
        <v>1.1000000000000001</v>
      </c>
      <c r="O1899" s="800"/>
      <c r="P1899" s="800"/>
      <c r="Q1899" s="800" t="s">
        <v>12327</v>
      </c>
      <c r="R1899" s="807" t="s">
        <v>16715</v>
      </c>
      <c r="S1899" s="800" t="s">
        <v>8952</v>
      </c>
      <c r="T1899" s="800" t="s">
        <v>12328</v>
      </c>
      <c r="U1899" s="782"/>
      <c r="V1899" s="956"/>
      <c r="W1899" s="800"/>
      <c r="X1899" s="782"/>
      <c r="Y1899" s="782"/>
      <c r="Z1899" s="782"/>
      <c r="AA1899" s="782"/>
      <c r="AB1899" s="782"/>
      <c r="AC1899" s="782"/>
      <c r="AD1899" s="782"/>
      <c r="AE1899" s="782"/>
      <c r="AF1899" s="782"/>
      <c r="AG1899" s="782"/>
      <c r="AH1899" s="782"/>
      <c r="AI1899" s="782"/>
      <c r="AJ1899" s="782"/>
    </row>
    <row r="1900" spans="2:36" ht="47.25" customHeight="1" x14ac:dyDescent="0.25">
      <c r="B1900" s="784">
        <v>1892</v>
      </c>
      <c r="C1900" s="785" t="s">
        <v>9500</v>
      </c>
      <c r="D1900" s="808" t="s">
        <v>12329</v>
      </c>
      <c r="E1900" s="862" t="s">
        <v>12330</v>
      </c>
      <c r="F1900" s="808" t="s">
        <v>12331</v>
      </c>
      <c r="G1900" s="807" t="s">
        <v>10200</v>
      </c>
      <c r="H1900" s="781"/>
      <c r="I1900" s="781"/>
      <c r="J1900" s="781"/>
      <c r="K1900" s="781"/>
      <c r="L1900" s="807">
        <f t="shared" si="168"/>
        <v>115.19999999999999</v>
      </c>
      <c r="M1900" s="781"/>
      <c r="N1900" s="800">
        <v>9.6</v>
      </c>
      <c r="O1900" s="800"/>
      <c r="P1900" s="800"/>
      <c r="Q1900" s="800" t="s">
        <v>12331</v>
      </c>
      <c r="R1900" s="807" t="s">
        <v>16715</v>
      </c>
      <c r="S1900" s="800" t="s">
        <v>8952</v>
      </c>
      <c r="T1900" s="800" t="s">
        <v>3155</v>
      </c>
      <c r="U1900" s="782"/>
      <c r="V1900" s="956">
        <v>1</v>
      </c>
      <c r="W1900" s="800"/>
      <c r="X1900" s="782"/>
      <c r="Y1900" s="782"/>
      <c r="Z1900" s="782"/>
      <c r="AA1900" s="782">
        <v>1</v>
      </c>
      <c r="AB1900" s="782"/>
      <c r="AC1900" s="782"/>
      <c r="AD1900" s="782"/>
      <c r="AE1900" s="782"/>
      <c r="AF1900" s="782"/>
      <c r="AG1900" s="782"/>
      <c r="AH1900" s="782"/>
      <c r="AI1900" s="782"/>
      <c r="AJ1900" s="782"/>
    </row>
    <row r="1901" spans="2:36" ht="45" customHeight="1" x14ac:dyDescent="0.25">
      <c r="B1901" s="784">
        <v>1893</v>
      </c>
      <c r="C1901" s="785" t="s">
        <v>2759</v>
      </c>
      <c r="D1901" s="808" t="s">
        <v>14393</v>
      </c>
      <c r="E1901" s="862" t="s">
        <v>14394</v>
      </c>
      <c r="F1901" s="808" t="s">
        <v>12332</v>
      </c>
      <c r="G1901" s="807" t="s">
        <v>10200</v>
      </c>
      <c r="H1901" s="781"/>
      <c r="I1901" s="781"/>
      <c r="J1901" s="781"/>
      <c r="K1901" s="781"/>
      <c r="L1901" s="807">
        <f t="shared" si="168"/>
        <v>31.68</v>
      </c>
      <c r="M1901" s="781"/>
      <c r="N1901" s="800">
        <v>2.64</v>
      </c>
      <c r="O1901" s="800"/>
      <c r="P1901" s="800"/>
      <c r="Q1901" s="800" t="s">
        <v>12332</v>
      </c>
      <c r="R1901" s="807" t="s">
        <v>16715</v>
      </c>
      <c r="S1901" s="800" t="s">
        <v>8952</v>
      </c>
      <c r="T1901" s="800" t="s">
        <v>12333</v>
      </c>
      <c r="U1901" s="782"/>
      <c r="V1901" s="956"/>
      <c r="W1901" s="800"/>
      <c r="X1901" s="782"/>
      <c r="Y1901" s="782"/>
      <c r="Z1901" s="782" t="s">
        <v>1570</v>
      </c>
      <c r="AA1901" s="782"/>
      <c r="AB1901" s="782"/>
      <c r="AC1901" s="782"/>
      <c r="AD1901" s="782"/>
      <c r="AE1901" s="782"/>
      <c r="AF1901" s="782"/>
      <c r="AG1901" s="782"/>
      <c r="AH1901" s="782"/>
      <c r="AI1901" s="782"/>
      <c r="AJ1901" s="782"/>
    </row>
    <row r="1902" spans="2:36" ht="45" customHeight="1" x14ac:dyDescent="0.25">
      <c r="B1902" s="784">
        <v>1894</v>
      </c>
      <c r="C1902" s="785" t="s">
        <v>2759</v>
      </c>
      <c r="D1902" s="808" t="s">
        <v>12335</v>
      </c>
      <c r="E1902" s="862" t="s">
        <v>12334</v>
      </c>
      <c r="F1902" s="808" t="s">
        <v>17660</v>
      </c>
      <c r="G1902" s="807" t="s">
        <v>10200</v>
      </c>
      <c r="H1902" s="781"/>
      <c r="I1902" s="781"/>
      <c r="J1902" s="781"/>
      <c r="K1902" s="781"/>
      <c r="L1902" s="807">
        <f t="shared" si="168"/>
        <v>109.92</v>
      </c>
      <c r="M1902" s="781"/>
      <c r="N1902" s="800">
        <v>9.16</v>
      </c>
      <c r="O1902" s="800"/>
      <c r="P1902" s="800"/>
      <c r="Q1902" s="800" t="s">
        <v>12496</v>
      </c>
      <c r="R1902" s="807" t="s">
        <v>16715</v>
      </c>
      <c r="S1902" s="800" t="s">
        <v>8952</v>
      </c>
      <c r="T1902" s="800" t="s">
        <v>14844</v>
      </c>
      <c r="U1902" s="782"/>
      <c r="V1902" s="956"/>
      <c r="W1902" s="800"/>
      <c r="X1902" s="782"/>
      <c r="Y1902" s="782"/>
      <c r="Z1902" s="782"/>
      <c r="AA1902" s="782"/>
      <c r="AB1902" s="782"/>
      <c r="AC1902" s="782"/>
      <c r="AD1902" s="782"/>
      <c r="AE1902" s="782"/>
      <c r="AF1902" s="782"/>
      <c r="AG1902" s="782"/>
      <c r="AH1902" s="782"/>
      <c r="AI1902" s="782"/>
      <c r="AJ1902" s="782"/>
    </row>
    <row r="1903" spans="2:36" ht="45" customHeight="1" x14ac:dyDescent="0.25">
      <c r="B1903" s="784">
        <v>1895</v>
      </c>
      <c r="C1903" s="785" t="s">
        <v>2759</v>
      </c>
      <c r="D1903" s="808" t="s">
        <v>12336</v>
      </c>
      <c r="E1903" s="862" t="s">
        <v>12337</v>
      </c>
      <c r="F1903" s="808" t="s">
        <v>12338</v>
      </c>
      <c r="G1903" s="807" t="s">
        <v>10200</v>
      </c>
      <c r="H1903" s="781"/>
      <c r="I1903" s="781"/>
      <c r="J1903" s="781"/>
      <c r="K1903" s="781"/>
      <c r="L1903" s="807">
        <f t="shared" si="168"/>
        <v>71.28</v>
      </c>
      <c r="M1903" s="781"/>
      <c r="N1903" s="800">
        <v>5.94</v>
      </c>
      <c r="O1903" s="800"/>
      <c r="P1903" s="800"/>
      <c r="Q1903" s="800" t="s">
        <v>12338</v>
      </c>
      <c r="R1903" s="807" t="s">
        <v>16715</v>
      </c>
      <c r="S1903" s="800" t="s">
        <v>8952</v>
      </c>
      <c r="T1903" s="800" t="s">
        <v>12339</v>
      </c>
      <c r="U1903" s="782"/>
      <c r="V1903" s="956"/>
      <c r="W1903" s="800"/>
      <c r="X1903" s="782"/>
      <c r="Y1903" s="782"/>
      <c r="Z1903" s="782"/>
      <c r="AA1903" s="782"/>
      <c r="AB1903" s="782"/>
      <c r="AC1903" s="782"/>
      <c r="AD1903" s="782"/>
      <c r="AE1903" s="782"/>
      <c r="AF1903" s="782"/>
      <c r="AG1903" s="782"/>
      <c r="AH1903" s="782"/>
      <c r="AI1903" s="782"/>
      <c r="AJ1903" s="782"/>
    </row>
    <row r="1904" spans="2:36" ht="45" customHeight="1" x14ac:dyDescent="0.25">
      <c r="B1904" s="784">
        <v>1896</v>
      </c>
      <c r="C1904" s="785" t="s">
        <v>2759</v>
      </c>
      <c r="D1904" s="808" t="s">
        <v>12340</v>
      </c>
      <c r="E1904" s="862" t="s">
        <v>12341</v>
      </c>
      <c r="F1904" s="808" t="s">
        <v>12754</v>
      </c>
      <c r="G1904" s="807" t="s">
        <v>10200</v>
      </c>
      <c r="H1904" s="781"/>
      <c r="I1904" s="781"/>
      <c r="J1904" s="781"/>
      <c r="K1904" s="781"/>
      <c r="L1904" s="807">
        <f t="shared" si="168"/>
        <v>79.199999999999989</v>
      </c>
      <c r="M1904" s="781"/>
      <c r="N1904" s="800">
        <v>6.6</v>
      </c>
      <c r="O1904" s="800"/>
      <c r="P1904" s="800"/>
      <c r="Q1904" s="800" t="s">
        <v>12754</v>
      </c>
      <c r="R1904" s="807" t="s">
        <v>16715</v>
      </c>
      <c r="S1904" s="800" t="s">
        <v>8952</v>
      </c>
      <c r="T1904" s="800" t="s">
        <v>12342</v>
      </c>
      <c r="U1904" s="782"/>
      <c r="V1904" s="956">
        <v>1</v>
      </c>
      <c r="W1904" s="800"/>
      <c r="X1904" s="782"/>
      <c r="Y1904" s="782"/>
      <c r="Z1904" s="782"/>
      <c r="AA1904" s="782"/>
      <c r="AB1904" s="782"/>
      <c r="AC1904" s="782"/>
      <c r="AD1904" s="782"/>
      <c r="AE1904" s="782"/>
      <c r="AF1904" s="782"/>
      <c r="AG1904" s="782"/>
      <c r="AH1904" s="782"/>
      <c r="AI1904" s="782"/>
      <c r="AJ1904" s="782"/>
    </row>
    <row r="1905" spans="2:36" ht="45" customHeight="1" x14ac:dyDescent="0.25">
      <c r="B1905" s="784">
        <v>1897</v>
      </c>
      <c r="C1905" s="785" t="s">
        <v>2759</v>
      </c>
      <c r="D1905" s="808" t="s">
        <v>12343</v>
      </c>
      <c r="E1905" s="862" t="s">
        <v>12344</v>
      </c>
      <c r="F1905" s="808" t="s">
        <v>13444</v>
      </c>
      <c r="G1905" s="807" t="s">
        <v>10200</v>
      </c>
      <c r="H1905" s="781"/>
      <c r="I1905" s="781"/>
      <c r="J1905" s="781"/>
      <c r="K1905" s="781"/>
      <c r="L1905" s="807">
        <f t="shared" si="168"/>
        <v>32.76</v>
      </c>
      <c r="M1905" s="781"/>
      <c r="N1905" s="800">
        <v>2.73</v>
      </c>
      <c r="O1905" s="800"/>
      <c r="P1905" s="800"/>
      <c r="Q1905" s="800" t="s">
        <v>13444</v>
      </c>
      <c r="R1905" s="807" t="s">
        <v>16715</v>
      </c>
      <c r="S1905" s="800" t="s">
        <v>8952</v>
      </c>
      <c r="T1905" s="800" t="s">
        <v>12345</v>
      </c>
      <c r="U1905" s="782"/>
      <c r="V1905" s="956">
        <v>1</v>
      </c>
      <c r="W1905" s="800"/>
      <c r="X1905" s="782"/>
      <c r="Y1905" s="782"/>
      <c r="Z1905" s="782"/>
      <c r="AA1905" s="782"/>
      <c r="AB1905" s="782"/>
      <c r="AC1905" s="782"/>
      <c r="AD1905" s="782"/>
      <c r="AE1905" s="782"/>
      <c r="AF1905" s="782"/>
      <c r="AG1905" s="782"/>
      <c r="AH1905" s="782"/>
      <c r="AI1905" s="782"/>
      <c r="AJ1905" s="782"/>
    </row>
    <row r="1906" spans="2:36" ht="45" customHeight="1" x14ac:dyDescent="0.25">
      <c r="B1906" s="784">
        <v>1898</v>
      </c>
      <c r="C1906" s="785" t="s">
        <v>2759</v>
      </c>
      <c r="D1906" s="808" t="s">
        <v>17540</v>
      </c>
      <c r="E1906" s="862" t="s">
        <v>17541</v>
      </c>
      <c r="F1906" s="808" t="s">
        <v>12346</v>
      </c>
      <c r="G1906" s="807" t="s">
        <v>10200</v>
      </c>
      <c r="H1906" s="781"/>
      <c r="I1906" s="781"/>
      <c r="J1906" s="781"/>
      <c r="K1906" s="781"/>
      <c r="L1906" s="807">
        <f t="shared" si="168"/>
        <v>26.400000000000002</v>
      </c>
      <c r="M1906" s="781"/>
      <c r="N1906" s="800">
        <v>2.2000000000000002</v>
      </c>
      <c r="O1906" s="800"/>
      <c r="P1906" s="800"/>
      <c r="Q1906" s="800" t="s">
        <v>12346</v>
      </c>
      <c r="R1906" s="807" t="s">
        <v>16715</v>
      </c>
      <c r="S1906" s="800" t="s">
        <v>8952</v>
      </c>
      <c r="T1906" s="800" t="s">
        <v>17482</v>
      </c>
      <c r="U1906" s="782"/>
      <c r="V1906" s="956">
        <v>1</v>
      </c>
      <c r="W1906" s="800"/>
      <c r="X1906" s="782"/>
      <c r="Y1906" s="782"/>
      <c r="Z1906" s="782"/>
      <c r="AA1906" s="782"/>
      <c r="AB1906" s="782"/>
      <c r="AC1906" s="782"/>
      <c r="AD1906" s="782"/>
      <c r="AE1906" s="782"/>
      <c r="AF1906" s="782"/>
      <c r="AG1906" s="782"/>
      <c r="AH1906" s="782"/>
      <c r="AI1906" s="782"/>
      <c r="AJ1906" s="782"/>
    </row>
    <row r="1907" spans="2:36" ht="45" customHeight="1" x14ac:dyDescent="0.25">
      <c r="B1907" s="784">
        <v>1899</v>
      </c>
      <c r="C1907" s="785" t="s">
        <v>9500</v>
      </c>
      <c r="D1907" s="808" t="s">
        <v>12347</v>
      </c>
      <c r="E1907" s="862" t="s">
        <v>12348</v>
      </c>
      <c r="F1907" s="808" t="s">
        <v>12349</v>
      </c>
      <c r="G1907" s="807" t="s">
        <v>10200</v>
      </c>
      <c r="H1907" s="781"/>
      <c r="I1907" s="781"/>
      <c r="J1907" s="781"/>
      <c r="K1907" s="781"/>
      <c r="L1907" s="807">
        <f t="shared" si="168"/>
        <v>31.68</v>
      </c>
      <c r="M1907" s="781"/>
      <c r="N1907" s="800">
        <v>2.64</v>
      </c>
      <c r="O1907" s="800"/>
      <c r="P1907" s="800"/>
      <c r="Q1907" s="800" t="s">
        <v>12349</v>
      </c>
      <c r="R1907" s="807" t="s">
        <v>16715</v>
      </c>
      <c r="S1907" s="800" t="s">
        <v>8952</v>
      </c>
      <c r="T1907" s="800" t="s">
        <v>12350</v>
      </c>
      <c r="U1907" s="782"/>
      <c r="V1907" s="956"/>
      <c r="W1907" s="800"/>
      <c r="X1907" s="782"/>
      <c r="Y1907" s="782"/>
      <c r="Z1907" s="782" t="s">
        <v>1589</v>
      </c>
      <c r="AA1907" s="782"/>
      <c r="AB1907" s="782"/>
      <c r="AC1907" s="782"/>
      <c r="AD1907" s="782"/>
      <c r="AE1907" s="782"/>
      <c r="AF1907" s="782"/>
      <c r="AG1907" s="782"/>
      <c r="AH1907" s="782"/>
      <c r="AI1907" s="782"/>
      <c r="AJ1907" s="782"/>
    </row>
    <row r="1908" spans="2:36" ht="47.25" customHeight="1" x14ac:dyDescent="0.25">
      <c r="B1908" s="784">
        <v>1900</v>
      </c>
      <c r="C1908" s="785" t="s">
        <v>2768</v>
      </c>
      <c r="D1908" s="808" t="s">
        <v>12351</v>
      </c>
      <c r="E1908" s="862" t="s">
        <v>12352</v>
      </c>
      <c r="F1908" s="808" t="s">
        <v>12353</v>
      </c>
      <c r="G1908" s="807" t="s">
        <v>10200</v>
      </c>
      <c r="H1908" s="781"/>
      <c r="I1908" s="781"/>
      <c r="J1908" s="781"/>
      <c r="K1908" s="781"/>
      <c r="L1908" s="807">
        <f t="shared" si="168"/>
        <v>13.200000000000001</v>
      </c>
      <c r="M1908" s="781"/>
      <c r="N1908" s="800">
        <v>1.1000000000000001</v>
      </c>
      <c r="O1908" s="800"/>
      <c r="P1908" s="800"/>
      <c r="Q1908" s="800" t="s">
        <v>12353</v>
      </c>
      <c r="R1908" s="807" t="s">
        <v>16715</v>
      </c>
      <c r="S1908" s="800" t="s">
        <v>8952</v>
      </c>
      <c r="T1908" s="800" t="s">
        <v>12354</v>
      </c>
      <c r="U1908" s="782"/>
      <c r="V1908" s="956"/>
      <c r="W1908" s="800"/>
      <c r="X1908" s="782"/>
      <c r="Y1908" s="782"/>
      <c r="Z1908" s="782"/>
      <c r="AA1908" s="782"/>
      <c r="AB1908" s="782"/>
      <c r="AC1908" s="782"/>
      <c r="AD1908" s="782"/>
      <c r="AE1908" s="782"/>
      <c r="AF1908" s="782"/>
      <c r="AG1908" s="782"/>
      <c r="AH1908" s="782"/>
      <c r="AI1908" s="782"/>
      <c r="AJ1908" s="782"/>
    </row>
    <row r="1909" spans="2:36" ht="90" customHeight="1" x14ac:dyDescent="0.25">
      <c r="B1909" s="784">
        <v>1901</v>
      </c>
      <c r="C1909" s="785" t="s">
        <v>2759</v>
      </c>
      <c r="D1909" s="808" t="s">
        <v>12355</v>
      </c>
      <c r="E1909" s="862" t="s">
        <v>12356</v>
      </c>
      <c r="F1909" s="808" t="s">
        <v>9128</v>
      </c>
      <c r="G1909" s="807" t="s">
        <v>10200</v>
      </c>
      <c r="H1909" s="781"/>
      <c r="I1909" s="781"/>
      <c r="J1909" s="781"/>
      <c r="K1909" s="781"/>
      <c r="L1909" s="807">
        <f t="shared" si="168"/>
        <v>198</v>
      </c>
      <c r="M1909" s="781"/>
      <c r="N1909" s="800">
        <v>16.5</v>
      </c>
      <c r="O1909" s="800"/>
      <c r="P1909" s="800"/>
      <c r="Q1909" s="800" t="s">
        <v>9128</v>
      </c>
      <c r="R1909" s="807" t="s">
        <v>16715</v>
      </c>
      <c r="S1909" s="800" t="s">
        <v>8952</v>
      </c>
      <c r="T1909" s="800" t="s">
        <v>12357</v>
      </c>
      <c r="U1909" s="782"/>
      <c r="V1909" s="956">
        <v>2</v>
      </c>
      <c r="W1909" s="800"/>
      <c r="X1909" s="782"/>
      <c r="Y1909" s="782"/>
      <c r="Z1909" s="782"/>
      <c r="AA1909" s="782"/>
      <c r="AB1909" s="782"/>
      <c r="AC1909" s="782"/>
      <c r="AD1909" s="782"/>
      <c r="AE1909" s="782"/>
      <c r="AF1909" s="782"/>
      <c r="AG1909" s="782"/>
      <c r="AH1909" s="782"/>
      <c r="AI1909" s="782"/>
      <c r="AJ1909" s="782"/>
    </row>
    <row r="1910" spans="2:36" ht="45" customHeight="1" x14ac:dyDescent="0.25">
      <c r="B1910" s="784">
        <v>1902</v>
      </c>
      <c r="C1910" s="785" t="s">
        <v>2759</v>
      </c>
      <c r="D1910" s="808" t="s">
        <v>12358</v>
      </c>
      <c r="E1910" s="862" t="s">
        <v>12359</v>
      </c>
      <c r="F1910" s="808" t="s">
        <v>12695</v>
      </c>
      <c r="G1910" s="807" t="s">
        <v>1104</v>
      </c>
      <c r="H1910" s="783" t="s">
        <v>17757</v>
      </c>
      <c r="I1910" s="781"/>
      <c r="J1910" s="781"/>
      <c r="K1910" s="782">
        <v>12946.7</v>
      </c>
      <c r="L1910" s="807">
        <f t="shared" si="168"/>
        <v>1161.1200000000001</v>
      </c>
      <c r="M1910" s="807">
        <f t="shared" si="168"/>
        <v>349.56</v>
      </c>
      <c r="N1910" s="800">
        <v>96.76</v>
      </c>
      <c r="O1910" s="800">
        <v>29.13</v>
      </c>
      <c r="P1910" s="807" t="s">
        <v>16692</v>
      </c>
      <c r="Q1910" s="800" t="s">
        <v>12360</v>
      </c>
      <c r="R1910" s="807" t="s">
        <v>17287</v>
      </c>
      <c r="S1910" s="800" t="s">
        <v>8952</v>
      </c>
      <c r="T1910" s="800" t="s">
        <v>14667</v>
      </c>
      <c r="U1910" s="782">
        <v>10</v>
      </c>
      <c r="V1910" s="956">
        <v>3</v>
      </c>
      <c r="W1910" s="800" t="s">
        <v>1564</v>
      </c>
      <c r="X1910" s="782">
        <v>1</v>
      </c>
      <c r="Y1910" s="782" t="s">
        <v>10268</v>
      </c>
      <c r="Z1910" s="782"/>
      <c r="AA1910" s="782"/>
      <c r="AB1910" s="782"/>
      <c r="AC1910" s="782" t="s">
        <v>10027</v>
      </c>
      <c r="AD1910" s="782" t="s">
        <v>10027</v>
      </c>
      <c r="AE1910" s="782" t="s">
        <v>10027</v>
      </c>
      <c r="AF1910" s="782" t="s">
        <v>2239</v>
      </c>
      <c r="AG1910" s="782"/>
      <c r="AH1910" s="782"/>
      <c r="AI1910" s="807" t="s">
        <v>16742</v>
      </c>
      <c r="AJ1910" s="782"/>
    </row>
    <row r="1911" spans="2:36" ht="45" customHeight="1" x14ac:dyDescent="0.25">
      <c r="B1911" s="784">
        <v>1903</v>
      </c>
      <c r="C1911" s="785" t="s">
        <v>3034</v>
      </c>
      <c r="D1911" s="808" t="s">
        <v>12361</v>
      </c>
      <c r="E1911" s="862" t="s">
        <v>12364</v>
      </c>
      <c r="F1911" s="808" t="s">
        <v>12363</v>
      </c>
      <c r="G1911" s="807" t="s">
        <v>10200</v>
      </c>
      <c r="H1911" s="781"/>
      <c r="I1911" s="781"/>
      <c r="J1911" s="781"/>
      <c r="K1911" s="782"/>
      <c r="L1911" s="807">
        <f t="shared" si="168"/>
        <v>96</v>
      </c>
      <c r="M1911" s="782"/>
      <c r="N1911" s="800">
        <v>8</v>
      </c>
      <c r="O1911" s="800"/>
      <c r="P1911" s="800"/>
      <c r="Q1911" s="800" t="s">
        <v>12363</v>
      </c>
      <c r="R1911" s="807" t="s">
        <v>16715</v>
      </c>
      <c r="S1911" s="800" t="s">
        <v>8952</v>
      </c>
      <c r="T1911" s="800" t="s">
        <v>3182</v>
      </c>
      <c r="U1911" s="782"/>
      <c r="V1911" s="956"/>
      <c r="W1911" s="800"/>
      <c r="X1911" s="782"/>
      <c r="Y1911" s="782"/>
      <c r="Z1911" s="782"/>
      <c r="AA1911" s="782">
        <v>1</v>
      </c>
      <c r="AB1911" s="782"/>
      <c r="AC1911" s="782"/>
      <c r="AD1911" s="782"/>
      <c r="AE1911" s="782"/>
      <c r="AF1911" s="782"/>
      <c r="AG1911" s="782"/>
      <c r="AH1911" s="782"/>
      <c r="AI1911" s="782"/>
      <c r="AJ1911" s="782"/>
    </row>
    <row r="1912" spans="2:36" ht="45" customHeight="1" x14ac:dyDescent="0.25">
      <c r="B1912" s="784">
        <v>1904</v>
      </c>
      <c r="C1912" s="785" t="s">
        <v>2759</v>
      </c>
      <c r="D1912" s="808" t="s">
        <v>12366</v>
      </c>
      <c r="E1912" s="862" t="s">
        <v>12365</v>
      </c>
      <c r="F1912" s="808" t="s">
        <v>12368</v>
      </c>
      <c r="G1912" s="807" t="s">
        <v>10200</v>
      </c>
      <c r="H1912" s="781"/>
      <c r="I1912" s="781"/>
      <c r="J1912" s="781"/>
      <c r="K1912" s="782"/>
      <c r="L1912" s="807">
        <f t="shared" si="168"/>
        <v>198</v>
      </c>
      <c r="M1912" s="782"/>
      <c r="N1912" s="800">
        <v>16.5</v>
      </c>
      <c r="O1912" s="800"/>
      <c r="P1912" s="800"/>
      <c r="Q1912" s="800" t="s">
        <v>12368</v>
      </c>
      <c r="R1912" s="807" t="s">
        <v>16715</v>
      </c>
      <c r="S1912" s="800" t="s">
        <v>8952</v>
      </c>
      <c r="T1912" s="800" t="s">
        <v>12367</v>
      </c>
      <c r="U1912" s="782"/>
      <c r="V1912" s="956"/>
      <c r="W1912" s="800"/>
      <c r="X1912" s="782"/>
      <c r="Y1912" s="782"/>
      <c r="Z1912" s="782"/>
      <c r="AA1912" s="782"/>
      <c r="AB1912" s="782"/>
      <c r="AC1912" s="782"/>
      <c r="AD1912" s="782"/>
      <c r="AE1912" s="782"/>
      <c r="AF1912" s="782"/>
      <c r="AG1912" s="782"/>
      <c r="AH1912" s="782"/>
      <c r="AI1912" s="782"/>
      <c r="AJ1912" s="782"/>
    </row>
    <row r="1913" spans="2:36" ht="45" customHeight="1" x14ac:dyDescent="0.25">
      <c r="B1913" s="784">
        <v>1905</v>
      </c>
      <c r="C1913" s="785" t="s">
        <v>2759</v>
      </c>
      <c r="D1913" s="808" t="s">
        <v>12369</v>
      </c>
      <c r="E1913" s="862" t="s">
        <v>13407</v>
      </c>
      <c r="F1913" s="808" t="s">
        <v>13406</v>
      </c>
      <c r="G1913" s="807" t="s">
        <v>10200</v>
      </c>
      <c r="H1913" s="781"/>
      <c r="I1913" s="781"/>
      <c r="J1913" s="781"/>
      <c r="K1913" s="782"/>
      <c r="L1913" s="807">
        <f t="shared" si="168"/>
        <v>36</v>
      </c>
      <c r="M1913" s="782"/>
      <c r="N1913" s="800">
        <v>3</v>
      </c>
      <c r="O1913" s="800"/>
      <c r="P1913" s="800"/>
      <c r="Q1913" s="800" t="s">
        <v>13406</v>
      </c>
      <c r="R1913" s="807" t="s">
        <v>16715</v>
      </c>
      <c r="S1913" s="800" t="s">
        <v>8952</v>
      </c>
      <c r="T1913" s="800" t="s">
        <v>12370</v>
      </c>
      <c r="U1913" s="782"/>
      <c r="V1913" s="956"/>
      <c r="W1913" s="800"/>
      <c r="X1913" s="782"/>
      <c r="Y1913" s="782"/>
      <c r="Z1913" s="782"/>
      <c r="AA1913" s="782"/>
      <c r="AB1913" s="782"/>
      <c r="AC1913" s="782"/>
      <c r="AD1913" s="782"/>
      <c r="AE1913" s="782"/>
      <c r="AF1913" s="782"/>
      <c r="AG1913" s="782"/>
      <c r="AH1913" s="782"/>
      <c r="AI1913" s="782"/>
      <c r="AJ1913" s="782"/>
    </row>
    <row r="1914" spans="2:36" ht="45" customHeight="1" x14ac:dyDescent="0.25">
      <c r="B1914" s="784">
        <v>1906</v>
      </c>
      <c r="C1914" s="785" t="s">
        <v>2790</v>
      </c>
      <c r="D1914" s="808" t="s">
        <v>14100</v>
      </c>
      <c r="E1914" s="862" t="s">
        <v>14101</v>
      </c>
      <c r="F1914" s="808" t="s">
        <v>12371</v>
      </c>
      <c r="G1914" s="807" t="s">
        <v>10200</v>
      </c>
      <c r="H1914" s="781"/>
      <c r="I1914" s="781"/>
      <c r="J1914" s="781"/>
      <c r="K1914" s="782"/>
      <c r="L1914" s="807">
        <f t="shared" si="168"/>
        <v>9.6000000000000014</v>
      </c>
      <c r="M1914" s="782"/>
      <c r="N1914" s="800">
        <v>0.8</v>
      </c>
      <c r="O1914" s="800"/>
      <c r="P1914" s="800"/>
      <c r="Q1914" s="800" t="s">
        <v>12371</v>
      </c>
      <c r="R1914" s="807" t="s">
        <v>16715</v>
      </c>
      <c r="S1914" s="800" t="s">
        <v>8952</v>
      </c>
      <c r="T1914" s="800" t="s">
        <v>12372</v>
      </c>
      <c r="U1914" s="782"/>
      <c r="V1914" s="956"/>
      <c r="W1914" s="800"/>
      <c r="X1914" s="782"/>
      <c r="Y1914" s="782"/>
      <c r="Z1914" s="782" t="s">
        <v>9475</v>
      </c>
      <c r="AA1914" s="782"/>
      <c r="AB1914" s="782"/>
      <c r="AC1914" s="782"/>
      <c r="AD1914" s="782"/>
      <c r="AE1914" s="782"/>
      <c r="AF1914" s="782"/>
      <c r="AG1914" s="782"/>
      <c r="AH1914" s="782"/>
      <c r="AI1914" s="782"/>
      <c r="AJ1914" s="782"/>
    </row>
    <row r="1915" spans="2:36" ht="45" customHeight="1" x14ac:dyDescent="0.25">
      <c r="B1915" s="784">
        <v>1907</v>
      </c>
      <c r="C1915" s="785" t="s">
        <v>2759</v>
      </c>
      <c r="D1915" s="808" t="s">
        <v>12374</v>
      </c>
      <c r="E1915" s="862" t="s">
        <v>12378</v>
      </c>
      <c r="F1915" s="808" t="s">
        <v>12376</v>
      </c>
      <c r="G1915" s="807" t="s">
        <v>10200</v>
      </c>
      <c r="H1915" s="781"/>
      <c r="I1915" s="781"/>
      <c r="J1915" s="781"/>
      <c r="K1915" s="782"/>
      <c r="L1915" s="807">
        <f t="shared" si="168"/>
        <v>13.200000000000001</v>
      </c>
      <c r="M1915" s="782"/>
      <c r="N1915" s="800">
        <v>1.1000000000000001</v>
      </c>
      <c r="O1915" s="800"/>
      <c r="P1915" s="800"/>
      <c r="Q1915" s="800" t="s">
        <v>12376</v>
      </c>
      <c r="R1915" s="807" t="s">
        <v>16715</v>
      </c>
      <c r="S1915" s="800" t="s">
        <v>8952</v>
      </c>
      <c r="T1915" s="800" t="s">
        <v>12375</v>
      </c>
      <c r="U1915" s="782"/>
      <c r="V1915" s="956"/>
      <c r="W1915" s="800"/>
      <c r="X1915" s="782"/>
      <c r="Y1915" s="782"/>
      <c r="Z1915" s="782"/>
      <c r="AA1915" s="782"/>
      <c r="AB1915" s="782"/>
      <c r="AC1915" s="782"/>
      <c r="AD1915" s="782"/>
      <c r="AE1915" s="782"/>
      <c r="AF1915" s="782"/>
      <c r="AG1915" s="782"/>
      <c r="AH1915" s="782"/>
      <c r="AI1915" s="782"/>
      <c r="AJ1915" s="782"/>
    </row>
    <row r="1916" spans="2:36" ht="30" customHeight="1" x14ac:dyDescent="0.25">
      <c r="B1916" s="784">
        <v>1908</v>
      </c>
      <c r="C1916" s="785" t="s">
        <v>2844</v>
      </c>
      <c r="D1916" s="808" t="s">
        <v>12380</v>
      </c>
      <c r="E1916" s="862" t="s">
        <v>12377</v>
      </c>
      <c r="F1916" s="808" t="s">
        <v>12379</v>
      </c>
      <c r="G1916" s="807" t="s">
        <v>10200</v>
      </c>
      <c r="H1916" s="781"/>
      <c r="I1916" s="781"/>
      <c r="J1916" s="781"/>
      <c r="K1916" s="782"/>
      <c r="L1916" s="807">
        <f t="shared" si="168"/>
        <v>172.8</v>
      </c>
      <c r="M1916" s="782"/>
      <c r="N1916" s="800">
        <v>14.4</v>
      </c>
      <c r="O1916" s="800"/>
      <c r="P1916" s="800"/>
      <c r="Q1916" s="800" t="s">
        <v>12379</v>
      </c>
      <c r="R1916" s="807" t="s">
        <v>16715</v>
      </c>
      <c r="S1916" s="800" t="s">
        <v>8952</v>
      </c>
      <c r="T1916" s="800" t="s">
        <v>12381</v>
      </c>
      <c r="U1916" s="782"/>
      <c r="V1916" s="956"/>
      <c r="W1916" s="800"/>
      <c r="X1916" s="782"/>
      <c r="Y1916" s="782"/>
      <c r="Z1916" s="782" t="s">
        <v>10126</v>
      </c>
      <c r="AA1916" s="782"/>
      <c r="AB1916" s="782"/>
      <c r="AC1916" s="782"/>
      <c r="AD1916" s="782"/>
      <c r="AE1916" s="782"/>
      <c r="AF1916" s="782"/>
      <c r="AG1916" s="782"/>
      <c r="AH1916" s="782"/>
      <c r="AI1916" s="782"/>
      <c r="AJ1916" s="782"/>
    </row>
    <row r="1917" spans="2:36" ht="30" customHeight="1" x14ac:dyDescent="0.25">
      <c r="B1917" s="784">
        <v>1909</v>
      </c>
      <c r="C1917" s="785" t="s">
        <v>2759</v>
      </c>
      <c r="D1917" s="808" t="s">
        <v>17542</v>
      </c>
      <c r="E1917" s="862" t="s">
        <v>17546</v>
      </c>
      <c r="F1917" s="808" t="s">
        <v>3173</v>
      </c>
      <c r="G1917" s="807" t="s">
        <v>10200</v>
      </c>
      <c r="H1917" s="781"/>
      <c r="I1917" s="781"/>
      <c r="J1917" s="781"/>
      <c r="K1917" s="782"/>
      <c r="L1917" s="807">
        <f t="shared" si="168"/>
        <v>13.200000000000001</v>
      </c>
      <c r="M1917" s="782"/>
      <c r="N1917" s="800">
        <v>1.1000000000000001</v>
      </c>
      <c r="O1917" s="800"/>
      <c r="P1917" s="800"/>
      <c r="Q1917" s="808" t="s">
        <v>3173</v>
      </c>
      <c r="R1917" s="807" t="s">
        <v>16715</v>
      </c>
      <c r="S1917" s="800" t="s">
        <v>8952</v>
      </c>
      <c r="T1917" s="800" t="s">
        <v>17460</v>
      </c>
      <c r="U1917" s="782"/>
      <c r="V1917" s="956">
        <v>1</v>
      </c>
      <c r="W1917" s="800"/>
      <c r="X1917" s="782"/>
      <c r="Y1917" s="782"/>
      <c r="Z1917" s="782"/>
      <c r="AA1917" s="782"/>
      <c r="AB1917" s="782"/>
      <c r="AC1917" s="782"/>
      <c r="AD1917" s="782"/>
      <c r="AE1917" s="782"/>
      <c r="AF1917" s="782"/>
      <c r="AG1917" s="782"/>
      <c r="AH1917" s="782"/>
      <c r="AI1917" s="782"/>
      <c r="AJ1917" s="782"/>
    </row>
    <row r="1918" spans="2:36" ht="30" customHeight="1" x14ac:dyDescent="0.25">
      <c r="B1918" s="784">
        <v>1910</v>
      </c>
      <c r="C1918" s="785" t="s">
        <v>2759</v>
      </c>
      <c r="D1918" s="808" t="s">
        <v>17543</v>
      </c>
      <c r="E1918" s="862" t="s">
        <v>17547</v>
      </c>
      <c r="F1918" s="808" t="s">
        <v>3173</v>
      </c>
      <c r="G1918" s="807" t="s">
        <v>10200</v>
      </c>
      <c r="H1918" s="781"/>
      <c r="I1918" s="781"/>
      <c r="J1918" s="781"/>
      <c r="K1918" s="782"/>
      <c r="L1918" s="807">
        <f t="shared" si="168"/>
        <v>13.200000000000001</v>
      </c>
      <c r="M1918" s="782"/>
      <c r="N1918" s="800">
        <v>1.1000000000000001</v>
      </c>
      <c r="O1918" s="800"/>
      <c r="P1918" s="800"/>
      <c r="Q1918" s="808" t="s">
        <v>3173</v>
      </c>
      <c r="R1918" s="807" t="s">
        <v>16715</v>
      </c>
      <c r="S1918" s="800" t="s">
        <v>8952</v>
      </c>
      <c r="T1918" s="800" t="s">
        <v>17501</v>
      </c>
      <c r="U1918" s="782"/>
      <c r="V1918" s="956">
        <v>1</v>
      </c>
      <c r="W1918" s="800"/>
      <c r="X1918" s="782"/>
      <c r="Y1918" s="782"/>
      <c r="Z1918" s="782"/>
      <c r="AA1918" s="782"/>
      <c r="AB1918" s="782"/>
      <c r="AC1918" s="782"/>
      <c r="AD1918" s="782"/>
      <c r="AE1918" s="782"/>
      <c r="AF1918" s="782"/>
      <c r="AG1918" s="782"/>
      <c r="AH1918" s="782"/>
      <c r="AI1918" s="782"/>
      <c r="AJ1918" s="782"/>
    </row>
    <row r="1919" spans="2:36" ht="30" customHeight="1" x14ac:dyDescent="0.25">
      <c r="B1919" s="784">
        <v>1911</v>
      </c>
      <c r="C1919" s="785" t="s">
        <v>2759</v>
      </c>
      <c r="D1919" s="808" t="s">
        <v>17544</v>
      </c>
      <c r="E1919" s="862" t="s">
        <v>17548</v>
      </c>
      <c r="F1919" s="808" t="s">
        <v>3173</v>
      </c>
      <c r="G1919" s="807" t="s">
        <v>10200</v>
      </c>
      <c r="H1919" s="781"/>
      <c r="I1919" s="781"/>
      <c r="J1919" s="781"/>
      <c r="K1919" s="782"/>
      <c r="L1919" s="807">
        <f t="shared" si="168"/>
        <v>39.599999999999994</v>
      </c>
      <c r="M1919" s="782"/>
      <c r="N1919" s="800">
        <v>3.3</v>
      </c>
      <c r="O1919" s="800"/>
      <c r="P1919" s="800"/>
      <c r="Q1919" s="808" t="s">
        <v>3173</v>
      </c>
      <c r="R1919" s="807" t="s">
        <v>16715</v>
      </c>
      <c r="S1919" s="800" t="s">
        <v>8952</v>
      </c>
      <c r="T1919" s="800" t="s">
        <v>17506</v>
      </c>
      <c r="U1919" s="782"/>
      <c r="V1919" s="956">
        <v>1</v>
      </c>
      <c r="W1919" s="800"/>
      <c r="X1919" s="782"/>
      <c r="Y1919" s="782"/>
      <c r="Z1919" s="782"/>
      <c r="AA1919" s="782"/>
      <c r="AB1919" s="782"/>
      <c r="AC1919" s="782"/>
      <c r="AD1919" s="782"/>
      <c r="AE1919" s="782"/>
      <c r="AF1919" s="782"/>
      <c r="AG1919" s="782"/>
      <c r="AH1919" s="782"/>
      <c r="AI1919" s="782"/>
      <c r="AJ1919" s="782"/>
    </row>
    <row r="1920" spans="2:36" ht="30" customHeight="1" x14ac:dyDescent="0.25">
      <c r="B1920" s="784">
        <v>1912</v>
      </c>
      <c r="C1920" s="785" t="s">
        <v>2759</v>
      </c>
      <c r="D1920" s="808" t="s">
        <v>17545</v>
      </c>
      <c r="E1920" s="862" t="s">
        <v>17549</v>
      </c>
      <c r="F1920" s="808" t="s">
        <v>3173</v>
      </c>
      <c r="G1920" s="807" t="s">
        <v>10200</v>
      </c>
      <c r="H1920" s="781"/>
      <c r="I1920" s="781"/>
      <c r="J1920" s="781"/>
      <c r="K1920" s="782"/>
      <c r="L1920" s="807">
        <f t="shared" si="168"/>
        <v>13.200000000000001</v>
      </c>
      <c r="M1920" s="782"/>
      <c r="N1920" s="800">
        <v>1.1000000000000001</v>
      </c>
      <c r="O1920" s="800"/>
      <c r="P1920" s="800"/>
      <c r="Q1920" s="808" t="s">
        <v>3173</v>
      </c>
      <c r="R1920" s="807" t="s">
        <v>16715</v>
      </c>
      <c r="S1920" s="800" t="s">
        <v>8952</v>
      </c>
      <c r="T1920" s="800" t="s">
        <v>17468</v>
      </c>
      <c r="U1920" s="782"/>
      <c r="V1920" s="956">
        <v>1</v>
      </c>
      <c r="W1920" s="800"/>
      <c r="X1920" s="782"/>
      <c r="Y1920" s="782"/>
      <c r="Z1920" s="782"/>
      <c r="AA1920" s="782"/>
      <c r="AB1920" s="782"/>
      <c r="AC1920" s="782"/>
      <c r="AD1920" s="782"/>
      <c r="AE1920" s="782"/>
      <c r="AF1920" s="782"/>
      <c r="AG1920" s="782"/>
      <c r="AH1920" s="782"/>
      <c r="AI1920" s="782"/>
      <c r="AJ1920" s="782"/>
    </row>
    <row r="1921" spans="2:36" ht="47.25" customHeight="1" x14ac:dyDescent="0.25">
      <c r="B1921" s="784">
        <v>1913</v>
      </c>
      <c r="C1921" s="785" t="s">
        <v>2759</v>
      </c>
      <c r="D1921" s="808" t="s">
        <v>17550</v>
      </c>
      <c r="E1921" s="862" t="s">
        <v>12382</v>
      </c>
      <c r="F1921" s="808" t="s">
        <v>14315</v>
      </c>
      <c r="G1921" s="807" t="s">
        <v>10200</v>
      </c>
      <c r="H1921" s="781"/>
      <c r="I1921" s="781"/>
      <c r="J1921" s="781"/>
      <c r="K1921" s="782"/>
      <c r="L1921" s="807">
        <f t="shared" si="168"/>
        <v>92.4</v>
      </c>
      <c r="M1921" s="782"/>
      <c r="N1921" s="800">
        <v>7.7</v>
      </c>
      <c r="O1921" s="800"/>
      <c r="P1921" s="800"/>
      <c r="Q1921" s="800" t="s">
        <v>14315</v>
      </c>
      <c r="R1921" s="807" t="s">
        <v>16715</v>
      </c>
      <c r="S1921" s="800" t="s">
        <v>8952</v>
      </c>
      <c r="T1921" s="800" t="s">
        <v>17424</v>
      </c>
      <c r="U1921" s="782"/>
      <c r="V1921" s="956">
        <v>1</v>
      </c>
      <c r="W1921" s="800"/>
      <c r="X1921" s="782"/>
      <c r="Y1921" s="782"/>
      <c r="Z1921" s="782"/>
      <c r="AA1921" s="782"/>
      <c r="AB1921" s="782"/>
      <c r="AC1921" s="782"/>
      <c r="AD1921" s="782"/>
      <c r="AE1921" s="782"/>
      <c r="AF1921" s="782"/>
      <c r="AG1921" s="782"/>
      <c r="AH1921" s="782"/>
      <c r="AI1921" s="782"/>
      <c r="AJ1921" s="782"/>
    </row>
    <row r="1922" spans="2:36" ht="45" customHeight="1" x14ac:dyDescent="0.25">
      <c r="B1922" s="784">
        <v>1914</v>
      </c>
      <c r="C1922" s="785" t="s">
        <v>2809</v>
      </c>
      <c r="D1922" s="808" t="s">
        <v>12383</v>
      </c>
      <c r="E1922" s="862" t="s">
        <v>12384</v>
      </c>
      <c r="F1922" s="808" t="s">
        <v>16657</v>
      </c>
      <c r="G1922" s="807" t="s">
        <v>10200</v>
      </c>
      <c r="H1922" s="781"/>
      <c r="I1922" s="781"/>
      <c r="J1922" s="781"/>
      <c r="K1922" s="782"/>
      <c r="L1922" s="807">
        <f t="shared" si="168"/>
        <v>192</v>
      </c>
      <c r="M1922" s="782"/>
      <c r="N1922" s="800">
        <v>16</v>
      </c>
      <c r="O1922" s="800"/>
      <c r="P1922" s="800"/>
      <c r="Q1922" s="800" t="s">
        <v>16657</v>
      </c>
      <c r="R1922" s="807" t="s">
        <v>16715</v>
      </c>
      <c r="S1922" s="800" t="s">
        <v>8952</v>
      </c>
      <c r="T1922" s="800" t="s">
        <v>3192</v>
      </c>
      <c r="U1922" s="782"/>
      <c r="V1922" s="956"/>
      <c r="W1922" s="800"/>
      <c r="X1922" s="782"/>
      <c r="Y1922" s="782"/>
      <c r="Z1922" s="782"/>
      <c r="AA1922" s="782">
        <v>1</v>
      </c>
      <c r="AB1922" s="782"/>
      <c r="AC1922" s="782"/>
      <c r="AD1922" s="782"/>
      <c r="AE1922" s="782"/>
      <c r="AF1922" s="782"/>
      <c r="AG1922" s="782"/>
      <c r="AH1922" s="782"/>
      <c r="AI1922" s="782"/>
      <c r="AJ1922" s="782"/>
    </row>
    <row r="1923" spans="2:36" ht="47.25" customHeight="1" x14ac:dyDescent="0.25">
      <c r="B1923" s="784">
        <v>1915</v>
      </c>
      <c r="C1923" s="785" t="s">
        <v>9500</v>
      </c>
      <c r="D1923" s="808" t="s">
        <v>12385</v>
      </c>
      <c r="E1923" s="862" t="s">
        <v>12386</v>
      </c>
      <c r="F1923" s="808" t="s">
        <v>14363</v>
      </c>
      <c r="G1923" s="807" t="s">
        <v>10200</v>
      </c>
      <c r="H1923" s="781"/>
      <c r="I1923" s="781"/>
      <c r="J1923" s="781"/>
      <c r="K1923" s="782"/>
      <c r="L1923" s="807">
        <f t="shared" si="168"/>
        <v>9.6000000000000014</v>
      </c>
      <c r="M1923" s="782"/>
      <c r="N1923" s="800">
        <v>0.8</v>
      </c>
      <c r="O1923" s="800"/>
      <c r="P1923" s="800"/>
      <c r="Q1923" s="800" t="s">
        <v>14363</v>
      </c>
      <c r="R1923" s="807" t="s">
        <v>16715</v>
      </c>
      <c r="S1923" s="800" t="s">
        <v>8952</v>
      </c>
      <c r="T1923" s="800" t="s">
        <v>12387</v>
      </c>
      <c r="U1923" s="782"/>
      <c r="V1923" s="956"/>
      <c r="W1923" s="800"/>
      <c r="X1923" s="782"/>
      <c r="Y1923" s="782"/>
      <c r="Z1923" s="782" t="s">
        <v>9475</v>
      </c>
      <c r="AA1923" s="782"/>
      <c r="AB1923" s="782"/>
      <c r="AC1923" s="782"/>
      <c r="AD1923" s="782"/>
      <c r="AE1923" s="782"/>
      <c r="AF1923" s="782"/>
      <c r="AG1923" s="782"/>
      <c r="AH1923" s="782"/>
      <c r="AI1923" s="782"/>
      <c r="AJ1923" s="782"/>
    </row>
    <row r="1924" spans="2:36" ht="45" customHeight="1" x14ac:dyDescent="0.25">
      <c r="B1924" s="784">
        <v>1916</v>
      </c>
      <c r="C1924" s="785" t="s">
        <v>2759</v>
      </c>
      <c r="D1924" s="808" t="s">
        <v>12388</v>
      </c>
      <c r="E1924" s="862" t="s">
        <v>12389</v>
      </c>
      <c r="F1924" s="808" t="s">
        <v>12390</v>
      </c>
      <c r="G1924" s="807" t="s">
        <v>10200</v>
      </c>
      <c r="H1924" s="781"/>
      <c r="I1924" s="781"/>
      <c r="J1924" s="781"/>
      <c r="K1924" s="782"/>
      <c r="L1924" s="807">
        <f t="shared" si="168"/>
        <v>63.36</v>
      </c>
      <c r="M1924" s="782"/>
      <c r="N1924" s="800">
        <v>5.28</v>
      </c>
      <c r="O1924" s="800"/>
      <c r="P1924" s="800"/>
      <c r="Q1924" s="800" t="s">
        <v>12390</v>
      </c>
      <c r="R1924" s="807" t="s">
        <v>16715</v>
      </c>
      <c r="S1924" s="800" t="s">
        <v>8952</v>
      </c>
      <c r="T1924" s="800" t="s">
        <v>12391</v>
      </c>
      <c r="U1924" s="782"/>
      <c r="V1924" s="956"/>
      <c r="W1924" s="800"/>
      <c r="X1924" s="782"/>
      <c r="Y1924" s="782"/>
      <c r="Z1924" s="782"/>
      <c r="AA1924" s="782"/>
      <c r="AB1924" s="782"/>
      <c r="AC1924" s="782"/>
      <c r="AD1924" s="782"/>
      <c r="AE1924" s="782"/>
      <c r="AF1924" s="782"/>
      <c r="AG1924" s="782"/>
      <c r="AH1924" s="782"/>
      <c r="AI1924" s="782"/>
      <c r="AJ1924" s="782"/>
    </row>
    <row r="1925" spans="2:36" ht="45" customHeight="1" x14ac:dyDescent="0.25">
      <c r="B1925" s="784">
        <v>1917</v>
      </c>
      <c r="C1925" s="785" t="s">
        <v>2759</v>
      </c>
      <c r="D1925" s="808" t="s">
        <v>12392</v>
      </c>
      <c r="E1925" s="862" t="s">
        <v>16553</v>
      </c>
      <c r="F1925" s="808" t="s">
        <v>12397</v>
      </c>
      <c r="G1925" s="807" t="s">
        <v>10200</v>
      </c>
      <c r="H1925" s="781"/>
      <c r="I1925" s="781"/>
      <c r="J1925" s="781"/>
      <c r="K1925" s="782"/>
      <c r="L1925" s="807">
        <f t="shared" si="168"/>
        <v>633.59999999999991</v>
      </c>
      <c r="M1925" s="782"/>
      <c r="N1925" s="800">
        <v>52.8</v>
      </c>
      <c r="O1925" s="800"/>
      <c r="P1925" s="800"/>
      <c r="Q1925" s="800" t="s">
        <v>13839</v>
      </c>
      <c r="R1925" s="807" t="s">
        <v>16715</v>
      </c>
      <c r="S1925" s="800" t="s">
        <v>8952</v>
      </c>
      <c r="T1925" s="800" t="s">
        <v>12393</v>
      </c>
      <c r="U1925" s="782">
        <v>10</v>
      </c>
      <c r="V1925" s="956">
        <v>2</v>
      </c>
      <c r="W1925" s="800"/>
      <c r="X1925" s="782"/>
      <c r="Y1925" s="782"/>
      <c r="Z1925" s="782"/>
      <c r="AA1925" s="782"/>
      <c r="AB1925" s="782"/>
      <c r="AC1925" s="782" t="s">
        <v>10027</v>
      </c>
      <c r="AD1925" s="782" t="s">
        <v>10027</v>
      </c>
      <c r="AE1925" s="782" t="s">
        <v>10027</v>
      </c>
      <c r="AF1925" s="782"/>
      <c r="AG1925" s="782"/>
      <c r="AH1925" s="782"/>
      <c r="AI1925" s="782"/>
      <c r="AJ1925" s="782"/>
    </row>
    <row r="1926" spans="2:36" ht="47.25" customHeight="1" x14ac:dyDescent="0.25">
      <c r="B1926" s="784">
        <v>1918</v>
      </c>
      <c r="C1926" s="785" t="s">
        <v>2759</v>
      </c>
      <c r="D1926" s="808" t="s">
        <v>12394</v>
      </c>
      <c r="E1926" s="862" t="s">
        <v>12396</v>
      </c>
      <c r="F1926" s="808" t="s">
        <v>12395</v>
      </c>
      <c r="G1926" s="807" t="s">
        <v>10200</v>
      </c>
      <c r="H1926" s="781"/>
      <c r="I1926" s="781"/>
      <c r="J1926" s="781"/>
      <c r="K1926" s="782"/>
      <c r="L1926" s="807">
        <f t="shared" si="168"/>
        <v>96</v>
      </c>
      <c r="M1926" s="782"/>
      <c r="N1926" s="800">
        <v>8</v>
      </c>
      <c r="O1926" s="800"/>
      <c r="P1926" s="800"/>
      <c r="Q1926" s="800" t="s">
        <v>17258</v>
      </c>
      <c r="R1926" s="807" t="s">
        <v>16715</v>
      </c>
      <c r="S1926" s="800" t="s">
        <v>8952</v>
      </c>
      <c r="T1926" s="800" t="s">
        <v>15421</v>
      </c>
      <c r="U1926" s="782"/>
      <c r="V1926" s="956"/>
      <c r="W1926" s="800"/>
      <c r="X1926" s="782"/>
      <c r="Y1926" s="782"/>
      <c r="Z1926" s="782"/>
      <c r="AA1926" s="782">
        <v>1</v>
      </c>
      <c r="AB1926" s="782"/>
      <c r="AC1926" s="782"/>
      <c r="AD1926" s="782"/>
      <c r="AE1926" s="782"/>
      <c r="AF1926" s="782"/>
      <c r="AG1926" s="782"/>
      <c r="AH1926" s="782"/>
      <c r="AI1926" s="782"/>
      <c r="AJ1926" s="782"/>
    </row>
    <row r="1927" spans="2:36" ht="45" customHeight="1" x14ac:dyDescent="0.25">
      <c r="B1927" s="784">
        <v>1919</v>
      </c>
      <c r="C1927" s="785" t="s">
        <v>2809</v>
      </c>
      <c r="D1927" s="808" t="s">
        <v>11618</v>
      </c>
      <c r="E1927" s="862" t="s">
        <v>12398</v>
      </c>
      <c r="F1927" s="808" t="s">
        <v>12399</v>
      </c>
      <c r="G1927" s="807" t="s">
        <v>10200</v>
      </c>
      <c r="H1927" s="781"/>
      <c r="I1927" s="781"/>
      <c r="J1927" s="781"/>
      <c r="K1927" s="782"/>
      <c r="L1927" s="807">
        <f t="shared" si="168"/>
        <v>264</v>
      </c>
      <c r="M1927" s="782"/>
      <c r="N1927" s="800">
        <v>22</v>
      </c>
      <c r="O1927" s="800"/>
      <c r="P1927" s="800"/>
      <c r="Q1927" s="800" t="s">
        <v>17259</v>
      </c>
      <c r="R1927" s="807" t="s">
        <v>16715</v>
      </c>
      <c r="S1927" s="800" t="s">
        <v>8952</v>
      </c>
      <c r="T1927" s="800" t="s">
        <v>12400</v>
      </c>
      <c r="U1927" s="782"/>
      <c r="V1927" s="956">
        <v>4</v>
      </c>
      <c r="W1927" s="800"/>
      <c r="X1927" s="782"/>
      <c r="Y1927" s="782"/>
      <c r="Z1927" s="782"/>
      <c r="AA1927" s="782"/>
      <c r="AB1927" s="782"/>
      <c r="AC1927" s="782"/>
      <c r="AD1927" s="782"/>
      <c r="AE1927" s="782"/>
      <c r="AF1927" s="782"/>
      <c r="AG1927" s="782"/>
      <c r="AH1927" s="782"/>
      <c r="AI1927" s="782"/>
      <c r="AJ1927" s="782"/>
    </row>
    <row r="1928" spans="2:36" ht="45" customHeight="1" x14ac:dyDescent="0.25">
      <c r="B1928" s="784">
        <v>1920</v>
      </c>
      <c r="C1928" s="785" t="s">
        <v>2809</v>
      </c>
      <c r="D1928" s="808" t="s">
        <v>12402</v>
      </c>
      <c r="E1928" s="862" t="s">
        <v>12403</v>
      </c>
      <c r="F1928" s="808" t="s">
        <v>12404</v>
      </c>
      <c r="G1928" s="807" t="s">
        <v>10200</v>
      </c>
      <c r="H1928" s="781"/>
      <c r="I1928" s="781"/>
      <c r="J1928" s="781"/>
      <c r="K1928" s="782"/>
      <c r="L1928" s="807">
        <f t="shared" si="168"/>
        <v>480</v>
      </c>
      <c r="M1928" s="782"/>
      <c r="N1928" s="800">
        <v>40</v>
      </c>
      <c r="O1928" s="800"/>
      <c r="P1928" s="800"/>
      <c r="Q1928" s="800" t="s">
        <v>12404</v>
      </c>
      <c r="R1928" s="807" t="s">
        <v>16715</v>
      </c>
      <c r="S1928" s="800" t="s">
        <v>8952</v>
      </c>
      <c r="T1928" s="800" t="s">
        <v>3202</v>
      </c>
      <c r="U1928" s="782"/>
      <c r="V1928" s="956"/>
      <c r="W1928" s="800"/>
      <c r="X1928" s="782"/>
      <c r="Y1928" s="782"/>
      <c r="Z1928" s="782"/>
      <c r="AA1928" s="782">
        <v>1</v>
      </c>
      <c r="AB1928" s="782"/>
      <c r="AC1928" s="782"/>
      <c r="AD1928" s="782"/>
      <c r="AE1928" s="782"/>
      <c r="AF1928" s="782"/>
      <c r="AG1928" s="782"/>
      <c r="AH1928" s="782"/>
      <c r="AI1928" s="782"/>
      <c r="AJ1928" s="782"/>
    </row>
    <row r="1929" spans="2:36" ht="45" customHeight="1" x14ac:dyDescent="0.25">
      <c r="B1929" s="784">
        <v>1921</v>
      </c>
      <c r="C1929" s="785" t="s">
        <v>2759</v>
      </c>
      <c r="D1929" s="808" t="s">
        <v>12405</v>
      </c>
      <c r="E1929" s="862" t="s">
        <v>12406</v>
      </c>
      <c r="F1929" s="808" t="s">
        <v>12408</v>
      </c>
      <c r="G1929" s="807" t="s">
        <v>10200</v>
      </c>
      <c r="H1929" s="781"/>
      <c r="I1929" s="781"/>
      <c r="J1929" s="781"/>
      <c r="K1929" s="782"/>
      <c r="L1929" s="807">
        <f t="shared" si="168"/>
        <v>19.200000000000003</v>
      </c>
      <c r="M1929" s="782"/>
      <c r="N1929" s="800">
        <v>1.6</v>
      </c>
      <c r="O1929" s="800"/>
      <c r="P1929" s="800"/>
      <c r="Q1929" s="800" t="s">
        <v>12408</v>
      </c>
      <c r="R1929" s="807" t="s">
        <v>16715</v>
      </c>
      <c r="S1929" s="800" t="s">
        <v>8952</v>
      </c>
      <c r="T1929" s="800" t="s">
        <v>12407</v>
      </c>
      <c r="U1929" s="782"/>
      <c r="V1929" s="956"/>
      <c r="W1929" s="800"/>
      <c r="X1929" s="782"/>
      <c r="Y1929" s="782"/>
      <c r="Z1929" s="782"/>
      <c r="AA1929" s="782"/>
      <c r="AB1929" s="782"/>
      <c r="AC1929" s="782"/>
      <c r="AD1929" s="782"/>
      <c r="AE1929" s="782"/>
      <c r="AF1929" s="782"/>
      <c r="AG1929" s="782"/>
      <c r="AH1929" s="782"/>
      <c r="AI1929" s="782"/>
      <c r="AJ1929" s="782"/>
    </row>
    <row r="1930" spans="2:36" ht="45" customHeight="1" x14ac:dyDescent="0.25">
      <c r="B1930" s="784">
        <v>1922</v>
      </c>
      <c r="C1930" s="785" t="s">
        <v>2759</v>
      </c>
      <c r="D1930" s="808" t="s">
        <v>17553</v>
      </c>
      <c r="E1930" s="862" t="s">
        <v>17554</v>
      </c>
      <c r="F1930" s="808" t="s">
        <v>14342</v>
      </c>
      <c r="G1930" s="807" t="s">
        <v>10200</v>
      </c>
      <c r="H1930" s="781"/>
      <c r="I1930" s="781"/>
      <c r="J1930" s="781"/>
      <c r="K1930" s="782"/>
      <c r="L1930" s="807">
        <f t="shared" si="168"/>
        <v>39.599999999999994</v>
      </c>
      <c r="M1930" s="782"/>
      <c r="N1930" s="800">
        <v>3.3</v>
      </c>
      <c r="O1930" s="800"/>
      <c r="P1930" s="800"/>
      <c r="Q1930" s="800" t="s">
        <v>14343</v>
      </c>
      <c r="R1930" s="807" t="s">
        <v>16715</v>
      </c>
      <c r="S1930" s="800" t="s">
        <v>8952</v>
      </c>
      <c r="T1930" s="800" t="s">
        <v>17439</v>
      </c>
      <c r="U1930" s="782">
        <v>8</v>
      </c>
      <c r="V1930" s="956"/>
      <c r="W1930" s="800"/>
      <c r="X1930" s="782"/>
      <c r="Y1930" s="782"/>
      <c r="Z1930" s="782" t="s">
        <v>1589</v>
      </c>
      <c r="AA1930" s="782"/>
      <c r="AB1930" s="782"/>
      <c r="AC1930" s="782" t="s">
        <v>10027</v>
      </c>
      <c r="AD1930" s="782" t="s">
        <v>10027</v>
      </c>
      <c r="AE1930" s="782" t="s">
        <v>10027</v>
      </c>
      <c r="AF1930" s="782" t="s">
        <v>10027</v>
      </c>
      <c r="AG1930" s="782"/>
      <c r="AH1930" s="782"/>
      <c r="AI1930" s="782"/>
      <c r="AJ1930" s="782"/>
    </row>
    <row r="1931" spans="2:36" ht="45" customHeight="1" x14ac:dyDescent="0.25">
      <c r="B1931" s="784">
        <v>1923</v>
      </c>
      <c r="C1931" s="785" t="s">
        <v>2809</v>
      </c>
      <c r="D1931" s="808" t="s">
        <v>12422</v>
      </c>
      <c r="E1931" s="862" t="s">
        <v>12421</v>
      </c>
      <c r="F1931" s="808" t="s">
        <v>16638</v>
      </c>
      <c r="G1931" s="807" t="s">
        <v>10200</v>
      </c>
      <c r="H1931" s="781"/>
      <c r="I1931" s="781"/>
      <c r="J1931" s="781"/>
      <c r="K1931" s="782"/>
      <c r="L1931" s="807">
        <f t="shared" si="168"/>
        <v>1473.6</v>
      </c>
      <c r="M1931" s="782"/>
      <c r="N1931" s="800">
        <v>122.8</v>
      </c>
      <c r="O1931" s="800"/>
      <c r="P1931" s="800"/>
      <c r="Q1931" s="800" t="s">
        <v>17260</v>
      </c>
      <c r="R1931" s="807" t="s">
        <v>16715</v>
      </c>
      <c r="S1931" s="800" t="s">
        <v>8952</v>
      </c>
      <c r="T1931" s="800" t="s">
        <v>12423</v>
      </c>
      <c r="U1931" s="782"/>
      <c r="V1931" s="956"/>
      <c r="W1931" s="800"/>
      <c r="X1931" s="782"/>
      <c r="Y1931" s="782"/>
      <c r="Z1931" s="782"/>
      <c r="AA1931" s="782"/>
      <c r="AB1931" s="782"/>
      <c r="AC1931" s="782"/>
      <c r="AD1931" s="782"/>
      <c r="AE1931" s="782"/>
      <c r="AF1931" s="782"/>
      <c r="AG1931" s="782"/>
      <c r="AH1931" s="782"/>
      <c r="AI1931" s="782"/>
      <c r="AJ1931" s="782"/>
    </row>
    <row r="1932" spans="2:36" ht="45" customHeight="1" x14ac:dyDescent="0.25">
      <c r="B1932" s="784">
        <v>1924</v>
      </c>
      <c r="C1932" s="785" t="s">
        <v>2809</v>
      </c>
      <c r="D1932" s="808" t="s">
        <v>12424</v>
      </c>
      <c r="E1932" s="862" t="s">
        <v>12431</v>
      </c>
      <c r="F1932" s="808" t="s">
        <v>12425</v>
      </c>
      <c r="G1932" s="807" t="s">
        <v>10200</v>
      </c>
      <c r="H1932" s="781"/>
      <c r="I1932" s="781"/>
      <c r="J1932" s="781"/>
      <c r="K1932" s="782"/>
      <c r="L1932" s="807">
        <f t="shared" si="168"/>
        <v>66</v>
      </c>
      <c r="M1932" s="782"/>
      <c r="N1932" s="800">
        <v>5.5</v>
      </c>
      <c r="O1932" s="800"/>
      <c r="P1932" s="800"/>
      <c r="Q1932" s="800" t="s">
        <v>12425</v>
      </c>
      <c r="R1932" s="807" t="s">
        <v>16715</v>
      </c>
      <c r="S1932" s="800" t="s">
        <v>8952</v>
      </c>
      <c r="T1932" s="800" t="s">
        <v>12426</v>
      </c>
      <c r="U1932" s="782"/>
      <c r="V1932" s="956"/>
      <c r="W1932" s="800"/>
      <c r="X1932" s="782"/>
      <c r="Y1932" s="782"/>
      <c r="Z1932" s="782"/>
      <c r="AA1932" s="782"/>
      <c r="AB1932" s="782"/>
      <c r="AC1932" s="782"/>
      <c r="AD1932" s="782"/>
      <c r="AE1932" s="782"/>
      <c r="AF1932" s="782"/>
      <c r="AG1932" s="782"/>
      <c r="AH1932" s="782"/>
      <c r="AI1932" s="782"/>
      <c r="AJ1932" s="782"/>
    </row>
    <row r="1933" spans="2:36" ht="45" customHeight="1" x14ac:dyDescent="0.25">
      <c r="B1933" s="784">
        <v>1925</v>
      </c>
      <c r="C1933" s="785" t="s">
        <v>2759</v>
      </c>
      <c r="D1933" s="808" t="s">
        <v>12427</v>
      </c>
      <c r="E1933" s="862" t="s">
        <v>12428</v>
      </c>
      <c r="F1933" s="808" t="s">
        <v>12429</v>
      </c>
      <c r="G1933" s="807" t="s">
        <v>10200</v>
      </c>
      <c r="H1933" s="781"/>
      <c r="I1933" s="781"/>
      <c r="J1933" s="781"/>
      <c r="K1933" s="782"/>
      <c r="L1933" s="807">
        <f t="shared" si="168"/>
        <v>63.36</v>
      </c>
      <c r="M1933" s="782"/>
      <c r="N1933" s="800">
        <v>5.28</v>
      </c>
      <c r="O1933" s="800"/>
      <c r="P1933" s="800"/>
      <c r="Q1933" s="800" t="s">
        <v>12429</v>
      </c>
      <c r="R1933" s="807" t="s">
        <v>16715</v>
      </c>
      <c r="S1933" s="800" t="s">
        <v>8952</v>
      </c>
      <c r="T1933" s="800" t="s">
        <v>12430</v>
      </c>
      <c r="U1933" s="782"/>
      <c r="V1933" s="956"/>
      <c r="W1933" s="800"/>
      <c r="X1933" s="782"/>
      <c r="Y1933" s="782"/>
      <c r="Z1933" s="782"/>
      <c r="AA1933" s="782"/>
      <c r="AB1933" s="782"/>
      <c r="AC1933" s="782"/>
      <c r="AD1933" s="782"/>
      <c r="AE1933" s="782"/>
      <c r="AF1933" s="782"/>
      <c r="AG1933" s="782"/>
      <c r="AH1933" s="782"/>
      <c r="AI1933" s="782"/>
      <c r="AJ1933" s="782"/>
    </row>
    <row r="1934" spans="2:36" ht="45" customHeight="1" x14ac:dyDescent="0.25">
      <c r="B1934" s="784">
        <v>1926</v>
      </c>
      <c r="C1934" s="785" t="s">
        <v>2809</v>
      </c>
      <c r="D1934" s="808" t="s">
        <v>12432</v>
      </c>
      <c r="E1934" s="862" t="s">
        <v>12433</v>
      </c>
      <c r="F1934" s="808" t="s">
        <v>12434</v>
      </c>
      <c r="G1934" s="807" t="s">
        <v>10200</v>
      </c>
      <c r="H1934" s="781"/>
      <c r="I1934" s="781"/>
      <c r="J1934" s="781"/>
      <c r="K1934" s="782"/>
      <c r="L1934" s="807">
        <f t="shared" si="168"/>
        <v>7.92</v>
      </c>
      <c r="M1934" s="782"/>
      <c r="N1934" s="800">
        <v>0.66</v>
      </c>
      <c r="O1934" s="800"/>
      <c r="P1934" s="800"/>
      <c r="Q1934" s="800" t="s">
        <v>12434</v>
      </c>
      <c r="R1934" s="807" t="s">
        <v>16715</v>
      </c>
      <c r="S1934" s="800" t="s">
        <v>8952</v>
      </c>
      <c r="T1934" s="800" t="s">
        <v>12435</v>
      </c>
      <c r="U1934" s="782"/>
      <c r="V1934" s="956"/>
      <c r="W1934" s="800"/>
      <c r="X1934" s="782"/>
      <c r="Y1934" s="782"/>
      <c r="Z1934" s="782" t="s">
        <v>1570</v>
      </c>
      <c r="AA1934" s="782"/>
      <c r="AB1934" s="782"/>
      <c r="AC1934" s="782"/>
      <c r="AD1934" s="782"/>
      <c r="AE1934" s="782"/>
      <c r="AF1934" s="782"/>
      <c r="AG1934" s="782"/>
      <c r="AH1934" s="782"/>
      <c r="AI1934" s="782"/>
      <c r="AJ1934" s="782"/>
    </row>
    <row r="1935" spans="2:36" ht="47.25" customHeight="1" x14ac:dyDescent="0.25">
      <c r="B1935" s="784">
        <v>1927</v>
      </c>
      <c r="C1935" s="785" t="s">
        <v>2809</v>
      </c>
      <c r="D1935" s="808" t="s">
        <v>12436</v>
      </c>
      <c r="E1935" s="862" t="s">
        <v>12437</v>
      </c>
      <c r="F1935" s="808" t="s">
        <v>12438</v>
      </c>
      <c r="G1935" s="807" t="s">
        <v>10200</v>
      </c>
      <c r="H1935" s="781"/>
      <c r="I1935" s="781"/>
      <c r="J1935" s="781"/>
      <c r="K1935" s="782"/>
      <c r="L1935" s="807">
        <f t="shared" ref="L1935:M1998" si="169">N1935*12</f>
        <v>118.80000000000001</v>
      </c>
      <c r="M1935" s="782"/>
      <c r="N1935" s="800">
        <v>9.9</v>
      </c>
      <c r="O1935" s="800"/>
      <c r="P1935" s="800"/>
      <c r="Q1935" s="800" t="s">
        <v>12438</v>
      </c>
      <c r="R1935" s="807" t="s">
        <v>16715</v>
      </c>
      <c r="S1935" s="800" t="s">
        <v>8952</v>
      </c>
      <c r="T1935" s="800" t="s">
        <v>12439</v>
      </c>
      <c r="U1935" s="782"/>
      <c r="V1935" s="956"/>
      <c r="W1935" s="800"/>
      <c r="X1935" s="782"/>
      <c r="Y1935" s="782"/>
      <c r="Z1935" s="782"/>
      <c r="AA1935" s="782"/>
      <c r="AB1935" s="782"/>
      <c r="AC1935" s="782"/>
      <c r="AD1935" s="782"/>
      <c r="AE1935" s="782"/>
      <c r="AF1935" s="782"/>
      <c r="AG1935" s="782"/>
      <c r="AH1935" s="782"/>
      <c r="AI1935" s="782"/>
      <c r="AJ1935" s="782"/>
    </row>
    <row r="1936" spans="2:36" ht="45" customHeight="1" x14ac:dyDescent="0.25">
      <c r="B1936" s="784">
        <v>1928</v>
      </c>
      <c r="C1936" s="785" t="s">
        <v>3034</v>
      </c>
      <c r="D1936" s="808" t="s">
        <v>12440</v>
      </c>
      <c r="E1936" s="862" t="s">
        <v>12441</v>
      </c>
      <c r="F1936" s="808" t="s">
        <v>14037</v>
      </c>
      <c r="G1936" s="807" t="s">
        <v>10200</v>
      </c>
      <c r="H1936" s="781"/>
      <c r="I1936" s="781"/>
      <c r="J1936" s="781"/>
      <c r="K1936" s="782"/>
      <c r="L1936" s="807">
        <f t="shared" si="169"/>
        <v>33.24</v>
      </c>
      <c r="M1936" s="782"/>
      <c r="N1936" s="800">
        <v>2.77</v>
      </c>
      <c r="O1936" s="800"/>
      <c r="P1936" s="800"/>
      <c r="Q1936" s="800" t="s">
        <v>14037</v>
      </c>
      <c r="R1936" s="807" t="s">
        <v>16715</v>
      </c>
      <c r="S1936" s="800" t="s">
        <v>8952</v>
      </c>
      <c r="T1936" s="800" t="s">
        <v>12442</v>
      </c>
      <c r="U1936" s="782"/>
      <c r="V1936" s="956"/>
      <c r="W1936" s="800"/>
      <c r="X1936" s="782"/>
      <c r="Y1936" s="782"/>
      <c r="Z1936" s="782"/>
      <c r="AA1936" s="782"/>
      <c r="AB1936" s="782"/>
      <c r="AC1936" s="782"/>
      <c r="AD1936" s="782"/>
      <c r="AE1936" s="782"/>
      <c r="AF1936" s="782"/>
      <c r="AG1936" s="782"/>
      <c r="AH1936" s="782"/>
      <c r="AI1936" s="782"/>
      <c r="AJ1936" s="782"/>
    </row>
    <row r="1937" spans="2:36" ht="45" customHeight="1" x14ac:dyDescent="0.25">
      <c r="B1937" s="784">
        <v>1929</v>
      </c>
      <c r="C1937" s="785" t="s">
        <v>2790</v>
      </c>
      <c r="D1937" s="808" t="s">
        <v>12445</v>
      </c>
      <c r="E1937" s="862" t="s">
        <v>12444</v>
      </c>
      <c r="F1937" s="808" t="s">
        <v>12443</v>
      </c>
      <c r="G1937" s="807" t="s">
        <v>10200</v>
      </c>
      <c r="H1937" s="781"/>
      <c r="I1937" s="781"/>
      <c r="J1937" s="781"/>
      <c r="K1937" s="782"/>
      <c r="L1937" s="807">
        <f t="shared" si="169"/>
        <v>15.84</v>
      </c>
      <c r="M1937" s="782"/>
      <c r="N1937" s="800">
        <v>1.32</v>
      </c>
      <c r="O1937" s="800"/>
      <c r="P1937" s="800"/>
      <c r="Q1937" s="800" t="s">
        <v>12443</v>
      </c>
      <c r="R1937" s="807" t="s">
        <v>16715</v>
      </c>
      <c r="S1937" s="800" t="s">
        <v>8952</v>
      </c>
      <c r="T1937" s="800" t="s">
        <v>12446</v>
      </c>
      <c r="U1937" s="782"/>
      <c r="V1937" s="956"/>
      <c r="W1937" s="800"/>
      <c r="X1937" s="782"/>
      <c r="Y1937" s="782"/>
      <c r="Z1937" s="782" t="s">
        <v>1589</v>
      </c>
      <c r="AA1937" s="782"/>
      <c r="AB1937" s="782"/>
      <c r="AC1937" s="782"/>
      <c r="AD1937" s="782"/>
      <c r="AE1937" s="782"/>
      <c r="AF1937" s="782"/>
      <c r="AG1937" s="782"/>
      <c r="AH1937" s="782"/>
      <c r="AI1937" s="782"/>
      <c r="AJ1937" s="782"/>
    </row>
    <row r="1938" spans="2:36" ht="45" customHeight="1" x14ac:dyDescent="0.25">
      <c r="B1938" s="784">
        <v>1930</v>
      </c>
      <c r="C1938" s="785" t="s">
        <v>2759</v>
      </c>
      <c r="D1938" s="808" t="s">
        <v>12447</v>
      </c>
      <c r="E1938" s="862" t="s">
        <v>12448</v>
      </c>
      <c r="F1938" s="808" t="s">
        <v>12449</v>
      </c>
      <c r="G1938" s="807" t="s">
        <v>10200</v>
      </c>
      <c r="H1938" s="781"/>
      <c r="I1938" s="781"/>
      <c r="J1938" s="781"/>
      <c r="K1938" s="782"/>
      <c r="L1938" s="807">
        <f t="shared" si="169"/>
        <v>192</v>
      </c>
      <c r="M1938" s="782"/>
      <c r="N1938" s="800">
        <v>16</v>
      </c>
      <c r="O1938" s="800"/>
      <c r="P1938" s="800"/>
      <c r="Q1938" s="800" t="s">
        <v>12449</v>
      </c>
      <c r="R1938" s="807" t="s">
        <v>16715</v>
      </c>
      <c r="S1938" s="800" t="s">
        <v>8952</v>
      </c>
      <c r="T1938" s="800" t="s">
        <v>3214</v>
      </c>
      <c r="U1938" s="782"/>
      <c r="V1938" s="956"/>
      <c r="W1938" s="800"/>
      <c r="X1938" s="782"/>
      <c r="Y1938" s="782"/>
      <c r="Z1938" s="782"/>
      <c r="AA1938" s="782">
        <v>1</v>
      </c>
      <c r="AB1938" s="782"/>
      <c r="AC1938" s="782"/>
      <c r="AD1938" s="782"/>
      <c r="AE1938" s="782"/>
      <c r="AF1938" s="782"/>
      <c r="AG1938" s="782"/>
      <c r="AH1938" s="782"/>
      <c r="AI1938" s="782"/>
      <c r="AJ1938" s="782"/>
    </row>
    <row r="1939" spans="2:36" s="577" customFormat="1" ht="72.75" customHeight="1" x14ac:dyDescent="0.25">
      <c r="B1939" s="784">
        <v>1931</v>
      </c>
      <c r="C1939" s="785" t="s">
        <v>2759</v>
      </c>
      <c r="D1939" s="808" t="s">
        <v>12527</v>
      </c>
      <c r="E1939" s="862" t="s">
        <v>12450</v>
      </c>
      <c r="F1939" s="808" t="s">
        <v>18027</v>
      </c>
      <c r="G1939" s="807" t="s">
        <v>1104</v>
      </c>
      <c r="H1939" s="808" t="s">
        <v>14669</v>
      </c>
      <c r="I1939" s="781"/>
      <c r="J1939" s="781"/>
      <c r="K1939" s="800">
        <v>14610</v>
      </c>
      <c r="L1939" s="807">
        <f t="shared" si="169"/>
        <v>1256.4599999999998</v>
      </c>
      <c r="M1939" s="807">
        <f t="shared" si="169"/>
        <v>409.07999999999993</v>
      </c>
      <c r="N1939" s="786">
        <f>K1939*0.086/12</f>
        <v>104.70499999999998</v>
      </c>
      <c r="O1939" s="786">
        <f>(K1939*0.028)/12</f>
        <v>34.089999999999996</v>
      </c>
      <c r="P1939" s="800" t="s">
        <v>9945</v>
      </c>
      <c r="Q1939" s="788" t="s">
        <v>813</v>
      </c>
      <c r="R1939" s="807" t="s">
        <v>17287</v>
      </c>
      <c r="S1939" s="800" t="s">
        <v>8952</v>
      </c>
      <c r="T1939" s="800" t="s">
        <v>14668</v>
      </c>
      <c r="U1939" s="807">
        <v>14.2</v>
      </c>
      <c r="V1939" s="945">
        <v>4</v>
      </c>
      <c r="W1939" s="800" t="s">
        <v>16020</v>
      </c>
      <c r="X1939" s="782">
        <v>1</v>
      </c>
      <c r="Y1939" s="800" t="s">
        <v>12683</v>
      </c>
      <c r="Z1939" s="782"/>
      <c r="AA1939" s="782"/>
      <c r="AB1939" s="782" t="s">
        <v>10904</v>
      </c>
      <c r="AC1939" s="782" t="s">
        <v>10027</v>
      </c>
      <c r="AD1939" s="782" t="s">
        <v>10027</v>
      </c>
      <c r="AE1939" s="782" t="s">
        <v>10027</v>
      </c>
      <c r="AF1939" s="800" t="s">
        <v>2239</v>
      </c>
      <c r="AG1939" s="800"/>
      <c r="AH1939" s="800" t="s">
        <v>663</v>
      </c>
      <c r="AI1939" s="800" t="s">
        <v>16765</v>
      </c>
      <c r="AJ1939" s="800"/>
    </row>
    <row r="1940" spans="2:36" ht="45" customHeight="1" x14ac:dyDescent="0.25">
      <c r="B1940" s="784">
        <v>1932</v>
      </c>
      <c r="C1940" s="785" t="s">
        <v>2759</v>
      </c>
      <c r="D1940" s="808" t="s">
        <v>12453</v>
      </c>
      <c r="E1940" s="862" t="s">
        <v>12454</v>
      </c>
      <c r="F1940" s="808" t="s">
        <v>12455</v>
      </c>
      <c r="G1940" s="807" t="s">
        <v>10200</v>
      </c>
      <c r="H1940" s="781"/>
      <c r="I1940" s="781"/>
      <c r="J1940" s="781"/>
      <c r="K1940" s="782"/>
      <c r="L1940" s="807">
        <f t="shared" si="169"/>
        <v>19.200000000000003</v>
      </c>
      <c r="M1940" s="782"/>
      <c r="N1940" s="800">
        <v>1.6</v>
      </c>
      <c r="O1940" s="800"/>
      <c r="P1940" s="800"/>
      <c r="Q1940" s="800" t="s">
        <v>12455</v>
      </c>
      <c r="R1940" s="807" t="s">
        <v>16715</v>
      </c>
      <c r="S1940" s="800" t="s">
        <v>8952</v>
      </c>
      <c r="T1940" s="800" t="s">
        <v>14429</v>
      </c>
      <c r="U1940" s="782"/>
      <c r="V1940" s="956"/>
      <c r="W1940" s="800"/>
      <c r="X1940" s="782"/>
      <c r="Y1940" s="782"/>
      <c r="Z1940" s="782" t="s">
        <v>9475</v>
      </c>
      <c r="AA1940" s="782"/>
      <c r="AB1940" s="782"/>
      <c r="AC1940" s="782"/>
      <c r="AD1940" s="782"/>
      <c r="AE1940" s="782"/>
      <c r="AF1940" s="782"/>
      <c r="AG1940" s="782"/>
      <c r="AH1940" s="782"/>
      <c r="AI1940" s="782"/>
      <c r="AJ1940" s="782"/>
    </row>
    <row r="1941" spans="2:36" ht="45" customHeight="1" x14ac:dyDescent="0.25">
      <c r="B1941" s="784">
        <v>1933</v>
      </c>
      <c r="C1941" s="785" t="s">
        <v>2759</v>
      </c>
      <c r="D1941" s="808" t="s">
        <v>12456</v>
      </c>
      <c r="E1941" s="862" t="s">
        <v>12458</v>
      </c>
      <c r="F1941" s="808" t="s">
        <v>12456</v>
      </c>
      <c r="G1941" s="807" t="s">
        <v>9071</v>
      </c>
      <c r="H1941" s="781"/>
      <c r="I1941" s="781"/>
      <c r="J1941" s="781"/>
      <c r="K1941" s="782">
        <v>16613.400000000001</v>
      </c>
      <c r="L1941" s="807">
        <f t="shared" si="169"/>
        <v>1428.7524000000001</v>
      </c>
      <c r="M1941" s="807">
        <f t="shared" si="169"/>
        <v>465.17520000000013</v>
      </c>
      <c r="N1941" s="786">
        <f>(K1941*0.086)/12</f>
        <v>119.06270000000001</v>
      </c>
      <c r="O1941" s="786">
        <f>(K1941*0.028)/12</f>
        <v>38.764600000000009</v>
      </c>
      <c r="P1941" s="800" t="s">
        <v>12459</v>
      </c>
      <c r="Q1941" s="800" t="s">
        <v>12459</v>
      </c>
      <c r="R1941" s="807" t="s">
        <v>16712</v>
      </c>
      <c r="S1941" s="800" t="s">
        <v>8952</v>
      </c>
      <c r="T1941" s="800" t="s">
        <v>14670</v>
      </c>
      <c r="U1941" s="782"/>
      <c r="V1941" s="956"/>
      <c r="W1941" s="800"/>
      <c r="X1941" s="782"/>
      <c r="Y1941" s="782"/>
      <c r="Z1941" s="782" t="s">
        <v>10951</v>
      </c>
      <c r="AA1941" s="782"/>
      <c r="AB1941" s="782"/>
      <c r="AC1941" s="782"/>
      <c r="AD1941" s="782"/>
      <c r="AE1941" s="782"/>
      <c r="AF1941" s="782"/>
      <c r="AG1941" s="782"/>
      <c r="AH1941" s="782"/>
      <c r="AI1941" s="807" t="s">
        <v>13302</v>
      </c>
      <c r="AJ1941" s="782"/>
    </row>
    <row r="1942" spans="2:36" ht="45" customHeight="1" x14ac:dyDescent="0.25">
      <c r="B1942" s="784">
        <v>1934</v>
      </c>
      <c r="C1942" s="785" t="s">
        <v>2759</v>
      </c>
      <c r="D1942" s="808" t="s">
        <v>17392</v>
      </c>
      <c r="E1942" s="862" t="s">
        <v>17393</v>
      </c>
      <c r="F1942" s="808" t="s">
        <v>12461</v>
      </c>
      <c r="G1942" s="807" t="s">
        <v>10938</v>
      </c>
      <c r="H1942" s="781"/>
      <c r="I1942" s="781"/>
      <c r="J1942" s="781"/>
      <c r="K1942" s="782">
        <v>36446.5</v>
      </c>
      <c r="L1942" s="807"/>
      <c r="M1942" s="807">
        <f t="shared" si="169"/>
        <v>1020.48</v>
      </c>
      <c r="N1942" s="800"/>
      <c r="O1942" s="800">
        <v>85.04</v>
      </c>
      <c r="P1942" s="788" t="s">
        <v>11265</v>
      </c>
      <c r="Q1942" s="788" t="s">
        <v>11265</v>
      </c>
      <c r="R1942" s="807" t="s">
        <v>17287</v>
      </c>
      <c r="S1942" s="800" t="s">
        <v>8952</v>
      </c>
      <c r="T1942" s="800" t="s">
        <v>17480</v>
      </c>
      <c r="U1942" s="782">
        <v>6</v>
      </c>
      <c r="V1942" s="956"/>
      <c r="W1942" s="800"/>
      <c r="X1942" s="782"/>
      <c r="Y1942" s="782"/>
      <c r="Z1942" s="782"/>
      <c r="AA1942" s="782">
        <v>1</v>
      </c>
      <c r="AB1942" s="782" t="s">
        <v>14479</v>
      </c>
      <c r="AC1942" s="782"/>
      <c r="AD1942" s="782"/>
      <c r="AE1942" s="782"/>
      <c r="AF1942" s="782"/>
      <c r="AG1942" s="782"/>
      <c r="AH1942" s="782"/>
      <c r="AI1942" s="807" t="s">
        <v>16742</v>
      </c>
      <c r="AJ1942" s="782"/>
    </row>
    <row r="1943" spans="2:36" ht="47.25" customHeight="1" x14ac:dyDescent="0.25">
      <c r="B1943" s="784">
        <v>1935</v>
      </c>
      <c r="C1943" s="785" t="s">
        <v>2759</v>
      </c>
      <c r="D1943" s="808" t="s">
        <v>12463</v>
      </c>
      <c r="E1943" s="862" t="s">
        <v>12462</v>
      </c>
      <c r="F1943" s="808" t="s">
        <v>14422</v>
      </c>
      <c r="G1943" s="807" t="s">
        <v>10200</v>
      </c>
      <c r="H1943" s="781"/>
      <c r="I1943" s="781"/>
      <c r="J1943" s="781"/>
      <c r="K1943" s="782"/>
      <c r="L1943" s="807">
        <f t="shared" si="169"/>
        <v>792</v>
      </c>
      <c r="M1943" s="782"/>
      <c r="N1943" s="800">
        <v>66</v>
      </c>
      <c r="O1943" s="800"/>
      <c r="P1943" s="788"/>
      <c r="Q1943" s="788" t="s">
        <v>17261</v>
      </c>
      <c r="R1943" s="807" t="s">
        <v>16715</v>
      </c>
      <c r="S1943" s="800" t="s">
        <v>8952</v>
      </c>
      <c r="T1943" s="800" t="s">
        <v>17587</v>
      </c>
      <c r="U1943" s="782"/>
      <c r="V1943" s="956">
        <v>3</v>
      </c>
      <c r="W1943" s="800"/>
      <c r="X1943" s="782"/>
      <c r="Y1943" s="782"/>
      <c r="Z1943" s="782"/>
      <c r="AA1943" s="782"/>
      <c r="AB1943" s="782"/>
      <c r="AC1943" s="782"/>
      <c r="AD1943" s="782"/>
      <c r="AE1943" s="782"/>
      <c r="AF1943" s="782"/>
      <c r="AG1943" s="782"/>
      <c r="AH1943" s="782"/>
      <c r="AI1943" s="782"/>
      <c r="AJ1943" s="782"/>
    </row>
    <row r="1944" spans="2:36" ht="45" customHeight="1" x14ac:dyDescent="0.25">
      <c r="B1944" s="784">
        <v>1936</v>
      </c>
      <c r="C1944" s="785" t="s">
        <v>9386</v>
      </c>
      <c r="D1944" s="808" t="s">
        <v>12464</v>
      </c>
      <c r="E1944" s="862" t="s">
        <v>12465</v>
      </c>
      <c r="F1944" s="808" t="s">
        <v>13611</v>
      </c>
      <c r="G1944" s="807" t="s">
        <v>10200</v>
      </c>
      <c r="H1944" s="781"/>
      <c r="I1944" s="781"/>
      <c r="J1944" s="781"/>
      <c r="K1944" s="782"/>
      <c r="L1944" s="807">
        <f t="shared" si="169"/>
        <v>118.80000000000001</v>
      </c>
      <c r="M1944" s="782"/>
      <c r="N1944" s="800">
        <v>9.9</v>
      </c>
      <c r="O1944" s="800"/>
      <c r="P1944" s="788"/>
      <c r="Q1944" s="788" t="s">
        <v>17261</v>
      </c>
      <c r="R1944" s="807" t="s">
        <v>16715</v>
      </c>
      <c r="S1944" s="800" t="s">
        <v>8952</v>
      </c>
      <c r="T1944" s="800" t="s">
        <v>12466</v>
      </c>
      <c r="U1944" s="782"/>
      <c r="V1944" s="956">
        <v>1</v>
      </c>
      <c r="W1944" s="800" t="s">
        <v>13610</v>
      </c>
      <c r="X1944" s="782"/>
      <c r="Y1944" s="782"/>
      <c r="Z1944" s="782"/>
      <c r="AA1944" s="782"/>
      <c r="AB1944" s="782"/>
      <c r="AC1944" s="782"/>
      <c r="AD1944" s="782"/>
      <c r="AE1944" s="782"/>
      <c r="AF1944" s="782"/>
      <c r="AG1944" s="782"/>
      <c r="AH1944" s="782"/>
      <c r="AI1944" s="782"/>
      <c r="AJ1944" s="782"/>
    </row>
    <row r="1945" spans="2:36" ht="45" customHeight="1" x14ac:dyDescent="0.25">
      <c r="B1945" s="784">
        <v>1937</v>
      </c>
      <c r="C1945" s="785" t="s">
        <v>2790</v>
      </c>
      <c r="D1945" s="808" t="s">
        <v>12467</v>
      </c>
      <c r="E1945" s="862" t="s">
        <v>12468</v>
      </c>
      <c r="F1945" s="808" t="s">
        <v>12469</v>
      </c>
      <c r="G1945" s="807" t="s">
        <v>10200</v>
      </c>
      <c r="H1945" s="781"/>
      <c r="I1945" s="781"/>
      <c r="J1945" s="781"/>
      <c r="K1945" s="782"/>
      <c r="L1945" s="807">
        <f t="shared" si="169"/>
        <v>9</v>
      </c>
      <c r="M1945" s="782"/>
      <c r="N1945" s="800">
        <v>0.75</v>
      </c>
      <c r="O1945" s="800"/>
      <c r="P1945" s="788"/>
      <c r="Q1945" s="800" t="s">
        <v>12469</v>
      </c>
      <c r="R1945" s="807" t="s">
        <v>16715</v>
      </c>
      <c r="S1945" s="800" t="s">
        <v>8952</v>
      </c>
      <c r="T1945" s="800" t="s">
        <v>14845</v>
      </c>
      <c r="U1945" s="782"/>
      <c r="V1945" s="956"/>
      <c r="W1945" s="800"/>
      <c r="X1945" s="782"/>
      <c r="Y1945" s="782"/>
      <c r="Z1945" s="782"/>
      <c r="AA1945" s="782"/>
      <c r="AB1945" s="782"/>
      <c r="AC1945" s="782"/>
      <c r="AD1945" s="782"/>
      <c r="AE1945" s="782"/>
      <c r="AF1945" s="782"/>
      <c r="AG1945" s="782"/>
      <c r="AH1945" s="782"/>
      <c r="AI1945" s="782"/>
      <c r="AJ1945" s="782"/>
    </row>
    <row r="1946" spans="2:36" ht="45" customHeight="1" x14ac:dyDescent="0.25">
      <c r="B1946" s="784">
        <v>1938</v>
      </c>
      <c r="C1946" s="785" t="s">
        <v>2759</v>
      </c>
      <c r="D1946" s="808" t="s">
        <v>12470</v>
      </c>
      <c r="E1946" s="862" t="s">
        <v>12471</v>
      </c>
      <c r="F1946" s="808" t="s">
        <v>12472</v>
      </c>
      <c r="G1946" s="807" t="s">
        <v>10200</v>
      </c>
      <c r="H1946" s="781"/>
      <c r="I1946" s="781"/>
      <c r="J1946" s="781"/>
      <c r="K1946" s="782"/>
      <c r="L1946" s="807">
        <f t="shared" si="169"/>
        <v>7.92</v>
      </c>
      <c r="M1946" s="782"/>
      <c r="N1946" s="800">
        <v>0.66</v>
      </c>
      <c r="O1946" s="800"/>
      <c r="P1946" s="788"/>
      <c r="Q1946" s="800" t="s">
        <v>12472</v>
      </c>
      <c r="R1946" s="807" t="s">
        <v>16715</v>
      </c>
      <c r="S1946" s="800" t="s">
        <v>8952</v>
      </c>
      <c r="T1946" s="800" t="s">
        <v>12473</v>
      </c>
      <c r="U1946" s="782"/>
      <c r="V1946" s="956"/>
      <c r="W1946" s="800"/>
      <c r="X1946" s="782"/>
      <c r="Y1946" s="782"/>
      <c r="Z1946" s="782" t="s">
        <v>1589</v>
      </c>
      <c r="AA1946" s="782"/>
      <c r="AB1946" s="782"/>
      <c r="AC1946" s="782"/>
      <c r="AD1946" s="782"/>
      <c r="AE1946" s="782"/>
      <c r="AF1946" s="782"/>
      <c r="AG1946" s="782"/>
      <c r="AH1946" s="782"/>
      <c r="AI1946" s="782"/>
      <c r="AJ1946" s="782"/>
    </row>
    <row r="1947" spans="2:36" ht="45" customHeight="1" x14ac:dyDescent="0.25">
      <c r="B1947" s="784">
        <v>1939</v>
      </c>
      <c r="C1947" s="785" t="s">
        <v>2759</v>
      </c>
      <c r="D1947" s="808" t="s">
        <v>12474</v>
      </c>
      <c r="E1947" s="862" t="s">
        <v>12475</v>
      </c>
      <c r="F1947" s="808" t="s">
        <v>12476</v>
      </c>
      <c r="G1947" s="807" t="s">
        <v>10200</v>
      </c>
      <c r="H1947" s="781"/>
      <c r="I1947" s="781"/>
      <c r="J1947" s="781"/>
      <c r="K1947" s="782"/>
      <c r="L1947" s="807">
        <f t="shared" si="169"/>
        <v>63.36</v>
      </c>
      <c r="M1947" s="782"/>
      <c r="N1947" s="800">
        <v>5.28</v>
      </c>
      <c r="O1947" s="800"/>
      <c r="P1947" s="788"/>
      <c r="Q1947" s="800" t="s">
        <v>12476</v>
      </c>
      <c r="R1947" s="807" t="s">
        <v>16715</v>
      </c>
      <c r="S1947" s="800" t="s">
        <v>8952</v>
      </c>
      <c r="T1947" s="800" t="s">
        <v>12477</v>
      </c>
      <c r="U1947" s="782"/>
      <c r="V1947" s="956">
        <v>1</v>
      </c>
      <c r="W1947" s="800" t="s">
        <v>12825</v>
      </c>
      <c r="X1947" s="782"/>
      <c r="Y1947" s="782"/>
      <c r="Z1947" s="782"/>
      <c r="AA1947" s="782"/>
      <c r="AB1947" s="782"/>
      <c r="AC1947" s="782"/>
      <c r="AD1947" s="782"/>
      <c r="AE1947" s="782"/>
      <c r="AF1947" s="782"/>
      <c r="AG1947" s="782"/>
      <c r="AH1947" s="782"/>
      <c r="AI1947" s="782"/>
      <c r="AJ1947" s="782"/>
    </row>
    <row r="1948" spans="2:36" ht="45" customHeight="1" x14ac:dyDescent="0.25">
      <c r="B1948" s="784">
        <v>1940</v>
      </c>
      <c r="C1948" s="785" t="s">
        <v>2759</v>
      </c>
      <c r="D1948" s="808" t="s">
        <v>12478</v>
      </c>
      <c r="E1948" s="862" t="s">
        <v>12479</v>
      </c>
      <c r="F1948" s="808" t="s">
        <v>12480</v>
      </c>
      <c r="G1948" s="807" t="s">
        <v>10200</v>
      </c>
      <c r="H1948" s="781"/>
      <c r="I1948" s="781"/>
      <c r="J1948" s="781"/>
      <c r="K1948" s="782"/>
      <c r="L1948" s="807">
        <f t="shared" si="169"/>
        <v>96</v>
      </c>
      <c r="M1948" s="782"/>
      <c r="N1948" s="800">
        <v>8</v>
      </c>
      <c r="O1948" s="800"/>
      <c r="P1948" s="788"/>
      <c r="Q1948" s="800" t="s">
        <v>12480</v>
      </c>
      <c r="R1948" s="807" t="s">
        <v>16715</v>
      </c>
      <c r="S1948" s="800" t="s">
        <v>8952</v>
      </c>
      <c r="T1948" s="800" t="s">
        <v>12481</v>
      </c>
      <c r="U1948" s="782"/>
      <c r="V1948" s="956"/>
      <c r="W1948" s="800"/>
      <c r="X1948" s="782"/>
      <c r="Y1948" s="782"/>
      <c r="Z1948" s="782"/>
      <c r="AA1948" s="782"/>
      <c r="AB1948" s="782"/>
      <c r="AC1948" s="782"/>
      <c r="AD1948" s="782"/>
      <c r="AE1948" s="782"/>
      <c r="AF1948" s="782"/>
      <c r="AG1948" s="782"/>
      <c r="AH1948" s="782"/>
      <c r="AI1948" s="782"/>
      <c r="AJ1948" s="782"/>
    </row>
    <row r="1949" spans="2:36" ht="45" customHeight="1" x14ac:dyDescent="0.25">
      <c r="B1949" s="784">
        <v>1941</v>
      </c>
      <c r="C1949" s="785" t="s">
        <v>1191</v>
      </c>
      <c r="D1949" s="808" t="s">
        <v>16634</v>
      </c>
      <c r="E1949" s="862" t="s">
        <v>16635</v>
      </c>
      <c r="F1949" s="808" t="s">
        <v>16636</v>
      </c>
      <c r="G1949" s="807" t="s">
        <v>10200</v>
      </c>
      <c r="H1949" s="781"/>
      <c r="I1949" s="781"/>
      <c r="J1949" s="781"/>
      <c r="K1949" s="782"/>
      <c r="L1949" s="807">
        <f t="shared" si="169"/>
        <v>63.36</v>
      </c>
      <c r="M1949" s="782"/>
      <c r="N1949" s="800">
        <v>5.28</v>
      </c>
      <c r="O1949" s="800"/>
      <c r="P1949" s="788"/>
      <c r="Q1949" s="788" t="s">
        <v>17262</v>
      </c>
      <c r="R1949" s="807" t="s">
        <v>16715</v>
      </c>
      <c r="S1949" s="800" t="s">
        <v>8952</v>
      </c>
      <c r="T1949" s="800" t="s">
        <v>12482</v>
      </c>
      <c r="U1949" s="782"/>
      <c r="V1949" s="956"/>
      <c r="W1949" s="800"/>
      <c r="X1949" s="782"/>
      <c r="Y1949" s="782"/>
      <c r="Z1949" s="782" t="s">
        <v>1589</v>
      </c>
      <c r="AA1949" s="782"/>
      <c r="AB1949" s="782"/>
      <c r="AC1949" s="782"/>
      <c r="AD1949" s="782"/>
      <c r="AE1949" s="782"/>
      <c r="AF1949" s="782"/>
      <c r="AG1949" s="782"/>
      <c r="AH1949" s="782"/>
      <c r="AI1949" s="782"/>
      <c r="AJ1949" s="782"/>
    </row>
    <row r="1950" spans="2:36" ht="45" customHeight="1" x14ac:dyDescent="0.25">
      <c r="B1950" s="784">
        <v>1942</v>
      </c>
      <c r="C1950" s="785" t="s">
        <v>2790</v>
      </c>
      <c r="D1950" s="808" t="s">
        <v>12484</v>
      </c>
      <c r="E1950" s="862" t="s">
        <v>12483</v>
      </c>
      <c r="F1950" s="808" t="s">
        <v>14151</v>
      </c>
      <c r="G1950" s="807" t="s">
        <v>10200</v>
      </c>
      <c r="H1950" s="781"/>
      <c r="I1950" s="781"/>
      <c r="J1950" s="781"/>
      <c r="K1950" s="782"/>
      <c r="L1950" s="807">
        <f t="shared" si="169"/>
        <v>105.60000000000001</v>
      </c>
      <c r="M1950" s="782"/>
      <c r="N1950" s="800">
        <v>8.8000000000000007</v>
      </c>
      <c r="O1950" s="800"/>
      <c r="P1950" s="788"/>
      <c r="Q1950" s="788" t="s">
        <v>14330</v>
      </c>
      <c r="R1950" s="807" t="s">
        <v>16715</v>
      </c>
      <c r="S1950" s="800" t="s">
        <v>8952</v>
      </c>
      <c r="T1950" s="800" t="s">
        <v>12485</v>
      </c>
      <c r="U1950" s="782"/>
      <c r="V1950" s="956">
        <v>1</v>
      </c>
      <c r="W1950" s="800"/>
      <c r="X1950" s="782"/>
      <c r="Y1950" s="782"/>
      <c r="Z1950" s="782"/>
      <c r="AA1950" s="782"/>
      <c r="AB1950" s="782"/>
      <c r="AC1950" s="782" t="s">
        <v>10027</v>
      </c>
      <c r="AD1950" s="782" t="s">
        <v>2239</v>
      </c>
      <c r="AE1950" s="782" t="s">
        <v>10027</v>
      </c>
      <c r="AF1950" s="782"/>
      <c r="AG1950" s="782"/>
      <c r="AH1950" s="782"/>
      <c r="AI1950" s="782"/>
      <c r="AJ1950" s="782"/>
    </row>
    <row r="1951" spans="2:36" ht="45" customHeight="1" x14ac:dyDescent="0.25">
      <c r="B1951" s="784">
        <v>1943</v>
      </c>
      <c r="C1951" s="785" t="s">
        <v>2759</v>
      </c>
      <c r="D1951" s="808" t="s">
        <v>9979</v>
      </c>
      <c r="E1951" s="862" t="s">
        <v>12486</v>
      </c>
      <c r="F1951" s="808" t="s">
        <v>12487</v>
      </c>
      <c r="G1951" s="807" t="s">
        <v>10200</v>
      </c>
      <c r="H1951" s="781"/>
      <c r="I1951" s="781"/>
      <c r="J1951" s="781"/>
      <c r="K1951" s="782"/>
      <c r="L1951" s="807">
        <f t="shared" si="169"/>
        <v>15.84</v>
      </c>
      <c r="M1951" s="782"/>
      <c r="N1951" s="800">
        <v>1.32</v>
      </c>
      <c r="O1951" s="800"/>
      <c r="P1951" s="788"/>
      <c r="Q1951" s="800" t="s">
        <v>12487</v>
      </c>
      <c r="R1951" s="807" t="s">
        <v>16715</v>
      </c>
      <c r="S1951" s="800" t="s">
        <v>8952</v>
      </c>
      <c r="T1951" s="800" t="s">
        <v>12488</v>
      </c>
      <c r="U1951" s="782"/>
      <c r="V1951" s="956"/>
      <c r="W1951" s="800"/>
      <c r="X1951" s="782"/>
      <c r="Y1951" s="782"/>
      <c r="Z1951" s="782"/>
      <c r="AA1951" s="782"/>
      <c r="AB1951" s="782"/>
      <c r="AC1951" s="782"/>
      <c r="AD1951" s="782"/>
      <c r="AE1951" s="782"/>
      <c r="AF1951" s="782"/>
      <c r="AG1951" s="782"/>
      <c r="AH1951" s="782"/>
      <c r="AI1951" s="782"/>
      <c r="AJ1951" s="782"/>
    </row>
    <row r="1952" spans="2:36" ht="45" customHeight="1" x14ac:dyDescent="0.25">
      <c r="B1952" s="784">
        <v>1944</v>
      </c>
      <c r="C1952" s="785" t="s">
        <v>2844</v>
      </c>
      <c r="D1952" s="808" t="s">
        <v>12489</v>
      </c>
      <c r="E1952" s="862" t="s">
        <v>12490</v>
      </c>
      <c r="F1952" s="808" t="s">
        <v>12491</v>
      </c>
      <c r="G1952" s="807" t="s">
        <v>10200</v>
      </c>
      <c r="H1952" s="781"/>
      <c r="I1952" s="781"/>
      <c r="J1952" s="781"/>
      <c r="K1952" s="782"/>
      <c r="L1952" s="807">
        <f t="shared" si="169"/>
        <v>52.800000000000004</v>
      </c>
      <c r="M1952" s="782"/>
      <c r="N1952" s="800">
        <v>4.4000000000000004</v>
      </c>
      <c r="O1952" s="800"/>
      <c r="P1952" s="788"/>
      <c r="Q1952" s="800" t="s">
        <v>12491</v>
      </c>
      <c r="R1952" s="807" t="s">
        <v>16715</v>
      </c>
      <c r="S1952" s="800" t="s">
        <v>8952</v>
      </c>
      <c r="T1952" s="857" t="s">
        <v>12492</v>
      </c>
      <c r="U1952" s="782"/>
      <c r="V1952" s="956">
        <v>2</v>
      </c>
      <c r="W1952" s="800"/>
      <c r="X1952" s="782"/>
      <c r="Y1952" s="782"/>
      <c r="Z1952" s="782"/>
      <c r="AA1952" s="782"/>
      <c r="AB1952" s="782"/>
      <c r="AC1952" s="782"/>
      <c r="AD1952" s="782"/>
      <c r="AE1952" s="782"/>
      <c r="AF1952" s="782"/>
      <c r="AG1952" s="782"/>
      <c r="AH1952" s="782"/>
      <c r="AI1952" s="782"/>
      <c r="AJ1952" s="782"/>
    </row>
    <row r="1953" spans="2:36" ht="45" customHeight="1" x14ac:dyDescent="0.25">
      <c r="B1953" s="784">
        <v>1945</v>
      </c>
      <c r="C1953" s="785" t="s">
        <v>2768</v>
      </c>
      <c r="D1953" s="808" t="s">
        <v>12493</v>
      </c>
      <c r="E1953" s="862" t="s">
        <v>12494</v>
      </c>
      <c r="F1953" s="808" t="s">
        <v>12495</v>
      </c>
      <c r="G1953" s="807" t="s">
        <v>10200</v>
      </c>
      <c r="H1953" s="781"/>
      <c r="I1953" s="781"/>
      <c r="J1953" s="781"/>
      <c r="K1953" s="782"/>
      <c r="L1953" s="807">
        <f t="shared" si="169"/>
        <v>52.800000000000004</v>
      </c>
      <c r="M1953" s="782"/>
      <c r="N1953" s="800">
        <v>4.4000000000000004</v>
      </c>
      <c r="O1953" s="800"/>
      <c r="P1953" s="788"/>
      <c r="Q1953" s="800" t="s">
        <v>12495</v>
      </c>
      <c r="R1953" s="807" t="s">
        <v>16715</v>
      </c>
      <c r="S1953" s="800" t="s">
        <v>8952</v>
      </c>
      <c r="T1953" s="800" t="s">
        <v>3260</v>
      </c>
      <c r="U1953" s="782"/>
      <c r="V1953" s="956">
        <v>2</v>
      </c>
      <c r="W1953" s="800"/>
      <c r="X1953" s="782"/>
      <c r="Y1953" s="782"/>
      <c r="Z1953" s="782"/>
      <c r="AA1953" s="782"/>
      <c r="AB1953" s="782"/>
      <c r="AC1953" s="782"/>
      <c r="AD1953" s="782"/>
      <c r="AE1953" s="782"/>
      <c r="AF1953" s="782"/>
      <c r="AG1953" s="782"/>
      <c r="AH1953" s="782"/>
      <c r="AI1953" s="782"/>
      <c r="AJ1953" s="782"/>
    </row>
    <row r="1954" spans="2:36" ht="47.25" customHeight="1" x14ac:dyDescent="0.25">
      <c r="B1954" s="784">
        <v>1946</v>
      </c>
      <c r="C1954" s="785" t="s">
        <v>2759</v>
      </c>
      <c r="D1954" s="808" t="s">
        <v>12497</v>
      </c>
      <c r="E1954" s="862" t="s">
        <v>12498</v>
      </c>
      <c r="F1954" s="808" t="s">
        <v>12499</v>
      </c>
      <c r="G1954" s="807" t="s">
        <v>10200</v>
      </c>
      <c r="H1954" s="781"/>
      <c r="I1954" s="781"/>
      <c r="J1954" s="781"/>
      <c r="K1954" s="782"/>
      <c r="L1954" s="807">
        <f t="shared" si="169"/>
        <v>18</v>
      </c>
      <c r="M1954" s="782"/>
      <c r="N1954" s="800">
        <v>1.5</v>
      </c>
      <c r="O1954" s="800"/>
      <c r="P1954" s="788"/>
      <c r="Q1954" s="800" t="s">
        <v>12499</v>
      </c>
      <c r="R1954" s="807" t="s">
        <v>16715</v>
      </c>
      <c r="S1954" s="800" t="s">
        <v>8952</v>
      </c>
      <c r="T1954" s="800" t="s">
        <v>3273</v>
      </c>
      <c r="U1954" s="782"/>
      <c r="V1954" s="956"/>
      <c r="W1954" s="800"/>
      <c r="X1954" s="782"/>
      <c r="Y1954" s="782"/>
      <c r="Z1954" s="782"/>
      <c r="AA1954" s="782"/>
      <c r="AB1954" s="782"/>
      <c r="AC1954" s="782"/>
      <c r="AD1954" s="782"/>
      <c r="AE1954" s="782"/>
      <c r="AF1954" s="782"/>
      <c r="AG1954" s="782"/>
      <c r="AH1954" s="782"/>
      <c r="AI1954" s="782"/>
      <c r="AJ1954" s="782"/>
    </row>
    <row r="1955" spans="2:36" ht="45" customHeight="1" x14ac:dyDescent="0.25">
      <c r="B1955" s="784">
        <v>1947</v>
      </c>
      <c r="C1955" s="785" t="s">
        <v>2809</v>
      </c>
      <c r="D1955" s="808" t="s">
        <v>12500</v>
      </c>
      <c r="E1955" s="862" t="s">
        <v>12501</v>
      </c>
      <c r="F1955" s="808" t="s">
        <v>12502</v>
      </c>
      <c r="G1955" s="807" t="s">
        <v>10200</v>
      </c>
      <c r="H1955" s="781"/>
      <c r="I1955" s="781"/>
      <c r="J1955" s="781"/>
      <c r="K1955" s="782"/>
      <c r="L1955" s="807">
        <f t="shared" si="169"/>
        <v>7.92</v>
      </c>
      <c r="M1955" s="782"/>
      <c r="N1955" s="800">
        <v>0.66</v>
      </c>
      <c r="O1955" s="800"/>
      <c r="P1955" s="788"/>
      <c r="Q1955" s="800" t="s">
        <v>12502</v>
      </c>
      <c r="R1955" s="807" t="s">
        <v>16715</v>
      </c>
      <c r="S1955" s="800" t="s">
        <v>8952</v>
      </c>
      <c r="T1955" s="800" t="s">
        <v>3279</v>
      </c>
      <c r="U1955" s="782"/>
      <c r="V1955" s="956"/>
      <c r="W1955" s="800"/>
      <c r="X1955" s="782"/>
      <c r="Y1955" s="782"/>
      <c r="Z1955" s="782"/>
      <c r="AA1955" s="782"/>
      <c r="AB1955" s="782"/>
      <c r="AC1955" s="782"/>
      <c r="AD1955" s="782"/>
      <c r="AE1955" s="782"/>
      <c r="AF1955" s="782"/>
      <c r="AG1955" s="782"/>
      <c r="AH1955" s="782"/>
      <c r="AI1955" s="782"/>
      <c r="AJ1955" s="782"/>
    </row>
    <row r="1956" spans="2:36" ht="61.5" customHeight="1" x14ac:dyDescent="0.25">
      <c r="B1956" s="784">
        <v>1948</v>
      </c>
      <c r="C1956" s="785" t="s">
        <v>3034</v>
      </c>
      <c r="D1956" s="808" t="s">
        <v>12507</v>
      </c>
      <c r="E1956" s="862" t="s">
        <v>12509</v>
      </c>
      <c r="F1956" s="808" t="s">
        <v>12508</v>
      </c>
      <c r="G1956" s="807" t="s">
        <v>10200</v>
      </c>
      <c r="H1956" s="781"/>
      <c r="I1956" s="781"/>
      <c r="J1956" s="781"/>
      <c r="K1956" s="782"/>
      <c r="L1956" s="807">
        <f t="shared" si="169"/>
        <v>96</v>
      </c>
      <c r="M1956" s="782"/>
      <c r="N1956" s="800">
        <v>8</v>
      </c>
      <c r="O1956" s="800"/>
      <c r="P1956" s="788"/>
      <c r="Q1956" s="800" t="s">
        <v>12508</v>
      </c>
      <c r="R1956" s="807" t="s">
        <v>16715</v>
      </c>
      <c r="S1956" s="800" t="s">
        <v>8952</v>
      </c>
      <c r="T1956" s="800" t="s">
        <v>12510</v>
      </c>
      <c r="U1956" s="782"/>
      <c r="V1956" s="956"/>
      <c r="W1956" s="800"/>
      <c r="X1956" s="782"/>
      <c r="Y1956" s="782"/>
      <c r="Z1956" s="782"/>
      <c r="AA1956" s="782">
        <v>1</v>
      </c>
      <c r="AB1956" s="782"/>
      <c r="AC1956" s="782"/>
      <c r="AD1956" s="782"/>
      <c r="AE1956" s="782"/>
      <c r="AF1956" s="782"/>
      <c r="AG1956" s="782"/>
      <c r="AH1956" s="782"/>
      <c r="AI1956" s="782"/>
      <c r="AJ1956" s="782"/>
    </row>
    <row r="1957" spans="2:36" ht="47.25" customHeight="1" x14ac:dyDescent="0.25">
      <c r="B1957" s="784">
        <v>1949</v>
      </c>
      <c r="C1957" s="785" t="s">
        <v>2809</v>
      </c>
      <c r="D1957" s="808" t="s">
        <v>12511</v>
      </c>
      <c r="E1957" s="862" t="s">
        <v>16599</v>
      </c>
      <c r="F1957" s="808" t="s">
        <v>14054</v>
      </c>
      <c r="G1957" s="807" t="s">
        <v>10200</v>
      </c>
      <c r="H1957" s="781"/>
      <c r="I1957" s="781"/>
      <c r="J1957" s="781"/>
      <c r="K1957" s="782"/>
      <c r="L1957" s="807">
        <f t="shared" si="169"/>
        <v>124.80000000000001</v>
      </c>
      <c r="M1957" s="782"/>
      <c r="N1957" s="800">
        <v>10.4</v>
      </c>
      <c r="O1957" s="800"/>
      <c r="P1957" s="788"/>
      <c r="Q1957" s="800" t="s">
        <v>14054</v>
      </c>
      <c r="R1957" s="807" t="s">
        <v>16715</v>
      </c>
      <c r="S1957" s="800" t="s">
        <v>8952</v>
      </c>
      <c r="T1957" s="800" t="s">
        <v>12512</v>
      </c>
      <c r="U1957" s="782">
        <v>4</v>
      </c>
      <c r="V1957" s="956">
        <v>2</v>
      </c>
      <c r="W1957" s="800"/>
      <c r="X1957" s="782"/>
      <c r="Y1957" s="782"/>
      <c r="Z1957" s="782"/>
      <c r="AA1957" s="782"/>
      <c r="AB1957" s="782"/>
      <c r="AC1957" s="782" t="s">
        <v>10027</v>
      </c>
      <c r="AD1957" s="782" t="s">
        <v>10027</v>
      </c>
      <c r="AE1957" s="782" t="s">
        <v>10027</v>
      </c>
      <c r="AF1957" s="782"/>
      <c r="AG1957" s="782"/>
      <c r="AH1957" s="782"/>
      <c r="AI1957" s="782" t="s">
        <v>16600</v>
      </c>
      <c r="AJ1957" s="782"/>
    </row>
    <row r="1958" spans="2:36" ht="45" customHeight="1" x14ac:dyDescent="0.25">
      <c r="B1958" s="784">
        <v>1950</v>
      </c>
      <c r="C1958" s="785" t="s">
        <v>2759</v>
      </c>
      <c r="D1958" s="808" t="s">
        <v>12514</v>
      </c>
      <c r="E1958" s="862" t="s">
        <v>12513</v>
      </c>
      <c r="F1958" s="808" t="s">
        <v>14327</v>
      </c>
      <c r="G1958" s="807" t="s">
        <v>10200</v>
      </c>
      <c r="H1958" s="781"/>
      <c r="I1958" s="781"/>
      <c r="J1958" s="781"/>
      <c r="K1958" s="782"/>
      <c r="L1958" s="807">
        <f t="shared" si="169"/>
        <v>1248</v>
      </c>
      <c r="M1958" s="782"/>
      <c r="N1958" s="800">
        <v>104</v>
      </c>
      <c r="O1958" s="800"/>
      <c r="P1958" s="788"/>
      <c r="Q1958" s="788" t="s">
        <v>14337</v>
      </c>
      <c r="R1958" s="807" t="s">
        <v>16715</v>
      </c>
      <c r="S1958" s="800" t="s">
        <v>8952</v>
      </c>
      <c r="T1958" s="800" t="s">
        <v>12515</v>
      </c>
      <c r="U1958" s="782"/>
      <c r="V1958" s="956"/>
      <c r="W1958" s="800"/>
      <c r="X1958" s="782"/>
      <c r="Y1958" s="782"/>
      <c r="Z1958" s="782"/>
      <c r="AA1958" s="782">
        <v>2</v>
      </c>
      <c r="AB1958" s="782"/>
      <c r="AC1958" s="782"/>
      <c r="AD1958" s="782"/>
      <c r="AE1958" s="782"/>
      <c r="AF1958" s="782"/>
      <c r="AG1958" s="782"/>
      <c r="AH1958" s="782"/>
      <c r="AI1958" s="782"/>
      <c r="AJ1958" s="782"/>
    </row>
    <row r="1959" spans="2:36" ht="45" customHeight="1" x14ac:dyDescent="0.25">
      <c r="B1959" s="784">
        <v>1951</v>
      </c>
      <c r="C1959" s="785" t="s">
        <v>2759</v>
      </c>
      <c r="D1959" s="808" t="s">
        <v>11319</v>
      </c>
      <c r="E1959" s="862" t="s">
        <v>12516</v>
      </c>
      <c r="F1959" s="808" t="s">
        <v>12517</v>
      </c>
      <c r="G1959" s="807" t="s">
        <v>7737</v>
      </c>
      <c r="H1959" s="781"/>
      <c r="I1959" s="781"/>
      <c r="J1959" s="781"/>
      <c r="K1959" s="782"/>
      <c r="L1959" s="807">
        <f t="shared" si="169"/>
        <v>96</v>
      </c>
      <c r="M1959" s="782"/>
      <c r="N1959" s="800">
        <v>8</v>
      </c>
      <c r="O1959" s="800"/>
      <c r="P1959" s="788"/>
      <c r="Q1959" s="800" t="s">
        <v>12517</v>
      </c>
      <c r="R1959" s="807" t="s">
        <v>17287</v>
      </c>
      <c r="S1959" s="800" t="s">
        <v>8952</v>
      </c>
      <c r="T1959" s="800" t="s">
        <v>17250</v>
      </c>
      <c r="U1959" s="782"/>
      <c r="V1959" s="956"/>
      <c r="W1959" s="800"/>
      <c r="X1959" s="782"/>
      <c r="Y1959" s="782"/>
      <c r="Z1959" s="782"/>
      <c r="AA1959" s="782"/>
      <c r="AB1959" s="782"/>
      <c r="AC1959" s="782"/>
      <c r="AD1959" s="782"/>
      <c r="AE1959" s="782"/>
      <c r="AF1959" s="782"/>
      <c r="AG1959" s="782"/>
      <c r="AH1959" s="782"/>
      <c r="AI1959" s="800" t="s">
        <v>15932</v>
      </c>
      <c r="AJ1959" s="782"/>
    </row>
    <row r="1960" spans="2:36" ht="47.25" customHeight="1" x14ac:dyDescent="0.25">
      <c r="B1960" s="784">
        <v>1952</v>
      </c>
      <c r="C1960" s="785" t="s">
        <v>2809</v>
      </c>
      <c r="D1960" s="808" t="s">
        <v>15333</v>
      </c>
      <c r="E1960" s="862" t="s">
        <v>12519</v>
      </c>
      <c r="F1960" s="808" t="s">
        <v>12520</v>
      </c>
      <c r="G1960" s="807" t="s">
        <v>10200</v>
      </c>
      <c r="H1960" s="781"/>
      <c r="I1960" s="781"/>
      <c r="J1960" s="781"/>
      <c r="K1960" s="782"/>
      <c r="L1960" s="807">
        <f t="shared" si="169"/>
        <v>231.60000000000002</v>
      </c>
      <c r="M1960" s="782"/>
      <c r="N1960" s="800">
        <v>19.3</v>
      </c>
      <c r="O1960" s="800"/>
      <c r="P1960" s="788"/>
      <c r="Q1960" s="788" t="s">
        <v>8076</v>
      </c>
      <c r="R1960" s="807" t="s">
        <v>16715</v>
      </c>
      <c r="S1960" s="800" t="s">
        <v>8952</v>
      </c>
      <c r="T1960" s="800" t="s">
        <v>12521</v>
      </c>
      <c r="U1960" s="782"/>
      <c r="V1960" s="956">
        <v>1</v>
      </c>
      <c r="W1960" s="800"/>
      <c r="X1960" s="782"/>
      <c r="Y1960" s="782"/>
      <c r="Z1960" s="782"/>
      <c r="AA1960" s="782">
        <v>1</v>
      </c>
      <c r="AB1960" s="782"/>
      <c r="AC1960" s="782"/>
      <c r="AD1960" s="782"/>
      <c r="AE1960" s="782"/>
      <c r="AF1960" s="782"/>
      <c r="AG1960" s="782"/>
      <c r="AH1960" s="782"/>
      <c r="AI1960" s="782"/>
      <c r="AJ1960" s="782"/>
    </row>
    <row r="1961" spans="2:36" ht="47.25" customHeight="1" x14ac:dyDescent="0.25">
      <c r="B1961" s="784">
        <v>1953</v>
      </c>
      <c r="C1961" s="785" t="s">
        <v>2759</v>
      </c>
      <c r="D1961" s="808" t="s">
        <v>12522</v>
      </c>
      <c r="E1961" s="862" t="s">
        <v>12525</v>
      </c>
      <c r="F1961" s="808" t="s">
        <v>12524</v>
      </c>
      <c r="G1961" s="807" t="s">
        <v>10200</v>
      </c>
      <c r="H1961" s="781"/>
      <c r="I1961" s="781"/>
      <c r="J1961" s="781"/>
      <c r="K1961" s="782"/>
      <c r="L1961" s="807">
        <f t="shared" si="169"/>
        <v>76.800000000000011</v>
      </c>
      <c r="M1961" s="782"/>
      <c r="N1961" s="800">
        <v>6.4</v>
      </c>
      <c r="O1961" s="800"/>
      <c r="P1961" s="788"/>
      <c r="Q1961" s="800" t="s">
        <v>12524</v>
      </c>
      <c r="R1961" s="807" t="s">
        <v>16715</v>
      </c>
      <c r="S1961" s="800" t="s">
        <v>8952</v>
      </c>
      <c r="T1961" s="800" t="s">
        <v>12523</v>
      </c>
      <c r="U1961" s="782"/>
      <c r="V1961" s="956"/>
      <c r="W1961" s="800"/>
      <c r="X1961" s="782"/>
      <c r="Y1961" s="782"/>
      <c r="Z1961" s="782"/>
      <c r="AA1961" s="782"/>
      <c r="AB1961" s="782"/>
      <c r="AC1961" s="782"/>
      <c r="AD1961" s="782"/>
      <c r="AE1961" s="782"/>
      <c r="AF1961" s="782"/>
      <c r="AG1961" s="782"/>
      <c r="AH1961" s="782"/>
      <c r="AI1961" s="782"/>
      <c r="AJ1961" s="782"/>
    </row>
    <row r="1962" spans="2:36" ht="45" customHeight="1" x14ac:dyDescent="0.25">
      <c r="B1962" s="784">
        <v>1954</v>
      </c>
      <c r="C1962" s="785" t="s">
        <v>2759</v>
      </c>
      <c r="D1962" s="808" t="s">
        <v>9778</v>
      </c>
      <c r="E1962" s="862" t="s">
        <v>17932</v>
      </c>
      <c r="F1962" s="808" t="s">
        <v>16686</v>
      </c>
      <c r="G1962" s="807" t="s">
        <v>10200</v>
      </c>
      <c r="H1962" s="781"/>
      <c r="I1962" s="781"/>
      <c r="J1962" s="781"/>
      <c r="K1962" s="782"/>
      <c r="L1962" s="807">
        <f t="shared" si="169"/>
        <v>68.64</v>
      </c>
      <c r="M1962" s="782"/>
      <c r="N1962" s="800">
        <v>5.72</v>
      </c>
      <c r="O1962" s="800"/>
      <c r="P1962" s="788"/>
      <c r="Q1962" s="800" t="s">
        <v>16686</v>
      </c>
      <c r="R1962" s="807" t="s">
        <v>16715</v>
      </c>
      <c r="S1962" s="800" t="s">
        <v>8952</v>
      </c>
      <c r="T1962" s="800" t="s">
        <v>12526</v>
      </c>
      <c r="U1962" s="782"/>
      <c r="V1962" s="956"/>
      <c r="W1962" s="800"/>
      <c r="X1962" s="782"/>
      <c r="Y1962" s="782"/>
      <c r="Z1962" s="800" t="s">
        <v>1589</v>
      </c>
      <c r="AA1962" s="782" t="s">
        <v>17920</v>
      </c>
      <c r="AB1962" s="782"/>
      <c r="AC1962" s="782"/>
      <c r="AD1962" s="782"/>
      <c r="AE1962" s="782"/>
      <c r="AF1962" s="782"/>
      <c r="AG1962" s="782"/>
      <c r="AH1962" s="782"/>
      <c r="AI1962" s="800" t="s">
        <v>17931</v>
      </c>
      <c r="AJ1962" s="782"/>
    </row>
    <row r="1963" spans="2:36" ht="45" customHeight="1" x14ac:dyDescent="0.25">
      <c r="B1963" s="784">
        <v>1955</v>
      </c>
      <c r="C1963" s="785" t="s">
        <v>2809</v>
      </c>
      <c r="D1963" s="808" t="s">
        <v>11901</v>
      </c>
      <c r="E1963" s="862" t="s">
        <v>12528</v>
      </c>
      <c r="F1963" s="808" t="s">
        <v>3336</v>
      </c>
      <c r="G1963" s="807" t="s">
        <v>10200</v>
      </c>
      <c r="H1963" s="781"/>
      <c r="I1963" s="781"/>
      <c r="J1963" s="781"/>
      <c r="K1963" s="782"/>
      <c r="L1963" s="807">
        <f t="shared" si="169"/>
        <v>28.56</v>
      </c>
      <c r="M1963" s="782"/>
      <c r="N1963" s="800">
        <v>2.38</v>
      </c>
      <c r="O1963" s="800"/>
      <c r="P1963" s="788"/>
      <c r="Q1963" s="800" t="s">
        <v>3336</v>
      </c>
      <c r="R1963" s="807" t="s">
        <v>16715</v>
      </c>
      <c r="S1963" s="800" t="s">
        <v>8952</v>
      </c>
      <c r="T1963" s="800" t="s">
        <v>3339</v>
      </c>
      <c r="U1963" s="782"/>
      <c r="V1963" s="956"/>
      <c r="W1963" s="800"/>
      <c r="X1963" s="782"/>
      <c r="Y1963" s="782"/>
      <c r="Z1963" s="782"/>
      <c r="AA1963" s="782"/>
      <c r="AB1963" s="782"/>
      <c r="AC1963" s="782"/>
      <c r="AD1963" s="782"/>
      <c r="AE1963" s="782"/>
      <c r="AF1963" s="782"/>
      <c r="AG1963" s="782"/>
      <c r="AH1963" s="782"/>
      <c r="AI1963" s="782"/>
      <c r="AJ1963" s="782"/>
    </row>
    <row r="1964" spans="2:36" ht="45" customHeight="1" x14ac:dyDescent="0.25">
      <c r="B1964" s="784">
        <v>1956</v>
      </c>
      <c r="C1964" s="785" t="s">
        <v>2768</v>
      </c>
      <c r="D1964" s="808" t="s">
        <v>12529</v>
      </c>
      <c r="E1964" s="862" t="s">
        <v>12530</v>
      </c>
      <c r="F1964" s="808" t="s">
        <v>12531</v>
      </c>
      <c r="G1964" s="807" t="s">
        <v>10200</v>
      </c>
      <c r="H1964" s="781"/>
      <c r="I1964" s="781"/>
      <c r="J1964" s="781"/>
      <c r="K1964" s="782"/>
      <c r="L1964" s="807">
        <f t="shared" si="169"/>
        <v>48</v>
      </c>
      <c r="M1964" s="782"/>
      <c r="N1964" s="800">
        <v>4</v>
      </c>
      <c r="O1964" s="800"/>
      <c r="P1964" s="788"/>
      <c r="Q1964" s="800" t="s">
        <v>12531</v>
      </c>
      <c r="R1964" s="807" t="s">
        <v>16715</v>
      </c>
      <c r="S1964" s="800" t="s">
        <v>8952</v>
      </c>
      <c r="T1964" s="800" t="s">
        <v>12532</v>
      </c>
      <c r="U1964" s="782"/>
      <c r="V1964" s="956"/>
      <c r="W1964" s="800"/>
      <c r="X1964" s="782"/>
      <c r="Y1964" s="782"/>
      <c r="Z1964" s="782"/>
      <c r="AA1964" s="782"/>
      <c r="AB1964" s="782"/>
      <c r="AC1964" s="782"/>
      <c r="AD1964" s="782"/>
      <c r="AE1964" s="782"/>
      <c r="AF1964" s="782"/>
      <c r="AG1964" s="782"/>
      <c r="AH1964" s="782"/>
      <c r="AI1964" s="782"/>
      <c r="AJ1964" s="782"/>
    </row>
    <row r="1965" spans="2:36" ht="45" customHeight="1" x14ac:dyDescent="0.25">
      <c r="B1965" s="784">
        <v>1957</v>
      </c>
      <c r="C1965" s="785" t="s">
        <v>3034</v>
      </c>
      <c r="D1965" s="808" t="s">
        <v>12533</v>
      </c>
      <c r="E1965" s="862" t="s">
        <v>12534</v>
      </c>
      <c r="F1965" s="808" t="s">
        <v>3358</v>
      </c>
      <c r="G1965" s="807" t="s">
        <v>10200</v>
      </c>
      <c r="H1965" s="781"/>
      <c r="I1965" s="781"/>
      <c r="J1965" s="781"/>
      <c r="K1965" s="782"/>
      <c r="L1965" s="807">
        <f t="shared" si="169"/>
        <v>158.39999999999998</v>
      </c>
      <c r="M1965" s="782"/>
      <c r="N1965" s="800">
        <v>13.2</v>
      </c>
      <c r="O1965" s="800"/>
      <c r="P1965" s="788"/>
      <c r="Q1965" s="800" t="s">
        <v>3358</v>
      </c>
      <c r="R1965" s="807" t="s">
        <v>16715</v>
      </c>
      <c r="S1965" s="800" t="s">
        <v>8952</v>
      </c>
      <c r="T1965" s="800" t="s">
        <v>3361</v>
      </c>
      <c r="U1965" s="782"/>
      <c r="V1965" s="956">
        <v>3</v>
      </c>
      <c r="W1965" s="800"/>
      <c r="X1965" s="782"/>
      <c r="Y1965" s="782"/>
      <c r="Z1965" s="782"/>
      <c r="AA1965" s="782"/>
      <c r="AB1965" s="782"/>
      <c r="AC1965" s="782"/>
      <c r="AD1965" s="782"/>
      <c r="AE1965" s="782"/>
      <c r="AF1965" s="782"/>
      <c r="AG1965" s="782"/>
      <c r="AH1965" s="782"/>
      <c r="AI1965" s="782"/>
      <c r="AJ1965" s="782"/>
    </row>
    <row r="1966" spans="2:36" ht="47.25" customHeight="1" x14ac:dyDescent="0.25">
      <c r="B1966" s="784">
        <v>1958</v>
      </c>
      <c r="C1966" s="785" t="s">
        <v>2759</v>
      </c>
      <c r="D1966" s="808" t="s">
        <v>12546</v>
      </c>
      <c r="E1966" s="862" t="s">
        <v>12535</v>
      </c>
      <c r="F1966" s="808" t="s">
        <v>12536</v>
      </c>
      <c r="G1966" s="807" t="s">
        <v>10200</v>
      </c>
      <c r="H1966" s="781"/>
      <c r="I1966" s="781"/>
      <c r="J1966" s="781"/>
      <c r="K1966" s="782"/>
      <c r="L1966" s="807">
        <f t="shared" si="169"/>
        <v>52.800000000000004</v>
      </c>
      <c r="M1966" s="782"/>
      <c r="N1966" s="800">
        <v>4.4000000000000004</v>
      </c>
      <c r="O1966" s="800"/>
      <c r="P1966" s="788"/>
      <c r="Q1966" s="800" t="s">
        <v>12536</v>
      </c>
      <c r="R1966" s="807" t="s">
        <v>16715</v>
      </c>
      <c r="S1966" s="800" t="s">
        <v>8952</v>
      </c>
      <c r="T1966" s="800" t="s">
        <v>12537</v>
      </c>
      <c r="U1966" s="782"/>
      <c r="V1966" s="956">
        <v>1</v>
      </c>
      <c r="W1966" s="800"/>
      <c r="X1966" s="782"/>
      <c r="Y1966" s="782"/>
      <c r="Z1966" s="782"/>
      <c r="AA1966" s="782"/>
      <c r="AB1966" s="782"/>
      <c r="AC1966" s="782"/>
      <c r="AD1966" s="782"/>
      <c r="AE1966" s="782"/>
      <c r="AF1966" s="782"/>
      <c r="AG1966" s="782"/>
      <c r="AH1966" s="782"/>
      <c r="AI1966" s="782"/>
      <c r="AJ1966" s="782"/>
    </row>
    <row r="1967" spans="2:36" ht="47.25" customHeight="1" x14ac:dyDescent="0.25">
      <c r="B1967" s="784">
        <v>1959</v>
      </c>
      <c r="C1967" s="785" t="s">
        <v>2759</v>
      </c>
      <c r="D1967" s="808" t="s">
        <v>12538</v>
      </c>
      <c r="E1967" s="862" t="s">
        <v>12539</v>
      </c>
      <c r="F1967" s="808" t="s">
        <v>12536</v>
      </c>
      <c r="G1967" s="807" t="s">
        <v>10200</v>
      </c>
      <c r="H1967" s="781"/>
      <c r="I1967" s="781"/>
      <c r="J1967" s="781"/>
      <c r="K1967" s="782"/>
      <c r="L1967" s="807">
        <f t="shared" si="169"/>
        <v>105.60000000000001</v>
      </c>
      <c r="M1967" s="782"/>
      <c r="N1967" s="800">
        <v>8.8000000000000007</v>
      </c>
      <c r="O1967" s="800"/>
      <c r="P1967" s="788"/>
      <c r="Q1967" s="800" t="s">
        <v>12536</v>
      </c>
      <c r="R1967" s="807" t="s">
        <v>16715</v>
      </c>
      <c r="S1967" s="800" t="s">
        <v>8952</v>
      </c>
      <c r="T1967" s="800" t="s">
        <v>12540</v>
      </c>
      <c r="U1967" s="782"/>
      <c r="V1967" s="956">
        <v>1</v>
      </c>
      <c r="W1967" s="800"/>
      <c r="X1967" s="782"/>
      <c r="Y1967" s="782"/>
      <c r="Z1967" s="782"/>
      <c r="AA1967" s="782"/>
      <c r="AB1967" s="782"/>
      <c r="AC1967" s="782"/>
      <c r="AD1967" s="782"/>
      <c r="AE1967" s="782"/>
      <c r="AF1967" s="782"/>
      <c r="AG1967" s="782"/>
      <c r="AH1967" s="782"/>
      <c r="AI1967" s="782"/>
      <c r="AJ1967" s="782"/>
    </row>
    <row r="1968" spans="2:36" ht="45" customHeight="1" x14ac:dyDescent="0.25">
      <c r="B1968" s="784">
        <v>1960</v>
      </c>
      <c r="C1968" s="785" t="s">
        <v>2809</v>
      </c>
      <c r="D1968" s="808" t="s">
        <v>12542</v>
      </c>
      <c r="E1968" s="862" t="s">
        <v>12541</v>
      </c>
      <c r="F1968" s="808" t="s">
        <v>12536</v>
      </c>
      <c r="G1968" s="807" t="s">
        <v>10200</v>
      </c>
      <c r="H1968" s="781"/>
      <c r="I1968" s="781"/>
      <c r="J1968" s="781"/>
      <c r="K1968" s="782"/>
      <c r="L1968" s="807">
        <f t="shared" si="169"/>
        <v>13.200000000000001</v>
      </c>
      <c r="M1968" s="782"/>
      <c r="N1968" s="800">
        <v>1.1000000000000001</v>
      </c>
      <c r="O1968" s="800"/>
      <c r="P1968" s="788"/>
      <c r="Q1968" s="800" t="s">
        <v>12536</v>
      </c>
      <c r="R1968" s="807" t="s">
        <v>16715</v>
      </c>
      <c r="S1968" s="800" t="s">
        <v>8952</v>
      </c>
      <c r="T1968" s="800" t="s">
        <v>12543</v>
      </c>
      <c r="U1968" s="782"/>
      <c r="V1968" s="956">
        <v>1</v>
      </c>
      <c r="W1968" s="800"/>
      <c r="X1968" s="782"/>
      <c r="Y1968" s="782"/>
      <c r="Z1968" s="782"/>
      <c r="AA1968" s="782"/>
      <c r="AB1968" s="782"/>
      <c r="AC1968" s="782"/>
      <c r="AD1968" s="782"/>
      <c r="AE1968" s="782"/>
      <c r="AF1968" s="782"/>
      <c r="AG1968" s="782"/>
      <c r="AH1968" s="782"/>
      <c r="AI1968" s="782"/>
      <c r="AJ1968" s="782"/>
    </row>
    <row r="1969" spans="2:36" ht="47.25" customHeight="1" x14ac:dyDescent="0.25">
      <c r="B1969" s="784">
        <v>1961</v>
      </c>
      <c r="C1969" s="785" t="s">
        <v>1191</v>
      </c>
      <c r="D1969" s="808" t="s">
        <v>12545</v>
      </c>
      <c r="E1969" s="862" t="s">
        <v>12544</v>
      </c>
      <c r="F1969" s="808" t="s">
        <v>12536</v>
      </c>
      <c r="G1969" s="807" t="s">
        <v>10200</v>
      </c>
      <c r="H1969" s="781"/>
      <c r="I1969" s="781"/>
      <c r="J1969" s="781"/>
      <c r="K1969" s="782"/>
      <c r="L1969" s="807">
        <f t="shared" si="169"/>
        <v>52.800000000000004</v>
      </c>
      <c r="M1969" s="782"/>
      <c r="N1969" s="800">
        <v>4.4000000000000004</v>
      </c>
      <c r="O1969" s="800"/>
      <c r="P1969" s="788"/>
      <c r="Q1969" s="800" t="s">
        <v>12536</v>
      </c>
      <c r="R1969" s="807" t="s">
        <v>16715</v>
      </c>
      <c r="S1969" s="800" t="s">
        <v>8952</v>
      </c>
      <c r="T1969" s="800" t="s">
        <v>12547</v>
      </c>
      <c r="U1969" s="782"/>
      <c r="V1969" s="956">
        <v>1</v>
      </c>
      <c r="W1969" s="800"/>
      <c r="X1969" s="782"/>
      <c r="Y1969" s="782"/>
      <c r="Z1969" s="782"/>
      <c r="AA1969" s="782"/>
      <c r="AB1969" s="782"/>
      <c r="AC1969" s="782"/>
      <c r="AD1969" s="782"/>
      <c r="AE1969" s="782"/>
      <c r="AF1969" s="782"/>
      <c r="AG1969" s="782"/>
      <c r="AH1969" s="782"/>
      <c r="AI1969" s="782"/>
      <c r="AJ1969" s="782"/>
    </row>
    <row r="1970" spans="2:36" ht="45" customHeight="1" x14ac:dyDescent="0.25">
      <c r="B1970" s="784">
        <v>1962</v>
      </c>
      <c r="C1970" s="785" t="s">
        <v>2768</v>
      </c>
      <c r="D1970" s="808" t="s">
        <v>12549</v>
      </c>
      <c r="E1970" s="862" t="s">
        <v>12550</v>
      </c>
      <c r="F1970" s="808" t="s">
        <v>12548</v>
      </c>
      <c r="G1970" s="807" t="s">
        <v>10200</v>
      </c>
      <c r="H1970" s="781"/>
      <c r="I1970" s="781"/>
      <c r="J1970" s="781"/>
      <c r="K1970" s="782"/>
      <c r="L1970" s="807">
        <f t="shared" si="169"/>
        <v>105.60000000000001</v>
      </c>
      <c r="M1970" s="782"/>
      <c r="N1970" s="800">
        <v>8.8000000000000007</v>
      </c>
      <c r="O1970" s="800"/>
      <c r="P1970" s="788"/>
      <c r="Q1970" s="800" t="s">
        <v>12548</v>
      </c>
      <c r="R1970" s="807" t="s">
        <v>16715</v>
      </c>
      <c r="S1970" s="800" t="s">
        <v>8952</v>
      </c>
      <c r="T1970" s="800" t="s">
        <v>12551</v>
      </c>
      <c r="U1970" s="782"/>
      <c r="V1970" s="956">
        <v>1</v>
      </c>
      <c r="W1970" s="800"/>
      <c r="X1970" s="782"/>
      <c r="Y1970" s="782"/>
      <c r="Z1970" s="782"/>
      <c r="AA1970" s="782"/>
      <c r="AB1970" s="782"/>
      <c r="AC1970" s="782"/>
      <c r="AD1970" s="782"/>
      <c r="AE1970" s="782"/>
      <c r="AF1970" s="782"/>
      <c r="AG1970" s="782"/>
      <c r="AH1970" s="782"/>
      <c r="AI1970" s="782"/>
      <c r="AJ1970" s="782"/>
    </row>
    <row r="1971" spans="2:36" ht="45" customHeight="1" x14ac:dyDescent="0.25">
      <c r="B1971" s="784">
        <v>1963</v>
      </c>
      <c r="C1971" s="785" t="s">
        <v>2759</v>
      </c>
      <c r="D1971" s="808" t="s">
        <v>12552</v>
      </c>
      <c r="E1971" s="862" t="s">
        <v>12553</v>
      </c>
      <c r="F1971" s="808" t="s">
        <v>12555</v>
      </c>
      <c r="G1971" s="807" t="s">
        <v>10200</v>
      </c>
      <c r="H1971" s="781"/>
      <c r="I1971" s="781"/>
      <c r="J1971" s="781"/>
      <c r="K1971" s="782"/>
      <c r="L1971" s="807">
        <f t="shared" si="169"/>
        <v>369.6</v>
      </c>
      <c r="M1971" s="782"/>
      <c r="N1971" s="800">
        <v>30.8</v>
      </c>
      <c r="O1971" s="800"/>
      <c r="P1971" s="788"/>
      <c r="Q1971" s="800" t="s">
        <v>12555</v>
      </c>
      <c r="R1971" s="807" t="s">
        <v>16715</v>
      </c>
      <c r="S1971" s="800" t="s">
        <v>8952</v>
      </c>
      <c r="T1971" s="800" t="s">
        <v>12554</v>
      </c>
      <c r="U1971" s="782"/>
      <c r="V1971" s="956"/>
      <c r="W1971" s="800"/>
      <c r="X1971" s="782"/>
      <c r="Y1971" s="782"/>
      <c r="Z1971" s="782"/>
      <c r="AA1971" s="782"/>
      <c r="AB1971" s="782"/>
      <c r="AC1971" s="782"/>
      <c r="AD1971" s="782"/>
      <c r="AE1971" s="782"/>
      <c r="AF1971" s="782"/>
      <c r="AG1971" s="782"/>
      <c r="AH1971" s="782"/>
      <c r="AI1971" s="782"/>
      <c r="AJ1971" s="782"/>
    </row>
    <row r="1972" spans="2:36" ht="45" customHeight="1" x14ac:dyDescent="0.25">
      <c r="B1972" s="784">
        <v>1964</v>
      </c>
      <c r="C1972" s="785" t="s">
        <v>9386</v>
      </c>
      <c r="D1972" s="808" t="s">
        <v>12556</v>
      </c>
      <c r="E1972" s="862" t="s">
        <v>12558</v>
      </c>
      <c r="F1972" s="808" t="s">
        <v>12557</v>
      </c>
      <c r="G1972" s="807" t="s">
        <v>10200</v>
      </c>
      <c r="H1972" s="781"/>
      <c r="I1972" s="781"/>
      <c r="J1972" s="781"/>
      <c r="K1972" s="782"/>
      <c r="L1972" s="807">
        <f t="shared" si="169"/>
        <v>13.200000000000001</v>
      </c>
      <c r="M1972" s="782"/>
      <c r="N1972" s="800">
        <v>1.1000000000000001</v>
      </c>
      <c r="O1972" s="800"/>
      <c r="P1972" s="788"/>
      <c r="Q1972" s="800" t="s">
        <v>12557</v>
      </c>
      <c r="R1972" s="807" t="s">
        <v>16715</v>
      </c>
      <c r="S1972" s="800" t="s">
        <v>8952</v>
      </c>
      <c r="T1972" s="800" t="s">
        <v>3291</v>
      </c>
      <c r="U1972" s="782"/>
      <c r="V1972" s="956">
        <v>1</v>
      </c>
      <c r="W1972" s="800"/>
      <c r="X1972" s="782"/>
      <c r="Y1972" s="782"/>
      <c r="Z1972" s="782"/>
      <c r="AA1972" s="782"/>
      <c r="AB1972" s="782"/>
      <c r="AC1972" s="782"/>
      <c r="AD1972" s="782"/>
      <c r="AE1972" s="782"/>
      <c r="AF1972" s="782"/>
      <c r="AG1972" s="782"/>
      <c r="AH1972" s="782"/>
      <c r="AI1972" s="782"/>
      <c r="AJ1972" s="782"/>
    </row>
    <row r="1973" spans="2:36" ht="45" customHeight="1" x14ac:dyDescent="0.25">
      <c r="B1973" s="784">
        <v>1965</v>
      </c>
      <c r="C1973" s="785" t="s">
        <v>2809</v>
      </c>
      <c r="D1973" s="808" t="s">
        <v>12559</v>
      </c>
      <c r="E1973" s="862" t="s">
        <v>12560</v>
      </c>
      <c r="F1973" s="808" t="s">
        <v>12561</v>
      </c>
      <c r="G1973" s="807" t="s">
        <v>10200</v>
      </c>
      <c r="H1973" s="781"/>
      <c r="I1973" s="781"/>
      <c r="J1973" s="781"/>
      <c r="K1973" s="782"/>
      <c r="L1973" s="807">
        <f t="shared" si="169"/>
        <v>105.60000000000001</v>
      </c>
      <c r="M1973" s="782"/>
      <c r="N1973" s="800">
        <v>8.8000000000000007</v>
      </c>
      <c r="O1973" s="800"/>
      <c r="P1973" s="788"/>
      <c r="Q1973" s="800" t="s">
        <v>12561</v>
      </c>
      <c r="R1973" s="807" t="s">
        <v>16715</v>
      </c>
      <c r="S1973" s="800" t="s">
        <v>8952</v>
      </c>
      <c r="T1973" s="800" t="s">
        <v>12562</v>
      </c>
      <c r="U1973" s="782"/>
      <c r="V1973" s="956">
        <v>1</v>
      </c>
      <c r="W1973" s="800"/>
      <c r="X1973" s="782"/>
      <c r="Y1973" s="782"/>
      <c r="Z1973" s="782"/>
      <c r="AA1973" s="782"/>
      <c r="AB1973" s="782"/>
      <c r="AC1973" s="782"/>
      <c r="AD1973" s="782"/>
      <c r="AE1973" s="782"/>
      <c r="AF1973" s="782"/>
      <c r="AG1973" s="782"/>
      <c r="AH1973" s="782"/>
      <c r="AI1973" s="782"/>
      <c r="AJ1973" s="782"/>
    </row>
    <row r="1974" spans="2:36" ht="45" customHeight="1" x14ac:dyDescent="0.25">
      <c r="B1974" s="784">
        <v>1966</v>
      </c>
      <c r="C1974" s="785" t="s">
        <v>1191</v>
      </c>
      <c r="D1974" s="808" t="s">
        <v>12565</v>
      </c>
      <c r="E1974" s="862" t="s">
        <v>12563</v>
      </c>
      <c r="F1974" s="808" t="s">
        <v>12561</v>
      </c>
      <c r="G1974" s="807" t="s">
        <v>10200</v>
      </c>
      <c r="H1974" s="781"/>
      <c r="I1974" s="781"/>
      <c r="J1974" s="781"/>
      <c r="K1974" s="782"/>
      <c r="L1974" s="807">
        <f t="shared" si="169"/>
        <v>66</v>
      </c>
      <c r="M1974" s="782"/>
      <c r="N1974" s="800">
        <v>5.5</v>
      </c>
      <c r="O1974" s="800"/>
      <c r="P1974" s="788"/>
      <c r="Q1974" s="800" t="s">
        <v>12561</v>
      </c>
      <c r="R1974" s="807" t="s">
        <v>16715</v>
      </c>
      <c r="S1974" s="800" t="s">
        <v>8952</v>
      </c>
      <c r="T1974" s="800" t="s">
        <v>12564</v>
      </c>
      <c r="U1974" s="782"/>
      <c r="V1974" s="956">
        <v>1</v>
      </c>
      <c r="W1974" s="800"/>
      <c r="X1974" s="782"/>
      <c r="Y1974" s="782"/>
      <c r="Z1974" s="782"/>
      <c r="AA1974" s="782"/>
      <c r="AB1974" s="782"/>
      <c r="AC1974" s="782"/>
      <c r="AD1974" s="782"/>
      <c r="AE1974" s="782"/>
      <c r="AF1974" s="782"/>
      <c r="AG1974" s="782"/>
      <c r="AH1974" s="782"/>
      <c r="AI1974" s="782"/>
      <c r="AJ1974" s="782"/>
    </row>
    <row r="1975" spans="2:36" ht="45" customHeight="1" x14ac:dyDescent="0.25">
      <c r="B1975" s="784">
        <v>1967</v>
      </c>
      <c r="C1975" s="785" t="s">
        <v>1191</v>
      </c>
      <c r="D1975" s="808" t="s">
        <v>12566</v>
      </c>
      <c r="E1975" s="862" t="s">
        <v>12567</v>
      </c>
      <c r="F1975" s="808" t="s">
        <v>12561</v>
      </c>
      <c r="G1975" s="807" t="s">
        <v>10200</v>
      </c>
      <c r="H1975" s="781"/>
      <c r="I1975" s="781"/>
      <c r="J1975" s="781"/>
      <c r="K1975" s="782"/>
      <c r="L1975" s="807">
        <f t="shared" si="169"/>
        <v>90</v>
      </c>
      <c r="M1975" s="782"/>
      <c r="N1975" s="800">
        <v>7.5</v>
      </c>
      <c r="O1975" s="800"/>
      <c r="P1975" s="788"/>
      <c r="Q1975" s="800" t="s">
        <v>12561</v>
      </c>
      <c r="R1975" s="807" t="s">
        <v>16715</v>
      </c>
      <c r="S1975" s="800" t="s">
        <v>8952</v>
      </c>
      <c r="T1975" s="800" t="s">
        <v>12568</v>
      </c>
      <c r="U1975" s="782"/>
      <c r="V1975" s="956">
        <v>4</v>
      </c>
      <c r="W1975" s="800"/>
      <c r="X1975" s="782"/>
      <c r="Y1975" s="782"/>
      <c r="Z1975" s="782"/>
      <c r="AA1975" s="782"/>
      <c r="AB1975" s="782"/>
      <c r="AC1975" s="782"/>
      <c r="AD1975" s="782"/>
      <c r="AE1975" s="782"/>
      <c r="AF1975" s="782"/>
      <c r="AG1975" s="782"/>
      <c r="AH1975" s="782"/>
      <c r="AI1975" s="782"/>
      <c r="AJ1975" s="782"/>
    </row>
    <row r="1976" spans="2:36" ht="45" customHeight="1" x14ac:dyDescent="0.25">
      <c r="B1976" s="784">
        <v>1968</v>
      </c>
      <c r="C1976" s="785" t="s">
        <v>2759</v>
      </c>
      <c r="D1976" s="808" t="s">
        <v>12570</v>
      </c>
      <c r="E1976" s="862" t="s">
        <v>12569</v>
      </c>
      <c r="F1976" s="808" t="s">
        <v>12572</v>
      </c>
      <c r="G1976" s="807" t="s">
        <v>10200</v>
      </c>
      <c r="H1976" s="781"/>
      <c r="I1976" s="781"/>
      <c r="J1976" s="781"/>
      <c r="K1976" s="782"/>
      <c r="L1976" s="807">
        <f t="shared" si="169"/>
        <v>7.92</v>
      </c>
      <c r="M1976" s="782"/>
      <c r="N1976" s="800">
        <v>0.66</v>
      </c>
      <c r="O1976" s="800"/>
      <c r="P1976" s="788"/>
      <c r="Q1976" s="800" t="s">
        <v>12572</v>
      </c>
      <c r="R1976" s="807" t="s">
        <v>16715</v>
      </c>
      <c r="S1976" s="800" t="s">
        <v>8952</v>
      </c>
      <c r="T1976" s="800" t="s">
        <v>12571</v>
      </c>
      <c r="U1976" s="782"/>
      <c r="V1976" s="956"/>
      <c r="W1976" s="800"/>
      <c r="X1976" s="782"/>
      <c r="Y1976" s="782"/>
      <c r="Z1976" s="782"/>
      <c r="AA1976" s="782"/>
      <c r="AB1976" s="782"/>
      <c r="AC1976" s="782"/>
      <c r="AD1976" s="782"/>
      <c r="AE1976" s="782"/>
      <c r="AF1976" s="782"/>
      <c r="AG1976" s="782"/>
      <c r="AH1976" s="782"/>
      <c r="AI1976" s="782"/>
      <c r="AJ1976" s="782"/>
    </row>
    <row r="1977" spans="2:36" ht="47.25" customHeight="1" x14ac:dyDescent="0.25">
      <c r="B1977" s="784">
        <v>1969</v>
      </c>
      <c r="C1977" s="785" t="s">
        <v>2759</v>
      </c>
      <c r="D1977" s="808" t="s">
        <v>12573</v>
      </c>
      <c r="E1977" s="862" t="s">
        <v>12574</v>
      </c>
      <c r="F1977" s="808" t="s">
        <v>12575</v>
      </c>
      <c r="G1977" s="807" t="s">
        <v>10200</v>
      </c>
      <c r="H1977" s="781"/>
      <c r="I1977" s="781"/>
      <c r="J1977" s="781"/>
      <c r="K1977" s="782"/>
      <c r="L1977" s="807">
        <f t="shared" si="169"/>
        <v>192</v>
      </c>
      <c r="M1977" s="782"/>
      <c r="N1977" s="800">
        <v>16</v>
      </c>
      <c r="O1977" s="800"/>
      <c r="P1977" s="788"/>
      <c r="Q1977" s="800" t="s">
        <v>12575</v>
      </c>
      <c r="R1977" s="807" t="s">
        <v>16715</v>
      </c>
      <c r="S1977" s="800" t="s">
        <v>8952</v>
      </c>
      <c r="T1977" s="800" t="s">
        <v>12576</v>
      </c>
      <c r="U1977" s="782"/>
      <c r="V1977" s="956"/>
      <c r="W1977" s="800"/>
      <c r="X1977" s="782"/>
      <c r="Y1977" s="782"/>
      <c r="Z1977" s="782"/>
      <c r="AA1977" s="782"/>
      <c r="AB1977" s="782"/>
      <c r="AC1977" s="782"/>
      <c r="AD1977" s="782"/>
      <c r="AE1977" s="782"/>
      <c r="AF1977" s="782"/>
      <c r="AG1977" s="782"/>
      <c r="AH1977" s="782"/>
      <c r="AI1977" s="782"/>
      <c r="AJ1977" s="782"/>
    </row>
    <row r="1978" spans="2:36" ht="78.75" customHeight="1" x14ac:dyDescent="0.25">
      <c r="B1978" s="784">
        <v>1970</v>
      </c>
      <c r="C1978" s="785" t="s">
        <v>2759</v>
      </c>
      <c r="D1978" s="808" t="s">
        <v>12580</v>
      </c>
      <c r="E1978" s="862" t="s">
        <v>12578</v>
      </c>
      <c r="F1978" s="808" t="s">
        <v>12577</v>
      </c>
      <c r="G1978" s="807" t="s">
        <v>10200</v>
      </c>
      <c r="H1978" s="781"/>
      <c r="I1978" s="781"/>
      <c r="J1978" s="781"/>
      <c r="K1978" s="782"/>
      <c r="L1978" s="807">
        <f t="shared" si="169"/>
        <v>15.84</v>
      </c>
      <c r="M1978" s="782"/>
      <c r="N1978" s="800">
        <v>1.32</v>
      </c>
      <c r="O1978" s="800"/>
      <c r="P1978" s="788"/>
      <c r="Q1978" s="800" t="s">
        <v>12577</v>
      </c>
      <c r="R1978" s="807" t="s">
        <v>16715</v>
      </c>
      <c r="S1978" s="800" t="s">
        <v>8952</v>
      </c>
      <c r="T1978" s="800" t="s">
        <v>12579</v>
      </c>
      <c r="U1978" s="782"/>
      <c r="V1978" s="956"/>
      <c r="W1978" s="800"/>
      <c r="X1978" s="782"/>
      <c r="Y1978" s="782"/>
      <c r="Z1978" s="782"/>
      <c r="AA1978" s="782"/>
      <c r="AB1978" s="782"/>
      <c r="AC1978" s="782"/>
      <c r="AD1978" s="782"/>
      <c r="AE1978" s="782"/>
      <c r="AF1978" s="782"/>
      <c r="AG1978" s="782"/>
      <c r="AH1978" s="782"/>
      <c r="AI1978" s="782"/>
      <c r="AJ1978" s="782"/>
    </row>
    <row r="1979" spans="2:36" ht="45" customHeight="1" x14ac:dyDescent="0.25">
      <c r="B1979" s="784">
        <v>1971</v>
      </c>
      <c r="C1979" s="785" t="s">
        <v>3034</v>
      </c>
      <c r="D1979" s="808" t="s">
        <v>12581</v>
      </c>
      <c r="E1979" s="862" t="s">
        <v>12582</v>
      </c>
      <c r="F1979" s="808" t="s">
        <v>12583</v>
      </c>
      <c r="G1979" s="807" t="s">
        <v>10200</v>
      </c>
      <c r="H1979" s="781"/>
      <c r="I1979" s="781"/>
      <c r="J1979" s="781"/>
      <c r="K1979" s="782"/>
      <c r="L1979" s="807">
        <f t="shared" si="169"/>
        <v>7.92</v>
      </c>
      <c r="M1979" s="782"/>
      <c r="N1979" s="800">
        <v>0.66</v>
      </c>
      <c r="O1979" s="800"/>
      <c r="P1979" s="788"/>
      <c r="Q1979" s="800" t="s">
        <v>12583</v>
      </c>
      <c r="R1979" s="807" t="s">
        <v>16715</v>
      </c>
      <c r="S1979" s="800" t="s">
        <v>8952</v>
      </c>
      <c r="T1979" s="800" t="s">
        <v>12584</v>
      </c>
      <c r="U1979" s="782"/>
      <c r="V1979" s="956"/>
      <c r="W1979" s="800"/>
      <c r="X1979" s="782"/>
      <c r="Y1979" s="782"/>
      <c r="Z1979" s="782" t="s">
        <v>1589</v>
      </c>
      <c r="AA1979" s="782"/>
      <c r="AB1979" s="782"/>
      <c r="AC1979" s="782"/>
      <c r="AD1979" s="782"/>
      <c r="AE1979" s="782"/>
      <c r="AF1979" s="782"/>
      <c r="AG1979" s="782"/>
      <c r="AH1979" s="782"/>
      <c r="AI1979" s="782"/>
      <c r="AJ1979" s="782"/>
    </row>
    <row r="1980" spans="2:36" ht="63" customHeight="1" x14ac:dyDescent="0.25">
      <c r="B1980" s="784">
        <v>1972</v>
      </c>
      <c r="C1980" s="785" t="s">
        <v>2759</v>
      </c>
      <c r="D1980" s="808" t="s">
        <v>12585</v>
      </c>
      <c r="E1980" s="862" t="s">
        <v>12586</v>
      </c>
      <c r="F1980" s="808" t="s">
        <v>12587</v>
      </c>
      <c r="G1980" s="807" t="s">
        <v>10200</v>
      </c>
      <c r="H1980" s="781"/>
      <c r="I1980" s="781"/>
      <c r="J1980" s="781"/>
      <c r="K1980" s="782"/>
      <c r="L1980" s="807">
        <f t="shared" si="169"/>
        <v>47.519999999999996</v>
      </c>
      <c r="M1980" s="782"/>
      <c r="N1980" s="800">
        <v>3.96</v>
      </c>
      <c r="O1980" s="800"/>
      <c r="P1980" s="788"/>
      <c r="Q1980" s="800" t="s">
        <v>12587</v>
      </c>
      <c r="R1980" s="807" t="s">
        <v>16715</v>
      </c>
      <c r="S1980" s="800" t="s">
        <v>8952</v>
      </c>
      <c r="T1980" s="800" t="s">
        <v>12588</v>
      </c>
      <c r="U1980" s="782"/>
      <c r="V1980" s="956"/>
      <c r="W1980" s="800"/>
      <c r="X1980" s="782"/>
      <c r="Y1980" s="782"/>
      <c r="Z1980" s="782" t="s">
        <v>1570</v>
      </c>
      <c r="AA1980" s="782"/>
      <c r="AB1980" s="782"/>
      <c r="AC1980" s="782"/>
      <c r="AD1980" s="782"/>
      <c r="AE1980" s="782"/>
      <c r="AF1980" s="782"/>
      <c r="AG1980" s="782"/>
      <c r="AH1980" s="782"/>
      <c r="AI1980" s="782"/>
      <c r="AJ1980" s="782"/>
    </row>
    <row r="1981" spans="2:36" ht="45" customHeight="1" x14ac:dyDescent="0.25">
      <c r="B1981" s="784">
        <v>1973</v>
      </c>
      <c r="C1981" s="785" t="s">
        <v>2809</v>
      </c>
      <c r="D1981" s="808" t="s">
        <v>16576</v>
      </c>
      <c r="E1981" s="862" t="s">
        <v>12589</v>
      </c>
      <c r="F1981" s="808" t="s">
        <v>14053</v>
      </c>
      <c r="G1981" s="807" t="s">
        <v>10200</v>
      </c>
      <c r="H1981" s="781"/>
      <c r="I1981" s="781"/>
      <c r="J1981" s="781"/>
      <c r="K1981" s="782"/>
      <c r="L1981" s="807">
        <f t="shared" si="169"/>
        <v>104.39999999999999</v>
      </c>
      <c r="M1981" s="782"/>
      <c r="N1981" s="800">
        <v>8.6999999999999993</v>
      </c>
      <c r="O1981" s="800"/>
      <c r="P1981" s="788"/>
      <c r="Q1981" s="800" t="s">
        <v>14053</v>
      </c>
      <c r="R1981" s="807" t="s">
        <v>16715</v>
      </c>
      <c r="S1981" s="800" t="s">
        <v>8952</v>
      </c>
      <c r="T1981" s="800" t="s">
        <v>14846</v>
      </c>
      <c r="U1981" s="782"/>
      <c r="V1981" s="956">
        <v>1</v>
      </c>
      <c r="W1981" s="800"/>
      <c r="X1981" s="782"/>
      <c r="Y1981" s="782"/>
      <c r="Z1981" s="782"/>
      <c r="AA1981" s="782"/>
      <c r="AB1981" s="782"/>
      <c r="AC1981" s="782"/>
      <c r="AD1981" s="782"/>
      <c r="AE1981" s="782"/>
      <c r="AF1981" s="782"/>
      <c r="AG1981" s="782"/>
      <c r="AH1981" s="782"/>
      <c r="AI1981" s="782"/>
      <c r="AJ1981" s="782"/>
    </row>
    <row r="1982" spans="2:36" ht="47.25" customHeight="1" x14ac:dyDescent="0.25">
      <c r="B1982" s="784">
        <v>1974</v>
      </c>
      <c r="C1982" s="785" t="s">
        <v>2809</v>
      </c>
      <c r="D1982" s="808" t="s">
        <v>12590</v>
      </c>
      <c r="E1982" s="862" t="s">
        <v>12591</v>
      </c>
      <c r="F1982" s="808" t="s">
        <v>12592</v>
      </c>
      <c r="G1982" s="807" t="s">
        <v>10200</v>
      </c>
      <c r="H1982" s="781"/>
      <c r="I1982" s="781"/>
      <c r="J1982" s="781"/>
      <c r="K1982" s="782"/>
      <c r="L1982" s="807">
        <f t="shared" si="169"/>
        <v>96</v>
      </c>
      <c r="M1982" s="782"/>
      <c r="N1982" s="800">
        <v>8</v>
      </c>
      <c r="O1982" s="800"/>
      <c r="P1982" s="788"/>
      <c r="Q1982" s="800" t="s">
        <v>12592</v>
      </c>
      <c r="R1982" s="807" t="s">
        <v>16715</v>
      </c>
      <c r="S1982" s="800" t="s">
        <v>8952</v>
      </c>
      <c r="T1982" s="800" t="s">
        <v>12593</v>
      </c>
      <c r="U1982" s="782"/>
      <c r="V1982" s="956"/>
      <c r="W1982" s="800"/>
      <c r="X1982" s="782"/>
      <c r="Y1982" s="782"/>
      <c r="Z1982" s="782"/>
      <c r="AA1982" s="782">
        <v>1</v>
      </c>
      <c r="AB1982" s="782"/>
      <c r="AC1982" s="782"/>
      <c r="AD1982" s="782"/>
      <c r="AE1982" s="782"/>
      <c r="AF1982" s="782"/>
      <c r="AG1982" s="782"/>
      <c r="AH1982" s="782"/>
      <c r="AI1982" s="782"/>
      <c r="AJ1982" s="782"/>
    </row>
    <row r="1983" spans="2:36" s="577" customFormat="1" ht="45" customHeight="1" x14ac:dyDescent="0.25">
      <c r="B1983" s="784">
        <v>1975</v>
      </c>
      <c r="C1983" s="785" t="s">
        <v>2759</v>
      </c>
      <c r="D1983" s="808" t="s">
        <v>12594</v>
      </c>
      <c r="E1983" s="862" t="s">
        <v>12596</v>
      </c>
      <c r="F1983" s="808" t="s">
        <v>12595</v>
      </c>
      <c r="G1983" s="807" t="s">
        <v>10200</v>
      </c>
      <c r="H1983" s="781"/>
      <c r="I1983" s="781"/>
      <c r="J1983" s="781"/>
      <c r="K1983" s="782"/>
      <c r="L1983" s="807">
        <f t="shared" si="169"/>
        <v>23.759999999999998</v>
      </c>
      <c r="M1983" s="782"/>
      <c r="N1983" s="800">
        <v>1.98</v>
      </c>
      <c r="O1983" s="800"/>
      <c r="P1983" s="788"/>
      <c r="Q1983" s="800" t="s">
        <v>12595</v>
      </c>
      <c r="R1983" s="807" t="s">
        <v>16715</v>
      </c>
      <c r="S1983" s="800" t="s">
        <v>8952</v>
      </c>
      <c r="T1983" s="800" t="s">
        <v>12597</v>
      </c>
      <c r="U1983" s="782"/>
      <c r="V1983" s="956"/>
      <c r="W1983" s="800"/>
      <c r="X1983" s="782"/>
      <c r="Y1983" s="782"/>
      <c r="Z1983" s="800" t="s">
        <v>1589</v>
      </c>
      <c r="AA1983" s="782"/>
      <c r="AB1983" s="782"/>
      <c r="AC1983" s="782"/>
      <c r="AD1983" s="782"/>
      <c r="AE1983" s="782"/>
      <c r="AF1983" s="782"/>
      <c r="AG1983" s="782"/>
      <c r="AH1983" s="782"/>
      <c r="AI1983" s="782"/>
      <c r="AJ1983" s="782"/>
    </row>
    <row r="1984" spans="2:36" ht="45" customHeight="1" x14ac:dyDescent="0.25">
      <c r="B1984" s="784">
        <v>1976</v>
      </c>
      <c r="C1984" s="785" t="s">
        <v>2759</v>
      </c>
      <c r="D1984" s="808" t="s">
        <v>12598</v>
      </c>
      <c r="E1984" s="862" t="s">
        <v>12599</v>
      </c>
      <c r="F1984" s="808" t="s">
        <v>12600</v>
      </c>
      <c r="G1984" s="807" t="s">
        <v>10200</v>
      </c>
      <c r="H1984" s="781"/>
      <c r="I1984" s="781"/>
      <c r="J1984" s="781"/>
      <c r="K1984" s="782"/>
      <c r="L1984" s="807">
        <f t="shared" si="169"/>
        <v>38.400000000000006</v>
      </c>
      <c r="M1984" s="782"/>
      <c r="N1984" s="800">
        <v>3.2</v>
      </c>
      <c r="O1984" s="800"/>
      <c r="P1984" s="788"/>
      <c r="Q1984" s="800" t="s">
        <v>12600</v>
      </c>
      <c r="R1984" s="807" t="s">
        <v>16715</v>
      </c>
      <c r="S1984" s="800" t="s">
        <v>8952</v>
      </c>
      <c r="T1984" s="800" t="s">
        <v>12601</v>
      </c>
      <c r="U1984" s="782"/>
      <c r="V1984" s="956"/>
      <c r="W1984" s="800"/>
      <c r="X1984" s="782"/>
      <c r="Y1984" s="782"/>
      <c r="Z1984" s="782"/>
      <c r="AA1984" s="782"/>
      <c r="AB1984" s="782"/>
      <c r="AC1984" s="782"/>
      <c r="AD1984" s="782"/>
      <c r="AE1984" s="782"/>
      <c r="AF1984" s="782"/>
      <c r="AG1984" s="782"/>
      <c r="AH1984" s="782"/>
      <c r="AI1984" s="782"/>
      <c r="AJ1984" s="782"/>
    </row>
    <row r="1985" spans="2:36" ht="45" customHeight="1" x14ac:dyDescent="0.25">
      <c r="B1985" s="784">
        <v>1977</v>
      </c>
      <c r="C1985" s="785" t="s">
        <v>2809</v>
      </c>
      <c r="D1985" s="808" t="s">
        <v>12602</v>
      </c>
      <c r="E1985" s="862" t="s">
        <v>12603</v>
      </c>
      <c r="F1985" s="808" t="s">
        <v>16575</v>
      </c>
      <c r="G1985" s="807" t="s">
        <v>10200</v>
      </c>
      <c r="H1985" s="781"/>
      <c r="I1985" s="781"/>
      <c r="J1985" s="781"/>
      <c r="K1985" s="782"/>
      <c r="L1985" s="807">
        <f t="shared" si="169"/>
        <v>7.92</v>
      </c>
      <c r="M1985" s="782"/>
      <c r="N1985" s="800">
        <v>0.66</v>
      </c>
      <c r="O1985" s="800"/>
      <c r="P1985" s="788"/>
      <c r="Q1985" s="800" t="s">
        <v>16575</v>
      </c>
      <c r="R1985" s="807" t="s">
        <v>16715</v>
      </c>
      <c r="S1985" s="800" t="s">
        <v>8952</v>
      </c>
      <c r="T1985" s="800" t="s">
        <v>17473</v>
      </c>
      <c r="U1985" s="782">
        <v>15</v>
      </c>
      <c r="V1985" s="956"/>
      <c r="W1985" s="800"/>
      <c r="X1985" s="782"/>
      <c r="Y1985" s="782"/>
      <c r="Z1985" s="782" t="s">
        <v>16612</v>
      </c>
      <c r="AA1985" s="782"/>
      <c r="AB1985" s="782"/>
      <c r="AC1985" s="782" t="s">
        <v>10027</v>
      </c>
      <c r="AD1985" s="782" t="s">
        <v>2239</v>
      </c>
      <c r="AE1985" s="782" t="s">
        <v>10027</v>
      </c>
      <c r="AF1985" s="782"/>
      <c r="AG1985" s="782"/>
      <c r="AH1985" s="782"/>
      <c r="AI1985" s="782"/>
      <c r="AJ1985" s="782"/>
    </row>
    <row r="1986" spans="2:36" ht="45" customHeight="1" x14ac:dyDescent="0.25">
      <c r="B1986" s="784">
        <v>1978</v>
      </c>
      <c r="C1986" s="785" t="s">
        <v>1191</v>
      </c>
      <c r="D1986" s="808" t="s">
        <v>12606</v>
      </c>
      <c r="E1986" s="862" t="s">
        <v>12604</v>
      </c>
      <c r="F1986" s="808" t="s">
        <v>12605</v>
      </c>
      <c r="G1986" s="807" t="s">
        <v>10200</v>
      </c>
      <c r="H1986" s="781"/>
      <c r="I1986" s="781"/>
      <c r="J1986" s="781"/>
      <c r="K1986" s="782"/>
      <c r="L1986" s="807">
        <f t="shared" si="169"/>
        <v>17.28</v>
      </c>
      <c r="M1986" s="782"/>
      <c r="N1986" s="800">
        <v>1.44</v>
      </c>
      <c r="O1986" s="800"/>
      <c r="P1986" s="788"/>
      <c r="Q1986" s="800" t="s">
        <v>12605</v>
      </c>
      <c r="R1986" s="807" t="s">
        <v>16715</v>
      </c>
      <c r="S1986" s="800" t="s">
        <v>8952</v>
      </c>
      <c r="T1986" s="800" t="s">
        <v>12607</v>
      </c>
      <c r="U1986" s="782"/>
      <c r="V1986" s="956"/>
      <c r="W1986" s="800"/>
      <c r="X1986" s="782"/>
      <c r="Y1986" s="782"/>
      <c r="Z1986" s="782" t="s">
        <v>12901</v>
      </c>
      <c r="AA1986" s="782"/>
      <c r="AB1986" s="782"/>
      <c r="AC1986" s="782"/>
      <c r="AD1986" s="782"/>
      <c r="AE1986" s="782"/>
      <c r="AF1986" s="782"/>
      <c r="AG1986" s="782"/>
      <c r="AH1986" s="782"/>
      <c r="AI1986" s="782"/>
      <c r="AJ1986" s="782"/>
    </row>
    <row r="1987" spans="2:36" ht="45" customHeight="1" x14ac:dyDescent="0.25">
      <c r="B1987" s="784">
        <v>1979</v>
      </c>
      <c r="C1987" s="785" t="s">
        <v>2809</v>
      </c>
      <c r="D1987" s="808" t="s">
        <v>12608</v>
      </c>
      <c r="E1987" s="862" t="s">
        <v>12609</v>
      </c>
      <c r="F1987" s="808" t="s">
        <v>12605</v>
      </c>
      <c r="G1987" s="807" t="s">
        <v>10200</v>
      </c>
      <c r="H1987" s="781"/>
      <c r="I1987" s="781"/>
      <c r="J1987" s="781"/>
      <c r="K1987" s="782"/>
      <c r="L1987" s="807">
        <f t="shared" si="169"/>
        <v>118.80000000000001</v>
      </c>
      <c r="M1987" s="782"/>
      <c r="N1987" s="800">
        <v>9.9</v>
      </c>
      <c r="O1987" s="800"/>
      <c r="P1987" s="788"/>
      <c r="Q1987" s="800" t="s">
        <v>12605</v>
      </c>
      <c r="R1987" s="807" t="s">
        <v>16715</v>
      </c>
      <c r="S1987" s="800" t="s">
        <v>8952</v>
      </c>
      <c r="T1987" s="800" t="s">
        <v>12610</v>
      </c>
      <c r="U1987" s="782"/>
      <c r="V1987" s="956">
        <v>1</v>
      </c>
      <c r="W1987" s="800"/>
      <c r="X1987" s="782"/>
      <c r="Y1987" s="782"/>
      <c r="Z1987" s="782"/>
      <c r="AA1987" s="782"/>
      <c r="AB1987" s="782"/>
      <c r="AC1987" s="782"/>
      <c r="AD1987" s="782"/>
      <c r="AE1987" s="782"/>
      <c r="AF1987" s="782"/>
      <c r="AG1987" s="782"/>
      <c r="AH1987" s="782"/>
      <c r="AI1987" s="782"/>
      <c r="AJ1987" s="782"/>
    </row>
    <row r="1988" spans="2:36" ht="45" customHeight="1" x14ac:dyDescent="0.25">
      <c r="B1988" s="784">
        <v>1980</v>
      </c>
      <c r="C1988" s="785" t="s">
        <v>2809</v>
      </c>
      <c r="D1988" s="808" t="s">
        <v>12612</v>
      </c>
      <c r="E1988" s="862" t="s">
        <v>12613</v>
      </c>
      <c r="F1988" s="808" t="s">
        <v>12605</v>
      </c>
      <c r="G1988" s="807" t="s">
        <v>10200</v>
      </c>
      <c r="H1988" s="781"/>
      <c r="I1988" s="781"/>
      <c r="J1988" s="781"/>
      <c r="K1988" s="782"/>
      <c r="L1988" s="807">
        <f t="shared" si="169"/>
        <v>21.6</v>
      </c>
      <c r="M1988" s="782"/>
      <c r="N1988" s="800">
        <v>1.8</v>
      </c>
      <c r="O1988" s="800"/>
      <c r="P1988" s="788"/>
      <c r="Q1988" s="800" t="s">
        <v>12605</v>
      </c>
      <c r="R1988" s="807" t="s">
        <v>16715</v>
      </c>
      <c r="S1988" s="800" t="s">
        <v>8952</v>
      </c>
      <c r="T1988" s="800" t="s">
        <v>12614</v>
      </c>
      <c r="U1988" s="782"/>
      <c r="V1988" s="956"/>
      <c r="W1988" s="800"/>
      <c r="X1988" s="782"/>
      <c r="Y1988" s="782"/>
      <c r="Z1988" s="782" t="s">
        <v>12901</v>
      </c>
      <c r="AA1988" s="782"/>
      <c r="AB1988" s="782"/>
      <c r="AC1988" s="782"/>
      <c r="AD1988" s="782"/>
      <c r="AE1988" s="782"/>
      <c r="AF1988" s="782"/>
      <c r="AG1988" s="782"/>
      <c r="AH1988" s="782"/>
      <c r="AI1988" s="782"/>
      <c r="AJ1988" s="782"/>
    </row>
    <row r="1989" spans="2:36" ht="45" customHeight="1" x14ac:dyDescent="0.25">
      <c r="B1989" s="784">
        <v>1981</v>
      </c>
      <c r="C1989" s="785" t="s">
        <v>1191</v>
      </c>
      <c r="D1989" s="808" t="s">
        <v>17557</v>
      </c>
      <c r="E1989" s="862" t="s">
        <v>12616</v>
      </c>
      <c r="F1989" s="808" t="s">
        <v>17555</v>
      </c>
      <c r="G1989" s="807" t="s">
        <v>10200</v>
      </c>
      <c r="H1989" s="781"/>
      <c r="I1989" s="781"/>
      <c r="J1989" s="781"/>
      <c r="K1989" s="782"/>
      <c r="L1989" s="807">
        <f t="shared" si="169"/>
        <v>4.32</v>
      </c>
      <c r="M1989" s="782"/>
      <c r="N1989" s="800">
        <v>0.36</v>
      </c>
      <c r="O1989" s="800"/>
      <c r="P1989" s="788"/>
      <c r="Q1989" s="800" t="s">
        <v>12615</v>
      </c>
      <c r="R1989" s="807" t="s">
        <v>16715</v>
      </c>
      <c r="S1989" s="800" t="s">
        <v>8952</v>
      </c>
      <c r="T1989" s="800" t="s">
        <v>17456</v>
      </c>
      <c r="U1989" s="782"/>
      <c r="V1989" s="956"/>
      <c r="W1989" s="800"/>
      <c r="X1989" s="782"/>
      <c r="Y1989" s="782"/>
      <c r="Z1989" s="782" t="s">
        <v>12901</v>
      </c>
      <c r="AA1989" s="782"/>
      <c r="AB1989" s="782"/>
      <c r="AC1989" s="782"/>
      <c r="AD1989" s="782"/>
      <c r="AE1989" s="782"/>
      <c r="AF1989" s="782"/>
      <c r="AG1989" s="782"/>
      <c r="AH1989" s="782"/>
      <c r="AI1989" s="782"/>
      <c r="AJ1989" s="782"/>
    </row>
    <row r="1990" spans="2:36" ht="45" customHeight="1" x14ac:dyDescent="0.25">
      <c r="B1990" s="784">
        <v>1982</v>
      </c>
      <c r="C1990" s="785" t="s">
        <v>2809</v>
      </c>
      <c r="D1990" s="808" t="s">
        <v>12617</v>
      </c>
      <c r="E1990" s="862" t="s">
        <v>12618</v>
      </c>
      <c r="F1990" s="808" t="s">
        <v>12605</v>
      </c>
      <c r="G1990" s="807" t="s">
        <v>10200</v>
      </c>
      <c r="H1990" s="781"/>
      <c r="I1990" s="781"/>
      <c r="J1990" s="781"/>
      <c r="K1990" s="782"/>
      <c r="L1990" s="807">
        <f t="shared" si="169"/>
        <v>21.6</v>
      </c>
      <c r="M1990" s="782"/>
      <c r="N1990" s="800">
        <v>1.8</v>
      </c>
      <c r="O1990" s="800"/>
      <c r="P1990" s="788"/>
      <c r="Q1990" s="800" t="s">
        <v>12605</v>
      </c>
      <c r="R1990" s="807" t="s">
        <v>16715</v>
      </c>
      <c r="S1990" s="800" t="s">
        <v>8952</v>
      </c>
      <c r="T1990" s="800" t="s">
        <v>12619</v>
      </c>
      <c r="U1990" s="782"/>
      <c r="V1990" s="956"/>
      <c r="W1990" s="800"/>
      <c r="X1990" s="782"/>
      <c r="Y1990" s="782"/>
      <c r="Z1990" s="782" t="s">
        <v>12901</v>
      </c>
      <c r="AA1990" s="782"/>
      <c r="AB1990" s="782"/>
      <c r="AC1990" s="782"/>
      <c r="AD1990" s="782"/>
      <c r="AE1990" s="782"/>
      <c r="AF1990" s="782"/>
      <c r="AG1990" s="782"/>
      <c r="AH1990" s="782"/>
      <c r="AI1990" s="782"/>
      <c r="AJ1990" s="782"/>
    </row>
    <row r="1991" spans="2:36" ht="45" customHeight="1" x14ac:dyDescent="0.25">
      <c r="B1991" s="784">
        <v>1983</v>
      </c>
      <c r="C1991" s="785" t="s">
        <v>2809</v>
      </c>
      <c r="D1991" s="808" t="s">
        <v>17556</v>
      </c>
      <c r="E1991" s="862" t="s">
        <v>12620</v>
      </c>
      <c r="F1991" s="808" t="s">
        <v>12561</v>
      </c>
      <c r="G1991" s="807" t="s">
        <v>10200</v>
      </c>
      <c r="H1991" s="781"/>
      <c r="I1991" s="781"/>
      <c r="J1991" s="781"/>
      <c r="K1991" s="782"/>
      <c r="L1991" s="807">
        <f t="shared" si="169"/>
        <v>26.400000000000002</v>
      </c>
      <c r="M1991" s="782"/>
      <c r="N1991" s="800">
        <v>2.2000000000000002</v>
      </c>
      <c r="O1991" s="800"/>
      <c r="P1991" s="788"/>
      <c r="Q1991" s="800" t="s">
        <v>12605</v>
      </c>
      <c r="R1991" s="807" t="s">
        <v>16715</v>
      </c>
      <c r="S1991" s="800" t="s">
        <v>8952</v>
      </c>
      <c r="T1991" s="800" t="s">
        <v>17458</v>
      </c>
      <c r="U1991" s="782"/>
      <c r="V1991" s="956">
        <v>1</v>
      </c>
      <c r="W1991" s="800"/>
      <c r="X1991" s="782"/>
      <c r="Y1991" s="782"/>
      <c r="Z1991" s="782"/>
      <c r="AA1991" s="782"/>
      <c r="AB1991" s="782"/>
      <c r="AC1991" s="782"/>
      <c r="AD1991" s="782"/>
      <c r="AE1991" s="782"/>
      <c r="AF1991" s="782"/>
      <c r="AG1991" s="782"/>
      <c r="AH1991" s="782"/>
      <c r="AI1991" s="782"/>
      <c r="AJ1991" s="782"/>
    </row>
    <row r="1992" spans="2:36" ht="45" customHeight="1" x14ac:dyDescent="0.25">
      <c r="B1992" s="784">
        <v>1984</v>
      </c>
      <c r="C1992" s="785" t="s">
        <v>2809</v>
      </c>
      <c r="D1992" s="808" t="s">
        <v>17558</v>
      </c>
      <c r="E1992" s="862" t="s">
        <v>12621</v>
      </c>
      <c r="F1992" s="808" t="s">
        <v>12561</v>
      </c>
      <c r="G1992" s="807" t="s">
        <v>10200</v>
      </c>
      <c r="H1992" s="781"/>
      <c r="I1992" s="781"/>
      <c r="J1992" s="781"/>
      <c r="K1992" s="782"/>
      <c r="L1992" s="807">
        <f t="shared" si="169"/>
        <v>12.96</v>
      </c>
      <c r="M1992" s="782"/>
      <c r="N1992" s="800">
        <v>1.08</v>
      </c>
      <c r="O1992" s="800"/>
      <c r="P1992" s="788"/>
      <c r="Q1992" s="800" t="s">
        <v>12605</v>
      </c>
      <c r="R1992" s="807" t="s">
        <v>16715</v>
      </c>
      <c r="S1992" s="800" t="s">
        <v>8952</v>
      </c>
      <c r="T1992" s="800" t="s">
        <v>17494</v>
      </c>
      <c r="U1992" s="782"/>
      <c r="V1992" s="956"/>
      <c r="W1992" s="800"/>
      <c r="X1992" s="782"/>
      <c r="Y1992" s="782"/>
      <c r="Z1992" s="782" t="s">
        <v>12901</v>
      </c>
      <c r="AA1992" s="782"/>
      <c r="AB1992" s="782"/>
      <c r="AC1992" s="782"/>
      <c r="AD1992" s="782"/>
      <c r="AE1992" s="782"/>
      <c r="AF1992" s="782"/>
      <c r="AG1992" s="782"/>
      <c r="AH1992" s="782"/>
      <c r="AI1992" s="782"/>
      <c r="AJ1992" s="782"/>
    </row>
    <row r="1993" spans="2:36" ht="45" customHeight="1" x14ac:dyDescent="0.25">
      <c r="B1993" s="784">
        <v>1985</v>
      </c>
      <c r="C1993" s="785" t="s">
        <v>1191</v>
      </c>
      <c r="D1993" s="808" t="s">
        <v>12622</v>
      </c>
      <c r="E1993" s="862" t="s">
        <v>12623</v>
      </c>
      <c r="F1993" s="808" t="s">
        <v>12605</v>
      </c>
      <c r="G1993" s="807" t="s">
        <v>10200</v>
      </c>
      <c r="H1993" s="781"/>
      <c r="I1993" s="781"/>
      <c r="J1993" s="781"/>
      <c r="K1993" s="782"/>
      <c r="L1993" s="807">
        <f t="shared" si="169"/>
        <v>17.28</v>
      </c>
      <c r="M1993" s="782"/>
      <c r="N1993" s="800">
        <v>1.44</v>
      </c>
      <c r="O1993" s="800"/>
      <c r="P1993" s="788"/>
      <c r="Q1993" s="800" t="s">
        <v>12605</v>
      </c>
      <c r="R1993" s="807" t="s">
        <v>16715</v>
      </c>
      <c r="S1993" s="800" t="s">
        <v>8952</v>
      </c>
      <c r="T1993" s="800" t="s">
        <v>12624</v>
      </c>
      <c r="U1993" s="782"/>
      <c r="V1993" s="956"/>
      <c r="W1993" s="800"/>
      <c r="X1993" s="782"/>
      <c r="Y1993" s="782"/>
      <c r="Z1993" s="782" t="s">
        <v>12901</v>
      </c>
      <c r="AA1993" s="782"/>
      <c r="AB1993" s="782"/>
      <c r="AC1993" s="782"/>
      <c r="AD1993" s="782"/>
      <c r="AE1993" s="782"/>
      <c r="AF1993" s="782"/>
      <c r="AG1993" s="782"/>
      <c r="AH1993" s="782"/>
      <c r="AI1993" s="782"/>
      <c r="AJ1993" s="782"/>
    </row>
    <row r="1994" spans="2:36" ht="45" customHeight="1" x14ac:dyDescent="0.25">
      <c r="B1994" s="784">
        <v>1986</v>
      </c>
      <c r="C1994" s="785" t="s">
        <v>3162</v>
      </c>
      <c r="D1994" s="808" t="s">
        <v>17559</v>
      </c>
      <c r="E1994" s="862" t="s">
        <v>12625</v>
      </c>
      <c r="F1994" s="808" t="s">
        <v>12561</v>
      </c>
      <c r="G1994" s="807" t="s">
        <v>10200</v>
      </c>
      <c r="H1994" s="781"/>
      <c r="I1994" s="781"/>
      <c r="J1994" s="781"/>
      <c r="K1994" s="782"/>
      <c r="L1994" s="807">
        <f t="shared" si="169"/>
        <v>12.96</v>
      </c>
      <c r="M1994" s="782"/>
      <c r="N1994" s="800">
        <v>1.08</v>
      </c>
      <c r="O1994" s="800"/>
      <c r="P1994" s="788"/>
      <c r="Q1994" s="800" t="s">
        <v>12605</v>
      </c>
      <c r="R1994" s="807" t="s">
        <v>16715</v>
      </c>
      <c r="S1994" s="800" t="s">
        <v>8952</v>
      </c>
      <c r="T1994" s="800" t="s">
        <v>17455</v>
      </c>
      <c r="U1994" s="782"/>
      <c r="V1994" s="956"/>
      <c r="W1994" s="800"/>
      <c r="X1994" s="782"/>
      <c r="Y1994" s="782"/>
      <c r="Z1994" s="782" t="s">
        <v>12901</v>
      </c>
      <c r="AA1994" s="782"/>
      <c r="AB1994" s="782"/>
      <c r="AC1994" s="782"/>
      <c r="AD1994" s="782"/>
      <c r="AE1994" s="782"/>
      <c r="AF1994" s="782"/>
      <c r="AG1994" s="782"/>
      <c r="AH1994" s="782"/>
      <c r="AI1994" s="782"/>
      <c r="AJ1994" s="782"/>
    </row>
    <row r="1995" spans="2:36" ht="45" customHeight="1" x14ac:dyDescent="0.25">
      <c r="B1995" s="784">
        <v>1987</v>
      </c>
      <c r="C1995" s="785" t="s">
        <v>2809</v>
      </c>
      <c r="D1995" s="808" t="s">
        <v>17560</v>
      </c>
      <c r="E1995" s="862" t="s">
        <v>12626</v>
      </c>
      <c r="F1995" s="808" t="s">
        <v>12561</v>
      </c>
      <c r="G1995" s="807" t="s">
        <v>10200</v>
      </c>
      <c r="H1995" s="781"/>
      <c r="I1995" s="781"/>
      <c r="J1995" s="781"/>
      <c r="K1995" s="782"/>
      <c r="L1995" s="807">
        <f t="shared" si="169"/>
        <v>26.400000000000002</v>
      </c>
      <c r="M1995" s="782"/>
      <c r="N1995" s="800">
        <v>2.2000000000000002</v>
      </c>
      <c r="O1995" s="800"/>
      <c r="P1995" s="788"/>
      <c r="Q1995" s="800" t="s">
        <v>12605</v>
      </c>
      <c r="R1995" s="807" t="s">
        <v>16715</v>
      </c>
      <c r="S1995" s="800" t="s">
        <v>8952</v>
      </c>
      <c r="T1995" s="800" t="s">
        <v>17438</v>
      </c>
      <c r="U1995" s="782"/>
      <c r="V1995" s="956">
        <v>1</v>
      </c>
      <c r="W1995" s="800"/>
      <c r="X1995" s="782"/>
      <c r="Y1995" s="782"/>
      <c r="Z1995" s="782"/>
      <c r="AA1995" s="782"/>
      <c r="AB1995" s="782"/>
      <c r="AC1995" s="782"/>
      <c r="AD1995" s="782"/>
      <c r="AE1995" s="782"/>
      <c r="AF1995" s="782"/>
      <c r="AG1995" s="782"/>
      <c r="AH1995" s="782"/>
      <c r="AI1995" s="782"/>
      <c r="AJ1995" s="782"/>
    </row>
    <row r="1996" spans="2:36" ht="45" customHeight="1" x14ac:dyDescent="0.25">
      <c r="B1996" s="784">
        <v>1988</v>
      </c>
      <c r="C1996" s="785" t="s">
        <v>2759</v>
      </c>
      <c r="D1996" s="808" t="s">
        <v>12628</v>
      </c>
      <c r="E1996" s="862" t="s">
        <v>12627</v>
      </c>
      <c r="F1996" s="808" t="s">
        <v>12629</v>
      </c>
      <c r="G1996" s="807" t="s">
        <v>10200</v>
      </c>
      <c r="H1996" s="781"/>
      <c r="I1996" s="781"/>
      <c r="J1996" s="781"/>
      <c r="K1996" s="782"/>
      <c r="L1996" s="807">
        <f t="shared" si="169"/>
        <v>13.200000000000001</v>
      </c>
      <c r="M1996" s="782"/>
      <c r="N1996" s="800">
        <v>1.1000000000000001</v>
      </c>
      <c r="O1996" s="800"/>
      <c r="P1996" s="788"/>
      <c r="Q1996" s="800" t="s">
        <v>12629</v>
      </c>
      <c r="R1996" s="807" t="s">
        <v>16715</v>
      </c>
      <c r="S1996" s="800" t="s">
        <v>8952</v>
      </c>
      <c r="T1996" s="800" t="s">
        <v>12630</v>
      </c>
      <c r="U1996" s="782"/>
      <c r="V1996" s="956">
        <v>1</v>
      </c>
      <c r="W1996" s="800"/>
      <c r="X1996" s="782"/>
      <c r="Y1996" s="782"/>
      <c r="Z1996" s="782"/>
      <c r="AA1996" s="782"/>
      <c r="AB1996" s="782"/>
      <c r="AC1996" s="782"/>
      <c r="AD1996" s="782"/>
      <c r="AE1996" s="782"/>
      <c r="AF1996" s="782"/>
      <c r="AG1996" s="782"/>
      <c r="AH1996" s="782"/>
      <c r="AI1996" s="782"/>
      <c r="AJ1996" s="782"/>
    </row>
    <row r="1997" spans="2:36" ht="45" customHeight="1" x14ac:dyDescent="0.25">
      <c r="B1997" s="784">
        <v>1989</v>
      </c>
      <c r="C1997" s="785" t="s">
        <v>2759</v>
      </c>
      <c r="D1997" s="808" t="s">
        <v>12270</v>
      </c>
      <c r="E1997" s="862" t="s">
        <v>12632</v>
      </c>
      <c r="F1997" s="808" t="s">
        <v>12633</v>
      </c>
      <c r="G1997" s="807" t="s">
        <v>10200</v>
      </c>
      <c r="H1997" s="781"/>
      <c r="I1997" s="781"/>
      <c r="J1997" s="781"/>
      <c r="K1997" s="782"/>
      <c r="L1997" s="807">
        <f t="shared" si="169"/>
        <v>26.400000000000002</v>
      </c>
      <c r="M1997" s="782"/>
      <c r="N1997" s="800">
        <v>2.2000000000000002</v>
      </c>
      <c r="O1997" s="800"/>
      <c r="P1997" s="788"/>
      <c r="Q1997" s="800" t="s">
        <v>12633</v>
      </c>
      <c r="R1997" s="807" t="s">
        <v>16715</v>
      </c>
      <c r="S1997" s="800" t="s">
        <v>8952</v>
      </c>
      <c r="T1997" s="800" t="s">
        <v>12631</v>
      </c>
      <c r="U1997" s="782"/>
      <c r="V1997" s="956">
        <v>2</v>
      </c>
      <c r="W1997" s="800"/>
      <c r="X1997" s="782"/>
      <c r="Y1997" s="782"/>
      <c r="Z1997" s="782"/>
      <c r="AA1997" s="782"/>
      <c r="AB1997" s="782"/>
      <c r="AC1997" s="782"/>
      <c r="AD1997" s="782"/>
      <c r="AE1997" s="782"/>
      <c r="AF1997" s="782"/>
      <c r="AG1997" s="782"/>
      <c r="AH1997" s="782"/>
      <c r="AI1997" s="782"/>
      <c r="AJ1997" s="782"/>
    </row>
    <row r="1998" spans="2:36" ht="63" customHeight="1" x14ac:dyDescent="0.25">
      <c r="B1998" s="784">
        <v>1990</v>
      </c>
      <c r="C1998" s="785" t="s">
        <v>1191</v>
      </c>
      <c r="D1998" s="808" t="s">
        <v>12634</v>
      </c>
      <c r="E1998" s="862" t="s">
        <v>12635</v>
      </c>
      <c r="F1998" s="808" t="s">
        <v>12638</v>
      </c>
      <c r="G1998" s="807" t="s">
        <v>10200</v>
      </c>
      <c r="H1998" s="781"/>
      <c r="I1998" s="781"/>
      <c r="J1998" s="781"/>
      <c r="K1998" s="782"/>
      <c r="L1998" s="807">
        <f t="shared" si="169"/>
        <v>105.60000000000001</v>
      </c>
      <c r="M1998" s="782"/>
      <c r="N1998" s="800">
        <v>8.8000000000000007</v>
      </c>
      <c r="O1998" s="800"/>
      <c r="P1998" s="788"/>
      <c r="Q1998" s="800" t="s">
        <v>12638</v>
      </c>
      <c r="R1998" s="807" t="s">
        <v>16715</v>
      </c>
      <c r="S1998" s="800" t="s">
        <v>8952</v>
      </c>
      <c r="T1998" s="800" t="s">
        <v>3376</v>
      </c>
      <c r="U1998" s="782"/>
      <c r="V1998" s="956"/>
      <c r="W1998" s="800"/>
      <c r="X1998" s="782"/>
      <c r="Y1998" s="782"/>
      <c r="Z1998" s="782"/>
      <c r="AA1998" s="782"/>
      <c r="AB1998" s="782"/>
      <c r="AC1998" s="782"/>
      <c r="AD1998" s="782"/>
      <c r="AE1998" s="782"/>
      <c r="AF1998" s="782"/>
      <c r="AG1998" s="782"/>
      <c r="AH1998" s="782"/>
      <c r="AI1998" s="782"/>
      <c r="AJ1998" s="782"/>
    </row>
    <row r="1999" spans="2:36" ht="63" customHeight="1" x14ac:dyDescent="0.25">
      <c r="B1999" s="784">
        <v>1991</v>
      </c>
      <c r="C1999" s="785" t="s">
        <v>1191</v>
      </c>
      <c r="D1999" s="808" t="s">
        <v>12636</v>
      </c>
      <c r="E1999" s="862" t="s">
        <v>12637</v>
      </c>
      <c r="F1999" s="808" t="s">
        <v>12638</v>
      </c>
      <c r="G1999" s="807" t="s">
        <v>10200</v>
      </c>
      <c r="H1999" s="781"/>
      <c r="I1999" s="781"/>
      <c r="J1999" s="781"/>
      <c r="K1999" s="782"/>
      <c r="L1999" s="807">
        <f t="shared" ref="L1999:M2062" si="170">N1999*12</f>
        <v>39.599999999999994</v>
      </c>
      <c r="M1999" s="782"/>
      <c r="N1999" s="800">
        <v>3.3</v>
      </c>
      <c r="O1999" s="800"/>
      <c r="P1999" s="788"/>
      <c r="Q1999" s="800" t="s">
        <v>12638</v>
      </c>
      <c r="R1999" s="807" t="s">
        <v>16715</v>
      </c>
      <c r="S1999" s="800" t="s">
        <v>8952</v>
      </c>
      <c r="T1999" s="800" t="s">
        <v>3388</v>
      </c>
      <c r="U1999" s="782"/>
      <c r="V1999" s="956"/>
      <c r="W1999" s="800"/>
      <c r="X1999" s="782"/>
      <c r="Y1999" s="782"/>
      <c r="Z1999" s="782"/>
      <c r="AA1999" s="782"/>
      <c r="AB1999" s="782"/>
      <c r="AC1999" s="782"/>
      <c r="AD1999" s="782"/>
      <c r="AE1999" s="782"/>
      <c r="AF1999" s="782"/>
      <c r="AG1999" s="782"/>
      <c r="AH1999" s="782"/>
      <c r="AI1999" s="782"/>
      <c r="AJ1999" s="782"/>
    </row>
    <row r="2000" spans="2:36" ht="63" customHeight="1" x14ac:dyDescent="0.25">
      <c r="B2000" s="784">
        <v>1992</v>
      </c>
      <c r="C2000" s="785" t="s">
        <v>1191</v>
      </c>
      <c r="D2000" s="808" t="s">
        <v>12639</v>
      </c>
      <c r="E2000" s="862" t="s">
        <v>12640</v>
      </c>
      <c r="F2000" s="808" t="s">
        <v>12638</v>
      </c>
      <c r="G2000" s="807" t="s">
        <v>10200</v>
      </c>
      <c r="H2000" s="781"/>
      <c r="I2000" s="781"/>
      <c r="J2000" s="781"/>
      <c r="K2000" s="782"/>
      <c r="L2000" s="807">
        <f t="shared" si="170"/>
        <v>52.800000000000004</v>
      </c>
      <c r="M2000" s="782"/>
      <c r="N2000" s="800">
        <v>4.4000000000000004</v>
      </c>
      <c r="O2000" s="800"/>
      <c r="P2000" s="788"/>
      <c r="Q2000" s="800" t="s">
        <v>12638</v>
      </c>
      <c r="R2000" s="807" t="s">
        <v>16715</v>
      </c>
      <c r="S2000" s="800" t="s">
        <v>8952</v>
      </c>
      <c r="T2000" s="800" t="s">
        <v>3380</v>
      </c>
      <c r="U2000" s="782"/>
      <c r="V2000" s="956"/>
      <c r="W2000" s="800"/>
      <c r="X2000" s="782"/>
      <c r="Y2000" s="782"/>
      <c r="Z2000" s="782"/>
      <c r="AA2000" s="782"/>
      <c r="AB2000" s="782"/>
      <c r="AC2000" s="782"/>
      <c r="AD2000" s="782"/>
      <c r="AE2000" s="782"/>
      <c r="AF2000" s="782"/>
      <c r="AG2000" s="782"/>
      <c r="AH2000" s="782"/>
      <c r="AI2000" s="782"/>
      <c r="AJ2000" s="782"/>
    </row>
    <row r="2001" spans="2:36" ht="63" customHeight="1" x14ac:dyDescent="0.25">
      <c r="B2001" s="784">
        <v>1993</v>
      </c>
      <c r="C2001" s="785" t="s">
        <v>1191</v>
      </c>
      <c r="D2001" s="808" t="s">
        <v>12641</v>
      </c>
      <c r="E2001" s="862" t="s">
        <v>12642</v>
      </c>
      <c r="F2001" s="808" t="s">
        <v>12638</v>
      </c>
      <c r="G2001" s="807" t="s">
        <v>10200</v>
      </c>
      <c r="H2001" s="781"/>
      <c r="I2001" s="781"/>
      <c r="J2001" s="781"/>
      <c r="K2001" s="782"/>
      <c r="L2001" s="807">
        <f t="shared" si="170"/>
        <v>52.800000000000004</v>
      </c>
      <c r="M2001" s="782"/>
      <c r="N2001" s="800">
        <v>4.4000000000000004</v>
      </c>
      <c r="O2001" s="800"/>
      <c r="P2001" s="788"/>
      <c r="Q2001" s="800" t="s">
        <v>12638</v>
      </c>
      <c r="R2001" s="807" t="s">
        <v>16715</v>
      </c>
      <c r="S2001" s="800" t="s">
        <v>8952</v>
      </c>
      <c r="T2001" s="800" t="s">
        <v>3384</v>
      </c>
      <c r="U2001" s="782"/>
      <c r="V2001" s="956"/>
      <c r="W2001" s="800"/>
      <c r="X2001" s="782"/>
      <c r="Y2001" s="782"/>
      <c r="Z2001" s="782"/>
      <c r="AA2001" s="782"/>
      <c r="AB2001" s="782"/>
      <c r="AC2001" s="782"/>
      <c r="AD2001" s="782"/>
      <c r="AE2001" s="782"/>
      <c r="AF2001" s="782"/>
      <c r="AG2001" s="782"/>
      <c r="AH2001" s="782"/>
      <c r="AI2001" s="782"/>
      <c r="AJ2001" s="782"/>
    </row>
    <row r="2002" spans="2:36" ht="45" customHeight="1" x14ac:dyDescent="0.25">
      <c r="B2002" s="784">
        <v>1994</v>
      </c>
      <c r="C2002" s="785" t="s">
        <v>2759</v>
      </c>
      <c r="D2002" s="808" t="s">
        <v>12643</v>
      </c>
      <c r="E2002" s="862" t="s">
        <v>12645</v>
      </c>
      <c r="F2002" s="808" t="s">
        <v>12646</v>
      </c>
      <c r="G2002" s="807" t="s">
        <v>10200</v>
      </c>
      <c r="H2002" s="781"/>
      <c r="I2002" s="781"/>
      <c r="J2002" s="781"/>
      <c r="K2002" s="782"/>
      <c r="L2002" s="807">
        <f t="shared" si="170"/>
        <v>83.16</v>
      </c>
      <c r="M2002" s="782"/>
      <c r="N2002" s="800">
        <v>6.93</v>
      </c>
      <c r="O2002" s="800"/>
      <c r="P2002" s="788"/>
      <c r="Q2002" s="800" t="s">
        <v>12646</v>
      </c>
      <c r="R2002" s="807" t="s">
        <v>16715</v>
      </c>
      <c r="S2002" s="800" t="s">
        <v>8952</v>
      </c>
      <c r="T2002" s="800" t="s">
        <v>12644</v>
      </c>
      <c r="U2002" s="782"/>
      <c r="V2002" s="956"/>
      <c r="W2002" s="800"/>
      <c r="X2002" s="782"/>
      <c r="Y2002" s="782"/>
      <c r="Z2002" s="782"/>
      <c r="AA2002" s="782"/>
      <c r="AB2002" s="782"/>
      <c r="AC2002" s="782"/>
      <c r="AD2002" s="782"/>
      <c r="AE2002" s="782"/>
      <c r="AF2002" s="782"/>
      <c r="AG2002" s="782"/>
      <c r="AH2002" s="782"/>
      <c r="AI2002" s="782"/>
      <c r="AJ2002" s="782"/>
    </row>
    <row r="2003" spans="2:36" ht="45" customHeight="1" x14ac:dyDescent="0.25">
      <c r="B2003" s="784">
        <v>1995</v>
      </c>
      <c r="C2003" s="785" t="s">
        <v>2759</v>
      </c>
      <c r="D2003" s="808" t="s">
        <v>12647</v>
      </c>
      <c r="E2003" s="862" t="s">
        <v>12650</v>
      </c>
      <c r="F2003" s="808" t="s">
        <v>12648</v>
      </c>
      <c r="G2003" s="807" t="s">
        <v>10200</v>
      </c>
      <c r="H2003" s="781"/>
      <c r="I2003" s="781"/>
      <c r="J2003" s="781"/>
      <c r="K2003" s="782"/>
      <c r="L2003" s="807">
        <f t="shared" si="170"/>
        <v>39.599999999999994</v>
      </c>
      <c r="M2003" s="782"/>
      <c r="N2003" s="800">
        <v>3.3</v>
      </c>
      <c r="O2003" s="800"/>
      <c r="P2003" s="788"/>
      <c r="Q2003" s="800" t="s">
        <v>12648</v>
      </c>
      <c r="R2003" s="807" t="s">
        <v>16715</v>
      </c>
      <c r="S2003" s="800" t="s">
        <v>8952</v>
      </c>
      <c r="T2003" s="800" t="s">
        <v>12649</v>
      </c>
      <c r="U2003" s="782"/>
      <c r="V2003" s="956">
        <v>1</v>
      </c>
      <c r="W2003" s="800"/>
      <c r="X2003" s="782"/>
      <c r="Y2003" s="782"/>
      <c r="Z2003" s="782"/>
      <c r="AA2003" s="782"/>
      <c r="AB2003" s="782"/>
      <c r="AC2003" s="782"/>
      <c r="AD2003" s="782"/>
      <c r="AE2003" s="782"/>
      <c r="AF2003" s="782"/>
      <c r="AG2003" s="782"/>
      <c r="AH2003" s="782"/>
      <c r="AI2003" s="782"/>
      <c r="AJ2003" s="782"/>
    </row>
    <row r="2004" spans="2:36" ht="45" customHeight="1" x14ac:dyDescent="0.25">
      <c r="B2004" s="784">
        <v>1996</v>
      </c>
      <c r="C2004" s="785" t="s">
        <v>2759</v>
      </c>
      <c r="D2004" s="808" t="s">
        <v>12652</v>
      </c>
      <c r="E2004" s="862" t="s">
        <v>12653</v>
      </c>
      <c r="F2004" s="808" t="s">
        <v>14155</v>
      </c>
      <c r="G2004" s="807" t="s">
        <v>10200</v>
      </c>
      <c r="H2004" s="781"/>
      <c r="I2004" s="781"/>
      <c r="J2004" s="781"/>
      <c r="K2004" s="782"/>
      <c r="L2004" s="807">
        <f t="shared" si="170"/>
        <v>23.759999999999998</v>
      </c>
      <c r="M2004" s="782"/>
      <c r="N2004" s="800">
        <v>1.98</v>
      </c>
      <c r="O2004" s="800"/>
      <c r="P2004" s="788"/>
      <c r="Q2004" s="788" t="s">
        <v>14331</v>
      </c>
      <c r="R2004" s="807" t="s">
        <v>16715</v>
      </c>
      <c r="S2004" s="800" t="s">
        <v>8952</v>
      </c>
      <c r="T2004" s="800" t="s">
        <v>12654</v>
      </c>
      <c r="U2004" s="782"/>
      <c r="V2004" s="956"/>
      <c r="W2004" s="800"/>
      <c r="X2004" s="782"/>
      <c r="Y2004" s="782"/>
      <c r="Z2004" s="782" t="s">
        <v>1589</v>
      </c>
      <c r="AA2004" s="782"/>
      <c r="AB2004" s="782"/>
      <c r="AC2004" s="782"/>
      <c r="AD2004" s="782"/>
      <c r="AE2004" s="782"/>
      <c r="AF2004" s="782"/>
      <c r="AG2004" s="782"/>
      <c r="AH2004" s="782"/>
      <c r="AI2004" s="782"/>
      <c r="AJ2004" s="782"/>
    </row>
    <row r="2005" spans="2:36" ht="45" customHeight="1" x14ac:dyDescent="0.25">
      <c r="B2005" s="784">
        <v>1997</v>
      </c>
      <c r="C2005" s="785" t="s">
        <v>2759</v>
      </c>
      <c r="D2005" s="808" t="s">
        <v>17561</v>
      </c>
      <c r="E2005" s="862" t="s">
        <v>17562</v>
      </c>
      <c r="F2005" s="808" t="s">
        <v>14154</v>
      </c>
      <c r="G2005" s="807" t="s">
        <v>10200</v>
      </c>
      <c r="H2005" s="781"/>
      <c r="I2005" s="781"/>
      <c r="J2005" s="781"/>
      <c r="K2005" s="782">
        <v>88371</v>
      </c>
      <c r="L2005" s="807">
        <f t="shared" si="170"/>
        <v>308.88</v>
      </c>
      <c r="M2005" s="782"/>
      <c r="N2005" s="800">
        <v>25.74</v>
      </c>
      <c r="O2005" s="800"/>
      <c r="P2005" s="788"/>
      <c r="Q2005" s="788" t="s">
        <v>14331</v>
      </c>
      <c r="R2005" s="807" t="s">
        <v>16715</v>
      </c>
      <c r="S2005" s="800" t="s">
        <v>8952</v>
      </c>
      <c r="T2005" s="800" t="s">
        <v>17495</v>
      </c>
      <c r="U2005" s="782">
        <v>8</v>
      </c>
      <c r="V2005" s="956"/>
      <c r="W2005" s="800"/>
      <c r="X2005" s="782">
        <v>1</v>
      </c>
      <c r="Y2005" s="782"/>
      <c r="Z2005" s="782" t="s">
        <v>1570</v>
      </c>
      <c r="AA2005" s="782"/>
      <c r="AB2005" s="782"/>
      <c r="AC2005" s="782" t="s">
        <v>10027</v>
      </c>
      <c r="AD2005" s="782" t="s">
        <v>10027</v>
      </c>
      <c r="AE2005" s="782" t="s">
        <v>10027</v>
      </c>
      <c r="AF2005" s="782" t="s">
        <v>10027</v>
      </c>
      <c r="AG2005" s="782"/>
      <c r="AH2005" s="782"/>
      <c r="AI2005" s="782"/>
      <c r="AJ2005" s="782"/>
    </row>
    <row r="2006" spans="2:36" ht="60" customHeight="1" x14ac:dyDescent="0.25">
      <c r="B2006" s="784">
        <v>1998</v>
      </c>
      <c r="C2006" s="785" t="s">
        <v>1191</v>
      </c>
      <c r="D2006" s="808" t="s">
        <v>17110</v>
      </c>
      <c r="E2006" s="862" t="s">
        <v>12701</v>
      </c>
      <c r="F2006" s="808" t="s">
        <v>12702</v>
      </c>
      <c r="G2006" s="807" t="s">
        <v>1105</v>
      </c>
      <c r="H2006" s="781"/>
      <c r="I2006" s="781"/>
      <c r="J2006" s="781"/>
      <c r="K2006" s="782">
        <v>717.24</v>
      </c>
      <c r="L2006" s="807">
        <f t="shared" si="170"/>
        <v>62.400000000000006</v>
      </c>
      <c r="M2006" s="807">
        <f t="shared" si="170"/>
        <v>19.32</v>
      </c>
      <c r="N2006" s="800">
        <v>5.2</v>
      </c>
      <c r="O2006" s="800">
        <v>1.61</v>
      </c>
      <c r="P2006" s="788" t="s">
        <v>1527</v>
      </c>
      <c r="Q2006" s="786" t="s">
        <v>813</v>
      </c>
      <c r="R2006" s="807" t="s">
        <v>17287</v>
      </c>
      <c r="S2006" s="800" t="s">
        <v>8952</v>
      </c>
      <c r="T2006" s="800" t="s">
        <v>14671</v>
      </c>
      <c r="U2006" s="782">
        <v>11</v>
      </c>
      <c r="V2006" s="956">
        <v>1</v>
      </c>
      <c r="W2006" s="800" t="s">
        <v>14672</v>
      </c>
      <c r="X2006" s="782"/>
      <c r="Y2006" s="782"/>
      <c r="Z2006" s="782"/>
      <c r="AA2006" s="782"/>
      <c r="AB2006" s="782"/>
      <c r="AC2006" s="782" t="s">
        <v>10027</v>
      </c>
      <c r="AD2006" s="782" t="s">
        <v>10027</v>
      </c>
      <c r="AE2006" s="782" t="s">
        <v>10027</v>
      </c>
      <c r="AF2006" s="782" t="s">
        <v>2239</v>
      </c>
      <c r="AG2006" s="782"/>
      <c r="AH2006" s="782"/>
      <c r="AI2006" s="782"/>
      <c r="AJ2006" s="782"/>
    </row>
    <row r="2007" spans="2:36" ht="110.25" customHeight="1" x14ac:dyDescent="0.25">
      <c r="B2007" s="784">
        <v>1999</v>
      </c>
      <c r="C2007" s="785" t="s">
        <v>1191</v>
      </c>
      <c r="D2007" s="808" t="s">
        <v>17108</v>
      </c>
      <c r="E2007" s="862" t="s">
        <v>12703</v>
      </c>
      <c r="F2007" s="808" t="s">
        <v>12704</v>
      </c>
      <c r="G2007" s="807" t="s">
        <v>1105</v>
      </c>
      <c r="H2007" s="781"/>
      <c r="I2007" s="781"/>
      <c r="J2007" s="781"/>
      <c r="K2007" s="782">
        <v>1828.96</v>
      </c>
      <c r="L2007" s="807">
        <f t="shared" si="170"/>
        <v>159.12</v>
      </c>
      <c r="M2007" s="807">
        <f t="shared" si="170"/>
        <v>49.44</v>
      </c>
      <c r="N2007" s="800">
        <v>13.26</v>
      </c>
      <c r="O2007" s="800">
        <v>4.12</v>
      </c>
      <c r="P2007" s="788" t="s">
        <v>1527</v>
      </c>
      <c r="Q2007" s="786" t="s">
        <v>813</v>
      </c>
      <c r="R2007" s="807" t="s">
        <v>17287</v>
      </c>
      <c r="S2007" s="800" t="s">
        <v>8952</v>
      </c>
      <c r="T2007" s="800" t="s">
        <v>14673</v>
      </c>
      <c r="U2007" s="782">
        <v>11</v>
      </c>
      <c r="V2007" s="956">
        <v>1</v>
      </c>
      <c r="W2007" s="800" t="s">
        <v>14674</v>
      </c>
      <c r="X2007" s="782"/>
      <c r="Y2007" s="782"/>
      <c r="Z2007" s="782"/>
      <c r="AA2007" s="782"/>
      <c r="AB2007" s="782"/>
      <c r="AC2007" s="782" t="s">
        <v>10027</v>
      </c>
      <c r="AD2007" s="782" t="s">
        <v>10027</v>
      </c>
      <c r="AE2007" s="782" t="s">
        <v>10027</v>
      </c>
      <c r="AF2007" s="782" t="s">
        <v>10027</v>
      </c>
      <c r="AG2007" s="782"/>
      <c r="AH2007" s="782"/>
      <c r="AI2007" s="782"/>
      <c r="AJ2007" s="782"/>
    </row>
    <row r="2008" spans="2:36" ht="75" customHeight="1" x14ac:dyDescent="0.25">
      <c r="B2008" s="784">
        <v>2000</v>
      </c>
      <c r="C2008" s="785" t="s">
        <v>2809</v>
      </c>
      <c r="D2008" s="808" t="s">
        <v>16301</v>
      </c>
      <c r="E2008" s="862" t="s">
        <v>12708</v>
      </c>
      <c r="F2008" s="808" t="s">
        <v>12706</v>
      </c>
      <c r="G2008" s="807" t="s">
        <v>3400</v>
      </c>
      <c r="H2008" s="781"/>
      <c r="I2008" s="781"/>
      <c r="J2008" s="781"/>
      <c r="K2008" s="782"/>
      <c r="L2008" s="807">
        <f t="shared" si="170"/>
        <v>52.800000000000004</v>
      </c>
      <c r="M2008" s="782"/>
      <c r="N2008" s="800">
        <v>4.4000000000000004</v>
      </c>
      <c r="O2008" s="800"/>
      <c r="P2008" s="786"/>
      <c r="Q2008" s="786"/>
      <c r="R2008" s="807" t="s">
        <v>16715</v>
      </c>
      <c r="S2008" s="800" t="s">
        <v>8952</v>
      </c>
      <c r="T2008" s="800" t="s">
        <v>15933</v>
      </c>
      <c r="U2008" s="782"/>
      <c r="V2008" s="956">
        <v>2</v>
      </c>
      <c r="W2008" s="800" t="s">
        <v>12707</v>
      </c>
      <c r="X2008" s="782"/>
      <c r="Y2008" s="782"/>
      <c r="Z2008" s="782"/>
      <c r="AA2008" s="782"/>
      <c r="AB2008" s="782"/>
      <c r="AC2008" s="782" t="s">
        <v>10027</v>
      </c>
      <c r="AD2008" s="782" t="s">
        <v>10027</v>
      </c>
      <c r="AE2008" s="782" t="s">
        <v>10027</v>
      </c>
      <c r="AF2008" s="782"/>
      <c r="AG2008" s="782"/>
      <c r="AH2008" s="782"/>
      <c r="AI2008" s="800" t="s">
        <v>15934</v>
      </c>
      <c r="AJ2008" s="800"/>
    </row>
    <row r="2009" spans="2:36" ht="45" customHeight="1" x14ac:dyDescent="0.25">
      <c r="B2009" s="784">
        <v>2001</v>
      </c>
      <c r="C2009" s="785" t="s">
        <v>2759</v>
      </c>
      <c r="D2009" s="808" t="s">
        <v>12709</v>
      </c>
      <c r="E2009" s="862" t="s">
        <v>12711</v>
      </c>
      <c r="F2009" s="808" t="s">
        <v>12710</v>
      </c>
      <c r="G2009" s="807" t="s">
        <v>10200</v>
      </c>
      <c r="H2009" s="781"/>
      <c r="I2009" s="781"/>
      <c r="J2009" s="781"/>
      <c r="K2009" s="782"/>
      <c r="L2009" s="807">
        <f t="shared" si="170"/>
        <v>15.84</v>
      </c>
      <c r="M2009" s="782"/>
      <c r="N2009" s="800">
        <v>1.32</v>
      </c>
      <c r="O2009" s="800"/>
      <c r="P2009" s="786"/>
      <c r="Q2009" s="800" t="s">
        <v>12710</v>
      </c>
      <c r="R2009" s="807" t="s">
        <v>16715</v>
      </c>
      <c r="S2009" s="800" t="s">
        <v>8952</v>
      </c>
      <c r="T2009" s="800" t="s">
        <v>12712</v>
      </c>
      <c r="U2009" s="782"/>
      <c r="V2009" s="956"/>
      <c r="W2009" s="800"/>
      <c r="X2009" s="782"/>
      <c r="Y2009" s="782"/>
      <c r="Z2009" s="782"/>
      <c r="AA2009" s="782"/>
      <c r="AB2009" s="782"/>
      <c r="AC2009" s="782"/>
      <c r="AD2009" s="782"/>
      <c r="AE2009" s="782"/>
      <c r="AF2009" s="782"/>
      <c r="AG2009" s="782"/>
      <c r="AH2009" s="782"/>
      <c r="AI2009" s="782"/>
      <c r="AJ2009" s="782"/>
    </row>
    <row r="2010" spans="2:36" ht="47.25" customHeight="1" x14ac:dyDescent="0.25">
      <c r="B2010" s="784">
        <v>2002</v>
      </c>
      <c r="C2010" s="785" t="s">
        <v>2759</v>
      </c>
      <c r="D2010" s="808" t="s">
        <v>12713</v>
      </c>
      <c r="E2010" s="862" t="s">
        <v>12715</v>
      </c>
      <c r="F2010" s="808" t="s">
        <v>12714</v>
      </c>
      <c r="G2010" s="807" t="s">
        <v>10200</v>
      </c>
      <c r="H2010" s="781"/>
      <c r="I2010" s="781"/>
      <c r="J2010" s="781"/>
      <c r="K2010" s="782"/>
      <c r="L2010" s="807">
        <f t="shared" si="170"/>
        <v>52.800000000000004</v>
      </c>
      <c r="M2010" s="782"/>
      <c r="N2010" s="800">
        <v>4.4000000000000004</v>
      </c>
      <c r="O2010" s="800"/>
      <c r="P2010" s="786"/>
      <c r="Q2010" s="800" t="s">
        <v>12714</v>
      </c>
      <c r="R2010" s="807" t="s">
        <v>16715</v>
      </c>
      <c r="S2010" s="800" t="s">
        <v>8952</v>
      </c>
      <c r="T2010" s="800" t="s">
        <v>12716</v>
      </c>
      <c r="U2010" s="782"/>
      <c r="V2010" s="956"/>
      <c r="W2010" s="800"/>
      <c r="X2010" s="782"/>
      <c r="Y2010" s="782"/>
      <c r="Z2010" s="782"/>
      <c r="AA2010" s="782"/>
      <c r="AB2010" s="782"/>
      <c r="AC2010" s="782"/>
      <c r="AD2010" s="782"/>
      <c r="AE2010" s="782"/>
      <c r="AF2010" s="782"/>
      <c r="AG2010" s="782"/>
      <c r="AH2010" s="782"/>
      <c r="AI2010" s="782"/>
      <c r="AJ2010" s="782"/>
    </row>
    <row r="2011" spans="2:36" ht="45" customHeight="1" x14ac:dyDescent="0.25">
      <c r="B2011" s="784">
        <v>2003</v>
      </c>
      <c r="C2011" s="785" t="s">
        <v>2759</v>
      </c>
      <c r="D2011" s="808" t="s">
        <v>12718</v>
      </c>
      <c r="E2011" s="862" t="s">
        <v>12717</v>
      </c>
      <c r="F2011" s="808" t="s">
        <v>16457</v>
      </c>
      <c r="G2011" s="807" t="s">
        <v>10200</v>
      </c>
      <c r="H2011" s="781"/>
      <c r="I2011" s="781"/>
      <c r="J2011" s="781"/>
      <c r="K2011" s="782"/>
      <c r="L2011" s="807">
        <f t="shared" si="170"/>
        <v>229.68</v>
      </c>
      <c r="M2011" s="782"/>
      <c r="N2011" s="800">
        <v>19.14</v>
      </c>
      <c r="O2011" s="800"/>
      <c r="P2011" s="786"/>
      <c r="Q2011" s="800" t="s">
        <v>16457</v>
      </c>
      <c r="R2011" s="807" t="s">
        <v>16715</v>
      </c>
      <c r="S2011" s="800" t="s">
        <v>8952</v>
      </c>
      <c r="T2011" s="800" t="s">
        <v>12719</v>
      </c>
      <c r="U2011" s="782"/>
      <c r="V2011" s="956"/>
      <c r="W2011" s="800"/>
      <c r="X2011" s="782"/>
      <c r="Y2011" s="782"/>
      <c r="Z2011" s="782" t="s">
        <v>1589</v>
      </c>
      <c r="AA2011" s="782"/>
      <c r="AB2011" s="782"/>
      <c r="AC2011" s="782"/>
      <c r="AD2011" s="782"/>
      <c r="AE2011" s="782"/>
      <c r="AF2011" s="782"/>
      <c r="AG2011" s="782"/>
      <c r="AH2011" s="782"/>
      <c r="AI2011" s="782"/>
      <c r="AJ2011" s="782"/>
    </row>
    <row r="2012" spans="2:36" ht="45" customHeight="1" x14ac:dyDescent="0.25">
      <c r="B2012" s="784">
        <v>2004</v>
      </c>
      <c r="C2012" s="785" t="s">
        <v>2759</v>
      </c>
      <c r="D2012" s="808" t="s">
        <v>17563</v>
      </c>
      <c r="E2012" s="862" t="s">
        <v>17564</v>
      </c>
      <c r="F2012" s="808" t="s">
        <v>14331</v>
      </c>
      <c r="G2012" s="807" t="s">
        <v>10200</v>
      </c>
      <c r="H2012" s="781"/>
      <c r="I2012" s="781"/>
      <c r="J2012" s="781"/>
      <c r="K2012" s="782"/>
      <c r="L2012" s="807">
        <f t="shared" si="170"/>
        <v>712.8</v>
      </c>
      <c r="M2012" s="782"/>
      <c r="N2012" s="800">
        <v>59.4</v>
      </c>
      <c r="O2012" s="800"/>
      <c r="P2012" s="786"/>
      <c r="Q2012" s="788" t="s">
        <v>14331</v>
      </c>
      <c r="R2012" s="807" t="s">
        <v>16715</v>
      </c>
      <c r="S2012" s="800" t="s">
        <v>8952</v>
      </c>
      <c r="T2012" s="800" t="s">
        <v>17477</v>
      </c>
      <c r="U2012" s="782"/>
      <c r="V2012" s="956"/>
      <c r="W2012" s="800"/>
      <c r="X2012" s="782"/>
      <c r="Y2012" s="782"/>
      <c r="Z2012" s="782" t="s">
        <v>1610</v>
      </c>
      <c r="AA2012" s="782"/>
      <c r="AB2012" s="782"/>
      <c r="AC2012" s="782"/>
      <c r="AD2012" s="782"/>
      <c r="AE2012" s="782"/>
      <c r="AF2012" s="782"/>
      <c r="AG2012" s="782"/>
      <c r="AH2012" s="782"/>
      <c r="AI2012" s="782"/>
      <c r="AJ2012" s="782"/>
    </row>
    <row r="2013" spans="2:36" ht="45" customHeight="1" x14ac:dyDescent="0.25">
      <c r="B2013" s="784">
        <v>2005</v>
      </c>
      <c r="C2013" s="785" t="s">
        <v>2759</v>
      </c>
      <c r="D2013" s="808" t="s">
        <v>12720</v>
      </c>
      <c r="E2013" s="862" t="s">
        <v>12721</v>
      </c>
      <c r="F2013" s="808" t="s">
        <v>13984</v>
      </c>
      <c r="G2013" s="807" t="s">
        <v>10200</v>
      </c>
      <c r="H2013" s="781"/>
      <c r="I2013" s="781"/>
      <c r="J2013" s="781"/>
      <c r="K2013" s="782"/>
      <c r="L2013" s="807">
        <f t="shared" si="170"/>
        <v>331.20000000000005</v>
      </c>
      <c r="M2013" s="782"/>
      <c r="N2013" s="800">
        <v>27.6</v>
      </c>
      <c r="O2013" s="800"/>
      <c r="P2013" s="786"/>
      <c r="Q2013" s="800" t="s">
        <v>13984</v>
      </c>
      <c r="R2013" s="807" t="s">
        <v>16715</v>
      </c>
      <c r="S2013" s="800" t="s">
        <v>8952</v>
      </c>
      <c r="T2013" s="800" t="s">
        <v>17416</v>
      </c>
      <c r="U2013" s="782"/>
      <c r="V2013" s="956"/>
      <c r="W2013" s="800"/>
      <c r="X2013" s="782"/>
      <c r="Y2013" s="782"/>
      <c r="Z2013" s="800" t="s">
        <v>13985</v>
      </c>
      <c r="AA2013" s="782"/>
      <c r="AB2013" s="782"/>
      <c r="AC2013" s="782"/>
      <c r="AD2013" s="782"/>
      <c r="AE2013" s="782"/>
      <c r="AF2013" s="782"/>
      <c r="AG2013" s="782"/>
      <c r="AH2013" s="782"/>
      <c r="AI2013" s="782"/>
      <c r="AJ2013" s="782"/>
    </row>
    <row r="2014" spans="2:36" ht="45" customHeight="1" x14ac:dyDescent="0.25">
      <c r="B2014" s="784">
        <v>2006</v>
      </c>
      <c r="C2014" s="785" t="s">
        <v>2759</v>
      </c>
      <c r="D2014" s="808" t="s">
        <v>12722</v>
      </c>
      <c r="E2014" s="862" t="s">
        <v>12724</v>
      </c>
      <c r="F2014" s="808" t="s">
        <v>12723</v>
      </c>
      <c r="G2014" s="807" t="s">
        <v>10200</v>
      </c>
      <c r="H2014" s="781"/>
      <c r="I2014" s="781"/>
      <c r="J2014" s="781"/>
      <c r="K2014" s="782"/>
      <c r="L2014" s="807">
        <f t="shared" si="170"/>
        <v>4.32</v>
      </c>
      <c r="M2014" s="782"/>
      <c r="N2014" s="800">
        <v>0.36</v>
      </c>
      <c r="O2014" s="800"/>
      <c r="P2014" s="786"/>
      <c r="Q2014" s="800" t="s">
        <v>12723</v>
      </c>
      <c r="R2014" s="807" t="s">
        <v>16715</v>
      </c>
      <c r="S2014" s="800" t="s">
        <v>8952</v>
      </c>
      <c r="T2014" s="800" t="s">
        <v>12725</v>
      </c>
      <c r="U2014" s="782"/>
      <c r="V2014" s="956"/>
      <c r="W2014" s="800"/>
      <c r="X2014" s="782"/>
      <c r="Y2014" s="782"/>
      <c r="Z2014" s="782" t="s">
        <v>12901</v>
      </c>
      <c r="AA2014" s="782"/>
      <c r="AB2014" s="782"/>
      <c r="AC2014" s="782"/>
      <c r="AD2014" s="782"/>
      <c r="AE2014" s="782"/>
      <c r="AF2014" s="782"/>
      <c r="AG2014" s="782"/>
      <c r="AH2014" s="782"/>
      <c r="AI2014" s="782"/>
      <c r="AJ2014" s="782"/>
    </row>
    <row r="2015" spans="2:36" ht="45" customHeight="1" x14ac:dyDescent="0.25">
      <c r="B2015" s="784">
        <v>2007</v>
      </c>
      <c r="C2015" s="785" t="s">
        <v>2759</v>
      </c>
      <c r="D2015" s="808" t="s">
        <v>12727</v>
      </c>
      <c r="E2015" s="862" t="s">
        <v>12728</v>
      </c>
      <c r="F2015" s="808" t="s">
        <v>12726</v>
      </c>
      <c r="G2015" s="807" t="s">
        <v>10200</v>
      </c>
      <c r="H2015" s="781"/>
      <c r="I2015" s="781"/>
      <c r="J2015" s="781"/>
      <c r="K2015" s="782"/>
      <c r="L2015" s="807">
        <f t="shared" si="170"/>
        <v>7.92</v>
      </c>
      <c r="M2015" s="782"/>
      <c r="N2015" s="800">
        <v>0.66</v>
      </c>
      <c r="O2015" s="800"/>
      <c r="P2015" s="786"/>
      <c r="Q2015" s="800" t="s">
        <v>12726</v>
      </c>
      <c r="R2015" s="807" t="s">
        <v>16715</v>
      </c>
      <c r="S2015" s="800" t="s">
        <v>8952</v>
      </c>
      <c r="T2015" s="800" t="s">
        <v>12729</v>
      </c>
      <c r="U2015" s="782"/>
      <c r="V2015" s="956"/>
      <c r="W2015" s="800"/>
      <c r="X2015" s="782"/>
      <c r="Y2015" s="782"/>
      <c r="Z2015" s="782" t="s">
        <v>1589</v>
      </c>
      <c r="AA2015" s="782"/>
      <c r="AB2015" s="782"/>
      <c r="AC2015" s="782"/>
      <c r="AD2015" s="782"/>
      <c r="AE2015" s="782"/>
      <c r="AF2015" s="782"/>
      <c r="AG2015" s="782"/>
      <c r="AH2015" s="782"/>
      <c r="AI2015" s="782"/>
      <c r="AJ2015" s="782"/>
    </row>
    <row r="2016" spans="2:36" ht="45" customHeight="1" x14ac:dyDescent="0.25">
      <c r="B2016" s="784">
        <v>2008</v>
      </c>
      <c r="C2016" s="785" t="s">
        <v>2759</v>
      </c>
      <c r="D2016" s="808" t="s">
        <v>12730</v>
      </c>
      <c r="E2016" s="862" t="s">
        <v>12731</v>
      </c>
      <c r="F2016" s="808" t="s">
        <v>12732</v>
      </c>
      <c r="G2016" s="807" t="s">
        <v>10200</v>
      </c>
      <c r="H2016" s="781"/>
      <c r="I2016" s="781"/>
      <c r="J2016" s="781"/>
      <c r="K2016" s="782"/>
      <c r="L2016" s="807">
        <f t="shared" si="170"/>
        <v>5.76</v>
      </c>
      <c r="M2016" s="782"/>
      <c r="N2016" s="800">
        <v>0.48</v>
      </c>
      <c r="O2016" s="800"/>
      <c r="P2016" s="786"/>
      <c r="Q2016" s="800" t="s">
        <v>12732</v>
      </c>
      <c r="R2016" s="807" t="s">
        <v>16715</v>
      </c>
      <c r="S2016" s="800" t="s">
        <v>8952</v>
      </c>
      <c r="T2016" s="800" t="s">
        <v>12733</v>
      </c>
      <c r="U2016" s="782"/>
      <c r="V2016" s="956"/>
      <c r="W2016" s="800"/>
      <c r="X2016" s="782"/>
      <c r="Y2016" s="782"/>
      <c r="Z2016" s="782"/>
      <c r="AA2016" s="782"/>
      <c r="AB2016" s="782"/>
      <c r="AC2016" s="782"/>
      <c r="AD2016" s="782"/>
      <c r="AE2016" s="782"/>
      <c r="AF2016" s="782"/>
      <c r="AG2016" s="782"/>
      <c r="AH2016" s="782"/>
      <c r="AI2016" s="782"/>
      <c r="AJ2016" s="782"/>
    </row>
    <row r="2017" spans="2:36" ht="45" customHeight="1" x14ac:dyDescent="0.25">
      <c r="B2017" s="784">
        <v>2009</v>
      </c>
      <c r="C2017" s="785" t="s">
        <v>2759</v>
      </c>
      <c r="D2017" s="808" t="s">
        <v>12734</v>
      </c>
      <c r="E2017" s="862" t="s">
        <v>12735</v>
      </c>
      <c r="F2017" s="808" t="s">
        <v>12736</v>
      </c>
      <c r="G2017" s="807" t="s">
        <v>10200</v>
      </c>
      <c r="H2017" s="781"/>
      <c r="I2017" s="781"/>
      <c r="J2017" s="781"/>
      <c r="K2017" s="782"/>
      <c r="L2017" s="807">
        <f t="shared" si="170"/>
        <v>52.800000000000004</v>
      </c>
      <c r="M2017" s="782"/>
      <c r="N2017" s="800">
        <v>4.4000000000000004</v>
      </c>
      <c r="O2017" s="800"/>
      <c r="P2017" s="786"/>
      <c r="Q2017" s="800" t="s">
        <v>12736</v>
      </c>
      <c r="R2017" s="807" t="s">
        <v>16715</v>
      </c>
      <c r="S2017" s="800" t="s">
        <v>8952</v>
      </c>
      <c r="T2017" s="800" t="s">
        <v>12737</v>
      </c>
      <c r="U2017" s="782"/>
      <c r="V2017" s="956">
        <v>1</v>
      </c>
      <c r="W2017" s="800"/>
      <c r="X2017" s="782"/>
      <c r="Y2017" s="782"/>
      <c r="Z2017" s="782"/>
      <c r="AA2017" s="782"/>
      <c r="AB2017" s="782"/>
      <c r="AC2017" s="782"/>
      <c r="AD2017" s="782"/>
      <c r="AE2017" s="782"/>
      <c r="AF2017" s="782"/>
      <c r="AG2017" s="782"/>
      <c r="AH2017" s="782"/>
      <c r="AI2017" s="782"/>
      <c r="AJ2017" s="782"/>
    </row>
    <row r="2018" spans="2:36" ht="45" customHeight="1" x14ac:dyDescent="0.25">
      <c r="B2018" s="784">
        <v>2010</v>
      </c>
      <c r="C2018" s="785" t="s">
        <v>2759</v>
      </c>
      <c r="D2018" s="808" t="s">
        <v>12738</v>
      </c>
      <c r="E2018" s="862" t="s">
        <v>12740</v>
      </c>
      <c r="F2018" s="808" t="s">
        <v>12739</v>
      </c>
      <c r="G2018" s="807" t="s">
        <v>10200</v>
      </c>
      <c r="H2018" s="781"/>
      <c r="I2018" s="781"/>
      <c r="J2018" s="781"/>
      <c r="K2018" s="782"/>
      <c r="L2018" s="807">
        <f t="shared" si="170"/>
        <v>52.800000000000004</v>
      </c>
      <c r="M2018" s="782"/>
      <c r="N2018" s="800">
        <v>4.4000000000000004</v>
      </c>
      <c r="O2018" s="800"/>
      <c r="P2018" s="786"/>
      <c r="Q2018" s="800" t="s">
        <v>12739</v>
      </c>
      <c r="R2018" s="807" t="s">
        <v>16715</v>
      </c>
      <c r="S2018" s="800" t="s">
        <v>8952</v>
      </c>
      <c r="T2018" s="800" t="s">
        <v>12741</v>
      </c>
      <c r="U2018" s="782"/>
      <c r="V2018" s="956">
        <v>2</v>
      </c>
      <c r="W2018" s="800"/>
      <c r="X2018" s="782"/>
      <c r="Y2018" s="782"/>
      <c r="Z2018" s="782"/>
      <c r="AA2018" s="782"/>
      <c r="AB2018" s="782"/>
      <c r="AC2018" s="782"/>
      <c r="AD2018" s="782"/>
      <c r="AE2018" s="782"/>
      <c r="AF2018" s="782"/>
      <c r="AG2018" s="782"/>
      <c r="AH2018" s="782"/>
      <c r="AI2018" s="782"/>
      <c r="AJ2018" s="782"/>
    </row>
    <row r="2019" spans="2:36" ht="225" customHeight="1" x14ac:dyDescent="0.25">
      <c r="B2019" s="784">
        <v>2011</v>
      </c>
      <c r="C2019" s="785" t="s">
        <v>2759</v>
      </c>
      <c r="D2019" s="808" t="s">
        <v>12742</v>
      </c>
      <c r="E2019" s="862" t="s">
        <v>12743</v>
      </c>
      <c r="F2019" s="808" t="s">
        <v>12744</v>
      </c>
      <c r="G2019" s="807" t="s">
        <v>9071</v>
      </c>
      <c r="H2019" s="817" t="s">
        <v>12745</v>
      </c>
      <c r="I2019" s="781"/>
      <c r="J2019" s="781"/>
      <c r="K2019" s="782">
        <v>4076.9</v>
      </c>
      <c r="L2019" s="807">
        <f t="shared" si="170"/>
        <v>350.61339999999996</v>
      </c>
      <c r="M2019" s="807">
        <f t="shared" si="170"/>
        <v>114.1532</v>
      </c>
      <c r="N2019" s="786">
        <f>K2019*0.086/12</f>
        <v>29.21778333333333</v>
      </c>
      <c r="O2019" s="786">
        <f>(K2019*0.028)/12</f>
        <v>9.5127666666666659</v>
      </c>
      <c r="P2019" s="786" t="s">
        <v>2549</v>
      </c>
      <c r="Q2019" s="786" t="s">
        <v>2549</v>
      </c>
      <c r="R2019" s="807" t="s">
        <v>16712</v>
      </c>
      <c r="S2019" s="800" t="s">
        <v>8952</v>
      </c>
      <c r="T2019" s="800" t="s">
        <v>12746</v>
      </c>
      <c r="U2019" s="782"/>
      <c r="V2019" s="956">
        <v>2</v>
      </c>
      <c r="W2019" s="800"/>
      <c r="X2019" s="782"/>
      <c r="Y2019" s="782"/>
      <c r="Z2019" s="782"/>
      <c r="AA2019" s="782"/>
      <c r="AB2019" s="782"/>
      <c r="AC2019" s="782"/>
      <c r="AD2019" s="782"/>
      <c r="AE2019" s="782"/>
      <c r="AF2019" s="782"/>
      <c r="AG2019" s="782"/>
      <c r="AH2019" s="782"/>
      <c r="AI2019" s="782"/>
      <c r="AJ2019" s="782"/>
    </row>
    <row r="2020" spans="2:36" s="577" customFormat="1" ht="94.5" customHeight="1" x14ac:dyDescent="0.25">
      <c r="B2020" s="784">
        <v>2012</v>
      </c>
      <c r="C2020" s="785" t="s">
        <v>2759</v>
      </c>
      <c r="D2020" s="808" t="s">
        <v>12749</v>
      </c>
      <c r="E2020" s="862" t="s">
        <v>12750</v>
      </c>
      <c r="F2020" s="808" t="s">
        <v>18088</v>
      </c>
      <c r="G2020" s="807" t="s">
        <v>1105</v>
      </c>
      <c r="H2020" s="817"/>
      <c r="I2020" s="781"/>
      <c r="J2020" s="781"/>
      <c r="K2020" s="782">
        <v>10648.1</v>
      </c>
      <c r="L2020" s="807">
        <f t="shared" si="170"/>
        <v>573.12</v>
      </c>
      <c r="M2020" s="807">
        <f t="shared" si="170"/>
        <v>177.72</v>
      </c>
      <c r="N2020" s="800">
        <v>47.76</v>
      </c>
      <c r="O2020" s="800">
        <v>14.81</v>
      </c>
      <c r="P2020" s="788" t="s">
        <v>1527</v>
      </c>
      <c r="Q2020" s="786" t="s">
        <v>813</v>
      </c>
      <c r="R2020" s="807" t="s">
        <v>17287</v>
      </c>
      <c r="S2020" s="800" t="s">
        <v>8952</v>
      </c>
      <c r="T2020" s="800" t="s">
        <v>12751</v>
      </c>
      <c r="U2020" s="782">
        <v>11</v>
      </c>
      <c r="V2020" s="956">
        <v>2</v>
      </c>
      <c r="W2020" s="800" t="s">
        <v>11356</v>
      </c>
      <c r="X2020" s="782">
        <v>1</v>
      </c>
      <c r="Y2020" s="800" t="s">
        <v>11401</v>
      </c>
      <c r="Z2020" s="782"/>
      <c r="AA2020" s="782"/>
      <c r="AB2020" s="782"/>
      <c r="AC2020" s="782" t="s">
        <v>10027</v>
      </c>
      <c r="AD2020" s="782" t="s">
        <v>10027</v>
      </c>
      <c r="AE2020" s="782" t="s">
        <v>10027</v>
      </c>
      <c r="AF2020" s="782" t="s">
        <v>2239</v>
      </c>
      <c r="AG2020" s="782"/>
      <c r="AH2020" s="782"/>
      <c r="AI2020" s="782"/>
      <c r="AJ2020" s="782"/>
    </row>
    <row r="2021" spans="2:36" ht="45" customHeight="1" x14ac:dyDescent="0.25">
      <c r="B2021" s="784">
        <v>2013</v>
      </c>
      <c r="C2021" s="785" t="s">
        <v>2759</v>
      </c>
      <c r="D2021" s="808" t="s">
        <v>12355</v>
      </c>
      <c r="E2021" s="862" t="s">
        <v>12758</v>
      </c>
      <c r="F2021" s="808" t="s">
        <v>16579</v>
      </c>
      <c r="G2021" s="807" t="s">
        <v>10200</v>
      </c>
      <c r="H2021" s="817"/>
      <c r="I2021" s="781"/>
      <c r="J2021" s="781"/>
      <c r="K2021" s="782"/>
      <c r="L2021" s="807">
        <f t="shared" si="170"/>
        <v>11.52</v>
      </c>
      <c r="M2021" s="782"/>
      <c r="N2021" s="800">
        <v>0.96</v>
      </c>
      <c r="O2021" s="800"/>
      <c r="P2021" s="786"/>
      <c r="Q2021" s="786" t="s">
        <v>17263</v>
      </c>
      <c r="R2021" s="807" t="s">
        <v>16715</v>
      </c>
      <c r="S2021" s="800" t="s">
        <v>8952</v>
      </c>
      <c r="T2021" s="800" t="s">
        <v>12759</v>
      </c>
      <c r="U2021" s="782"/>
      <c r="V2021" s="956"/>
      <c r="W2021" s="800"/>
      <c r="X2021" s="782"/>
      <c r="Y2021" s="800"/>
      <c r="Z2021" s="782"/>
      <c r="AA2021" s="782"/>
      <c r="AB2021" s="782"/>
      <c r="AC2021" s="782"/>
      <c r="AD2021" s="782"/>
      <c r="AE2021" s="782"/>
      <c r="AF2021" s="782"/>
      <c r="AG2021" s="782"/>
      <c r="AH2021" s="782"/>
      <c r="AI2021" s="782" t="s">
        <v>15025</v>
      </c>
      <c r="AJ2021" s="782"/>
    </row>
    <row r="2022" spans="2:36" ht="47.25" customHeight="1" x14ac:dyDescent="0.25">
      <c r="B2022" s="784">
        <v>2014</v>
      </c>
      <c r="C2022" s="785" t="s">
        <v>2759</v>
      </c>
      <c r="D2022" s="808" t="s">
        <v>14341</v>
      </c>
      <c r="E2022" s="862" t="s">
        <v>12773</v>
      </c>
      <c r="F2022" s="808" t="s">
        <v>14340</v>
      </c>
      <c r="G2022" s="807" t="s">
        <v>10200</v>
      </c>
      <c r="H2022" s="817"/>
      <c r="I2022" s="781"/>
      <c r="J2022" s="781"/>
      <c r="K2022" s="782"/>
      <c r="L2022" s="807">
        <f t="shared" si="170"/>
        <v>96</v>
      </c>
      <c r="M2022" s="782"/>
      <c r="N2022" s="800">
        <v>8</v>
      </c>
      <c r="O2022" s="800"/>
      <c r="P2022" s="786"/>
      <c r="Q2022" s="786" t="s">
        <v>12774</v>
      </c>
      <c r="R2022" s="807" t="s">
        <v>16715</v>
      </c>
      <c r="S2022" s="800" t="s">
        <v>8952</v>
      </c>
      <c r="T2022" s="800" t="s">
        <v>12775</v>
      </c>
      <c r="U2022" s="782"/>
      <c r="V2022" s="956"/>
      <c r="W2022" s="800"/>
      <c r="X2022" s="782">
        <v>1</v>
      </c>
      <c r="Y2022" s="800"/>
      <c r="Z2022" s="782"/>
      <c r="AA2022" s="782" t="s">
        <v>16603</v>
      </c>
      <c r="AB2022" s="782"/>
      <c r="AC2022" s="782"/>
      <c r="AD2022" s="782"/>
      <c r="AE2022" s="782"/>
      <c r="AF2022" s="782"/>
      <c r="AG2022" s="782"/>
      <c r="AH2022" s="782"/>
      <c r="AI2022" s="782"/>
      <c r="AJ2022" s="782"/>
    </row>
    <row r="2023" spans="2:36" ht="47.25" customHeight="1" x14ac:dyDescent="0.25">
      <c r="B2023" s="784">
        <v>2015</v>
      </c>
      <c r="C2023" s="785" t="s">
        <v>2759</v>
      </c>
      <c r="D2023" s="808" t="s">
        <v>12786</v>
      </c>
      <c r="E2023" s="862" t="s">
        <v>12787</v>
      </c>
      <c r="F2023" s="808" t="s">
        <v>12924</v>
      </c>
      <c r="G2023" s="807" t="s">
        <v>10200</v>
      </c>
      <c r="H2023" s="817"/>
      <c r="I2023" s="781"/>
      <c r="J2023" s="781"/>
      <c r="K2023" s="782"/>
      <c r="L2023" s="807">
        <f t="shared" si="170"/>
        <v>7.92</v>
      </c>
      <c r="M2023" s="782"/>
      <c r="N2023" s="800">
        <v>0.66</v>
      </c>
      <c r="O2023" s="800"/>
      <c r="P2023" s="786"/>
      <c r="Q2023" s="786"/>
      <c r="R2023" s="807" t="s">
        <v>16715</v>
      </c>
      <c r="S2023" s="800" t="s">
        <v>8952</v>
      </c>
      <c r="T2023" s="800" t="s">
        <v>17226</v>
      </c>
      <c r="U2023" s="782"/>
      <c r="V2023" s="956"/>
      <c r="W2023" s="800"/>
      <c r="X2023" s="782"/>
      <c r="Y2023" s="800"/>
      <c r="Z2023" s="782" t="s">
        <v>1589</v>
      </c>
      <c r="AA2023" s="782"/>
      <c r="AB2023" s="782"/>
      <c r="AC2023" s="782"/>
      <c r="AD2023" s="782"/>
      <c r="AE2023" s="782"/>
      <c r="AF2023" s="782"/>
      <c r="AG2023" s="782"/>
      <c r="AH2023" s="782"/>
      <c r="AI2023" s="782"/>
      <c r="AJ2023" s="782"/>
    </row>
    <row r="2024" spans="2:36" ht="45" customHeight="1" x14ac:dyDescent="0.25">
      <c r="B2024" s="784">
        <v>2016</v>
      </c>
      <c r="C2024" s="785" t="s">
        <v>2759</v>
      </c>
      <c r="D2024" s="808" t="s">
        <v>12791</v>
      </c>
      <c r="E2024" s="862" t="s">
        <v>12792</v>
      </c>
      <c r="F2024" s="808" t="s">
        <v>12925</v>
      </c>
      <c r="G2024" s="807" t="s">
        <v>12788</v>
      </c>
      <c r="H2024" s="817"/>
      <c r="I2024" s="781"/>
      <c r="J2024" s="781"/>
      <c r="K2024" s="782"/>
      <c r="L2024" s="807">
        <f t="shared" si="170"/>
        <v>1.44</v>
      </c>
      <c r="M2024" s="782"/>
      <c r="N2024" s="800">
        <v>0.12</v>
      </c>
      <c r="O2024" s="800"/>
      <c r="P2024" s="786"/>
      <c r="Q2024" s="786"/>
      <c r="R2024" s="807" t="s">
        <v>16715</v>
      </c>
      <c r="S2024" s="800" t="s">
        <v>8952</v>
      </c>
      <c r="T2024" s="800" t="s">
        <v>12793</v>
      </c>
      <c r="U2024" s="782"/>
      <c r="V2024" s="956"/>
      <c r="W2024" s="800"/>
      <c r="X2024" s="782"/>
      <c r="Y2024" s="800"/>
      <c r="Z2024" s="782" t="s">
        <v>12794</v>
      </c>
      <c r="AA2024" s="782"/>
      <c r="AB2024" s="782"/>
      <c r="AC2024" s="782"/>
      <c r="AD2024" s="782"/>
      <c r="AE2024" s="782"/>
      <c r="AF2024" s="782"/>
      <c r="AG2024" s="782"/>
      <c r="AH2024" s="782"/>
      <c r="AI2024" s="782"/>
      <c r="AJ2024" s="782"/>
    </row>
    <row r="2025" spans="2:36" ht="45" customHeight="1" x14ac:dyDescent="0.25">
      <c r="B2025" s="784">
        <v>2017</v>
      </c>
      <c r="C2025" s="785" t="s">
        <v>2759</v>
      </c>
      <c r="D2025" s="808" t="s">
        <v>12798</v>
      </c>
      <c r="E2025" s="862" t="s">
        <v>12799</v>
      </c>
      <c r="F2025" s="808" t="s">
        <v>12800</v>
      </c>
      <c r="G2025" s="807" t="s">
        <v>10200</v>
      </c>
      <c r="H2025" s="817"/>
      <c r="I2025" s="781"/>
      <c r="J2025" s="781"/>
      <c r="K2025" s="782"/>
      <c r="L2025" s="807">
        <f t="shared" si="170"/>
        <v>28.799999999999997</v>
      </c>
      <c r="M2025" s="782"/>
      <c r="N2025" s="800">
        <v>2.4</v>
      </c>
      <c r="O2025" s="800"/>
      <c r="P2025" s="786"/>
      <c r="Q2025" s="800" t="s">
        <v>12800</v>
      </c>
      <c r="R2025" s="807" t="s">
        <v>16715</v>
      </c>
      <c r="S2025" s="800" t="s">
        <v>8952</v>
      </c>
      <c r="T2025" s="800" t="s">
        <v>17429</v>
      </c>
      <c r="U2025" s="782"/>
      <c r="V2025" s="956"/>
      <c r="W2025" s="800"/>
      <c r="X2025" s="782"/>
      <c r="Y2025" s="800"/>
      <c r="Z2025" s="782" t="s">
        <v>9475</v>
      </c>
      <c r="AA2025" s="782"/>
      <c r="AB2025" s="782"/>
      <c r="AC2025" s="782"/>
      <c r="AD2025" s="782"/>
      <c r="AE2025" s="782"/>
      <c r="AF2025" s="782"/>
      <c r="AG2025" s="782"/>
      <c r="AH2025" s="782"/>
      <c r="AI2025" s="782"/>
      <c r="AJ2025" s="782"/>
    </row>
    <row r="2026" spans="2:36" ht="31.5" customHeight="1" x14ac:dyDescent="0.25">
      <c r="B2026" s="784">
        <v>2018</v>
      </c>
      <c r="C2026" s="785" t="s">
        <v>2809</v>
      </c>
      <c r="D2026" s="808" t="s">
        <v>12801</v>
      </c>
      <c r="E2026" s="862" t="s">
        <v>12802</v>
      </c>
      <c r="F2026" s="808" t="s">
        <v>12803</v>
      </c>
      <c r="G2026" s="807" t="s">
        <v>10200</v>
      </c>
      <c r="H2026" s="781"/>
      <c r="I2026" s="781"/>
      <c r="J2026" s="781"/>
      <c r="K2026" s="782"/>
      <c r="L2026" s="807">
        <f t="shared" si="170"/>
        <v>13.200000000000001</v>
      </c>
      <c r="M2026" s="782"/>
      <c r="N2026" s="800">
        <v>1.1000000000000001</v>
      </c>
      <c r="O2026" s="800"/>
      <c r="P2026" s="788"/>
      <c r="Q2026" s="800" t="s">
        <v>12803</v>
      </c>
      <c r="R2026" s="807" t="s">
        <v>16715</v>
      </c>
      <c r="S2026" s="800" t="s">
        <v>8952</v>
      </c>
      <c r="T2026" s="800" t="s">
        <v>17216</v>
      </c>
      <c r="U2026" s="782"/>
      <c r="V2026" s="956">
        <v>2</v>
      </c>
      <c r="W2026" s="800"/>
      <c r="X2026" s="782"/>
      <c r="Y2026" s="782"/>
      <c r="Z2026" s="782"/>
      <c r="AA2026" s="782"/>
      <c r="AB2026" s="782"/>
      <c r="AC2026" s="782"/>
      <c r="AD2026" s="782"/>
      <c r="AE2026" s="782"/>
      <c r="AF2026" s="782"/>
      <c r="AG2026" s="782"/>
      <c r="AH2026" s="782"/>
      <c r="AI2026" s="782"/>
      <c r="AJ2026" s="782"/>
    </row>
    <row r="2027" spans="2:36" ht="47.25" customHeight="1" x14ac:dyDescent="0.25">
      <c r="B2027" s="784">
        <v>2019</v>
      </c>
      <c r="C2027" s="785" t="s">
        <v>2759</v>
      </c>
      <c r="D2027" s="808" t="s">
        <v>13231</v>
      </c>
      <c r="E2027" s="862" t="s">
        <v>14847</v>
      </c>
      <c r="F2027" s="808" t="s">
        <v>12804</v>
      </c>
      <c r="G2027" s="807" t="s">
        <v>10200</v>
      </c>
      <c r="H2027" s="781"/>
      <c r="I2027" s="781"/>
      <c r="J2027" s="781"/>
      <c r="K2027" s="782"/>
      <c r="L2027" s="807">
        <f t="shared" si="170"/>
        <v>96</v>
      </c>
      <c r="M2027" s="782"/>
      <c r="N2027" s="800">
        <v>8</v>
      </c>
      <c r="O2027" s="800"/>
      <c r="P2027" s="788"/>
      <c r="Q2027" s="800" t="s">
        <v>12804</v>
      </c>
      <c r="R2027" s="807" t="s">
        <v>16715</v>
      </c>
      <c r="S2027" s="800" t="s">
        <v>8952</v>
      </c>
      <c r="T2027" s="800" t="s">
        <v>2879</v>
      </c>
      <c r="U2027" s="782"/>
      <c r="V2027" s="956"/>
      <c r="W2027" s="800"/>
      <c r="X2027" s="782"/>
      <c r="Y2027" s="782"/>
      <c r="Z2027" s="782"/>
      <c r="AA2027" s="782">
        <v>1</v>
      </c>
      <c r="AB2027" s="782"/>
      <c r="AC2027" s="782"/>
      <c r="AD2027" s="782"/>
      <c r="AE2027" s="782"/>
      <c r="AF2027" s="782"/>
      <c r="AG2027" s="782"/>
      <c r="AH2027" s="782"/>
      <c r="AI2027" s="782"/>
      <c r="AJ2027" s="782"/>
    </row>
    <row r="2028" spans="2:36" ht="47.25" customHeight="1" x14ac:dyDescent="0.25">
      <c r="B2028" s="784">
        <v>2020</v>
      </c>
      <c r="C2028" s="785" t="s">
        <v>2759</v>
      </c>
      <c r="D2028" s="808" t="s">
        <v>7848</v>
      </c>
      <c r="E2028" s="862" t="s">
        <v>12808</v>
      </c>
      <c r="F2028" s="808" t="s">
        <v>12807</v>
      </c>
      <c r="G2028" s="807" t="s">
        <v>9071</v>
      </c>
      <c r="H2028" s="781"/>
      <c r="I2028" s="781"/>
      <c r="J2028" s="781"/>
      <c r="K2028" s="782">
        <v>1319.86</v>
      </c>
      <c r="L2028" s="807">
        <f t="shared" si="170"/>
        <v>113.50796</v>
      </c>
      <c r="M2028" s="807">
        <f t="shared" si="170"/>
        <v>36.95608</v>
      </c>
      <c r="N2028" s="786">
        <f t="shared" ref="N2028:N2029" si="171">(K2028*0.086)/12</f>
        <v>9.4589966666666658</v>
      </c>
      <c r="O2028" s="786">
        <f t="shared" ref="O2028:O2029" si="172">(K2028*0.028)/12</f>
        <v>3.0796733333333335</v>
      </c>
      <c r="P2028" s="786" t="s">
        <v>2549</v>
      </c>
      <c r="Q2028" s="786" t="s">
        <v>2549</v>
      </c>
      <c r="R2028" s="807" t="s">
        <v>16712</v>
      </c>
      <c r="S2028" s="800" t="s">
        <v>8952</v>
      </c>
      <c r="T2028" s="800" t="s">
        <v>14675</v>
      </c>
      <c r="U2028" s="782"/>
      <c r="V2028" s="956">
        <v>1</v>
      </c>
      <c r="W2028" s="800" t="s">
        <v>1564</v>
      </c>
      <c r="X2028" s="782"/>
      <c r="Y2028" s="782"/>
      <c r="Z2028" s="782"/>
      <c r="AA2028" s="782"/>
      <c r="AB2028" s="782"/>
      <c r="AC2028" s="782"/>
      <c r="AD2028" s="782"/>
      <c r="AE2028" s="782"/>
      <c r="AF2028" s="782"/>
      <c r="AG2028" s="782"/>
      <c r="AH2028" s="782"/>
      <c r="AI2028" s="782"/>
      <c r="AJ2028" s="782"/>
    </row>
    <row r="2029" spans="2:36" s="577" customFormat="1" ht="60" customHeight="1" x14ac:dyDescent="0.25">
      <c r="B2029" s="784">
        <v>2021</v>
      </c>
      <c r="C2029" s="785" t="s">
        <v>2759</v>
      </c>
      <c r="D2029" s="808" t="s">
        <v>12809</v>
      </c>
      <c r="E2029" s="862" t="s">
        <v>12810</v>
      </c>
      <c r="F2029" s="808" t="s">
        <v>12811</v>
      </c>
      <c r="G2029" s="807" t="s">
        <v>9071</v>
      </c>
      <c r="H2029" s="781"/>
      <c r="I2029" s="781"/>
      <c r="J2029" s="781"/>
      <c r="K2029" s="782">
        <v>2914.3</v>
      </c>
      <c r="L2029" s="807">
        <f t="shared" si="170"/>
        <v>250.62979999999999</v>
      </c>
      <c r="M2029" s="807">
        <f t="shared" si="170"/>
        <v>81.600400000000008</v>
      </c>
      <c r="N2029" s="786">
        <f t="shared" si="171"/>
        <v>20.885816666666667</v>
      </c>
      <c r="O2029" s="786">
        <f t="shared" si="172"/>
        <v>6.8000333333333343</v>
      </c>
      <c r="P2029" s="786" t="s">
        <v>2549</v>
      </c>
      <c r="Q2029" s="786" t="s">
        <v>2549</v>
      </c>
      <c r="R2029" s="807" t="s">
        <v>16712</v>
      </c>
      <c r="S2029" s="800" t="s">
        <v>8952</v>
      </c>
      <c r="T2029" s="800" t="s">
        <v>14676</v>
      </c>
      <c r="U2029" s="782"/>
      <c r="V2029" s="956">
        <v>1</v>
      </c>
      <c r="W2029" s="800" t="s">
        <v>11556</v>
      </c>
      <c r="X2029" s="782"/>
      <c r="Y2029" s="782"/>
      <c r="Z2029" s="782"/>
      <c r="AA2029" s="782"/>
      <c r="AB2029" s="782"/>
      <c r="AC2029" s="782"/>
      <c r="AD2029" s="782"/>
      <c r="AE2029" s="782"/>
      <c r="AF2029" s="782"/>
      <c r="AG2029" s="782"/>
      <c r="AH2029" s="782"/>
      <c r="AI2029" s="782"/>
      <c r="AJ2029" s="782"/>
    </row>
    <row r="2030" spans="2:36" ht="45" customHeight="1" x14ac:dyDescent="0.25">
      <c r="B2030" s="784">
        <v>2022</v>
      </c>
      <c r="C2030" s="785" t="s">
        <v>2759</v>
      </c>
      <c r="D2030" s="808" t="s">
        <v>12816</v>
      </c>
      <c r="E2030" s="862" t="s">
        <v>12817</v>
      </c>
      <c r="F2030" s="808" t="s">
        <v>12818</v>
      </c>
      <c r="G2030" s="807" t="s">
        <v>10200</v>
      </c>
      <c r="H2030" s="781"/>
      <c r="I2030" s="781"/>
      <c r="J2030" s="781"/>
      <c r="K2030" s="782"/>
      <c r="L2030" s="807">
        <f t="shared" si="170"/>
        <v>39.599999999999994</v>
      </c>
      <c r="M2030" s="782"/>
      <c r="N2030" s="800">
        <v>3.3</v>
      </c>
      <c r="O2030" s="800"/>
      <c r="P2030" s="788"/>
      <c r="Q2030" s="788" t="s">
        <v>17264</v>
      </c>
      <c r="R2030" s="807" t="s">
        <v>16715</v>
      </c>
      <c r="S2030" s="800" t="s">
        <v>8952</v>
      </c>
      <c r="T2030" s="800" t="s">
        <v>14430</v>
      </c>
      <c r="U2030" s="782"/>
      <c r="V2030" s="956">
        <v>1</v>
      </c>
      <c r="W2030" s="800"/>
      <c r="X2030" s="782"/>
      <c r="Y2030" s="782"/>
      <c r="Z2030" s="782"/>
      <c r="AA2030" s="782"/>
      <c r="AB2030" s="782"/>
      <c r="AC2030" s="782"/>
      <c r="AD2030" s="782"/>
      <c r="AE2030" s="782"/>
      <c r="AF2030" s="782"/>
      <c r="AG2030" s="782"/>
      <c r="AH2030" s="782"/>
      <c r="AI2030" s="782"/>
      <c r="AJ2030" s="782"/>
    </row>
    <row r="2031" spans="2:36" ht="45" customHeight="1" x14ac:dyDescent="0.25">
      <c r="B2031" s="784">
        <v>2023</v>
      </c>
      <c r="C2031" s="785" t="s">
        <v>2759</v>
      </c>
      <c r="D2031" s="808" t="s">
        <v>12860</v>
      </c>
      <c r="E2031" s="862" t="s">
        <v>12861</v>
      </c>
      <c r="F2031" s="808" t="s">
        <v>12862</v>
      </c>
      <c r="G2031" s="807" t="s">
        <v>12788</v>
      </c>
      <c r="H2031" s="781"/>
      <c r="I2031" s="781"/>
      <c r="J2031" s="781"/>
      <c r="K2031" s="782"/>
      <c r="L2031" s="807">
        <f t="shared" si="170"/>
        <v>2.88</v>
      </c>
      <c r="M2031" s="782"/>
      <c r="N2031" s="800">
        <v>0.24</v>
      </c>
      <c r="O2031" s="800"/>
      <c r="P2031" s="788"/>
      <c r="Q2031" s="788"/>
      <c r="R2031" s="807" t="s">
        <v>16715</v>
      </c>
      <c r="S2031" s="800" t="s">
        <v>8952</v>
      </c>
      <c r="T2031" s="800" t="s">
        <v>8206</v>
      </c>
      <c r="U2031" s="782"/>
      <c r="V2031" s="956"/>
      <c r="W2031" s="800"/>
      <c r="X2031" s="782"/>
      <c r="Y2031" s="782"/>
      <c r="Z2031" s="782" t="s">
        <v>12789</v>
      </c>
      <c r="AA2031" s="782"/>
      <c r="AB2031" s="782"/>
      <c r="AC2031" s="782"/>
      <c r="AD2031" s="782"/>
      <c r="AE2031" s="782"/>
      <c r="AF2031" s="782"/>
      <c r="AG2031" s="782"/>
      <c r="AH2031" s="782"/>
      <c r="AI2031" s="782"/>
      <c r="AJ2031" s="782"/>
    </row>
    <row r="2032" spans="2:36" ht="45" customHeight="1" x14ac:dyDescent="0.25">
      <c r="B2032" s="784">
        <v>2024</v>
      </c>
      <c r="C2032" s="785" t="s">
        <v>2759</v>
      </c>
      <c r="D2032" s="808" t="s">
        <v>12863</v>
      </c>
      <c r="E2032" s="862" t="s">
        <v>12864</v>
      </c>
      <c r="F2032" s="808" t="s">
        <v>12865</v>
      </c>
      <c r="G2032" s="807" t="s">
        <v>12788</v>
      </c>
      <c r="H2032" s="781"/>
      <c r="I2032" s="781"/>
      <c r="J2032" s="781"/>
      <c r="K2032" s="782"/>
      <c r="L2032" s="807">
        <f t="shared" si="170"/>
        <v>2.88</v>
      </c>
      <c r="M2032" s="782"/>
      <c r="N2032" s="800">
        <v>0.24</v>
      </c>
      <c r="O2032" s="800"/>
      <c r="P2032" s="788"/>
      <c r="Q2032" s="788"/>
      <c r="R2032" s="807" t="s">
        <v>16715</v>
      </c>
      <c r="S2032" s="800" t="s">
        <v>8952</v>
      </c>
      <c r="T2032" s="800" t="s">
        <v>12866</v>
      </c>
      <c r="U2032" s="782"/>
      <c r="V2032" s="956"/>
      <c r="W2032" s="800"/>
      <c r="X2032" s="782"/>
      <c r="Y2032" s="782"/>
      <c r="Z2032" s="782" t="s">
        <v>12789</v>
      </c>
      <c r="AA2032" s="782"/>
      <c r="AB2032" s="782"/>
      <c r="AC2032" s="782"/>
      <c r="AD2032" s="782"/>
      <c r="AE2032" s="782"/>
      <c r="AF2032" s="782"/>
      <c r="AG2032" s="782"/>
      <c r="AH2032" s="782"/>
      <c r="AI2032" s="782"/>
      <c r="AJ2032" s="782"/>
    </row>
    <row r="2033" spans="2:36" ht="45" customHeight="1" x14ac:dyDescent="0.25">
      <c r="B2033" s="784">
        <v>2025</v>
      </c>
      <c r="C2033" s="785" t="s">
        <v>2759</v>
      </c>
      <c r="D2033" s="808" t="s">
        <v>12867</v>
      </c>
      <c r="E2033" s="862" t="s">
        <v>12868</v>
      </c>
      <c r="F2033" s="808" t="s">
        <v>12869</v>
      </c>
      <c r="G2033" s="807" t="s">
        <v>12788</v>
      </c>
      <c r="H2033" s="781"/>
      <c r="I2033" s="781"/>
      <c r="J2033" s="781"/>
      <c r="K2033" s="782"/>
      <c r="L2033" s="807">
        <f t="shared" si="170"/>
        <v>9.120000000000001</v>
      </c>
      <c r="M2033" s="782"/>
      <c r="N2033" s="800">
        <v>0.76</v>
      </c>
      <c r="O2033" s="800"/>
      <c r="P2033" s="788"/>
      <c r="Q2033" s="788"/>
      <c r="R2033" s="807" t="s">
        <v>16715</v>
      </c>
      <c r="S2033" s="800" t="s">
        <v>8952</v>
      </c>
      <c r="T2033" s="800" t="s">
        <v>12870</v>
      </c>
      <c r="U2033" s="782"/>
      <c r="V2033" s="956"/>
      <c r="W2033" s="800"/>
      <c r="X2033" s="782"/>
      <c r="Y2033" s="782"/>
      <c r="Z2033" s="782" t="s">
        <v>12789</v>
      </c>
      <c r="AA2033" s="782"/>
      <c r="AB2033" s="782"/>
      <c r="AC2033" s="782"/>
      <c r="AD2033" s="782"/>
      <c r="AE2033" s="782"/>
      <c r="AF2033" s="782"/>
      <c r="AG2033" s="782"/>
      <c r="AH2033" s="782"/>
      <c r="AI2033" s="782"/>
      <c r="AJ2033" s="782"/>
    </row>
    <row r="2034" spans="2:36" ht="45" customHeight="1" x14ac:dyDescent="0.25">
      <c r="B2034" s="784">
        <v>2026</v>
      </c>
      <c r="C2034" s="785" t="s">
        <v>2759</v>
      </c>
      <c r="D2034" s="808" t="s">
        <v>12872</v>
      </c>
      <c r="E2034" s="862" t="s">
        <v>12871</v>
      </c>
      <c r="F2034" s="808" t="s">
        <v>12873</v>
      </c>
      <c r="G2034" s="807" t="s">
        <v>12788</v>
      </c>
      <c r="H2034" s="781"/>
      <c r="I2034" s="781"/>
      <c r="J2034" s="781"/>
      <c r="K2034" s="782"/>
      <c r="L2034" s="807">
        <f t="shared" si="170"/>
        <v>5.76</v>
      </c>
      <c r="M2034" s="782"/>
      <c r="N2034" s="800">
        <v>0.48</v>
      </c>
      <c r="O2034" s="800"/>
      <c r="P2034" s="788"/>
      <c r="Q2034" s="788"/>
      <c r="R2034" s="807" t="s">
        <v>16715</v>
      </c>
      <c r="S2034" s="800" t="s">
        <v>8952</v>
      </c>
      <c r="T2034" s="800" t="s">
        <v>8205</v>
      </c>
      <c r="U2034" s="782"/>
      <c r="V2034" s="956"/>
      <c r="W2034" s="800"/>
      <c r="X2034" s="782"/>
      <c r="Y2034" s="782"/>
      <c r="Z2034" s="782" t="s">
        <v>12789</v>
      </c>
      <c r="AA2034" s="782"/>
      <c r="AB2034" s="782"/>
      <c r="AC2034" s="782"/>
      <c r="AD2034" s="782"/>
      <c r="AE2034" s="782"/>
      <c r="AF2034" s="782"/>
      <c r="AG2034" s="782"/>
      <c r="AH2034" s="782"/>
      <c r="AI2034" s="782"/>
      <c r="AJ2034" s="782"/>
    </row>
    <row r="2035" spans="2:36" ht="63" customHeight="1" x14ac:dyDescent="0.25">
      <c r="B2035" s="784">
        <v>2027</v>
      </c>
      <c r="C2035" s="785" t="s">
        <v>9500</v>
      </c>
      <c r="D2035" s="808" t="s">
        <v>12880</v>
      </c>
      <c r="E2035" s="862" t="s">
        <v>12881</v>
      </c>
      <c r="F2035" s="808" t="s">
        <v>12882</v>
      </c>
      <c r="G2035" s="807" t="s">
        <v>2856</v>
      </c>
      <c r="H2035" s="781"/>
      <c r="I2035" s="781"/>
      <c r="J2035" s="781"/>
      <c r="K2035" s="782"/>
      <c r="L2035" s="807">
        <f t="shared" si="170"/>
        <v>665.28</v>
      </c>
      <c r="M2035" s="782"/>
      <c r="N2035" s="800">
        <v>55.44</v>
      </c>
      <c r="O2035" s="800"/>
      <c r="P2035" s="788"/>
      <c r="Q2035" s="800" t="s">
        <v>12882</v>
      </c>
      <c r="R2035" s="807" t="s">
        <v>16715</v>
      </c>
      <c r="S2035" s="800" t="s">
        <v>8952</v>
      </c>
      <c r="T2035" s="800" t="s">
        <v>12883</v>
      </c>
      <c r="U2035" s="782"/>
      <c r="V2035" s="956"/>
      <c r="W2035" s="800"/>
      <c r="X2035" s="782"/>
      <c r="Y2035" s="782"/>
      <c r="Z2035" s="782" t="s">
        <v>11170</v>
      </c>
      <c r="AA2035" s="782"/>
      <c r="AB2035" s="782" t="s">
        <v>13946</v>
      </c>
      <c r="AC2035" s="782"/>
      <c r="AD2035" s="782" t="s">
        <v>2239</v>
      </c>
      <c r="AE2035" s="782" t="s">
        <v>2239</v>
      </c>
      <c r="AF2035" s="782" t="s">
        <v>2239</v>
      </c>
      <c r="AG2035" s="782" t="s">
        <v>2239</v>
      </c>
      <c r="AH2035" s="782"/>
      <c r="AI2035" s="782"/>
      <c r="AJ2035" s="782"/>
    </row>
    <row r="2036" spans="2:36" ht="45" customHeight="1" x14ac:dyDescent="0.25">
      <c r="B2036" s="784">
        <v>2028</v>
      </c>
      <c r="C2036" s="785" t="s">
        <v>2759</v>
      </c>
      <c r="D2036" s="808" t="s">
        <v>12889</v>
      </c>
      <c r="E2036" s="862" t="s">
        <v>12890</v>
      </c>
      <c r="F2036" s="808" t="s">
        <v>14169</v>
      </c>
      <c r="G2036" s="807" t="s">
        <v>10200</v>
      </c>
      <c r="H2036" s="781"/>
      <c r="I2036" s="781"/>
      <c r="J2036" s="781"/>
      <c r="K2036" s="782"/>
      <c r="L2036" s="807">
        <f t="shared" si="170"/>
        <v>343.20000000000005</v>
      </c>
      <c r="M2036" s="782"/>
      <c r="N2036" s="800">
        <v>28.6</v>
      </c>
      <c r="O2036" s="800"/>
      <c r="P2036" s="788"/>
      <c r="Q2036" s="788" t="s">
        <v>17265</v>
      </c>
      <c r="R2036" s="807" t="s">
        <v>16715</v>
      </c>
      <c r="S2036" s="800" t="s">
        <v>8952</v>
      </c>
      <c r="T2036" s="800" t="s">
        <v>12891</v>
      </c>
      <c r="U2036" s="782"/>
      <c r="V2036" s="956">
        <v>2</v>
      </c>
      <c r="W2036" s="800" t="s">
        <v>12892</v>
      </c>
      <c r="X2036" s="782"/>
      <c r="Y2036" s="782"/>
      <c r="Z2036" s="782"/>
      <c r="AA2036" s="782"/>
      <c r="AB2036" s="782"/>
      <c r="AC2036" s="782"/>
      <c r="AD2036" s="782"/>
      <c r="AE2036" s="782"/>
      <c r="AF2036" s="782"/>
      <c r="AG2036" s="782"/>
      <c r="AH2036" s="782"/>
      <c r="AI2036" s="782"/>
      <c r="AJ2036" s="782"/>
    </row>
    <row r="2037" spans="2:36" ht="45" customHeight="1" x14ac:dyDescent="0.25">
      <c r="B2037" s="784">
        <v>2029</v>
      </c>
      <c r="C2037" s="785" t="s">
        <v>2759</v>
      </c>
      <c r="D2037" s="808" t="s">
        <v>12897</v>
      </c>
      <c r="E2037" s="862" t="s">
        <v>12898</v>
      </c>
      <c r="F2037" s="808" t="s">
        <v>12899</v>
      </c>
      <c r="G2037" s="807" t="s">
        <v>12788</v>
      </c>
      <c r="H2037" s="781"/>
      <c r="I2037" s="781"/>
      <c r="J2037" s="781"/>
      <c r="K2037" s="782"/>
      <c r="L2037" s="807">
        <f t="shared" si="170"/>
        <v>17.28</v>
      </c>
      <c r="M2037" s="782"/>
      <c r="N2037" s="800">
        <v>1.44</v>
      </c>
      <c r="O2037" s="800"/>
      <c r="P2037" s="788"/>
      <c r="Q2037" s="788"/>
      <c r="R2037" s="807" t="s">
        <v>16715</v>
      </c>
      <c r="S2037" s="800" t="s">
        <v>8952</v>
      </c>
      <c r="T2037" s="800" t="s">
        <v>12900</v>
      </c>
      <c r="U2037" s="782"/>
      <c r="V2037" s="956"/>
      <c r="W2037" s="800"/>
      <c r="X2037" s="782"/>
      <c r="Y2037" s="782"/>
      <c r="Z2037" s="782" t="s">
        <v>12901</v>
      </c>
      <c r="AA2037" s="782"/>
      <c r="AB2037" s="782"/>
      <c r="AC2037" s="782"/>
      <c r="AD2037" s="782"/>
      <c r="AE2037" s="782"/>
      <c r="AF2037" s="782"/>
      <c r="AG2037" s="782"/>
      <c r="AH2037" s="782"/>
      <c r="AI2037" s="782"/>
      <c r="AJ2037" s="782"/>
    </row>
    <row r="2038" spans="2:36" ht="47.25" customHeight="1" x14ac:dyDescent="0.25">
      <c r="B2038" s="784">
        <v>2030</v>
      </c>
      <c r="C2038" s="785" t="s">
        <v>2759</v>
      </c>
      <c r="D2038" s="808" t="s">
        <v>12903</v>
      </c>
      <c r="E2038" s="862" t="s">
        <v>12904</v>
      </c>
      <c r="F2038" s="808" t="s">
        <v>15093</v>
      </c>
      <c r="G2038" s="807" t="s">
        <v>12788</v>
      </c>
      <c r="H2038" s="781"/>
      <c r="I2038" s="781"/>
      <c r="J2038" s="781"/>
      <c r="K2038" s="782"/>
      <c r="L2038" s="807">
        <f t="shared" si="170"/>
        <v>2.88</v>
      </c>
      <c r="M2038" s="782"/>
      <c r="N2038" s="800">
        <v>0.24</v>
      </c>
      <c r="O2038" s="800"/>
      <c r="P2038" s="788"/>
      <c r="Q2038" s="788"/>
      <c r="R2038" s="807" t="s">
        <v>16715</v>
      </c>
      <c r="S2038" s="800" t="s">
        <v>8952</v>
      </c>
      <c r="T2038" s="800" t="s">
        <v>8212</v>
      </c>
      <c r="U2038" s="782"/>
      <c r="V2038" s="956"/>
      <c r="W2038" s="800"/>
      <c r="X2038" s="782"/>
      <c r="Y2038" s="782"/>
      <c r="Z2038" s="782" t="s">
        <v>12789</v>
      </c>
      <c r="AA2038" s="782"/>
      <c r="AB2038" s="782"/>
      <c r="AC2038" s="782"/>
      <c r="AD2038" s="782"/>
      <c r="AE2038" s="782"/>
      <c r="AF2038" s="782"/>
      <c r="AG2038" s="782"/>
      <c r="AH2038" s="782"/>
      <c r="AI2038" s="782"/>
      <c r="AJ2038" s="782"/>
    </row>
    <row r="2039" spans="2:36" ht="45" customHeight="1" x14ac:dyDescent="0.25">
      <c r="B2039" s="784">
        <v>2031</v>
      </c>
      <c r="C2039" s="785" t="s">
        <v>2759</v>
      </c>
      <c r="D2039" s="808" t="s">
        <v>12906</v>
      </c>
      <c r="E2039" s="862" t="s">
        <v>12905</v>
      </c>
      <c r="F2039" s="808" t="s">
        <v>12907</v>
      </c>
      <c r="G2039" s="807" t="s">
        <v>12788</v>
      </c>
      <c r="H2039" s="781"/>
      <c r="I2039" s="781"/>
      <c r="J2039" s="781"/>
      <c r="K2039" s="782"/>
      <c r="L2039" s="807">
        <f t="shared" si="170"/>
        <v>7.92</v>
      </c>
      <c r="M2039" s="782"/>
      <c r="N2039" s="800">
        <v>0.66</v>
      </c>
      <c r="O2039" s="800"/>
      <c r="P2039" s="788"/>
      <c r="Q2039" s="788"/>
      <c r="R2039" s="807" t="s">
        <v>16715</v>
      </c>
      <c r="S2039" s="800" t="s">
        <v>8952</v>
      </c>
      <c r="T2039" s="800" t="s">
        <v>12908</v>
      </c>
      <c r="U2039" s="782"/>
      <c r="V2039" s="956"/>
      <c r="W2039" s="800"/>
      <c r="X2039" s="782"/>
      <c r="Y2039" s="782"/>
      <c r="Z2039" s="782" t="s">
        <v>1589</v>
      </c>
      <c r="AA2039" s="782"/>
      <c r="AB2039" s="782"/>
      <c r="AC2039" s="782"/>
      <c r="AD2039" s="782"/>
      <c r="AE2039" s="782"/>
      <c r="AF2039" s="782"/>
      <c r="AG2039" s="782"/>
      <c r="AH2039" s="782"/>
      <c r="AI2039" s="782"/>
      <c r="AJ2039" s="782"/>
    </row>
    <row r="2040" spans="2:36" ht="45" customHeight="1" x14ac:dyDescent="0.25">
      <c r="B2040" s="784">
        <v>2032</v>
      </c>
      <c r="C2040" s="785" t="s">
        <v>2759</v>
      </c>
      <c r="D2040" s="808" t="s">
        <v>12910</v>
      </c>
      <c r="E2040" s="862" t="s">
        <v>12911</v>
      </c>
      <c r="F2040" s="808" t="s">
        <v>12912</v>
      </c>
      <c r="G2040" s="807" t="s">
        <v>2856</v>
      </c>
      <c r="H2040" s="781"/>
      <c r="I2040" s="781"/>
      <c r="J2040" s="781"/>
      <c r="K2040" s="782"/>
      <c r="L2040" s="807">
        <f t="shared" si="170"/>
        <v>364.79999999999995</v>
      </c>
      <c r="M2040" s="782"/>
      <c r="N2040" s="800">
        <v>30.4</v>
      </c>
      <c r="O2040" s="800"/>
      <c r="P2040" s="788"/>
      <c r="Q2040" s="800" t="s">
        <v>12912</v>
      </c>
      <c r="R2040" s="807" t="s">
        <v>16715</v>
      </c>
      <c r="S2040" s="800" t="s">
        <v>8952</v>
      </c>
      <c r="T2040" s="800" t="s">
        <v>14848</v>
      </c>
      <c r="U2040" s="782"/>
      <c r="V2040" s="956"/>
      <c r="W2040" s="800"/>
      <c r="X2040" s="782"/>
      <c r="Y2040" s="782"/>
      <c r="Z2040" s="782" t="s">
        <v>9366</v>
      </c>
      <c r="AA2040" s="782"/>
      <c r="AB2040" s="782" t="s">
        <v>13947</v>
      </c>
      <c r="AC2040" s="782"/>
      <c r="AD2040" s="782" t="s">
        <v>2239</v>
      </c>
      <c r="AE2040" s="782" t="s">
        <v>2239</v>
      </c>
      <c r="AF2040" s="782" t="s">
        <v>2239</v>
      </c>
      <c r="AG2040" s="782" t="s">
        <v>2239</v>
      </c>
      <c r="AH2040" s="782"/>
      <c r="AI2040" s="782"/>
      <c r="AJ2040" s="782"/>
    </row>
    <row r="2041" spans="2:36" ht="45" customHeight="1" x14ac:dyDescent="0.25">
      <c r="B2041" s="784">
        <v>2033</v>
      </c>
      <c r="C2041" s="785" t="s">
        <v>2759</v>
      </c>
      <c r="D2041" s="808" t="s">
        <v>12913</v>
      </c>
      <c r="E2041" s="862" t="s">
        <v>12914</v>
      </c>
      <c r="F2041" s="808" t="s">
        <v>12915</v>
      </c>
      <c r="G2041" s="807" t="s">
        <v>12788</v>
      </c>
      <c r="H2041" s="781"/>
      <c r="I2041" s="781"/>
      <c r="J2041" s="781"/>
      <c r="K2041" s="782"/>
      <c r="L2041" s="807">
        <f t="shared" si="170"/>
        <v>2.88</v>
      </c>
      <c r="M2041" s="782"/>
      <c r="N2041" s="800">
        <v>0.24</v>
      </c>
      <c r="O2041" s="800"/>
      <c r="P2041" s="788"/>
      <c r="Q2041" s="788"/>
      <c r="R2041" s="807" t="s">
        <v>16715</v>
      </c>
      <c r="S2041" s="800" t="s">
        <v>8952</v>
      </c>
      <c r="T2041" s="800" t="s">
        <v>12916</v>
      </c>
      <c r="U2041" s="782"/>
      <c r="V2041" s="956"/>
      <c r="W2041" s="800"/>
      <c r="X2041" s="782"/>
      <c r="Y2041" s="782"/>
      <c r="Z2041" s="782" t="s">
        <v>12789</v>
      </c>
      <c r="AA2041" s="782"/>
      <c r="AB2041" s="782"/>
      <c r="AC2041" s="782"/>
      <c r="AD2041" s="782"/>
      <c r="AE2041" s="782"/>
      <c r="AF2041" s="782"/>
      <c r="AG2041" s="782"/>
      <c r="AH2041" s="782"/>
      <c r="AI2041" s="782"/>
      <c r="AJ2041" s="782"/>
    </row>
    <row r="2042" spans="2:36" ht="45" customHeight="1" x14ac:dyDescent="0.25">
      <c r="B2042" s="784">
        <v>2034</v>
      </c>
      <c r="C2042" s="785" t="s">
        <v>2759</v>
      </c>
      <c r="D2042" s="808" t="s">
        <v>12918</v>
      </c>
      <c r="E2042" s="862" t="s">
        <v>12919</v>
      </c>
      <c r="F2042" s="808" t="s">
        <v>12920</v>
      </c>
      <c r="G2042" s="807" t="s">
        <v>12788</v>
      </c>
      <c r="H2042" s="781"/>
      <c r="I2042" s="781"/>
      <c r="J2042" s="781"/>
      <c r="K2042" s="782"/>
      <c r="L2042" s="807">
        <f t="shared" si="170"/>
        <v>5.76</v>
      </c>
      <c r="M2042" s="782"/>
      <c r="N2042" s="800">
        <v>0.48</v>
      </c>
      <c r="O2042" s="800"/>
      <c r="P2042" s="788"/>
      <c r="Q2042" s="788"/>
      <c r="R2042" s="807" t="s">
        <v>16715</v>
      </c>
      <c r="S2042" s="800" t="s">
        <v>8952</v>
      </c>
      <c r="T2042" s="800" t="s">
        <v>12921</v>
      </c>
      <c r="U2042" s="782"/>
      <c r="V2042" s="956"/>
      <c r="W2042" s="800"/>
      <c r="X2042" s="782"/>
      <c r="Y2042" s="782"/>
      <c r="Z2042" s="782" t="s">
        <v>12789</v>
      </c>
      <c r="AA2042" s="782"/>
      <c r="AB2042" s="782"/>
      <c r="AC2042" s="782"/>
      <c r="AD2042" s="782"/>
      <c r="AE2042" s="782"/>
      <c r="AF2042" s="782"/>
      <c r="AG2042" s="782"/>
      <c r="AH2042" s="782"/>
      <c r="AI2042" s="782"/>
      <c r="AJ2042" s="782"/>
    </row>
    <row r="2043" spans="2:36" ht="45" customHeight="1" x14ac:dyDescent="0.25">
      <c r="B2043" s="784">
        <v>2035</v>
      </c>
      <c r="C2043" s="785" t="s">
        <v>2844</v>
      </c>
      <c r="D2043" s="785" t="s">
        <v>8756</v>
      </c>
      <c r="E2043" s="807" t="s">
        <v>12922</v>
      </c>
      <c r="F2043" s="785" t="s">
        <v>12923</v>
      </c>
      <c r="G2043" s="807" t="s">
        <v>12788</v>
      </c>
      <c r="H2043" s="807"/>
      <c r="I2043" s="807"/>
      <c r="J2043" s="807"/>
      <c r="K2043" s="807"/>
      <c r="L2043" s="807">
        <f t="shared" si="170"/>
        <v>9</v>
      </c>
      <c r="M2043" s="807"/>
      <c r="N2043" s="788">
        <v>0.75</v>
      </c>
      <c r="O2043" s="788"/>
      <c r="P2043" s="788"/>
      <c r="Q2043" s="807"/>
      <c r="R2043" s="807" t="s">
        <v>16715</v>
      </c>
      <c r="S2043" s="807" t="s">
        <v>8952</v>
      </c>
      <c r="T2043" s="800" t="s">
        <v>8209</v>
      </c>
      <c r="U2043" s="807"/>
      <c r="V2043" s="963"/>
      <c r="W2043" s="807"/>
      <c r="X2043" s="807"/>
      <c r="Y2043" s="807"/>
      <c r="Z2043" s="807" t="s">
        <v>11654</v>
      </c>
      <c r="AA2043" s="807"/>
      <c r="AB2043" s="807"/>
      <c r="AC2043" s="807"/>
      <c r="AD2043" s="807"/>
      <c r="AE2043" s="807"/>
      <c r="AF2043" s="807"/>
      <c r="AG2043" s="807"/>
      <c r="AH2043" s="807"/>
      <c r="AI2043" s="807"/>
      <c r="AJ2043" s="807"/>
    </row>
    <row r="2044" spans="2:36" ht="45" customHeight="1" x14ac:dyDescent="0.25">
      <c r="B2044" s="784">
        <v>2036</v>
      </c>
      <c r="C2044" s="785" t="s">
        <v>2759</v>
      </c>
      <c r="D2044" s="785" t="s">
        <v>12927</v>
      </c>
      <c r="E2044" s="807" t="s">
        <v>12928</v>
      </c>
      <c r="F2044" s="785" t="s">
        <v>12929</v>
      </c>
      <c r="G2044" s="807" t="s">
        <v>2856</v>
      </c>
      <c r="H2044" s="807"/>
      <c r="I2044" s="807"/>
      <c r="J2044" s="807"/>
      <c r="K2044" s="807"/>
      <c r="L2044" s="807">
        <f t="shared" si="170"/>
        <v>253.44</v>
      </c>
      <c r="M2044" s="807"/>
      <c r="N2044" s="788">
        <v>21.12</v>
      </c>
      <c r="O2044" s="788"/>
      <c r="P2044" s="788"/>
      <c r="Q2044" s="807" t="s">
        <v>12929</v>
      </c>
      <c r="R2044" s="807" t="s">
        <v>16715</v>
      </c>
      <c r="S2044" s="807" t="s">
        <v>8952</v>
      </c>
      <c r="T2044" s="800" t="s">
        <v>12930</v>
      </c>
      <c r="U2044" s="807"/>
      <c r="V2044" s="963"/>
      <c r="W2044" s="807"/>
      <c r="X2044" s="807"/>
      <c r="Y2044" s="807"/>
      <c r="Z2044" s="807" t="s">
        <v>12926</v>
      </c>
      <c r="AA2044" s="807"/>
      <c r="AB2044" s="807" t="s">
        <v>13948</v>
      </c>
      <c r="AC2044" s="807"/>
      <c r="AD2044" s="782" t="s">
        <v>2239</v>
      </c>
      <c r="AE2044" s="782" t="s">
        <v>2239</v>
      </c>
      <c r="AF2044" s="782" t="s">
        <v>2239</v>
      </c>
      <c r="AG2044" s="782" t="s">
        <v>2239</v>
      </c>
      <c r="AH2044" s="807"/>
      <c r="AI2044" s="807"/>
      <c r="AJ2044" s="807"/>
    </row>
    <row r="2045" spans="2:36" ht="45" customHeight="1" x14ac:dyDescent="0.25">
      <c r="B2045" s="784">
        <v>2037</v>
      </c>
      <c r="C2045" s="785" t="s">
        <v>2759</v>
      </c>
      <c r="D2045" s="785" t="s">
        <v>12931</v>
      </c>
      <c r="E2045" s="807" t="s">
        <v>12932</v>
      </c>
      <c r="F2045" s="785" t="s">
        <v>12929</v>
      </c>
      <c r="G2045" s="807" t="s">
        <v>2856</v>
      </c>
      <c r="H2045" s="807"/>
      <c r="I2045" s="807"/>
      <c r="J2045" s="807"/>
      <c r="K2045" s="807"/>
      <c r="L2045" s="807">
        <f t="shared" si="170"/>
        <v>253.44</v>
      </c>
      <c r="M2045" s="807"/>
      <c r="N2045" s="788">
        <v>21.12</v>
      </c>
      <c r="O2045" s="788"/>
      <c r="P2045" s="788"/>
      <c r="Q2045" s="807" t="s">
        <v>12929</v>
      </c>
      <c r="R2045" s="807" t="s">
        <v>16715</v>
      </c>
      <c r="S2045" s="807" t="s">
        <v>8952</v>
      </c>
      <c r="T2045" s="800" t="s">
        <v>12933</v>
      </c>
      <c r="U2045" s="807"/>
      <c r="V2045" s="963">
        <v>2</v>
      </c>
      <c r="W2045" s="807" t="s">
        <v>13948</v>
      </c>
      <c r="X2045" s="807"/>
      <c r="Y2045" s="807"/>
      <c r="Z2045" s="807"/>
      <c r="AA2045" s="807">
        <v>1</v>
      </c>
      <c r="AB2045" s="807" t="s">
        <v>10525</v>
      </c>
      <c r="AC2045" s="807"/>
      <c r="AD2045" s="807" t="s">
        <v>10027</v>
      </c>
      <c r="AE2045" s="807" t="s">
        <v>10027</v>
      </c>
      <c r="AF2045" s="807" t="s">
        <v>2239</v>
      </c>
      <c r="AG2045" s="807" t="s">
        <v>2239</v>
      </c>
      <c r="AH2045" s="807"/>
      <c r="AI2045" s="807"/>
      <c r="AJ2045" s="807"/>
    </row>
    <row r="2046" spans="2:36" ht="45" customHeight="1" x14ac:dyDescent="0.25">
      <c r="B2046" s="784">
        <v>2038</v>
      </c>
      <c r="C2046" s="785" t="s">
        <v>2759</v>
      </c>
      <c r="D2046" s="785" t="s">
        <v>12939</v>
      </c>
      <c r="E2046" s="807" t="s">
        <v>12940</v>
      </c>
      <c r="F2046" s="785" t="s">
        <v>12941</v>
      </c>
      <c r="G2046" s="807" t="s">
        <v>2856</v>
      </c>
      <c r="H2046" s="807"/>
      <c r="I2046" s="807"/>
      <c r="J2046" s="807"/>
      <c r="K2046" s="807"/>
      <c r="L2046" s="807">
        <f t="shared" si="170"/>
        <v>192</v>
      </c>
      <c r="M2046" s="807"/>
      <c r="N2046" s="788">
        <v>16</v>
      </c>
      <c r="O2046" s="788"/>
      <c r="P2046" s="788"/>
      <c r="Q2046" s="807" t="s">
        <v>12941</v>
      </c>
      <c r="R2046" s="807" t="s">
        <v>16715</v>
      </c>
      <c r="S2046" s="807" t="s">
        <v>8952</v>
      </c>
      <c r="T2046" s="800" t="s">
        <v>17626</v>
      </c>
      <c r="U2046" s="807"/>
      <c r="V2046" s="963"/>
      <c r="W2046" s="807"/>
      <c r="X2046" s="807"/>
      <c r="Y2046" s="807"/>
      <c r="Z2046" s="807"/>
      <c r="AA2046" s="807">
        <v>1</v>
      </c>
      <c r="AB2046" s="807" t="s">
        <v>10525</v>
      </c>
      <c r="AC2046" s="807"/>
      <c r="AD2046" s="807" t="s">
        <v>2239</v>
      </c>
      <c r="AE2046" s="807" t="s">
        <v>2239</v>
      </c>
      <c r="AF2046" s="807" t="s">
        <v>2239</v>
      </c>
      <c r="AG2046" s="807" t="s">
        <v>2239</v>
      </c>
      <c r="AH2046" s="807"/>
      <c r="AI2046" s="807"/>
      <c r="AJ2046" s="807"/>
    </row>
    <row r="2047" spans="2:36" ht="45" customHeight="1" x14ac:dyDescent="0.25">
      <c r="B2047" s="784">
        <v>2039</v>
      </c>
      <c r="C2047" s="785" t="s">
        <v>2809</v>
      </c>
      <c r="D2047" s="785" t="s">
        <v>12958</v>
      </c>
      <c r="E2047" s="807" t="s">
        <v>12959</v>
      </c>
      <c r="F2047" s="785" t="s">
        <v>12960</v>
      </c>
      <c r="G2047" s="807" t="s">
        <v>2856</v>
      </c>
      <c r="H2047" s="807"/>
      <c r="I2047" s="807"/>
      <c r="J2047" s="807"/>
      <c r="K2047" s="807"/>
      <c r="L2047" s="807">
        <f t="shared" si="170"/>
        <v>27</v>
      </c>
      <c r="M2047" s="807"/>
      <c r="N2047" s="788">
        <v>2.25</v>
      </c>
      <c r="O2047" s="788"/>
      <c r="P2047" s="788"/>
      <c r="Q2047" s="807" t="s">
        <v>12960</v>
      </c>
      <c r="R2047" s="807" t="s">
        <v>16715</v>
      </c>
      <c r="S2047" s="807" t="s">
        <v>8952</v>
      </c>
      <c r="T2047" s="800" t="s">
        <v>12961</v>
      </c>
      <c r="U2047" s="807"/>
      <c r="V2047" s="963"/>
      <c r="W2047" s="807"/>
      <c r="X2047" s="807"/>
      <c r="Y2047" s="807"/>
      <c r="Z2047" s="807"/>
      <c r="AA2047" s="807"/>
      <c r="AB2047" s="807"/>
      <c r="AC2047" s="807"/>
      <c r="AD2047" s="807"/>
      <c r="AE2047" s="807"/>
      <c r="AF2047" s="807"/>
      <c r="AG2047" s="807"/>
      <c r="AH2047" s="807"/>
      <c r="AI2047" s="807"/>
      <c r="AJ2047" s="807"/>
    </row>
    <row r="2048" spans="2:36" ht="45" customHeight="1" x14ac:dyDescent="0.25">
      <c r="B2048" s="784">
        <v>2040</v>
      </c>
      <c r="C2048" s="785" t="s">
        <v>2759</v>
      </c>
      <c r="D2048" s="785" t="s">
        <v>12962</v>
      </c>
      <c r="E2048" s="807" t="s">
        <v>12963</v>
      </c>
      <c r="F2048" s="785" t="s">
        <v>12964</v>
      </c>
      <c r="G2048" s="807" t="s">
        <v>10200</v>
      </c>
      <c r="H2048" s="807"/>
      <c r="I2048" s="807"/>
      <c r="J2048" s="807"/>
      <c r="K2048" s="807"/>
      <c r="L2048" s="807">
        <f t="shared" si="170"/>
        <v>475.20000000000005</v>
      </c>
      <c r="M2048" s="807"/>
      <c r="N2048" s="788">
        <v>39.6</v>
      </c>
      <c r="O2048" s="788"/>
      <c r="P2048" s="788"/>
      <c r="Q2048" s="807" t="s">
        <v>12964</v>
      </c>
      <c r="R2048" s="807" t="s">
        <v>16715</v>
      </c>
      <c r="S2048" s="807" t="s">
        <v>8952</v>
      </c>
      <c r="T2048" s="800" t="s">
        <v>12965</v>
      </c>
      <c r="U2048" s="807"/>
      <c r="V2048" s="963">
        <v>2</v>
      </c>
      <c r="W2048" s="807"/>
      <c r="X2048" s="807"/>
      <c r="Y2048" s="807"/>
      <c r="Z2048" s="807"/>
      <c r="AA2048" s="807"/>
      <c r="AB2048" s="807"/>
      <c r="AC2048" s="807"/>
      <c r="AD2048" s="807" t="s">
        <v>2239</v>
      </c>
      <c r="AE2048" s="807" t="s">
        <v>2239</v>
      </c>
      <c r="AF2048" s="807" t="s">
        <v>2239</v>
      </c>
      <c r="AG2048" s="807" t="s">
        <v>2239</v>
      </c>
      <c r="AH2048" s="807"/>
      <c r="AI2048" s="807"/>
      <c r="AJ2048" s="807"/>
    </row>
    <row r="2049" spans="2:36" ht="45" customHeight="1" x14ac:dyDescent="0.25">
      <c r="B2049" s="784">
        <v>2041</v>
      </c>
      <c r="C2049" s="785" t="s">
        <v>2759</v>
      </c>
      <c r="D2049" s="785" t="s">
        <v>12975</v>
      </c>
      <c r="E2049" s="807" t="s">
        <v>12976</v>
      </c>
      <c r="F2049" s="785" t="s">
        <v>12977</v>
      </c>
      <c r="G2049" s="807" t="s">
        <v>2856</v>
      </c>
      <c r="H2049" s="807"/>
      <c r="I2049" s="807"/>
      <c r="J2049" s="807"/>
      <c r="K2049" s="807"/>
      <c r="L2049" s="807">
        <f t="shared" si="170"/>
        <v>92.4</v>
      </c>
      <c r="M2049" s="807"/>
      <c r="N2049" s="788">
        <v>7.7</v>
      </c>
      <c r="O2049" s="788"/>
      <c r="P2049" s="788"/>
      <c r="Q2049" s="807" t="s">
        <v>12977</v>
      </c>
      <c r="R2049" s="807" t="s">
        <v>16715</v>
      </c>
      <c r="S2049" s="807" t="s">
        <v>8952</v>
      </c>
      <c r="T2049" s="800" t="s">
        <v>12978</v>
      </c>
      <c r="U2049" s="807"/>
      <c r="V2049" s="963"/>
      <c r="W2049" s="807"/>
      <c r="X2049" s="807"/>
      <c r="Y2049" s="807"/>
      <c r="Z2049" s="807"/>
      <c r="AA2049" s="807">
        <v>1</v>
      </c>
      <c r="AB2049" s="807" t="s">
        <v>10525</v>
      </c>
      <c r="AC2049" s="807"/>
      <c r="AD2049" s="807" t="s">
        <v>10027</v>
      </c>
      <c r="AE2049" s="807" t="s">
        <v>10027</v>
      </c>
      <c r="AF2049" s="807" t="s">
        <v>10027</v>
      </c>
      <c r="AG2049" s="807" t="s">
        <v>2239</v>
      </c>
      <c r="AH2049" s="807"/>
      <c r="AI2049" s="807"/>
      <c r="AJ2049" s="807"/>
    </row>
    <row r="2050" spans="2:36" ht="45" customHeight="1" x14ac:dyDescent="0.25">
      <c r="B2050" s="784">
        <v>2042</v>
      </c>
      <c r="C2050" s="785" t="s">
        <v>2759</v>
      </c>
      <c r="D2050" s="785" t="s">
        <v>12980</v>
      </c>
      <c r="E2050" s="807" t="s">
        <v>12981</v>
      </c>
      <c r="F2050" s="785" t="s">
        <v>12982</v>
      </c>
      <c r="G2050" s="807" t="s">
        <v>2856</v>
      </c>
      <c r="H2050" s="807"/>
      <c r="I2050" s="807"/>
      <c r="J2050" s="807"/>
      <c r="K2050" s="807"/>
      <c r="L2050" s="807">
        <f t="shared" si="170"/>
        <v>31.68</v>
      </c>
      <c r="M2050" s="807"/>
      <c r="N2050" s="788">
        <v>2.64</v>
      </c>
      <c r="O2050" s="788"/>
      <c r="P2050" s="788"/>
      <c r="Q2050" s="807" t="s">
        <v>12982</v>
      </c>
      <c r="R2050" s="807" t="s">
        <v>16715</v>
      </c>
      <c r="S2050" s="807" t="s">
        <v>8952</v>
      </c>
      <c r="T2050" s="800" t="s">
        <v>12983</v>
      </c>
      <c r="U2050" s="807"/>
      <c r="V2050" s="963">
        <v>2</v>
      </c>
      <c r="W2050" s="807"/>
      <c r="X2050" s="807"/>
      <c r="Y2050" s="807"/>
      <c r="Z2050" s="807"/>
      <c r="AA2050" s="807"/>
      <c r="AB2050" s="807"/>
      <c r="AC2050" s="807"/>
      <c r="AD2050" s="807"/>
      <c r="AE2050" s="807"/>
      <c r="AF2050" s="807"/>
      <c r="AG2050" s="807"/>
      <c r="AH2050" s="807"/>
      <c r="AI2050" s="807"/>
      <c r="AJ2050" s="807"/>
    </row>
    <row r="2051" spans="2:36" ht="45" customHeight="1" x14ac:dyDescent="0.25">
      <c r="B2051" s="784">
        <v>2043</v>
      </c>
      <c r="C2051" s="785" t="s">
        <v>2759</v>
      </c>
      <c r="D2051" s="785" t="s">
        <v>12984</v>
      </c>
      <c r="E2051" s="807" t="s">
        <v>12985</v>
      </c>
      <c r="F2051" s="785" t="s">
        <v>12982</v>
      </c>
      <c r="G2051" s="807" t="s">
        <v>2856</v>
      </c>
      <c r="H2051" s="807"/>
      <c r="I2051" s="807"/>
      <c r="J2051" s="807"/>
      <c r="K2051" s="807"/>
      <c r="L2051" s="807">
        <f t="shared" si="170"/>
        <v>63.36</v>
      </c>
      <c r="M2051" s="807"/>
      <c r="N2051" s="788">
        <v>5.28</v>
      </c>
      <c r="O2051" s="788"/>
      <c r="P2051" s="788"/>
      <c r="Q2051" s="807" t="s">
        <v>12982</v>
      </c>
      <c r="R2051" s="807" t="s">
        <v>16715</v>
      </c>
      <c r="S2051" s="807" t="s">
        <v>8952</v>
      </c>
      <c r="T2051" s="800" t="s">
        <v>12986</v>
      </c>
      <c r="U2051" s="807"/>
      <c r="V2051" s="963"/>
      <c r="W2051" s="807"/>
      <c r="X2051" s="807"/>
      <c r="Y2051" s="807"/>
      <c r="Z2051" s="807"/>
      <c r="AA2051" s="807"/>
      <c r="AB2051" s="807"/>
      <c r="AC2051" s="807"/>
      <c r="AD2051" s="807"/>
      <c r="AE2051" s="807"/>
      <c r="AF2051" s="807"/>
      <c r="AG2051" s="807"/>
      <c r="AH2051" s="807"/>
      <c r="AI2051" s="807"/>
      <c r="AJ2051" s="807"/>
    </row>
    <row r="2052" spans="2:36" ht="45" customHeight="1" x14ac:dyDescent="0.25">
      <c r="B2052" s="784">
        <v>2044</v>
      </c>
      <c r="C2052" s="785" t="s">
        <v>2759</v>
      </c>
      <c r="D2052" s="785" t="s">
        <v>12987</v>
      </c>
      <c r="E2052" s="807" t="s">
        <v>12988</v>
      </c>
      <c r="F2052" s="785" t="s">
        <v>12982</v>
      </c>
      <c r="G2052" s="807" t="s">
        <v>2856</v>
      </c>
      <c r="H2052" s="807"/>
      <c r="I2052" s="807"/>
      <c r="J2052" s="807"/>
      <c r="K2052" s="807"/>
      <c r="L2052" s="807">
        <f t="shared" si="170"/>
        <v>63.36</v>
      </c>
      <c r="M2052" s="807"/>
      <c r="N2052" s="788">
        <v>5.28</v>
      </c>
      <c r="O2052" s="788"/>
      <c r="P2052" s="788"/>
      <c r="Q2052" s="807" t="s">
        <v>12982</v>
      </c>
      <c r="R2052" s="807" t="s">
        <v>16715</v>
      </c>
      <c r="S2052" s="807" t="s">
        <v>8952</v>
      </c>
      <c r="T2052" s="800" t="s">
        <v>12989</v>
      </c>
      <c r="U2052" s="807"/>
      <c r="V2052" s="963"/>
      <c r="W2052" s="807"/>
      <c r="X2052" s="807"/>
      <c r="Y2052" s="807"/>
      <c r="Z2052" s="807"/>
      <c r="AA2052" s="807"/>
      <c r="AB2052" s="807"/>
      <c r="AC2052" s="807"/>
      <c r="AD2052" s="807"/>
      <c r="AE2052" s="807"/>
      <c r="AF2052" s="807"/>
      <c r="AG2052" s="807"/>
      <c r="AH2052" s="807"/>
      <c r="AI2052" s="807"/>
      <c r="AJ2052" s="807"/>
    </row>
    <row r="2053" spans="2:36" ht="45" customHeight="1" x14ac:dyDescent="0.25">
      <c r="B2053" s="784">
        <v>2045</v>
      </c>
      <c r="C2053" s="785" t="s">
        <v>2759</v>
      </c>
      <c r="D2053" s="785" t="s">
        <v>12990</v>
      </c>
      <c r="E2053" s="807" t="s">
        <v>12991</v>
      </c>
      <c r="F2053" s="785" t="s">
        <v>12982</v>
      </c>
      <c r="G2053" s="807" t="s">
        <v>2856</v>
      </c>
      <c r="H2053" s="807"/>
      <c r="I2053" s="807"/>
      <c r="J2053" s="807"/>
      <c r="K2053" s="807"/>
      <c r="L2053" s="807">
        <f t="shared" si="170"/>
        <v>63.36</v>
      </c>
      <c r="M2053" s="807"/>
      <c r="N2053" s="788">
        <v>5.28</v>
      </c>
      <c r="O2053" s="788"/>
      <c r="P2053" s="788"/>
      <c r="Q2053" s="807" t="s">
        <v>12982</v>
      </c>
      <c r="R2053" s="807" t="s">
        <v>16715</v>
      </c>
      <c r="S2053" s="807" t="s">
        <v>8952</v>
      </c>
      <c r="T2053" s="800" t="s">
        <v>12992</v>
      </c>
      <c r="U2053" s="807"/>
      <c r="V2053" s="963"/>
      <c r="W2053" s="807"/>
      <c r="X2053" s="807"/>
      <c r="Y2053" s="807"/>
      <c r="Z2053" s="807"/>
      <c r="AA2053" s="807"/>
      <c r="AB2053" s="807"/>
      <c r="AC2053" s="807"/>
      <c r="AD2053" s="807"/>
      <c r="AE2053" s="807"/>
      <c r="AF2053" s="807"/>
      <c r="AG2053" s="807"/>
      <c r="AH2053" s="807"/>
      <c r="AI2053" s="807"/>
      <c r="AJ2053" s="807"/>
    </row>
    <row r="2054" spans="2:36" ht="45" customHeight="1" x14ac:dyDescent="0.25">
      <c r="B2054" s="784">
        <v>2046</v>
      </c>
      <c r="C2054" s="785" t="s">
        <v>2759</v>
      </c>
      <c r="D2054" s="785" t="s">
        <v>12995</v>
      </c>
      <c r="E2054" s="807" t="s">
        <v>17411</v>
      </c>
      <c r="F2054" s="785" t="s">
        <v>12996</v>
      </c>
      <c r="G2054" s="807" t="s">
        <v>2856</v>
      </c>
      <c r="H2054" s="807"/>
      <c r="I2054" s="807"/>
      <c r="J2054" s="807"/>
      <c r="K2054" s="807"/>
      <c r="L2054" s="807">
        <f t="shared" si="170"/>
        <v>518.40000000000009</v>
      </c>
      <c r="M2054" s="807"/>
      <c r="N2054" s="788">
        <v>43.2</v>
      </c>
      <c r="O2054" s="788"/>
      <c r="P2054" s="788"/>
      <c r="Q2054" s="807" t="s">
        <v>12996</v>
      </c>
      <c r="R2054" s="807" t="s">
        <v>16715</v>
      </c>
      <c r="S2054" s="807" t="s">
        <v>8952</v>
      </c>
      <c r="T2054" s="800" t="s">
        <v>12997</v>
      </c>
      <c r="U2054" s="807"/>
      <c r="V2054" s="963">
        <v>2</v>
      </c>
      <c r="W2054" s="807" t="s">
        <v>13949</v>
      </c>
      <c r="X2054" s="807"/>
      <c r="Y2054" s="807"/>
      <c r="Z2054" s="807"/>
      <c r="AA2054" s="807">
        <v>1</v>
      </c>
      <c r="AB2054" s="807" t="s">
        <v>10525</v>
      </c>
      <c r="AC2054" s="807"/>
      <c r="AD2054" s="807" t="s">
        <v>2239</v>
      </c>
      <c r="AE2054" s="807" t="s">
        <v>2239</v>
      </c>
      <c r="AF2054" s="807" t="s">
        <v>2239</v>
      </c>
      <c r="AG2054" s="807" t="s">
        <v>2239</v>
      </c>
      <c r="AH2054" s="807"/>
      <c r="AI2054" s="807"/>
      <c r="AJ2054" s="807"/>
    </row>
    <row r="2055" spans="2:36" ht="45" customHeight="1" x14ac:dyDescent="0.25">
      <c r="B2055" s="784">
        <v>2047</v>
      </c>
      <c r="C2055" s="785" t="s">
        <v>2759</v>
      </c>
      <c r="D2055" s="785" t="s">
        <v>12998</v>
      </c>
      <c r="E2055" s="807" t="s">
        <v>12999</v>
      </c>
      <c r="F2055" s="785" t="s">
        <v>14849</v>
      </c>
      <c r="G2055" s="807" t="s">
        <v>2856</v>
      </c>
      <c r="H2055" s="807"/>
      <c r="I2055" s="807"/>
      <c r="J2055" s="807"/>
      <c r="K2055" s="807"/>
      <c r="L2055" s="807">
        <f t="shared" si="170"/>
        <v>9.6000000000000014</v>
      </c>
      <c r="M2055" s="807"/>
      <c r="N2055" s="788">
        <v>0.8</v>
      </c>
      <c r="O2055" s="788"/>
      <c r="P2055" s="788"/>
      <c r="Q2055" s="807" t="s">
        <v>14849</v>
      </c>
      <c r="R2055" s="807" t="s">
        <v>16715</v>
      </c>
      <c r="S2055" s="807" t="s">
        <v>8952</v>
      </c>
      <c r="T2055" s="800" t="s">
        <v>14850</v>
      </c>
      <c r="U2055" s="807"/>
      <c r="V2055" s="963">
        <v>1</v>
      </c>
      <c r="W2055" s="807" t="s">
        <v>13950</v>
      </c>
      <c r="X2055" s="807"/>
      <c r="Y2055" s="807"/>
      <c r="Z2055" s="807"/>
      <c r="AA2055" s="807"/>
      <c r="AB2055" s="807"/>
      <c r="AC2055" s="807"/>
      <c r="AD2055" s="807" t="s">
        <v>2239</v>
      </c>
      <c r="AE2055" s="807" t="s">
        <v>2239</v>
      </c>
      <c r="AF2055" s="807" t="s">
        <v>2239</v>
      </c>
      <c r="AG2055" s="807" t="s">
        <v>2239</v>
      </c>
      <c r="AH2055" s="807"/>
      <c r="AI2055" s="807"/>
      <c r="AJ2055" s="807"/>
    </row>
    <row r="2056" spans="2:36" ht="60" customHeight="1" x14ac:dyDescent="0.25">
      <c r="B2056" s="784">
        <v>2048</v>
      </c>
      <c r="C2056" s="785" t="s">
        <v>2759</v>
      </c>
      <c r="D2056" s="785" t="s">
        <v>13003</v>
      </c>
      <c r="E2056" s="807" t="s">
        <v>13002</v>
      </c>
      <c r="F2056" s="785" t="s">
        <v>13004</v>
      </c>
      <c r="G2056" s="807" t="s">
        <v>2856</v>
      </c>
      <c r="H2056" s="807"/>
      <c r="I2056" s="807"/>
      <c r="J2056" s="807"/>
      <c r="K2056" s="807"/>
      <c r="L2056" s="807">
        <f t="shared" si="170"/>
        <v>211.20000000000002</v>
      </c>
      <c r="M2056" s="807"/>
      <c r="N2056" s="788">
        <v>17.600000000000001</v>
      </c>
      <c r="O2056" s="788"/>
      <c r="P2056" s="788"/>
      <c r="Q2056" s="807" t="s">
        <v>13004</v>
      </c>
      <c r="R2056" s="807" t="s">
        <v>16715</v>
      </c>
      <c r="S2056" s="807" t="s">
        <v>8952</v>
      </c>
      <c r="T2056" s="800" t="s">
        <v>13005</v>
      </c>
      <c r="U2056" s="807"/>
      <c r="V2056" s="963">
        <v>2</v>
      </c>
      <c r="W2056" s="807" t="s">
        <v>13848</v>
      </c>
      <c r="X2056" s="807"/>
      <c r="Y2056" s="807"/>
      <c r="Z2056" s="807"/>
      <c r="AA2056" s="807"/>
      <c r="AB2056" s="807"/>
      <c r="AC2056" s="807"/>
      <c r="AD2056" s="807" t="s">
        <v>2239</v>
      </c>
      <c r="AE2056" s="807" t="s">
        <v>2239</v>
      </c>
      <c r="AF2056" s="807" t="s">
        <v>2239</v>
      </c>
      <c r="AG2056" s="807" t="s">
        <v>2239</v>
      </c>
      <c r="AH2056" s="807"/>
      <c r="AI2056" s="807"/>
      <c r="AJ2056" s="807"/>
    </row>
    <row r="2057" spans="2:36" ht="75" customHeight="1" x14ac:dyDescent="0.25">
      <c r="B2057" s="784">
        <v>2049</v>
      </c>
      <c r="C2057" s="785" t="s">
        <v>2759</v>
      </c>
      <c r="D2057" s="785" t="s">
        <v>13007</v>
      </c>
      <c r="E2057" s="807" t="s">
        <v>13006</v>
      </c>
      <c r="F2057" s="785" t="s">
        <v>13008</v>
      </c>
      <c r="G2057" s="807" t="s">
        <v>2856</v>
      </c>
      <c r="H2057" s="807"/>
      <c r="I2057" s="807"/>
      <c r="J2057" s="807"/>
      <c r="K2057" s="807"/>
      <c r="L2057" s="807">
        <f t="shared" si="170"/>
        <v>153.60000000000002</v>
      </c>
      <c r="M2057" s="807"/>
      <c r="N2057" s="788">
        <v>12.8</v>
      </c>
      <c r="O2057" s="788"/>
      <c r="P2057" s="788"/>
      <c r="Q2057" s="807" t="s">
        <v>13008</v>
      </c>
      <c r="R2057" s="807" t="s">
        <v>16715</v>
      </c>
      <c r="S2057" s="807" t="s">
        <v>8952</v>
      </c>
      <c r="T2057" s="800" t="s">
        <v>13009</v>
      </c>
      <c r="U2057" s="807"/>
      <c r="V2057" s="963">
        <v>4</v>
      </c>
      <c r="W2057" s="807" t="s">
        <v>13847</v>
      </c>
      <c r="X2057" s="807"/>
      <c r="Y2057" s="807"/>
      <c r="Z2057" s="807"/>
      <c r="AA2057" s="807">
        <v>1</v>
      </c>
      <c r="AB2057" s="807" t="s">
        <v>10525</v>
      </c>
      <c r="AC2057" s="807"/>
      <c r="AD2057" s="807" t="s">
        <v>10027</v>
      </c>
      <c r="AE2057" s="807" t="s">
        <v>10027</v>
      </c>
      <c r="AF2057" s="807" t="s">
        <v>10027</v>
      </c>
      <c r="AG2057" s="807" t="s">
        <v>2239</v>
      </c>
      <c r="AH2057" s="807"/>
      <c r="AI2057" s="807"/>
      <c r="AJ2057" s="807"/>
    </row>
    <row r="2058" spans="2:36" ht="45" customHeight="1" x14ac:dyDescent="0.25">
      <c r="B2058" s="784">
        <v>2050</v>
      </c>
      <c r="C2058" s="785" t="s">
        <v>2759</v>
      </c>
      <c r="D2058" s="785" t="s">
        <v>13010</v>
      </c>
      <c r="E2058" s="807" t="s">
        <v>13011</v>
      </c>
      <c r="F2058" s="785" t="s">
        <v>13012</v>
      </c>
      <c r="G2058" s="807" t="s">
        <v>2856</v>
      </c>
      <c r="H2058" s="807"/>
      <c r="I2058" s="807"/>
      <c r="J2058" s="807"/>
      <c r="K2058" s="807"/>
      <c r="L2058" s="807">
        <f t="shared" si="170"/>
        <v>126.72</v>
      </c>
      <c r="M2058" s="807"/>
      <c r="N2058" s="788">
        <v>10.56</v>
      </c>
      <c r="O2058" s="788"/>
      <c r="P2058" s="788"/>
      <c r="Q2058" s="807" t="s">
        <v>13012</v>
      </c>
      <c r="R2058" s="807" t="s">
        <v>16715</v>
      </c>
      <c r="S2058" s="807" t="s">
        <v>8952</v>
      </c>
      <c r="T2058" s="800" t="s">
        <v>13013</v>
      </c>
      <c r="U2058" s="807"/>
      <c r="V2058" s="963">
        <v>2</v>
      </c>
      <c r="W2058" s="807" t="s">
        <v>13848</v>
      </c>
      <c r="X2058" s="807"/>
      <c r="Y2058" s="807"/>
      <c r="Z2058" s="807"/>
      <c r="AA2058" s="807"/>
      <c r="AB2058" s="807"/>
      <c r="AC2058" s="807"/>
      <c r="AD2058" s="807" t="s">
        <v>10027</v>
      </c>
      <c r="AE2058" s="807" t="s">
        <v>10027</v>
      </c>
      <c r="AF2058" s="807" t="s">
        <v>2239</v>
      </c>
      <c r="AG2058" s="807" t="s">
        <v>2239</v>
      </c>
      <c r="AH2058" s="807"/>
      <c r="AI2058" s="807" t="s">
        <v>13951</v>
      </c>
      <c r="AJ2058" s="807"/>
    </row>
    <row r="2059" spans="2:36" ht="45" customHeight="1" x14ac:dyDescent="0.25">
      <c r="B2059" s="784">
        <v>2051</v>
      </c>
      <c r="C2059" s="785" t="s">
        <v>2759</v>
      </c>
      <c r="D2059" s="785" t="s">
        <v>13014</v>
      </c>
      <c r="E2059" s="807" t="s">
        <v>12928</v>
      </c>
      <c r="F2059" s="785" t="s">
        <v>12929</v>
      </c>
      <c r="G2059" s="807" t="s">
        <v>2856</v>
      </c>
      <c r="H2059" s="807"/>
      <c r="I2059" s="807"/>
      <c r="J2059" s="807"/>
      <c r="K2059" s="807"/>
      <c r="L2059" s="807">
        <f t="shared" si="170"/>
        <v>384</v>
      </c>
      <c r="M2059" s="807"/>
      <c r="N2059" s="788">
        <v>32</v>
      </c>
      <c r="O2059" s="788"/>
      <c r="P2059" s="788"/>
      <c r="Q2059" s="807" t="s">
        <v>12929</v>
      </c>
      <c r="R2059" s="807" t="s">
        <v>16715</v>
      </c>
      <c r="S2059" s="807" t="s">
        <v>8952</v>
      </c>
      <c r="T2059" s="800" t="s">
        <v>13015</v>
      </c>
      <c r="U2059" s="807"/>
      <c r="V2059" s="963"/>
      <c r="W2059" s="807"/>
      <c r="X2059" s="807"/>
      <c r="Y2059" s="807"/>
      <c r="Z2059" s="807"/>
      <c r="AA2059" s="807"/>
      <c r="AB2059" s="807"/>
      <c r="AC2059" s="807"/>
      <c r="AD2059" s="807"/>
      <c r="AE2059" s="807"/>
      <c r="AF2059" s="807"/>
      <c r="AG2059" s="807"/>
      <c r="AH2059" s="807"/>
      <c r="AI2059" s="807"/>
      <c r="AJ2059" s="807"/>
    </row>
    <row r="2060" spans="2:36" ht="45" customHeight="1" x14ac:dyDescent="0.25">
      <c r="B2060" s="784">
        <v>2052</v>
      </c>
      <c r="C2060" s="785" t="s">
        <v>2790</v>
      </c>
      <c r="D2060" s="785" t="s">
        <v>13016</v>
      </c>
      <c r="E2060" s="807" t="s">
        <v>13017</v>
      </c>
      <c r="F2060" s="785" t="s">
        <v>13018</v>
      </c>
      <c r="G2060" s="807" t="s">
        <v>2856</v>
      </c>
      <c r="H2060" s="807"/>
      <c r="I2060" s="807"/>
      <c r="J2060" s="807"/>
      <c r="K2060" s="807"/>
      <c r="L2060" s="807">
        <f t="shared" si="170"/>
        <v>126.72</v>
      </c>
      <c r="M2060" s="807"/>
      <c r="N2060" s="788">
        <v>10.56</v>
      </c>
      <c r="O2060" s="788"/>
      <c r="P2060" s="788"/>
      <c r="Q2060" s="807" t="s">
        <v>13018</v>
      </c>
      <c r="R2060" s="807" t="s">
        <v>16715</v>
      </c>
      <c r="S2060" s="807" t="s">
        <v>8952</v>
      </c>
      <c r="T2060" s="800" t="s">
        <v>13019</v>
      </c>
      <c r="U2060" s="807"/>
      <c r="V2060" s="963"/>
      <c r="W2060" s="807"/>
      <c r="X2060" s="807"/>
      <c r="Y2060" s="807"/>
      <c r="Z2060" s="807" t="s">
        <v>1570</v>
      </c>
      <c r="AA2060" s="807"/>
      <c r="AB2060" s="807"/>
      <c r="AC2060" s="807"/>
      <c r="AD2060" s="807" t="s">
        <v>2239</v>
      </c>
      <c r="AE2060" s="807" t="s">
        <v>2239</v>
      </c>
      <c r="AF2060" s="807" t="s">
        <v>2239</v>
      </c>
      <c r="AG2060" s="807" t="s">
        <v>2239</v>
      </c>
      <c r="AH2060" s="807"/>
      <c r="AI2060" s="807"/>
      <c r="AJ2060" s="807"/>
    </row>
    <row r="2061" spans="2:36" ht="45" customHeight="1" x14ac:dyDescent="0.25">
      <c r="B2061" s="784">
        <v>2053</v>
      </c>
      <c r="C2061" s="785" t="s">
        <v>2768</v>
      </c>
      <c r="D2061" s="785" t="s">
        <v>14852</v>
      </c>
      <c r="E2061" s="807" t="s">
        <v>13022</v>
      </c>
      <c r="F2061" s="785" t="s">
        <v>13023</v>
      </c>
      <c r="G2061" s="807" t="s">
        <v>2856</v>
      </c>
      <c r="H2061" s="807"/>
      <c r="I2061" s="807"/>
      <c r="J2061" s="807"/>
      <c r="K2061" s="807"/>
      <c r="L2061" s="807">
        <f t="shared" si="170"/>
        <v>237.60000000000002</v>
      </c>
      <c r="M2061" s="807"/>
      <c r="N2061" s="788">
        <v>19.8</v>
      </c>
      <c r="O2061" s="788"/>
      <c r="P2061" s="788"/>
      <c r="Q2061" s="807" t="s">
        <v>13023</v>
      </c>
      <c r="R2061" s="807" t="s">
        <v>16715</v>
      </c>
      <c r="S2061" s="807" t="s">
        <v>8952</v>
      </c>
      <c r="T2061" s="800" t="s">
        <v>14851</v>
      </c>
      <c r="U2061" s="807"/>
      <c r="V2061" s="963">
        <v>4</v>
      </c>
      <c r="W2061" s="807" t="s">
        <v>13847</v>
      </c>
      <c r="X2061" s="807"/>
      <c r="Y2061" s="807"/>
      <c r="Z2061" s="807"/>
      <c r="AA2061" s="807"/>
      <c r="AB2061" s="807"/>
      <c r="AC2061" s="807"/>
      <c r="AD2061" s="807" t="s">
        <v>10027</v>
      </c>
      <c r="AE2061" s="807" t="s">
        <v>10027</v>
      </c>
      <c r="AF2061" s="807" t="s">
        <v>10027</v>
      </c>
      <c r="AG2061" s="807" t="s">
        <v>2239</v>
      </c>
      <c r="AH2061" s="807"/>
      <c r="AI2061" s="807"/>
      <c r="AJ2061" s="807"/>
    </row>
    <row r="2062" spans="2:36" ht="45" customHeight="1" x14ac:dyDescent="0.25">
      <c r="B2062" s="784">
        <v>2054</v>
      </c>
      <c r="C2062" s="785" t="s">
        <v>2759</v>
      </c>
      <c r="D2062" s="785" t="s">
        <v>7902</v>
      </c>
      <c r="E2062" s="807" t="s">
        <v>13046</v>
      </c>
      <c r="F2062" s="785" t="s">
        <v>9262</v>
      </c>
      <c r="G2062" s="807" t="s">
        <v>9071</v>
      </c>
      <c r="H2062" s="807"/>
      <c r="I2062" s="807"/>
      <c r="J2062" s="807"/>
      <c r="K2062" s="807">
        <v>8409.2999999999993</v>
      </c>
      <c r="L2062" s="807">
        <f t="shared" si="170"/>
        <v>723.19979999999987</v>
      </c>
      <c r="M2062" s="807">
        <f t="shared" si="170"/>
        <v>235.46039999999999</v>
      </c>
      <c r="N2062" s="786">
        <f t="shared" ref="N2062:N2063" si="173">(K2062*0.086)/12</f>
        <v>60.266649999999991</v>
      </c>
      <c r="O2062" s="786">
        <f t="shared" ref="O2062:O2063" si="174">(K2062*0.028)/12</f>
        <v>19.621700000000001</v>
      </c>
      <c r="P2062" s="788" t="s">
        <v>13047</v>
      </c>
      <c r="Q2062" s="788" t="s">
        <v>13047</v>
      </c>
      <c r="R2062" s="807" t="s">
        <v>16712</v>
      </c>
      <c r="S2062" s="807" t="s">
        <v>9057</v>
      </c>
      <c r="T2062" s="800" t="s">
        <v>7904</v>
      </c>
      <c r="U2062" s="807"/>
      <c r="V2062" s="963">
        <v>2</v>
      </c>
      <c r="W2062" s="807" t="s">
        <v>13048</v>
      </c>
      <c r="X2062" s="807"/>
      <c r="Y2062" s="807"/>
      <c r="Z2062" s="807"/>
      <c r="AA2062" s="807"/>
      <c r="AB2062" s="807"/>
      <c r="AC2062" s="807"/>
      <c r="AD2062" s="807"/>
      <c r="AE2062" s="807"/>
      <c r="AF2062" s="807"/>
      <c r="AG2062" s="807"/>
      <c r="AH2062" s="807"/>
      <c r="AI2062" s="807" t="s">
        <v>13302</v>
      </c>
      <c r="AJ2062" s="807"/>
    </row>
    <row r="2063" spans="2:36" ht="60" customHeight="1" x14ac:dyDescent="0.25">
      <c r="B2063" s="784">
        <v>2055</v>
      </c>
      <c r="C2063" s="785" t="s">
        <v>2759</v>
      </c>
      <c r="D2063" s="785" t="s">
        <v>13049</v>
      </c>
      <c r="E2063" s="807" t="s">
        <v>13050</v>
      </c>
      <c r="F2063" s="785" t="s">
        <v>13051</v>
      </c>
      <c r="G2063" s="807" t="s">
        <v>9071</v>
      </c>
      <c r="H2063" s="807"/>
      <c r="I2063" s="807"/>
      <c r="J2063" s="807"/>
      <c r="K2063" s="807">
        <v>10131.5</v>
      </c>
      <c r="L2063" s="807">
        <f t="shared" ref="L2063:M2065" si="175">N2063*12</f>
        <v>871.30899999999997</v>
      </c>
      <c r="M2063" s="807">
        <f t="shared" si="175"/>
        <v>283.68200000000002</v>
      </c>
      <c r="N2063" s="786">
        <f t="shared" si="173"/>
        <v>72.609083333333331</v>
      </c>
      <c r="O2063" s="786">
        <f t="shared" si="174"/>
        <v>23.640166666666669</v>
      </c>
      <c r="P2063" s="786" t="s">
        <v>2549</v>
      </c>
      <c r="Q2063" s="786" t="s">
        <v>2549</v>
      </c>
      <c r="R2063" s="807" t="s">
        <v>16712</v>
      </c>
      <c r="S2063" s="807" t="s">
        <v>8952</v>
      </c>
      <c r="T2063" s="800" t="s">
        <v>13052</v>
      </c>
      <c r="U2063" s="807"/>
      <c r="V2063" s="963">
        <v>5</v>
      </c>
      <c r="W2063" s="807" t="s">
        <v>10959</v>
      </c>
      <c r="X2063" s="807"/>
      <c r="Y2063" s="807"/>
      <c r="Z2063" s="807"/>
      <c r="AA2063" s="807"/>
      <c r="AB2063" s="807"/>
      <c r="AC2063" s="807"/>
      <c r="AD2063" s="807"/>
      <c r="AE2063" s="807"/>
      <c r="AF2063" s="807"/>
      <c r="AG2063" s="807"/>
      <c r="AH2063" s="807"/>
      <c r="AI2063" s="807"/>
      <c r="AJ2063" s="807"/>
    </row>
    <row r="2064" spans="2:36" ht="165" customHeight="1" x14ac:dyDescent="0.25">
      <c r="B2064" s="784">
        <v>2056</v>
      </c>
      <c r="C2064" s="785" t="s">
        <v>3162</v>
      </c>
      <c r="D2064" s="785" t="s">
        <v>13103</v>
      </c>
      <c r="E2064" s="807" t="s">
        <v>17073</v>
      </c>
      <c r="F2064" s="787" t="s">
        <v>9659</v>
      </c>
      <c r="G2064" s="784" t="s">
        <v>1105</v>
      </c>
      <c r="H2064" s="807"/>
      <c r="I2064" s="807"/>
      <c r="J2064" s="807"/>
      <c r="K2064" s="807">
        <v>2648.27</v>
      </c>
      <c r="L2064" s="807">
        <f t="shared" si="175"/>
        <v>230.39999999999998</v>
      </c>
      <c r="M2064" s="807">
        <f t="shared" si="175"/>
        <v>71.52</v>
      </c>
      <c r="N2064" s="788">
        <v>19.2</v>
      </c>
      <c r="O2064" s="788">
        <v>5.96</v>
      </c>
      <c r="P2064" s="788" t="s">
        <v>1527</v>
      </c>
      <c r="Q2064" s="807" t="s">
        <v>813</v>
      </c>
      <c r="R2064" s="807" t="s">
        <v>17287</v>
      </c>
      <c r="S2064" s="807" t="s">
        <v>8952</v>
      </c>
      <c r="T2064" s="807" t="s">
        <v>14677</v>
      </c>
      <c r="U2064" s="807">
        <v>14.2</v>
      </c>
      <c r="V2064" s="963">
        <v>3</v>
      </c>
      <c r="W2064" s="807" t="s">
        <v>1564</v>
      </c>
      <c r="X2064" s="807">
        <v>1</v>
      </c>
      <c r="Y2064" s="807" t="s">
        <v>10266</v>
      </c>
      <c r="Z2064" s="807" t="s">
        <v>9475</v>
      </c>
      <c r="AA2064" s="807"/>
      <c r="AB2064" s="807" t="s">
        <v>13105</v>
      </c>
      <c r="AC2064" s="807" t="s">
        <v>10027</v>
      </c>
      <c r="AD2064" s="807" t="s">
        <v>10027</v>
      </c>
      <c r="AE2064" s="807" t="s">
        <v>10027</v>
      </c>
      <c r="AF2064" s="807" t="s">
        <v>10027</v>
      </c>
      <c r="AG2064" s="807"/>
      <c r="AH2064" s="807"/>
      <c r="AI2064" s="807"/>
      <c r="AJ2064" s="807"/>
    </row>
    <row r="2065" spans="2:36" ht="60" customHeight="1" x14ac:dyDescent="0.25">
      <c r="B2065" s="784">
        <v>2057</v>
      </c>
      <c r="C2065" s="785" t="s">
        <v>2844</v>
      </c>
      <c r="D2065" s="785" t="s">
        <v>13122</v>
      </c>
      <c r="E2065" s="807" t="s">
        <v>16379</v>
      </c>
      <c r="F2065" s="787" t="s">
        <v>13123</v>
      </c>
      <c r="G2065" s="784" t="s">
        <v>1104</v>
      </c>
      <c r="H2065" s="807"/>
      <c r="I2065" s="807"/>
      <c r="J2065" s="807"/>
      <c r="K2065" s="807">
        <v>3585.3</v>
      </c>
      <c r="L2065" s="807">
        <f t="shared" si="175"/>
        <v>1207.8000000000002</v>
      </c>
      <c r="M2065" s="807">
        <f t="shared" si="175"/>
        <v>96.84</v>
      </c>
      <c r="N2065" s="788">
        <v>100.65</v>
      </c>
      <c r="O2065" s="788">
        <v>8.07</v>
      </c>
      <c r="P2065" s="807" t="s">
        <v>16711</v>
      </c>
      <c r="Q2065" s="807" t="s">
        <v>16711</v>
      </c>
      <c r="R2065" s="807" t="s">
        <v>8298</v>
      </c>
      <c r="S2065" s="807" t="s">
        <v>8952</v>
      </c>
      <c r="T2065" s="807" t="s">
        <v>14678</v>
      </c>
      <c r="U2065" s="807"/>
      <c r="V2065" s="963">
        <v>2</v>
      </c>
      <c r="W2065" s="807" t="s">
        <v>1564</v>
      </c>
      <c r="X2065" s="807"/>
      <c r="Y2065" s="807"/>
      <c r="Z2065" s="807"/>
      <c r="AA2065" s="807"/>
      <c r="AB2065" s="807"/>
      <c r="AC2065" s="807" t="s">
        <v>10027</v>
      </c>
      <c r="AD2065" s="807"/>
      <c r="AE2065" s="807"/>
      <c r="AF2065" s="807"/>
      <c r="AG2065" s="807"/>
      <c r="AH2065" s="807"/>
      <c r="AI2065" s="807" t="s">
        <v>11344</v>
      </c>
      <c r="AJ2065" s="807"/>
    </row>
    <row r="2066" spans="2:36" s="577" customFormat="1" ht="66" customHeight="1" x14ac:dyDescent="0.25">
      <c r="B2066" s="784">
        <v>2058</v>
      </c>
      <c r="C2066" s="785" t="s">
        <v>2759</v>
      </c>
      <c r="D2066" s="785" t="s">
        <v>16387</v>
      </c>
      <c r="E2066" s="807" t="s">
        <v>13126</v>
      </c>
      <c r="F2066" s="787" t="s">
        <v>18116</v>
      </c>
      <c r="G2066" s="784" t="s">
        <v>1105</v>
      </c>
      <c r="H2066" s="807"/>
      <c r="I2066" s="807"/>
      <c r="J2066" s="807"/>
      <c r="K2066" s="1020">
        <v>5628.5</v>
      </c>
      <c r="L2066" s="807">
        <f>N2066*12</f>
        <v>365.28000000000003</v>
      </c>
      <c r="M2066" s="807"/>
      <c r="N2066" s="1020">
        <v>30.44</v>
      </c>
      <c r="O2066" s="1020"/>
      <c r="P2066" s="788" t="s">
        <v>1527</v>
      </c>
      <c r="Q2066" s="807" t="s">
        <v>813</v>
      </c>
      <c r="R2066" s="807" t="s">
        <v>17287</v>
      </c>
      <c r="S2066" s="807" t="s">
        <v>8952</v>
      </c>
      <c r="T2066" s="807" t="s">
        <v>14682</v>
      </c>
      <c r="U2066" s="807">
        <v>14.2</v>
      </c>
      <c r="V2066" s="1017">
        <v>1</v>
      </c>
      <c r="W2066" s="807" t="s">
        <v>1564</v>
      </c>
      <c r="X2066" s="807">
        <v>1</v>
      </c>
      <c r="Y2066" s="807" t="s">
        <v>11415</v>
      </c>
      <c r="Z2066" s="807"/>
      <c r="AA2066" s="807"/>
      <c r="AB2066" s="807"/>
      <c r="AC2066" s="807" t="s">
        <v>10027</v>
      </c>
      <c r="AD2066" s="807" t="s">
        <v>10027</v>
      </c>
      <c r="AE2066" s="807" t="s">
        <v>10027</v>
      </c>
      <c r="AF2066" s="807" t="s">
        <v>10027</v>
      </c>
      <c r="AG2066" s="807"/>
      <c r="AH2066" s="807" t="s">
        <v>663</v>
      </c>
      <c r="AI2066" s="807" t="s">
        <v>17811</v>
      </c>
      <c r="AJ2066" s="807" t="s">
        <v>17990</v>
      </c>
    </row>
    <row r="2067" spans="2:36" ht="75" customHeight="1" x14ac:dyDescent="0.25">
      <c r="B2067" s="784">
        <v>2059</v>
      </c>
      <c r="C2067" s="785" t="s">
        <v>2790</v>
      </c>
      <c r="D2067" s="785" t="s">
        <v>13137</v>
      </c>
      <c r="E2067" s="807" t="s">
        <v>13138</v>
      </c>
      <c r="F2067" s="787" t="s">
        <v>15026</v>
      </c>
      <c r="G2067" s="807" t="s">
        <v>9071</v>
      </c>
      <c r="H2067" s="807"/>
      <c r="I2067" s="807"/>
      <c r="J2067" s="807"/>
      <c r="K2067" s="807"/>
      <c r="L2067" s="807">
        <f t="shared" ref="L2067:M2130" si="176">N2067*12</f>
        <v>278.39999999999998</v>
      </c>
      <c r="M2067" s="807"/>
      <c r="N2067" s="788">
        <v>23.2</v>
      </c>
      <c r="O2067" s="786">
        <f t="shared" ref="O2067:O2069" si="177">(K2067*0.028)/12</f>
        <v>0</v>
      </c>
      <c r="P2067" s="788"/>
      <c r="Q2067" s="788"/>
      <c r="R2067" s="807" t="s">
        <v>16712</v>
      </c>
      <c r="S2067" s="807" t="s">
        <v>8952</v>
      </c>
      <c r="T2067" s="807" t="s">
        <v>14683</v>
      </c>
      <c r="U2067" s="807"/>
      <c r="V2067" s="963">
        <v>1</v>
      </c>
      <c r="W2067" s="870" t="s">
        <v>16897</v>
      </c>
      <c r="X2067" s="807"/>
      <c r="Y2067" s="807"/>
      <c r="Z2067" s="807"/>
      <c r="AA2067" s="807"/>
      <c r="AB2067" s="807" t="s">
        <v>13139</v>
      </c>
      <c r="AC2067" s="807"/>
      <c r="AD2067" s="807"/>
      <c r="AE2067" s="807"/>
      <c r="AF2067" s="807"/>
      <c r="AG2067" s="807"/>
      <c r="AH2067" s="807"/>
      <c r="AI2067" s="807"/>
      <c r="AJ2067" s="807"/>
    </row>
    <row r="2068" spans="2:36" ht="45" customHeight="1" x14ac:dyDescent="0.25">
      <c r="B2068" s="784">
        <v>2060</v>
      </c>
      <c r="C2068" s="785" t="s">
        <v>2759</v>
      </c>
      <c r="D2068" s="785" t="s">
        <v>13141</v>
      </c>
      <c r="E2068" s="835" t="s">
        <v>13142</v>
      </c>
      <c r="F2068" s="785" t="s">
        <v>13141</v>
      </c>
      <c r="G2068" s="807" t="s">
        <v>9071</v>
      </c>
      <c r="H2068" s="812"/>
      <c r="I2068" s="807"/>
      <c r="J2068" s="807"/>
      <c r="K2068" s="807">
        <v>5511</v>
      </c>
      <c r="L2068" s="807">
        <f t="shared" si="176"/>
        <v>473.94600000000003</v>
      </c>
      <c r="M2068" s="807">
        <f t="shared" si="176"/>
        <v>154.30799999999999</v>
      </c>
      <c r="N2068" s="786">
        <f t="shared" ref="N2068:N2069" si="178">(K2068*0.086)/12</f>
        <v>39.4955</v>
      </c>
      <c r="O2068" s="786">
        <f t="shared" si="177"/>
        <v>12.859</v>
      </c>
      <c r="P2068" s="807" t="s">
        <v>13144</v>
      </c>
      <c r="Q2068" s="807" t="s">
        <v>13144</v>
      </c>
      <c r="R2068" s="807" t="s">
        <v>16712</v>
      </c>
      <c r="S2068" s="807" t="s">
        <v>8952</v>
      </c>
      <c r="T2068" s="807" t="s">
        <v>13145</v>
      </c>
      <c r="U2068" s="807"/>
      <c r="V2068" s="963"/>
      <c r="W2068" s="807"/>
      <c r="X2068" s="807"/>
      <c r="Y2068" s="807"/>
      <c r="Z2068" s="807" t="s">
        <v>13143</v>
      </c>
      <c r="AA2068" s="807"/>
      <c r="AB2068" s="807"/>
      <c r="AC2068" s="807"/>
      <c r="AD2068" s="807"/>
      <c r="AE2068" s="807"/>
      <c r="AF2068" s="807"/>
      <c r="AG2068" s="807"/>
      <c r="AH2068" s="807"/>
      <c r="AI2068" s="807"/>
      <c r="AJ2068" s="807"/>
    </row>
    <row r="2069" spans="2:36" ht="45" customHeight="1" x14ac:dyDescent="0.25">
      <c r="B2069" s="784">
        <v>2061</v>
      </c>
      <c r="C2069" s="798" t="s">
        <v>2759</v>
      </c>
      <c r="D2069" s="785" t="s">
        <v>14684</v>
      </c>
      <c r="E2069" s="807" t="s">
        <v>13149</v>
      </c>
      <c r="F2069" s="785" t="s">
        <v>13148</v>
      </c>
      <c r="G2069" s="807" t="s">
        <v>9071</v>
      </c>
      <c r="H2069" s="807"/>
      <c r="I2069" s="807"/>
      <c r="J2069" s="807"/>
      <c r="K2069" s="807">
        <v>3565.9</v>
      </c>
      <c r="L2069" s="807">
        <f t="shared" si="176"/>
        <v>306.66739999999999</v>
      </c>
      <c r="M2069" s="807">
        <f t="shared" si="176"/>
        <v>99.845200000000006</v>
      </c>
      <c r="N2069" s="786">
        <f t="shared" si="178"/>
        <v>25.555616666666666</v>
      </c>
      <c r="O2069" s="786">
        <f t="shared" si="177"/>
        <v>8.3204333333333338</v>
      </c>
      <c r="P2069" s="786" t="s">
        <v>10138</v>
      </c>
      <c r="Q2069" s="786" t="s">
        <v>10138</v>
      </c>
      <c r="R2069" s="807" t="s">
        <v>16712</v>
      </c>
      <c r="S2069" s="807" t="s">
        <v>8952</v>
      </c>
      <c r="T2069" s="800" t="s">
        <v>14685</v>
      </c>
      <c r="U2069" s="807"/>
      <c r="V2069" s="963"/>
      <c r="W2069" s="807"/>
      <c r="X2069" s="807"/>
      <c r="Y2069" s="807"/>
      <c r="Z2069" s="807" t="s">
        <v>1570</v>
      </c>
      <c r="AA2069" s="807"/>
      <c r="AB2069" s="807"/>
      <c r="AC2069" s="807"/>
      <c r="AD2069" s="807"/>
      <c r="AE2069" s="807"/>
      <c r="AF2069" s="807"/>
      <c r="AG2069" s="807"/>
      <c r="AH2069" s="807"/>
      <c r="AI2069" s="807" t="s">
        <v>13302</v>
      </c>
      <c r="AJ2069" s="807"/>
    </row>
    <row r="2070" spans="2:36" ht="45" customHeight="1" x14ac:dyDescent="0.25">
      <c r="B2070" s="784">
        <v>2062</v>
      </c>
      <c r="C2070" s="798" t="s">
        <v>2759</v>
      </c>
      <c r="D2070" s="785" t="s">
        <v>13151</v>
      </c>
      <c r="E2070" s="807" t="s">
        <v>13152</v>
      </c>
      <c r="F2070" s="785" t="s">
        <v>16968</v>
      </c>
      <c r="G2070" s="807" t="s">
        <v>10938</v>
      </c>
      <c r="H2070" s="807"/>
      <c r="I2070" s="807" t="s">
        <v>16021</v>
      </c>
      <c r="J2070" s="807"/>
      <c r="K2070" s="807">
        <v>4357.2</v>
      </c>
      <c r="L2070" s="807">
        <f t="shared" si="176"/>
        <v>494.40000000000003</v>
      </c>
      <c r="M2070" s="807">
        <f t="shared" si="176"/>
        <v>117.60000000000001</v>
      </c>
      <c r="N2070" s="786">
        <v>41.2</v>
      </c>
      <c r="O2070" s="786">
        <v>9.8000000000000007</v>
      </c>
      <c r="P2070" s="807" t="s">
        <v>815</v>
      </c>
      <c r="Q2070" s="807" t="s">
        <v>815</v>
      </c>
      <c r="R2070" s="807" t="s">
        <v>17287</v>
      </c>
      <c r="S2070" s="807" t="s">
        <v>8952</v>
      </c>
      <c r="T2070" s="800" t="s">
        <v>13153</v>
      </c>
      <c r="U2070" s="807">
        <v>11</v>
      </c>
      <c r="V2070" s="963">
        <v>3</v>
      </c>
      <c r="W2070" s="807" t="s">
        <v>11271</v>
      </c>
      <c r="X2070" s="807">
        <v>1</v>
      </c>
      <c r="Y2070" s="807" t="s">
        <v>10266</v>
      </c>
      <c r="Z2070" s="807"/>
      <c r="AA2070" s="807"/>
      <c r="AB2070" s="807"/>
      <c r="AC2070" s="807" t="s">
        <v>10027</v>
      </c>
      <c r="AD2070" s="807" t="s">
        <v>10027</v>
      </c>
      <c r="AE2070" s="807" t="s">
        <v>10027</v>
      </c>
      <c r="AF2070" s="807" t="s">
        <v>2239</v>
      </c>
      <c r="AG2070" s="807"/>
      <c r="AH2070" s="807"/>
      <c r="AI2070" s="807" t="s">
        <v>13302</v>
      </c>
      <c r="AJ2070" s="807"/>
    </row>
    <row r="2071" spans="2:36" ht="45" customHeight="1" x14ac:dyDescent="0.25">
      <c r="B2071" s="784">
        <v>2063</v>
      </c>
      <c r="C2071" s="798" t="s">
        <v>2759</v>
      </c>
      <c r="D2071" s="785" t="s">
        <v>13154</v>
      </c>
      <c r="E2071" s="807" t="s">
        <v>13155</v>
      </c>
      <c r="F2071" s="785" t="s">
        <v>13176</v>
      </c>
      <c r="G2071" s="807" t="s">
        <v>10938</v>
      </c>
      <c r="H2071" s="807"/>
      <c r="I2071" s="807"/>
      <c r="J2071" s="807"/>
      <c r="K2071" s="807">
        <v>3267.3</v>
      </c>
      <c r="L2071" s="807">
        <f t="shared" si="176"/>
        <v>284.28000000000003</v>
      </c>
      <c r="M2071" s="807">
        <f t="shared" si="176"/>
        <v>88.199999999999989</v>
      </c>
      <c r="N2071" s="786">
        <v>23.69</v>
      </c>
      <c r="O2071" s="786">
        <v>7.35</v>
      </c>
      <c r="P2071" s="807" t="s">
        <v>815</v>
      </c>
      <c r="Q2071" s="807" t="s">
        <v>815</v>
      </c>
      <c r="R2071" s="807" t="s">
        <v>17287</v>
      </c>
      <c r="S2071" s="807" t="s">
        <v>8952</v>
      </c>
      <c r="T2071" s="800" t="s">
        <v>13156</v>
      </c>
      <c r="U2071" s="807">
        <v>6</v>
      </c>
      <c r="V2071" s="963">
        <v>1</v>
      </c>
      <c r="W2071" s="807" t="s">
        <v>1564</v>
      </c>
      <c r="X2071" s="807">
        <v>1</v>
      </c>
      <c r="Y2071" s="807" t="s">
        <v>10266</v>
      </c>
      <c r="Z2071" s="807"/>
      <c r="AA2071" s="807"/>
      <c r="AB2071" s="807"/>
      <c r="AC2071" s="807" t="s">
        <v>10027</v>
      </c>
      <c r="AD2071" s="807" t="s">
        <v>10027</v>
      </c>
      <c r="AE2071" s="807" t="s">
        <v>10027</v>
      </c>
      <c r="AF2071" s="807" t="s">
        <v>2239</v>
      </c>
      <c r="AG2071" s="807"/>
      <c r="AH2071" s="807"/>
      <c r="AI2071" s="807" t="s">
        <v>13302</v>
      </c>
      <c r="AJ2071" s="807"/>
    </row>
    <row r="2072" spans="2:36" ht="30" customHeight="1" x14ac:dyDescent="0.25">
      <c r="B2072" s="784">
        <v>2064</v>
      </c>
      <c r="C2072" s="798" t="s">
        <v>2809</v>
      </c>
      <c r="D2072" s="785" t="s">
        <v>13158</v>
      </c>
      <c r="E2072" s="807" t="s">
        <v>13159</v>
      </c>
      <c r="F2072" s="785" t="s">
        <v>13158</v>
      </c>
      <c r="G2072" s="807" t="s">
        <v>1105</v>
      </c>
      <c r="H2072" s="807"/>
      <c r="I2072" s="807"/>
      <c r="J2072" s="807"/>
      <c r="K2072" s="807"/>
      <c r="L2072" s="807"/>
      <c r="M2072" s="807"/>
      <c r="N2072" s="786"/>
      <c r="O2072" s="786"/>
      <c r="P2072" s="788"/>
      <c r="Q2072" s="788"/>
      <c r="R2072" s="807"/>
      <c r="S2072" s="807" t="s">
        <v>9057</v>
      </c>
      <c r="T2072" s="800"/>
      <c r="U2072" s="807"/>
      <c r="V2072" s="963"/>
      <c r="W2072" s="807"/>
      <c r="X2072" s="807"/>
      <c r="Y2072" s="807"/>
      <c r="Z2072" s="807"/>
      <c r="AA2072" s="807"/>
      <c r="AB2072" s="807"/>
      <c r="AC2072" s="807"/>
      <c r="AD2072" s="807"/>
      <c r="AE2072" s="807"/>
      <c r="AF2072" s="807"/>
      <c r="AG2072" s="807"/>
      <c r="AH2072" s="807"/>
      <c r="AI2072" s="807"/>
      <c r="AJ2072" s="807"/>
    </row>
    <row r="2073" spans="2:36" ht="105" customHeight="1" x14ac:dyDescent="0.25">
      <c r="B2073" s="784">
        <v>2065</v>
      </c>
      <c r="C2073" s="798" t="s">
        <v>2759</v>
      </c>
      <c r="D2073" s="785" t="s">
        <v>13162</v>
      </c>
      <c r="E2073" s="807" t="s">
        <v>10176</v>
      </c>
      <c r="F2073" s="787" t="s">
        <v>13164</v>
      </c>
      <c r="G2073" s="807" t="s">
        <v>9071</v>
      </c>
      <c r="H2073" s="807" t="s">
        <v>10932</v>
      </c>
      <c r="I2073" s="807"/>
      <c r="J2073" s="807"/>
      <c r="K2073" s="807">
        <v>7401.1</v>
      </c>
      <c r="L2073" s="807">
        <f t="shared" si="176"/>
        <v>636.49459999999999</v>
      </c>
      <c r="M2073" s="807">
        <f t="shared" si="176"/>
        <v>207.23080000000004</v>
      </c>
      <c r="N2073" s="786">
        <f>K2073*0.086/12</f>
        <v>53.041216666666664</v>
      </c>
      <c r="O2073" s="786">
        <f>(K2073*0.028)/12</f>
        <v>17.269233333333336</v>
      </c>
      <c r="P2073" s="786" t="s">
        <v>13163</v>
      </c>
      <c r="Q2073" s="786" t="s">
        <v>13163</v>
      </c>
      <c r="R2073" s="807" t="s">
        <v>16712</v>
      </c>
      <c r="S2073" s="807" t="s">
        <v>8952</v>
      </c>
      <c r="T2073" s="800" t="s">
        <v>10931</v>
      </c>
      <c r="U2073" s="807"/>
      <c r="V2073" s="963">
        <v>5</v>
      </c>
      <c r="W2073" s="807" t="s">
        <v>1564</v>
      </c>
      <c r="X2073" s="807"/>
      <c r="Y2073" s="807"/>
      <c r="Z2073" s="807" t="s">
        <v>1610</v>
      </c>
      <c r="AA2073" s="807"/>
      <c r="AB2073" s="807"/>
      <c r="AC2073" s="807"/>
      <c r="AD2073" s="807"/>
      <c r="AE2073" s="807"/>
      <c r="AF2073" s="807"/>
      <c r="AG2073" s="807"/>
      <c r="AH2073" s="807"/>
      <c r="AI2073" s="807"/>
      <c r="AJ2073" s="807"/>
    </row>
    <row r="2074" spans="2:36" ht="60" customHeight="1" x14ac:dyDescent="0.25">
      <c r="B2074" s="784">
        <v>2066</v>
      </c>
      <c r="C2074" s="785" t="s">
        <v>2844</v>
      </c>
      <c r="D2074" s="785" t="s">
        <v>13165</v>
      </c>
      <c r="E2074" s="807" t="s">
        <v>13166</v>
      </c>
      <c r="F2074" s="787" t="s">
        <v>13123</v>
      </c>
      <c r="G2074" s="784" t="s">
        <v>1104</v>
      </c>
      <c r="H2074" s="807"/>
      <c r="I2074" s="807"/>
      <c r="J2074" s="807"/>
      <c r="K2074" s="807">
        <v>3585.3</v>
      </c>
      <c r="L2074" s="807">
        <f t="shared" si="176"/>
        <v>1156.8000000000002</v>
      </c>
      <c r="M2074" s="807">
        <f t="shared" si="176"/>
        <v>96.84</v>
      </c>
      <c r="N2074" s="788">
        <v>96.4</v>
      </c>
      <c r="O2074" s="788">
        <v>8.07</v>
      </c>
      <c r="P2074" s="807" t="s">
        <v>16692</v>
      </c>
      <c r="Q2074" s="807" t="s">
        <v>16692</v>
      </c>
      <c r="R2074" s="807" t="s">
        <v>17287</v>
      </c>
      <c r="S2074" s="807" t="s">
        <v>8952</v>
      </c>
      <c r="T2074" s="807" t="s">
        <v>14686</v>
      </c>
      <c r="U2074" s="807">
        <v>3</v>
      </c>
      <c r="V2074" s="963">
        <v>3</v>
      </c>
      <c r="W2074" s="807" t="s">
        <v>11376</v>
      </c>
      <c r="X2074" s="807"/>
      <c r="Y2074" s="807"/>
      <c r="Z2074" s="807"/>
      <c r="AA2074" s="807">
        <v>1</v>
      </c>
      <c r="AB2074" s="807" t="s">
        <v>10261</v>
      </c>
      <c r="AC2074" s="807" t="s">
        <v>10027</v>
      </c>
      <c r="AD2074" s="807"/>
      <c r="AE2074" s="807" t="s">
        <v>10027</v>
      </c>
      <c r="AF2074" s="807"/>
      <c r="AG2074" s="807"/>
      <c r="AH2074" s="807"/>
      <c r="AI2074" s="807"/>
      <c r="AJ2074" s="807"/>
    </row>
    <row r="2075" spans="2:36" ht="45" customHeight="1" x14ac:dyDescent="0.25">
      <c r="B2075" s="784">
        <v>2067</v>
      </c>
      <c r="C2075" s="785" t="s">
        <v>2759</v>
      </c>
      <c r="D2075" s="785" t="s">
        <v>13182</v>
      </c>
      <c r="E2075" s="807" t="s">
        <v>13183</v>
      </c>
      <c r="F2075" s="785" t="s">
        <v>13184</v>
      </c>
      <c r="G2075" s="807" t="s">
        <v>10200</v>
      </c>
      <c r="H2075" s="807"/>
      <c r="I2075" s="807"/>
      <c r="J2075" s="807"/>
      <c r="K2075" s="807"/>
      <c r="L2075" s="807">
        <f t="shared" si="176"/>
        <v>38.400000000000006</v>
      </c>
      <c r="M2075" s="807"/>
      <c r="N2075" s="790">
        <v>3.2</v>
      </c>
      <c r="O2075" s="790"/>
      <c r="P2075" s="788"/>
      <c r="Q2075" s="807" t="s">
        <v>13184</v>
      </c>
      <c r="R2075" s="807" t="s">
        <v>16715</v>
      </c>
      <c r="S2075" s="807" t="s">
        <v>8952</v>
      </c>
      <c r="T2075" s="807" t="s">
        <v>14320</v>
      </c>
      <c r="U2075" s="807"/>
      <c r="V2075" s="963"/>
      <c r="W2075" s="807"/>
      <c r="X2075" s="807"/>
      <c r="Y2075" s="807"/>
      <c r="Z2075" s="807" t="s">
        <v>9475</v>
      </c>
      <c r="AA2075" s="807"/>
      <c r="AB2075" s="807"/>
      <c r="AC2075" s="807"/>
      <c r="AD2075" s="807"/>
      <c r="AE2075" s="807"/>
      <c r="AF2075" s="807"/>
      <c r="AG2075" s="807"/>
      <c r="AH2075" s="807"/>
      <c r="AI2075" s="807"/>
      <c r="AJ2075" s="807"/>
    </row>
    <row r="2076" spans="2:36" ht="45" customHeight="1" x14ac:dyDescent="0.25">
      <c r="B2076" s="784">
        <v>2068</v>
      </c>
      <c r="C2076" s="785" t="s">
        <v>2759</v>
      </c>
      <c r="D2076" s="785" t="s">
        <v>13185</v>
      </c>
      <c r="E2076" s="807" t="s">
        <v>13186</v>
      </c>
      <c r="F2076" s="785" t="s">
        <v>13187</v>
      </c>
      <c r="G2076" s="807" t="s">
        <v>10200</v>
      </c>
      <c r="H2076" s="807"/>
      <c r="I2076" s="807"/>
      <c r="J2076" s="807"/>
      <c r="K2076" s="807"/>
      <c r="L2076" s="807">
        <f t="shared" si="176"/>
        <v>38.400000000000006</v>
      </c>
      <c r="M2076" s="807"/>
      <c r="N2076" s="790">
        <v>3.2</v>
      </c>
      <c r="O2076" s="790"/>
      <c r="P2076" s="788"/>
      <c r="Q2076" s="807" t="s">
        <v>13187</v>
      </c>
      <c r="R2076" s="807" t="s">
        <v>16715</v>
      </c>
      <c r="S2076" s="807" t="s">
        <v>8952</v>
      </c>
      <c r="T2076" s="807" t="s">
        <v>14431</v>
      </c>
      <c r="U2076" s="807"/>
      <c r="V2076" s="963"/>
      <c r="W2076" s="807"/>
      <c r="X2076" s="807"/>
      <c r="Y2076" s="807"/>
      <c r="Z2076" s="807" t="s">
        <v>9475</v>
      </c>
      <c r="AA2076" s="807"/>
      <c r="AB2076" s="807"/>
      <c r="AC2076" s="807"/>
      <c r="AD2076" s="807"/>
      <c r="AE2076" s="807"/>
      <c r="AF2076" s="807"/>
      <c r="AG2076" s="807"/>
      <c r="AH2076" s="807"/>
      <c r="AI2076" s="807"/>
      <c r="AJ2076" s="807"/>
    </row>
    <row r="2077" spans="2:36" ht="45" customHeight="1" x14ac:dyDescent="0.25">
      <c r="B2077" s="784">
        <v>2069</v>
      </c>
      <c r="C2077" s="785" t="s">
        <v>2759</v>
      </c>
      <c r="D2077" s="785" t="s">
        <v>13188</v>
      </c>
      <c r="E2077" s="807" t="s">
        <v>13189</v>
      </c>
      <c r="F2077" s="785" t="s">
        <v>15353</v>
      </c>
      <c r="G2077" s="807" t="s">
        <v>10200</v>
      </c>
      <c r="H2077" s="807"/>
      <c r="I2077" s="807"/>
      <c r="J2077" s="807"/>
      <c r="K2077" s="807"/>
      <c r="L2077" s="807">
        <f t="shared" si="176"/>
        <v>402</v>
      </c>
      <c r="M2077" s="807"/>
      <c r="N2077" s="790">
        <v>33.5</v>
      </c>
      <c r="O2077" s="790"/>
      <c r="P2077" s="788"/>
      <c r="Q2077" s="807" t="s">
        <v>15353</v>
      </c>
      <c r="R2077" s="807" t="s">
        <v>16715</v>
      </c>
      <c r="S2077" s="807" t="s">
        <v>8952</v>
      </c>
      <c r="T2077" s="807" t="s">
        <v>15062</v>
      </c>
      <c r="U2077" s="807"/>
      <c r="V2077" s="963">
        <v>1</v>
      </c>
      <c r="W2077" s="807"/>
      <c r="X2077" s="807"/>
      <c r="Y2077" s="807"/>
      <c r="Z2077" s="807" t="s">
        <v>10126</v>
      </c>
      <c r="AA2077" s="807"/>
      <c r="AB2077" s="807"/>
      <c r="AC2077" s="807"/>
      <c r="AD2077" s="807"/>
      <c r="AE2077" s="807"/>
      <c r="AF2077" s="807"/>
      <c r="AG2077" s="807"/>
      <c r="AH2077" s="807"/>
      <c r="AI2077" s="807"/>
      <c r="AJ2077" s="807"/>
    </row>
    <row r="2078" spans="2:36" ht="30" customHeight="1" x14ac:dyDescent="0.25">
      <c r="B2078" s="784">
        <v>2070</v>
      </c>
      <c r="C2078" s="785" t="s">
        <v>2809</v>
      </c>
      <c r="D2078" s="785" t="s">
        <v>13190</v>
      </c>
      <c r="E2078" s="807" t="s">
        <v>13191</v>
      </c>
      <c r="F2078" s="785" t="s">
        <v>13192</v>
      </c>
      <c r="G2078" s="807" t="s">
        <v>10200</v>
      </c>
      <c r="H2078" s="807"/>
      <c r="I2078" s="807"/>
      <c r="J2078" s="807"/>
      <c r="K2078" s="807"/>
      <c r="L2078" s="807">
        <f t="shared" si="176"/>
        <v>45</v>
      </c>
      <c r="M2078" s="807"/>
      <c r="N2078" s="790">
        <v>3.75</v>
      </c>
      <c r="O2078" s="790"/>
      <c r="P2078" s="788"/>
      <c r="Q2078" s="807" t="s">
        <v>13192</v>
      </c>
      <c r="R2078" s="807" t="s">
        <v>16715</v>
      </c>
      <c r="S2078" s="807" t="s">
        <v>8952</v>
      </c>
      <c r="T2078" s="807" t="s">
        <v>14432</v>
      </c>
      <c r="U2078" s="807"/>
      <c r="V2078" s="963"/>
      <c r="W2078" s="807"/>
      <c r="X2078" s="807"/>
      <c r="Y2078" s="807"/>
      <c r="Z2078" s="807" t="s">
        <v>11654</v>
      </c>
      <c r="AA2078" s="807"/>
      <c r="AB2078" s="807"/>
      <c r="AC2078" s="807"/>
      <c r="AD2078" s="807"/>
      <c r="AE2078" s="807"/>
      <c r="AF2078" s="807"/>
      <c r="AG2078" s="807"/>
      <c r="AH2078" s="807"/>
      <c r="AI2078" s="807"/>
      <c r="AJ2078" s="807"/>
    </row>
    <row r="2079" spans="2:36" ht="45" customHeight="1" x14ac:dyDescent="0.25">
      <c r="B2079" s="784">
        <v>2071</v>
      </c>
      <c r="C2079" s="785" t="s">
        <v>2759</v>
      </c>
      <c r="D2079" s="785" t="s">
        <v>13193</v>
      </c>
      <c r="E2079" s="807" t="s">
        <v>13194</v>
      </c>
      <c r="F2079" s="785" t="s">
        <v>13195</v>
      </c>
      <c r="G2079" s="807" t="s">
        <v>10200</v>
      </c>
      <c r="H2079" s="807"/>
      <c r="I2079" s="807"/>
      <c r="J2079" s="807"/>
      <c r="K2079" s="807"/>
      <c r="L2079" s="807">
        <f t="shared" si="176"/>
        <v>384</v>
      </c>
      <c r="M2079" s="807"/>
      <c r="N2079" s="790">
        <v>32</v>
      </c>
      <c r="O2079" s="790"/>
      <c r="P2079" s="788"/>
      <c r="Q2079" s="807" t="s">
        <v>13195</v>
      </c>
      <c r="R2079" s="807" t="s">
        <v>16715</v>
      </c>
      <c r="S2079" s="807" t="s">
        <v>8952</v>
      </c>
      <c r="T2079" s="807" t="s">
        <v>14433</v>
      </c>
      <c r="U2079" s="807"/>
      <c r="V2079" s="963"/>
      <c r="W2079" s="807"/>
      <c r="X2079" s="807"/>
      <c r="Y2079" s="807"/>
      <c r="Z2079" s="807"/>
      <c r="AA2079" s="807">
        <v>1</v>
      </c>
      <c r="AB2079" s="807"/>
      <c r="AC2079" s="807"/>
      <c r="AD2079" s="807"/>
      <c r="AE2079" s="807"/>
      <c r="AF2079" s="807"/>
      <c r="AG2079" s="807"/>
      <c r="AH2079" s="807"/>
      <c r="AI2079" s="807"/>
      <c r="AJ2079" s="807"/>
    </row>
    <row r="2080" spans="2:36" ht="45" customHeight="1" x14ac:dyDescent="0.25">
      <c r="B2080" s="784">
        <v>2072</v>
      </c>
      <c r="C2080" s="785" t="s">
        <v>9500</v>
      </c>
      <c r="D2080" s="785" t="s">
        <v>13196</v>
      </c>
      <c r="E2080" s="807" t="s">
        <v>13197</v>
      </c>
      <c r="F2080" s="785" t="s">
        <v>13198</v>
      </c>
      <c r="G2080" s="807" t="s">
        <v>10200</v>
      </c>
      <c r="H2080" s="807"/>
      <c r="I2080" s="807"/>
      <c r="J2080" s="807"/>
      <c r="K2080" s="807"/>
      <c r="L2080" s="807">
        <f t="shared" si="176"/>
        <v>184.8</v>
      </c>
      <c r="M2080" s="807"/>
      <c r="N2080" s="790">
        <v>15.4</v>
      </c>
      <c r="O2080" s="790"/>
      <c r="P2080" s="788"/>
      <c r="Q2080" s="807" t="s">
        <v>13198</v>
      </c>
      <c r="R2080" s="807" t="s">
        <v>16715</v>
      </c>
      <c r="S2080" s="807" t="s">
        <v>8952</v>
      </c>
      <c r="T2080" s="807" t="s">
        <v>14434</v>
      </c>
      <c r="U2080" s="807"/>
      <c r="V2080" s="963">
        <v>1</v>
      </c>
      <c r="W2080" s="807"/>
      <c r="X2080" s="807"/>
      <c r="Y2080" s="807"/>
      <c r="Z2080" s="807"/>
      <c r="AA2080" s="807"/>
      <c r="AB2080" s="807"/>
      <c r="AC2080" s="807"/>
      <c r="AD2080" s="807"/>
      <c r="AE2080" s="807"/>
      <c r="AF2080" s="807"/>
      <c r="AG2080" s="807"/>
      <c r="AH2080" s="807"/>
      <c r="AI2080" s="807"/>
      <c r="AJ2080" s="807"/>
    </row>
    <row r="2081" spans="2:36" ht="30" customHeight="1" x14ac:dyDescent="0.25">
      <c r="B2081" s="784">
        <v>2073</v>
      </c>
      <c r="C2081" s="785" t="s">
        <v>2809</v>
      </c>
      <c r="D2081" s="785" t="s">
        <v>13200</v>
      </c>
      <c r="E2081" s="807" t="s">
        <v>13199</v>
      </c>
      <c r="F2081" s="785" t="s">
        <v>13201</v>
      </c>
      <c r="G2081" s="807" t="s">
        <v>10200</v>
      </c>
      <c r="H2081" s="807"/>
      <c r="I2081" s="807"/>
      <c r="J2081" s="807"/>
      <c r="K2081" s="807"/>
      <c r="L2081" s="807">
        <f t="shared" si="176"/>
        <v>26.400000000000002</v>
      </c>
      <c r="M2081" s="807"/>
      <c r="N2081" s="790">
        <v>2.2000000000000002</v>
      </c>
      <c r="O2081" s="790"/>
      <c r="P2081" s="788"/>
      <c r="Q2081" s="807" t="s">
        <v>13201</v>
      </c>
      <c r="R2081" s="807" t="s">
        <v>16715</v>
      </c>
      <c r="S2081" s="807" t="s">
        <v>8952</v>
      </c>
      <c r="T2081" s="811" t="s">
        <v>14435</v>
      </c>
      <c r="U2081" s="807"/>
      <c r="V2081" s="963">
        <v>1</v>
      </c>
      <c r="W2081" s="807"/>
      <c r="X2081" s="807"/>
      <c r="Y2081" s="807"/>
      <c r="Z2081" s="807"/>
      <c r="AA2081" s="807"/>
      <c r="AB2081" s="807"/>
      <c r="AC2081" s="807"/>
      <c r="AD2081" s="807"/>
      <c r="AE2081" s="807"/>
      <c r="AF2081" s="807"/>
      <c r="AG2081" s="807"/>
      <c r="AH2081" s="807"/>
      <c r="AI2081" s="807"/>
      <c r="AJ2081" s="807"/>
    </row>
    <row r="2082" spans="2:36" ht="30" customHeight="1" x14ac:dyDescent="0.25">
      <c r="B2082" s="784">
        <v>2074</v>
      </c>
      <c r="C2082" s="785" t="s">
        <v>3034</v>
      </c>
      <c r="D2082" s="785" t="s">
        <v>13202</v>
      </c>
      <c r="E2082" s="807" t="s">
        <v>13203</v>
      </c>
      <c r="F2082" s="785" t="s">
        <v>13204</v>
      </c>
      <c r="G2082" s="807" t="s">
        <v>10200</v>
      </c>
      <c r="H2082" s="807"/>
      <c r="I2082" s="807"/>
      <c r="J2082" s="807"/>
      <c r="K2082" s="807"/>
      <c r="L2082" s="807">
        <f t="shared" si="176"/>
        <v>316.79999999999995</v>
      </c>
      <c r="M2082" s="807"/>
      <c r="N2082" s="790">
        <v>26.4</v>
      </c>
      <c r="O2082" s="790"/>
      <c r="P2082" s="788"/>
      <c r="Q2082" s="807" t="s">
        <v>13204</v>
      </c>
      <c r="R2082" s="807" t="s">
        <v>16715</v>
      </c>
      <c r="S2082" s="807" t="s">
        <v>8952</v>
      </c>
      <c r="T2082" s="807" t="s">
        <v>14436</v>
      </c>
      <c r="U2082" s="807"/>
      <c r="V2082" s="963">
        <v>3</v>
      </c>
      <c r="W2082" s="807"/>
      <c r="X2082" s="807"/>
      <c r="Y2082" s="807"/>
      <c r="Z2082" s="807"/>
      <c r="AA2082" s="807"/>
      <c r="AB2082" s="807"/>
      <c r="AC2082" s="807"/>
      <c r="AD2082" s="807"/>
      <c r="AE2082" s="807"/>
      <c r="AF2082" s="807"/>
      <c r="AG2082" s="807"/>
      <c r="AH2082" s="807"/>
      <c r="AI2082" s="807"/>
      <c r="AJ2082" s="807"/>
    </row>
    <row r="2083" spans="2:36" ht="30" customHeight="1" x14ac:dyDescent="0.25">
      <c r="B2083" s="784">
        <v>2075</v>
      </c>
      <c r="C2083" s="785" t="s">
        <v>2809</v>
      </c>
      <c r="D2083" s="785" t="s">
        <v>13205</v>
      </c>
      <c r="E2083" s="807" t="s">
        <v>13206</v>
      </c>
      <c r="F2083" s="785" t="s">
        <v>13207</v>
      </c>
      <c r="G2083" s="807" t="s">
        <v>10200</v>
      </c>
      <c r="H2083" s="807"/>
      <c r="I2083" s="807"/>
      <c r="J2083" s="807"/>
      <c r="K2083" s="807"/>
      <c r="L2083" s="807">
        <f t="shared" si="176"/>
        <v>118.80000000000001</v>
      </c>
      <c r="M2083" s="807"/>
      <c r="N2083" s="790">
        <v>9.9</v>
      </c>
      <c r="O2083" s="790"/>
      <c r="P2083" s="788"/>
      <c r="Q2083" s="807" t="s">
        <v>13207</v>
      </c>
      <c r="R2083" s="807" t="s">
        <v>16715</v>
      </c>
      <c r="S2083" s="807" t="s">
        <v>8952</v>
      </c>
      <c r="T2083" s="807" t="s">
        <v>14437</v>
      </c>
      <c r="U2083" s="807"/>
      <c r="V2083" s="963">
        <v>1</v>
      </c>
      <c r="W2083" s="807"/>
      <c r="X2083" s="807"/>
      <c r="Y2083" s="807"/>
      <c r="Z2083" s="807"/>
      <c r="AA2083" s="807"/>
      <c r="AB2083" s="807"/>
      <c r="AC2083" s="807"/>
      <c r="AD2083" s="807"/>
      <c r="AE2083" s="807"/>
      <c r="AF2083" s="807"/>
      <c r="AG2083" s="807"/>
      <c r="AH2083" s="807"/>
      <c r="AI2083" s="807"/>
      <c r="AJ2083" s="807"/>
    </row>
    <row r="2084" spans="2:36" ht="45" customHeight="1" x14ac:dyDescent="0.25">
      <c r="B2084" s="784">
        <v>2076</v>
      </c>
      <c r="C2084" s="785" t="s">
        <v>2759</v>
      </c>
      <c r="D2084" s="785" t="s">
        <v>13208</v>
      </c>
      <c r="E2084" s="807" t="s">
        <v>13209</v>
      </c>
      <c r="F2084" s="785" t="s">
        <v>13210</v>
      </c>
      <c r="G2084" s="807" t="s">
        <v>10200</v>
      </c>
      <c r="H2084" s="807"/>
      <c r="I2084" s="807"/>
      <c r="J2084" s="807"/>
      <c r="K2084" s="807"/>
      <c r="L2084" s="807">
        <f t="shared" si="176"/>
        <v>13.200000000000001</v>
      </c>
      <c r="M2084" s="807"/>
      <c r="N2084" s="790">
        <v>1.1000000000000001</v>
      </c>
      <c r="O2084" s="790"/>
      <c r="P2084" s="788"/>
      <c r="Q2084" s="807" t="s">
        <v>13210</v>
      </c>
      <c r="R2084" s="807" t="s">
        <v>16715</v>
      </c>
      <c r="S2084" s="807" t="s">
        <v>8952</v>
      </c>
      <c r="T2084" s="807" t="s">
        <v>13211</v>
      </c>
      <c r="U2084" s="807"/>
      <c r="V2084" s="963"/>
      <c r="W2084" s="807"/>
      <c r="X2084" s="807"/>
      <c r="Y2084" s="807"/>
      <c r="Z2084" s="807"/>
      <c r="AA2084" s="807"/>
      <c r="AB2084" s="807"/>
      <c r="AC2084" s="807"/>
      <c r="AD2084" s="807"/>
      <c r="AE2084" s="807"/>
      <c r="AF2084" s="807"/>
      <c r="AG2084" s="807"/>
      <c r="AH2084" s="807"/>
      <c r="AI2084" s="782" t="s">
        <v>15025</v>
      </c>
      <c r="AJ2084" s="807"/>
    </row>
    <row r="2085" spans="2:36" ht="45" customHeight="1" x14ac:dyDescent="0.25">
      <c r="B2085" s="784">
        <v>2077</v>
      </c>
      <c r="C2085" s="785" t="s">
        <v>2759</v>
      </c>
      <c r="D2085" s="785" t="s">
        <v>16570</v>
      </c>
      <c r="E2085" s="807" t="s">
        <v>16569</v>
      </c>
      <c r="F2085" s="785" t="s">
        <v>16571</v>
      </c>
      <c r="G2085" s="807" t="s">
        <v>10200</v>
      </c>
      <c r="H2085" s="807"/>
      <c r="I2085" s="807"/>
      <c r="J2085" s="807"/>
      <c r="K2085" s="807"/>
      <c r="L2085" s="807">
        <f t="shared" si="176"/>
        <v>5.76</v>
      </c>
      <c r="M2085" s="807"/>
      <c r="N2085" s="790">
        <v>0.48</v>
      </c>
      <c r="O2085" s="790"/>
      <c r="P2085" s="788"/>
      <c r="Q2085" s="807" t="s">
        <v>16571</v>
      </c>
      <c r="R2085" s="807" t="s">
        <v>16715</v>
      </c>
      <c r="S2085" s="807" t="s">
        <v>8952</v>
      </c>
      <c r="T2085" s="807" t="s">
        <v>14438</v>
      </c>
      <c r="U2085" s="807"/>
      <c r="V2085" s="963"/>
      <c r="W2085" s="807"/>
      <c r="X2085" s="807"/>
      <c r="Y2085" s="807"/>
      <c r="Z2085" s="807" t="s">
        <v>16613</v>
      </c>
      <c r="AA2085" s="807"/>
      <c r="AB2085" s="807"/>
      <c r="AC2085" s="807" t="s">
        <v>10027</v>
      </c>
      <c r="AD2085" s="807" t="s">
        <v>2239</v>
      </c>
      <c r="AE2085" s="807" t="s">
        <v>2239</v>
      </c>
      <c r="AF2085" s="807"/>
      <c r="AG2085" s="807"/>
      <c r="AH2085" s="807"/>
      <c r="AI2085" s="807"/>
      <c r="AJ2085" s="807"/>
    </row>
    <row r="2086" spans="2:36" ht="30" customHeight="1" x14ac:dyDescent="0.25">
      <c r="B2086" s="784">
        <v>2078</v>
      </c>
      <c r="C2086" s="785" t="s">
        <v>2768</v>
      </c>
      <c r="D2086" s="785" t="s">
        <v>13213</v>
      </c>
      <c r="E2086" s="807" t="s">
        <v>13214</v>
      </c>
      <c r="F2086" s="785" t="s">
        <v>13215</v>
      </c>
      <c r="G2086" s="807" t="s">
        <v>10200</v>
      </c>
      <c r="H2086" s="807"/>
      <c r="I2086" s="807"/>
      <c r="J2086" s="807"/>
      <c r="K2086" s="807"/>
      <c r="L2086" s="807">
        <f t="shared" si="176"/>
        <v>9.6000000000000014</v>
      </c>
      <c r="M2086" s="807"/>
      <c r="N2086" s="790">
        <v>0.8</v>
      </c>
      <c r="O2086" s="790"/>
      <c r="P2086" s="788"/>
      <c r="Q2086" s="807" t="s">
        <v>13215</v>
      </c>
      <c r="R2086" s="807" t="s">
        <v>16715</v>
      </c>
      <c r="S2086" s="807" t="s">
        <v>8952</v>
      </c>
      <c r="T2086" s="807" t="s">
        <v>14853</v>
      </c>
      <c r="U2086" s="807"/>
      <c r="V2086" s="963">
        <v>1</v>
      </c>
      <c r="W2086" s="807" t="s">
        <v>16586</v>
      </c>
      <c r="X2086" s="807"/>
      <c r="Y2086" s="807"/>
      <c r="Z2086" s="807"/>
      <c r="AA2086" s="807"/>
      <c r="AB2086" s="807"/>
      <c r="AC2086" s="807"/>
      <c r="AD2086" s="807"/>
      <c r="AE2086" s="807"/>
      <c r="AF2086" s="807"/>
      <c r="AG2086" s="807"/>
      <c r="AH2086" s="807"/>
      <c r="AI2086" s="807"/>
      <c r="AJ2086" s="807"/>
    </row>
    <row r="2087" spans="2:36" ht="45" customHeight="1" x14ac:dyDescent="0.25">
      <c r="B2087" s="784">
        <v>2079</v>
      </c>
      <c r="C2087" s="785" t="s">
        <v>9500</v>
      </c>
      <c r="D2087" s="785" t="s">
        <v>13216</v>
      </c>
      <c r="E2087" s="807" t="s">
        <v>13217</v>
      </c>
      <c r="F2087" s="785" t="s">
        <v>13212</v>
      </c>
      <c r="G2087" s="807" t="s">
        <v>10200</v>
      </c>
      <c r="H2087" s="807"/>
      <c r="I2087" s="807"/>
      <c r="J2087" s="807"/>
      <c r="K2087" s="807"/>
      <c r="L2087" s="807">
        <f t="shared" si="176"/>
        <v>7.92</v>
      </c>
      <c r="M2087" s="807"/>
      <c r="N2087" s="790">
        <v>0.66</v>
      </c>
      <c r="O2087" s="790"/>
      <c r="P2087" s="788"/>
      <c r="Q2087" s="807" t="s">
        <v>13212</v>
      </c>
      <c r="R2087" s="807" t="s">
        <v>16715</v>
      </c>
      <c r="S2087" s="807" t="s">
        <v>8952</v>
      </c>
      <c r="T2087" s="807" t="s">
        <v>14439</v>
      </c>
      <c r="U2087" s="807"/>
      <c r="V2087" s="963"/>
      <c r="W2087" s="807"/>
      <c r="X2087" s="807"/>
      <c r="Y2087" s="807"/>
      <c r="Z2087" s="807" t="s">
        <v>1589</v>
      </c>
      <c r="AA2087" s="807" t="s">
        <v>16587</v>
      </c>
      <c r="AB2087" s="807"/>
      <c r="AC2087" s="807"/>
      <c r="AD2087" s="807"/>
      <c r="AE2087" s="807"/>
      <c r="AF2087" s="807"/>
      <c r="AG2087" s="807"/>
      <c r="AH2087" s="807"/>
      <c r="AI2087" s="807"/>
      <c r="AJ2087" s="807"/>
    </row>
    <row r="2088" spans="2:36" ht="45" customHeight="1" x14ac:dyDescent="0.25">
      <c r="B2088" s="784">
        <v>2080</v>
      </c>
      <c r="C2088" s="785" t="s">
        <v>9500</v>
      </c>
      <c r="D2088" s="785" t="s">
        <v>13218</v>
      </c>
      <c r="E2088" s="807" t="s">
        <v>13219</v>
      </c>
      <c r="F2088" s="785" t="s">
        <v>13222</v>
      </c>
      <c r="G2088" s="807" t="s">
        <v>10200</v>
      </c>
      <c r="H2088" s="807"/>
      <c r="I2088" s="807"/>
      <c r="J2088" s="807"/>
      <c r="K2088" s="807"/>
      <c r="L2088" s="807">
        <f t="shared" si="176"/>
        <v>38.400000000000006</v>
      </c>
      <c r="M2088" s="807"/>
      <c r="N2088" s="790">
        <v>3.2</v>
      </c>
      <c r="O2088" s="790"/>
      <c r="P2088" s="788"/>
      <c r="Q2088" s="807" t="s">
        <v>13221</v>
      </c>
      <c r="R2088" s="807" t="s">
        <v>16715</v>
      </c>
      <c r="S2088" s="807" t="s">
        <v>8952</v>
      </c>
      <c r="T2088" s="807" t="s">
        <v>13220</v>
      </c>
      <c r="U2088" s="807"/>
      <c r="V2088" s="963"/>
      <c r="W2088" s="807"/>
      <c r="X2088" s="807"/>
      <c r="Y2088" s="807"/>
      <c r="Z2088" s="807" t="s">
        <v>9475</v>
      </c>
      <c r="AA2088" s="807"/>
      <c r="AB2088" s="807"/>
      <c r="AC2088" s="807"/>
      <c r="AD2088" s="807"/>
      <c r="AE2088" s="807"/>
      <c r="AF2088" s="807"/>
      <c r="AG2088" s="807"/>
      <c r="AH2088" s="807"/>
      <c r="AI2088" s="807"/>
      <c r="AJ2088" s="807"/>
    </row>
    <row r="2089" spans="2:36" ht="45" customHeight="1" x14ac:dyDescent="0.25">
      <c r="B2089" s="784">
        <v>2081</v>
      </c>
      <c r="C2089" s="785" t="s">
        <v>2759</v>
      </c>
      <c r="D2089" s="785" t="s">
        <v>13223</v>
      </c>
      <c r="E2089" s="807" t="s">
        <v>13224</v>
      </c>
      <c r="F2089" s="785" t="s">
        <v>13212</v>
      </c>
      <c r="G2089" s="807" t="s">
        <v>10200</v>
      </c>
      <c r="H2089" s="807"/>
      <c r="I2089" s="807"/>
      <c r="J2089" s="807"/>
      <c r="K2089" s="807"/>
      <c r="L2089" s="807">
        <f t="shared" si="176"/>
        <v>7.92</v>
      </c>
      <c r="M2089" s="807"/>
      <c r="N2089" s="790">
        <v>0.66</v>
      </c>
      <c r="O2089" s="790"/>
      <c r="P2089" s="788"/>
      <c r="Q2089" s="807" t="s">
        <v>13212</v>
      </c>
      <c r="R2089" s="807" t="s">
        <v>16715</v>
      </c>
      <c r="S2089" s="807" t="s">
        <v>8952</v>
      </c>
      <c r="T2089" s="807" t="s">
        <v>14440</v>
      </c>
      <c r="U2089" s="807"/>
      <c r="V2089" s="963"/>
      <c r="W2089" s="807"/>
      <c r="X2089" s="807"/>
      <c r="Y2089" s="807"/>
      <c r="Z2089" s="807" t="s">
        <v>1589</v>
      </c>
      <c r="AA2089" s="807"/>
      <c r="AB2089" s="807"/>
      <c r="AC2089" s="807"/>
      <c r="AD2089" s="807"/>
      <c r="AE2089" s="807"/>
      <c r="AF2089" s="807"/>
      <c r="AG2089" s="807"/>
      <c r="AH2089" s="807"/>
      <c r="AI2089" s="807"/>
      <c r="AJ2089" s="807"/>
    </row>
    <row r="2090" spans="2:36" ht="45" customHeight="1" x14ac:dyDescent="0.25">
      <c r="B2090" s="784">
        <v>2082</v>
      </c>
      <c r="C2090" s="785" t="s">
        <v>2759</v>
      </c>
      <c r="D2090" s="785" t="s">
        <v>13225</v>
      </c>
      <c r="E2090" s="807" t="s">
        <v>13226</v>
      </c>
      <c r="F2090" s="785" t="s">
        <v>13227</v>
      </c>
      <c r="G2090" s="807" t="s">
        <v>10200</v>
      </c>
      <c r="H2090" s="807"/>
      <c r="I2090" s="807"/>
      <c r="J2090" s="807"/>
      <c r="K2090" s="807"/>
      <c r="L2090" s="807">
        <f t="shared" si="176"/>
        <v>52.800000000000004</v>
      </c>
      <c r="M2090" s="807"/>
      <c r="N2090" s="790">
        <v>4.4000000000000004</v>
      </c>
      <c r="O2090" s="790"/>
      <c r="P2090" s="788"/>
      <c r="Q2090" s="807" t="s">
        <v>13227</v>
      </c>
      <c r="R2090" s="807" t="s">
        <v>16715</v>
      </c>
      <c r="S2090" s="807" t="s">
        <v>8952</v>
      </c>
      <c r="T2090" s="807" t="s">
        <v>17423</v>
      </c>
      <c r="U2090" s="807"/>
      <c r="V2090" s="963">
        <v>1</v>
      </c>
      <c r="W2090" s="807"/>
      <c r="X2090" s="807"/>
      <c r="Y2090" s="807"/>
      <c r="Z2090" s="807"/>
      <c r="AA2090" s="807"/>
      <c r="AB2090" s="807"/>
      <c r="AC2090" s="807"/>
      <c r="AD2090" s="807"/>
      <c r="AE2090" s="807"/>
      <c r="AF2090" s="807"/>
      <c r="AG2090" s="807"/>
      <c r="AH2090" s="807"/>
      <c r="AI2090" s="807"/>
      <c r="AJ2090" s="807"/>
    </row>
    <row r="2091" spans="2:36" ht="45" customHeight="1" x14ac:dyDescent="0.25">
      <c r="B2091" s="784">
        <v>2083</v>
      </c>
      <c r="C2091" s="785" t="s">
        <v>2790</v>
      </c>
      <c r="D2091" s="785" t="s">
        <v>13229</v>
      </c>
      <c r="E2091" s="807" t="s">
        <v>13230</v>
      </c>
      <c r="F2091" s="785" t="s">
        <v>13228</v>
      </c>
      <c r="G2091" s="807" t="s">
        <v>10200</v>
      </c>
      <c r="H2091" s="807"/>
      <c r="I2091" s="807"/>
      <c r="J2091" s="807"/>
      <c r="K2091" s="807"/>
      <c r="L2091" s="807">
        <f t="shared" si="176"/>
        <v>5.76</v>
      </c>
      <c r="M2091" s="807"/>
      <c r="N2091" s="790">
        <v>0.48</v>
      </c>
      <c r="O2091" s="790"/>
      <c r="P2091" s="788"/>
      <c r="Q2091" s="807" t="s">
        <v>13228</v>
      </c>
      <c r="R2091" s="807" t="s">
        <v>16715</v>
      </c>
      <c r="S2091" s="807" t="s">
        <v>8952</v>
      </c>
      <c r="T2091" s="807" t="s">
        <v>14441</v>
      </c>
      <c r="U2091" s="807"/>
      <c r="V2091" s="963"/>
      <c r="W2091" s="807"/>
      <c r="X2091" s="807"/>
      <c r="Y2091" s="807"/>
      <c r="Z2091" s="807" t="s">
        <v>12789</v>
      </c>
      <c r="AA2091" s="807"/>
      <c r="AB2091" s="807"/>
      <c r="AC2091" s="807"/>
      <c r="AD2091" s="807"/>
      <c r="AE2091" s="807"/>
      <c r="AF2091" s="807"/>
      <c r="AG2091" s="807"/>
      <c r="AH2091" s="807"/>
      <c r="AI2091" s="807"/>
      <c r="AJ2091" s="807"/>
    </row>
    <row r="2092" spans="2:36" ht="30" customHeight="1" x14ac:dyDescent="0.25">
      <c r="B2092" s="784">
        <v>2084</v>
      </c>
      <c r="C2092" s="785" t="s">
        <v>2809</v>
      </c>
      <c r="D2092" s="785" t="s">
        <v>13232</v>
      </c>
      <c r="E2092" s="807" t="s">
        <v>13233</v>
      </c>
      <c r="F2092" s="785" t="s">
        <v>13234</v>
      </c>
      <c r="G2092" s="807" t="s">
        <v>10200</v>
      </c>
      <c r="H2092" s="807"/>
      <c r="I2092" s="807"/>
      <c r="J2092" s="807"/>
      <c r="K2092" s="807"/>
      <c r="L2092" s="807">
        <f t="shared" si="176"/>
        <v>96</v>
      </c>
      <c r="M2092" s="807"/>
      <c r="N2092" s="790">
        <v>8</v>
      </c>
      <c r="O2092" s="790"/>
      <c r="P2092" s="788"/>
      <c r="Q2092" s="807" t="s">
        <v>13234</v>
      </c>
      <c r="R2092" s="807" t="s">
        <v>16715</v>
      </c>
      <c r="S2092" s="807" t="s">
        <v>8952</v>
      </c>
      <c r="T2092" s="807" t="s">
        <v>14854</v>
      </c>
      <c r="U2092" s="807"/>
      <c r="V2092" s="963"/>
      <c r="W2092" s="807"/>
      <c r="X2092" s="807"/>
      <c r="Y2092" s="807"/>
      <c r="Z2092" s="807"/>
      <c r="AA2092" s="807">
        <v>1</v>
      </c>
      <c r="AB2092" s="807"/>
      <c r="AC2092" s="807"/>
      <c r="AD2092" s="807"/>
      <c r="AE2092" s="807"/>
      <c r="AF2092" s="807"/>
      <c r="AG2092" s="807"/>
      <c r="AH2092" s="807"/>
      <c r="AI2092" s="807"/>
      <c r="AJ2092" s="807"/>
    </row>
    <row r="2093" spans="2:36" ht="45" customHeight="1" x14ac:dyDescent="0.25">
      <c r="B2093" s="784">
        <v>2085</v>
      </c>
      <c r="C2093" s="785" t="s">
        <v>9510</v>
      </c>
      <c r="D2093" s="785" t="s">
        <v>9632</v>
      </c>
      <c r="E2093" s="807" t="s">
        <v>13236</v>
      </c>
      <c r="F2093" s="785" t="s">
        <v>13237</v>
      </c>
      <c r="G2093" s="807" t="s">
        <v>10200</v>
      </c>
      <c r="H2093" s="807"/>
      <c r="I2093" s="807"/>
      <c r="J2093" s="807"/>
      <c r="K2093" s="807"/>
      <c r="L2093" s="807">
        <f t="shared" si="176"/>
        <v>96</v>
      </c>
      <c r="M2093" s="807"/>
      <c r="N2093" s="790">
        <v>8</v>
      </c>
      <c r="O2093" s="790"/>
      <c r="P2093" s="788"/>
      <c r="Q2093" s="807" t="s">
        <v>13237</v>
      </c>
      <c r="R2093" s="807" t="s">
        <v>16715</v>
      </c>
      <c r="S2093" s="807" t="s">
        <v>8952</v>
      </c>
      <c r="T2093" s="807" t="s">
        <v>10596</v>
      </c>
      <c r="U2093" s="807"/>
      <c r="V2093" s="963"/>
      <c r="W2093" s="807"/>
      <c r="X2093" s="807"/>
      <c r="Y2093" s="807"/>
      <c r="Z2093" s="807"/>
      <c r="AA2093" s="807">
        <v>1</v>
      </c>
      <c r="AB2093" s="807"/>
      <c r="AC2093" s="807"/>
      <c r="AD2093" s="807"/>
      <c r="AE2093" s="807"/>
      <c r="AF2093" s="807"/>
      <c r="AG2093" s="807"/>
      <c r="AH2093" s="807"/>
      <c r="AI2093" s="807"/>
      <c r="AJ2093" s="807"/>
    </row>
    <row r="2094" spans="2:36" ht="30" customHeight="1" x14ac:dyDescent="0.25">
      <c r="B2094" s="784">
        <v>2086</v>
      </c>
      <c r="C2094" s="785" t="s">
        <v>2809</v>
      </c>
      <c r="D2094" s="785" t="s">
        <v>16400</v>
      </c>
      <c r="E2094" s="807" t="s">
        <v>13243</v>
      </c>
      <c r="F2094" s="785" t="s">
        <v>15966</v>
      </c>
      <c r="G2094" s="807" t="s">
        <v>1105</v>
      </c>
      <c r="H2094" s="807"/>
      <c r="I2094" s="807"/>
      <c r="J2094" s="807"/>
      <c r="K2094" s="807">
        <v>538.6</v>
      </c>
      <c r="L2094" s="807">
        <f t="shared" si="176"/>
        <v>208.20000000000002</v>
      </c>
      <c r="M2094" s="807">
        <f t="shared" si="176"/>
        <v>14.52</v>
      </c>
      <c r="N2094" s="790">
        <v>17.350000000000001</v>
      </c>
      <c r="O2094" s="790">
        <v>1.21</v>
      </c>
      <c r="P2094" s="788" t="s">
        <v>1527</v>
      </c>
      <c r="Q2094" s="807" t="s">
        <v>813</v>
      </c>
      <c r="R2094" s="807" t="s">
        <v>17287</v>
      </c>
      <c r="S2094" s="807" t="s">
        <v>9057</v>
      </c>
      <c r="T2094" s="807"/>
      <c r="U2094" s="807">
        <v>11</v>
      </c>
      <c r="V2094" s="963"/>
      <c r="W2094" s="807"/>
      <c r="X2094" s="807"/>
      <c r="Y2094" s="807"/>
      <c r="Z2094" s="807"/>
      <c r="AA2094" s="807"/>
      <c r="AB2094" s="807"/>
      <c r="AC2094" s="807" t="s">
        <v>10027</v>
      </c>
      <c r="AD2094" s="807" t="s">
        <v>10027</v>
      </c>
      <c r="AE2094" s="807" t="s">
        <v>10027</v>
      </c>
      <c r="AF2094" s="807" t="s">
        <v>2239</v>
      </c>
      <c r="AG2094" s="807"/>
      <c r="AH2094" s="807" t="s">
        <v>977</v>
      </c>
      <c r="AI2094" s="807" t="s">
        <v>16398</v>
      </c>
      <c r="AJ2094" s="807"/>
    </row>
    <row r="2095" spans="2:36" ht="45" customHeight="1" x14ac:dyDescent="0.25">
      <c r="B2095" s="784">
        <v>2087</v>
      </c>
      <c r="C2095" s="785" t="s">
        <v>2759</v>
      </c>
      <c r="D2095" s="785" t="s">
        <v>13245</v>
      </c>
      <c r="E2095" s="807" t="s">
        <v>13246</v>
      </c>
      <c r="F2095" s="785"/>
      <c r="G2095" s="807" t="s">
        <v>1105</v>
      </c>
      <c r="H2095" s="807"/>
      <c r="I2095" s="807"/>
      <c r="J2095" s="807"/>
      <c r="K2095" s="807"/>
      <c r="L2095" s="807"/>
      <c r="M2095" s="807"/>
      <c r="N2095" s="790"/>
      <c r="O2095" s="790"/>
      <c r="P2095" s="788"/>
      <c r="Q2095" s="807"/>
      <c r="R2095" s="807"/>
      <c r="S2095" s="807" t="s">
        <v>9057</v>
      </c>
      <c r="T2095" s="807"/>
      <c r="U2095" s="807"/>
      <c r="V2095" s="963">
        <v>4</v>
      </c>
      <c r="W2095" s="807"/>
      <c r="X2095" s="807"/>
      <c r="Y2095" s="807"/>
      <c r="Z2095" s="807"/>
      <c r="AA2095" s="807"/>
      <c r="AB2095" s="807"/>
      <c r="AC2095" s="807"/>
      <c r="AD2095" s="807"/>
      <c r="AE2095" s="807"/>
      <c r="AF2095" s="807"/>
      <c r="AG2095" s="807"/>
      <c r="AH2095" s="807"/>
      <c r="AI2095" s="807"/>
      <c r="AJ2095" s="807"/>
    </row>
    <row r="2096" spans="2:36" ht="30" customHeight="1" x14ac:dyDescent="0.25">
      <c r="B2096" s="784">
        <v>2088</v>
      </c>
      <c r="C2096" s="785" t="s">
        <v>2809</v>
      </c>
      <c r="D2096" s="785" t="s">
        <v>13249</v>
      </c>
      <c r="E2096" s="807" t="s">
        <v>13248</v>
      </c>
      <c r="F2096" s="785"/>
      <c r="G2096" s="807" t="s">
        <v>1105</v>
      </c>
      <c r="H2096" s="807"/>
      <c r="I2096" s="807"/>
      <c r="J2096" s="807"/>
      <c r="K2096" s="807"/>
      <c r="L2096" s="807"/>
      <c r="M2096" s="807"/>
      <c r="N2096" s="790"/>
      <c r="O2096" s="790"/>
      <c r="P2096" s="788"/>
      <c r="Q2096" s="807"/>
      <c r="R2096" s="807"/>
      <c r="S2096" s="807" t="s">
        <v>9057</v>
      </c>
      <c r="T2096" s="807"/>
      <c r="U2096" s="807"/>
      <c r="V2096" s="963">
        <v>4</v>
      </c>
      <c r="W2096" s="807"/>
      <c r="X2096" s="807"/>
      <c r="Y2096" s="807"/>
      <c r="Z2096" s="807"/>
      <c r="AA2096" s="807"/>
      <c r="AB2096" s="807"/>
      <c r="AC2096" s="807"/>
      <c r="AD2096" s="807"/>
      <c r="AE2096" s="807"/>
      <c r="AF2096" s="807"/>
      <c r="AG2096" s="807"/>
      <c r="AH2096" s="807"/>
      <c r="AI2096" s="807"/>
      <c r="AJ2096" s="807"/>
    </row>
    <row r="2097" spans="2:36" ht="30" customHeight="1" x14ac:dyDescent="0.25">
      <c r="B2097" s="784">
        <v>2089</v>
      </c>
      <c r="C2097" s="785" t="s">
        <v>2809</v>
      </c>
      <c r="D2097" s="785" t="s">
        <v>13250</v>
      </c>
      <c r="E2097" s="807" t="s">
        <v>16463</v>
      </c>
      <c r="F2097" s="785"/>
      <c r="G2097" s="807" t="s">
        <v>1105</v>
      </c>
      <c r="H2097" s="807"/>
      <c r="I2097" s="807"/>
      <c r="J2097" s="807"/>
      <c r="K2097" s="807"/>
      <c r="L2097" s="807"/>
      <c r="M2097" s="807"/>
      <c r="N2097" s="790"/>
      <c r="O2097" s="790"/>
      <c r="P2097" s="788"/>
      <c r="Q2097" s="807"/>
      <c r="R2097" s="807"/>
      <c r="S2097" s="807" t="s">
        <v>9057</v>
      </c>
      <c r="T2097" s="807"/>
      <c r="U2097" s="807"/>
      <c r="V2097" s="963">
        <v>4</v>
      </c>
      <c r="W2097" s="807"/>
      <c r="X2097" s="807"/>
      <c r="Y2097" s="807"/>
      <c r="Z2097" s="807"/>
      <c r="AA2097" s="807"/>
      <c r="AB2097" s="807"/>
      <c r="AC2097" s="807"/>
      <c r="AD2097" s="807"/>
      <c r="AE2097" s="807"/>
      <c r="AF2097" s="807"/>
      <c r="AG2097" s="807"/>
      <c r="AH2097" s="807"/>
      <c r="AI2097" s="807"/>
      <c r="AJ2097" s="807"/>
    </row>
    <row r="2098" spans="2:36" ht="30" customHeight="1" x14ac:dyDescent="0.25">
      <c r="B2098" s="784">
        <v>2090</v>
      </c>
      <c r="C2098" s="785" t="s">
        <v>2817</v>
      </c>
      <c r="D2098" s="785" t="s">
        <v>17046</v>
      </c>
      <c r="E2098" s="807" t="s">
        <v>13251</v>
      </c>
      <c r="F2098" s="785" t="s">
        <v>15967</v>
      </c>
      <c r="G2098" s="807" t="s">
        <v>1105</v>
      </c>
      <c r="H2098" s="807"/>
      <c r="I2098" s="807"/>
      <c r="J2098" s="807"/>
      <c r="K2098" s="807">
        <v>477.7</v>
      </c>
      <c r="L2098" s="807">
        <f t="shared" si="176"/>
        <v>41.519999999999996</v>
      </c>
      <c r="M2098" s="807">
        <f t="shared" si="176"/>
        <v>12.84</v>
      </c>
      <c r="N2098" s="790">
        <v>3.46</v>
      </c>
      <c r="O2098" s="790">
        <v>1.07</v>
      </c>
      <c r="P2098" s="788" t="s">
        <v>1527</v>
      </c>
      <c r="Q2098" s="807" t="s">
        <v>813</v>
      </c>
      <c r="R2098" s="807" t="s">
        <v>17287</v>
      </c>
      <c r="S2098" s="807" t="s">
        <v>8952</v>
      </c>
      <c r="T2098" s="807" t="s">
        <v>17217</v>
      </c>
      <c r="U2098" s="807">
        <v>11</v>
      </c>
      <c r="V2098" s="963">
        <v>1</v>
      </c>
      <c r="W2098" s="807" t="s">
        <v>16673</v>
      </c>
      <c r="X2098" s="807"/>
      <c r="Y2098" s="807"/>
      <c r="Z2098" s="807"/>
      <c r="AA2098" s="807"/>
      <c r="AB2098" s="807"/>
      <c r="AC2098" s="807" t="s">
        <v>10027</v>
      </c>
      <c r="AD2098" s="807" t="s">
        <v>10027</v>
      </c>
      <c r="AE2098" s="807" t="s">
        <v>10027</v>
      </c>
      <c r="AF2098" s="807" t="s">
        <v>2239</v>
      </c>
      <c r="AG2098" s="807"/>
      <c r="AH2098" s="807"/>
      <c r="AI2098" s="807" t="s">
        <v>16398</v>
      </c>
      <c r="AJ2098" s="807"/>
    </row>
    <row r="2099" spans="2:36" ht="30" customHeight="1" x14ac:dyDescent="0.25">
      <c r="B2099" s="784">
        <v>2091</v>
      </c>
      <c r="C2099" s="785" t="s">
        <v>2817</v>
      </c>
      <c r="D2099" s="785" t="s">
        <v>17048</v>
      </c>
      <c r="E2099" s="807" t="s">
        <v>13253</v>
      </c>
      <c r="F2099" s="785" t="s">
        <v>15968</v>
      </c>
      <c r="G2099" s="807" t="s">
        <v>1105</v>
      </c>
      <c r="H2099" s="807"/>
      <c r="I2099" s="807"/>
      <c r="J2099" s="807"/>
      <c r="K2099" s="807">
        <v>1356.2</v>
      </c>
      <c r="L2099" s="807">
        <f t="shared" si="176"/>
        <v>117.96000000000001</v>
      </c>
      <c r="M2099" s="807">
        <f t="shared" si="176"/>
        <v>36.599999999999994</v>
      </c>
      <c r="N2099" s="790">
        <v>9.83</v>
      </c>
      <c r="O2099" s="790">
        <v>3.05</v>
      </c>
      <c r="P2099" s="788" t="s">
        <v>1527</v>
      </c>
      <c r="Q2099" s="807" t="s">
        <v>813</v>
      </c>
      <c r="R2099" s="807" t="s">
        <v>17287</v>
      </c>
      <c r="S2099" s="807" t="s">
        <v>8952</v>
      </c>
      <c r="T2099" s="807" t="s">
        <v>17491</v>
      </c>
      <c r="U2099" s="807">
        <v>11</v>
      </c>
      <c r="V2099" s="963">
        <v>1</v>
      </c>
      <c r="W2099" s="807" t="s">
        <v>13625</v>
      </c>
      <c r="X2099" s="807">
        <v>1</v>
      </c>
      <c r="Y2099" s="807" t="s">
        <v>14449</v>
      </c>
      <c r="Z2099" s="807"/>
      <c r="AA2099" s="807"/>
      <c r="AB2099" s="807"/>
      <c r="AC2099" s="807" t="s">
        <v>10027</v>
      </c>
      <c r="AD2099" s="807" t="s">
        <v>10027</v>
      </c>
      <c r="AE2099" s="807" t="s">
        <v>10027</v>
      </c>
      <c r="AF2099" s="807" t="s">
        <v>2239</v>
      </c>
      <c r="AG2099" s="807"/>
      <c r="AH2099" s="807"/>
      <c r="AI2099" s="807" t="s">
        <v>16398</v>
      </c>
      <c r="AJ2099" s="807"/>
    </row>
    <row r="2100" spans="2:36" ht="45" customHeight="1" x14ac:dyDescent="0.25">
      <c r="B2100" s="784">
        <v>2092</v>
      </c>
      <c r="C2100" s="785" t="s">
        <v>2759</v>
      </c>
      <c r="D2100" s="785" t="s">
        <v>13255</v>
      </c>
      <c r="E2100" s="807" t="s">
        <v>13256</v>
      </c>
      <c r="F2100" s="785" t="s">
        <v>14016</v>
      </c>
      <c r="G2100" s="807" t="s">
        <v>10200</v>
      </c>
      <c r="H2100" s="807"/>
      <c r="I2100" s="807"/>
      <c r="J2100" s="807"/>
      <c r="K2100" s="807"/>
      <c r="L2100" s="807">
        <f t="shared" si="176"/>
        <v>52.800000000000004</v>
      </c>
      <c r="M2100" s="807"/>
      <c r="N2100" s="790">
        <v>4.4000000000000004</v>
      </c>
      <c r="O2100" s="790"/>
      <c r="P2100" s="788"/>
      <c r="Q2100" s="807" t="s">
        <v>13257</v>
      </c>
      <c r="R2100" s="807" t="s">
        <v>16715</v>
      </c>
      <c r="S2100" s="807" t="s">
        <v>8952</v>
      </c>
      <c r="T2100" s="807" t="s">
        <v>13258</v>
      </c>
      <c r="U2100" s="807"/>
      <c r="V2100" s="963">
        <v>1</v>
      </c>
      <c r="W2100" s="807"/>
      <c r="X2100" s="807"/>
      <c r="Y2100" s="807"/>
      <c r="Z2100" s="807"/>
      <c r="AA2100" s="807"/>
      <c r="AB2100" s="807"/>
      <c r="AC2100" s="807"/>
      <c r="AD2100" s="807"/>
      <c r="AE2100" s="807"/>
      <c r="AF2100" s="807"/>
      <c r="AG2100" s="807"/>
      <c r="AH2100" s="807"/>
      <c r="AI2100" s="807"/>
      <c r="AJ2100" s="807"/>
    </row>
    <row r="2101" spans="2:36" ht="45" customHeight="1" x14ac:dyDescent="0.25">
      <c r="B2101" s="784">
        <v>2093</v>
      </c>
      <c r="C2101" s="785" t="s">
        <v>2759</v>
      </c>
      <c r="D2101" s="785" t="s">
        <v>13261</v>
      </c>
      <c r="E2101" s="807" t="s">
        <v>13259</v>
      </c>
      <c r="F2101" s="785" t="s">
        <v>14423</v>
      </c>
      <c r="G2101" s="807" t="s">
        <v>10200</v>
      </c>
      <c r="H2101" s="807"/>
      <c r="I2101" s="807"/>
      <c r="J2101" s="807"/>
      <c r="K2101" s="807"/>
      <c r="L2101" s="807">
        <f t="shared" si="176"/>
        <v>67.199999999999989</v>
      </c>
      <c r="M2101" s="807"/>
      <c r="N2101" s="790">
        <v>5.6</v>
      </c>
      <c r="O2101" s="790"/>
      <c r="P2101" s="788"/>
      <c r="Q2101" s="807" t="s">
        <v>13260</v>
      </c>
      <c r="R2101" s="807" t="s">
        <v>16715</v>
      </c>
      <c r="S2101" s="807" t="s">
        <v>8952</v>
      </c>
      <c r="T2101" s="807" t="s">
        <v>17466</v>
      </c>
      <c r="U2101" s="807"/>
      <c r="V2101" s="963"/>
      <c r="W2101" s="807"/>
      <c r="X2101" s="807"/>
      <c r="Y2101" s="807"/>
      <c r="Z2101" s="807" t="s">
        <v>9475</v>
      </c>
      <c r="AA2101" s="807"/>
      <c r="AB2101" s="807"/>
      <c r="AC2101" s="807"/>
      <c r="AD2101" s="807"/>
      <c r="AE2101" s="807"/>
      <c r="AF2101" s="807"/>
      <c r="AG2101" s="807"/>
      <c r="AH2101" s="807"/>
      <c r="AI2101" s="807"/>
      <c r="AJ2101" s="807"/>
    </row>
    <row r="2102" spans="2:36" ht="30" customHeight="1" x14ac:dyDescent="0.25">
      <c r="B2102" s="784">
        <v>2094</v>
      </c>
      <c r="C2102" s="785" t="s">
        <v>2809</v>
      </c>
      <c r="D2102" s="785" t="s">
        <v>16969</v>
      </c>
      <c r="E2102" s="807" t="s">
        <v>13266</v>
      </c>
      <c r="F2102" s="785" t="s">
        <v>16073</v>
      </c>
      <c r="G2102" s="807" t="s">
        <v>1105</v>
      </c>
      <c r="H2102" s="807"/>
      <c r="I2102" s="807"/>
      <c r="J2102" s="807"/>
      <c r="K2102" s="807">
        <v>8705.2000000000007</v>
      </c>
      <c r="L2102" s="807">
        <f t="shared" si="176"/>
        <v>757.31999999999994</v>
      </c>
      <c r="M2102" s="807">
        <f t="shared" si="176"/>
        <v>235.07999999999998</v>
      </c>
      <c r="N2102" s="790">
        <v>63.11</v>
      </c>
      <c r="O2102" s="790">
        <v>19.59</v>
      </c>
      <c r="P2102" s="807" t="s">
        <v>1527</v>
      </c>
      <c r="Q2102" s="807" t="s">
        <v>813</v>
      </c>
      <c r="R2102" s="807" t="s">
        <v>17287</v>
      </c>
      <c r="S2102" s="807" t="s">
        <v>8952</v>
      </c>
      <c r="T2102" s="807" t="s">
        <v>17218</v>
      </c>
      <c r="U2102" s="807">
        <v>11</v>
      </c>
      <c r="V2102" s="963"/>
      <c r="W2102" s="807"/>
      <c r="X2102" s="807">
        <v>1</v>
      </c>
      <c r="Y2102" s="807" t="s">
        <v>14449</v>
      </c>
      <c r="Z2102" s="807" t="s">
        <v>16970</v>
      </c>
      <c r="AA2102" s="807"/>
      <c r="AB2102" s="807"/>
      <c r="AC2102" s="807" t="s">
        <v>10027</v>
      </c>
      <c r="AD2102" s="807" t="s">
        <v>10027</v>
      </c>
      <c r="AE2102" s="807" t="s">
        <v>10027</v>
      </c>
      <c r="AF2102" s="807" t="s">
        <v>2239</v>
      </c>
      <c r="AG2102" s="807"/>
      <c r="AH2102" s="807" t="s">
        <v>663</v>
      </c>
      <c r="AI2102" s="807" t="s">
        <v>16401</v>
      </c>
      <c r="AJ2102" s="807"/>
    </row>
    <row r="2103" spans="2:36" ht="30" customHeight="1" x14ac:dyDescent="0.25">
      <c r="B2103" s="784">
        <v>2095</v>
      </c>
      <c r="C2103" s="785" t="s">
        <v>9386</v>
      </c>
      <c r="D2103" s="785" t="s">
        <v>13267</v>
      </c>
      <c r="E2103" s="807" t="s">
        <v>13268</v>
      </c>
      <c r="F2103" s="785"/>
      <c r="G2103" s="807" t="s">
        <v>1105</v>
      </c>
      <c r="H2103" s="807"/>
      <c r="I2103" s="807"/>
      <c r="J2103" s="807"/>
      <c r="K2103" s="807"/>
      <c r="L2103" s="807"/>
      <c r="M2103" s="807"/>
      <c r="N2103" s="790"/>
      <c r="O2103" s="790"/>
      <c r="P2103" s="788"/>
      <c r="Q2103" s="807"/>
      <c r="R2103" s="807"/>
      <c r="S2103" s="807" t="s">
        <v>9057</v>
      </c>
      <c r="T2103" s="807"/>
      <c r="U2103" s="807"/>
      <c r="V2103" s="963">
        <v>4</v>
      </c>
      <c r="W2103" s="807"/>
      <c r="X2103" s="807"/>
      <c r="Y2103" s="807"/>
      <c r="Z2103" s="807"/>
      <c r="AA2103" s="807"/>
      <c r="AB2103" s="807"/>
      <c r="AC2103" s="807"/>
      <c r="AD2103" s="807"/>
      <c r="AE2103" s="807"/>
      <c r="AF2103" s="807"/>
      <c r="AG2103" s="807"/>
      <c r="AH2103" s="807"/>
      <c r="AI2103" s="807"/>
      <c r="AJ2103" s="807"/>
    </row>
    <row r="2104" spans="2:36" ht="45" customHeight="1" x14ac:dyDescent="0.25">
      <c r="B2104" s="784">
        <v>2096</v>
      </c>
      <c r="C2104" s="785" t="s">
        <v>2759</v>
      </c>
      <c r="D2104" s="785" t="s">
        <v>13269</v>
      </c>
      <c r="E2104" s="807" t="s">
        <v>13270</v>
      </c>
      <c r="F2104" s="785"/>
      <c r="G2104" s="807" t="s">
        <v>1104</v>
      </c>
      <c r="H2104" s="807"/>
      <c r="I2104" s="807"/>
      <c r="J2104" s="807"/>
      <c r="K2104" s="807"/>
      <c r="L2104" s="807"/>
      <c r="M2104" s="807"/>
      <c r="N2104" s="790"/>
      <c r="O2104" s="790"/>
      <c r="P2104" s="788"/>
      <c r="Q2104" s="807"/>
      <c r="R2104" s="807" t="s">
        <v>8298</v>
      </c>
      <c r="S2104" s="807" t="s">
        <v>9057</v>
      </c>
      <c r="T2104" s="807"/>
      <c r="U2104" s="807"/>
      <c r="V2104" s="963"/>
      <c r="W2104" s="807"/>
      <c r="X2104" s="807">
        <v>1</v>
      </c>
      <c r="Y2104" s="807"/>
      <c r="Z2104" s="807"/>
      <c r="AA2104" s="807"/>
      <c r="AB2104" s="807"/>
      <c r="AC2104" s="807"/>
      <c r="AD2104" s="807"/>
      <c r="AE2104" s="807"/>
      <c r="AF2104" s="807"/>
      <c r="AG2104" s="807"/>
      <c r="AH2104" s="807"/>
      <c r="AI2104" s="807"/>
      <c r="AJ2104" s="807"/>
    </row>
    <row r="2105" spans="2:36" ht="30" customHeight="1" x14ac:dyDescent="0.25">
      <c r="B2105" s="784">
        <v>2097</v>
      </c>
      <c r="C2105" s="785" t="s">
        <v>3162</v>
      </c>
      <c r="D2105" s="785" t="s">
        <v>17007</v>
      </c>
      <c r="E2105" s="807" t="s">
        <v>13275</v>
      </c>
      <c r="F2105" s="785" t="s">
        <v>16699</v>
      </c>
      <c r="G2105" s="807" t="s">
        <v>1105</v>
      </c>
      <c r="H2105" s="807"/>
      <c r="I2105" s="807"/>
      <c r="J2105" s="807"/>
      <c r="K2105" s="807">
        <v>2452.3000000000002</v>
      </c>
      <c r="L2105" s="807">
        <f t="shared" si="176"/>
        <v>213.36</v>
      </c>
      <c r="M2105" s="807">
        <f t="shared" si="176"/>
        <v>66.239999999999995</v>
      </c>
      <c r="N2105" s="790">
        <v>17.78</v>
      </c>
      <c r="O2105" s="790">
        <v>5.52</v>
      </c>
      <c r="P2105" s="788" t="s">
        <v>1527</v>
      </c>
      <c r="Q2105" s="807" t="s">
        <v>813</v>
      </c>
      <c r="R2105" s="807" t="s">
        <v>17287</v>
      </c>
      <c r="S2105" s="807" t="s">
        <v>8952</v>
      </c>
      <c r="T2105" s="807" t="s">
        <v>17505</v>
      </c>
      <c r="U2105" s="807">
        <v>11</v>
      </c>
      <c r="V2105" s="963">
        <v>1</v>
      </c>
      <c r="W2105" s="807" t="s">
        <v>17219</v>
      </c>
      <c r="X2105" s="807"/>
      <c r="Y2105" s="807"/>
      <c r="Z2105" s="807"/>
      <c r="AA2105" s="807"/>
      <c r="AB2105" s="807"/>
      <c r="AC2105" s="807" t="s">
        <v>10027</v>
      </c>
      <c r="AD2105" s="807" t="s">
        <v>10027</v>
      </c>
      <c r="AE2105" s="807" t="s">
        <v>10027</v>
      </c>
      <c r="AF2105" s="807" t="s">
        <v>2239</v>
      </c>
      <c r="AG2105" s="807"/>
      <c r="AH2105" s="807"/>
      <c r="AI2105" s="807" t="s">
        <v>17008</v>
      </c>
      <c r="AJ2105" s="807"/>
    </row>
    <row r="2106" spans="2:36" ht="30" customHeight="1" x14ac:dyDescent="0.25">
      <c r="B2106" s="784">
        <v>2098</v>
      </c>
      <c r="C2106" s="785" t="s">
        <v>9510</v>
      </c>
      <c r="D2106" s="785" t="s">
        <v>13276</v>
      </c>
      <c r="E2106" s="807" t="s">
        <v>13277</v>
      </c>
      <c r="F2106" s="785"/>
      <c r="G2106" s="807" t="s">
        <v>1105</v>
      </c>
      <c r="H2106" s="807"/>
      <c r="I2106" s="807"/>
      <c r="J2106" s="807"/>
      <c r="K2106" s="807"/>
      <c r="L2106" s="807"/>
      <c r="M2106" s="807"/>
      <c r="N2106" s="790"/>
      <c r="O2106" s="790"/>
      <c r="P2106" s="788"/>
      <c r="Q2106" s="807"/>
      <c r="R2106" s="807"/>
      <c r="S2106" s="807" t="s">
        <v>9057</v>
      </c>
      <c r="T2106" s="807"/>
      <c r="U2106" s="807"/>
      <c r="V2106" s="963">
        <v>4</v>
      </c>
      <c r="W2106" s="807"/>
      <c r="X2106" s="807"/>
      <c r="Y2106" s="807"/>
      <c r="Z2106" s="807"/>
      <c r="AA2106" s="807"/>
      <c r="AB2106" s="807"/>
      <c r="AC2106" s="807"/>
      <c r="AD2106" s="807"/>
      <c r="AE2106" s="807"/>
      <c r="AF2106" s="807"/>
      <c r="AG2106" s="807"/>
      <c r="AH2106" s="807"/>
      <c r="AI2106" s="807"/>
      <c r="AJ2106" s="807"/>
    </row>
    <row r="2107" spans="2:36" ht="195" customHeight="1" x14ac:dyDescent="0.25">
      <c r="B2107" s="784">
        <v>2099</v>
      </c>
      <c r="C2107" s="785" t="s">
        <v>1191</v>
      </c>
      <c r="D2107" s="785" t="s">
        <v>14022</v>
      </c>
      <c r="E2107" s="807" t="s">
        <v>13356</v>
      </c>
      <c r="F2107" s="785" t="s">
        <v>14024</v>
      </c>
      <c r="G2107" s="807" t="s">
        <v>1105</v>
      </c>
      <c r="H2107" s="807"/>
      <c r="I2107" s="807"/>
      <c r="J2107" s="807"/>
      <c r="K2107" s="807">
        <v>5422.7</v>
      </c>
      <c r="L2107" s="807">
        <f t="shared" si="176"/>
        <v>471.72</v>
      </c>
      <c r="M2107" s="807">
        <f t="shared" si="176"/>
        <v>146.39999999999998</v>
      </c>
      <c r="N2107" s="790">
        <v>39.31</v>
      </c>
      <c r="O2107" s="790">
        <v>12.2</v>
      </c>
      <c r="P2107" s="788" t="s">
        <v>1527</v>
      </c>
      <c r="Q2107" s="807" t="s">
        <v>813</v>
      </c>
      <c r="R2107" s="807" t="s">
        <v>17287</v>
      </c>
      <c r="S2107" s="807" t="s">
        <v>8952</v>
      </c>
      <c r="T2107" s="807" t="s">
        <v>14023</v>
      </c>
      <c r="U2107" s="807">
        <v>14.2</v>
      </c>
      <c r="V2107" s="963">
        <v>2</v>
      </c>
      <c r="W2107" s="807" t="s">
        <v>10261</v>
      </c>
      <c r="X2107" s="807">
        <v>1</v>
      </c>
      <c r="Y2107" s="807" t="s">
        <v>12820</v>
      </c>
      <c r="Z2107" s="807"/>
      <c r="AA2107" s="807"/>
      <c r="AB2107" s="807"/>
      <c r="AC2107" s="807" t="s">
        <v>10027</v>
      </c>
      <c r="AD2107" s="807" t="s">
        <v>10027</v>
      </c>
      <c r="AE2107" s="807" t="s">
        <v>10027</v>
      </c>
      <c r="AF2107" s="807" t="s">
        <v>10027</v>
      </c>
      <c r="AG2107" s="807"/>
      <c r="AH2107" s="807"/>
      <c r="AI2107" s="807"/>
      <c r="AJ2107" s="807"/>
    </row>
    <row r="2108" spans="2:36" ht="30" customHeight="1" x14ac:dyDescent="0.25">
      <c r="B2108" s="784">
        <v>2100</v>
      </c>
      <c r="C2108" s="785" t="s">
        <v>3034</v>
      </c>
      <c r="D2108" s="785" t="s">
        <v>13278</v>
      </c>
      <c r="E2108" s="807" t="s">
        <v>13279</v>
      </c>
      <c r="F2108" s="785" t="s">
        <v>16658</v>
      </c>
      <c r="G2108" s="807" t="s">
        <v>10200</v>
      </c>
      <c r="H2108" s="807"/>
      <c r="I2108" s="807"/>
      <c r="J2108" s="807"/>
      <c r="K2108" s="807"/>
      <c r="L2108" s="807">
        <f t="shared" si="176"/>
        <v>19.200000000000003</v>
      </c>
      <c r="M2108" s="807"/>
      <c r="N2108" s="790">
        <v>1.6</v>
      </c>
      <c r="O2108" s="790"/>
      <c r="P2108" s="788"/>
      <c r="Q2108" s="807" t="s">
        <v>16658</v>
      </c>
      <c r="R2108" s="807" t="s">
        <v>16715</v>
      </c>
      <c r="S2108" s="807" t="s">
        <v>8952</v>
      </c>
      <c r="T2108" s="807" t="s">
        <v>14855</v>
      </c>
      <c r="U2108" s="807"/>
      <c r="V2108" s="963"/>
      <c r="W2108" s="807"/>
      <c r="X2108" s="807"/>
      <c r="Y2108" s="807"/>
      <c r="Z2108" s="807" t="s">
        <v>13280</v>
      </c>
      <c r="AA2108" s="807"/>
      <c r="AB2108" s="807"/>
      <c r="AC2108" s="807"/>
      <c r="AD2108" s="807"/>
      <c r="AE2108" s="807"/>
      <c r="AF2108" s="807"/>
      <c r="AG2108" s="807"/>
      <c r="AH2108" s="807"/>
      <c r="AI2108" s="807"/>
      <c r="AJ2108" s="807"/>
    </row>
    <row r="2109" spans="2:36" ht="45" customHeight="1" x14ac:dyDescent="0.25">
      <c r="B2109" s="784">
        <v>2101</v>
      </c>
      <c r="C2109" s="785" t="s">
        <v>2759</v>
      </c>
      <c r="D2109" s="785" t="s">
        <v>13291</v>
      </c>
      <c r="E2109" s="807" t="s">
        <v>13283</v>
      </c>
      <c r="F2109" s="785" t="s">
        <v>13286</v>
      </c>
      <c r="G2109" s="807" t="s">
        <v>10200</v>
      </c>
      <c r="H2109" s="807"/>
      <c r="I2109" s="807"/>
      <c r="J2109" s="807"/>
      <c r="K2109" s="807"/>
      <c r="L2109" s="807">
        <f t="shared" si="176"/>
        <v>19.200000000000003</v>
      </c>
      <c r="M2109" s="807"/>
      <c r="N2109" s="790">
        <v>1.6</v>
      </c>
      <c r="O2109" s="790"/>
      <c r="P2109" s="788"/>
      <c r="Q2109" s="807" t="s">
        <v>13286</v>
      </c>
      <c r="R2109" s="807" t="s">
        <v>16715</v>
      </c>
      <c r="S2109" s="807" t="s">
        <v>8952</v>
      </c>
      <c r="T2109" s="807" t="s">
        <v>14856</v>
      </c>
      <c r="U2109" s="807"/>
      <c r="V2109" s="963"/>
      <c r="W2109" s="807"/>
      <c r="X2109" s="807"/>
      <c r="Y2109" s="807"/>
      <c r="Z2109" s="807" t="s">
        <v>9475</v>
      </c>
      <c r="AA2109" s="807"/>
      <c r="AB2109" s="807"/>
      <c r="AC2109" s="807"/>
      <c r="AD2109" s="807"/>
      <c r="AE2109" s="807"/>
      <c r="AF2109" s="807"/>
      <c r="AG2109" s="807"/>
      <c r="AH2109" s="807"/>
      <c r="AI2109" s="807"/>
      <c r="AJ2109" s="807"/>
    </row>
    <row r="2110" spans="2:36" ht="45" customHeight="1" x14ac:dyDescent="0.25">
      <c r="B2110" s="784">
        <v>2102</v>
      </c>
      <c r="C2110" s="785" t="s">
        <v>2790</v>
      </c>
      <c r="D2110" s="785" t="s">
        <v>13284</v>
      </c>
      <c r="E2110" s="807" t="s">
        <v>13285</v>
      </c>
      <c r="F2110" s="785" t="s">
        <v>13204</v>
      </c>
      <c r="G2110" s="807" t="s">
        <v>10200</v>
      </c>
      <c r="H2110" s="807"/>
      <c r="I2110" s="807"/>
      <c r="J2110" s="807"/>
      <c r="K2110" s="807"/>
      <c r="L2110" s="807">
        <f t="shared" si="176"/>
        <v>211.20000000000002</v>
      </c>
      <c r="M2110" s="807"/>
      <c r="N2110" s="790">
        <v>17.600000000000001</v>
      </c>
      <c r="O2110" s="790"/>
      <c r="P2110" s="788"/>
      <c r="Q2110" s="807" t="s">
        <v>13204</v>
      </c>
      <c r="R2110" s="807" t="s">
        <v>16715</v>
      </c>
      <c r="S2110" s="807" t="s">
        <v>8952</v>
      </c>
      <c r="T2110" s="807" t="s">
        <v>13287</v>
      </c>
      <c r="U2110" s="807"/>
      <c r="V2110" s="963"/>
      <c r="W2110" s="807"/>
      <c r="X2110" s="807"/>
      <c r="Y2110" s="807"/>
      <c r="Z2110" s="807"/>
      <c r="AA2110" s="807"/>
      <c r="AB2110" s="807"/>
      <c r="AC2110" s="807"/>
      <c r="AD2110" s="807"/>
      <c r="AE2110" s="807"/>
      <c r="AF2110" s="807"/>
      <c r="AG2110" s="807"/>
      <c r="AH2110" s="807"/>
      <c r="AI2110" s="807"/>
      <c r="AJ2110" s="807"/>
    </row>
    <row r="2111" spans="2:36" ht="30" customHeight="1" x14ac:dyDescent="0.25">
      <c r="B2111" s="784">
        <v>2103</v>
      </c>
      <c r="C2111" s="785" t="s">
        <v>2809</v>
      </c>
      <c r="D2111" s="785" t="s">
        <v>13289</v>
      </c>
      <c r="E2111" s="807" t="s">
        <v>13290</v>
      </c>
      <c r="F2111" s="785" t="s">
        <v>13288</v>
      </c>
      <c r="G2111" s="807" t="s">
        <v>10200</v>
      </c>
      <c r="H2111" s="807"/>
      <c r="I2111" s="807"/>
      <c r="J2111" s="807"/>
      <c r="K2111" s="807"/>
      <c r="L2111" s="807">
        <f t="shared" si="176"/>
        <v>96</v>
      </c>
      <c r="M2111" s="807"/>
      <c r="N2111" s="790">
        <v>8</v>
      </c>
      <c r="O2111" s="790"/>
      <c r="P2111" s="788"/>
      <c r="Q2111" s="807" t="s">
        <v>13288</v>
      </c>
      <c r="R2111" s="807" t="s">
        <v>16715</v>
      </c>
      <c r="S2111" s="807" t="s">
        <v>8952</v>
      </c>
      <c r="T2111" s="807" t="s">
        <v>14857</v>
      </c>
      <c r="U2111" s="807"/>
      <c r="V2111" s="963"/>
      <c r="W2111" s="807"/>
      <c r="X2111" s="807"/>
      <c r="Y2111" s="807"/>
      <c r="Z2111" s="807"/>
      <c r="AA2111" s="807">
        <v>1</v>
      </c>
      <c r="AB2111" s="807"/>
      <c r="AC2111" s="807"/>
      <c r="AD2111" s="807"/>
      <c r="AE2111" s="807"/>
      <c r="AF2111" s="807"/>
      <c r="AG2111" s="807"/>
      <c r="AH2111" s="807"/>
      <c r="AI2111" s="807"/>
      <c r="AJ2111" s="807"/>
    </row>
    <row r="2112" spans="2:36" ht="45" customHeight="1" x14ac:dyDescent="0.25">
      <c r="B2112" s="784">
        <v>2104</v>
      </c>
      <c r="C2112" s="785" t="s">
        <v>2759</v>
      </c>
      <c r="D2112" s="785" t="s">
        <v>13292</v>
      </c>
      <c r="E2112" s="807" t="s">
        <v>13294</v>
      </c>
      <c r="F2112" s="785" t="s">
        <v>13204</v>
      </c>
      <c r="G2112" s="807" t="s">
        <v>10200</v>
      </c>
      <c r="H2112" s="807"/>
      <c r="I2112" s="807"/>
      <c r="J2112" s="807"/>
      <c r="K2112" s="807"/>
      <c r="L2112" s="807">
        <f t="shared" si="176"/>
        <v>158.39999999999998</v>
      </c>
      <c r="M2112" s="807"/>
      <c r="N2112" s="790">
        <v>13.2</v>
      </c>
      <c r="O2112" s="790"/>
      <c r="P2112" s="788"/>
      <c r="Q2112" s="807" t="s">
        <v>13204</v>
      </c>
      <c r="R2112" s="807" t="s">
        <v>16715</v>
      </c>
      <c r="S2112" s="807" t="s">
        <v>8952</v>
      </c>
      <c r="T2112" s="807" t="s">
        <v>13293</v>
      </c>
      <c r="U2112" s="807"/>
      <c r="V2112" s="963"/>
      <c r="W2112" s="807"/>
      <c r="X2112" s="807"/>
      <c r="Y2112" s="807"/>
      <c r="Z2112" s="807"/>
      <c r="AA2112" s="807"/>
      <c r="AB2112" s="807"/>
      <c r="AC2112" s="807"/>
      <c r="AD2112" s="807"/>
      <c r="AE2112" s="807"/>
      <c r="AF2112" s="807"/>
      <c r="AG2112" s="807"/>
      <c r="AH2112" s="807"/>
      <c r="AI2112" s="807"/>
      <c r="AJ2112" s="807"/>
    </row>
    <row r="2113" spans="2:36" ht="45" customHeight="1" x14ac:dyDescent="0.25">
      <c r="B2113" s="784">
        <v>2105</v>
      </c>
      <c r="C2113" s="785" t="s">
        <v>2759</v>
      </c>
      <c r="D2113" s="785" t="s">
        <v>14689</v>
      </c>
      <c r="E2113" s="807" t="s">
        <v>13299</v>
      </c>
      <c r="F2113" s="785" t="s">
        <v>13300</v>
      </c>
      <c r="G2113" s="807" t="s">
        <v>1104</v>
      </c>
      <c r="H2113" s="807"/>
      <c r="I2113" s="807"/>
      <c r="J2113" s="807"/>
      <c r="K2113" s="807">
        <v>21993.96</v>
      </c>
      <c r="L2113" s="807">
        <f t="shared" si="176"/>
        <v>1913.52</v>
      </c>
      <c r="M2113" s="807">
        <f t="shared" si="176"/>
        <v>593.76</v>
      </c>
      <c r="N2113" s="790">
        <v>159.46</v>
      </c>
      <c r="O2113" s="790">
        <v>49.48</v>
      </c>
      <c r="P2113" s="788" t="s">
        <v>13301</v>
      </c>
      <c r="Q2113" s="807" t="s">
        <v>13301</v>
      </c>
      <c r="R2113" s="807" t="s">
        <v>17287</v>
      </c>
      <c r="S2113" s="807" t="s">
        <v>8952</v>
      </c>
      <c r="T2113" s="807" t="s">
        <v>14688</v>
      </c>
      <c r="U2113" s="807">
        <v>12</v>
      </c>
      <c r="V2113" s="963">
        <v>4</v>
      </c>
      <c r="W2113" s="807" t="s">
        <v>13048</v>
      </c>
      <c r="X2113" s="807">
        <v>1</v>
      </c>
      <c r="Y2113" s="807" t="s">
        <v>14449</v>
      </c>
      <c r="Z2113" s="807"/>
      <c r="AA2113" s="807"/>
      <c r="AB2113" s="807"/>
      <c r="AC2113" s="807" t="s">
        <v>10027</v>
      </c>
      <c r="AD2113" s="807" t="s">
        <v>10027</v>
      </c>
      <c r="AE2113" s="807" t="s">
        <v>10027</v>
      </c>
      <c r="AF2113" s="807" t="s">
        <v>2239</v>
      </c>
      <c r="AG2113" s="807"/>
      <c r="AH2113" s="807" t="s">
        <v>16022</v>
      </c>
      <c r="AI2113" s="807" t="s">
        <v>13302</v>
      </c>
      <c r="AJ2113" s="807"/>
    </row>
    <row r="2114" spans="2:36" ht="45" customHeight="1" x14ac:dyDescent="0.25">
      <c r="B2114" s="784">
        <v>2106</v>
      </c>
      <c r="C2114" s="785" t="s">
        <v>2759</v>
      </c>
      <c r="D2114" s="785" t="s">
        <v>13304</v>
      </c>
      <c r="E2114" s="807" t="s">
        <v>13303</v>
      </c>
      <c r="F2114" s="785" t="s">
        <v>13305</v>
      </c>
      <c r="G2114" s="807" t="s">
        <v>10200</v>
      </c>
      <c r="H2114" s="807"/>
      <c r="I2114" s="807"/>
      <c r="J2114" s="807"/>
      <c r="K2114" s="807"/>
      <c r="L2114" s="807">
        <f t="shared" si="176"/>
        <v>308.88</v>
      </c>
      <c r="M2114" s="807"/>
      <c r="N2114" s="790">
        <v>25.74</v>
      </c>
      <c r="O2114" s="790"/>
      <c r="P2114" s="788" t="s">
        <v>13306</v>
      </c>
      <c r="Q2114" s="807" t="s">
        <v>13306</v>
      </c>
      <c r="R2114" s="807" t="s">
        <v>16715</v>
      </c>
      <c r="S2114" s="807" t="s">
        <v>8952</v>
      </c>
      <c r="T2114" s="807" t="s">
        <v>13307</v>
      </c>
      <c r="U2114" s="807"/>
      <c r="V2114" s="963"/>
      <c r="W2114" s="807"/>
      <c r="X2114" s="807"/>
      <c r="Y2114" s="807"/>
      <c r="Z2114" s="807" t="s">
        <v>1610</v>
      </c>
      <c r="AA2114" s="807"/>
      <c r="AB2114" s="807"/>
      <c r="AC2114" s="807"/>
      <c r="AD2114" s="807"/>
      <c r="AE2114" s="807"/>
      <c r="AF2114" s="807"/>
      <c r="AG2114" s="807"/>
      <c r="AH2114" s="807"/>
      <c r="AI2114" s="807"/>
      <c r="AJ2114" s="807"/>
    </row>
    <row r="2115" spans="2:36" ht="45" customHeight="1" x14ac:dyDescent="0.25">
      <c r="B2115" s="784">
        <v>2107</v>
      </c>
      <c r="C2115" s="785" t="s">
        <v>2759</v>
      </c>
      <c r="D2115" s="785" t="s">
        <v>13308</v>
      </c>
      <c r="E2115" s="807" t="s">
        <v>13311</v>
      </c>
      <c r="F2115" s="785" t="s">
        <v>13309</v>
      </c>
      <c r="G2115" s="807" t="s">
        <v>10200</v>
      </c>
      <c r="H2115" s="807"/>
      <c r="I2115" s="807"/>
      <c r="J2115" s="807"/>
      <c r="K2115" s="807"/>
      <c r="L2115" s="807">
        <f t="shared" si="176"/>
        <v>48</v>
      </c>
      <c r="M2115" s="807"/>
      <c r="N2115" s="790">
        <v>4</v>
      </c>
      <c r="O2115" s="790"/>
      <c r="P2115" s="788"/>
      <c r="Q2115" s="807" t="s">
        <v>13309</v>
      </c>
      <c r="R2115" s="807" t="s">
        <v>16715</v>
      </c>
      <c r="S2115" s="807" t="s">
        <v>8952</v>
      </c>
      <c r="T2115" s="807" t="s">
        <v>13310</v>
      </c>
      <c r="U2115" s="807"/>
      <c r="V2115" s="963"/>
      <c r="W2115" s="807"/>
      <c r="X2115" s="807"/>
      <c r="Y2115" s="807"/>
      <c r="Z2115" s="807" t="s">
        <v>9475</v>
      </c>
      <c r="AA2115" s="807"/>
      <c r="AB2115" s="807"/>
      <c r="AC2115" s="807"/>
      <c r="AD2115" s="807"/>
      <c r="AE2115" s="807"/>
      <c r="AF2115" s="807"/>
      <c r="AG2115" s="807"/>
      <c r="AH2115" s="807"/>
      <c r="AI2115" s="807"/>
      <c r="AJ2115" s="807"/>
    </row>
    <row r="2116" spans="2:36" ht="45" customHeight="1" x14ac:dyDescent="0.25">
      <c r="B2116" s="784">
        <v>2108</v>
      </c>
      <c r="C2116" s="785" t="s">
        <v>2759</v>
      </c>
      <c r="D2116" s="785" t="s">
        <v>13312</v>
      </c>
      <c r="E2116" s="807" t="s">
        <v>13314</v>
      </c>
      <c r="F2116" s="785" t="s">
        <v>13313</v>
      </c>
      <c r="G2116" s="807" t="s">
        <v>10200</v>
      </c>
      <c r="H2116" s="807"/>
      <c r="I2116" s="807"/>
      <c r="J2116" s="807"/>
      <c r="K2116" s="807"/>
      <c r="L2116" s="807">
        <f t="shared" si="176"/>
        <v>7.92</v>
      </c>
      <c r="M2116" s="807"/>
      <c r="N2116" s="790">
        <v>0.66</v>
      </c>
      <c r="O2116" s="790"/>
      <c r="P2116" s="788"/>
      <c r="Q2116" s="807" t="s">
        <v>13313</v>
      </c>
      <c r="R2116" s="807" t="s">
        <v>16715</v>
      </c>
      <c r="S2116" s="807" t="s">
        <v>8952</v>
      </c>
      <c r="T2116" s="807" t="s">
        <v>13315</v>
      </c>
      <c r="U2116" s="807"/>
      <c r="V2116" s="963"/>
      <c r="W2116" s="807"/>
      <c r="X2116" s="807"/>
      <c r="Y2116" s="807"/>
      <c r="Z2116" s="807" t="s">
        <v>1589</v>
      </c>
      <c r="AA2116" s="807"/>
      <c r="AB2116" s="807"/>
      <c r="AC2116" s="807"/>
      <c r="AD2116" s="807"/>
      <c r="AE2116" s="807"/>
      <c r="AF2116" s="807"/>
      <c r="AG2116" s="807"/>
      <c r="AH2116" s="807"/>
      <c r="AI2116" s="807"/>
      <c r="AJ2116" s="807"/>
    </row>
    <row r="2117" spans="2:36" ht="45" customHeight="1" x14ac:dyDescent="0.25">
      <c r="B2117" s="784">
        <v>2109</v>
      </c>
      <c r="C2117" s="785" t="s">
        <v>2759</v>
      </c>
      <c r="D2117" s="785" t="s">
        <v>13316</v>
      </c>
      <c r="E2117" s="807" t="s">
        <v>13317</v>
      </c>
      <c r="F2117" s="785" t="s">
        <v>13318</v>
      </c>
      <c r="G2117" s="807" t="s">
        <v>10200</v>
      </c>
      <c r="H2117" s="807"/>
      <c r="I2117" s="807"/>
      <c r="J2117" s="807"/>
      <c r="K2117" s="807"/>
      <c r="L2117" s="807">
        <f t="shared" si="176"/>
        <v>9</v>
      </c>
      <c r="M2117" s="807"/>
      <c r="N2117" s="790">
        <v>0.75</v>
      </c>
      <c r="O2117" s="790"/>
      <c r="P2117" s="788"/>
      <c r="Q2117" s="807" t="s">
        <v>13319</v>
      </c>
      <c r="R2117" s="807" t="s">
        <v>16715</v>
      </c>
      <c r="S2117" s="807" t="s">
        <v>8952</v>
      </c>
      <c r="T2117" s="807" t="s">
        <v>17220</v>
      </c>
      <c r="U2117" s="807"/>
      <c r="V2117" s="963"/>
      <c r="W2117" s="807"/>
      <c r="X2117" s="807"/>
      <c r="Y2117" s="807"/>
      <c r="Z2117" s="807" t="s">
        <v>11654</v>
      </c>
      <c r="AA2117" s="807"/>
      <c r="AB2117" s="807"/>
      <c r="AC2117" s="807"/>
      <c r="AD2117" s="807"/>
      <c r="AE2117" s="807"/>
      <c r="AF2117" s="807"/>
      <c r="AG2117" s="807"/>
      <c r="AH2117" s="807"/>
      <c r="AI2117" s="807"/>
      <c r="AJ2117" s="807"/>
    </row>
    <row r="2118" spans="2:36" ht="45" customHeight="1" x14ac:dyDescent="0.25">
      <c r="B2118" s="784">
        <v>2110</v>
      </c>
      <c r="C2118" s="785" t="s">
        <v>9500</v>
      </c>
      <c r="D2118" s="785" t="s">
        <v>13338</v>
      </c>
      <c r="E2118" s="807" t="s">
        <v>13339</v>
      </c>
      <c r="F2118" s="785" t="s">
        <v>16659</v>
      </c>
      <c r="G2118" s="807" t="s">
        <v>10200</v>
      </c>
      <c r="H2118" s="807"/>
      <c r="I2118" s="807"/>
      <c r="J2118" s="807"/>
      <c r="K2118" s="807"/>
      <c r="L2118" s="807">
        <f t="shared" si="176"/>
        <v>96</v>
      </c>
      <c r="M2118" s="807"/>
      <c r="N2118" s="790">
        <v>8</v>
      </c>
      <c r="O2118" s="790"/>
      <c r="P2118" s="788"/>
      <c r="Q2118" s="807" t="s">
        <v>13340</v>
      </c>
      <c r="R2118" s="807" t="s">
        <v>16715</v>
      </c>
      <c r="S2118" s="807" t="s">
        <v>8952</v>
      </c>
      <c r="T2118" s="807" t="s">
        <v>17221</v>
      </c>
      <c r="U2118" s="807"/>
      <c r="V2118" s="963"/>
      <c r="W2118" s="807"/>
      <c r="X2118" s="807"/>
      <c r="Y2118" s="807"/>
      <c r="Z2118" s="807"/>
      <c r="AA2118" s="807">
        <v>1</v>
      </c>
      <c r="AB2118" s="807"/>
      <c r="AC2118" s="807"/>
      <c r="AD2118" s="807"/>
      <c r="AE2118" s="807"/>
      <c r="AF2118" s="807"/>
      <c r="AG2118" s="807"/>
      <c r="AH2118" s="807"/>
      <c r="AI2118" s="807"/>
      <c r="AJ2118" s="807"/>
    </row>
    <row r="2119" spans="2:36" ht="45" customHeight="1" x14ac:dyDescent="0.25">
      <c r="B2119" s="784">
        <v>2111</v>
      </c>
      <c r="C2119" s="785" t="s">
        <v>2759</v>
      </c>
      <c r="D2119" s="785" t="s">
        <v>13341</v>
      </c>
      <c r="E2119" s="807" t="s">
        <v>16596</v>
      </c>
      <c r="F2119" s="785" t="s">
        <v>16696</v>
      </c>
      <c r="G2119" s="807" t="s">
        <v>10200</v>
      </c>
      <c r="H2119" s="807"/>
      <c r="I2119" s="807"/>
      <c r="J2119" s="807"/>
      <c r="K2119" s="807"/>
      <c r="L2119" s="807">
        <f t="shared" si="176"/>
        <v>237.60000000000002</v>
      </c>
      <c r="M2119" s="807"/>
      <c r="N2119" s="790">
        <v>19.8</v>
      </c>
      <c r="O2119" s="790"/>
      <c r="P2119" s="788"/>
      <c r="Q2119" s="807" t="s">
        <v>16696</v>
      </c>
      <c r="R2119" s="807" t="s">
        <v>16715</v>
      </c>
      <c r="S2119" s="807" t="s">
        <v>8952</v>
      </c>
      <c r="T2119" s="807" t="s">
        <v>14858</v>
      </c>
      <c r="U2119" s="807"/>
      <c r="V2119" s="963">
        <v>2</v>
      </c>
      <c r="W2119" s="807"/>
      <c r="X2119" s="807"/>
      <c r="Y2119" s="807"/>
      <c r="Z2119" s="807"/>
      <c r="AA2119" s="807"/>
      <c r="AB2119" s="807"/>
      <c r="AC2119" s="807"/>
      <c r="AD2119" s="807"/>
      <c r="AE2119" s="807"/>
      <c r="AF2119" s="807"/>
      <c r="AG2119" s="807"/>
      <c r="AH2119" s="807"/>
      <c r="AI2119" s="807"/>
      <c r="AJ2119" s="807"/>
    </row>
    <row r="2120" spans="2:36" ht="45" customHeight="1" x14ac:dyDescent="0.25">
      <c r="B2120" s="784">
        <v>2112</v>
      </c>
      <c r="C2120" s="785" t="s">
        <v>2759</v>
      </c>
      <c r="D2120" s="785" t="s">
        <v>13342</v>
      </c>
      <c r="E2120" s="807" t="s">
        <v>13343</v>
      </c>
      <c r="F2120" s="785" t="s">
        <v>16601</v>
      </c>
      <c r="G2120" s="807" t="s">
        <v>10200</v>
      </c>
      <c r="H2120" s="807"/>
      <c r="I2120" s="807"/>
      <c r="J2120" s="807"/>
      <c r="K2120" s="807"/>
      <c r="L2120" s="807">
        <f t="shared" si="176"/>
        <v>699.59999999999991</v>
      </c>
      <c r="M2120" s="807"/>
      <c r="N2120" s="790">
        <v>58.3</v>
      </c>
      <c r="O2120" s="790"/>
      <c r="P2120" s="788"/>
      <c r="Q2120" s="807" t="s">
        <v>16601</v>
      </c>
      <c r="R2120" s="807" t="s">
        <v>16715</v>
      </c>
      <c r="S2120" s="807" t="s">
        <v>8952</v>
      </c>
      <c r="T2120" s="807" t="s">
        <v>11705</v>
      </c>
      <c r="U2120" s="807"/>
      <c r="V2120" s="963">
        <v>3</v>
      </c>
      <c r="W2120" s="785" t="s">
        <v>16602</v>
      </c>
      <c r="X2120" s="807"/>
      <c r="Y2120" s="807"/>
      <c r="Z2120" s="807"/>
      <c r="AA2120" s="807"/>
      <c r="AB2120" s="807"/>
      <c r="AC2120" s="807" t="s">
        <v>10027</v>
      </c>
      <c r="AD2120" s="807" t="s">
        <v>10027</v>
      </c>
      <c r="AE2120" s="807" t="s">
        <v>10027</v>
      </c>
      <c r="AF2120" s="807"/>
      <c r="AG2120" s="807"/>
      <c r="AH2120" s="807"/>
      <c r="AI2120" s="807"/>
      <c r="AJ2120" s="807"/>
    </row>
    <row r="2121" spans="2:36" ht="45" customHeight="1" x14ac:dyDescent="0.25">
      <c r="B2121" s="784">
        <v>2113</v>
      </c>
      <c r="C2121" s="785" t="s">
        <v>2759</v>
      </c>
      <c r="D2121" s="785" t="s">
        <v>13344</v>
      </c>
      <c r="E2121" s="807" t="s">
        <v>13345</v>
      </c>
      <c r="F2121" s="785" t="s">
        <v>13346</v>
      </c>
      <c r="G2121" s="807" t="s">
        <v>10200</v>
      </c>
      <c r="H2121" s="807"/>
      <c r="I2121" s="807"/>
      <c r="J2121" s="807"/>
      <c r="K2121" s="807"/>
      <c r="L2121" s="807">
        <f t="shared" si="176"/>
        <v>118.80000000000001</v>
      </c>
      <c r="M2121" s="807"/>
      <c r="N2121" s="790">
        <v>9.9</v>
      </c>
      <c r="O2121" s="790"/>
      <c r="P2121" s="788"/>
      <c r="Q2121" s="807" t="s">
        <v>13346</v>
      </c>
      <c r="R2121" s="807" t="s">
        <v>16715</v>
      </c>
      <c r="S2121" s="807" t="s">
        <v>8952</v>
      </c>
      <c r="T2121" s="807" t="s">
        <v>14859</v>
      </c>
      <c r="U2121" s="807"/>
      <c r="V2121" s="963">
        <v>2</v>
      </c>
      <c r="W2121" s="807"/>
      <c r="X2121" s="807"/>
      <c r="Y2121" s="807"/>
      <c r="Z2121" s="807"/>
      <c r="AA2121" s="807"/>
      <c r="AB2121" s="807"/>
      <c r="AC2121" s="807"/>
      <c r="AD2121" s="807"/>
      <c r="AE2121" s="807"/>
      <c r="AF2121" s="807"/>
      <c r="AG2121" s="807"/>
      <c r="AH2121" s="807"/>
      <c r="AI2121" s="807"/>
      <c r="AJ2121" s="807"/>
    </row>
    <row r="2122" spans="2:36" ht="30" customHeight="1" x14ac:dyDescent="0.25">
      <c r="B2122" s="784">
        <v>2114</v>
      </c>
      <c r="C2122" s="785" t="s">
        <v>2809</v>
      </c>
      <c r="D2122" s="785" t="s">
        <v>16660</v>
      </c>
      <c r="E2122" s="807" t="s">
        <v>13347</v>
      </c>
      <c r="F2122" s="785" t="s">
        <v>13348</v>
      </c>
      <c r="G2122" s="807" t="s">
        <v>10200</v>
      </c>
      <c r="H2122" s="807"/>
      <c r="I2122" s="807"/>
      <c r="J2122" s="807"/>
      <c r="K2122" s="807"/>
      <c r="L2122" s="807">
        <f t="shared" si="176"/>
        <v>17.28</v>
      </c>
      <c r="M2122" s="807"/>
      <c r="N2122" s="790">
        <v>1.44</v>
      </c>
      <c r="O2122" s="790"/>
      <c r="P2122" s="788"/>
      <c r="Q2122" s="807" t="s">
        <v>13349</v>
      </c>
      <c r="R2122" s="807" t="s">
        <v>16715</v>
      </c>
      <c r="S2122" s="807" t="s">
        <v>8952</v>
      </c>
      <c r="T2122" s="807" t="s">
        <v>14860</v>
      </c>
      <c r="U2122" s="807"/>
      <c r="V2122" s="963"/>
      <c r="W2122" s="807"/>
      <c r="X2122" s="807">
        <v>1</v>
      </c>
      <c r="Y2122" s="807"/>
      <c r="Z2122" s="807" t="s">
        <v>12901</v>
      </c>
      <c r="AA2122" s="807"/>
      <c r="AB2122" s="807"/>
      <c r="AC2122" s="807"/>
      <c r="AD2122" s="807"/>
      <c r="AE2122" s="807"/>
      <c r="AF2122" s="807"/>
      <c r="AG2122" s="807"/>
      <c r="AH2122" s="807"/>
      <c r="AI2122" s="807"/>
      <c r="AJ2122" s="807"/>
    </row>
    <row r="2123" spans="2:36" ht="45" customHeight="1" x14ac:dyDescent="0.25">
      <c r="B2123" s="784">
        <v>2115</v>
      </c>
      <c r="C2123" s="785" t="s">
        <v>2759</v>
      </c>
      <c r="D2123" s="785" t="s">
        <v>13350</v>
      </c>
      <c r="E2123" s="807" t="s">
        <v>13351</v>
      </c>
      <c r="F2123" s="785" t="s">
        <v>13352</v>
      </c>
      <c r="G2123" s="807" t="s">
        <v>10200</v>
      </c>
      <c r="H2123" s="807"/>
      <c r="I2123" s="807"/>
      <c r="J2123" s="807"/>
      <c r="K2123" s="807"/>
      <c r="L2123" s="807">
        <f t="shared" si="176"/>
        <v>79.199999999999989</v>
      </c>
      <c r="M2123" s="807"/>
      <c r="N2123" s="790">
        <v>6.6</v>
      </c>
      <c r="O2123" s="790"/>
      <c r="P2123" s="788"/>
      <c r="Q2123" s="807" t="s">
        <v>13352</v>
      </c>
      <c r="R2123" s="807" t="s">
        <v>16715</v>
      </c>
      <c r="S2123" s="807" t="s">
        <v>8952</v>
      </c>
      <c r="T2123" s="811" t="s">
        <v>14861</v>
      </c>
      <c r="U2123" s="807"/>
      <c r="V2123" s="963">
        <v>2</v>
      </c>
      <c r="W2123" s="807"/>
      <c r="X2123" s="807"/>
      <c r="Y2123" s="807"/>
      <c r="Z2123" s="807"/>
      <c r="AA2123" s="807"/>
      <c r="AB2123" s="807"/>
      <c r="AC2123" s="807"/>
      <c r="AD2123" s="807"/>
      <c r="AE2123" s="807"/>
      <c r="AF2123" s="807"/>
      <c r="AG2123" s="807"/>
      <c r="AH2123" s="807"/>
      <c r="AI2123" s="807"/>
      <c r="AJ2123" s="807"/>
    </row>
    <row r="2124" spans="2:36" ht="45" customHeight="1" x14ac:dyDescent="0.25">
      <c r="B2124" s="784">
        <v>2116</v>
      </c>
      <c r="C2124" s="785" t="s">
        <v>2759</v>
      </c>
      <c r="D2124" s="785" t="s">
        <v>12651</v>
      </c>
      <c r="E2124" s="807" t="s">
        <v>13353</v>
      </c>
      <c r="F2124" s="785" t="s">
        <v>13354</v>
      </c>
      <c r="G2124" s="807" t="s">
        <v>10200</v>
      </c>
      <c r="H2124" s="807"/>
      <c r="I2124" s="807"/>
      <c r="J2124" s="807"/>
      <c r="K2124" s="807"/>
      <c r="L2124" s="807">
        <f t="shared" si="176"/>
        <v>46.2</v>
      </c>
      <c r="M2124" s="807"/>
      <c r="N2124" s="790">
        <v>3.85</v>
      </c>
      <c r="O2124" s="790"/>
      <c r="P2124" s="788"/>
      <c r="Q2124" s="807" t="s">
        <v>13354</v>
      </c>
      <c r="R2124" s="807" t="s">
        <v>16715</v>
      </c>
      <c r="S2124" s="807" t="s">
        <v>8952</v>
      </c>
      <c r="T2124" s="807" t="s">
        <v>14862</v>
      </c>
      <c r="U2124" s="807"/>
      <c r="V2124" s="963"/>
      <c r="W2124" s="807"/>
      <c r="X2124" s="807"/>
      <c r="Y2124" s="807"/>
      <c r="Z2124" s="807" t="s">
        <v>14079</v>
      </c>
      <c r="AA2124" s="807"/>
      <c r="AB2124" s="807"/>
      <c r="AC2124" s="807"/>
      <c r="AD2124" s="807"/>
      <c r="AE2124" s="807"/>
      <c r="AF2124" s="807"/>
      <c r="AG2124" s="807"/>
      <c r="AH2124" s="807"/>
      <c r="AI2124" s="807"/>
      <c r="AJ2124" s="807"/>
    </row>
    <row r="2125" spans="2:36" ht="30" customHeight="1" x14ac:dyDescent="0.25">
      <c r="B2125" s="784">
        <v>2117</v>
      </c>
      <c r="C2125" s="785" t="s">
        <v>1191</v>
      </c>
      <c r="D2125" s="785" t="s">
        <v>16476</v>
      </c>
      <c r="E2125" s="807" t="s">
        <v>13357</v>
      </c>
      <c r="F2125" s="785"/>
      <c r="G2125" s="807" t="s">
        <v>1105</v>
      </c>
      <c r="H2125" s="807"/>
      <c r="I2125" s="807"/>
      <c r="J2125" s="807"/>
      <c r="K2125" s="807"/>
      <c r="L2125" s="807"/>
      <c r="M2125" s="807"/>
      <c r="N2125" s="790"/>
      <c r="O2125" s="790"/>
      <c r="P2125" s="788"/>
      <c r="Q2125" s="807"/>
      <c r="R2125" s="807"/>
      <c r="S2125" s="807" t="s">
        <v>9057</v>
      </c>
      <c r="T2125" s="807"/>
      <c r="U2125" s="807"/>
      <c r="V2125" s="963"/>
      <c r="W2125" s="807"/>
      <c r="X2125" s="807"/>
      <c r="Y2125" s="807"/>
      <c r="Z2125" s="807"/>
      <c r="AA2125" s="807"/>
      <c r="AB2125" s="807"/>
      <c r="AC2125" s="807"/>
      <c r="AD2125" s="807"/>
      <c r="AE2125" s="807"/>
      <c r="AF2125" s="807"/>
      <c r="AG2125" s="807"/>
      <c r="AH2125" s="807"/>
      <c r="AI2125" s="807"/>
      <c r="AJ2125" s="807"/>
    </row>
    <row r="2126" spans="2:36" ht="30" customHeight="1" x14ac:dyDescent="0.25">
      <c r="B2126" s="784">
        <v>2118</v>
      </c>
      <c r="C2126" s="785" t="s">
        <v>3162</v>
      </c>
      <c r="D2126" s="785" t="s">
        <v>13363</v>
      </c>
      <c r="E2126" s="807" t="s">
        <v>13364</v>
      </c>
      <c r="F2126" s="785" t="s">
        <v>13365</v>
      </c>
      <c r="G2126" s="807" t="s">
        <v>10200</v>
      </c>
      <c r="H2126" s="807"/>
      <c r="I2126" s="807"/>
      <c r="J2126" s="807"/>
      <c r="K2126" s="807"/>
      <c r="L2126" s="807">
        <f t="shared" si="176"/>
        <v>13.200000000000001</v>
      </c>
      <c r="M2126" s="807"/>
      <c r="N2126" s="790">
        <v>1.1000000000000001</v>
      </c>
      <c r="O2126" s="790"/>
      <c r="P2126" s="788"/>
      <c r="Q2126" s="807" t="s">
        <v>13366</v>
      </c>
      <c r="R2126" s="807" t="s">
        <v>16715</v>
      </c>
      <c r="S2126" s="807" t="s">
        <v>8952</v>
      </c>
      <c r="T2126" s="807" t="s">
        <v>14863</v>
      </c>
      <c r="U2126" s="807"/>
      <c r="V2126" s="963">
        <v>1</v>
      </c>
      <c r="W2126" s="807" t="s">
        <v>16561</v>
      </c>
      <c r="X2126" s="807"/>
      <c r="Y2126" s="807"/>
      <c r="Z2126" s="807"/>
      <c r="AA2126" s="807"/>
      <c r="AB2126" s="807"/>
      <c r="AC2126" s="807" t="s">
        <v>10027</v>
      </c>
      <c r="AD2126" s="807" t="s">
        <v>2239</v>
      </c>
      <c r="AE2126" s="807" t="s">
        <v>2239</v>
      </c>
      <c r="AF2126" s="807"/>
      <c r="AG2126" s="807"/>
      <c r="AH2126" s="807"/>
      <c r="AI2126" s="807"/>
      <c r="AJ2126" s="807"/>
    </row>
    <row r="2127" spans="2:36" ht="45" customHeight="1" x14ac:dyDescent="0.25">
      <c r="B2127" s="784">
        <v>2119</v>
      </c>
      <c r="C2127" s="785" t="s">
        <v>2759</v>
      </c>
      <c r="D2127" s="785" t="s">
        <v>13367</v>
      </c>
      <c r="E2127" s="807" t="s">
        <v>13368</v>
      </c>
      <c r="F2127" s="785" t="s">
        <v>13369</v>
      </c>
      <c r="G2127" s="807" t="s">
        <v>10200</v>
      </c>
      <c r="H2127" s="807"/>
      <c r="I2127" s="807"/>
      <c r="J2127" s="807"/>
      <c r="K2127" s="807"/>
      <c r="L2127" s="807">
        <f t="shared" si="176"/>
        <v>39.599999999999994</v>
      </c>
      <c r="M2127" s="807"/>
      <c r="N2127" s="790">
        <v>3.3</v>
      </c>
      <c r="O2127" s="790"/>
      <c r="P2127" s="788"/>
      <c r="Q2127" s="807" t="s">
        <v>13370</v>
      </c>
      <c r="R2127" s="807" t="s">
        <v>16715</v>
      </c>
      <c r="S2127" s="807" t="s">
        <v>8952</v>
      </c>
      <c r="T2127" s="807" t="s">
        <v>17222</v>
      </c>
      <c r="U2127" s="807"/>
      <c r="V2127" s="963">
        <v>3</v>
      </c>
      <c r="W2127" s="807"/>
      <c r="X2127" s="807"/>
      <c r="Y2127" s="807"/>
      <c r="Z2127" s="807"/>
      <c r="AA2127" s="807"/>
      <c r="AB2127" s="807"/>
      <c r="AC2127" s="807" t="s">
        <v>10027</v>
      </c>
      <c r="AD2127" s="807" t="s">
        <v>10027</v>
      </c>
      <c r="AE2127" s="807" t="s">
        <v>10027</v>
      </c>
      <c r="AF2127" s="807"/>
      <c r="AG2127" s="807"/>
      <c r="AH2127" s="807"/>
      <c r="AI2127" s="807"/>
      <c r="AJ2127" s="807"/>
    </row>
    <row r="2128" spans="2:36" ht="45" customHeight="1" x14ac:dyDescent="0.25">
      <c r="B2128" s="784">
        <v>2120</v>
      </c>
      <c r="C2128" s="785" t="s">
        <v>2759</v>
      </c>
      <c r="D2128" s="785" t="s">
        <v>13371</v>
      </c>
      <c r="E2128" s="807" t="s">
        <v>13372</v>
      </c>
      <c r="F2128" s="785" t="s">
        <v>17565</v>
      </c>
      <c r="G2128" s="807" t="s">
        <v>10200</v>
      </c>
      <c r="H2128" s="807"/>
      <c r="I2128" s="807"/>
      <c r="J2128" s="807"/>
      <c r="K2128" s="807"/>
      <c r="L2128" s="807"/>
      <c r="M2128" s="807"/>
      <c r="N2128" s="790">
        <v>0</v>
      </c>
      <c r="O2128" s="790"/>
      <c r="P2128" s="788"/>
      <c r="Q2128" s="807" t="s">
        <v>17566</v>
      </c>
      <c r="R2128" s="807" t="s">
        <v>16715</v>
      </c>
      <c r="S2128" s="807" t="s">
        <v>8952</v>
      </c>
      <c r="T2128" s="807"/>
      <c r="U2128" s="807"/>
      <c r="V2128" s="963"/>
      <c r="W2128" s="807"/>
      <c r="X2128" s="807"/>
      <c r="Y2128" s="807"/>
      <c r="Z2128" s="807"/>
      <c r="AA2128" s="807">
        <v>1</v>
      </c>
      <c r="AB2128" s="807"/>
      <c r="AC2128" s="807" t="s">
        <v>10027</v>
      </c>
      <c r="AD2128" s="807" t="s">
        <v>10027</v>
      </c>
      <c r="AE2128" s="807" t="s">
        <v>10027</v>
      </c>
      <c r="AF2128" s="807"/>
      <c r="AG2128" s="807"/>
      <c r="AH2128" s="807"/>
      <c r="AI2128" s="807"/>
      <c r="AJ2128" s="807"/>
    </row>
    <row r="2129" spans="2:36" ht="45" customHeight="1" x14ac:dyDescent="0.25">
      <c r="B2129" s="784">
        <v>2121</v>
      </c>
      <c r="C2129" s="785" t="s">
        <v>2759</v>
      </c>
      <c r="D2129" s="785" t="s">
        <v>13378</v>
      </c>
      <c r="E2129" s="807" t="s">
        <v>13379</v>
      </c>
      <c r="F2129" s="785" t="s">
        <v>14865</v>
      </c>
      <c r="G2129" s="807" t="s">
        <v>10200</v>
      </c>
      <c r="H2129" s="807"/>
      <c r="I2129" s="807"/>
      <c r="J2129" s="807"/>
      <c r="K2129" s="807"/>
      <c r="L2129" s="807">
        <f t="shared" si="176"/>
        <v>13.200000000000001</v>
      </c>
      <c r="M2129" s="807"/>
      <c r="N2129" s="790">
        <v>1.1000000000000001</v>
      </c>
      <c r="O2129" s="790"/>
      <c r="P2129" s="788"/>
      <c r="Q2129" s="807" t="s">
        <v>17267</v>
      </c>
      <c r="R2129" s="807" t="s">
        <v>16715</v>
      </c>
      <c r="S2129" s="807" t="s">
        <v>8952</v>
      </c>
      <c r="T2129" s="807" t="s">
        <v>14864</v>
      </c>
      <c r="U2129" s="807"/>
      <c r="V2129" s="963">
        <v>1</v>
      </c>
      <c r="W2129" s="807"/>
      <c r="X2129" s="807"/>
      <c r="Y2129" s="807"/>
      <c r="Z2129" s="807"/>
      <c r="AA2129" s="807"/>
      <c r="AB2129" s="807"/>
      <c r="AC2129" s="807"/>
      <c r="AD2129" s="807"/>
      <c r="AE2129" s="807"/>
      <c r="AF2129" s="807"/>
      <c r="AG2129" s="807"/>
      <c r="AH2129" s="807"/>
      <c r="AI2129" s="807"/>
      <c r="AJ2129" s="807"/>
    </row>
    <row r="2130" spans="2:36" ht="45" customHeight="1" x14ac:dyDescent="0.25">
      <c r="B2130" s="784">
        <v>2122</v>
      </c>
      <c r="C2130" s="785" t="s">
        <v>9500</v>
      </c>
      <c r="D2130" s="785" t="s">
        <v>13380</v>
      </c>
      <c r="E2130" s="807" t="s">
        <v>13381</v>
      </c>
      <c r="F2130" s="785" t="s">
        <v>3306</v>
      </c>
      <c r="G2130" s="807" t="s">
        <v>10200</v>
      </c>
      <c r="H2130" s="807"/>
      <c r="I2130" s="807"/>
      <c r="J2130" s="807"/>
      <c r="K2130" s="807"/>
      <c r="L2130" s="807">
        <f t="shared" si="176"/>
        <v>96</v>
      </c>
      <c r="M2130" s="807"/>
      <c r="N2130" s="790">
        <v>8</v>
      </c>
      <c r="O2130" s="790"/>
      <c r="P2130" s="788"/>
      <c r="Q2130" s="807" t="s">
        <v>3306</v>
      </c>
      <c r="R2130" s="807" t="s">
        <v>16715</v>
      </c>
      <c r="S2130" s="807" t="s">
        <v>8952</v>
      </c>
      <c r="T2130" s="807" t="s">
        <v>3309</v>
      </c>
      <c r="U2130" s="807"/>
      <c r="V2130" s="963"/>
      <c r="W2130" s="807"/>
      <c r="X2130" s="807"/>
      <c r="Y2130" s="807"/>
      <c r="Z2130" s="807"/>
      <c r="AA2130" s="807">
        <v>1</v>
      </c>
      <c r="AB2130" s="807"/>
      <c r="AC2130" s="807"/>
      <c r="AD2130" s="807"/>
      <c r="AE2130" s="807"/>
      <c r="AF2130" s="807"/>
      <c r="AG2130" s="807"/>
      <c r="AH2130" s="807"/>
      <c r="AI2130" s="807"/>
      <c r="AJ2130" s="807"/>
    </row>
    <row r="2131" spans="2:36" ht="45" customHeight="1" x14ac:dyDescent="0.25">
      <c r="B2131" s="784">
        <v>2123</v>
      </c>
      <c r="C2131" s="785" t="s">
        <v>2759</v>
      </c>
      <c r="D2131" s="785" t="s">
        <v>11652</v>
      </c>
      <c r="E2131" s="807" t="s">
        <v>13382</v>
      </c>
      <c r="F2131" s="785" t="s">
        <v>13383</v>
      </c>
      <c r="G2131" s="807" t="s">
        <v>10200</v>
      </c>
      <c r="H2131" s="807"/>
      <c r="I2131" s="807"/>
      <c r="J2131" s="807"/>
      <c r="K2131" s="807"/>
      <c r="L2131" s="807">
        <f t="shared" ref="L2131:L2144" si="179">N2131*12</f>
        <v>9</v>
      </c>
      <c r="M2131" s="807"/>
      <c r="N2131" s="790">
        <v>0.75</v>
      </c>
      <c r="O2131" s="790"/>
      <c r="P2131" s="788"/>
      <c r="Q2131" s="807" t="s">
        <v>13383</v>
      </c>
      <c r="R2131" s="807" t="s">
        <v>16715</v>
      </c>
      <c r="S2131" s="807" t="s">
        <v>8952</v>
      </c>
      <c r="T2131" s="807" t="s">
        <v>3297</v>
      </c>
      <c r="U2131" s="807"/>
      <c r="V2131" s="963"/>
      <c r="W2131" s="807"/>
      <c r="X2131" s="807"/>
      <c r="Y2131" s="807"/>
      <c r="Z2131" s="807"/>
      <c r="AA2131" s="807"/>
      <c r="AB2131" s="807"/>
      <c r="AC2131" s="807"/>
      <c r="AD2131" s="807"/>
      <c r="AE2131" s="807"/>
      <c r="AF2131" s="807"/>
      <c r="AG2131" s="807"/>
      <c r="AH2131" s="807"/>
      <c r="AI2131" s="807"/>
      <c r="AJ2131" s="807"/>
    </row>
    <row r="2132" spans="2:36" ht="30" customHeight="1" x14ac:dyDescent="0.25">
      <c r="B2132" s="784">
        <v>2124</v>
      </c>
      <c r="C2132" s="785" t="s">
        <v>2768</v>
      </c>
      <c r="D2132" s="785" t="s">
        <v>13386</v>
      </c>
      <c r="E2132" s="807" t="s">
        <v>13387</v>
      </c>
      <c r="F2132" s="785" t="s">
        <v>13388</v>
      </c>
      <c r="G2132" s="807" t="s">
        <v>10200</v>
      </c>
      <c r="H2132" s="807"/>
      <c r="I2132" s="807"/>
      <c r="J2132" s="807"/>
      <c r="K2132" s="807"/>
      <c r="L2132" s="807">
        <f t="shared" si="179"/>
        <v>198</v>
      </c>
      <c r="M2132" s="807"/>
      <c r="N2132" s="790">
        <v>16.5</v>
      </c>
      <c r="O2132" s="790"/>
      <c r="P2132" s="788"/>
      <c r="Q2132" s="807" t="s">
        <v>13388</v>
      </c>
      <c r="R2132" s="807" t="s">
        <v>16715</v>
      </c>
      <c r="S2132" s="807" t="s">
        <v>8952</v>
      </c>
      <c r="T2132" s="807" t="s">
        <v>14866</v>
      </c>
      <c r="U2132" s="807"/>
      <c r="V2132" s="963">
        <v>1</v>
      </c>
      <c r="W2132" s="807"/>
      <c r="X2132" s="807"/>
      <c r="Y2132" s="807"/>
      <c r="Z2132" s="807"/>
      <c r="AA2132" s="807"/>
      <c r="AB2132" s="807"/>
      <c r="AC2132" s="807"/>
      <c r="AD2132" s="807"/>
      <c r="AE2132" s="807"/>
      <c r="AF2132" s="807"/>
      <c r="AG2132" s="807"/>
      <c r="AH2132" s="807"/>
      <c r="AI2132" s="807"/>
      <c r="AJ2132" s="807"/>
    </row>
    <row r="2133" spans="2:36" s="577" customFormat="1" ht="45" customHeight="1" x14ac:dyDescent="0.25">
      <c r="B2133" s="784">
        <v>2125</v>
      </c>
      <c r="C2133" s="785" t="s">
        <v>2759</v>
      </c>
      <c r="D2133" s="785" t="s">
        <v>14868</v>
      </c>
      <c r="E2133" s="807" t="s">
        <v>13389</v>
      </c>
      <c r="F2133" s="785" t="s">
        <v>14869</v>
      </c>
      <c r="G2133" s="807" t="s">
        <v>10200</v>
      </c>
      <c r="H2133" s="807"/>
      <c r="I2133" s="807"/>
      <c r="J2133" s="807"/>
      <c r="K2133" s="807"/>
      <c r="L2133" s="807">
        <f t="shared" si="179"/>
        <v>122.39999999999999</v>
      </c>
      <c r="M2133" s="807"/>
      <c r="N2133" s="790">
        <v>10.199999999999999</v>
      </c>
      <c r="O2133" s="790"/>
      <c r="P2133" s="788"/>
      <c r="Q2133" s="807" t="s">
        <v>13390</v>
      </c>
      <c r="R2133" s="807" t="s">
        <v>16715</v>
      </c>
      <c r="S2133" s="807" t="s">
        <v>8952</v>
      </c>
      <c r="T2133" s="807" t="s">
        <v>14867</v>
      </c>
      <c r="U2133" s="807"/>
      <c r="V2133" s="1014">
        <v>1</v>
      </c>
      <c r="W2133" s="807"/>
      <c r="X2133" s="807"/>
      <c r="Y2133" s="807"/>
      <c r="Z2133" s="807"/>
      <c r="AA2133" s="807"/>
      <c r="AB2133" s="807"/>
      <c r="AC2133" s="807"/>
      <c r="AD2133" s="807"/>
      <c r="AE2133" s="807"/>
      <c r="AF2133" s="807"/>
      <c r="AG2133" s="807"/>
      <c r="AH2133" s="807"/>
      <c r="AI2133" s="807"/>
      <c r="AJ2133" s="807"/>
    </row>
    <row r="2134" spans="2:36" ht="45" customHeight="1" x14ac:dyDescent="0.25">
      <c r="B2134" s="784">
        <v>2126</v>
      </c>
      <c r="C2134" s="785" t="s">
        <v>3034</v>
      </c>
      <c r="D2134" s="785" t="s">
        <v>13448</v>
      </c>
      <c r="E2134" s="807" t="s">
        <v>13402</v>
      </c>
      <c r="F2134" s="785" t="s">
        <v>15027</v>
      </c>
      <c r="G2134" s="807" t="s">
        <v>1105</v>
      </c>
      <c r="H2134" s="807"/>
      <c r="I2134" s="807"/>
      <c r="J2134" s="807"/>
      <c r="K2134" s="807"/>
      <c r="L2134" s="807">
        <f t="shared" si="179"/>
        <v>105.60000000000001</v>
      </c>
      <c r="M2134" s="807"/>
      <c r="N2134" s="790">
        <v>8.8000000000000007</v>
      </c>
      <c r="O2134" s="790"/>
      <c r="P2134" s="788" t="s">
        <v>1527</v>
      </c>
      <c r="Q2134" s="807" t="s">
        <v>813</v>
      </c>
      <c r="R2134" s="807" t="s">
        <v>8298</v>
      </c>
      <c r="S2134" s="807" t="s">
        <v>8952</v>
      </c>
      <c r="T2134" s="807" t="s">
        <v>14690</v>
      </c>
      <c r="U2134" s="807">
        <v>7.6</v>
      </c>
      <c r="V2134" s="963">
        <v>3</v>
      </c>
      <c r="W2134" s="807" t="s">
        <v>14691</v>
      </c>
      <c r="X2134" s="807">
        <v>1</v>
      </c>
      <c r="Y2134" s="807" t="s">
        <v>14449</v>
      </c>
      <c r="Z2134" s="807"/>
      <c r="AA2134" s="807"/>
      <c r="AB2134" s="807"/>
      <c r="AC2134" s="807"/>
      <c r="AD2134" s="807"/>
      <c r="AE2134" s="807"/>
      <c r="AF2134" s="807"/>
      <c r="AG2134" s="807"/>
      <c r="AH2134" s="807"/>
      <c r="AI2134" s="807"/>
      <c r="AJ2134" s="807"/>
    </row>
    <row r="2135" spans="2:36" ht="45" customHeight="1" x14ac:dyDescent="0.25">
      <c r="B2135" s="784">
        <v>2127</v>
      </c>
      <c r="C2135" s="785" t="s">
        <v>2759</v>
      </c>
      <c r="D2135" s="785" t="s">
        <v>13408</v>
      </c>
      <c r="E2135" s="807" t="s">
        <v>13409</v>
      </c>
      <c r="F2135" s="785" t="s">
        <v>13410</v>
      </c>
      <c r="G2135" s="807" t="s">
        <v>10200</v>
      </c>
      <c r="H2135" s="807"/>
      <c r="I2135" s="807"/>
      <c r="J2135" s="807"/>
      <c r="K2135" s="807"/>
      <c r="L2135" s="807">
        <f t="shared" si="179"/>
        <v>13.919999999999998</v>
      </c>
      <c r="M2135" s="807"/>
      <c r="N2135" s="790">
        <v>1.1599999999999999</v>
      </c>
      <c r="O2135" s="790"/>
      <c r="P2135" s="788"/>
      <c r="Q2135" s="807" t="s">
        <v>13410</v>
      </c>
      <c r="R2135" s="807" t="s">
        <v>16715</v>
      </c>
      <c r="S2135" s="807" t="s">
        <v>8952</v>
      </c>
      <c r="T2135" s="807" t="s">
        <v>17672</v>
      </c>
      <c r="U2135" s="807"/>
      <c r="V2135" s="963"/>
      <c r="W2135" s="807"/>
      <c r="X2135" s="807"/>
      <c r="Y2135" s="807"/>
      <c r="Z2135" s="807" t="s">
        <v>12794</v>
      </c>
      <c r="AA2135" s="807"/>
      <c r="AB2135" s="807"/>
      <c r="AC2135" s="807"/>
      <c r="AD2135" s="807"/>
      <c r="AE2135" s="807"/>
      <c r="AF2135" s="807"/>
      <c r="AG2135" s="807"/>
      <c r="AH2135" s="807"/>
      <c r="AI2135" s="807"/>
      <c r="AJ2135" s="807"/>
    </row>
    <row r="2136" spans="2:36" ht="45" customHeight="1" x14ac:dyDescent="0.25">
      <c r="B2136" s="784">
        <v>2128</v>
      </c>
      <c r="C2136" s="785" t="s">
        <v>2759</v>
      </c>
      <c r="D2136" s="785" t="s">
        <v>13412</v>
      </c>
      <c r="E2136" s="807" t="s">
        <v>13413</v>
      </c>
      <c r="F2136" s="785" t="s">
        <v>13414</v>
      </c>
      <c r="G2136" s="807" t="s">
        <v>10200</v>
      </c>
      <c r="H2136" s="807"/>
      <c r="I2136" s="807"/>
      <c r="J2136" s="807"/>
      <c r="K2136" s="807"/>
      <c r="L2136" s="807">
        <f t="shared" si="179"/>
        <v>4.32</v>
      </c>
      <c r="M2136" s="807"/>
      <c r="N2136" s="790">
        <v>0.36</v>
      </c>
      <c r="O2136" s="790"/>
      <c r="P2136" s="788"/>
      <c r="Q2136" s="807" t="s">
        <v>13414</v>
      </c>
      <c r="R2136" s="807" t="s">
        <v>16715</v>
      </c>
      <c r="S2136" s="807" t="s">
        <v>8952</v>
      </c>
      <c r="T2136" s="807" t="s">
        <v>13415</v>
      </c>
      <c r="U2136" s="807"/>
      <c r="V2136" s="963"/>
      <c r="W2136" s="807"/>
      <c r="X2136" s="807"/>
      <c r="Y2136" s="807"/>
      <c r="Z2136" s="807" t="s">
        <v>13416</v>
      </c>
      <c r="AA2136" s="807"/>
      <c r="AB2136" s="807"/>
      <c r="AC2136" s="807"/>
      <c r="AD2136" s="807"/>
      <c r="AE2136" s="807"/>
      <c r="AF2136" s="807"/>
      <c r="AG2136" s="807"/>
      <c r="AH2136" s="807"/>
      <c r="AI2136" s="807"/>
      <c r="AJ2136" s="807"/>
    </row>
    <row r="2137" spans="2:36" ht="45" customHeight="1" x14ac:dyDescent="0.25">
      <c r="B2137" s="784">
        <v>2129</v>
      </c>
      <c r="C2137" s="785" t="s">
        <v>2759</v>
      </c>
      <c r="D2137" s="785" t="s">
        <v>13417</v>
      </c>
      <c r="E2137" s="807" t="s">
        <v>13418</v>
      </c>
      <c r="F2137" s="785" t="s">
        <v>13419</v>
      </c>
      <c r="G2137" s="807" t="s">
        <v>10200</v>
      </c>
      <c r="H2137" s="807"/>
      <c r="I2137" s="807"/>
      <c r="J2137" s="807"/>
      <c r="K2137" s="807"/>
      <c r="L2137" s="807">
        <f t="shared" si="179"/>
        <v>105.60000000000001</v>
      </c>
      <c r="M2137" s="807"/>
      <c r="N2137" s="790">
        <v>8.8000000000000007</v>
      </c>
      <c r="O2137" s="790"/>
      <c r="P2137" s="788"/>
      <c r="Q2137" s="807" t="s">
        <v>13419</v>
      </c>
      <c r="R2137" s="807" t="s">
        <v>16715</v>
      </c>
      <c r="S2137" s="807" t="s">
        <v>8952</v>
      </c>
      <c r="T2137" s="807" t="s">
        <v>14870</v>
      </c>
      <c r="U2137" s="807"/>
      <c r="V2137" s="963">
        <v>1</v>
      </c>
      <c r="W2137" s="807"/>
      <c r="X2137" s="807"/>
      <c r="Y2137" s="807"/>
      <c r="Z2137" s="807"/>
      <c r="AA2137" s="807"/>
      <c r="AB2137" s="807"/>
      <c r="AC2137" s="807"/>
      <c r="AD2137" s="807"/>
      <c r="AE2137" s="807"/>
      <c r="AF2137" s="807"/>
      <c r="AG2137" s="807"/>
      <c r="AH2137" s="807"/>
      <c r="AI2137" s="807"/>
      <c r="AJ2137" s="807"/>
    </row>
    <row r="2138" spans="2:36" ht="45" customHeight="1" x14ac:dyDescent="0.25">
      <c r="B2138" s="784">
        <v>2130</v>
      </c>
      <c r="C2138" s="785" t="s">
        <v>2759</v>
      </c>
      <c r="D2138" s="785" t="s">
        <v>13421</v>
      </c>
      <c r="E2138" s="807" t="s">
        <v>13422</v>
      </c>
      <c r="F2138" s="785" t="s">
        <v>13423</v>
      </c>
      <c r="G2138" s="807" t="s">
        <v>10200</v>
      </c>
      <c r="H2138" s="807"/>
      <c r="I2138" s="807"/>
      <c r="J2138" s="807"/>
      <c r="K2138" s="807"/>
      <c r="L2138" s="807">
        <f t="shared" si="179"/>
        <v>633.59999999999991</v>
      </c>
      <c r="M2138" s="807"/>
      <c r="N2138" s="790">
        <v>52.8</v>
      </c>
      <c r="O2138" s="790"/>
      <c r="P2138" s="788"/>
      <c r="Q2138" s="807" t="s">
        <v>13423</v>
      </c>
      <c r="R2138" s="807" t="s">
        <v>16715</v>
      </c>
      <c r="S2138" s="807" t="s">
        <v>8952</v>
      </c>
      <c r="T2138" s="807" t="s">
        <v>11854</v>
      </c>
      <c r="U2138" s="807"/>
      <c r="V2138" s="963">
        <v>4</v>
      </c>
      <c r="W2138" s="807"/>
      <c r="X2138" s="807"/>
      <c r="Y2138" s="807"/>
      <c r="Z2138" s="807"/>
      <c r="AA2138" s="807"/>
      <c r="AB2138" s="807"/>
      <c r="AC2138" s="807"/>
      <c r="AD2138" s="807"/>
      <c r="AE2138" s="807"/>
      <c r="AF2138" s="807"/>
      <c r="AG2138" s="807"/>
      <c r="AH2138" s="807"/>
      <c r="AI2138" s="807"/>
      <c r="AJ2138" s="807"/>
    </row>
    <row r="2139" spans="2:36" ht="45" customHeight="1" x14ac:dyDescent="0.25">
      <c r="B2139" s="784">
        <v>2131</v>
      </c>
      <c r="C2139" s="785" t="s">
        <v>2759</v>
      </c>
      <c r="D2139" s="785" t="s">
        <v>13425</v>
      </c>
      <c r="E2139" s="807" t="s">
        <v>13426</v>
      </c>
      <c r="F2139" s="785" t="s">
        <v>13427</v>
      </c>
      <c r="G2139" s="807" t="s">
        <v>10200</v>
      </c>
      <c r="H2139" s="807"/>
      <c r="I2139" s="807"/>
      <c r="J2139" s="807"/>
      <c r="K2139" s="807"/>
      <c r="L2139" s="807">
        <f t="shared" si="179"/>
        <v>184.8</v>
      </c>
      <c r="M2139" s="807"/>
      <c r="N2139" s="790">
        <v>15.4</v>
      </c>
      <c r="O2139" s="790"/>
      <c r="P2139" s="788"/>
      <c r="Q2139" s="807" t="s">
        <v>13427</v>
      </c>
      <c r="R2139" s="807" t="s">
        <v>16715</v>
      </c>
      <c r="S2139" s="807" t="s">
        <v>8952</v>
      </c>
      <c r="T2139" s="807" t="s">
        <v>14903</v>
      </c>
      <c r="U2139" s="807"/>
      <c r="V2139" s="963">
        <v>2</v>
      </c>
      <c r="W2139" s="807"/>
      <c r="X2139" s="807"/>
      <c r="Y2139" s="807"/>
      <c r="Z2139" s="807"/>
      <c r="AA2139" s="807"/>
      <c r="AB2139" s="807"/>
      <c r="AC2139" s="807"/>
      <c r="AD2139" s="807"/>
      <c r="AE2139" s="807"/>
      <c r="AF2139" s="807"/>
      <c r="AG2139" s="807"/>
      <c r="AH2139" s="807"/>
      <c r="AI2139" s="807"/>
      <c r="AJ2139" s="807"/>
    </row>
    <row r="2140" spans="2:36" ht="45" customHeight="1" x14ac:dyDescent="0.25">
      <c r="B2140" s="784">
        <v>2132</v>
      </c>
      <c r="C2140" s="785" t="s">
        <v>2759</v>
      </c>
      <c r="D2140" s="785" t="s">
        <v>13428</v>
      </c>
      <c r="E2140" s="807" t="s">
        <v>17157</v>
      </c>
      <c r="F2140" s="785" t="s">
        <v>17158</v>
      </c>
      <c r="G2140" s="807" t="s">
        <v>10200</v>
      </c>
      <c r="H2140" s="807"/>
      <c r="I2140" s="807"/>
      <c r="J2140" s="807"/>
      <c r="K2140" s="807"/>
      <c r="L2140" s="807"/>
      <c r="M2140" s="807"/>
      <c r="N2140" s="790"/>
      <c r="O2140" s="790"/>
      <c r="P2140" s="788"/>
      <c r="Q2140" s="807" t="s">
        <v>17159</v>
      </c>
      <c r="R2140" s="807" t="s">
        <v>16715</v>
      </c>
      <c r="S2140" s="807" t="s">
        <v>8952</v>
      </c>
      <c r="T2140" s="807" t="s">
        <v>14871</v>
      </c>
      <c r="U2140" s="807">
        <v>6</v>
      </c>
      <c r="V2140" s="963">
        <v>1</v>
      </c>
      <c r="W2140" s="807"/>
      <c r="X2140" s="807">
        <v>1</v>
      </c>
      <c r="Y2140" s="807"/>
      <c r="Z2140" s="807"/>
      <c r="AA2140" s="807"/>
      <c r="AB2140" s="807"/>
      <c r="AC2140" s="807" t="s">
        <v>10027</v>
      </c>
      <c r="AD2140" s="807" t="s">
        <v>10027</v>
      </c>
      <c r="AE2140" s="807" t="s">
        <v>10027</v>
      </c>
      <c r="AF2140" s="807"/>
      <c r="AG2140" s="807"/>
      <c r="AH2140" s="807"/>
      <c r="AI2140" s="807"/>
      <c r="AJ2140" s="807"/>
    </row>
    <row r="2141" spans="2:36" ht="75" customHeight="1" x14ac:dyDescent="0.25">
      <c r="B2141" s="784">
        <v>2133</v>
      </c>
      <c r="C2141" s="785" t="s">
        <v>2759</v>
      </c>
      <c r="D2141" s="785" t="s">
        <v>13429</v>
      </c>
      <c r="E2141" s="807" t="s">
        <v>13430</v>
      </c>
      <c r="F2141" s="785" t="s">
        <v>13431</v>
      </c>
      <c r="G2141" s="807" t="s">
        <v>10200</v>
      </c>
      <c r="H2141" s="807"/>
      <c r="I2141" s="807"/>
      <c r="J2141" s="807"/>
      <c r="K2141" s="807"/>
      <c r="L2141" s="807">
        <f t="shared" si="179"/>
        <v>19.200000000000003</v>
      </c>
      <c r="M2141" s="807"/>
      <c r="N2141" s="790">
        <v>1.6</v>
      </c>
      <c r="O2141" s="790"/>
      <c r="P2141" s="788"/>
      <c r="Q2141" s="807" t="s">
        <v>13431</v>
      </c>
      <c r="R2141" s="807" t="s">
        <v>16715</v>
      </c>
      <c r="S2141" s="807" t="s">
        <v>8952</v>
      </c>
      <c r="T2141" s="807" t="s">
        <v>14809</v>
      </c>
      <c r="U2141" s="807"/>
      <c r="V2141" s="963"/>
      <c r="W2141" s="807"/>
      <c r="X2141" s="807"/>
      <c r="Y2141" s="807"/>
      <c r="Z2141" s="807" t="s">
        <v>9475</v>
      </c>
      <c r="AA2141" s="807"/>
      <c r="AB2141" s="807"/>
      <c r="AC2141" s="807"/>
      <c r="AD2141" s="807"/>
      <c r="AE2141" s="807"/>
      <c r="AF2141" s="807"/>
      <c r="AG2141" s="807"/>
      <c r="AH2141" s="807"/>
      <c r="AI2141" s="807"/>
      <c r="AJ2141" s="807"/>
    </row>
    <row r="2142" spans="2:36" ht="45" customHeight="1" x14ac:dyDescent="0.25">
      <c r="B2142" s="784">
        <v>2134</v>
      </c>
      <c r="C2142" s="785" t="s">
        <v>2759</v>
      </c>
      <c r="D2142" s="785" t="s">
        <v>13432</v>
      </c>
      <c r="E2142" s="807" t="s">
        <v>13433</v>
      </c>
      <c r="F2142" s="785" t="s">
        <v>13434</v>
      </c>
      <c r="G2142" s="807" t="s">
        <v>2856</v>
      </c>
      <c r="H2142" s="807"/>
      <c r="I2142" s="807"/>
      <c r="J2142" s="807"/>
      <c r="K2142" s="807"/>
      <c r="L2142" s="807">
        <f t="shared" si="179"/>
        <v>86.4</v>
      </c>
      <c r="M2142" s="807"/>
      <c r="N2142" s="790">
        <v>7.2</v>
      </c>
      <c r="O2142" s="790"/>
      <c r="P2142" s="788"/>
      <c r="Q2142" s="807" t="s">
        <v>13434</v>
      </c>
      <c r="R2142" s="807" t="s">
        <v>16715</v>
      </c>
      <c r="S2142" s="807" t="s">
        <v>8952</v>
      </c>
      <c r="T2142" s="807" t="s">
        <v>14900</v>
      </c>
      <c r="U2142" s="807"/>
      <c r="V2142" s="963"/>
      <c r="W2142" s="807"/>
      <c r="X2142" s="807"/>
      <c r="Y2142" s="807"/>
      <c r="Z2142" s="807" t="s">
        <v>9475</v>
      </c>
      <c r="AA2142" s="807"/>
      <c r="AB2142" s="807"/>
      <c r="AC2142" s="807"/>
      <c r="AD2142" s="807"/>
      <c r="AE2142" s="807"/>
      <c r="AF2142" s="807"/>
      <c r="AG2142" s="807"/>
      <c r="AH2142" s="807"/>
      <c r="AI2142" s="807"/>
      <c r="AJ2142" s="807"/>
    </row>
    <row r="2143" spans="2:36" ht="60" customHeight="1" x14ac:dyDescent="0.25">
      <c r="B2143" s="784">
        <v>2135</v>
      </c>
      <c r="C2143" s="785" t="s">
        <v>2759</v>
      </c>
      <c r="D2143" s="785" t="s">
        <v>13435</v>
      </c>
      <c r="E2143" s="807" t="s">
        <v>13436</v>
      </c>
      <c r="F2143" s="785" t="s">
        <v>13437</v>
      </c>
      <c r="G2143" s="807" t="s">
        <v>10200</v>
      </c>
      <c r="H2143" s="807"/>
      <c r="I2143" s="807"/>
      <c r="J2143" s="807"/>
      <c r="K2143" s="807"/>
      <c r="L2143" s="807">
        <f t="shared" si="179"/>
        <v>9</v>
      </c>
      <c r="M2143" s="807"/>
      <c r="N2143" s="790">
        <v>0.75</v>
      </c>
      <c r="O2143" s="790"/>
      <c r="P2143" s="788"/>
      <c r="Q2143" s="807" t="s">
        <v>13437</v>
      </c>
      <c r="R2143" s="807" t="s">
        <v>16715</v>
      </c>
      <c r="S2143" s="807" t="s">
        <v>8952</v>
      </c>
      <c r="T2143" s="807" t="s">
        <v>13438</v>
      </c>
      <c r="U2143" s="807"/>
      <c r="V2143" s="963"/>
      <c r="W2143" s="807"/>
      <c r="X2143" s="807"/>
      <c r="Y2143" s="807"/>
      <c r="Z2143" s="807" t="s">
        <v>13439</v>
      </c>
      <c r="AA2143" s="807"/>
      <c r="AB2143" s="807"/>
      <c r="AC2143" s="807"/>
      <c r="AD2143" s="807"/>
      <c r="AE2143" s="807"/>
      <c r="AF2143" s="807"/>
      <c r="AG2143" s="807"/>
      <c r="AH2143" s="807"/>
      <c r="AI2143" s="807"/>
      <c r="AJ2143" s="807"/>
    </row>
    <row r="2144" spans="2:36" ht="45" customHeight="1" x14ac:dyDescent="0.25">
      <c r="B2144" s="784">
        <v>2136</v>
      </c>
      <c r="C2144" s="785" t="s">
        <v>2759</v>
      </c>
      <c r="D2144" s="785" t="s">
        <v>13441</v>
      </c>
      <c r="E2144" s="807" t="s">
        <v>13442</v>
      </c>
      <c r="F2144" s="785" t="s">
        <v>14182</v>
      </c>
      <c r="G2144" s="807" t="s">
        <v>10200</v>
      </c>
      <c r="H2144" s="807"/>
      <c r="I2144" s="807"/>
      <c r="J2144" s="807"/>
      <c r="K2144" s="807"/>
      <c r="L2144" s="807">
        <f t="shared" si="179"/>
        <v>269.28000000000003</v>
      </c>
      <c r="M2144" s="807"/>
      <c r="N2144" s="790">
        <v>22.44</v>
      </c>
      <c r="O2144" s="790"/>
      <c r="P2144" s="788"/>
      <c r="Q2144" s="807" t="s">
        <v>14182</v>
      </c>
      <c r="R2144" s="807" t="s">
        <v>16715</v>
      </c>
      <c r="S2144" s="807" t="s">
        <v>8952</v>
      </c>
      <c r="T2144" s="807" t="s">
        <v>13443</v>
      </c>
      <c r="U2144" s="807"/>
      <c r="V2144" s="963">
        <v>1</v>
      </c>
      <c r="W2144" s="807"/>
      <c r="X2144" s="807"/>
      <c r="Y2144" s="807"/>
      <c r="Z2144" s="807" t="s">
        <v>1589</v>
      </c>
      <c r="AA2144" s="807"/>
      <c r="AB2144" s="807"/>
      <c r="AC2144" s="807"/>
      <c r="AD2144" s="807"/>
      <c r="AE2144" s="807"/>
      <c r="AF2144" s="807"/>
      <c r="AG2144" s="807"/>
      <c r="AH2144" s="807"/>
      <c r="AI2144" s="807"/>
      <c r="AJ2144" s="807"/>
    </row>
    <row r="2145" spans="2:36" s="577" customFormat="1" ht="45" customHeight="1" x14ac:dyDescent="0.25">
      <c r="B2145" s="784">
        <v>2137</v>
      </c>
      <c r="C2145" s="785" t="s">
        <v>2759</v>
      </c>
      <c r="D2145" s="785" t="s">
        <v>13446</v>
      </c>
      <c r="E2145" s="807" t="s">
        <v>17405</v>
      </c>
      <c r="F2145" s="785" t="s">
        <v>13447</v>
      </c>
      <c r="G2145" s="807" t="s">
        <v>1104</v>
      </c>
      <c r="H2145" s="807"/>
      <c r="I2145" s="807"/>
      <c r="J2145" s="807"/>
      <c r="K2145" s="807">
        <v>524.9</v>
      </c>
      <c r="L2145" s="807">
        <f>N2145*12</f>
        <v>45.141399999999997</v>
      </c>
      <c r="M2145" s="807">
        <f t="shared" ref="M2145" si="180">O2145*12</f>
        <v>14.64</v>
      </c>
      <c r="N2145" s="790">
        <f>K2145*0.086/12</f>
        <v>3.7617833333333333</v>
      </c>
      <c r="O2145" s="790">
        <v>1.22</v>
      </c>
      <c r="P2145" s="788"/>
      <c r="Q2145" s="788"/>
      <c r="R2145" s="807" t="s">
        <v>8298</v>
      </c>
      <c r="S2145" s="807" t="s">
        <v>8952</v>
      </c>
      <c r="T2145" s="807" t="s">
        <v>18097</v>
      </c>
      <c r="U2145" s="807"/>
      <c r="V2145" s="1017">
        <v>2</v>
      </c>
      <c r="W2145" s="807"/>
      <c r="X2145" s="807"/>
      <c r="Y2145" s="807"/>
      <c r="Z2145" s="807"/>
      <c r="AA2145" s="807"/>
      <c r="AB2145" s="807"/>
      <c r="AC2145" s="807" t="s">
        <v>10027</v>
      </c>
      <c r="AD2145" s="807" t="s">
        <v>2239</v>
      </c>
      <c r="AE2145" s="807" t="s">
        <v>10027</v>
      </c>
      <c r="AF2145" s="807" t="s">
        <v>2239</v>
      </c>
      <c r="AG2145" s="807"/>
      <c r="AH2145" s="807"/>
      <c r="AI2145" s="807" t="s">
        <v>17954</v>
      </c>
      <c r="AJ2145" s="807"/>
    </row>
    <row r="2146" spans="2:36" ht="45" customHeight="1" x14ac:dyDescent="0.25">
      <c r="B2146" s="784">
        <v>2138</v>
      </c>
      <c r="C2146" s="785" t="s">
        <v>2759</v>
      </c>
      <c r="D2146" s="785" t="s">
        <v>13449</v>
      </c>
      <c r="E2146" s="807" t="s">
        <v>13450</v>
      </c>
      <c r="F2146" s="785" t="s">
        <v>13451</v>
      </c>
      <c r="G2146" s="807" t="s">
        <v>10200</v>
      </c>
      <c r="H2146" s="807"/>
      <c r="I2146" s="807"/>
      <c r="J2146" s="807"/>
      <c r="K2146" s="807"/>
      <c r="L2146" s="807">
        <f t="shared" ref="L2146:L2209" si="181">N2146*12</f>
        <v>26.400000000000002</v>
      </c>
      <c r="M2146" s="807"/>
      <c r="N2146" s="790">
        <v>2.2000000000000002</v>
      </c>
      <c r="O2146" s="790"/>
      <c r="P2146" s="788"/>
      <c r="Q2146" s="807" t="s">
        <v>13451</v>
      </c>
      <c r="R2146" s="807" t="s">
        <v>16715</v>
      </c>
      <c r="S2146" s="807" t="s">
        <v>8952</v>
      </c>
      <c r="T2146" s="807" t="s">
        <v>13452</v>
      </c>
      <c r="U2146" s="807"/>
      <c r="V2146" s="963"/>
      <c r="W2146" s="807"/>
      <c r="X2146" s="807"/>
      <c r="Y2146" s="807"/>
      <c r="Z2146" s="807"/>
      <c r="AA2146" s="807"/>
      <c r="AB2146" s="807"/>
      <c r="AC2146" s="807"/>
      <c r="AD2146" s="807"/>
      <c r="AE2146" s="807"/>
      <c r="AF2146" s="807"/>
      <c r="AG2146" s="807"/>
      <c r="AH2146" s="807"/>
      <c r="AI2146" s="807"/>
      <c r="AJ2146" s="807"/>
    </row>
    <row r="2147" spans="2:36" ht="45" customHeight="1" x14ac:dyDescent="0.25">
      <c r="B2147" s="784">
        <v>2139</v>
      </c>
      <c r="C2147" s="785" t="s">
        <v>2759</v>
      </c>
      <c r="D2147" s="785" t="s">
        <v>13456</v>
      </c>
      <c r="E2147" s="807" t="s">
        <v>13453</v>
      </c>
      <c r="F2147" s="785" t="s">
        <v>13454</v>
      </c>
      <c r="G2147" s="807" t="s">
        <v>10200</v>
      </c>
      <c r="H2147" s="807"/>
      <c r="I2147" s="807"/>
      <c r="J2147" s="807"/>
      <c r="K2147" s="807"/>
      <c r="L2147" s="807">
        <f t="shared" si="181"/>
        <v>100.32</v>
      </c>
      <c r="M2147" s="807"/>
      <c r="N2147" s="790">
        <v>8.36</v>
      </c>
      <c r="O2147" s="790"/>
      <c r="P2147" s="788"/>
      <c r="Q2147" s="807" t="s">
        <v>13454</v>
      </c>
      <c r="R2147" s="807" t="s">
        <v>16715</v>
      </c>
      <c r="S2147" s="807" t="s">
        <v>8952</v>
      </c>
      <c r="T2147" s="807" t="s">
        <v>13455</v>
      </c>
      <c r="U2147" s="807"/>
      <c r="V2147" s="963">
        <v>1</v>
      </c>
      <c r="W2147" s="807"/>
      <c r="X2147" s="807"/>
      <c r="Y2147" s="807"/>
      <c r="Z2147" s="807" t="s">
        <v>1589</v>
      </c>
      <c r="AA2147" s="807"/>
      <c r="AB2147" s="807"/>
      <c r="AC2147" s="807"/>
      <c r="AD2147" s="807"/>
      <c r="AE2147" s="807"/>
      <c r="AF2147" s="807"/>
      <c r="AG2147" s="807"/>
      <c r="AH2147" s="807"/>
      <c r="AI2147" s="807"/>
      <c r="AJ2147" s="807"/>
    </row>
    <row r="2148" spans="2:36" ht="30" customHeight="1" x14ac:dyDescent="0.25">
      <c r="B2148" s="784">
        <v>2140</v>
      </c>
      <c r="C2148" s="785" t="s">
        <v>3034</v>
      </c>
      <c r="D2148" s="785" t="s">
        <v>13457</v>
      </c>
      <c r="E2148" s="807" t="s">
        <v>13459</v>
      </c>
      <c r="F2148" s="785" t="s">
        <v>13458</v>
      </c>
      <c r="G2148" s="807" t="s">
        <v>10200</v>
      </c>
      <c r="H2148" s="807"/>
      <c r="I2148" s="807"/>
      <c r="J2148" s="807"/>
      <c r="K2148" s="807"/>
      <c r="L2148" s="807">
        <f t="shared" si="181"/>
        <v>38.400000000000006</v>
      </c>
      <c r="M2148" s="807"/>
      <c r="N2148" s="790">
        <v>3.2</v>
      </c>
      <c r="O2148" s="790"/>
      <c r="P2148" s="788"/>
      <c r="Q2148" s="807" t="s">
        <v>14338</v>
      </c>
      <c r="R2148" s="807" t="s">
        <v>16715</v>
      </c>
      <c r="S2148" s="807" t="s">
        <v>8952</v>
      </c>
      <c r="T2148" s="807" t="s">
        <v>15203</v>
      </c>
      <c r="U2148" s="807"/>
      <c r="V2148" s="963"/>
      <c r="W2148" s="807"/>
      <c r="X2148" s="807"/>
      <c r="Y2148" s="807"/>
      <c r="Z2148" s="807" t="s">
        <v>9475</v>
      </c>
      <c r="AA2148" s="807"/>
      <c r="AB2148" s="807"/>
      <c r="AC2148" s="807" t="s">
        <v>10027</v>
      </c>
      <c r="AD2148" s="807" t="s">
        <v>10027</v>
      </c>
      <c r="AE2148" s="807" t="s">
        <v>10027</v>
      </c>
      <c r="AF2148" s="807"/>
      <c r="AG2148" s="807"/>
      <c r="AH2148" s="807"/>
      <c r="AI2148" s="807"/>
      <c r="AJ2148" s="807"/>
    </row>
    <row r="2149" spans="2:36" ht="30" customHeight="1" x14ac:dyDescent="0.25">
      <c r="B2149" s="784">
        <v>2141</v>
      </c>
      <c r="C2149" s="785" t="s">
        <v>2809</v>
      </c>
      <c r="D2149" s="785" t="s">
        <v>13460</v>
      </c>
      <c r="E2149" s="807" t="s">
        <v>13461</v>
      </c>
      <c r="F2149" s="785" t="s">
        <v>13462</v>
      </c>
      <c r="G2149" s="807" t="s">
        <v>10200</v>
      </c>
      <c r="H2149" s="807"/>
      <c r="I2149" s="807"/>
      <c r="J2149" s="807"/>
      <c r="K2149" s="807"/>
      <c r="L2149" s="807">
        <f t="shared" si="181"/>
        <v>13.200000000000001</v>
      </c>
      <c r="M2149" s="807"/>
      <c r="N2149" s="790">
        <v>1.1000000000000001</v>
      </c>
      <c r="O2149" s="790"/>
      <c r="P2149" s="788"/>
      <c r="Q2149" s="807" t="s">
        <v>13462</v>
      </c>
      <c r="R2149" s="807" t="s">
        <v>16715</v>
      </c>
      <c r="S2149" s="807" t="s">
        <v>8952</v>
      </c>
      <c r="T2149" s="807" t="s">
        <v>13463</v>
      </c>
      <c r="U2149" s="807"/>
      <c r="V2149" s="963">
        <v>1</v>
      </c>
      <c r="W2149" s="807"/>
      <c r="X2149" s="807"/>
      <c r="Y2149" s="807"/>
      <c r="Z2149" s="807"/>
      <c r="AA2149" s="807"/>
      <c r="AB2149" s="807"/>
      <c r="AC2149" s="807"/>
      <c r="AD2149" s="807"/>
      <c r="AE2149" s="807"/>
      <c r="AF2149" s="807"/>
      <c r="AG2149" s="807"/>
      <c r="AH2149" s="807"/>
      <c r="AI2149" s="807"/>
      <c r="AJ2149" s="807"/>
    </row>
    <row r="2150" spans="2:36" ht="30" customHeight="1" x14ac:dyDescent="0.25">
      <c r="B2150" s="784">
        <v>2142</v>
      </c>
      <c r="C2150" s="785" t="s">
        <v>2768</v>
      </c>
      <c r="D2150" s="785" t="s">
        <v>13464</v>
      </c>
      <c r="E2150" s="807" t="s">
        <v>13465</v>
      </c>
      <c r="F2150" s="785" t="s">
        <v>13466</v>
      </c>
      <c r="G2150" s="807" t="s">
        <v>10200</v>
      </c>
      <c r="H2150" s="807"/>
      <c r="I2150" s="807"/>
      <c r="J2150" s="807"/>
      <c r="K2150" s="807"/>
      <c r="L2150" s="807">
        <f t="shared" si="181"/>
        <v>117.60000000000001</v>
      </c>
      <c r="M2150" s="807"/>
      <c r="N2150" s="790">
        <v>9.8000000000000007</v>
      </c>
      <c r="O2150" s="790"/>
      <c r="P2150" s="788"/>
      <c r="Q2150" s="807" t="s">
        <v>13466</v>
      </c>
      <c r="R2150" s="807" t="s">
        <v>16715</v>
      </c>
      <c r="S2150" s="807" t="s">
        <v>8952</v>
      </c>
      <c r="T2150" s="807" t="s">
        <v>13467</v>
      </c>
      <c r="U2150" s="807"/>
      <c r="V2150" s="963"/>
      <c r="W2150" s="807"/>
      <c r="X2150" s="807"/>
      <c r="Y2150" s="807"/>
      <c r="Z2150" s="807" t="s">
        <v>10126</v>
      </c>
      <c r="AA2150" s="807"/>
      <c r="AB2150" s="807"/>
      <c r="AC2150" s="807"/>
      <c r="AD2150" s="807"/>
      <c r="AE2150" s="807"/>
      <c r="AF2150" s="807"/>
      <c r="AG2150" s="807"/>
      <c r="AH2150" s="807"/>
      <c r="AI2150" s="807"/>
      <c r="AJ2150" s="807"/>
    </row>
    <row r="2151" spans="2:36" ht="30" customHeight="1" x14ac:dyDescent="0.25">
      <c r="B2151" s="784">
        <v>2143</v>
      </c>
      <c r="C2151" s="785" t="s">
        <v>2809</v>
      </c>
      <c r="D2151" s="785" t="s">
        <v>13468</v>
      </c>
      <c r="E2151" s="807" t="s">
        <v>13470</v>
      </c>
      <c r="F2151" s="785" t="s">
        <v>13469</v>
      </c>
      <c r="G2151" s="807" t="s">
        <v>10200</v>
      </c>
      <c r="H2151" s="807"/>
      <c r="I2151" s="807"/>
      <c r="J2151" s="807"/>
      <c r="K2151" s="807"/>
      <c r="L2151" s="807">
        <f t="shared" si="181"/>
        <v>192</v>
      </c>
      <c r="M2151" s="807"/>
      <c r="N2151" s="790">
        <v>16</v>
      </c>
      <c r="O2151" s="790"/>
      <c r="P2151" s="788"/>
      <c r="Q2151" s="807" t="s">
        <v>13469</v>
      </c>
      <c r="R2151" s="807" t="s">
        <v>16715</v>
      </c>
      <c r="S2151" s="807" t="s">
        <v>8952</v>
      </c>
      <c r="T2151" s="807" t="s">
        <v>12521</v>
      </c>
      <c r="U2151" s="807"/>
      <c r="V2151" s="963"/>
      <c r="W2151" s="807"/>
      <c r="X2151" s="807"/>
      <c r="Y2151" s="807"/>
      <c r="Z2151" s="807"/>
      <c r="AA2151" s="807"/>
      <c r="AB2151" s="807"/>
      <c r="AC2151" s="807"/>
      <c r="AD2151" s="807"/>
      <c r="AE2151" s="807"/>
      <c r="AF2151" s="807"/>
      <c r="AG2151" s="807"/>
      <c r="AH2151" s="807"/>
      <c r="AI2151" s="807"/>
      <c r="AJ2151" s="807"/>
    </row>
    <row r="2152" spans="2:36" ht="30" customHeight="1" x14ac:dyDescent="0.25">
      <c r="B2152" s="784">
        <v>2144</v>
      </c>
      <c r="C2152" s="785" t="s">
        <v>2809</v>
      </c>
      <c r="D2152" s="785" t="s">
        <v>13471</v>
      </c>
      <c r="E2152" s="807" t="s">
        <v>13472</v>
      </c>
      <c r="F2152" s="785" t="s">
        <v>13473</v>
      </c>
      <c r="G2152" s="807" t="s">
        <v>7737</v>
      </c>
      <c r="H2152" s="807"/>
      <c r="I2152" s="807"/>
      <c r="J2152" s="807"/>
      <c r="K2152" s="807"/>
      <c r="L2152" s="807">
        <f t="shared" si="181"/>
        <v>39.599999999999994</v>
      </c>
      <c r="M2152" s="807"/>
      <c r="N2152" s="790">
        <v>3.3</v>
      </c>
      <c r="O2152" s="790"/>
      <c r="P2152" s="788"/>
      <c r="Q2152" s="807" t="s">
        <v>13473</v>
      </c>
      <c r="R2152" s="807" t="s">
        <v>17287</v>
      </c>
      <c r="S2152" s="807" t="s">
        <v>8952</v>
      </c>
      <c r="T2152" s="807" t="s">
        <v>13474</v>
      </c>
      <c r="U2152" s="807"/>
      <c r="V2152" s="963">
        <v>1</v>
      </c>
      <c r="W2152" s="807"/>
      <c r="X2152" s="807"/>
      <c r="Y2152" s="807"/>
      <c r="Z2152" s="807"/>
      <c r="AA2152" s="807"/>
      <c r="AB2152" s="807"/>
      <c r="AC2152" s="807"/>
      <c r="AD2152" s="807"/>
      <c r="AE2152" s="807"/>
      <c r="AF2152" s="807"/>
      <c r="AG2152" s="807"/>
      <c r="AH2152" s="807"/>
      <c r="AI2152" s="807"/>
      <c r="AJ2152" s="807"/>
    </row>
    <row r="2153" spans="2:36" ht="30" customHeight="1" x14ac:dyDescent="0.25">
      <c r="B2153" s="784">
        <v>2145</v>
      </c>
      <c r="C2153" s="785" t="s">
        <v>2759</v>
      </c>
      <c r="D2153" s="872" t="s">
        <v>16316</v>
      </c>
      <c r="E2153" s="862" t="s">
        <v>16317</v>
      </c>
      <c r="F2153" s="884" t="s">
        <v>16318</v>
      </c>
      <c r="G2153" s="782" t="s">
        <v>7737</v>
      </c>
      <c r="H2153" s="781"/>
      <c r="I2153" s="781"/>
      <c r="J2153" s="781"/>
      <c r="K2153" s="781"/>
      <c r="L2153" s="807">
        <f t="shared" si="181"/>
        <v>8.64</v>
      </c>
      <c r="M2153" s="781"/>
      <c r="N2153" s="800">
        <v>0.72</v>
      </c>
      <c r="O2153" s="800"/>
      <c r="P2153" s="800"/>
      <c r="Q2153" s="800" t="s">
        <v>16319</v>
      </c>
      <c r="R2153" s="807" t="s">
        <v>17287</v>
      </c>
      <c r="S2153" s="800" t="s">
        <v>8952</v>
      </c>
      <c r="T2153" s="800" t="s">
        <v>16320</v>
      </c>
      <c r="U2153" s="876"/>
      <c r="V2153" s="957">
        <v>2</v>
      </c>
      <c r="W2153" s="877" t="s">
        <v>16321</v>
      </c>
      <c r="X2153" s="876"/>
      <c r="Y2153" s="876"/>
      <c r="Z2153" s="876"/>
      <c r="AA2153" s="876"/>
      <c r="AB2153" s="876"/>
      <c r="AC2153" s="876" t="s">
        <v>10027</v>
      </c>
      <c r="AD2153" s="876" t="s">
        <v>10027</v>
      </c>
      <c r="AE2153" s="876" t="s">
        <v>10027</v>
      </c>
      <c r="AF2153" s="876"/>
      <c r="AG2153" s="807"/>
      <c r="AH2153" s="807"/>
      <c r="AI2153" s="807"/>
      <c r="AJ2153" s="807"/>
    </row>
    <row r="2154" spans="2:36" ht="30" customHeight="1" x14ac:dyDescent="0.25">
      <c r="B2154" s="784">
        <v>2146</v>
      </c>
      <c r="C2154" s="785" t="s">
        <v>9510</v>
      </c>
      <c r="D2154" s="785" t="s">
        <v>13475</v>
      </c>
      <c r="E2154" s="807" t="s">
        <v>16653</v>
      </c>
      <c r="F2154" s="785" t="s">
        <v>16650</v>
      </c>
      <c r="G2154" s="807" t="s">
        <v>10200</v>
      </c>
      <c r="H2154" s="807"/>
      <c r="I2154" s="807"/>
      <c r="J2154" s="807"/>
      <c r="K2154" s="807"/>
      <c r="L2154" s="807">
        <f t="shared" si="181"/>
        <v>26.400000000000002</v>
      </c>
      <c r="M2154" s="807"/>
      <c r="N2154" s="790">
        <v>2.2000000000000002</v>
      </c>
      <c r="O2154" s="790"/>
      <c r="P2154" s="788"/>
      <c r="Q2154" s="807"/>
      <c r="R2154" s="807" t="s">
        <v>16715</v>
      </c>
      <c r="S2154" s="807" t="s">
        <v>8952</v>
      </c>
      <c r="T2154" s="807" t="s">
        <v>17445</v>
      </c>
      <c r="U2154" s="807"/>
      <c r="V2154" s="963">
        <v>1</v>
      </c>
      <c r="W2154" s="807" t="s">
        <v>16651</v>
      </c>
      <c r="X2154" s="807">
        <v>1</v>
      </c>
      <c r="Y2154" s="807" t="s">
        <v>16652</v>
      </c>
      <c r="Z2154" s="807"/>
      <c r="AA2154" s="807"/>
      <c r="AB2154" s="807"/>
      <c r="AC2154" s="807"/>
      <c r="AD2154" s="807"/>
      <c r="AE2154" s="807"/>
      <c r="AF2154" s="807"/>
      <c r="AG2154" s="807"/>
      <c r="AH2154" s="807"/>
      <c r="AI2154" s="807"/>
      <c r="AJ2154" s="807"/>
    </row>
    <row r="2155" spans="2:36" ht="30" customHeight="1" x14ac:dyDescent="0.25">
      <c r="B2155" s="784">
        <v>2147</v>
      </c>
      <c r="C2155" s="785" t="s">
        <v>3034</v>
      </c>
      <c r="D2155" s="785" t="s">
        <v>13476</v>
      </c>
      <c r="E2155" s="807" t="s">
        <v>13477</v>
      </c>
      <c r="F2155" s="785" t="s">
        <v>17356</v>
      </c>
      <c r="G2155" s="807" t="s">
        <v>10200</v>
      </c>
      <c r="H2155" s="807"/>
      <c r="I2155" s="807"/>
      <c r="J2155" s="807"/>
      <c r="K2155" s="807"/>
      <c r="L2155" s="807">
        <f t="shared" si="181"/>
        <v>7.92</v>
      </c>
      <c r="M2155" s="807"/>
      <c r="N2155" s="790">
        <v>0.66</v>
      </c>
      <c r="O2155" s="790"/>
      <c r="P2155" s="788"/>
      <c r="Q2155" s="807" t="s">
        <v>9036</v>
      </c>
      <c r="R2155" s="807" t="s">
        <v>16715</v>
      </c>
      <c r="S2155" s="807" t="s">
        <v>8952</v>
      </c>
      <c r="T2155" s="807" t="s">
        <v>13478</v>
      </c>
      <c r="U2155" s="807"/>
      <c r="V2155" s="963"/>
      <c r="W2155" s="807"/>
      <c r="X2155" s="807"/>
      <c r="Y2155" s="807"/>
      <c r="Z2155" s="807" t="s">
        <v>1589</v>
      </c>
      <c r="AA2155" s="807"/>
      <c r="AB2155" s="807"/>
      <c r="AC2155" s="807"/>
      <c r="AD2155" s="807"/>
      <c r="AE2155" s="807"/>
      <c r="AF2155" s="807"/>
      <c r="AG2155" s="807"/>
      <c r="AH2155" s="807"/>
      <c r="AI2155" s="807"/>
      <c r="AJ2155" s="807"/>
    </row>
    <row r="2156" spans="2:36" ht="45" customHeight="1" x14ac:dyDescent="0.25">
      <c r="B2156" s="784">
        <v>2148</v>
      </c>
      <c r="C2156" s="785" t="s">
        <v>2759</v>
      </c>
      <c r="D2156" s="785" t="s">
        <v>17151</v>
      </c>
      <c r="E2156" s="807" t="s">
        <v>17150</v>
      </c>
      <c r="F2156" s="785" t="s">
        <v>17149</v>
      </c>
      <c r="G2156" s="807" t="s">
        <v>10200</v>
      </c>
      <c r="H2156" s="807"/>
      <c r="I2156" s="807"/>
      <c r="J2156" s="807"/>
      <c r="K2156" s="807"/>
      <c r="L2156" s="807">
        <f t="shared" si="181"/>
        <v>52.800000000000004</v>
      </c>
      <c r="M2156" s="807"/>
      <c r="N2156" s="790">
        <v>4.4000000000000004</v>
      </c>
      <c r="O2156" s="790"/>
      <c r="P2156" s="788"/>
      <c r="Q2156" s="807" t="s">
        <v>17149</v>
      </c>
      <c r="R2156" s="807" t="s">
        <v>16715</v>
      </c>
      <c r="S2156" s="807" t="s">
        <v>8952</v>
      </c>
      <c r="T2156" s="807" t="s">
        <v>14872</v>
      </c>
      <c r="U2156" s="807">
        <v>15</v>
      </c>
      <c r="V2156" s="963">
        <v>2</v>
      </c>
      <c r="W2156" s="807"/>
      <c r="X2156" s="807"/>
      <c r="Y2156" s="807"/>
      <c r="Z2156" s="807"/>
      <c r="AA2156" s="807"/>
      <c r="AB2156" s="807"/>
      <c r="AC2156" s="807" t="s">
        <v>10027</v>
      </c>
      <c r="AD2156" s="807" t="s">
        <v>2239</v>
      </c>
      <c r="AE2156" s="807" t="s">
        <v>10027</v>
      </c>
      <c r="AF2156" s="807"/>
      <c r="AG2156" s="807"/>
      <c r="AH2156" s="807"/>
      <c r="AI2156" s="807"/>
      <c r="AJ2156" s="807"/>
    </row>
    <row r="2157" spans="2:36" ht="45" customHeight="1" x14ac:dyDescent="0.25">
      <c r="B2157" s="784">
        <v>2149</v>
      </c>
      <c r="C2157" s="785" t="s">
        <v>2759</v>
      </c>
      <c r="D2157" s="785" t="s">
        <v>13479</v>
      </c>
      <c r="E2157" s="807" t="s">
        <v>13480</v>
      </c>
      <c r="F2157" s="785" t="s">
        <v>13956</v>
      </c>
      <c r="G2157" s="807" t="s">
        <v>10200</v>
      </c>
      <c r="H2157" s="807"/>
      <c r="I2157" s="807"/>
      <c r="J2157" s="807"/>
      <c r="K2157" s="807"/>
      <c r="L2157" s="807">
        <f t="shared" si="181"/>
        <v>16.919999999999998</v>
      </c>
      <c r="M2157" s="807"/>
      <c r="N2157" s="790">
        <v>1.41</v>
      </c>
      <c r="O2157" s="790"/>
      <c r="P2157" s="788"/>
      <c r="Q2157" s="807"/>
      <c r="R2157" s="807" t="s">
        <v>16715</v>
      </c>
      <c r="S2157" s="807" t="s">
        <v>8952</v>
      </c>
      <c r="T2157" s="807" t="s">
        <v>13481</v>
      </c>
      <c r="U2157" s="807"/>
      <c r="V2157" s="963"/>
      <c r="W2157" s="807"/>
      <c r="X2157" s="807"/>
      <c r="Y2157" s="807"/>
      <c r="Z2157" s="807" t="s">
        <v>13957</v>
      </c>
      <c r="AA2157" s="807"/>
      <c r="AB2157" s="807"/>
      <c r="AC2157" s="807"/>
      <c r="AD2157" s="807"/>
      <c r="AE2157" s="807"/>
      <c r="AF2157" s="807"/>
      <c r="AG2157" s="807"/>
      <c r="AH2157" s="807"/>
      <c r="AI2157" s="807"/>
      <c r="AJ2157" s="807"/>
    </row>
    <row r="2158" spans="2:36" ht="45" customHeight="1" x14ac:dyDescent="0.25">
      <c r="B2158" s="784">
        <v>2150</v>
      </c>
      <c r="C2158" s="785" t="s">
        <v>2759</v>
      </c>
      <c r="D2158" s="785" t="s">
        <v>13482</v>
      </c>
      <c r="E2158" s="807" t="s">
        <v>13483</v>
      </c>
      <c r="F2158" s="785" t="s">
        <v>13484</v>
      </c>
      <c r="G2158" s="807" t="s">
        <v>10200</v>
      </c>
      <c r="H2158" s="807"/>
      <c r="I2158" s="807"/>
      <c r="J2158" s="807"/>
      <c r="K2158" s="807"/>
      <c r="L2158" s="807">
        <f t="shared" si="181"/>
        <v>7.1999999999999993</v>
      </c>
      <c r="M2158" s="807"/>
      <c r="N2158" s="790">
        <v>0.6</v>
      </c>
      <c r="O2158" s="790"/>
      <c r="P2158" s="788"/>
      <c r="Q2158" s="807" t="s">
        <v>13484</v>
      </c>
      <c r="R2158" s="807" t="s">
        <v>16715</v>
      </c>
      <c r="S2158" s="807" t="s">
        <v>8952</v>
      </c>
      <c r="T2158" s="807" t="s">
        <v>14873</v>
      </c>
      <c r="U2158" s="807"/>
      <c r="V2158" s="963"/>
      <c r="W2158" s="807"/>
      <c r="X2158" s="807"/>
      <c r="Y2158" s="807"/>
      <c r="Z2158" s="807" t="s">
        <v>1589</v>
      </c>
      <c r="AA2158" s="807"/>
      <c r="AB2158" s="807"/>
      <c r="AC2158" s="807"/>
      <c r="AD2158" s="807"/>
      <c r="AE2158" s="807"/>
      <c r="AF2158" s="807"/>
      <c r="AG2158" s="807"/>
      <c r="AH2158" s="807"/>
      <c r="AI2158" s="807"/>
      <c r="AJ2158" s="807"/>
    </row>
    <row r="2159" spans="2:36" ht="45" customHeight="1" x14ac:dyDescent="0.25">
      <c r="B2159" s="784">
        <v>2151</v>
      </c>
      <c r="C2159" s="785" t="s">
        <v>2759</v>
      </c>
      <c r="D2159" s="785" t="s">
        <v>13563</v>
      </c>
      <c r="E2159" s="807" t="s">
        <v>13564</v>
      </c>
      <c r="F2159" s="785" t="s">
        <v>13565</v>
      </c>
      <c r="G2159" s="807" t="s">
        <v>10200</v>
      </c>
      <c r="H2159" s="807"/>
      <c r="I2159" s="807"/>
      <c r="J2159" s="807"/>
      <c r="K2159" s="807"/>
      <c r="L2159" s="807">
        <f t="shared" si="181"/>
        <v>79.199999999999989</v>
      </c>
      <c r="M2159" s="807"/>
      <c r="N2159" s="790">
        <v>6.6</v>
      </c>
      <c r="O2159" s="790"/>
      <c r="P2159" s="788"/>
      <c r="Q2159" s="807" t="s">
        <v>13565</v>
      </c>
      <c r="R2159" s="807" t="s">
        <v>16715</v>
      </c>
      <c r="S2159" s="807" t="s">
        <v>8952</v>
      </c>
      <c r="T2159" s="807" t="s">
        <v>14874</v>
      </c>
      <c r="U2159" s="807"/>
      <c r="V2159" s="963">
        <v>1</v>
      </c>
      <c r="W2159" s="807"/>
      <c r="X2159" s="807"/>
      <c r="Y2159" s="807"/>
      <c r="Z2159" s="807"/>
      <c r="AA2159" s="807"/>
      <c r="AB2159" s="807"/>
      <c r="AC2159" s="807"/>
      <c r="AD2159" s="807"/>
      <c r="AE2159" s="807"/>
      <c r="AF2159" s="807"/>
      <c r="AG2159" s="807"/>
      <c r="AH2159" s="807"/>
      <c r="AI2159" s="807"/>
      <c r="AJ2159" s="807"/>
    </row>
    <row r="2160" spans="2:36" ht="45" customHeight="1" x14ac:dyDescent="0.25">
      <c r="B2160" s="784">
        <v>2152</v>
      </c>
      <c r="C2160" s="785" t="s">
        <v>2759</v>
      </c>
      <c r="D2160" s="785" t="s">
        <v>13566</v>
      </c>
      <c r="E2160" s="807" t="s">
        <v>13568</v>
      </c>
      <c r="F2160" s="785" t="s">
        <v>13567</v>
      </c>
      <c r="G2160" s="807" t="s">
        <v>10200</v>
      </c>
      <c r="H2160" s="807"/>
      <c r="I2160" s="807"/>
      <c r="J2160" s="807"/>
      <c r="K2160" s="807"/>
      <c r="L2160" s="807">
        <f t="shared" si="181"/>
        <v>18</v>
      </c>
      <c r="M2160" s="807"/>
      <c r="N2160" s="790">
        <v>1.5</v>
      </c>
      <c r="O2160" s="790"/>
      <c r="P2160" s="788"/>
      <c r="Q2160" s="807" t="s">
        <v>13567</v>
      </c>
      <c r="R2160" s="807" t="s">
        <v>16715</v>
      </c>
      <c r="S2160" s="807" t="s">
        <v>8952</v>
      </c>
      <c r="T2160" s="807" t="s">
        <v>13569</v>
      </c>
      <c r="U2160" s="807"/>
      <c r="V2160" s="963"/>
      <c r="W2160" s="807"/>
      <c r="X2160" s="807"/>
      <c r="Y2160" s="807"/>
      <c r="Z2160" s="807" t="s">
        <v>11654</v>
      </c>
      <c r="AA2160" s="807"/>
      <c r="AB2160" s="807"/>
      <c r="AC2160" s="807"/>
      <c r="AD2160" s="807"/>
      <c r="AE2160" s="807"/>
      <c r="AF2160" s="807"/>
      <c r="AG2160" s="807"/>
      <c r="AH2160" s="807"/>
      <c r="AI2160" s="807"/>
      <c r="AJ2160" s="807"/>
    </row>
    <row r="2161" spans="2:36" ht="45" customHeight="1" x14ac:dyDescent="0.25">
      <c r="B2161" s="784">
        <v>2153</v>
      </c>
      <c r="C2161" s="785" t="s">
        <v>2759</v>
      </c>
      <c r="D2161" s="785" t="s">
        <v>13570</v>
      </c>
      <c r="E2161" s="807" t="s">
        <v>13571</v>
      </c>
      <c r="F2161" s="785" t="s">
        <v>13572</v>
      </c>
      <c r="G2161" s="807" t="s">
        <v>10200</v>
      </c>
      <c r="H2161" s="807"/>
      <c r="I2161" s="807"/>
      <c r="J2161" s="807"/>
      <c r="K2161" s="807"/>
      <c r="L2161" s="807">
        <f t="shared" si="181"/>
        <v>13.200000000000001</v>
      </c>
      <c r="M2161" s="807"/>
      <c r="N2161" s="790">
        <v>1.1000000000000001</v>
      </c>
      <c r="O2161" s="790"/>
      <c r="P2161" s="788"/>
      <c r="Q2161" s="807" t="s">
        <v>13572</v>
      </c>
      <c r="R2161" s="807" t="s">
        <v>16715</v>
      </c>
      <c r="S2161" s="807" t="s">
        <v>8952</v>
      </c>
      <c r="T2161" s="807" t="s">
        <v>13573</v>
      </c>
      <c r="U2161" s="807"/>
      <c r="V2161" s="963"/>
      <c r="W2161" s="807"/>
      <c r="X2161" s="807"/>
      <c r="Y2161" s="807"/>
      <c r="Z2161" s="807"/>
      <c r="AA2161" s="807"/>
      <c r="AB2161" s="807"/>
      <c r="AC2161" s="807"/>
      <c r="AD2161" s="807"/>
      <c r="AE2161" s="807"/>
      <c r="AF2161" s="807"/>
      <c r="AG2161" s="807"/>
      <c r="AH2161" s="807"/>
      <c r="AI2161" s="807"/>
      <c r="AJ2161" s="807"/>
    </row>
    <row r="2162" spans="2:36" ht="45" customHeight="1" x14ac:dyDescent="0.25">
      <c r="B2162" s="784">
        <v>2154</v>
      </c>
      <c r="C2162" s="785" t="s">
        <v>2759</v>
      </c>
      <c r="D2162" s="785" t="s">
        <v>13574</v>
      </c>
      <c r="E2162" s="807" t="s">
        <v>13576</v>
      </c>
      <c r="F2162" s="785" t="s">
        <v>13577</v>
      </c>
      <c r="G2162" s="807" t="s">
        <v>10200</v>
      </c>
      <c r="H2162" s="807"/>
      <c r="I2162" s="807"/>
      <c r="J2162" s="807"/>
      <c r="K2162" s="807"/>
      <c r="L2162" s="807">
        <f t="shared" si="181"/>
        <v>81</v>
      </c>
      <c r="M2162" s="807"/>
      <c r="N2162" s="790">
        <v>6.75</v>
      </c>
      <c r="O2162" s="790"/>
      <c r="P2162" s="788"/>
      <c r="Q2162" s="807" t="s">
        <v>13577</v>
      </c>
      <c r="R2162" s="807" t="s">
        <v>16715</v>
      </c>
      <c r="S2162" s="807" t="s">
        <v>8952</v>
      </c>
      <c r="T2162" s="807" t="s">
        <v>13575</v>
      </c>
      <c r="U2162" s="807"/>
      <c r="V2162" s="963"/>
      <c r="W2162" s="807"/>
      <c r="X2162" s="807"/>
      <c r="Y2162" s="807"/>
      <c r="Z2162" s="807" t="s">
        <v>11654</v>
      </c>
      <c r="AA2162" s="807"/>
      <c r="AB2162" s="807"/>
      <c r="AC2162" s="807"/>
      <c r="AD2162" s="807"/>
      <c r="AE2162" s="807"/>
      <c r="AF2162" s="807"/>
      <c r="AG2162" s="807"/>
      <c r="AH2162" s="807"/>
      <c r="AI2162" s="807"/>
      <c r="AJ2162" s="807"/>
    </row>
    <row r="2163" spans="2:36" ht="45" customHeight="1" x14ac:dyDescent="0.25">
      <c r="B2163" s="784">
        <v>2155</v>
      </c>
      <c r="C2163" s="785" t="s">
        <v>2759</v>
      </c>
      <c r="D2163" s="785" t="s">
        <v>13578</v>
      </c>
      <c r="E2163" s="807" t="s">
        <v>13579</v>
      </c>
      <c r="F2163" s="785" t="s">
        <v>15508</v>
      </c>
      <c r="G2163" s="807" t="s">
        <v>10200</v>
      </c>
      <c r="H2163" s="807"/>
      <c r="I2163" s="807"/>
      <c r="J2163" s="807"/>
      <c r="K2163" s="807"/>
      <c r="L2163" s="807">
        <f t="shared" si="181"/>
        <v>52.800000000000004</v>
      </c>
      <c r="M2163" s="807"/>
      <c r="N2163" s="790">
        <v>4.4000000000000004</v>
      </c>
      <c r="O2163" s="790"/>
      <c r="P2163" s="788"/>
      <c r="Q2163" s="807" t="s">
        <v>15508</v>
      </c>
      <c r="R2163" s="807" t="s">
        <v>16715</v>
      </c>
      <c r="S2163" s="807" t="s">
        <v>8952</v>
      </c>
      <c r="T2163" s="807" t="s">
        <v>15435</v>
      </c>
      <c r="U2163" s="807"/>
      <c r="V2163" s="963">
        <v>1</v>
      </c>
      <c r="W2163" s="807"/>
      <c r="X2163" s="807"/>
      <c r="Y2163" s="807"/>
      <c r="Z2163" s="807"/>
      <c r="AA2163" s="807"/>
      <c r="AB2163" s="807"/>
      <c r="AC2163" s="807"/>
      <c r="AD2163" s="807"/>
      <c r="AE2163" s="807"/>
      <c r="AF2163" s="807"/>
      <c r="AG2163" s="807"/>
      <c r="AH2163" s="807"/>
      <c r="AI2163" s="807"/>
      <c r="AJ2163" s="807"/>
    </row>
    <row r="2164" spans="2:36" ht="30" customHeight="1" x14ac:dyDescent="0.25">
      <c r="B2164" s="784">
        <v>2156</v>
      </c>
      <c r="C2164" s="785" t="s">
        <v>2809</v>
      </c>
      <c r="D2164" s="785" t="s">
        <v>13580</v>
      </c>
      <c r="E2164" s="807" t="s">
        <v>13581</v>
      </c>
      <c r="F2164" s="785" t="s">
        <v>3050</v>
      </c>
      <c r="G2164" s="807" t="s">
        <v>10200</v>
      </c>
      <c r="H2164" s="807"/>
      <c r="I2164" s="807"/>
      <c r="J2164" s="807"/>
      <c r="K2164" s="807"/>
      <c r="L2164" s="807">
        <f t="shared" si="181"/>
        <v>9</v>
      </c>
      <c r="M2164" s="807"/>
      <c r="N2164" s="790">
        <v>0.75</v>
      </c>
      <c r="O2164" s="790"/>
      <c r="P2164" s="788"/>
      <c r="Q2164" s="807" t="s">
        <v>3050</v>
      </c>
      <c r="R2164" s="807" t="s">
        <v>16715</v>
      </c>
      <c r="S2164" s="807" t="s">
        <v>8952</v>
      </c>
      <c r="T2164" s="807" t="s">
        <v>3053</v>
      </c>
      <c r="U2164" s="807"/>
      <c r="V2164" s="963"/>
      <c r="W2164" s="807"/>
      <c r="X2164" s="807"/>
      <c r="Y2164" s="807"/>
      <c r="Z2164" s="807" t="s">
        <v>11654</v>
      </c>
      <c r="AA2164" s="807"/>
      <c r="AB2164" s="807"/>
      <c r="AC2164" s="807"/>
      <c r="AD2164" s="807"/>
      <c r="AE2164" s="807"/>
      <c r="AF2164" s="807"/>
      <c r="AG2164" s="807"/>
      <c r="AH2164" s="807"/>
      <c r="AI2164" s="807"/>
      <c r="AJ2164" s="807"/>
    </row>
    <row r="2165" spans="2:36" ht="45" customHeight="1" x14ac:dyDescent="0.25">
      <c r="B2165" s="784">
        <v>2157</v>
      </c>
      <c r="C2165" s="785" t="s">
        <v>2759</v>
      </c>
      <c r="D2165" s="785" t="s">
        <v>13582</v>
      </c>
      <c r="E2165" s="807" t="s">
        <v>13585</v>
      </c>
      <c r="F2165" s="785" t="s">
        <v>13583</v>
      </c>
      <c r="G2165" s="807" t="s">
        <v>10200</v>
      </c>
      <c r="H2165" s="807"/>
      <c r="I2165" s="807"/>
      <c r="J2165" s="807"/>
      <c r="K2165" s="807"/>
      <c r="L2165" s="807">
        <f t="shared" si="181"/>
        <v>57.599999999999994</v>
      </c>
      <c r="M2165" s="807"/>
      <c r="N2165" s="790">
        <v>4.8</v>
      </c>
      <c r="O2165" s="790"/>
      <c r="P2165" s="788"/>
      <c r="Q2165" s="807" t="s">
        <v>13583</v>
      </c>
      <c r="R2165" s="807" t="s">
        <v>16715</v>
      </c>
      <c r="S2165" s="807" t="s">
        <v>8952</v>
      </c>
      <c r="T2165" s="807" t="s">
        <v>13584</v>
      </c>
      <c r="U2165" s="807"/>
      <c r="V2165" s="963"/>
      <c r="W2165" s="807"/>
      <c r="X2165" s="807"/>
      <c r="Y2165" s="807"/>
      <c r="Z2165" s="807" t="s">
        <v>10126</v>
      </c>
      <c r="AA2165" s="807"/>
      <c r="AB2165" s="807"/>
      <c r="AC2165" s="807"/>
      <c r="AD2165" s="807"/>
      <c r="AE2165" s="807"/>
      <c r="AF2165" s="807"/>
      <c r="AG2165" s="807"/>
      <c r="AH2165" s="807"/>
      <c r="AI2165" s="807"/>
      <c r="AJ2165" s="807"/>
    </row>
    <row r="2166" spans="2:36" ht="45" customHeight="1" x14ac:dyDescent="0.25">
      <c r="B2166" s="784">
        <v>2158</v>
      </c>
      <c r="C2166" s="785" t="s">
        <v>2759</v>
      </c>
      <c r="D2166" s="785" t="s">
        <v>13586</v>
      </c>
      <c r="E2166" s="807" t="s">
        <v>13587</v>
      </c>
      <c r="F2166" s="785" t="s">
        <v>13583</v>
      </c>
      <c r="G2166" s="807" t="s">
        <v>10200</v>
      </c>
      <c r="H2166" s="807"/>
      <c r="I2166" s="807"/>
      <c r="J2166" s="807"/>
      <c r="K2166" s="807"/>
      <c r="L2166" s="807">
        <f t="shared" si="181"/>
        <v>48</v>
      </c>
      <c r="M2166" s="807"/>
      <c r="N2166" s="790">
        <v>4</v>
      </c>
      <c r="O2166" s="790"/>
      <c r="P2166" s="788"/>
      <c r="Q2166" s="807" t="s">
        <v>13583</v>
      </c>
      <c r="R2166" s="807" t="s">
        <v>16715</v>
      </c>
      <c r="S2166" s="807" t="s">
        <v>8952</v>
      </c>
      <c r="T2166" s="807" t="s">
        <v>13588</v>
      </c>
      <c r="U2166" s="807"/>
      <c r="V2166" s="963"/>
      <c r="W2166" s="807"/>
      <c r="X2166" s="807"/>
      <c r="Y2166" s="807"/>
      <c r="Z2166" s="807" t="s">
        <v>10126</v>
      </c>
      <c r="AA2166" s="807"/>
      <c r="AB2166" s="807"/>
      <c r="AC2166" s="807"/>
      <c r="AD2166" s="807"/>
      <c r="AE2166" s="807"/>
      <c r="AF2166" s="807"/>
      <c r="AG2166" s="807"/>
      <c r="AH2166" s="807"/>
      <c r="AI2166" s="807"/>
      <c r="AJ2166" s="807"/>
    </row>
    <row r="2167" spans="2:36" ht="30" customHeight="1" x14ac:dyDescent="0.25">
      <c r="B2167" s="784">
        <v>2159</v>
      </c>
      <c r="C2167" s="785" t="s">
        <v>2809</v>
      </c>
      <c r="D2167" s="785" t="s">
        <v>13589</v>
      </c>
      <c r="E2167" s="807" t="s">
        <v>13590</v>
      </c>
      <c r="F2167" s="785" t="s">
        <v>13592</v>
      </c>
      <c r="G2167" s="807" t="s">
        <v>10200</v>
      </c>
      <c r="H2167" s="807"/>
      <c r="I2167" s="807"/>
      <c r="J2167" s="807"/>
      <c r="K2167" s="807"/>
      <c r="L2167" s="807">
        <f t="shared" si="181"/>
        <v>21.6</v>
      </c>
      <c r="M2167" s="807"/>
      <c r="N2167" s="790">
        <v>1.8</v>
      </c>
      <c r="O2167" s="790"/>
      <c r="P2167" s="788"/>
      <c r="Q2167" s="807" t="s">
        <v>13592</v>
      </c>
      <c r="R2167" s="807" t="s">
        <v>16715</v>
      </c>
      <c r="S2167" s="807" t="s">
        <v>8952</v>
      </c>
      <c r="T2167" s="807" t="s">
        <v>13591</v>
      </c>
      <c r="U2167" s="807"/>
      <c r="V2167" s="963"/>
      <c r="W2167" s="807"/>
      <c r="X2167" s="807"/>
      <c r="Y2167" s="807"/>
      <c r="Z2167" s="807"/>
      <c r="AA2167" s="807"/>
      <c r="AB2167" s="807"/>
      <c r="AC2167" s="807"/>
      <c r="AD2167" s="807"/>
      <c r="AE2167" s="807"/>
      <c r="AF2167" s="807"/>
      <c r="AG2167" s="807"/>
      <c r="AH2167" s="807"/>
      <c r="AI2167" s="807"/>
      <c r="AJ2167" s="807"/>
    </row>
    <row r="2168" spans="2:36" ht="30" customHeight="1" x14ac:dyDescent="0.25">
      <c r="B2168" s="784">
        <v>2160</v>
      </c>
      <c r="C2168" s="785" t="s">
        <v>3034</v>
      </c>
      <c r="D2168" s="785" t="s">
        <v>13593</v>
      </c>
      <c r="E2168" s="807" t="s">
        <v>13594</v>
      </c>
      <c r="F2168" s="785" t="s">
        <v>13595</v>
      </c>
      <c r="G2168" s="807" t="s">
        <v>10200</v>
      </c>
      <c r="H2168" s="807"/>
      <c r="I2168" s="807"/>
      <c r="J2168" s="807"/>
      <c r="K2168" s="807"/>
      <c r="L2168" s="807">
        <f t="shared" si="181"/>
        <v>13.200000000000001</v>
      </c>
      <c r="M2168" s="807"/>
      <c r="N2168" s="790">
        <v>1.1000000000000001</v>
      </c>
      <c r="O2168" s="790"/>
      <c r="P2168" s="788"/>
      <c r="Q2168" s="807" t="s">
        <v>13595</v>
      </c>
      <c r="R2168" s="807" t="s">
        <v>16715</v>
      </c>
      <c r="S2168" s="807" t="s">
        <v>8952</v>
      </c>
      <c r="T2168" s="807" t="s">
        <v>13596</v>
      </c>
      <c r="U2168" s="807"/>
      <c r="V2168" s="963">
        <v>1</v>
      </c>
      <c r="W2168" s="807"/>
      <c r="X2168" s="807"/>
      <c r="Y2168" s="807"/>
      <c r="Z2168" s="807"/>
      <c r="AA2168" s="807"/>
      <c r="AB2168" s="807"/>
      <c r="AC2168" s="807"/>
      <c r="AD2168" s="807"/>
      <c r="AE2168" s="807"/>
      <c r="AF2168" s="807"/>
      <c r="AG2168" s="807"/>
      <c r="AH2168" s="807"/>
      <c r="AI2168" s="807"/>
      <c r="AJ2168" s="807"/>
    </row>
    <row r="2169" spans="2:36" ht="30" customHeight="1" x14ac:dyDescent="0.25">
      <c r="B2169" s="784">
        <v>2161</v>
      </c>
      <c r="C2169" s="785" t="s">
        <v>2809</v>
      </c>
      <c r="D2169" s="785" t="s">
        <v>13597</v>
      </c>
      <c r="E2169" s="807" t="s">
        <v>13598</v>
      </c>
      <c r="F2169" s="785" t="s">
        <v>13599</v>
      </c>
      <c r="G2169" s="807" t="s">
        <v>10200</v>
      </c>
      <c r="H2169" s="807"/>
      <c r="I2169" s="807"/>
      <c r="J2169" s="807"/>
      <c r="K2169" s="807"/>
      <c r="L2169" s="807">
        <f t="shared" si="181"/>
        <v>17.28</v>
      </c>
      <c r="M2169" s="807"/>
      <c r="N2169" s="790">
        <v>1.44</v>
      </c>
      <c r="O2169" s="790"/>
      <c r="P2169" s="788"/>
      <c r="Q2169" s="807" t="s">
        <v>13599</v>
      </c>
      <c r="R2169" s="807" t="s">
        <v>16715</v>
      </c>
      <c r="S2169" s="807" t="s">
        <v>8952</v>
      </c>
      <c r="T2169" s="807" t="s">
        <v>14875</v>
      </c>
      <c r="U2169" s="807"/>
      <c r="V2169" s="963"/>
      <c r="W2169" s="807"/>
      <c r="X2169" s="807"/>
      <c r="Y2169" s="807"/>
      <c r="Z2169" s="807" t="s">
        <v>12901</v>
      </c>
      <c r="AA2169" s="807"/>
      <c r="AB2169" s="807"/>
      <c r="AC2169" s="807"/>
      <c r="AD2169" s="807"/>
      <c r="AE2169" s="807"/>
      <c r="AF2169" s="807"/>
      <c r="AG2169" s="807"/>
      <c r="AH2169" s="807"/>
      <c r="AI2169" s="807"/>
      <c r="AJ2169" s="807"/>
    </row>
    <row r="2170" spans="2:36" ht="30" customHeight="1" x14ac:dyDescent="0.25">
      <c r="B2170" s="784">
        <v>2162</v>
      </c>
      <c r="C2170" s="785" t="s">
        <v>9386</v>
      </c>
      <c r="D2170" s="785" t="s">
        <v>13606</v>
      </c>
      <c r="E2170" s="807" t="s">
        <v>13608</v>
      </c>
      <c r="F2170" s="785" t="s">
        <v>17658</v>
      </c>
      <c r="G2170" s="807" t="s">
        <v>10200</v>
      </c>
      <c r="H2170" s="807"/>
      <c r="I2170" s="807"/>
      <c r="J2170" s="807"/>
      <c r="K2170" s="807"/>
      <c r="L2170" s="807">
        <f t="shared" si="181"/>
        <v>43.56</v>
      </c>
      <c r="M2170" s="807"/>
      <c r="N2170" s="790">
        <v>3.63</v>
      </c>
      <c r="O2170" s="790"/>
      <c r="P2170" s="788"/>
      <c r="Q2170" s="807" t="s">
        <v>13607</v>
      </c>
      <c r="R2170" s="807" t="s">
        <v>16715</v>
      </c>
      <c r="S2170" s="807" t="s">
        <v>8952</v>
      </c>
      <c r="T2170" s="807" t="s">
        <v>13609</v>
      </c>
      <c r="U2170" s="807"/>
      <c r="V2170" s="963"/>
      <c r="W2170" s="807"/>
      <c r="X2170" s="807"/>
      <c r="Y2170" s="807"/>
      <c r="Z2170" s="807" t="s">
        <v>17659</v>
      </c>
      <c r="AA2170" s="807"/>
      <c r="AB2170" s="807"/>
      <c r="AC2170" s="807"/>
      <c r="AD2170" s="807"/>
      <c r="AE2170" s="807"/>
      <c r="AF2170" s="807"/>
      <c r="AG2170" s="807"/>
      <c r="AH2170" s="807"/>
      <c r="AI2170" s="807"/>
      <c r="AJ2170" s="807"/>
    </row>
    <row r="2171" spans="2:36" ht="30" customHeight="1" x14ac:dyDescent="0.25">
      <c r="B2171" s="784">
        <v>2163</v>
      </c>
      <c r="C2171" s="785" t="s">
        <v>9510</v>
      </c>
      <c r="D2171" s="785" t="s">
        <v>13612</v>
      </c>
      <c r="E2171" s="807" t="s">
        <v>13613</v>
      </c>
      <c r="F2171" s="785" t="s">
        <v>13614</v>
      </c>
      <c r="G2171" s="807" t="s">
        <v>10200</v>
      </c>
      <c r="H2171" s="807"/>
      <c r="I2171" s="807"/>
      <c r="J2171" s="807"/>
      <c r="K2171" s="807"/>
      <c r="L2171" s="807">
        <f t="shared" si="181"/>
        <v>198</v>
      </c>
      <c r="M2171" s="807"/>
      <c r="N2171" s="790">
        <v>16.5</v>
      </c>
      <c r="O2171" s="790"/>
      <c r="P2171" s="788"/>
      <c r="Q2171" s="807" t="s">
        <v>13614</v>
      </c>
      <c r="R2171" s="807" t="s">
        <v>16715</v>
      </c>
      <c r="S2171" s="807" t="s">
        <v>8952</v>
      </c>
      <c r="T2171" s="811" t="s">
        <v>14369</v>
      </c>
      <c r="U2171" s="807"/>
      <c r="V2171" s="963">
        <v>3</v>
      </c>
      <c r="W2171" s="807"/>
      <c r="X2171" s="807"/>
      <c r="Y2171" s="807"/>
      <c r="Z2171" s="807"/>
      <c r="AA2171" s="807"/>
      <c r="AB2171" s="807"/>
      <c r="AC2171" s="807"/>
      <c r="AD2171" s="807"/>
      <c r="AE2171" s="807"/>
      <c r="AF2171" s="807"/>
      <c r="AG2171" s="807"/>
      <c r="AH2171" s="807"/>
      <c r="AI2171" s="807"/>
      <c r="AJ2171" s="807"/>
    </row>
    <row r="2172" spans="2:36" ht="45" customHeight="1" x14ac:dyDescent="0.25">
      <c r="B2172" s="784">
        <v>2164</v>
      </c>
      <c r="C2172" s="785" t="s">
        <v>2759</v>
      </c>
      <c r="D2172" s="785" t="s">
        <v>13615</v>
      </c>
      <c r="E2172" s="807" t="s">
        <v>13616</v>
      </c>
      <c r="F2172" s="785" t="s">
        <v>13617</v>
      </c>
      <c r="G2172" s="807" t="s">
        <v>10200</v>
      </c>
      <c r="H2172" s="807"/>
      <c r="I2172" s="807"/>
      <c r="J2172" s="807"/>
      <c r="K2172" s="807"/>
      <c r="L2172" s="807">
        <f t="shared" si="181"/>
        <v>250.79999999999998</v>
      </c>
      <c r="M2172" s="807"/>
      <c r="N2172" s="790">
        <v>20.9</v>
      </c>
      <c r="O2172" s="790"/>
      <c r="P2172" s="788"/>
      <c r="Q2172" s="807" t="s">
        <v>13617</v>
      </c>
      <c r="R2172" s="807" t="s">
        <v>16715</v>
      </c>
      <c r="S2172" s="807" t="s">
        <v>8952</v>
      </c>
      <c r="T2172" s="807" t="s">
        <v>13618</v>
      </c>
      <c r="U2172" s="807"/>
      <c r="V2172" s="963">
        <v>2</v>
      </c>
      <c r="W2172" s="807" t="s">
        <v>13619</v>
      </c>
      <c r="X2172" s="807"/>
      <c r="Y2172" s="807"/>
      <c r="Z2172" s="807"/>
      <c r="AA2172" s="807"/>
      <c r="AB2172" s="807"/>
      <c r="AC2172" s="807"/>
      <c r="AD2172" s="807"/>
      <c r="AE2172" s="807"/>
      <c r="AF2172" s="807"/>
      <c r="AG2172" s="807"/>
      <c r="AH2172" s="807"/>
      <c r="AI2172" s="807"/>
      <c r="AJ2172" s="807"/>
    </row>
    <row r="2173" spans="2:36" ht="30" customHeight="1" x14ac:dyDescent="0.25">
      <c r="B2173" s="784">
        <v>2165</v>
      </c>
      <c r="C2173" s="785" t="s">
        <v>2809</v>
      </c>
      <c r="D2173" s="785" t="s">
        <v>15334</v>
      </c>
      <c r="E2173" s="807" t="s">
        <v>13627</v>
      </c>
      <c r="F2173" s="785" t="s">
        <v>13626</v>
      </c>
      <c r="G2173" s="807" t="s">
        <v>10200</v>
      </c>
      <c r="H2173" s="807"/>
      <c r="I2173" s="807"/>
      <c r="J2173" s="807"/>
      <c r="K2173" s="807"/>
      <c r="L2173" s="807">
        <f t="shared" si="181"/>
        <v>192</v>
      </c>
      <c r="M2173" s="807"/>
      <c r="N2173" s="790">
        <v>16</v>
      </c>
      <c r="O2173" s="790"/>
      <c r="P2173" s="788"/>
      <c r="Q2173" s="807" t="s">
        <v>13626</v>
      </c>
      <c r="R2173" s="807" t="s">
        <v>16715</v>
      </c>
      <c r="S2173" s="807" t="s">
        <v>8952</v>
      </c>
      <c r="T2173" s="807" t="s">
        <v>14876</v>
      </c>
      <c r="U2173" s="807"/>
      <c r="V2173" s="963"/>
      <c r="W2173" s="807"/>
      <c r="X2173" s="807"/>
      <c r="Y2173" s="807"/>
      <c r="Z2173" s="807"/>
      <c r="AA2173" s="807">
        <v>1</v>
      </c>
      <c r="AB2173" s="807"/>
      <c r="AC2173" s="807"/>
      <c r="AD2173" s="807"/>
      <c r="AE2173" s="807"/>
      <c r="AF2173" s="807"/>
      <c r="AG2173" s="807"/>
      <c r="AH2173" s="807"/>
      <c r="AI2173" s="807"/>
      <c r="AJ2173" s="807"/>
    </row>
    <row r="2174" spans="2:36" ht="45" customHeight="1" x14ac:dyDescent="0.25">
      <c r="B2174" s="784">
        <v>2166</v>
      </c>
      <c r="C2174" s="785" t="s">
        <v>9386</v>
      </c>
      <c r="D2174" s="785" t="s">
        <v>13628</v>
      </c>
      <c r="E2174" s="807" t="s">
        <v>13629</v>
      </c>
      <c r="F2174" s="785" t="s">
        <v>13630</v>
      </c>
      <c r="G2174" s="807" t="s">
        <v>10200</v>
      </c>
      <c r="H2174" s="807"/>
      <c r="I2174" s="807"/>
      <c r="J2174" s="807"/>
      <c r="K2174" s="807"/>
      <c r="L2174" s="807">
        <f t="shared" si="181"/>
        <v>92.4</v>
      </c>
      <c r="M2174" s="807"/>
      <c r="N2174" s="790">
        <v>7.7</v>
      </c>
      <c r="O2174" s="790"/>
      <c r="P2174" s="788"/>
      <c r="Q2174" s="807" t="s">
        <v>13630</v>
      </c>
      <c r="R2174" s="807" t="s">
        <v>16715</v>
      </c>
      <c r="S2174" s="807" t="s">
        <v>8952</v>
      </c>
      <c r="T2174" s="807" t="s">
        <v>13631</v>
      </c>
      <c r="U2174" s="807"/>
      <c r="V2174" s="963">
        <v>4</v>
      </c>
      <c r="W2174" s="807" t="s">
        <v>10170</v>
      </c>
      <c r="X2174" s="807"/>
      <c r="Y2174" s="807"/>
      <c r="Z2174" s="807"/>
      <c r="AA2174" s="807"/>
      <c r="AB2174" s="807"/>
      <c r="AC2174" s="807"/>
      <c r="AD2174" s="807"/>
      <c r="AE2174" s="807"/>
      <c r="AF2174" s="807"/>
      <c r="AG2174" s="807"/>
      <c r="AH2174" s="807"/>
      <c r="AI2174" s="807"/>
      <c r="AJ2174" s="807"/>
    </row>
    <row r="2175" spans="2:36" ht="30" customHeight="1" x14ac:dyDescent="0.25">
      <c r="B2175" s="784">
        <v>2167</v>
      </c>
      <c r="C2175" s="785" t="s">
        <v>3162</v>
      </c>
      <c r="D2175" s="785" t="s">
        <v>13632</v>
      </c>
      <c r="E2175" s="807" t="s">
        <v>13633</v>
      </c>
      <c r="F2175" s="785" t="s">
        <v>3158</v>
      </c>
      <c r="G2175" s="807" t="s">
        <v>10200</v>
      </c>
      <c r="H2175" s="807"/>
      <c r="I2175" s="807"/>
      <c r="J2175" s="807"/>
      <c r="K2175" s="807"/>
      <c r="L2175" s="807">
        <f t="shared" si="181"/>
        <v>288</v>
      </c>
      <c r="M2175" s="807"/>
      <c r="N2175" s="790">
        <v>24</v>
      </c>
      <c r="O2175" s="790"/>
      <c r="P2175" s="788"/>
      <c r="Q2175" s="807" t="s">
        <v>3158</v>
      </c>
      <c r="R2175" s="807" t="s">
        <v>16715</v>
      </c>
      <c r="S2175" s="807" t="s">
        <v>8952</v>
      </c>
      <c r="T2175" s="807" t="s">
        <v>3161</v>
      </c>
      <c r="U2175" s="807"/>
      <c r="V2175" s="963"/>
      <c r="W2175" s="807"/>
      <c r="X2175" s="807"/>
      <c r="Y2175" s="807"/>
      <c r="Z2175" s="807"/>
      <c r="AA2175" s="807">
        <v>1</v>
      </c>
      <c r="AB2175" s="807"/>
      <c r="AC2175" s="807"/>
      <c r="AD2175" s="807"/>
      <c r="AE2175" s="807"/>
      <c r="AF2175" s="807"/>
      <c r="AG2175" s="807"/>
      <c r="AH2175" s="807"/>
      <c r="AI2175" s="807"/>
      <c r="AJ2175" s="807"/>
    </row>
    <row r="2176" spans="2:36" ht="45" customHeight="1" x14ac:dyDescent="0.25">
      <c r="B2176" s="784">
        <v>2168</v>
      </c>
      <c r="C2176" s="785" t="s">
        <v>2759</v>
      </c>
      <c r="D2176" s="785" t="s">
        <v>13634</v>
      </c>
      <c r="E2176" s="807" t="s">
        <v>13635</v>
      </c>
      <c r="F2176" s="785" t="s">
        <v>14878</v>
      </c>
      <c r="G2176" s="807" t="s">
        <v>10200</v>
      </c>
      <c r="H2176" s="807"/>
      <c r="I2176" s="807"/>
      <c r="J2176" s="807"/>
      <c r="K2176" s="807"/>
      <c r="L2176" s="807">
        <f t="shared" si="181"/>
        <v>7.92</v>
      </c>
      <c r="M2176" s="807"/>
      <c r="N2176" s="790">
        <v>0.66</v>
      </c>
      <c r="O2176" s="790"/>
      <c r="P2176" s="788"/>
      <c r="Q2176" s="807" t="s">
        <v>14878</v>
      </c>
      <c r="R2176" s="807" t="s">
        <v>16715</v>
      </c>
      <c r="S2176" s="807" t="s">
        <v>8952</v>
      </c>
      <c r="T2176" s="807" t="s">
        <v>14877</v>
      </c>
      <c r="U2176" s="807"/>
      <c r="V2176" s="963"/>
      <c r="W2176" s="807"/>
      <c r="X2176" s="807"/>
      <c r="Y2176" s="807"/>
      <c r="Z2176" s="807" t="s">
        <v>1570</v>
      </c>
      <c r="AA2176" s="807"/>
      <c r="AB2176" s="807"/>
      <c r="AC2176" s="807"/>
      <c r="AD2176" s="807"/>
      <c r="AE2176" s="807"/>
      <c r="AF2176" s="807"/>
      <c r="AG2176" s="807"/>
      <c r="AH2176" s="807"/>
      <c r="AI2176" s="807"/>
      <c r="AJ2176" s="807"/>
    </row>
    <row r="2177" spans="2:36" ht="45" customHeight="1" x14ac:dyDescent="0.25">
      <c r="B2177" s="784">
        <v>2169</v>
      </c>
      <c r="C2177" s="785" t="s">
        <v>3034</v>
      </c>
      <c r="D2177" s="785" t="s">
        <v>14879</v>
      </c>
      <c r="E2177" s="807" t="s">
        <v>13636</v>
      </c>
      <c r="F2177" s="785" t="s">
        <v>3030</v>
      </c>
      <c r="G2177" s="807" t="s">
        <v>10200</v>
      </c>
      <c r="H2177" s="807"/>
      <c r="I2177" s="807"/>
      <c r="J2177" s="807"/>
      <c r="K2177" s="807"/>
      <c r="L2177" s="807">
        <f t="shared" si="181"/>
        <v>158.39999999999998</v>
      </c>
      <c r="M2177" s="807"/>
      <c r="N2177" s="790">
        <v>13.2</v>
      </c>
      <c r="O2177" s="790"/>
      <c r="P2177" s="788"/>
      <c r="Q2177" s="807" t="s">
        <v>3030</v>
      </c>
      <c r="R2177" s="807" t="s">
        <v>16715</v>
      </c>
      <c r="S2177" s="807" t="s">
        <v>8952</v>
      </c>
      <c r="T2177" s="807" t="s">
        <v>14880</v>
      </c>
      <c r="U2177" s="807">
        <v>4</v>
      </c>
      <c r="V2177" s="963">
        <v>2</v>
      </c>
      <c r="W2177" s="807"/>
      <c r="X2177" s="807"/>
      <c r="Y2177" s="807"/>
      <c r="Z2177" s="807"/>
      <c r="AA2177" s="807"/>
      <c r="AB2177" s="807"/>
      <c r="AC2177" s="807" t="s">
        <v>10027</v>
      </c>
      <c r="AD2177" s="807" t="s">
        <v>10027</v>
      </c>
      <c r="AE2177" s="807" t="s">
        <v>10027</v>
      </c>
      <c r="AF2177" s="807"/>
      <c r="AG2177" s="807"/>
      <c r="AH2177" s="807"/>
      <c r="AI2177" s="807"/>
      <c r="AJ2177" s="807"/>
    </row>
    <row r="2178" spans="2:36" ht="30" customHeight="1" x14ac:dyDescent="0.25">
      <c r="B2178" s="784">
        <v>2170</v>
      </c>
      <c r="C2178" s="785" t="s">
        <v>3034</v>
      </c>
      <c r="D2178" s="785" t="s">
        <v>8861</v>
      </c>
      <c r="E2178" s="807" t="s">
        <v>13638</v>
      </c>
      <c r="F2178" s="785" t="s">
        <v>13637</v>
      </c>
      <c r="G2178" s="807" t="s">
        <v>10200</v>
      </c>
      <c r="H2178" s="807"/>
      <c r="I2178" s="807"/>
      <c r="J2178" s="807"/>
      <c r="K2178" s="807"/>
      <c r="L2178" s="807">
        <f t="shared" si="181"/>
        <v>19.200000000000003</v>
      </c>
      <c r="M2178" s="807"/>
      <c r="N2178" s="790">
        <v>1.6</v>
      </c>
      <c r="O2178" s="790"/>
      <c r="P2178" s="788"/>
      <c r="Q2178" s="807" t="s">
        <v>13637</v>
      </c>
      <c r="R2178" s="807" t="s">
        <v>16715</v>
      </c>
      <c r="S2178" s="807" t="s">
        <v>8952</v>
      </c>
      <c r="T2178" s="807" t="s">
        <v>14814</v>
      </c>
      <c r="U2178" s="807"/>
      <c r="V2178" s="963"/>
      <c r="W2178" s="807"/>
      <c r="X2178" s="807"/>
      <c r="Y2178" s="807"/>
      <c r="Z2178" s="807" t="s">
        <v>10126</v>
      </c>
      <c r="AA2178" s="807"/>
      <c r="AB2178" s="807"/>
      <c r="AC2178" s="807"/>
      <c r="AD2178" s="807"/>
      <c r="AE2178" s="807"/>
      <c r="AF2178" s="807"/>
      <c r="AG2178" s="807"/>
      <c r="AH2178" s="807"/>
      <c r="AI2178" s="807"/>
      <c r="AJ2178" s="807"/>
    </row>
    <row r="2179" spans="2:36" ht="45" customHeight="1" x14ac:dyDescent="0.25">
      <c r="B2179" s="784">
        <v>2171</v>
      </c>
      <c r="C2179" s="785" t="s">
        <v>2759</v>
      </c>
      <c r="D2179" s="785" t="s">
        <v>13639</v>
      </c>
      <c r="E2179" s="807" t="s">
        <v>13641</v>
      </c>
      <c r="F2179" s="785" t="s">
        <v>13642</v>
      </c>
      <c r="G2179" s="807" t="s">
        <v>10200</v>
      </c>
      <c r="H2179" s="807"/>
      <c r="I2179" s="807"/>
      <c r="J2179" s="807"/>
      <c r="K2179" s="807"/>
      <c r="L2179" s="807">
        <f t="shared" si="181"/>
        <v>13.200000000000001</v>
      </c>
      <c r="M2179" s="807"/>
      <c r="N2179" s="790">
        <v>1.1000000000000001</v>
      </c>
      <c r="O2179" s="790"/>
      <c r="P2179" s="788"/>
      <c r="Q2179" s="807" t="s">
        <v>13642</v>
      </c>
      <c r="R2179" s="807" t="s">
        <v>16715</v>
      </c>
      <c r="S2179" s="807" t="s">
        <v>8952</v>
      </c>
      <c r="T2179" s="807" t="s">
        <v>13640</v>
      </c>
      <c r="U2179" s="807"/>
      <c r="V2179" s="963">
        <v>1</v>
      </c>
      <c r="W2179" s="807"/>
      <c r="X2179" s="807"/>
      <c r="Y2179" s="807"/>
      <c r="Z2179" s="807"/>
      <c r="AA2179" s="807"/>
      <c r="AB2179" s="807"/>
      <c r="AC2179" s="807"/>
      <c r="AD2179" s="807"/>
      <c r="AE2179" s="807"/>
      <c r="AF2179" s="807"/>
      <c r="AG2179" s="807"/>
      <c r="AH2179" s="807"/>
      <c r="AI2179" s="807"/>
      <c r="AJ2179" s="807"/>
    </row>
    <row r="2180" spans="2:36" ht="45" customHeight="1" x14ac:dyDescent="0.25">
      <c r="B2180" s="784">
        <v>2172</v>
      </c>
      <c r="C2180" s="785" t="s">
        <v>2759</v>
      </c>
      <c r="D2180" s="785" t="s">
        <v>13646</v>
      </c>
      <c r="E2180" s="807" t="s">
        <v>16552</v>
      </c>
      <c r="F2180" s="785" t="s">
        <v>13647</v>
      </c>
      <c r="G2180" s="807" t="s">
        <v>10200</v>
      </c>
      <c r="H2180" s="807"/>
      <c r="I2180" s="807"/>
      <c r="J2180" s="807"/>
      <c r="K2180" s="807"/>
      <c r="L2180" s="807">
        <f t="shared" si="181"/>
        <v>396</v>
      </c>
      <c r="M2180" s="807"/>
      <c r="N2180" s="790">
        <v>33</v>
      </c>
      <c r="O2180" s="790"/>
      <c r="P2180" s="788"/>
      <c r="Q2180" s="807" t="s">
        <v>13647</v>
      </c>
      <c r="R2180" s="807" t="s">
        <v>16715</v>
      </c>
      <c r="S2180" s="807" t="s">
        <v>8952</v>
      </c>
      <c r="T2180" s="807" t="s">
        <v>14881</v>
      </c>
      <c r="U2180" s="807">
        <v>10</v>
      </c>
      <c r="V2180" s="963">
        <v>1</v>
      </c>
      <c r="W2180" s="807"/>
      <c r="X2180" s="807"/>
      <c r="Y2180" s="807"/>
      <c r="Z2180" s="807"/>
      <c r="AA2180" s="807"/>
      <c r="AB2180" s="807"/>
      <c r="AC2180" s="807" t="s">
        <v>10027</v>
      </c>
      <c r="AD2180" s="807" t="s">
        <v>10027</v>
      </c>
      <c r="AE2180" s="807" t="s">
        <v>10027</v>
      </c>
      <c r="AF2180" s="807" t="s">
        <v>10027</v>
      </c>
      <c r="AG2180" s="807"/>
      <c r="AH2180" s="807"/>
      <c r="AI2180" s="807"/>
      <c r="AJ2180" s="807"/>
    </row>
    <row r="2181" spans="2:36" ht="30" customHeight="1" x14ac:dyDescent="0.25">
      <c r="B2181" s="784">
        <v>2173</v>
      </c>
      <c r="C2181" s="785" t="s">
        <v>2844</v>
      </c>
      <c r="D2181" s="785" t="s">
        <v>13828</v>
      </c>
      <c r="E2181" s="807" t="s">
        <v>13831</v>
      </c>
      <c r="F2181" s="785" t="s">
        <v>13829</v>
      </c>
      <c r="G2181" s="807" t="s">
        <v>10200</v>
      </c>
      <c r="H2181" s="807"/>
      <c r="I2181" s="807"/>
      <c r="J2181" s="807"/>
      <c r="K2181" s="807"/>
      <c r="L2181" s="807">
        <f t="shared" si="181"/>
        <v>31.68</v>
      </c>
      <c r="M2181" s="807"/>
      <c r="N2181" s="790">
        <v>2.64</v>
      </c>
      <c r="O2181" s="790"/>
      <c r="P2181" s="788"/>
      <c r="Q2181" s="807" t="s">
        <v>13830</v>
      </c>
      <c r="R2181" s="807" t="s">
        <v>16715</v>
      </c>
      <c r="S2181" s="807" t="s">
        <v>8952</v>
      </c>
      <c r="T2181" s="807" t="s">
        <v>14882</v>
      </c>
      <c r="U2181" s="807"/>
      <c r="V2181" s="963"/>
      <c r="W2181" s="807"/>
      <c r="X2181" s="807"/>
      <c r="Y2181" s="807"/>
      <c r="Z2181" s="807" t="s">
        <v>1570</v>
      </c>
      <c r="AA2181" s="807"/>
      <c r="AB2181" s="807"/>
      <c r="AC2181" s="807"/>
      <c r="AD2181" s="807"/>
      <c r="AE2181" s="807"/>
      <c r="AF2181" s="807"/>
      <c r="AG2181" s="807"/>
      <c r="AH2181" s="807"/>
      <c r="AI2181" s="807"/>
      <c r="AJ2181" s="807"/>
    </row>
    <row r="2182" spans="2:36" ht="30" customHeight="1" x14ac:dyDescent="0.25">
      <c r="B2182" s="784">
        <v>2174</v>
      </c>
      <c r="C2182" s="785" t="s">
        <v>3034</v>
      </c>
      <c r="D2182" s="785" t="s">
        <v>13832</v>
      </c>
      <c r="E2182" s="807" t="s">
        <v>13834</v>
      </c>
      <c r="F2182" s="785" t="s">
        <v>13833</v>
      </c>
      <c r="G2182" s="807" t="s">
        <v>10200</v>
      </c>
      <c r="H2182" s="807"/>
      <c r="I2182" s="807"/>
      <c r="J2182" s="807"/>
      <c r="K2182" s="807"/>
      <c r="L2182" s="807">
        <f t="shared" si="181"/>
        <v>96</v>
      </c>
      <c r="M2182" s="807"/>
      <c r="N2182" s="790">
        <v>8</v>
      </c>
      <c r="O2182" s="790"/>
      <c r="P2182" s="788"/>
      <c r="Q2182" s="807" t="s">
        <v>13833</v>
      </c>
      <c r="R2182" s="807" t="s">
        <v>16715</v>
      </c>
      <c r="S2182" s="807" t="s">
        <v>8952</v>
      </c>
      <c r="T2182" s="807" t="s">
        <v>14883</v>
      </c>
      <c r="U2182" s="807"/>
      <c r="V2182" s="963"/>
      <c r="W2182" s="807"/>
      <c r="X2182" s="807"/>
      <c r="Y2182" s="807"/>
      <c r="Z2182" s="807"/>
      <c r="AA2182" s="807">
        <v>1</v>
      </c>
      <c r="AB2182" s="807"/>
      <c r="AC2182" s="807"/>
      <c r="AD2182" s="807"/>
      <c r="AE2182" s="807"/>
      <c r="AF2182" s="807"/>
      <c r="AG2182" s="807"/>
      <c r="AH2182" s="807"/>
      <c r="AI2182" s="807"/>
      <c r="AJ2182" s="807"/>
    </row>
    <row r="2183" spans="2:36" ht="30" customHeight="1" x14ac:dyDescent="0.25">
      <c r="B2183" s="784">
        <v>2175</v>
      </c>
      <c r="C2183" s="785" t="s">
        <v>3162</v>
      </c>
      <c r="D2183" s="785" t="s">
        <v>13835</v>
      </c>
      <c r="E2183" s="807" t="s">
        <v>13838</v>
      </c>
      <c r="F2183" s="785" t="s">
        <v>13836</v>
      </c>
      <c r="G2183" s="807" t="s">
        <v>10200</v>
      </c>
      <c r="H2183" s="807"/>
      <c r="I2183" s="807"/>
      <c r="J2183" s="807"/>
      <c r="K2183" s="807"/>
      <c r="L2183" s="807">
        <f t="shared" si="181"/>
        <v>5.76</v>
      </c>
      <c r="M2183" s="807"/>
      <c r="N2183" s="790">
        <v>0.48</v>
      </c>
      <c r="O2183" s="790"/>
      <c r="P2183" s="788"/>
      <c r="Q2183" s="807" t="s">
        <v>13836</v>
      </c>
      <c r="R2183" s="807" t="s">
        <v>16715</v>
      </c>
      <c r="S2183" s="807" t="s">
        <v>8952</v>
      </c>
      <c r="T2183" s="807" t="s">
        <v>13837</v>
      </c>
      <c r="U2183" s="807"/>
      <c r="V2183" s="963"/>
      <c r="W2183" s="807"/>
      <c r="X2183" s="807"/>
      <c r="Y2183" s="807"/>
      <c r="Z2183" s="807" t="s">
        <v>12789</v>
      </c>
      <c r="AA2183" s="807"/>
      <c r="AB2183" s="807"/>
      <c r="AC2183" s="807"/>
      <c r="AD2183" s="807"/>
      <c r="AE2183" s="807"/>
      <c r="AF2183" s="807"/>
      <c r="AG2183" s="807"/>
      <c r="AH2183" s="807"/>
      <c r="AI2183" s="807"/>
      <c r="AJ2183" s="807"/>
    </row>
    <row r="2184" spans="2:36" ht="45" customHeight="1" x14ac:dyDescent="0.25">
      <c r="B2184" s="784">
        <v>2176</v>
      </c>
      <c r="C2184" s="785" t="s">
        <v>2768</v>
      </c>
      <c r="D2184" s="785" t="s">
        <v>13952</v>
      </c>
      <c r="E2184" s="807" t="s">
        <v>13953</v>
      </c>
      <c r="F2184" s="785" t="s">
        <v>13955</v>
      </c>
      <c r="G2184" s="807" t="s">
        <v>10200</v>
      </c>
      <c r="H2184" s="807"/>
      <c r="I2184" s="807"/>
      <c r="J2184" s="807"/>
      <c r="K2184" s="807"/>
      <c r="L2184" s="807">
        <f t="shared" si="181"/>
        <v>18</v>
      </c>
      <c r="M2184" s="807"/>
      <c r="N2184" s="790">
        <v>1.5</v>
      </c>
      <c r="O2184" s="790"/>
      <c r="P2184" s="788"/>
      <c r="Q2184" s="807" t="s">
        <v>13955</v>
      </c>
      <c r="R2184" s="807" t="s">
        <v>16715</v>
      </c>
      <c r="S2184" s="807" t="s">
        <v>8952</v>
      </c>
      <c r="T2184" s="807" t="s">
        <v>13954</v>
      </c>
      <c r="U2184" s="807"/>
      <c r="V2184" s="963"/>
      <c r="W2184" s="807"/>
      <c r="X2184" s="807"/>
      <c r="Y2184" s="807"/>
      <c r="Z2184" s="807" t="s">
        <v>11654</v>
      </c>
      <c r="AA2184" s="807"/>
      <c r="AB2184" s="807"/>
      <c r="AC2184" s="807"/>
      <c r="AD2184" s="807"/>
      <c r="AE2184" s="807"/>
      <c r="AF2184" s="807"/>
      <c r="AG2184" s="807"/>
      <c r="AH2184" s="807"/>
      <c r="AI2184" s="807"/>
      <c r="AJ2184" s="807"/>
    </row>
    <row r="2185" spans="2:36" ht="45" customHeight="1" x14ac:dyDescent="0.25">
      <c r="B2185" s="784">
        <v>2177</v>
      </c>
      <c r="C2185" s="785" t="s">
        <v>2759</v>
      </c>
      <c r="D2185" s="785" t="s">
        <v>13958</v>
      </c>
      <c r="E2185" s="807" t="s">
        <v>13959</v>
      </c>
      <c r="F2185" s="785" t="s">
        <v>14177</v>
      </c>
      <c r="G2185" s="807" t="s">
        <v>10200</v>
      </c>
      <c r="H2185" s="807"/>
      <c r="I2185" s="807"/>
      <c r="J2185" s="807"/>
      <c r="K2185" s="807"/>
      <c r="L2185" s="807">
        <f t="shared" si="181"/>
        <v>11.52</v>
      </c>
      <c r="M2185" s="807"/>
      <c r="N2185" s="790">
        <v>0.96</v>
      </c>
      <c r="O2185" s="790"/>
      <c r="P2185" s="788"/>
      <c r="Q2185" s="807" t="s">
        <v>14177</v>
      </c>
      <c r="R2185" s="807" t="s">
        <v>16715</v>
      </c>
      <c r="S2185" s="807" t="s">
        <v>8952</v>
      </c>
      <c r="T2185" s="807" t="s">
        <v>13960</v>
      </c>
      <c r="U2185" s="807"/>
      <c r="V2185" s="963"/>
      <c r="W2185" s="807"/>
      <c r="X2185" s="807"/>
      <c r="Y2185" s="807"/>
      <c r="Z2185" s="807" t="s">
        <v>12794</v>
      </c>
      <c r="AA2185" s="807"/>
      <c r="AB2185" s="807"/>
      <c r="AC2185" s="807"/>
      <c r="AD2185" s="807"/>
      <c r="AE2185" s="807"/>
      <c r="AF2185" s="807"/>
      <c r="AG2185" s="807"/>
      <c r="AH2185" s="807"/>
      <c r="AI2185" s="807"/>
      <c r="AJ2185" s="807"/>
    </row>
    <row r="2186" spans="2:36" ht="30" customHeight="1" x14ac:dyDescent="0.25">
      <c r="B2186" s="784">
        <v>2178</v>
      </c>
      <c r="C2186" s="785" t="s">
        <v>2809</v>
      </c>
      <c r="D2186" s="785" t="s">
        <v>13961</v>
      </c>
      <c r="E2186" s="807" t="s">
        <v>13962</v>
      </c>
      <c r="F2186" s="785" t="s">
        <v>13963</v>
      </c>
      <c r="G2186" s="807" t="s">
        <v>10200</v>
      </c>
      <c r="H2186" s="807"/>
      <c r="I2186" s="807"/>
      <c r="J2186" s="807"/>
      <c r="K2186" s="807"/>
      <c r="L2186" s="807">
        <f t="shared" si="181"/>
        <v>288</v>
      </c>
      <c r="M2186" s="807"/>
      <c r="N2186" s="790">
        <v>24</v>
      </c>
      <c r="O2186" s="790"/>
      <c r="P2186" s="788"/>
      <c r="Q2186" s="807" t="s">
        <v>13963</v>
      </c>
      <c r="R2186" s="807" t="s">
        <v>16715</v>
      </c>
      <c r="S2186" s="807" t="s">
        <v>8952</v>
      </c>
      <c r="T2186" s="807" t="s">
        <v>14884</v>
      </c>
      <c r="U2186" s="807"/>
      <c r="V2186" s="963"/>
      <c r="W2186" s="807"/>
      <c r="X2186" s="807"/>
      <c r="Y2186" s="807"/>
      <c r="Z2186" s="807"/>
      <c r="AA2186" s="807">
        <v>1</v>
      </c>
      <c r="AB2186" s="807"/>
      <c r="AC2186" s="807"/>
      <c r="AD2186" s="807"/>
      <c r="AE2186" s="807"/>
      <c r="AF2186" s="807"/>
      <c r="AG2186" s="807"/>
      <c r="AH2186" s="807"/>
      <c r="AI2186" s="807"/>
      <c r="AJ2186" s="807"/>
    </row>
    <row r="2187" spans="2:36" ht="30" customHeight="1" x14ac:dyDescent="0.25">
      <c r="B2187" s="784">
        <v>2179</v>
      </c>
      <c r="C2187" s="785" t="s">
        <v>2809</v>
      </c>
      <c r="D2187" s="785" t="s">
        <v>13965</v>
      </c>
      <c r="E2187" s="807" t="s">
        <v>13966</v>
      </c>
      <c r="F2187" s="785" t="s">
        <v>13967</v>
      </c>
      <c r="G2187" s="807" t="s">
        <v>10200</v>
      </c>
      <c r="H2187" s="807"/>
      <c r="I2187" s="807"/>
      <c r="J2187" s="807"/>
      <c r="K2187" s="807"/>
      <c r="L2187" s="807">
        <f t="shared" si="181"/>
        <v>144</v>
      </c>
      <c r="M2187" s="807"/>
      <c r="N2187" s="790">
        <v>12</v>
      </c>
      <c r="O2187" s="790"/>
      <c r="P2187" s="788"/>
      <c r="Q2187" s="807" t="s">
        <v>13967</v>
      </c>
      <c r="R2187" s="807" t="s">
        <v>16715</v>
      </c>
      <c r="S2187" s="807" t="s">
        <v>8952</v>
      </c>
      <c r="T2187" s="807" t="s">
        <v>13968</v>
      </c>
      <c r="U2187" s="807"/>
      <c r="V2187" s="963"/>
      <c r="W2187" s="807"/>
      <c r="X2187" s="807"/>
      <c r="Y2187" s="807"/>
      <c r="Z2187" s="807" t="s">
        <v>13969</v>
      </c>
      <c r="AA2187" s="807"/>
      <c r="AB2187" s="807"/>
      <c r="AC2187" s="807"/>
      <c r="AD2187" s="807"/>
      <c r="AE2187" s="807"/>
      <c r="AF2187" s="807"/>
      <c r="AG2187" s="807"/>
      <c r="AH2187" s="807"/>
      <c r="AI2187" s="807"/>
      <c r="AJ2187" s="807"/>
    </row>
    <row r="2188" spans="2:36" ht="45" customHeight="1" x14ac:dyDescent="0.25">
      <c r="B2188" s="784">
        <v>2180</v>
      </c>
      <c r="C2188" s="785" t="s">
        <v>2759</v>
      </c>
      <c r="D2188" s="785" t="s">
        <v>13970</v>
      </c>
      <c r="E2188" s="807" t="s">
        <v>13972</v>
      </c>
      <c r="F2188" s="785" t="s">
        <v>13971</v>
      </c>
      <c r="G2188" s="807" t="s">
        <v>10200</v>
      </c>
      <c r="H2188" s="807"/>
      <c r="I2188" s="807"/>
      <c r="J2188" s="807"/>
      <c r="K2188" s="807"/>
      <c r="L2188" s="807">
        <f t="shared" si="181"/>
        <v>48</v>
      </c>
      <c r="M2188" s="807"/>
      <c r="N2188" s="790">
        <v>4</v>
      </c>
      <c r="O2188" s="790"/>
      <c r="P2188" s="788"/>
      <c r="Q2188" s="807" t="s">
        <v>13971</v>
      </c>
      <c r="R2188" s="807" t="s">
        <v>16715</v>
      </c>
      <c r="S2188" s="807" t="s">
        <v>8952</v>
      </c>
      <c r="T2188" s="807" t="s">
        <v>13973</v>
      </c>
      <c r="U2188" s="807"/>
      <c r="V2188" s="963"/>
      <c r="W2188" s="807"/>
      <c r="X2188" s="807"/>
      <c r="Y2188" s="807"/>
      <c r="Z2188" s="807" t="s">
        <v>10126</v>
      </c>
      <c r="AA2188" s="807"/>
      <c r="AB2188" s="807"/>
      <c r="AC2188" s="807"/>
      <c r="AD2188" s="807"/>
      <c r="AE2188" s="807"/>
      <c r="AF2188" s="807"/>
      <c r="AG2188" s="807"/>
      <c r="AH2188" s="807"/>
      <c r="AI2188" s="807"/>
      <c r="AJ2188" s="807"/>
    </row>
    <row r="2189" spans="2:36" ht="30" customHeight="1" x14ac:dyDescent="0.25">
      <c r="B2189" s="784">
        <v>2181</v>
      </c>
      <c r="C2189" s="785" t="s">
        <v>3162</v>
      </c>
      <c r="D2189" s="785" t="s">
        <v>13974</v>
      </c>
      <c r="E2189" s="807" t="s">
        <v>13976</v>
      </c>
      <c r="F2189" s="785" t="s">
        <v>13975</v>
      </c>
      <c r="G2189" s="807" t="s">
        <v>10200</v>
      </c>
      <c r="H2189" s="807"/>
      <c r="I2189" s="807"/>
      <c r="J2189" s="807"/>
      <c r="K2189" s="807"/>
      <c r="L2189" s="807">
        <f t="shared" si="181"/>
        <v>17.28</v>
      </c>
      <c r="M2189" s="807"/>
      <c r="N2189" s="790">
        <v>1.44</v>
      </c>
      <c r="O2189" s="790"/>
      <c r="P2189" s="788"/>
      <c r="Q2189" s="807" t="s">
        <v>13975</v>
      </c>
      <c r="R2189" s="807" t="s">
        <v>16715</v>
      </c>
      <c r="S2189" s="807" t="s">
        <v>8952</v>
      </c>
      <c r="T2189" s="807" t="s">
        <v>13977</v>
      </c>
      <c r="U2189" s="807"/>
      <c r="V2189" s="963"/>
      <c r="W2189" s="807"/>
      <c r="X2189" s="807"/>
      <c r="Y2189" s="807"/>
      <c r="Z2189" s="782" t="s">
        <v>12901</v>
      </c>
      <c r="AA2189" s="807"/>
      <c r="AB2189" s="807"/>
      <c r="AC2189" s="807"/>
      <c r="AD2189" s="807"/>
      <c r="AE2189" s="807"/>
      <c r="AF2189" s="807"/>
      <c r="AG2189" s="807"/>
      <c r="AH2189" s="807"/>
      <c r="AI2189" s="807"/>
      <c r="AJ2189" s="807"/>
    </row>
    <row r="2190" spans="2:36" ht="45" customHeight="1" x14ac:dyDescent="0.25">
      <c r="B2190" s="784">
        <v>2182</v>
      </c>
      <c r="C2190" s="785" t="s">
        <v>2790</v>
      </c>
      <c r="D2190" s="785" t="s">
        <v>13981</v>
      </c>
      <c r="E2190" s="807" t="s">
        <v>13980</v>
      </c>
      <c r="F2190" s="785" t="s">
        <v>13982</v>
      </c>
      <c r="G2190" s="807" t="s">
        <v>10200</v>
      </c>
      <c r="H2190" s="807"/>
      <c r="I2190" s="807"/>
      <c r="J2190" s="807"/>
      <c r="K2190" s="807"/>
      <c r="L2190" s="807">
        <f t="shared" si="181"/>
        <v>76.800000000000011</v>
      </c>
      <c r="M2190" s="807"/>
      <c r="N2190" s="790">
        <v>6.4</v>
      </c>
      <c r="O2190" s="790"/>
      <c r="P2190" s="788"/>
      <c r="Q2190" s="807" t="s">
        <v>13982</v>
      </c>
      <c r="R2190" s="807" t="s">
        <v>16715</v>
      </c>
      <c r="S2190" s="807" t="s">
        <v>8952</v>
      </c>
      <c r="T2190" s="807" t="s">
        <v>13983</v>
      </c>
      <c r="U2190" s="807"/>
      <c r="V2190" s="963"/>
      <c r="W2190" s="807"/>
      <c r="X2190" s="807"/>
      <c r="Y2190" s="807"/>
      <c r="Z2190" s="807"/>
      <c r="AA2190" s="807"/>
      <c r="AB2190" s="807"/>
      <c r="AC2190" s="807"/>
      <c r="AD2190" s="807"/>
      <c r="AE2190" s="807"/>
      <c r="AF2190" s="807"/>
      <c r="AG2190" s="807"/>
      <c r="AH2190" s="807"/>
      <c r="AI2190" s="807"/>
      <c r="AJ2190" s="807"/>
    </row>
    <row r="2191" spans="2:36" ht="30" customHeight="1" x14ac:dyDescent="0.25">
      <c r="B2191" s="784">
        <v>2183</v>
      </c>
      <c r="C2191" s="785" t="s">
        <v>2844</v>
      </c>
      <c r="D2191" s="785" t="s">
        <v>13988</v>
      </c>
      <c r="E2191" s="807" t="s">
        <v>13990</v>
      </c>
      <c r="F2191" s="785" t="s">
        <v>13987</v>
      </c>
      <c r="G2191" s="807" t="s">
        <v>10200</v>
      </c>
      <c r="H2191" s="807"/>
      <c r="I2191" s="807"/>
      <c r="J2191" s="807"/>
      <c r="K2191" s="807"/>
      <c r="L2191" s="807">
        <f t="shared" si="181"/>
        <v>38.400000000000006</v>
      </c>
      <c r="M2191" s="807"/>
      <c r="N2191" s="790">
        <v>3.2</v>
      </c>
      <c r="O2191" s="790"/>
      <c r="P2191" s="788"/>
      <c r="Q2191" s="807" t="s">
        <v>13987</v>
      </c>
      <c r="R2191" s="807" t="s">
        <v>16715</v>
      </c>
      <c r="S2191" s="807" t="s">
        <v>8952</v>
      </c>
      <c r="T2191" s="807" t="s">
        <v>13989</v>
      </c>
      <c r="U2191" s="807"/>
      <c r="V2191" s="963"/>
      <c r="W2191" s="807"/>
      <c r="X2191" s="807"/>
      <c r="Y2191" s="807"/>
      <c r="Z2191" s="807" t="s">
        <v>9475</v>
      </c>
      <c r="AA2191" s="807"/>
      <c r="AB2191" s="807"/>
      <c r="AC2191" s="807"/>
      <c r="AD2191" s="807"/>
      <c r="AE2191" s="807"/>
      <c r="AF2191" s="807"/>
      <c r="AG2191" s="807"/>
      <c r="AH2191" s="807"/>
      <c r="AI2191" s="807"/>
      <c r="AJ2191" s="807"/>
    </row>
    <row r="2192" spans="2:36" ht="45" customHeight="1" x14ac:dyDescent="0.25">
      <c r="B2192" s="784">
        <v>2184</v>
      </c>
      <c r="C2192" s="785" t="s">
        <v>2759</v>
      </c>
      <c r="D2192" s="785" t="s">
        <v>13993</v>
      </c>
      <c r="E2192" s="807" t="s">
        <v>13992</v>
      </c>
      <c r="F2192" s="785" t="s">
        <v>13991</v>
      </c>
      <c r="G2192" s="807" t="s">
        <v>10200</v>
      </c>
      <c r="H2192" s="807"/>
      <c r="I2192" s="807"/>
      <c r="J2192" s="807"/>
      <c r="K2192" s="807"/>
      <c r="L2192" s="807">
        <f t="shared" si="181"/>
        <v>192</v>
      </c>
      <c r="M2192" s="807"/>
      <c r="N2192" s="790">
        <v>16</v>
      </c>
      <c r="O2192" s="790"/>
      <c r="P2192" s="788"/>
      <c r="Q2192" s="807" t="s">
        <v>13991</v>
      </c>
      <c r="R2192" s="807" t="s">
        <v>16715</v>
      </c>
      <c r="S2192" s="807" t="s">
        <v>8952</v>
      </c>
      <c r="T2192" s="807" t="s">
        <v>14885</v>
      </c>
      <c r="U2192" s="807"/>
      <c r="V2192" s="963"/>
      <c r="W2192" s="807"/>
      <c r="X2192" s="807"/>
      <c r="Y2192" s="807"/>
      <c r="Z2192" s="807"/>
      <c r="AA2192" s="807">
        <v>1</v>
      </c>
      <c r="AB2192" s="807"/>
      <c r="AC2192" s="807"/>
      <c r="AD2192" s="807"/>
      <c r="AE2192" s="807"/>
      <c r="AF2192" s="807"/>
      <c r="AG2192" s="807"/>
      <c r="AH2192" s="807"/>
      <c r="AI2192" s="807"/>
      <c r="AJ2192" s="807"/>
    </row>
    <row r="2193" spans="2:36" ht="45" customHeight="1" x14ac:dyDescent="0.25">
      <c r="B2193" s="784">
        <v>2185</v>
      </c>
      <c r="C2193" s="785" t="s">
        <v>2759</v>
      </c>
      <c r="D2193" s="785" t="s">
        <v>13995</v>
      </c>
      <c r="E2193" s="807" t="s">
        <v>13997</v>
      </c>
      <c r="F2193" s="785" t="s">
        <v>13996</v>
      </c>
      <c r="G2193" s="807" t="s">
        <v>10200</v>
      </c>
      <c r="H2193" s="807"/>
      <c r="I2193" s="807"/>
      <c r="J2193" s="807"/>
      <c r="K2193" s="807"/>
      <c r="L2193" s="807">
        <f t="shared" si="181"/>
        <v>259.20000000000005</v>
      </c>
      <c r="M2193" s="807"/>
      <c r="N2193" s="790">
        <v>21.6</v>
      </c>
      <c r="O2193" s="790"/>
      <c r="P2193" s="788"/>
      <c r="Q2193" s="807" t="s">
        <v>13996</v>
      </c>
      <c r="R2193" s="807" t="s">
        <v>16715</v>
      </c>
      <c r="S2193" s="807" t="s">
        <v>8952</v>
      </c>
      <c r="T2193" s="811" t="s">
        <v>14886</v>
      </c>
      <c r="U2193" s="807"/>
      <c r="V2193" s="963"/>
      <c r="W2193" s="807"/>
      <c r="X2193" s="807"/>
      <c r="Y2193" s="807"/>
      <c r="Z2193" s="807" t="s">
        <v>10126</v>
      </c>
      <c r="AA2193" s="807"/>
      <c r="AB2193" s="807"/>
      <c r="AC2193" s="807"/>
      <c r="AD2193" s="807"/>
      <c r="AE2193" s="807"/>
      <c r="AF2193" s="807"/>
      <c r="AG2193" s="807"/>
      <c r="AH2193" s="807"/>
      <c r="AI2193" s="807"/>
      <c r="AJ2193" s="807"/>
    </row>
    <row r="2194" spans="2:36" ht="45" customHeight="1" x14ac:dyDescent="0.25">
      <c r="B2194" s="784">
        <v>2186</v>
      </c>
      <c r="C2194" s="785" t="s">
        <v>2759</v>
      </c>
      <c r="D2194" s="785" t="s">
        <v>13998</v>
      </c>
      <c r="E2194" s="807" t="s">
        <v>14002</v>
      </c>
      <c r="F2194" s="785" t="s">
        <v>13999</v>
      </c>
      <c r="G2194" s="807" t="s">
        <v>10200</v>
      </c>
      <c r="H2194" s="807"/>
      <c r="I2194" s="807"/>
      <c r="J2194" s="807"/>
      <c r="K2194" s="807"/>
      <c r="L2194" s="807">
        <f t="shared" si="181"/>
        <v>38.400000000000006</v>
      </c>
      <c r="M2194" s="807"/>
      <c r="N2194" s="790">
        <v>3.2</v>
      </c>
      <c r="O2194" s="790"/>
      <c r="P2194" s="788"/>
      <c r="Q2194" s="807" t="s">
        <v>13999</v>
      </c>
      <c r="R2194" s="807" t="s">
        <v>16715</v>
      </c>
      <c r="S2194" s="807" t="s">
        <v>8952</v>
      </c>
      <c r="T2194" s="807" t="s">
        <v>14001</v>
      </c>
      <c r="U2194" s="807"/>
      <c r="V2194" s="963">
        <v>1</v>
      </c>
      <c r="W2194" s="807"/>
      <c r="X2194" s="807"/>
      <c r="Y2194" s="807"/>
      <c r="Z2194" s="807"/>
      <c r="AA2194" s="807"/>
      <c r="AB2194" s="807"/>
      <c r="AC2194" s="807"/>
      <c r="AD2194" s="807"/>
      <c r="AE2194" s="807"/>
      <c r="AF2194" s="807"/>
      <c r="AG2194" s="807"/>
      <c r="AH2194" s="807"/>
      <c r="AI2194" s="807"/>
      <c r="AJ2194" s="807"/>
    </row>
    <row r="2195" spans="2:36" ht="45" customHeight="1" x14ac:dyDescent="0.25">
      <c r="B2195" s="784">
        <v>2187</v>
      </c>
      <c r="C2195" s="785" t="s">
        <v>2759</v>
      </c>
      <c r="D2195" s="785" t="s">
        <v>14000</v>
      </c>
      <c r="E2195" s="807" t="s">
        <v>14003</v>
      </c>
      <c r="F2195" s="785" t="s">
        <v>14004</v>
      </c>
      <c r="G2195" s="807" t="s">
        <v>10200</v>
      </c>
      <c r="H2195" s="807"/>
      <c r="I2195" s="807"/>
      <c r="J2195" s="807"/>
      <c r="K2195" s="807"/>
      <c r="L2195" s="807">
        <f t="shared" si="181"/>
        <v>13.200000000000001</v>
      </c>
      <c r="M2195" s="807"/>
      <c r="N2195" s="790">
        <v>1.1000000000000001</v>
      </c>
      <c r="O2195" s="790"/>
      <c r="P2195" s="788"/>
      <c r="Q2195" s="807" t="s">
        <v>14004</v>
      </c>
      <c r="R2195" s="807" t="s">
        <v>16715</v>
      </c>
      <c r="S2195" s="807" t="s">
        <v>8952</v>
      </c>
      <c r="T2195" s="807" t="s">
        <v>14005</v>
      </c>
      <c r="U2195" s="807"/>
      <c r="V2195" s="963">
        <v>1</v>
      </c>
      <c r="W2195" s="807"/>
      <c r="X2195" s="807"/>
      <c r="Y2195" s="807"/>
      <c r="Z2195" s="807"/>
      <c r="AA2195" s="807"/>
      <c r="AB2195" s="807"/>
      <c r="AC2195" s="807"/>
      <c r="AD2195" s="807"/>
      <c r="AE2195" s="807"/>
      <c r="AF2195" s="807"/>
      <c r="AG2195" s="807"/>
      <c r="AH2195" s="807"/>
      <c r="AI2195" s="807"/>
      <c r="AJ2195" s="807"/>
    </row>
    <row r="2196" spans="2:36" ht="30" customHeight="1" x14ac:dyDescent="0.25">
      <c r="B2196" s="784">
        <v>2188</v>
      </c>
      <c r="C2196" s="785" t="s">
        <v>3034</v>
      </c>
      <c r="D2196" s="785" t="s">
        <v>14008</v>
      </c>
      <c r="E2196" s="807" t="s">
        <v>14010</v>
      </c>
      <c r="F2196" s="785" t="s">
        <v>14009</v>
      </c>
      <c r="G2196" s="807" t="s">
        <v>10200</v>
      </c>
      <c r="H2196" s="807"/>
      <c r="I2196" s="807"/>
      <c r="J2196" s="807"/>
      <c r="K2196" s="807"/>
      <c r="L2196" s="807">
        <f t="shared" si="181"/>
        <v>96</v>
      </c>
      <c r="M2196" s="807"/>
      <c r="N2196" s="790">
        <v>8</v>
      </c>
      <c r="O2196" s="790"/>
      <c r="P2196" s="788"/>
      <c r="Q2196" s="807" t="s">
        <v>14009</v>
      </c>
      <c r="R2196" s="807" t="s">
        <v>16715</v>
      </c>
      <c r="S2196" s="807" t="s">
        <v>8952</v>
      </c>
      <c r="T2196" s="807" t="s">
        <v>14011</v>
      </c>
      <c r="U2196" s="807"/>
      <c r="V2196" s="963"/>
      <c r="W2196" s="807"/>
      <c r="X2196" s="807"/>
      <c r="Y2196" s="807"/>
      <c r="Z2196" s="807"/>
      <c r="AA2196" s="807">
        <v>1</v>
      </c>
      <c r="AB2196" s="807"/>
      <c r="AC2196" s="807"/>
      <c r="AD2196" s="807"/>
      <c r="AE2196" s="807"/>
      <c r="AF2196" s="807"/>
      <c r="AG2196" s="807"/>
      <c r="AH2196" s="807"/>
      <c r="AI2196" s="807"/>
      <c r="AJ2196" s="807"/>
    </row>
    <row r="2197" spans="2:36" ht="45" customHeight="1" x14ac:dyDescent="0.25">
      <c r="B2197" s="784">
        <v>2189</v>
      </c>
      <c r="C2197" s="785" t="s">
        <v>2759</v>
      </c>
      <c r="D2197" s="785" t="s">
        <v>14012</v>
      </c>
      <c r="E2197" s="807" t="s">
        <v>14013</v>
      </c>
      <c r="F2197" s="785" t="s">
        <v>14014</v>
      </c>
      <c r="G2197" s="807" t="s">
        <v>10200</v>
      </c>
      <c r="H2197" s="807"/>
      <c r="I2197" s="807"/>
      <c r="J2197" s="807"/>
      <c r="K2197" s="807"/>
      <c r="L2197" s="807">
        <f t="shared" si="181"/>
        <v>432</v>
      </c>
      <c r="M2197" s="807"/>
      <c r="N2197" s="790">
        <v>36</v>
      </c>
      <c r="O2197" s="790"/>
      <c r="P2197" s="788"/>
      <c r="Q2197" s="807" t="s">
        <v>14014</v>
      </c>
      <c r="R2197" s="807" t="s">
        <v>16715</v>
      </c>
      <c r="S2197" s="807" t="s">
        <v>8952</v>
      </c>
      <c r="T2197" s="807" t="s">
        <v>14015</v>
      </c>
      <c r="U2197" s="807"/>
      <c r="V2197" s="963"/>
      <c r="W2197" s="807"/>
      <c r="X2197" s="807"/>
      <c r="Y2197" s="807"/>
      <c r="Z2197" s="807"/>
      <c r="AA2197" s="807">
        <v>2</v>
      </c>
      <c r="AB2197" s="807"/>
      <c r="AC2197" s="807"/>
      <c r="AD2197" s="807"/>
      <c r="AE2197" s="807"/>
      <c r="AF2197" s="807"/>
      <c r="AG2197" s="807"/>
      <c r="AH2197" s="807"/>
      <c r="AI2197" s="807"/>
      <c r="AJ2197" s="807"/>
    </row>
    <row r="2198" spans="2:36" ht="45" customHeight="1" x14ac:dyDescent="0.25">
      <c r="B2198" s="784">
        <v>2190</v>
      </c>
      <c r="C2198" s="785" t="s">
        <v>9500</v>
      </c>
      <c r="D2198" s="785" t="s">
        <v>14017</v>
      </c>
      <c r="E2198" s="807" t="s">
        <v>14018</v>
      </c>
      <c r="F2198" s="785" t="s">
        <v>14019</v>
      </c>
      <c r="G2198" s="807" t="s">
        <v>10200</v>
      </c>
      <c r="H2198" s="807"/>
      <c r="I2198" s="807"/>
      <c r="J2198" s="807"/>
      <c r="K2198" s="807"/>
      <c r="L2198" s="807">
        <f t="shared" si="181"/>
        <v>9</v>
      </c>
      <c r="M2198" s="807"/>
      <c r="N2198" s="790">
        <v>0.75</v>
      </c>
      <c r="O2198" s="790"/>
      <c r="P2198" s="788"/>
      <c r="Q2198" s="807" t="s">
        <v>14019</v>
      </c>
      <c r="R2198" s="807" t="s">
        <v>16715</v>
      </c>
      <c r="S2198" s="807" t="s">
        <v>8952</v>
      </c>
      <c r="T2198" s="807" t="s">
        <v>14020</v>
      </c>
      <c r="U2198" s="807"/>
      <c r="V2198" s="963"/>
      <c r="W2198" s="807"/>
      <c r="X2198" s="807"/>
      <c r="Y2198" s="807"/>
      <c r="Z2198" s="807" t="s">
        <v>11654</v>
      </c>
      <c r="AA2198" s="807"/>
      <c r="AB2198" s="807"/>
      <c r="AC2198" s="807"/>
      <c r="AD2198" s="807"/>
      <c r="AE2198" s="807"/>
      <c r="AF2198" s="807"/>
      <c r="AG2198" s="807"/>
      <c r="AH2198" s="807"/>
      <c r="AI2198" s="807"/>
      <c r="AJ2198" s="807"/>
    </row>
    <row r="2199" spans="2:36" ht="45" customHeight="1" x14ac:dyDescent="0.25">
      <c r="B2199" s="784">
        <v>2191</v>
      </c>
      <c r="C2199" s="785" t="s">
        <v>2759</v>
      </c>
      <c r="D2199" s="785" t="s">
        <v>14025</v>
      </c>
      <c r="E2199" s="807" t="s">
        <v>14026</v>
      </c>
      <c r="F2199" s="785" t="s">
        <v>14027</v>
      </c>
      <c r="G2199" s="807" t="s">
        <v>10200</v>
      </c>
      <c r="H2199" s="807"/>
      <c r="I2199" s="807"/>
      <c r="J2199" s="807"/>
      <c r="K2199" s="807"/>
      <c r="L2199" s="807">
        <f t="shared" si="181"/>
        <v>116.16</v>
      </c>
      <c r="M2199" s="807"/>
      <c r="N2199" s="790">
        <v>9.68</v>
      </c>
      <c r="O2199" s="790"/>
      <c r="P2199" s="788"/>
      <c r="Q2199" s="807" t="s">
        <v>14027</v>
      </c>
      <c r="R2199" s="807" t="s">
        <v>16715</v>
      </c>
      <c r="S2199" s="807" t="s">
        <v>8952</v>
      </c>
      <c r="T2199" s="807" t="s">
        <v>14028</v>
      </c>
      <c r="U2199" s="807"/>
      <c r="V2199" s="963">
        <v>2</v>
      </c>
      <c r="W2199" s="807"/>
      <c r="X2199" s="807"/>
      <c r="Y2199" s="807"/>
      <c r="Z2199" s="807"/>
      <c r="AA2199" s="807"/>
      <c r="AB2199" s="807"/>
      <c r="AC2199" s="807"/>
      <c r="AD2199" s="807"/>
      <c r="AE2199" s="807"/>
      <c r="AF2199" s="807"/>
      <c r="AG2199" s="807"/>
      <c r="AH2199" s="807"/>
      <c r="AI2199" s="807"/>
      <c r="AJ2199" s="807"/>
    </row>
    <row r="2200" spans="2:36" ht="45" customHeight="1" x14ac:dyDescent="0.25">
      <c r="B2200" s="784">
        <v>2192</v>
      </c>
      <c r="C2200" s="785" t="s">
        <v>2759</v>
      </c>
      <c r="D2200" s="785" t="s">
        <v>14029</v>
      </c>
      <c r="E2200" s="807" t="s">
        <v>14030</v>
      </c>
      <c r="F2200" s="785" t="s">
        <v>14031</v>
      </c>
      <c r="G2200" s="807" t="s">
        <v>10200</v>
      </c>
      <c r="H2200" s="807"/>
      <c r="I2200" s="807"/>
      <c r="J2200" s="807"/>
      <c r="K2200" s="807"/>
      <c r="L2200" s="807"/>
      <c r="M2200" s="807"/>
      <c r="N2200" s="790">
        <v>0</v>
      </c>
      <c r="O2200" s="790"/>
      <c r="P2200" s="788"/>
      <c r="Q2200" s="807" t="s">
        <v>14031</v>
      </c>
      <c r="R2200" s="807" t="s">
        <v>16715</v>
      </c>
      <c r="S2200" s="807" t="s">
        <v>8952</v>
      </c>
      <c r="T2200" s="807" t="s">
        <v>14032</v>
      </c>
      <c r="U2200" s="807"/>
      <c r="V2200" s="963"/>
      <c r="W2200" s="807"/>
      <c r="X2200" s="807"/>
      <c r="Y2200" s="807"/>
      <c r="Z2200" s="807"/>
      <c r="AA2200" s="807">
        <v>1</v>
      </c>
      <c r="AB2200" s="807"/>
      <c r="AC2200" s="807"/>
      <c r="AD2200" s="807"/>
      <c r="AE2200" s="807"/>
      <c r="AF2200" s="807"/>
      <c r="AG2200" s="807"/>
      <c r="AH2200" s="807"/>
      <c r="AI2200" s="807"/>
      <c r="AJ2200" s="807"/>
    </row>
    <row r="2201" spans="2:36" ht="45" customHeight="1" x14ac:dyDescent="0.25">
      <c r="B2201" s="784">
        <v>2193</v>
      </c>
      <c r="C2201" s="785" t="s">
        <v>2759</v>
      </c>
      <c r="D2201" s="785" t="s">
        <v>14033</v>
      </c>
      <c r="E2201" s="807" t="s">
        <v>14034</v>
      </c>
      <c r="F2201" s="785" t="s">
        <v>14035</v>
      </c>
      <c r="G2201" s="807" t="s">
        <v>10200</v>
      </c>
      <c r="H2201" s="807"/>
      <c r="I2201" s="807"/>
      <c r="J2201" s="807"/>
      <c r="K2201" s="807"/>
      <c r="L2201" s="807">
        <f t="shared" si="181"/>
        <v>13.200000000000001</v>
      </c>
      <c r="M2201" s="807"/>
      <c r="N2201" s="790">
        <v>1.1000000000000001</v>
      </c>
      <c r="O2201" s="790"/>
      <c r="P2201" s="788"/>
      <c r="Q2201" s="807" t="s">
        <v>14035</v>
      </c>
      <c r="R2201" s="807" t="s">
        <v>16715</v>
      </c>
      <c r="S2201" s="807" t="s">
        <v>8952</v>
      </c>
      <c r="T2201" s="807" t="s">
        <v>14036</v>
      </c>
      <c r="U2201" s="807"/>
      <c r="V2201" s="963">
        <v>1</v>
      </c>
      <c r="W2201" s="807"/>
      <c r="X2201" s="807"/>
      <c r="Y2201" s="807"/>
      <c r="Z2201" s="807"/>
      <c r="AA2201" s="807"/>
      <c r="AB2201" s="807"/>
      <c r="AC2201" s="807"/>
      <c r="AD2201" s="807"/>
      <c r="AE2201" s="807"/>
      <c r="AF2201" s="807"/>
      <c r="AG2201" s="807"/>
      <c r="AH2201" s="807"/>
      <c r="AI2201" s="807"/>
      <c r="AJ2201" s="807"/>
    </row>
    <row r="2202" spans="2:36" ht="45" customHeight="1" x14ac:dyDescent="0.25">
      <c r="B2202" s="784">
        <v>2194</v>
      </c>
      <c r="C2202" s="785" t="s">
        <v>2759</v>
      </c>
      <c r="D2202" s="785" t="s">
        <v>14042</v>
      </c>
      <c r="E2202" s="807" t="s">
        <v>14043</v>
      </c>
      <c r="F2202" s="785" t="s">
        <v>14044</v>
      </c>
      <c r="G2202" s="807" t="s">
        <v>10200</v>
      </c>
      <c r="H2202" s="807"/>
      <c r="I2202" s="807"/>
      <c r="J2202" s="807"/>
      <c r="K2202" s="807"/>
      <c r="L2202" s="807">
        <f t="shared" si="181"/>
        <v>30.240000000000002</v>
      </c>
      <c r="M2202" s="807"/>
      <c r="N2202" s="790">
        <v>2.52</v>
      </c>
      <c r="O2202" s="790"/>
      <c r="P2202" s="788"/>
      <c r="Q2202" s="807" t="s">
        <v>14044</v>
      </c>
      <c r="R2202" s="807" t="s">
        <v>16715</v>
      </c>
      <c r="S2202" s="807" t="s">
        <v>8952</v>
      </c>
      <c r="T2202" s="807" t="s">
        <v>14045</v>
      </c>
      <c r="U2202" s="807"/>
      <c r="V2202" s="963"/>
      <c r="W2202" s="807"/>
      <c r="X2202" s="807"/>
      <c r="Y2202" s="807"/>
      <c r="Z2202" s="807" t="s">
        <v>11169</v>
      </c>
      <c r="AA2202" s="807"/>
      <c r="AB2202" s="807"/>
      <c r="AC2202" s="807"/>
      <c r="AD2202" s="807"/>
      <c r="AE2202" s="807"/>
      <c r="AF2202" s="807"/>
      <c r="AG2202" s="807"/>
      <c r="AH2202" s="807"/>
      <c r="AI2202" s="807"/>
      <c r="AJ2202" s="807"/>
    </row>
    <row r="2203" spans="2:36" ht="45" customHeight="1" x14ac:dyDescent="0.25">
      <c r="B2203" s="784">
        <v>2195</v>
      </c>
      <c r="C2203" s="785" t="s">
        <v>2759</v>
      </c>
      <c r="D2203" s="785" t="s">
        <v>9012</v>
      </c>
      <c r="E2203" s="807" t="s">
        <v>14046</v>
      </c>
      <c r="F2203" s="785" t="s">
        <v>14047</v>
      </c>
      <c r="G2203" s="807" t="s">
        <v>10200</v>
      </c>
      <c r="H2203" s="807"/>
      <c r="I2203" s="807"/>
      <c r="J2203" s="807"/>
      <c r="K2203" s="807"/>
      <c r="L2203" s="807">
        <f t="shared" si="181"/>
        <v>15.84</v>
      </c>
      <c r="M2203" s="807"/>
      <c r="N2203" s="790">
        <v>1.32</v>
      </c>
      <c r="O2203" s="790"/>
      <c r="P2203" s="788"/>
      <c r="Q2203" s="807" t="s">
        <v>14047</v>
      </c>
      <c r="R2203" s="807" t="s">
        <v>16715</v>
      </c>
      <c r="S2203" s="807" t="s">
        <v>8952</v>
      </c>
      <c r="T2203" s="807" t="s">
        <v>14048</v>
      </c>
      <c r="U2203" s="807"/>
      <c r="V2203" s="963"/>
      <c r="W2203" s="807"/>
      <c r="X2203" s="807"/>
      <c r="Y2203" s="807"/>
      <c r="Z2203" s="807" t="s">
        <v>1589</v>
      </c>
      <c r="AA2203" s="807"/>
      <c r="AB2203" s="807"/>
      <c r="AC2203" s="807"/>
      <c r="AD2203" s="807"/>
      <c r="AE2203" s="807"/>
      <c r="AF2203" s="807"/>
      <c r="AG2203" s="807"/>
      <c r="AH2203" s="807"/>
      <c r="AI2203" s="807"/>
      <c r="AJ2203" s="807"/>
    </row>
    <row r="2204" spans="2:36" ht="30" customHeight="1" x14ac:dyDescent="0.25">
      <c r="B2204" s="784">
        <v>2196</v>
      </c>
      <c r="C2204" s="785" t="s">
        <v>2809</v>
      </c>
      <c r="D2204" s="785" t="s">
        <v>14049</v>
      </c>
      <c r="E2204" s="807" t="s">
        <v>14050</v>
      </c>
      <c r="F2204" s="785" t="s">
        <v>14051</v>
      </c>
      <c r="G2204" s="807" t="s">
        <v>10200</v>
      </c>
      <c r="H2204" s="807"/>
      <c r="I2204" s="807"/>
      <c r="J2204" s="807"/>
      <c r="K2204" s="807"/>
      <c r="L2204" s="807">
        <f t="shared" si="181"/>
        <v>96</v>
      </c>
      <c r="M2204" s="807"/>
      <c r="N2204" s="790">
        <v>8</v>
      </c>
      <c r="O2204" s="790"/>
      <c r="P2204" s="788"/>
      <c r="Q2204" s="807" t="s">
        <v>14051</v>
      </c>
      <c r="R2204" s="807" t="s">
        <v>16715</v>
      </c>
      <c r="S2204" s="807" t="s">
        <v>8952</v>
      </c>
      <c r="T2204" s="807" t="s">
        <v>14052</v>
      </c>
      <c r="U2204" s="807"/>
      <c r="V2204" s="963"/>
      <c r="W2204" s="807"/>
      <c r="X2204" s="807"/>
      <c r="Y2204" s="807"/>
      <c r="Z2204" s="807"/>
      <c r="AA2204" s="807">
        <v>1</v>
      </c>
      <c r="AB2204" s="807"/>
      <c r="AC2204" s="807"/>
      <c r="AD2204" s="807"/>
      <c r="AE2204" s="807"/>
      <c r="AF2204" s="807"/>
      <c r="AG2204" s="807"/>
      <c r="AH2204" s="807"/>
      <c r="AI2204" s="807"/>
      <c r="AJ2204" s="807"/>
    </row>
    <row r="2205" spans="2:36" ht="30" customHeight="1" x14ac:dyDescent="0.25">
      <c r="B2205" s="784">
        <v>2197</v>
      </c>
      <c r="C2205" s="785" t="s">
        <v>2809</v>
      </c>
      <c r="D2205" s="785" t="s">
        <v>14057</v>
      </c>
      <c r="E2205" s="807" t="s">
        <v>14058</v>
      </c>
      <c r="F2205" s="785" t="s">
        <v>14059</v>
      </c>
      <c r="G2205" s="807" t="s">
        <v>10200</v>
      </c>
      <c r="H2205" s="807"/>
      <c r="I2205" s="807"/>
      <c r="J2205" s="807"/>
      <c r="K2205" s="807"/>
      <c r="L2205" s="807">
        <f t="shared" si="181"/>
        <v>105.60000000000001</v>
      </c>
      <c r="M2205" s="807"/>
      <c r="N2205" s="790">
        <v>8.8000000000000007</v>
      </c>
      <c r="O2205" s="790"/>
      <c r="P2205" s="788"/>
      <c r="Q2205" s="807" t="s">
        <v>14059</v>
      </c>
      <c r="R2205" s="807" t="s">
        <v>16715</v>
      </c>
      <c r="S2205" s="807" t="s">
        <v>8952</v>
      </c>
      <c r="T2205" s="807" t="s">
        <v>14060</v>
      </c>
      <c r="U2205" s="807"/>
      <c r="V2205" s="963">
        <v>1</v>
      </c>
      <c r="W2205" s="807"/>
      <c r="X2205" s="807"/>
      <c r="Y2205" s="807"/>
      <c r="Z2205" s="807"/>
      <c r="AA2205" s="807"/>
      <c r="AB2205" s="807"/>
      <c r="AC2205" s="807"/>
      <c r="AD2205" s="807"/>
      <c r="AE2205" s="807"/>
      <c r="AF2205" s="807"/>
      <c r="AG2205" s="807"/>
      <c r="AH2205" s="807"/>
      <c r="AI2205" s="807"/>
      <c r="AJ2205" s="807"/>
    </row>
    <row r="2206" spans="2:36" ht="30" customHeight="1" x14ac:dyDescent="0.25">
      <c r="B2206" s="784">
        <v>2198</v>
      </c>
      <c r="C2206" s="785" t="s">
        <v>2809</v>
      </c>
      <c r="D2206" s="785" t="s">
        <v>14061</v>
      </c>
      <c r="E2206" s="807" t="s">
        <v>14062</v>
      </c>
      <c r="F2206" s="785" t="s">
        <v>14063</v>
      </c>
      <c r="G2206" s="807" t="s">
        <v>10200</v>
      </c>
      <c r="H2206" s="807"/>
      <c r="I2206" s="807"/>
      <c r="J2206" s="807"/>
      <c r="K2206" s="807"/>
      <c r="L2206" s="807">
        <f t="shared" si="181"/>
        <v>594</v>
      </c>
      <c r="M2206" s="807"/>
      <c r="N2206" s="790">
        <v>49.5</v>
      </c>
      <c r="O2206" s="790"/>
      <c r="P2206" s="788"/>
      <c r="Q2206" s="807" t="s">
        <v>2956</v>
      </c>
      <c r="R2206" s="807" t="s">
        <v>16715</v>
      </c>
      <c r="S2206" s="807" t="s">
        <v>8952</v>
      </c>
      <c r="T2206" s="807" t="s">
        <v>2959</v>
      </c>
      <c r="U2206" s="807"/>
      <c r="V2206" s="963">
        <v>4</v>
      </c>
      <c r="W2206" s="807"/>
      <c r="X2206" s="807"/>
      <c r="Y2206" s="807"/>
      <c r="Z2206" s="807"/>
      <c r="AA2206" s="807"/>
      <c r="AB2206" s="807"/>
      <c r="AC2206" s="807" t="s">
        <v>10027</v>
      </c>
      <c r="AD2206" s="807" t="s">
        <v>10027</v>
      </c>
      <c r="AE2206" s="807" t="s">
        <v>10027</v>
      </c>
      <c r="AF2206" s="807"/>
      <c r="AG2206" s="807"/>
      <c r="AH2206" s="807"/>
      <c r="AI2206" s="807"/>
      <c r="AJ2206" s="807"/>
    </row>
    <row r="2207" spans="2:36" ht="45" customHeight="1" x14ac:dyDescent="0.25">
      <c r="B2207" s="784">
        <v>2199</v>
      </c>
      <c r="C2207" s="785" t="s">
        <v>2844</v>
      </c>
      <c r="D2207" s="785" t="s">
        <v>14064</v>
      </c>
      <c r="E2207" s="807" t="s">
        <v>14065</v>
      </c>
      <c r="F2207" s="785" t="s">
        <v>14066</v>
      </c>
      <c r="G2207" s="807" t="s">
        <v>10200</v>
      </c>
      <c r="H2207" s="807"/>
      <c r="I2207" s="807"/>
      <c r="J2207" s="807"/>
      <c r="K2207" s="807"/>
      <c r="L2207" s="807">
        <f t="shared" si="181"/>
        <v>13.200000000000001</v>
      </c>
      <c r="M2207" s="807"/>
      <c r="N2207" s="790">
        <v>1.1000000000000001</v>
      </c>
      <c r="O2207" s="790"/>
      <c r="P2207" s="788"/>
      <c r="Q2207" s="807"/>
      <c r="R2207" s="807" t="s">
        <v>16715</v>
      </c>
      <c r="S2207" s="807" t="s">
        <v>8952</v>
      </c>
      <c r="T2207" s="807" t="s">
        <v>14887</v>
      </c>
      <c r="U2207" s="807"/>
      <c r="V2207" s="963">
        <v>1</v>
      </c>
      <c r="W2207" s="807"/>
      <c r="X2207" s="807"/>
      <c r="Y2207" s="807"/>
      <c r="Z2207" s="807"/>
      <c r="AA2207" s="807"/>
      <c r="AB2207" s="807"/>
      <c r="AC2207" s="807"/>
      <c r="AD2207" s="807"/>
      <c r="AE2207" s="807"/>
      <c r="AF2207" s="807"/>
      <c r="AG2207" s="807"/>
      <c r="AH2207" s="807"/>
      <c r="AI2207" s="807"/>
      <c r="AJ2207" s="807"/>
    </row>
    <row r="2208" spans="2:36" ht="30" customHeight="1" x14ac:dyDescent="0.25">
      <c r="B2208" s="784">
        <v>2200</v>
      </c>
      <c r="C2208" s="785" t="s">
        <v>2809</v>
      </c>
      <c r="D2208" s="785" t="s">
        <v>14067</v>
      </c>
      <c r="E2208" s="807" t="s">
        <v>14068</v>
      </c>
      <c r="F2208" s="785" t="s">
        <v>16682</v>
      </c>
      <c r="G2208" s="807" t="s">
        <v>10200</v>
      </c>
      <c r="H2208" s="807"/>
      <c r="I2208" s="807"/>
      <c r="J2208" s="807"/>
      <c r="K2208" s="807"/>
      <c r="L2208" s="807">
        <f t="shared" si="181"/>
        <v>369.6</v>
      </c>
      <c r="M2208" s="807"/>
      <c r="N2208" s="790">
        <v>30.8</v>
      </c>
      <c r="O2208" s="790"/>
      <c r="P2208" s="788"/>
      <c r="Q2208" s="807"/>
      <c r="R2208" s="807" t="s">
        <v>16715</v>
      </c>
      <c r="S2208" s="807" t="s">
        <v>8952</v>
      </c>
      <c r="T2208" s="807" t="s">
        <v>17478</v>
      </c>
      <c r="U2208" s="807"/>
      <c r="V2208" s="963">
        <v>2</v>
      </c>
      <c r="W2208" s="807" t="s">
        <v>11493</v>
      </c>
      <c r="X2208" s="807">
        <v>1</v>
      </c>
      <c r="Y2208" s="807"/>
      <c r="Z2208" s="807"/>
      <c r="AA2208" s="807"/>
      <c r="AB2208" s="807"/>
      <c r="AC2208" s="807" t="s">
        <v>10027</v>
      </c>
      <c r="AD2208" s="807" t="s">
        <v>2239</v>
      </c>
      <c r="AE2208" s="807" t="s">
        <v>10027</v>
      </c>
      <c r="AF2208" s="807"/>
      <c r="AG2208" s="807"/>
      <c r="AH2208" s="807"/>
      <c r="AI2208" s="807"/>
      <c r="AJ2208" s="807"/>
    </row>
    <row r="2209" spans="2:36" ht="30" customHeight="1" x14ac:dyDescent="0.25">
      <c r="B2209" s="784">
        <v>2201</v>
      </c>
      <c r="C2209" s="785" t="s">
        <v>2817</v>
      </c>
      <c r="D2209" s="785" t="s">
        <v>14071</v>
      </c>
      <c r="E2209" s="807" t="s">
        <v>14074</v>
      </c>
      <c r="F2209" s="785" t="s">
        <v>14072</v>
      </c>
      <c r="G2209" s="807" t="s">
        <v>10200</v>
      </c>
      <c r="H2209" s="807"/>
      <c r="I2209" s="807"/>
      <c r="J2209" s="807"/>
      <c r="K2209" s="807"/>
      <c r="L2209" s="807">
        <f t="shared" si="181"/>
        <v>9</v>
      </c>
      <c r="M2209" s="807"/>
      <c r="N2209" s="790">
        <v>0.75</v>
      </c>
      <c r="O2209" s="790"/>
      <c r="P2209" s="788"/>
      <c r="Q2209" s="807" t="s">
        <v>14072</v>
      </c>
      <c r="R2209" s="807" t="s">
        <v>16715</v>
      </c>
      <c r="S2209" s="807" t="s">
        <v>8952</v>
      </c>
      <c r="T2209" s="807" t="s">
        <v>14073</v>
      </c>
      <c r="U2209" s="807"/>
      <c r="V2209" s="963"/>
      <c r="W2209" s="807"/>
      <c r="X2209" s="807"/>
      <c r="Y2209" s="807"/>
      <c r="Z2209" s="807" t="s">
        <v>11654</v>
      </c>
      <c r="AA2209" s="807"/>
      <c r="AB2209" s="807"/>
      <c r="AC2209" s="807"/>
      <c r="AD2209" s="807"/>
      <c r="AE2209" s="807"/>
      <c r="AF2209" s="807"/>
      <c r="AG2209" s="807"/>
      <c r="AH2209" s="807"/>
      <c r="AI2209" s="807"/>
      <c r="AJ2209" s="807"/>
    </row>
    <row r="2210" spans="2:36" ht="30" customHeight="1" x14ac:dyDescent="0.25">
      <c r="B2210" s="784">
        <v>2202</v>
      </c>
      <c r="C2210" s="785" t="s">
        <v>3034</v>
      </c>
      <c r="D2210" s="785" t="s">
        <v>14075</v>
      </c>
      <c r="E2210" s="807" t="s">
        <v>14077</v>
      </c>
      <c r="F2210" s="785" t="s">
        <v>14076</v>
      </c>
      <c r="G2210" s="807" t="s">
        <v>10200</v>
      </c>
      <c r="H2210" s="807"/>
      <c r="I2210" s="807"/>
      <c r="J2210" s="807"/>
      <c r="K2210" s="807"/>
      <c r="L2210" s="807">
        <f t="shared" ref="L2210:M2273" si="182">N2210*12</f>
        <v>18</v>
      </c>
      <c r="M2210" s="807"/>
      <c r="N2210" s="790">
        <v>1.5</v>
      </c>
      <c r="O2210" s="790"/>
      <c r="P2210" s="788"/>
      <c r="Q2210" s="807" t="s">
        <v>14076</v>
      </c>
      <c r="R2210" s="807" t="s">
        <v>16715</v>
      </c>
      <c r="S2210" s="807" t="s">
        <v>8952</v>
      </c>
      <c r="T2210" s="807" t="s">
        <v>14078</v>
      </c>
      <c r="U2210" s="807"/>
      <c r="V2210" s="963"/>
      <c r="W2210" s="807"/>
      <c r="X2210" s="807"/>
      <c r="Y2210" s="807"/>
      <c r="Z2210" s="807" t="s">
        <v>1089</v>
      </c>
      <c r="AA2210" s="807"/>
      <c r="AB2210" s="807"/>
      <c r="AC2210" s="807"/>
      <c r="AD2210" s="807"/>
      <c r="AE2210" s="807"/>
      <c r="AF2210" s="807"/>
      <c r="AG2210" s="807"/>
      <c r="AH2210" s="807"/>
      <c r="AI2210" s="807"/>
      <c r="AJ2210" s="807"/>
    </row>
    <row r="2211" spans="2:36" ht="30" customHeight="1" x14ac:dyDescent="0.25">
      <c r="B2211" s="784">
        <v>2203</v>
      </c>
      <c r="C2211" s="785" t="s">
        <v>2844</v>
      </c>
      <c r="D2211" s="785" t="s">
        <v>14080</v>
      </c>
      <c r="E2211" s="807" t="s">
        <v>14081</v>
      </c>
      <c r="F2211" s="785" t="s">
        <v>14082</v>
      </c>
      <c r="G2211" s="807" t="s">
        <v>10200</v>
      </c>
      <c r="H2211" s="807"/>
      <c r="I2211" s="807"/>
      <c r="J2211" s="807"/>
      <c r="K2211" s="807"/>
      <c r="L2211" s="807">
        <f t="shared" si="182"/>
        <v>158.39999999999998</v>
      </c>
      <c r="M2211" s="807"/>
      <c r="N2211" s="790">
        <v>13.2</v>
      </c>
      <c r="O2211" s="790"/>
      <c r="P2211" s="788"/>
      <c r="Q2211" s="807" t="s">
        <v>14082</v>
      </c>
      <c r="R2211" s="807" t="s">
        <v>16715</v>
      </c>
      <c r="S2211" s="807" t="s">
        <v>8952</v>
      </c>
      <c r="T2211" s="807" t="s">
        <v>14083</v>
      </c>
      <c r="U2211" s="807"/>
      <c r="V2211" s="963">
        <v>4</v>
      </c>
      <c r="W2211" s="807"/>
      <c r="X2211" s="807"/>
      <c r="Y2211" s="807"/>
      <c r="Z2211" s="807"/>
      <c r="AA2211" s="807"/>
      <c r="AB2211" s="807"/>
      <c r="AC2211" s="807"/>
      <c r="AD2211" s="807"/>
      <c r="AE2211" s="807"/>
      <c r="AF2211" s="807"/>
      <c r="AG2211" s="807"/>
      <c r="AH2211" s="807"/>
      <c r="AI2211" s="807"/>
      <c r="AJ2211" s="807"/>
    </row>
    <row r="2212" spans="2:36" ht="45" customHeight="1" x14ac:dyDescent="0.25">
      <c r="B2212" s="784">
        <v>2204</v>
      </c>
      <c r="C2212" s="785" t="s">
        <v>9386</v>
      </c>
      <c r="D2212" s="785" t="s">
        <v>14084</v>
      </c>
      <c r="E2212" s="807" t="s">
        <v>14085</v>
      </c>
      <c r="F2212" s="785" t="s">
        <v>14066</v>
      </c>
      <c r="G2212" s="807" t="s">
        <v>10200</v>
      </c>
      <c r="H2212" s="807"/>
      <c r="I2212" s="807"/>
      <c r="J2212" s="807"/>
      <c r="K2212" s="807"/>
      <c r="L2212" s="807">
        <f t="shared" si="182"/>
        <v>13.200000000000001</v>
      </c>
      <c r="M2212" s="807"/>
      <c r="N2212" s="790">
        <v>1.1000000000000001</v>
      </c>
      <c r="O2212" s="790"/>
      <c r="P2212" s="788"/>
      <c r="Q2212" s="807" t="s">
        <v>14066</v>
      </c>
      <c r="R2212" s="807" t="s">
        <v>16715</v>
      </c>
      <c r="S2212" s="807" t="s">
        <v>8952</v>
      </c>
      <c r="T2212" s="807" t="s">
        <v>14086</v>
      </c>
      <c r="U2212" s="807"/>
      <c r="V2212" s="963">
        <v>5</v>
      </c>
      <c r="W2212" s="807"/>
      <c r="X2212" s="807"/>
      <c r="Y2212" s="807"/>
      <c r="Z2212" s="807"/>
      <c r="AA2212" s="807"/>
      <c r="AB2212" s="807"/>
      <c r="AC2212" s="807"/>
      <c r="AD2212" s="807"/>
      <c r="AE2212" s="807"/>
      <c r="AF2212" s="807"/>
      <c r="AG2212" s="807"/>
      <c r="AH2212" s="807"/>
      <c r="AI2212" s="807"/>
      <c r="AJ2212" s="807"/>
    </row>
    <row r="2213" spans="2:36" ht="30" customHeight="1" x14ac:dyDescent="0.25">
      <c r="B2213" s="784">
        <v>2205</v>
      </c>
      <c r="C2213" s="785" t="s">
        <v>3034</v>
      </c>
      <c r="D2213" s="785" t="s">
        <v>14087</v>
      </c>
      <c r="E2213" s="807" t="s">
        <v>14089</v>
      </c>
      <c r="F2213" s="785" t="s">
        <v>14088</v>
      </c>
      <c r="G2213" s="807" t="s">
        <v>10200</v>
      </c>
      <c r="H2213" s="807"/>
      <c r="I2213" s="807"/>
      <c r="J2213" s="807"/>
      <c r="K2213" s="807"/>
      <c r="L2213" s="807">
        <f t="shared" si="182"/>
        <v>13.200000000000001</v>
      </c>
      <c r="M2213" s="807"/>
      <c r="N2213" s="790">
        <v>1.1000000000000001</v>
      </c>
      <c r="O2213" s="790"/>
      <c r="P2213" s="788"/>
      <c r="Q2213" s="807" t="s">
        <v>14088</v>
      </c>
      <c r="R2213" s="807" t="s">
        <v>16715</v>
      </c>
      <c r="S2213" s="807" t="s">
        <v>8952</v>
      </c>
      <c r="T2213" s="807" t="s">
        <v>14888</v>
      </c>
      <c r="U2213" s="807"/>
      <c r="V2213" s="963">
        <v>1</v>
      </c>
      <c r="W2213" s="807"/>
      <c r="X2213" s="807"/>
      <c r="Y2213" s="807"/>
      <c r="Z2213" s="807"/>
      <c r="AA2213" s="807"/>
      <c r="AB2213" s="807"/>
      <c r="AC2213" s="807"/>
      <c r="AD2213" s="807"/>
      <c r="AE2213" s="807"/>
      <c r="AF2213" s="807"/>
      <c r="AG2213" s="807"/>
      <c r="AH2213" s="807"/>
      <c r="AI2213" s="807"/>
      <c r="AJ2213" s="807"/>
    </row>
    <row r="2214" spans="2:36" ht="45" customHeight="1" x14ac:dyDescent="0.25">
      <c r="B2214" s="784">
        <v>2206</v>
      </c>
      <c r="C2214" s="785" t="s">
        <v>2817</v>
      </c>
      <c r="D2214" s="785" t="s">
        <v>14090</v>
      </c>
      <c r="E2214" s="807" t="s">
        <v>14091</v>
      </c>
      <c r="F2214" s="785" t="s">
        <v>14092</v>
      </c>
      <c r="G2214" s="807" t="s">
        <v>10200</v>
      </c>
      <c r="H2214" s="807"/>
      <c r="I2214" s="807"/>
      <c r="J2214" s="807"/>
      <c r="K2214" s="807"/>
      <c r="L2214" s="807">
        <f t="shared" si="182"/>
        <v>26.400000000000002</v>
      </c>
      <c r="M2214" s="807"/>
      <c r="N2214" s="790">
        <v>2.2000000000000002</v>
      </c>
      <c r="O2214" s="790"/>
      <c r="P2214" s="788"/>
      <c r="Q2214" s="807" t="s">
        <v>14092</v>
      </c>
      <c r="R2214" s="807" t="s">
        <v>16715</v>
      </c>
      <c r="S2214" s="807" t="s">
        <v>8952</v>
      </c>
      <c r="T2214" s="807" t="s">
        <v>14093</v>
      </c>
      <c r="U2214" s="807"/>
      <c r="V2214" s="963">
        <v>2</v>
      </c>
      <c r="W2214" s="807"/>
      <c r="X2214" s="807"/>
      <c r="Y2214" s="807"/>
      <c r="Z2214" s="807"/>
      <c r="AA2214" s="807"/>
      <c r="AB2214" s="807"/>
      <c r="AC2214" s="807"/>
      <c r="AD2214" s="807"/>
      <c r="AE2214" s="807"/>
      <c r="AF2214" s="807"/>
      <c r="AG2214" s="807"/>
      <c r="AH2214" s="807"/>
      <c r="AI2214" s="807"/>
      <c r="AJ2214" s="807"/>
    </row>
    <row r="2215" spans="2:36" ht="30" customHeight="1" x14ac:dyDescent="0.25">
      <c r="B2215" s="784">
        <v>2207</v>
      </c>
      <c r="C2215" s="785" t="s">
        <v>1191</v>
      </c>
      <c r="D2215" s="785" t="s">
        <v>17567</v>
      </c>
      <c r="E2215" s="807" t="s">
        <v>14094</v>
      </c>
      <c r="F2215" s="785" t="s">
        <v>14095</v>
      </c>
      <c r="G2215" s="807" t="s">
        <v>10200</v>
      </c>
      <c r="H2215" s="807"/>
      <c r="I2215" s="807"/>
      <c r="J2215" s="807"/>
      <c r="K2215" s="807"/>
      <c r="L2215" s="807">
        <f t="shared" si="182"/>
        <v>1581.48</v>
      </c>
      <c r="M2215" s="807"/>
      <c r="N2215" s="790">
        <v>131.79</v>
      </c>
      <c r="O2215" s="790"/>
      <c r="P2215" s="788"/>
      <c r="Q2215" s="807" t="s">
        <v>14095</v>
      </c>
      <c r="R2215" s="807" t="s">
        <v>16715</v>
      </c>
      <c r="S2215" s="807" t="s">
        <v>8952</v>
      </c>
      <c r="T2215" s="807" t="s">
        <v>17435</v>
      </c>
      <c r="U2215" s="807"/>
      <c r="V2215" s="963">
        <v>4</v>
      </c>
      <c r="W2215" s="807"/>
      <c r="X2215" s="807"/>
      <c r="Y2215" s="807"/>
      <c r="Z2215" s="807"/>
      <c r="AA2215" s="807">
        <v>4</v>
      </c>
      <c r="AB2215" s="807"/>
      <c r="AC2215" s="807"/>
      <c r="AD2215" s="807"/>
      <c r="AE2215" s="807"/>
      <c r="AF2215" s="807"/>
      <c r="AG2215" s="807"/>
      <c r="AH2215" s="807"/>
      <c r="AI2215" s="807"/>
      <c r="AJ2215" s="807"/>
    </row>
    <row r="2216" spans="2:36" ht="45" customHeight="1" x14ac:dyDescent="0.25">
      <c r="B2216" s="784">
        <v>2208</v>
      </c>
      <c r="C2216" s="785" t="s">
        <v>2790</v>
      </c>
      <c r="D2216" s="785" t="s">
        <v>14096</v>
      </c>
      <c r="E2216" s="807" t="s">
        <v>14097</v>
      </c>
      <c r="F2216" s="785" t="s">
        <v>14098</v>
      </c>
      <c r="G2216" s="807" t="s">
        <v>10200</v>
      </c>
      <c r="H2216" s="807"/>
      <c r="I2216" s="807"/>
      <c r="J2216" s="807"/>
      <c r="K2216" s="807"/>
      <c r="L2216" s="807">
        <f t="shared" si="182"/>
        <v>9.6000000000000014</v>
      </c>
      <c r="M2216" s="807"/>
      <c r="N2216" s="790">
        <v>0.8</v>
      </c>
      <c r="O2216" s="790"/>
      <c r="P2216" s="788"/>
      <c r="Q2216" s="807" t="s">
        <v>14098</v>
      </c>
      <c r="R2216" s="807" t="s">
        <v>16715</v>
      </c>
      <c r="S2216" s="807" t="s">
        <v>8952</v>
      </c>
      <c r="T2216" s="807" t="s">
        <v>14099</v>
      </c>
      <c r="U2216" s="807"/>
      <c r="V2216" s="963"/>
      <c r="W2216" s="807"/>
      <c r="X2216" s="807"/>
      <c r="Y2216" s="807"/>
      <c r="Z2216" s="807" t="s">
        <v>9475</v>
      </c>
      <c r="AA2216" s="807"/>
      <c r="AB2216" s="807"/>
      <c r="AC2216" s="807"/>
      <c r="AD2216" s="807"/>
      <c r="AE2216" s="807"/>
      <c r="AF2216" s="807"/>
      <c r="AG2216" s="807"/>
      <c r="AH2216" s="807"/>
      <c r="AI2216" s="807"/>
      <c r="AJ2216" s="807"/>
    </row>
    <row r="2217" spans="2:36" ht="60" customHeight="1" x14ac:dyDescent="0.25">
      <c r="B2217" s="784">
        <v>2209</v>
      </c>
      <c r="C2217" s="785" t="s">
        <v>2809</v>
      </c>
      <c r="D2217" s="785" t="s">
        <v>14105</v>
      </c>
      <c r="E2217" s="807" t="s">
        <v>14107</v>
      </c>
      <c r="F2217" s="785" t="s">
        <v>14106</v>
      </c>
      <c r="G2217" s="807" t="s">
        <v>10200</v>
      </c>
      <c r="H2217" s="807"/>
      <c r="I2217" s="807"/>
      <c r="J2217" s="807"/>
      <c r="K2217" s="807"/>
      <c r="L2217" s="807">
        <f t="shared" si="182"/>
        <v>52.800000000000004</v>
      </c>
      <c r="M2217" s="807"/>
      <c r="N2217" s="790">
        <v>4.4000000000000004</v>
      </c>
      <c r="O2217" s="790"/>
      <c r="P2217" s="788"/>
      <c r="Q2217" s="807" t="s">
        <v>14106</v>
      </c>
      <c r="R2217" s="807" t="s">
        <v>16715</v>
      </c>
      <c r="S2217" s="807" t="s">
        <v>8952</v>
      </c>
      <c r="T2217" s="807" t="s">
        <v>14108</v>
      </c>
      <c r="U2217" s="807"/>
      <c r="V2217" s="963"/>
      <c r="W2217" s="807"/>
      <c r="X2217" s="807"/>
      <c r="Y2217" s="807"/>
      <c r="Z2217" s="807"/>
      <c r="AA2217" s="807"/>
      <c r="AB2217" s="807"/>
      <c r="AC2217" s="807"/>
      <c r="AD2217" s="807"/>
      <c r="AE2217" s="807"/>
      <c r="AF2217" s="807"/>
      <c r="AG2217" s="807"/>
      <c r="AH2217" s="807"/>
      <c r="AI2217" s="807"/>
      <c r="AJ2217" s="807"/>
    </row>
    <row r="2218" spans="2:36" ht="45" customHeight="1" x14ac:dyDescent="0.25">
      <c r="B2218" s="784">
        <v>2210</v>
      </c>
      <c r="C2218" s="785" t="s">
        <v>2759</v>
      </c>
      <c r="D2218" s="785" t="s">
        <v>14110</v>
      </c>
      <c r="E2218" s="807" t="s">
        <v>14111</v>
      </c>
      <c r="F2218" s="785" t="s">
        <v>14112</v>
      </c>
      <c r="G2218" s="807" t="s">
        <v>2856</v>
      </c>
      <c r="H2218" s="807"/>
      <c r="I2218" s="807"/>
      <c r="J2218" s="807"/>
      <c r="K2218" s="807"/>
      <c r="L2218" s="807">
        <f t="shared" si="182"/>
        <v>26.400000000000002</v>
      </c>
      <c r="M2218" s="807"/>
      <c r="N2218" s="790">
        <v>2.2000000000000002</v>
      </c>
      <c r="O2218" s="790"/>
      <c r="P2218" s="788"/>
      <c r="Q2218" s="807" t="s">
        <v>14112</v>
      </c>
      <c r="R2218" s="807" t="s">
        <v>16715</v>
      </c>
      <c r="S2218" s="807" t="s">
        <v>8952</v>
      </c>
      <c r="T2218" s="807" t="s">
        <v>17224</v>
      </c>
      <c r="U2218" s="807"/>
      <c r="V2218" s="963">
        <v>1</v>
      </c>
      <c r="W2218" s="807"/>
      <c r="X2218" s="807"/>
      <c r="Y2218" s="807"/>
      <c r="Z2218" s="807"/>
      <c r="AA2218" s="807"/>
      <c r="AB2218" s="807"/>
      <c r="AC2218" s="807"/>
      <c r="AD2218" s="807"/>
      <c r="AE2218" s="807"/>
      <c r="AF2218" s="807"/>
      <c r="AG2218" s="807"/>
      <c r="AH2218" s="807"/>
      <c r="AI2218" s="807" t="s">
        <v>14113</v>
      </c>
      <c r="AJ2218" s="807"/>
    </row>
    <row r="2219" spans="2:36" ht="45" customHeight="1" x14ac:dyDescent="0.25">
      <c r="B2219" s="784">
        <v>2211</v>
      </c>
      <c r="C2219" s="785" t="s">
        <v>2759</v>
      </c>
      <c r="D2219" s="785" t="s">
        <v>14114</v>
      </c>
      <c r="E2219" s="807" t="s">
        <v>14115</v>
      </c>
      <c r="F2219" s="785" t="s">
        <v>14116</v>
      </c>
      <c r="G2219" s="807" t="s">
        <v>2856</v>
      </c>
      <c r="H2219" s="807"/>
      <c r="I2219" s="807"/>
      <c r="J2219" s="807"/>
      <c r="K2219" s="807"/>
      <c r="L2219" s="807">
        <f t="shared" si="182"/>
        <v>26.400000000000002</v>
      </c>
      <c r="M2219" s="807"/>
      <c r="N2219" s="790">
        <v>2.2000000000000002</v>
      </c>
      <c r="O2219" s="790"/>
      <c r="P2219" s="788"/>
      <c r="Q2219" s="807" t="s">
        <v>14116</v>
      </c>
      <c r="R2219" s="807" t="s">
        <v>16715</v>
      </c>
      <c r="S2219" s="807" t="s">
        <v>8952</v>
      </c>
      <c r="T2219" s="807" t="s">
        <v>17225</v>
      </c>
      <c r="U2219" s="807"/>
      <c r="V2219" s="963">
        <v>1</v>
      </c>
      <c r="W2219" s="807"/>
      <c r="X2219" s="807"/>
      <c r="Y2219" s="807"/>
      <c r="Z2219" s="807"/>
      <c r="AA2219" s="807"/>
      <c r="AB2219" s="807"/>
      <c r="AC2219" s="807"/>
      <c r="AD2219" s="807"/>
      <c r="AE2219" s="807"/>
      <c r="AF2219" s="807"/>
      <c r="AG2219" s="807"/>
      <c r="AH2219" s="807"/>
      <c r="AI2219" s="807" t="s">
        <v>14113</v>
      </c>
      <c r="AJ2219" s="807"/>
    </row>
    <row r="2220" spans="2:36" ht="60" customHeight="1" x14ac:dyDescent="0.25">
      <c r="B2220" s="784">
        <v>2212</v>
      </c>
      <c r="C2220" s="785" t="s">
        <v>2759</v>
      </c>
      <c r="D2220" s="785" t="s">
        <v>14117</v>
      </c>
      <c r="E2220" s="807" t="s">
        <v>14118</v>
      </c>
      <c r="F2220" s="785" t="s">
        <v>14119</v>
      </c>
      <c r="G2220" s="807" t="s">
        <v>10200</v>
      </c>
      <c r="H2220" s="807"/>
      <c r="I2220" s="807"/>
      <c r="J2220" s="807"/>
      <c r="K2220" s="807"/>
      <c r="L2220" s="807">
        <f t="shared" si="182"/>
        <v>7.92</v>
      </c>
      <c r="M2220" s="807"/>
      <c r="N2220" s="790">
        <v>0.66</v>
      </c>
      <c r="O2220" s="790"/>
      <c r="P2220" s="788"/>
      <c r="Q2220" s="807" t="s">
        <v>14119</v>
      </c>
      <c r="R2220" s="807" t="s">
        <v>16715</v>
      </c>
      <c r="S2220" s="807" t="s">
        <v>8952</v>
      </c>
      <c r="T2220" s="807" t="s">
        <v>17226</v>
      </c>
      <c r="U2220" s="807">
        <v>12</v>
      </c>
      <c r="V2220" s="963"/>
      <c r="W2220" s="807"/>
      <c r="X2220" s="807"/>
      <c r="Y2220" s="807"/>
      <c r="Z2220" s="807" t="s">
        <v>1589</v>
      </c>
      <c r="AA2220" s="807"/>
      <c r="AB2220" s="807"/>
      <c r="AC2220" s="807" t="s">
        <v>10027</v>
      </c>
      <c r="AD2220" s="807" t="s">
        <v>10027</v>
      </c>
      <c r="AE2220" s="807" t="s">
        <v>10027</v>
      </c>
      <c r="AF2220" s="807"/>
      <c r="AG2220" s="807"/>
      <c r="AH2220" s="807"/>
      <c r="AI2220" s="807"/>
      <c r="AJ2220" s="807"/>
    </row>
    <row r="2221" spans="2:36" ht="45" customHeight="1" x14ac:dyDescent="0.25">
      <c r="B2221" s="784">
        <v>2213</v>
      </c>
      <c r="C2221" s="785" t="s">
        <v>2759</v>
      </c>
      <c r="D2221" s="785" t="s">
        <v>11629</v>
      </c>
      <c r="E2221" s="807" t="s">
        <v>14121</v>
      </c>
      <c r="F2221" s="785" t="s">
        <v>14122</v>
      </c>
      <c r="G2221" s="807" t="s">
        <v>10200</v>
      </c>
      <c r="H2221" s="807"/>
      <c r="I2221" s="807"/>
      <c r="J2221" s="807"/>
      <c r="K2221" s="807"/>
      <c r="L2221" s="807">
        <f t="shared" si="182"/>
        <v>211.20000000000002</v>
      </c>
      <c r="M2221" s="807"/>
      <c r="N2221" s="790">
        <v>17.600000000000001</v>
      </c>
      <c r="O2221" s="790"/>
      <c r="P2221" s="788"/>
      <c r="Q2221" s="807" t="s">
        <v>3030</v>
      </c>
      <c r="R2221" s="807" t="s">
        <v>16715</v>
      </c>
      <c r="S2221" s="807" t="s">
        <v>8952</v>
      </c>
      <c r="T2221" s="807" t="s">
        <v>14889</v>
      </c>
      <c r="U2221" s="807">
        <v>6</v>
      </c>
      <c r="V2221" s="963"/>
      <c r="W2221" s="807"/>
      <c r="X2221" s="807"/>
      <c r="Y2221" s="807"/>
      <c r="Z2221" s="807"/>
      <c r="AA2221" s="807"/>
      <c r="AB2221" s="807"/>
      <c r="AC2221" s="807" t="s">
        <v>10027</v>
      </c>
      <c r="AD2221" s="807" t="s">
        <v>2239</v>
      </c>
      <c r="AE2221" s="807" t="s">
        <v>2239</v>
      </c>
      <c r="AF2221" s="807"/>
      <c r="AG2221" s="807"/>
      <c r="AH2221" s="807"/>
      <c r="AI2221" s="807"/>
      <c r="AJ2221" s="807"/>
    </row>
    <row r="2222" spans="2:36" ht="30" customHeight="1" x14ac:dyDescent="0.25">
      <c r="B2222" s="784">
        <v>2214</v>
      </c>
      <c r="C2222" s="785" t="s">
        <v>2809</v>
      </c>
      <c r="D2222" s="785" t="s">
        <v>14125</v>
      </c>
      <c r="E2222" s="807" t="s">
        <v>14126</v>
      </c>
      <c r="F2222" s="785" t="s">
        <v>14128</v>
      </c>
      <c r="G2222" s="807" t="s">
        <v>10200</v>
      </c>
      <c r="H2222" s="807"/>
      <c r="I2222" s="807"/>
      <c r="J2222" s="807"/>
      <c r="K2222" s="807"/>
      <c r="L2222" s="807"/>
      <c r="M2222" s="807"/>
      <c r="N2222" s="790">
        <v>0</v>
      </c>
      <c r="O2222" s="790"/>
      <c r="P2222" s="788"/>
      <c r="Q2222" s="807" t="s">
        <v>14127</v>
      </c>
      <c r="R2222" s="807" t="s">
        <v>16715</v>
      </c>
      <c r="S2222" s="807" t="s">
        <v>8952</v>
      </c>
      <c r="T2222" s="807"/>
      <c r="U2222" s="807">
        <v>7</v>
      </c>
      <c r="V2222" s="963"/>
      <c r="W2222" s="807"/>
      <c r="X2222" s="807"/>
      <c r="Y2222" s="807"/>
      <c r="Z2222" s="807"/>
      <c r="AA2222" s="807"/>
      <c r="AB2222" s="807"/>
      <c r="AC2222" s="807" t="s">
        <v>10027</v>
      </c>
      <c r="AD2222" s="807" t="s">
        <v>10027</v>
      </c>
      <c r="AE2222" s="807" t="s">
        <v>10027</v>
      </c>
      <c r="AF2222" s="807"/>
      <c r="AG2222" s="807"/>
      <c r="AH2222" s="807"/>
      <c r="AI2222" s="807"/>
      <c r="AJ2222" s="807"/>
    </row>
    <row r="2223" spans="2:36" ht="45" customHeight="1" x14ac:dyDescent="0.25">
      <c r="B2223" s="784">
        <v>2215</v>
      </c>
      <c r="C2223" s="785" t="s">
        <v>2759</v>
      </c>
      <c r="D2223" s="785" t="s">
        <v>14130</v>
      </c>
      <c r="E2223" s="807" t="s">
        <v>14131</v>
      </c>
      <c r="F2223" s="785" t="s">
        <v>14132</v>
      </c>
      <c r="G2223" s="807" t="s">
        <v>10200</v>
      </c>
      <c r="H2223" s="807"/>
      <c r="I2223" s="807"/>
      <c r="J2223" s="807"/>
      <c r="K2223" s="807"/>
      <c r="L2223" s="807"/>
      <c r="M2223" s="807"/>
      <c r="N2223" s="790">
        <v>0</v>
      </c>
      <c r="O2223" s="790"/>
      <c r="P2223" s="788"/>
      <c r="Q2223" s="807" t="s">
        <v>14133</v>
      </c>
      <c r="R2223" s="807" t="s">
        <v>16715</v>
      </c>
      <c r="S2223" s="807" t="s">
        <v>8952</v>
      </c>
      <c r="T2223" s="807"/>
      <c r="U2223" s="807">
        <v>7</v>
      </c>
      <c r="V2223" s="963"/>
      <c r="W2223" s="807"/>
      <c r="X2223" s="807"/>
      <c r="Y2223" s="807"/>
      <c r="Z2223" s="807" t="s">
        <v>14134</v>
      </c>
      <c r="AA2223" s="807"/>
      <c r="AB2223" s="807"/>
      <c r="AC2223" s="807" t="s">
        <v>10027</v>
      </c>
      <c r="AD2223" s="807" t="s">
        <v>10027</v>
      </c>
      <c r="AE2223" s="807" t="s">
        <v>10027</v>
      </c>
      <c r="AF2223" s="807"/>
      <c r="AG2223" s="807"/>
      <c r="AH2223" s="807"/>
      <c r="AI2223" s="807"/>
      <c r="AJ2223" s="807"/>
    </row>
    <row r="2224" spans="2:36" ht="30" customHeight="1" x14ac:dyDescent="0.25">
      <c r="B2224" s="784">
        <v>2216</v>
      </c>
      <c r="C2224" s="785" t="s">
        <v>3034</v>
      </c>
      <c r="D2224" s="785" t="s">
        <v>14137</v>
      </c>
      <c r="E2224" s="807" t="s">
        <v>14138</v>
      </c>
      <c r="F2224" s="785" t="s">
        <v>16559</v>
      </c>
      <c r="G2224" s="807" t="s">
        <v>10200</v>
      </c>
      <c r="H2224" s="807"/>
      <c r="I2224" s="807"/>
      <c r="J2224" s="807"/>
      <c r="K2224" s="807"/>
      <c r="L2224" s="807">
        <f t="shared" si="182"/>
        <v>138</v>
      </c>
      <c r="M2224" s="807"/>
      <c r="N2224" s="790">
        <v>11.5</v>
      </c>
      <c r="O2224" s="790"/>
      <c r="P2224" s="788"/>
      <c r="Q2224" s="807" t="s">
        <v>14139</v>
      </c>
      <c r="R2224" s="807" t="s">
        <v>16715</v>
      </c>
      <c r="S2224" s="807" t="s">
        <v>8952</v>
      </c>
      <c r="T2224" s="807" t="s">
        <v>14140</v>
      </c>
      <c r="U2224" s="807"/>
      <c r="V2224" s="963">
        <v>2</v>
      </c>
      <c r="W2224" s="807" t="s">
        <v>10462</v>
      </c>
      <c r="X2224" s="807">
        <v>1</v>
      </c>
      <c r="Y2224" s="807"/>
      <c r="Z2224" s="807"/>
      <c r="AA2224" s="807"/>
      <c r="AB2224" s="807"/>
      <c r="AC2224" s="807"/>
      <c r="AD2224" s="807"/>
      <c r="AE2224" s="807"/>
      <c r="AF2224" s="807"/>
      <c r="AG2224" s="807"/>
      <c r="AH2224" s="807"/>
      <c r="AI2224" s="807"/>
      <c r="AJ2224" s="807"/>
    </row>
    <row r="2225" spans="2:36" ht="30" customHeight="1" x14ac:dyDescent="0.25">
      <c r="B2225" s="784">
        <v>2217</v>
      </c>
      <c r="C2225" s="785" t="s">
        <v>3034</v>
      </c>
      <c r="D2225" s="785" t="s">
        <v>14164</v>
      </c>
      <c r="E2225" s="807" t="s">
        <v>14141</v>
      </c>
      <c r="F2225" s="785" t="s">
        <v>16559</v>
      </c>
      <c r="G2225" s="807" t="s">
        <v>10200</v>
      </c>
      <c r="H2225" s="807"/>
      <c r="I2225" s="807"/>
      <c r="J2225" s="807"/>
      <c r="K2225" s="807"/>
      <c r="L2225" s="807">
        <f t="shared" si="182"/>
        <v>116.39999999999999</v>
      </c>
      <c r="M2225" s="807"/>
      <c r="N2225" s="790">
        <v>9.6999999999999993</v>
      </c>
      <c r="O2225" s="790"/>
      <c r="P2225" s="788"/>
      <c r="Q2225" s="807" t="s">
        <v>14139</v>
      </c>
      <c r="R2225" s="807" t="s">
        <v>16715</v>
      </c>
      <c r="S2225" s="807" t="s">
        <v>8952</v>
      </c>
      <c r="T2225" s="807" t="s">
        <v>14142</v>
      </c>
      <c r="U2225" s="807"/>
      <c r="V2225" s="963">
        <v>2</v>
      </c>
      <c r="W2225" s="807" t="s">
        <v>10462</v>
      </c>
      <c r="X2225" s="807">
        <v>1</v>
      </c>
      <c r="Y2225" s="807"/>
      <c r="Z2225" s="807"/>
      <c r="AA2225" s="807"/>
      <c r="AB2225" s="807"/>
      <c r="AC2225" s="807"/>
      <c r="AD2225" s="807"/>
      <c r="AE2225" s="807"/>
      <c r="AF2225" s="807"/>
      <c r="AG2225" s="807"/>
      <c r="AH2225" s="807"/>
      <c r="AI2225" s="807"/>
      <c r="AJ2225" s="807"/>
    </row>
    <row r="2226" spans="2:36" ht="45" customHeight="1" x14ac:dyDescent="0.25">
      <c r="B2226" s="784">
        <v>2218</v>
      </c>
      <c r="C2226" s="785" t="s">
        <v>2759</v>
      </c>
      <c r="D2226" s="785" t="s">
        <v>14145</v>
      </c>
      <c r="E2226" s="807" t="s">
        <v>14144</v>
      </c>
      <c r="F2226" s="785" t="s">
        <v>14139</v>
      </c>
      <c r="G2226" s="807" t="s">
        <v>10200</v>
      </c>
      <c r="H2226" s="807"/>
      <c r="I2226" s="807"/>
      <c r="J2226" s="807"/>
      <c r="K2226" s="807"/>
      <c r="L2226" s="807">
        <f t="shared" si="182"/>
        <v>105.60000000000001</v>
      </c>
      <c r="M2226" s="807"/>
      <c r="N2226" s="790">
        <v>8.8000000000000007</v>
      </c>
      <c r="O2226" s="790"/>
      <c r="P2226" s="788"/>
      <c r="Q2226" s="807" t="s">
        <v>14139</v>
      </c>
      <c r="R2226" s="807" t="s">
        <v>16715</v>
      </c>
      <c r="S2226" s="807" t="s">
        <v>8952</v>
      </c>
      <c r="T2226" s="807" t="s">
        <v>11726</v>
      </c>
      <c r="U2226" s="807"/>
      <c r="V2226" s="963"/>
      <c r="W2226" s="807"/>
      <c r="X2226" s="807"/>
      <c r="Y2226" s="807"/>
      <c r="Z2226" s="807"/>
      <c r="AA2226" s="807"/>
      <c r="AB2226" s="807"/>
      <c r="AC2226" s="807"/>
      <c r="AD2226" s="807"/>
      <c r="AE2226" s="807"/>
      <c r="AF2226" s="807"/>
      <c r="AG2226" s="807"/>
      <c r="AH2226" s="807"/>
      <c r="AI2226" s="807"/>
      <c r="AJ2226" s="807"/>
    </row>
    <row r="2227" spans="2:36" ht="45" customHeight="1" x14ac:dyDescent="0.25">
      <c r="B2227" s="784">
        <v>2219</v>
      </c>
      <c r="C2227" s="785" t="s">
        <v>2759</v>
      </c>
      <c r="D2227" s="785" t="s">
        <v>14145</v>
      </c>
      <c r="E2227" s="807" t="s">
        <v>14148</v>
      </c>
      <c r="F2227" s="785" t="s">
        <v>14139</v>
      </c>
      <c r="G2227" s="807" t="s">
        <v>10200</v>
      </c>
      <c r="H2227" s="807"/>
      <c r="I2227" s="807"/>
      <c r="J2227" s="807"/>
      <c r="K2227" s="807"/>
      <c r="L2227" s="807">
        <f t="shared" si="182"/>
        <v>117.60000000000001</v>
      </c>
      <c r="M2227" s="807"/>
      <c r="N2227" s="790">
        <v>9.8000000000000007</v>
      </c>
      <c r="O2227" s="790"/>
      <c r="P2227" s="788"/>
      <c r="Q2227" s="807" t="s">
        <v>14139</v>
      </c>
      <c r="R2227" s="807" t="s">
        <v>16715</v>
      </c>
      <c r="S2227" s="807" t="s">
        <v>8952</v>
      </c>
      <c r="T2227" s="807" t="s">
        <v>11726</v>
      </c>
      <c r="U2227" s="807"/>
      <c r="V2227" s="963"/>
      <c r="W2227" s="807"/>
      <c r="X2227" s="807"/>
      <c r="Y2227" s="807"/>
      <c r="Z2227" s="807"/>
      <c r="AA2227" s="807"/>
      <c r="AB2227" s="807"/>
      <c r="AC2227" s="807"/>
      <c r="AD2227" s="807"/>
      <c r="AE2227" s="807"/>
      <c r="AF2227" s="807"/>
      <c r="AG2227" s="807"/>
      <c r="AH2227" s="807"/>
      <c r="AI2227" s="807"/>
      <c r="AJ2227" s="807"/>
    </row>
    <row r="2228" spans="2:36" ht="45" customHeight="1" x14ac:dyDescent="0.25">
      <c r="B2228" s="784">
        <v>2220</v>
      </c>
      <c r="C2228" s="785" t="s">
        <v>2759</v>
      </c>
      <c r="D2228" s="785" t="s">
        <v>17568</v>
      </c>
      <c r="E2228" s="807" t="s">
        <v>14158</v>
      </c>
      <c r="F2228" s="785" t="s">
        <v>14336</v>
      </c>
      <c r="G2228" s="807" t="s">
        <v>10200</v>
      </c>
      <c r="H2228" s="807"/>
      <c r="I2228" s="807"/>
      <c r="J2228" s="807"/>
      <c r="K2228" s="807"/>
      <c r="L2228" s="807">
        <f t="shared" si="182"/>
        <v>290.39999999999998</v>
      </c>
      <c r="M2228" s="807"/>
      <c r="N2228" s="790">
        <v>24.2</v>
      </c>
      <c r="O2228" s="790"/>
      <c r="P2228" s="788"/>
      <c r="Q2228" s="807" t="s">
        <v>14336</v>
      </c>
      <c r="R2228" s="807" t="s">
        <v>16715</v>
      </c>
      <c r="S2228" s="807" t="s">
        <v>8952</v>
      </c>
      <c r="T2228" s="807" t="s">
        <v>17500</v>
      </c>
      <c r="U2228" s="807"/>
      <c r="V2228" s="963">
        <v>1</v>
      </c>
      <c r="W2228" s="807"/>
      <c r="X2228" s="807"/>
      <c r="Y2228" s="807"/>
      <c r="Z2228" s="807"/>
      <c r="AA2228" s="807"/>
      <c r="AB2228" s="807"/>
      <c r="AC2228" s="807"/>
      <c r="AD2228" s="807"/>
      <c r="AE2228" s="807"/>
      <c r="AF2228" s="807"/>
      <c r="AG2228" s="807"/>
      <c r="AH2228" s="807"/>
      <c r="AI2228" s="807"/>
      <c r="AJ2228" s="807"/>
    </row>
    <row r="2229" spans="2:36" ht="30" customHeight="1" x14ac:dyDescent="0.25">
      <c r="B2229" s="784">
        <v>2221</v>
      </c>
      <c r="C2229" s="785" t="s">
        <v>2817</v>
      </c>
      <c r="D2229" s="785" t="s">
        <v>14159</v>
      </c>
      <c r="E2229" s="807" t="s">
        <v>14160</v>
      </c>
      <c r="F2229" s="785" t="s">
        <v>14161</v>
      </c>
      <c r="G2229" s="807" t="s">
        <v>10200</v>
      </c>
      <c r="H2229" s="807"/>
      <c r="I2229" s="807"/>
      <c r="J2229" s="807"/>
      <c r="K2229" s="807"/>
      <c r="L2229" s="807">
        <f t="shared" si="182"/>
        <v>39.599999999999994</v>
      </c>
      <c r="M2229" s="807"/>
      <c r="N2229" s="790">
        <v>3.3</v>
      </c>
      <c r="O2229" s="790"/>
      <c r="P2229" s="788"/>
      <c r="Q2229" s="807" t="s">
        <v>14161</v>
      </c>
      <c r="R2229" s="807" t="s">
        <v>16715</v>
      </c>
      <c r="S2229" s="807" t="s">
        <v>8952</v>
      </c>
      <c r="T2229" s="807" t="s">
        <v>14162</v>
      </c>
      <c r="U2229" s="807"/>
      <c r="V2229" s="963">
        <v>1</v>
      </c>
      <c r="W2229" s="807"/>
      <c r="X2229" s="807"/>
      <c r="Y2229" s="807"/>
      <c r="Z2229" s="807"/>
      <c r="AA2229" s="807"/>
      <c r="AB2229" s="807"/>
      <c r="AC2229" s="807"/>
      <c r="AD2229" s="807"/>
      <c r="AE2229" s="807"/>
      <c r="AF2229" s="807"/>
      <c r="AG2229" s="807"/>
      <c r="AH2229" s="807"/>
      <c r="AI2229" s="807"/>
      <c r="AJ2229" s="807"/>
    </row>
    <row r="2230" spans="2:36" ht="30" customHeight="1" x14ac:dyDescent="0.25">
      <c r="B2230" s="784">
        <v>2222</v>
      </c>
      <c r="C2230" s="785" t="s">
        <v>9510</v>
      </c>
      <c r="D2230" s="785" t="s">
        <v>14165</v>
      </c>
      <c r="E2230" s="807" t="s">
        <v>14167</v>
      </c>
      <c r="F2230" s="785" t="s">
        <v>14166</v>
      </c>
      <c r="G2230" s="807" t="s">
        <v>10200</v>
      </c>
      <c r="H2230" s="807"/>
      <c r="I2230" s="807"/>
      <c r="J2230" s="807"/>
      <c r="K2230" s="807"/>
      <c r="L2230" s="807">
        <f t="shared" si="182"/>
        <v>9.6000000000000014</v>
      </c>
      <c r="M2230" s="807"/>
      <c r="N2230" s="790">
        <v>0.8</v>
      </c>
      <c r="O2230" s="790"/>
      <c r="P2230" s="788"/>
      <c r="Q2230" s="807" t="s">
        <v>14166</v>
      </c>
      <c r="R2230" s="807" t="s">
        <v>16715</v>
      </c>
      <c r="S2230" s="807" t="s">
        <v>8952</v>
      </c>
      <c r="T2230" s="807" t="s">
        <v>14168</v>
      </c>
      <c r="U2230" s="807"/>
      <c r="V2230" s="963"/>
      <c r="W2230" s="807"/>
      <c r="X2230" s="807"/>
      <c r="Y2230" s="807"/>
      <c r="Z2230" s="807" t="s">
        <v>9475</v>
      </c>
      <c r="AA2230" s="807"/>
      <c r="AB2230" s="807"/>
      <c r="AC2230" s="807"/>
      <c r="AD2230" s="807"/>
      <c r="AE2230" s="807"/>
      <c r="AF2230" s="807"/>
      <c r="AG2230" s="807"/>
      <c r="AH2230" s="807"/>
      <c r="AI2230" s="807"/>
      <c r="AJ2230" s="807"/>
    </row>
    <row r="2231" spans="2:36" ht="45" customHeight="1" x14ac:dyDescent="0.25">
      <c r="B2231" s="784">
        <v>2223</v>
      </c>
      <c r="C2231" s="785" t="s">
        <v>2759</v>
      </c>
      <c r="D2231" s="785" t="s">
        <v>14170</v>
      </c>
      <c r="E2231" s="807" t="s">
        <v>14171</v>
      </c>
      <c r="F2231" s="785" t="s">
        <v>14169</v>
      </c>
      <c r="G2231" s="807" t="s">
        <v>10200</v>
      </c>
      <c r="H2231" s="807"/>
      <c r="I2231" s="807"/>
      <c r="J2231" s="807"/>
      <c r="K2231" s="807"/>
      <c r="L2231" s="807">
        <f t="shared" si="182"/>
        <v>356.4</v>
      </c>
      <c r="M2231" s="807"/>
      <c r="N2231" s="790">
        <v>29.7</v>
      </c>
      <c r="O2231" s="790"/>
      <c r="P2231" s="788"/>
      <c r="Q2231" s="807" t="s">
        <v>14169</v>
      </c>
      <c r="R2231" s="807" t="s">
        <v>16715</v>
      </c>
      <c r="S2231" s="807" t="s">
        <v>8952</v>
      </c>
      <c r="T2231" s="807" t="s">
        <v>14172</v>
      </c>
      <c r="U2231" s="807"/>
      <c r="V2231" s="963">
        <v>2</v>
      </c>
      <c r="W2231" s="807"/>
      <c r="X2231" s="807"/>
      <c r="Y2231" s="807"/>
      <c r="Z2231" s="807"/>
      <c r="AA2231" s="807"/>
      <c r="AB2231" s="807"/>
      <c r="AC2231" s="807"/>
      <c r="AD2231" s="807"/>
      <c r="AE2231" s="807"/>
      <c r="AF2231" s="807"/>
      <c r="AG2231" s="807"/>
      <c r="AH2231" s="807"/>
      <c r="AI2231" s="807"/>
      <c r="AJ2231" s="807"/>
    </row>
    <row r="2232" spans="2:36" ht="30" customHeight="1" x14ac:dyDescent="0.25">
      <c r="B2232" s="784">
        <v>2224</v>
      </c>
      <c r="C2232" s="785" t="s">
        <v>3034</v>
      </c>
      <c r="D2232" s="785" t="s">
        <v>14173</v>
      </c>
      <c r="E2232" s="807" t="s">
        <v>14174</v>
      </c>
      <c r="F2232" s="785" t="s">
        <v>14176</v>
      </c>
      <c r="G2232" s="807" t="s">
        <v>10200</v>
      </c>
      <c r="H2232" s="807"/>
      <c r="I2232" s="807"/>
      <c r="J2232" s="807"/>
      <c r="K2232" s="807"/>
      <c r="L2232" s="807">
        <f t="shared" si="182"/>
        <v>59.04</v>
      </c>
      <c r="M2232" s="807"/>
      <c r="N2232" s="790">
        <v>4.92</v>
      </c>
      <c r="O2232" s="790"/>
      <c r="P2232" s="788"/>
      <c r="Q2232" s="807"/>
      <c r="R2232" s="807" t="s">
        <v>16715</v>
      </c>
      <c r="S2232" s="807" t="s">
        <v>9057</v>
      </c>
      <c r="T2232" s="807"/>
      <c r="U2232" s="807">
        <v>3.5</v>
      </c>
      <c r="V2232" s="963"/>
      <c r="W2232" s="807"/>
      <c r="X2232" s="807"/>
      <c r="Y2232" s="807"/>
      <c r="Z2232" s="807" t="s">
        <v>14175</v>
      </c>
      <c r="AA2232" s="807"/>
      <c r="AB2232" s="807"/>
      <c r="AC2232" s="807" t="s">
        <v>10027</v>
      </c>
      <c r="AD2232" s="807" t="s">
        <v>2239</v>
      </c>
      <c r="AE2232" s="807" t="s">
        <v>10027</v>
      </c>
      <c r="AF2232" s="807"/>
      <c r="AG2232" s="807"/>
      <c r="AH2232" s="807"/>
      <c r="AI2232" s="807"/>
      <c r="AJ2232" s="807"/>
    </row>
    <row r="2233" spans="2:36" ht="105" customHeight="1" x14ac:dyDescent="0.25">
      <c r="B2233" s="784">
        <v>2225</v>
      </c>
      <c r="C2233" s="785" t="s">
        <v>2759</v>
      </c>
      <c r="D2233" s="785" t="s">
        <v>14178</v>
      </c>
      <c r="E2233" s="807" t="s">
        <v>14179</v>
      </c>
      <c r="F2233" s="785" t="s">
        <v>14180</v>
      </c>
      <c r="G2233" s="807" t="s">
        <v>10200</v>
      </c>
      <c r="H2233" s="807"/>
      <c r="I2233" s="807"/>
      <c r="J2233" s="807"/>
      <c r="K2233" s="807"/>
      <c r="L2233" s="807">
        <f t="shared" si="182"/>
        <v>2.88</v>
      </c>
      <c r="M2233" s="807"/>
      <c r="N2233" s="790">
        <v>0.24</v>
      </c>
      <c r="O2233" s="790"/>
      <c r="P2233" s="788"/>
      <c r="Q2233" s="807" t="s">
        <v>14180</v>
      </c>
      <c r="R2233" s="807" t="s">
        <v>16715</v>
      </c>
      <c r="S2233" s="807" t="s">
        <v>8952</v>
      </c>
      <c r="T2233" s="807" t="s">
        <v>17582</v>
      </c>
      <c r="U2233" s="807"/>
      <c r="V2233" s="963"/>
      <c r="W2233" s="807"/>
      <c r="X2233" s="807"/>
      <c r="Y2233" s="807"/>
      <c r="Z2233" s="807" t="s">
        <v>14175</v>
      </c>
      <c r="AA2233" s="807"/>
      <c r="AB2233" s="807"/>
      <c r="AC2233" s="807"/>
      <c r="AD2233" s="807"/>
      <c r="AE2233" s="807"/>
      <c r="AF2233" s="807"/>
      <c r="AG2233" s="807"/>
      <c r="AH2233" s="807"/>
      <c r="AI2233" s="807"/>
      <c r="AJ2233" s="807"/>
    </row>
    <row r="2234" spans="2:36" ht="45" customHeight="1" x14ac:dyDescent="0.25">
      <c r="B2234" s="784">
        <v>2226</v>
      </c>
      <c r="C2234" s="785" t="s">
        <v>2759</v>
      </c>
      <c r="D2234" s="785" t="s">
        <v>14183</v>
      </c>
      <c r="E2234" s="807" t="s">
        <v>14184</v>
      </c>
      <c r="F2234" s="785" t="s">
        <v>14185</v>
      </c>
      <c r="G2234" s="807" t="s">
        <v>10200</v>
      </c>
      <c r="H2234" s="807"/>
      <c r="I2234" s="807"/>
      <c r="J2234" s="807"/>
      <c r="K2234" s="807"/>
      <c r="L2234" s="807">
        <f t="shared" si="182"/>
        <v>96</v>
      </c>
      <c r="M2234" s="807"/>
      <c r="N2234" s="790">
        <v>8</v>
      </c>
      <c r="O2234" s="790"/>
      <c r="P2234" s="788"/>
      <c r="Q2234" s="807" t="s">
        <v>14185</v>
      </c>
      <c r="R2234" s="807" t="s">
        <v>16715</v>
      </c>
      <c r="S2234" s="807" t="s">
        <v>8952</v>
      </c>
      <c r="T2234" s="807" t="s">
        <v>14186</v>
      </c>
      <c r="U2234" s="807"/>
      <c r="V2234" s="963"/>
      <c r="W2234" s="807"/>
      <c r="X2234" s="807"/>
      <c r="Y2234" s="807"/>
      <c r="Z2234" s="807"/>
      <c r="AA2234" s="807"/>
      <c r="AB2234" s="807"/>
      <c r="AC2234" s="807"/>
      <c r="AD2234" s="807"/>
      <c r="AE2234" s="807"/>
      <c r="AF2234" s="807"/>
      <c r="AG2234" s="807"/>
      <c r="AH2234" s="807"/>
      <c r="AI2234" s="807"/>
      <c r="AJ2234" s="807"/>
    </row>
    <row r="2235" spans="2:36" ht="45" customHeight="1" x14ac:dyDescent="0.25">
      <c r="B2235" s="784">
        <v>2227</v>
      </c>
      <c r="C2235" s="785" t="s">
        <v>2759</v>
      </c>
      <c r="D2235" s="785" t="s">
        <v>14187</v>
      </c>
      <c r="E2235" s="807" t="s">
        <v>14190</v>
      </c>
      <c r="F2235" s="785" t="s">
        <v>14188</v>
      </c>
      <c r="G2235" s="807" t="s">
        <v>10200</v>
      </c>
      <c r="H2235" s="807"/>
      <c r="I2235" s="807"/>
      <c r="J2235" s="807"/>
      <c r="K2235" s="807"/>
      <c r="L2235" s="807"/>
      <c r="M2235" s="807"/>
      <c r="N2235" s="790">
        <v>0</v>
      </c>
      <c r="O2235" s="790"/>
      <c r="P2235" s="788"/>
      <c r="Q2235" s="807" t="s">
        <v>14188</v>
      </c>
      <c r="R2235" s="807" t="s">
        <v>16715</v>
      </c>
      <c r="S2235" s="807" t="s">
        <v>8952</v>
      </c>
      <c r="T2235" s="807" t="s">
        <v>14189</v>
      </c>
      <c r="U2235" s="807"/>
      <c r="V2235" s="963">
        <v>1</v>
      </c>
      <c r="W2235" s="807"/>
      <c r="X2235" s="807"/>
      <c r="Y2235" s="807"/>
      <c r="Z2235" s="807"/>
      <c r="AA2235" s="807"/>
      <c r="AB2235" s="807"/>
      <c r="AC2235" s="807"/>
      <c r="AD2235" s="807"/>
      <c r="AE2235" s="807"/>
      <c r="AF2235" s="807"/>
      <c r="AG2235" s="807"/>
      <c r="AH2235" s="807"/>
      <c r="AI2235" s="807"/>
      <c r="AJ2235" s="807"/>
    </row>
    <row r="2236" spans="2:36" ht="45" customHeight="1" x14ac:dyDescent="0.25">
      <c r="B2236" s="784">
        <v>2228</v>
      </c>
      <c r="C2236" s="785" t="s">
        <v>2759</v>
      </c>
      <c r="D2236" s="785" t="s">
        <v>14191</v>
      </c>
      <c r="E2236" s="807" t="s">
        <v>14194</v>
      </c>
      <c r="F2236" s="785" t="s">
        <v>14192</v>
      </c>
      <c r="G2236" s="807" t="s">
        <v>10200</v>
      </c>
      <c r="H2236" s="807"/>
      <c r="I2236" s="807"/>
      <c r="J2236" s="807"/>
      <c r="K2236" s="807"/>
      <c r="L2236" s="807">
        <f t="shared" si="182"/>
        <v>48</v>
      </c>
      <c r="M2236" s="807"/>
      <c r="N2236" s="790">
        <v>4</v>
      </c>
      <c r="O2236" s="790"/>
      <c r="P2236" s="788"/>
      <c r="Q2236" s="807" t="s">
        <v>14192</v>
      </c>
      <c r="R2236" s="807" t="s">
        <v>16715</v>
      </c>
      <c r="S2236" s="807" t="s">
        <v>8952</v>
      </c>
      <c r="T2236" s="807" t="s">
        <v>14193</v>
      </c>
      <c r="U2236" s="807"/>
      <c r="V2236" s="963"/>
      <c r="W2236" s="807"/>
      <c r="X2236" s="807"/>
      <c r="Y2236" s="807"/>
      <c r="Z2236" s="807" t="s">
        <v>9475</v>
      </c>
      <c r="AA2236" s="807"/>
      <c r="AB2236" s="807"/>
      <c r="AC2236" s="807"/>
      <c r="AD2236" s="807"/>
      <c r="AE2236" s="807"/>
      <c r="AF2236" s="807"/>
      <c r="AG2236" s="807"/>
      <c r="AH2236" s="807"/>
      <c r="AI2236" s="807"/>
      <c r="AJ2236" s="807"/>
    </row>
    <row r="2237" spans="2:36" ht="30" customHeight="1" x14ac:dyDescent="0.25">
      <c r="B2237" s="784">
        <v>2229</v>
      </c>
      <c r="C2237" s="785" t="s">
        <v>1191</v>
      </c>
      <c r="D2237" s="785" t="s">
        <v>14195</v>
      </c>
      <c r="E2237" s="807" t="s">
        <v>14197</v>
      </c>
      <c r="F2237" s="785" t="s">
        <v>14198</v>
      </c>
      <c r="G2237" s="807" t="s">
        <v>10200</v>
      </c>
      <c r="H2237" s="807"/>
      <c r="I2237" s="807"/>
      <c r="J2237" s="807"/>
      <c r="K2237" s="807"/>
      <c r="L2237" s="807">
        <f t="shared" si="182"/>
        <v>105.60000000000001</v>
      </c>
      <c r="M2237" s="807"/>
      <c r="N2237" s="790">
        <v>8.8000000000000007</v>
      </c>
      <c r="O2237" s="790"/>
      <c r="P2237" s="788"/>
      <c r="Q2237" s="807" t="s">
        <v>14198</v>
      </c>
      <c r="R2237" s="807" t="s">
        <v>16715</v>
      </c>
      <c r="S2237" s="807" t="s">
        <v>8952</v>
      </c>
      <c r="T2237" s="807" t="s">
        <v>14196</v>
      </c>
      <c r="U2237" s="807"/>
      <c r="V2237" s="963">
        <v>1</v>
      </c>
      <c r="W2237" s="807"/>
      <c r="X2237" s="807"/>
      <c r="Y2237" s="807"/>
      <c r="Z2237" s="807"/>
      <c r="AA2237" s="807"/>
      <c r="AB2237" s="807"/>
      <c r="AC2237" s="807"/>
      <c r="AD2237" s="807"/>
      <c r="AE2237" s="807"/>
      <c r="AF2237" s="807"/>
      <c r="AG2237" s="807"/>
      <c r="AH2237" s="807"/>
      <c r="AI2237" s="807"/>
      <c r="AJ2237" s="807"/>
    </row>
    <row r="2238" spans="2:36" ht="45" customHeight="1" x14ac:dyDescent="0.25">
      <c r="B2238" s="784">
        <v>2230</v>
      </c>
      <c r="C2238" s="785" t="s">
        <v>2759</v>
      </c>
      <c r="D2238" s="785" t="s">
        <v>14298</v>
      </c>
      <c r="E2238" s="807" t="s">
        <v>14299</v>
      </c>
      <c r="F2238" s="785" t="s">
        <v>3092</v>
      </c>
      <c r="G2238" s="807" t="s">
        <v>10200</v>
      </c>
      <c r="H2238" s="807"/>
      <c r="I2238" s="807"/>
      <c r="J2238" s="807"/>
      <c r="K2238" s="807"/>
      <c r="L2238" s="807">
        <f t="shared" si="182"/>
        <v>26.400000000000002</v>
      </c>
      <c r="M2238" s="807"/>
      <c r="N2238" s="790">
        <v>2.2000000000000002</v>
      </c>
      <c r="O2238" s="790"/>
      <c r="P2238" s="788"/>
      <c r="Q2238" s="807" t="s">
        <v>3092</v>
      </c>
      <c r="R2238" s="807" t="s">
        <v>16715</v>
      </c>
      <c r="S2238" s="807" t="s">
        <v>8952</v>
      </c>
      <c r="T2238" s="807" t="s">
        <v>3095</v>
      </c>
      <c r="U2238" s="807"/>
      <c r="V2238" s="963"/>
      <c r="W2238" s="807"/>
      <c r="X2238" s="807"/>
      <c r="Y2238" s="807"/>
      <c r="Z2238" s="807" t="s">
        <v>11654</v>
      </c>
      <c r="AA2238" s="807"/>
      <c r="AB2238" s="807"/>
      <c r="AC2238" s="807"/>
      <c r="AD2238" s="807"/>
      <c r="AE2238" s="807"/>
      <c r="AF2238" s="807"/>
      <c r="AG2238" s="807"/>
      <c r="AH2238" s="807"/>
      <c r="AI2238" s="807"/>
      <c r="AJ2238" s="807"/>
    </row>
    <row r="2239" spans="2:36" ht="30" customHeight="1" x14ac:dyDescent="0.25">
      <c r="B2239" s="784">
        <v>2231</v>
      </c>
      <c r="C2239" s="785" t="s">
        <v>2809</v>
      </c>
      <c r="D2239" s="785" t="s">
        <v>14300</v>
      </c>
      <c r="E2239" s="807" t="s">
        <v>14302</v>
      </c>
      <c r="F2239" s="785" t="s">
        <v>14303</v>
      </c>
      <c r="G2239" s="807" t="s">
        <v>10200</v>
      </c>
      <c r="H2239" s="807"/>
      <c r="I2239" s="807"/>
      <c r="J2239" s="807"/>
      <c r="K2239" s="807"/>
      <c r="L2239" s="807">
        <f t="shared" si="182"/>
        <v>52.800000000000004</v>
      </c>
      <c r="M2239" s="807"/>
      <c r="N2239" s="790">
        <v>4.4000000000000004</v>
      </c>
      <c r="O2239" s="790"/>
      <c r="P2239" s="788"/>
      <c r="Q2239" s="807" t="s">
        <v>14303</v>
      </c>
      <c r="R2239" s="807" t="s">
        <v>16715</v>
      </c>
      <c r="S2239" s="807" t="s">
        <v>8952</v>
      </c>
      <c r="T2239" s="811" t="s">
        <v>14301</v>
      </c>
      <c r="U2239" s="807"/>
      <c r="V2239" s="963">
        <v>2</v>
      </c>
      <c r="W2239" s="807"/>
      <c r="X2239" s="807"/>
      <c r="Y2239" s="807"/>
      <c r="Z2239" s="807"/>
      <c r="AA2239" s="807"/>
      <c r="AB2239" s="807"/>
      <c r="AC2239" s="807"/>
      <c r="AD2239" s="807"/>
      <c r="AE2239" s="807"/>
      <c r="AF2239" s="807"/>
      <c r="AG2239" s="807"/>
      <c r="AH2239" s="807"/>
      <c r="AI2239" s="807"/>
      <c r="AJ2239" s="807"/>
    </row>
    <row r="2240" spans="2:36" ht="30" customHeight="1" x14ac:dyDescent="0.25">
      <c r="B2240" s="784">
        <v>2232</v>
      </c>
      <c r="C2240" s="785" t="s">
        <v>3162</v>
      </c>
      <c r="D2240" s="785" t="s">
        <v>8362</v>
      </c>
      <c r="E2240" s="807" t="s">
        <v>14306</v>
      </c>
      <c r="F2240" s="785" t="s">
        <v>14305</v>
      </c>
      <c r="G2240" s="807" t="s">
        <v>10200</v>
      </c>
      <c r="H2240" s="807"/>
      <c r="I2240" s="807"/>
      <c r="J2240" s="807"/>
      <c r="K2240" s="807"/>
      <c r="L2240" s="807">
        <f t="shared" si="182"/>
        <v>36</v>
      </c>
      <c r="M2240" s="807"/>
      <c r="N2240" s="790">
        <v>3</v>
      </c>
      <c r="O2240" s="790"/>
      <c r="P2240" s="788"/>
      <c r="Q2240" s="807" t="s">
        <v>14305</v>
      </c>
      <c r="R2240" s="807" t="s">
        <v>16715</v>
      </c>
      <c r="S2240" s="807" t="s">
        <v>8952</v>
      </c>
      <c r="T2240" s="811" t="s">
        <v>14304</v>
      </c>
      <c r="U2240" s="807"/>
      <c r="V2240" s="963"/>
      <c r="W2240" s="807"/>
      <c r="X2240" s="807"/>
      <c r="Y2240" s="807"/>
      <c r="Z2240" s="807" t="s">
        <v>11654</v>
      </c>
      <c r="AA2240" s="807"/>
      <c r="AB2240" s="807"/>
      <c r="AC2240" s="807"/>
      <c r="AD2240" s="807"/>
      <c r="AE2240" s="807"/>
      <c r="AF2240" s="807"/>
      <c r="AG2240" s="807"/>
      <c r="AH2240" s="807"/>
      <c r="AI2240" s="807"/>
      <c r="AJ2240" s="807"/>
    </row>
    <row r="2241" spans="2:36" ht="60" customHeight="1" x14ac:dyDescent="0.25">
      <c r="B2241" s="784">
        <v>2233</v>
      </c>
      <c r="C2241" s="785" t="s">
        <v>2759</v>
      </c>
      <c r="D2241" s="785" t="s">
        <v>14307</v>
      </c>
      <c r="E2241" s="807" t="s">
        <v>14308</v>
      </c>
      <c r="F2241" s="785" t="s">
        <v>14309</v>
      </c>
      <c r="G2241" s="807" t="s">
        <v>10200</v>
      </c>
      <c r="H2241" s="807"/>
      <c r="I2241" s="807"/>
      <c r="J2241" s="807"/>
      <c r="K2241" s="807"/>
      <c r="L2241" s="807">
        <f t="shared" si="182"/>
        <v>8.64</v>
      </c>
      <c r="M2241" s="807"/>
      <c r="N2241" s="790">
        <v>0.72</v>
      </c>
      <c r="O2241" s="790"/>
      <c r="P2241" s="788"/>
      <c r="Q2241" s="807" t="s">
        <v>14309</v>
      </c>
      <c r="R2241" s="807" t="s">
        <v>16715</v>
      </c>
      <c r="S2241" s="807" t="s">
        <v>8952</v>
      </c>
      <c r="T2241" s="811" t="s">
        <v>14310</v>
      </c>
      <c r="U2241" s="807"/>
      <c r="V2241" s="963"/>
      <c r="W2241" s="807"/>
      <c r="X2241" s="807"/>
      <c r="Y2241" s="807"/>
      <c r="Z2241" s="807" t="s">
        <v>12789</v>
      </c>
      <c r="AA2241" s="807"/>
      <c r="AB2241" s="807"/>
      <c r="AC2241" s="807"/>
      <c r="AD2241" s="807"/>
      <c r="AE2241" s="807"/>
      <c r="AF2241" s="807"/>
      <c r="AG2241" s="807"/>
      <c r="AH2241" s="807"/>
      <c r="AI2241" s="807"/>
      <c r="AJ2241" s="807"/>
    </row>
    <row r="2242" spans="2:36" ht="30" customHeight="1" x14ac:dyDescent="0.25">
      <c r="B2242" s="784">
        <v>2234</v>
      </c>
      <c r="C2242" s="785" t="s">
        <v>2844</v>
      </c>
      <c r="D2242" s="785" t="s">
        <v>14311</v>
      </c>
      <c r="E2242" s="807" t="s">
        <v>14314</v>
      </c>
      <c r="F2242" s="785" t="s">
        <v>14312</v>
      </c>
      <c r="G2242" s="807" t="s">
        <v>10200</v>
      </c>
      <c r="H2242" s="807"/>
      <c r="I2242" s="807"/>
      <c r="J2242" s="807"/>
      <c r="K2242" s="807"/>
      <c r="L2242" s="807">
        <f t="shared" si="182"/>
        <v>26.400000000000002</v>
      </c>
      <c r="M2242" s="807"/>
      <c r="N2242" s="790">
        <v>2.2000000000000002</v>
      </c>
      <c r="O2242" s="790"/>
      <c r="P2242" s="788"/>
      <c r="Q2242" s="807" t="s">
        <v>14312</v>
      </c>
      <c r="R2242" s="807" t="s">
        <v>16715</v>
      </c>
      <c r="S2242" s="807" t="s">
        <v>8952</v>
      </c>
      <c r="T2242" s="811" t="s">
        <v>14313</v>
      </c>
      <c r="U2242" s="807"/>
      <c r="V2242" s="963">
        <v>1</v>
      </c>
      <c r="W2242" s="807"/>
      <c r="X2242" s="807"/>
      <c r="Y2242" s="807"/>
      <c r="Z2242" s="807"/>
      <c r="AA2242" s="807"/>
      <c r="AB2242" s="807"/>
      <c r="AC2242" s="807"/>
      <c r="AD2242" s="807"/>
      <c r="AE2242" s="807"/>
      <c r="AF2242" s="807"/>
      <c r="AG2242" s="807"/>
      <c r="AH2242" s="807"/>
      <c r="AI2242" s="807"/>
      <c r="AJ2242" s="807"/>
    </row>
    <row r="2243" spans="2:36" ht="45" customHeight="1" x14ac:dyDescent="0.25">
      <c r="B2243" s="784">
        <v>2235</v>
      </c>
      <c r="C2243" s="785" t="s">
        <v>2759</v>
      </c>
      <c r="D2243" s="785" t="s">
        <v>14316</v>
      </c>
      <c r="E2243" s="807" t="s">
        <v>14318</v>
      </c>
      <c r="F2243" s="785" t="s">
        <v>14317</v>
      </c>
      <c r="G2243" s="807" t="s">
        <v>10200</v>
      </c>
      <c r="H2243" s="807"/>
      <c r="I2243" s="807"/>
      <c r="J2243" s="807"/>
      <c r="K2243" s="807"/>
      <c r="L2243" s="807">
        <f t="shared" si="182"/>
        <v>9.6000000000000014</v>
      </c>
      <c r="M2243" s="807"/>
      <c r="N2243" s="790">
        <v>0.8</v>
      </c>
      <c r="O2243" s="790"/>
      <c r="P2243" s="788"/>
      <c r="Q2243" s="807" t="s">
        <v>14317</v>
      </c>
      <c r="R2243" s="807" t="s">
        <v>16715</v>
      </c>
      <c r="S2243" s="807" t="s">
        <v>8952</v>
      </c>
      <c r="T2243" s="811" t="s">
        <v>14319</v>
      </c>
      <c r="U2243" s="807"/>
      <c r="V2243" s="963"/>
      <c r="W2243" s="807"/>
      <c r="X2243" s="807"/>
      <c r="Y2243" s="807"/>
      <c r="Z2243" s="807" t="s">
        <v>9475</v>
      </c>
      <c r="AA2243" s="807"/>
      <c r="AB2243" s="807"/>
      <c r="AC2243" s="807"/>
      <c r="AD2243" s="807"/>
      <c r="AE2243" s="807"/>
      <c r="AF2243" s="807"/>
      <c r="AG2243" s="807"/>
      <c r="AH2243" s="807"/>
      <c r="AI2243" s="807"/>
      <c r="AJ2243" s="807"/>
    </row>
    <row r="2244" spans="2:36" ht="45" customHeight="1" x14ac:dyDescent="0.25">
      <c r="B2244" s="784">
        <v>2236</v>
      </c>
      <c r="C2244" s="785" t="s">
        <v>2759</v>
      </c>
      <c r="D2244" s="785" t="s">
        <v>14323</v>
      </c>
      <c r="E2244" s="807" t="s">
        <v>14326</v>
      </c>
      <c r="F2244" s="785" t="s">
        <v>14324</v>
      </c>
      <c r="G2244" s="807" t="s">
        <v>10200</v>
      </c>
      <c r="H2244" s="807"/>
      <c r="I2244" s="807"/>
      <c r="J2244" s="807"/>
      <c r="K2244" s="807"/>
      <c r="L2244" s="807">
        <f t="shared" si="182"/>
        <v>96</v>
      </c>
      <c r="M2244" s="807"/>
      <c r="N2244" s="790">
        <v>8</v>
      </c>
      <c r="O2244" s="790"/>
      <c r="P2244" s="788"/>
      <c r="Q2244" s="807" t="s">
        <v>14324</v>
      </c>
      <c r="R2244" s="807" t="s">
        <v>16715</v>
      </c>
      <c r="S2244" s="807" t="s">
        <v>8952</v>
      </c>
      <c r="T2244" s="811" t="s">
        <v>14325</v>
      </c>
      <c r="U2244" s="807"/>
      <c r="V2244" s="963"/>
      <c r="W2244" s="807"/>
      <c r="X2244" s="807"/>
      <c r="Y2244" s="807"/>
      <c r="Z2244" s="807"/>
      <c r="AA2244" s="807">
        <v>1</v>
      </c>
      <c r="AB2244" s="807"/>
      <c r="AC2244" s="807"/>
      <c r="AD2244" s="807"/>
      <c r="AE2244" s="807"/>
      <c r="AF2244" s="807"/>
      <c r="AG2244" s="807"/>
      <c r="AH2244" s="807"/>
      <c r="AI2244" s="807"/>
      <c r="AJ2244" s="807"/>
    </row>
    <row r="2245" spans="2:36" ht="45" customHeight="1" x14ac:dyDescent="0.25">
      <c r="B2245" s="784">
        <v>2237</v>
      </c>
      <c r="C2245" s="785" t="s">
        <v>2759</v>
      </c>
      <c r="D2245" s="785" t="s">
        <v>14332</v>
      </c>
      <c r="E2245" s="807" t="s">
        <v>14334</v>
      </c>
      <c r="F2245" s="785" t="s">
        <v>14335</v>
      </c>
      <c r="G2245" s="807" t="s">
        <v>10200</v>
      </c>
      <c r="H2245" s="807"/>
      <c r="I2245" s="807"/>
      <c r="J2245" s="807"/>
      <c r="K2245" s="807"/>
      <c r="L2245" s="807">
        <f t="shared" si="182"/>
        <v>39.599999999999994</v>
      </c>
      <c r="M2245" s="807"/>
      <c r="N2245" s="790">
        <v>3.3</v>
      </c>
      <c r="O2245" s="790"/>
      <c r="P2245" s="788"/>
      <c r="Q2245" s="807" t="s">
        <v>14335</v>
      </c>
      <c r="R2245" s="807" t="s">
        <v>16715</v>
      </c>
      <c r="S2245" s="807" t="s">
        <v>8952</v>
      </c>
      <c r="T2245" s="811" t="s">
        <v>14333</v>
      </c>
      <c r="U2245" s="807"/>
      <c r="V2245" s="963"/>
      <c r="W2245" s="807"/>
      <c r="X2245" s="807"/>
      <c r="Y2245" s="807"/>
      <c r="Z2245" s="807" t="s">
        <v>1589</v>
      </c>
      <c r="AA2245" s="807"/>
      <c r="AB2245" s="807"/>
      <c r="AC2245" s="807"/>
      <c r="AD2245" s="807"/>
      <c r="AE2245" s="807"/>
      <c r="AF2245" s="807"/>
      <c r="AG2245" s="807"/>
      <c r="AH2245" s="807"/>
      <c r="AI2245" s="807"/>
      <c r="AJ2245" s="807"/>
    </row>
    <row r="2246" spans="2:36" ht="45" customHeight="1" x14ac:dyDescent="0.25">
      <c r="B2246" s="784">
        <v>2238</v>
      </c>
      <c r="C2246" s="785" t="s">
        <v>2759</v>
      </c>
      <c r="D2246" s="785" t="s">
        <v>14344</v>
      </c>
      <c r="E2246" s="807" t="s">
        <v>17383</v>
      </c>
      <c r="F2246" s="785" t="s">
        <v>14345</v>
      </c>
      <c r="G2246" s="807" t="s">
        <v>10200</v>
      </c>
      <c r="H2246" s="807"/>
      <c r="I2246" s="807"/>
      <c r="J2246" s="807"/>
      <c r="K2246" s="807"/>
      <c r="L2246" s="807">
        <f t="shared" si="182"/>
        <v>171.60000000000002</v>
      </c>
      <c r="M2246" s="807"/>
      <c r="N2246" s="790">
        <v>14.3</v>
      </c>
      <c r="O2246" s="790"/>
      <c r="P2246" s="788"/>
      <c r="Q2246" s="807" t="s">
        <v>14345</v>
      </c>
      <c r="R2246" s="807" t="s">
        <v>16715</v>
      </c>
      <c r="S2246" s="807" t="s">
        <v>8952</v>
      </c>
      <c r="T2246" s="811" t="s">
        <v>14346</v>
      </c>
      <c r="U2246" s="807"/>
      <c r="V2246" s="963">
        <v>1</v>
      </c>
      <c r="W2246" s="807"/>
      <c r="X2246" s="807"/>
      <c r="Y2246" s="807"/>
      <c r="Z2246" s="807"/>
      <c r="AA2246" s="807"/>
      <c r="AB2246" s="807"/>
      <c r="AC2246" s="807"/>
      <c r="AD2246" s="807"/>
      <c r="AE2246" s="807"/>
      <c r="AF2246" s="807"/>
      <c r="AG2246" s="807"/>
      <c r="AH2246" s="807"/>
      <c r="AI2246" s="807"/>
      <c r="AJ2246" s="807"/>
    </row>
    <row r="2247" spans="2:36" ht="45" customHeight="1" x14ac:dyDescent="0.25">
      <c r="B2247" s="784">
        <v>2239</v>
      </c>
      <c r="C2247" s="785" t="s">
        <v>2759</v>
      </c>
      <c r="D2247" s="785" t="s">
        <v>14349</v>
      </c>
      <c r="E2247" s="807" t="s">
        <v>17384</v>
      </c>
      <c r="F2247" s="785" t="s">
        <v>14350</v>
      </c>
      <c r="G2247" s="807" t="s">
        <v>10200</v>
      </c>
      <c r="H2247" s="807"/>
      <c r="I2247" s="807"/>
      <c r="J2247" s="807"/>
      <c r="K2247" s="807"/>
      <c r="L2247" s="807">
        <f t="shared" si="182"/>
        <v>52.800000000000004</v>
      </c>
      <c r="M2247" s="807"/>
      <c r="N2247" s="790">
        <v>4.4000000000000004</v>
      </c>
      <c r="O2247" s="790"/>
      <c r="P2247" s="788"/>
      <c r="Q2247" s="807" t="s">
        <v>14350</v>
      </c>
      <c r="R2247" s="807" t="s">
        <v>16715</v>
      </c>
      <c r="S2247" s="807" t="s">
        <v>8952</v>
      </c>
      <c r="T2247" s="811" t="s">
        <v>14351</v>
      </c>
      <c r="U2247" s="807"/>
      <c r="V2247" s="963">
        <v>1</v>
      </c>
      <c r="W2247" s="807"/>
      <c r="X2247" s="807"/>
      <c r="Y2247" s="807"/>
      <c r="Z2247" s="807"/>
      <c r="AA2247" s="807"/>
      <c r="AB2247" s="807"/>
      <c r="AC2247" s="807"/>
      <c r="AD2247" s="807"/>
      <c r="AE2247" s="807"/>
      <c r="AF2247" s="807"/>
      <c r="AG2247" s="807"/>
      <c r="AH2247" s="807"/>
      <c r="AI2247" s="807"/>
      <c r="AJ2247" s="807"/>
    </row>
    <row r="2248" spans="2:36" ht="45" customHeight="1" x14ac:dyDescent="0.25">
      <c r="B2248" s="784">
        <v>2240</v>
      </c>
      <c r="C2248" s="785" t="s">
        <v>2759</v>
      </c>
      <c r="D2248" s="785" t="s">
        <v>14352</v>
      </c>
      <c r="E2248" s="807" t="s">
        <v>17385</v>
      </c>
      <c r="F2248" s="785" t="s">
        <v>14353</v>
      </c>
      <c r="G2248" s="807" t="s">
        <v>10200</v>
      </c>
      <c r="H2248" s="807"/>
      <c r="I2248" s="807"/>
      <c r="J2248" s="807"/>
      <c r="K2248" s="807"/>
      <c r="L2248" s="807">
        <f t="shared" si="182"/>
        <v>158.39999999999998</v>
      </c>
      <c r="M2248" s="807"/>
      <c r="N2248" s="790">
        <v>13.2</v>
      </c>
      <c r="O2248" s="790"/>
      <c r="P2248" s="788"/>
      <c r="Q2248" s="807" t="s">
        <v>14353</v>
      </c>
      <c r="R2248" s="807" t="s">
        <v>16715</v>
      </c>
      <c r="S2248" s="807" t="s">
        <v>8952</v>
      </c>
      <c r="T2248" s="811" t="s">
        <v>14354</v>
      </c>
      <c r="U2248" s="807"/>
      <c r="V2248" s="963">
        <v>1</v>
      </c>
      <c r="W2248" s="807"/>
      <c r="X2248" s="807"/>
      <c r="Y2248" s="807"/>
      <c r="Z2248" s="807"/>
      <c r="AA2248" s="807"/>
      <c r="AB2248" s="807"/>
      <c r="AC2248" s="807"/>
      <c r="AD2248" s="807"/>
      <c r="AE2248" s="807"/>
      <c r="AF2248" s="807"/>
      <c r="AG2248" s="807"/>
      <c r="AH2248" s="807"/>
      <c r="AI2248" s="807"/>
      <c r="AJ2248" s="807"/>
    </row>
    <row r="2249" spans="2:36" ht="45" customHeight="1" x14ac:dyDescent="0.25">
      <c r="B2249" s="784">
        <v>2241</v>
      </c>
      <c r="C2249" s="785" t="s">
        <v>2759</v>
      </c>
      <c r="D2249" s="785" t="s">
        <v>14355</v>
      </c>
      <c r="E2249" s="807" t="s">
        <v>14358</v>
      </c>
      <c r="F2249" s="785" t="s">
        <v>14356</v>
      </c>
      <c r="G2249" s="807" t="s">
        <v>10200</v>
      </c>
      <c r="H2249" s="807"/>
      <c r="I2249" s="807"/>
      <c r="J2249" s="807"/>
      <c r="K2249" s="807"/>
      <c r="L2249" s="807">
        <f t="shared" si="182"/>
        <v>52.800000000000004</v>
      </c>
      <c r="M2249" s="807"/>
      <c r="N2249" s="790">
        <v>4.4000000000000004</v>
      </c>
      <c r="O2249" s="790"/>
      <c r="P2249" s="788"/>
      <c r="Q2249" s="807" t="s">
        <v>14356</v>
      </c>
      <c r="R2249" s="807" t="s">
        <v>16715</v>
      </c>
      <c r="S2249" s="807" t="s">
        <v>8952</v>
      </c>
      <c r="T2249" s="811" t="s">
        <v>14357</v>
      </c>
      <c r="U2249" s="807"/>
      <c r="V2249" s="963">
        <v>2</v>
      </c>
      <c r="W2249" s="807"/>
      <c r="X2249" s="807"/>
      <c r="Y2249" s="807"/>
      <c r="Z2249" s="807"/>
      <c r="AA2249" s="807"/>
      <c r="AB2249" s="807"/>
      <c r="AC2249" s="807"/>
      <c r="AD2249" s="807"/>
      <c r="AE2249" s="807"/>
      <c r="AF2249" s="807"/>
      <c r="AG2249" s="807"/>
      <c r="AH2249" s="807"/>
      <c r="AI2249" s="807"/>
      <c r="AJ2249" s="807"/>
    </row>
    <row r="2250" spans="2:36" ht="30" customHeight="1" x14ac:dyDescent="0.25">
      <c r="B2250" s="784">
        <v>2242</v>
      </c>
      <c r="C2250" s="785" t="s">
        <v>2809</v>
      </c>
      <c r="D2250" s="785" t="s">
        <v>14359</v>
      </c>
      <c r="E2250" s="807" t="s">
        <v>14361</v>
      </c>
      <c r="F2250" s="785" t="s">
        <v>14360</v>
      </c>
      <c r="G2250" s="807" t="s">
        <v>10200</v>
      </c>
      <c r="H2250" s="807"/>
      <c r="I2250" s="807"/>
      <c r="J2250" s="807"/>
      <c r="K2250" s="807"/>
      <c r="L2250" s="807">
        <f t="shared" si="182"/>
        <v>96</v>
      </c>
      <c r="M2250" s="807"/>
      <c r="N2250" s="790">
        <v>8</v>
      </c>
      <c r="O2250" s="790"/>
      <c r="P2250" s="788"/>
      <c r="Q2250" s="807" t="s">
        <v>14360</v>
      </c>
      <c r="R2250" s="807" t="s">
        <v>16715</v>
      </c>
      <c r="S2250" s="807" t="s">
        <v>8952</v>
      </c>
      <c r="T2250" s="811" t="s">
        <v>17250</v>
      </c>
      <c r="U2250" s="807"/>
      <c r="V2250" s="963"/>
      <c r="W2250" s="807"/>
      <c r="X2250" s="807"/>
      <c r="Y2250" s="807"/>
      <c r="Z2250" s="807"/>
      <c r="AA2250" s="807">
        <v>1</v>
      </c>
      <c r="AB2250" s="807"/>
      <c r="AC2250" s="807"/>
      <c r="AD2250" s="807"/>
      <c r="AE2250" s="807"/>
      <c r="AF2250" s="807"/>
      <c r="AG2250" s="807"/>
      <c r="AH2250" s="807"/>
      <c r="AI2250" s="807"/>
      <c r="AJ2250" s="807"/>
    </row>
    <row r="2251" spans="2:36" ht="30" customHeight="1" x14ac:dyDescent="0.25">
      <c r="B2251" s="784">
        <v>2243</v>
      </c>
      <c r="C2251" s="785" t="s">
        <v>2809</v>
      </c>
      <c r="D2251" s="785" t="s">
        <v>14365</v>
      </c>
      <c r="E2251" s="807" t="s">
        <v>14368</v>
      </c>
      <c r="F2251" s="785" t="s">
        <v>14366</v>
      </c>
      <c r="G2251" s="807" t="s">
        <v>10200</v>
      </c>
      <c r="H2251" s="807"/>
      <c r="I2251" s="807"/>
      <c r="J2251" s="807"/>
      <c r="K2251" s="807"/>
      <c r="L2251" s="807">
        <f t="shared" si="182"/>
        <v>38.400000000000006</v>
      </c>
      <c r="M2251" s="807"/>
      <c r="N2251" s="790">
        <v>3.2</v>
      </c>
      <c r="O2251" s="790"/>
      <c r="P2251" s="788"/>
      <c r="Q2251" s="807" t="s">
        <v>14366</v>
      </c>
      <c r="R2251" s="807" t="s">
        <v>16715</v>
      </c>
      <c r="S2251" s="807" t="s">
        <v>8952</v>
      </c>
      <c r="T2251" s="811" t="s">
        <v>14367</v>
      </c>
      <c r="U2251" s="807"/>
      <c r="V2251" s="963"/>
      <c r="W2251" s="807"/>
      <c r="X2251" s="807"/>
      <c r="Y2251" s="807"/>
      <c r="Z2251" s="807" t="s">
        <v>10126</v>
      </c>
      <c r="AA2251" s="807"/>
      <c r="AB2251" s="807"/>
      <c r="AC2251" s="807"/>
      <c r="AD2251" s="807"/>
      <c r="AE2251" s="807"/>
      <c r="AF2251" s="807"/>
      <c r="AG2251" s="807"/>
      <c r="AH2251" s="807"/>
      <c r="AI2251" s="807"/>
      <c r="AJ2251" s="807"/>
    </row>
    <row r="2252" spans="2:36" ht="45" customHeight="1" x14ac:dyDescent="0.25">
      <c r="B2252" s="784">
        <v>2244</v>
      </c>
      <c r="C2252" s="785" t="s">
        <v>2759</v>
      </c>
      <c r="D2252" s="785" t="s">
        <v>14370</v>
      </c>
      <c r="E2252" s="807" t="s">
        <v>14373</v>
      </c>
      <c r="F2252" s="785" t="s">
        <v>14371</v>
      </c>
      <c r="G2252" s="807" t="s">
        <v>10200</v>
      </c>
      <c r="H2252" s="807"/>
      <c r="I2252" s="807"/>
      <c r="J2252" s="807"/>
      <c r="K2252" s="807"/>
      <c r="L2252" s="807">
        <f t="shared" si="182"/>
        <v>96</v>
      </c>
      <c r="M2252" s="807"/>
      <c r="N2252" s="790">
        <v>8</v>
      </c>
      <c r="O2252" s="790"/>
      <c r="P2252" s="788"/>
      <c r="Q2252" s="807" t="s">
        <v>14371</v>
      </c>
      <c r="R2252" s="807" t="s">
        <v>16715</v>
      </c>
      <c r="S2252" s="807" t="s">
        <v>8952</v>
      </c>
      <c r="T2252" s="811" t="s">
        <v>14372</v>
      </c>
      <c r="U2252" s="807"/>
      <c r="V2252" s="963"/>
      <c r="W2252" s="807"/>
      <c r="X2252" s="807"/>
      <c r="Y2252" s="807"/>
      <c r="Z2252" s="807"/>
      <c r="AA2252" s="807">
        <v>1</v>
      </c>
      <c r="AB2252" s="807"/>
      <c r="AC2252" s="807"/>
      <c r="AD2252" s="807"/>
      <c r="AE2252" s="807"/>
      <c r="AF2252" s="807"/>
      <c r="AG2252" s="807"/>
      <c r="AH2252" s="807"/>
      <c r="AI2252" s="807"/>
      <c r="AJ2252" s="807"/>
    </row>
    <row r="2253" spans="2:36" ht="45" customHeight="1" x14ac:dyDescent="0.25">
      <c r="B2253" s="784">
        <v>2245</v>
      </c>
      <c r="C2253" s="785" t="s">
        <v>2759</v>
      </c>
      <c r="D2253" s="785" t="s">
        <v>14374</v>
      </c>
      <c r="E2253" s="807" t="s">
        <v>14375</v>
      </c>
      <c r="F2253" s="785" t="s">
        <v>14376</v>
      </c>
      <c r="G2253" s="807" t="s">
        <v>10200</v>
      </c>
      <c r="H2253" s="807"/>
      <c r="I2253" s="807"/>
      <c r="J2253" s="807"/>
      <c r="K2253" s="807"/>
      <c r="L2253" s="807">
        <f t="shared" si="182"/>
        <v>8.64</v>
      </c>
      <c r="M2253" s="807"/>
      <c r="N2253" s="790">
        <v>0.72</v>
      </c>
      <c r="O2253" s="790"/>
      <c r="P2253" s="788"/>
      <c r="Q2253" s="807" t="s">
        <v>14376</v>
      </c>
      <c r="R2253" s="807" t="s">
        <v>16715</v>
      </c>
      <c r="S2253" s="807" t="s">
        <v>8952</v>
      </c>
      <c r="T2253" s="811" t="s">
        <v>14377</v>
      </c>
      <c r="U2253" s="807"/>
      <c r="V2253" s="963"/>
      <c r="W2253" s="807"/>
      <c r="X2253" s="807"/>
      <c r="Y2253" s="807"/>
      <c r="Z2253" s="807" t="s">
        <v>11638</v>
      </c>
      <c r="AA2253" s="807"/>
      <c r="AB2253" s="807"/>
      <c r="AC2253" s="807"/>
      <c r="AD2253" s="807"/>
      <c r="AE2253" s="807"/>
      <c r="AF2253" s="807"/>
      <c r="AG2253" s="807"/>
      <c r="AH2253" s="807"/>
      <c r="AI2253" s="807"/>
      <c r="AJ2253" s="807"/>
    </row>
    <row r="2254" spans="2:36" ht="45" customHeight="1" x14ac:dyDescent="0.25">
      <c r="B2254" s="784">
        <v>2246</v>
      </c>
      <c r="C2254" s="785" t="s">
        <v>2759</v>
      </c>
      <c r="D2254" s="785" t="s">
        <v>14378</v>
      </c>
      <c r="E2254" s="807" t="s">
        <v>14379</v>
      </c>
      <c r="F2254" s="785" t="s">
        <v>14380</v>
      </c>
      <c r="G2254" s="807" t="s">
        <v>10200</v>
      </c>
      <c r="H2254" s="807"/>
      <c r="I2254" s="807"/>
      <c r="J2254" s="807"/>
      <c r="K2254" s="807"/>
      <c r="L2254" s="807">
        <f t="shared" si="182"/>
        <v>23.759999999999998</v>
      </c>
      <c r="M2254" s="807"/>
      <c r="N2254" s="790">
        <v>1.98</v>
      </c>
      <c r="O2254" s="790"/>
      <c r="P2254" s="788"/>
      <c r="Q2254" s="807" t="s">
        <v>14380</v>
      </c>
      <c r="R2254" s="807" t="s">
        <v>16715</v>
      </c>
      <c r="S2254" s="807" t="s">
        <v>8952</v>
      </c>
      <c r="T2254" s="811" t="s">
        <v>14381</v>
      </c>
      <c r="U2254" s="807"/>
      <c r="V2254" s="963"/>
      <c r="W2254" s="807"/>
      <c r="X2254" s="807"/>
      <c r="Y2254" s="807"/>
      <c r="Z2254" s="807" t="s">
        <v>1589</v>
      </c>
      <c r="AA2254" s="807"/>
      <c r="AB2254" s="807"/>
      <c r="AC2254" s="807"/>
      <c r="AD2254" s="807"/>
      <c r="AE2254" s="807"/>
      <c r="AF2254" s="807"/>
      <c r="AG2254" s="807"/>
      <c r="AH2254" s="807"/>
      <c r="AI2254" s="807"/>
      <c r="AJ2254" s="807"/>
    </row>
    <row r="2255" spans="2:36" ht="45" customHeight="1" x14ac:dyDescent="0.25">
      <c r="B2255" s="784">
        <v>2247</v>
      </c>
      <c r="C2255" s="785" t="s">
        <v>2759</v>
      </c>
      <c r="D2255" s="785" t="s">
        <v>14382</v>
      </c>
      <c r="E2255" s="807" t="s">
        <v>14383</v>
      </c>
      <c r="F2255" s="785" t="s">
        <v>14384</v>
      </c>
      <c r="G2255" s="807" t="s">
        <v>10200</v>
      </c>
      <c r="H2255" s="807"/>
      <c r="I2255" s="807"/>
      <c r="J2255" s="807"/>
      <c r="K2255" s="807"/>
      <c r="L2255" s="807">
        <f t="shared" si="182"/>
        <v>96</v>
      </c>
      <c r="M2255" s="807"/>
      <c r="N2255" s="790">
        <v>8</v>
      </c>
      <c r="O2255" s="790"/>
      <c r="P2255" s="788"/>
      <c r="Q2255" s="807" t="s">
        <v>14384</v>
      </c>
      <c r="R2255" s="807" t="s">
        <v>16715</v>
      </c>
      <c r="S2255" s="807" t="s">
        <v>8952</v>
      </c>
      <c r="T2255" s="811" t="s">
        <v>14385</v>
      </c>
      <c r="U2255" s="807"/>
      <c r="V2255" s="963"/>
      <c r="W2255" s="807"/>
      <c r="X2255" s="807"/>
      <c r="Y2255" s="807"/>
      <c r="Z2255" s="807"/>
      <c r="AA2255" s="807">
        <v>1</v>
      </c>
      <c r="AB2255" s="807"/>
      <c r="AC2255" s="807"/>
      <c r="AD2255" s="807"/>
      <c r="AE2255" s="807"/>
      <c r="AF2255" s="807"/>
      <c r="AG2255" s="807"/>
      <c r="AH2255" s="807"/>
      <c r="AI2255" s="807"/>
      <c r="AJ2255" s="807"/>
    </row>
    <row r="2256" spans="2:36" ht="45" customHeight="1" x14ac:dyDescent="0.25">
      <c r="B2256" s="784">
        <v>2248</v>
      </c>
      <c r="C2256" s="785" t="s">
        <v>2759</v>
      </c>
      <c r="D2256" s="785" t="s">
        <v>14386</v>
      </c>
      <c r="E2256" s="807" t="s">
        <v>14388</v>
      </c>
      <c r="F2256" s="785" t="s">
        <v>14387</v>
      </c>
      <c r="G2256" s="807" t="s">
        <v>10200</v>
      </c>
      <c r="H2256" s="807"/>
      <c r="I2256" s="807"/>
      <c r="J2256" s="807"/>
      <c r="K2256" s="807"/>
      <c r="L2256" s="807">
        <f t="shared" si="182"/>
        <v>384</v>
      </c>
      <c r="M2256" s="807"/>
      <c r="N2256" s="790">
        <v>32</v>
      </c>
      <c r="O2256" s="790"/>
      <c r="P2256" s="788"/>
      <c r="Q2256" s="807" t="s">
        <v>14387</v>
      </c>
      <c r="R2256" s="807" t="s">
        <v>16715</v>
      </c>
      <c r="S2256" s="807" t="s">
        <v>8952</v>
      </c>
      <c r="T2256" s="811" t="s">
        <v>14389</v>
      </c>
      <c r="U2256" s="807"/>
      <c r="V2256" s="963"/>
      <c r="W2256" s="807"/>
      <c r="X2256" s="807"/>
      <c r="Y2256" s="807"/>
      <c r="Z2256" s="807"/>
      <c r="AA2256" s="807">
        <v>1</v>
      </c>
      <c r="AB2256" s="807"/>
      <c r="AC2256" s="807"/>
      <c r="AD2256" s="807"/>
      <c r="AE2256" s="807"/>
      <c r="AF2256" s="807"/>
      <c r="AG2256" s="807"/>
      <c r="AH2256" s="807"/>
      <c r="AI2256" s="807"/>
      <c r="AJ2256" s="807"/>
    </row>
    <row r="2257" spans="2:36" ht="30" customHeight="1" x14ac:dyDescent="0.25">
      <c r="B2257" s="784">
        <v>2249</v>
      </c>
      <c r="C2257" s="785" t="s">
        <v>2809</v>
      </c>
      <c r="D2257" s="785" t="s">
        <v>14395</v>
      </c>
      <c r="E2257" s="807" t="s">
        <v>14396</v>
      </c>
      <c r="F2257" s="785" t="s">
        <v>14397</v>
      </c>
      <c r="G2257" s="807" t="s">
        <v>10200</v>
      </c>
      <c r="H2257" s="807"/>
      <c r="I2257" s="807"/>
      <c r="J2257" s="807"/>
      <c r="K2257" s="807"/>
      <c r="L2257" s="807">
        <f t="shared" si="182"/>
        <v>96</v>
      </c>
      <c r="M2257" s="807"/>
      <c r="N2257" s="790">
        <v>8</v>
      </c>
      <c r="O2257" s="790"/>
      <c r="P2257" s="788"/>
      <c r="Q2257" s="807" t="s">
        <v>14397</v>
      </c>
      <c r="R2257" s="807" t="s">
        <v>16715</v>
      </c>
      <c r="S2257" s="807" t="s">
        <v>8952</v>
      </c>
      <c r="T2257" s="811" t="s">
        <v>14398</v>
      </c>
      <c r="U2257" s="807"/>
      <c r="V2257" s="963"/>
      <c r="W2257" s="807"/>
      <c r="X2257" s="807"/>
      <c r="Y2257" s="807"/>
      <c r="Z2257" s="807"/>
      <c r="AA2257" s="807">
        <v>1</v>
      </c>
      <c r="AB2257" s="807"/>
      <c r="AC2257" s="807"/>
      <c r="AD2257" s="807"/>
      <c r="AE2257" s="807"/>
      <c r="AF2257" s="807"/>
      <c r="AG2257" s="807"/>
      <c r="AH2257" s="807"/>
      <c r="AI2257" s="807"/>
      <c r="AJ2257" s="807"/>
    </row>
    <row r="2258" spans="2:36" ht="45" customHeight="1" x14ac:dyDescent="0.25">
      <c r="B2258" s="784">
        <v>2250</v>
      </c>
      <c r="C2258" s="785" t="s">
        <v>2759</v>
      </c>
      <c r="D2258" s="785" t="s">
        <v>14399</v>
      </c>
      <c r="E2258" s="807" t="s">
        <v>14400</v>
      </c>
      <c r="F2258" s="785" t="s">
        <v>14401</v>
      </c>
      <c r="G2258" s="807" t="s">
        <v>10200</v>
      </c>
      <c r="H2258" s="807"/>
      <c r="I2258" s="807"/>
      <c r="J2258" s="807"/>
      <c r="K2258" s="807"/>
      <c r="L2258" s="807">
        <f t="shared" si="182"/>
        <v>145.19999999999999</v>
      </c>
      <c r="M2258" s="807"/>
      <c r="N2258" s="790">
        <v>12.1</v>
      </c>
      <c r="O2258" s="790"/>
      <c r="P2258" s="788"/>
      <c r="Q2258" s="807" t="s">
        <v>15990</v>
      </c>
      <c r="R2258" s="807" t="s">
        <v>16715</v>
      </c>
      <c r="S2258" s="807" t="s">
        <v>8952</v>
      </c>
      <c r="T2258" s="811" t="s">
        <v>17227</v>
      </c>
      <c r="U2258" s="807">
        <v>4.4800000000000004</v>
      </c>
      <c r="V2258" s="963">
        <v>1</v>
      </c>
      <c r="W2258" s="807" t="s">
        <v>10261</v>
      </c>
      <c r="X2258" s="807"/>
      <c r="Y2258" s="807"/>
      <c r="Z2258" s="807"/>
      <c r="AA2258" s="807"/>
      <c r="AB2258" s="807"/>
      <c r="AC2258" s="807" t="s">
        <v>10027</v>
      </c>
      <c r="AD2258" s="807" t="s">
        <v>10027</v>
      </c>
      <c r="AE2258" s="807" t="s">
        <v>10027</v>
      </c>
      <c r="AF2258" s="807"/>
      <c r="AG2258" s="807"/>
      <c r="AH2258" s="807"/>
      <c r="AI2258" s="807"/>
      <c r="AJ2258" s="807"/>
    </row>
    <row r="2259" spans="2:36" ht="45" customHeight="1" x14ac:dyDescent="0.25">
      <c r="B2259" s="784">
        <v>2251</v>
      </c>
      <c r="C2259" s="785" t="s">
        <v>2759</v>
      </c>
      <c r="D2259" s="785" t="s">
        <v>14405</v>
      </c>
      <c r="E2259" s="807" t="s">
        <v>14408</v>
      </c>
      <c r="F2259" s="785" t="s">
        <v>14406</v>
      </c>
      <c r="G2259" s="807" t="s">
        <v>10200</v>
      </c>
      <c r="H2259" s="807"/>
      <c r="I2259" s="807"/>
      <c r="J2259" s="807"/>
      <c r="K2259" s="807"/>
      <c r="L2259" s="807">
        <f t="shared" si="182"/>
        <v>13.200000000000001</v>
      </c>
      <c r="M2259" s="807"/>
      <c r="N2259" s="790">
        <v>1.1000000000000001</v>
      </c>
      <c r="O2259" s="790"/>
      <c r="P2259" s="788"/>
      <c r="Q2259" s="807" t="s">
        <v>14406</v>
      </c>
      <c r="R2259" s="807" t="s">
        <v>16715</v>
      </c>
      <c r="S2259" s="807" t="s">
        <v>8952</v>
      </c>
      <c r="T2259" s="811" t="s">
        <v>14407</v>
      </c>
      <c r="U2259" s="807"/>
      <c r="V2259" s="963">
        <v>1</v>
      </c>
      <c r="W2259" s="807"/>
      <c r="X2259" s="807"/>
      <c r="Y2259" s="807"/>
      <c r="Z2259" s="807"/>
      <c r="AA2259" s="807"/>
      <c r="AB2259" s="807"/>
      <c r="AC2259" s="807"/>
      <c r="AD2259" s="807"/>
      <c r="AE2259" s="807"/>
      <c r="AF2259" s="807"/>
      <c r="AG2259" s="807"/>
      <c r="AH2259" s="807"/>
      <c r="AI2259" s="807"/>
      <c r="AJ2259" s="807"/>
    </row>
    <row r="2260" spans="2:36" ht="30" customHeight="1" x14ac:dyDescent="0.25">
      <c r="B2260" s="784">
        <v>2252</v>
      </c>
      <c r="C2260" s="785" t="s">
        <v>2809</v>
      </c>
      <c r="D2260" s="785" t="s">
        <v>14409</v>
      </c>
      <c r="E2260" s="807" t="s">
        <v>14411</v>
      </c>
      <c r="F2260" s="785" t="s">
        <v>14410</v>
      </c>
      <c r="G2260" s="807" t="s">
        <v>10200</v>
      </c>
      <c r="H2260" s="807"/>
      <c r="I2260" s="807"/>
      <c r="J2260" s="807"/>
      <c r="K2260" s="807"/>
      <c r="L2260" s="807">
        <f t="shared" si="182"/>
        <v>39.599999999999994</v>
      </c>
      <c r="M2260" s="807"/>
      <c r="N2260" s="790">
        <v>3.3</v>
      </c>
      <c r="O2260" s="790"/>
      <c r="P2260" s="788"/>
      <c r="Q2260" s="807" t="s">
        <v>14410</v>
      </c>
      <c r="R2260" s="807" t="s">
        <v>16715</v>
      </c>
      <c r="S2260" s="807" t="s">
        <v>8952</v>
      </c>
      <c r="T2260" s="811" t="s">
        <v>14412</v>
      </c>
      <c r="U2260" s="807"/>
      <c r="V2260" s="963">
        <v>1</v>
      </c>
      <c r="W2260" s="807"/>
      <c r="X2260" s="807"/>
      <c r="Y2260" s="807"/>
      <c r="Z2260" s="807"/>
      <c r="AA2260" s="807"/>
      <c r="AB2260" s="807"/>
      <c r="AC2260" s="807"/>
      <c r="AD2260" s="807"/>
      <c r="AE2260" s="807"/>
      <c r="AF2260" s="807"/>
      <c r="AG2260" s="807"/>
      <c r="AH2260" s="807"/>
      <c r="AI2260" s="807"/>
      <c r="AJ2260" s="807"/>
    </row>
    <row r="2261" spans="2:36" ht="45" customHeight="1" x14ac:dyDescent="0.25">
      <c r="B2261" s="784">
        <v>2253</v>
      </c>
      <c r="C2261" s="785" t="s">
        <v>2759</v>
      </c>
      <c r="D2261" s="785" t="s">
        <v>14414</v>
      </c>
      <c r="E2261" s="807" t="s">
        <v>14415</v>
      </c>
      <c r="F2261" s="785" t="s">
        <v>14416</v>
      </c>
      <c r="G2261" s="807" t="s">
        <v>10200</v>
      </c>
      <c r="H2261" s="807"/>
      <c r="I2261" s="807"/>
      <c r="J2261" s="807"/>
      <c r="K2261" s="807"/>
      <c r="L2261" s="807">
        <f t="shared" si="182"/>
        <v>63.36</v>
      </c>
      <c r="M2261" s="807"/>
      <c r="N2261" s="790">
        <v>5.28</v>
      </c>
      <c r="O2261" s="790"/>
      <c r="P2261" s="788"/>
      <c r="Q2261" s="807" t="s">
        <v>14416</v>
      </c>
      <c r="R2261" s="807" t="s">
        <v>16715</v>
      </c>
      <c r="S2261" s="807" t="s">
        <v>8952</v>
      </c>
      <c r="T2261" s="811" t="s">
        <v>14417</v>
      </c>
      <c r="U2261" s="807"/>
      <c r="V2261" s="963"/>
      <c r="W2261" s="807"/>
      <c r="X2261" s="807"/>
      <c r="Y2261" s="807"/>
      <c r="Z2261" s="807" t="s">
        <v>1589</v>
      </c>
      <c r="AA2261" s="807"/>
      <c r="AB2261" s="807"/>
      <c r="AC2261" s="807"/>
      <c r="AD2261" s="807"/>
      <c r="AE2261" s="807"/>
      <c r="AF2261" s="807"/>
      <c r="AG2261" s="807"/>
      <c r="AH2261" s="807"/>
      <c r="AI2261" s="807"/>
      <c r="AJ2261" s="807"/>
    </row>
    <row r="2262" spans="2:36" ht="30" customHeight="1" x14ac:dyDescent="0.25">
      <c r="B2262" s="784">
        <v>2254</v>
      </c>
      <c r="C2262" s="785" t="s">
        <v>3162</v>
      </c>
      <c r="D2262" s="785" t="s">
        <v>14542</v>
      </c>
      <c r="E2262" s="807" t="s">
        <v>14541</v>
      </c>
      <c r="F2262" s="785" t="s">
        <v>14542</v>
      </c>
      <c r="G2262" s="807" t="s">
        <v>2856</v>
      </c>
      <c r="H2262" s="807"/>
      <c r="I2262" s="807"/>
      <c r="J2262" s="807"/>
      <c r="K2262" s="807"/>
      <c r="L2262" s="807">
        <f t="shared" si="182"/>
        <v>96</v>
      </c>
      <c r="M2262" s="807"/>
      <c r="N2262" s="790">
        <v>8</v>
      </c>
      <c r="O2262" s="790"/>
      <c r="P2262" s="788"/>
      <c r="Q2262" s="807" t="s">
        <v>813</v>
      </c>
      <c r="R2262" s="807" t="s">
        <v>16715</v>
      </c>
      <c r="S2262" s="807" t="s">
        <v>8952</v>
      </c>
      <c r="T2262" s="811" t="s">
        <v>14543</v>
      </c>
      <c r="U2262" s="807"/>
      <c r="V2262" s="963"/>
      <c r="W2262" s="807"/>
      <c r="X2262" s="807"/>
      <c r="Y2262" s="807"/>
      <c r="Z2262" s="807"/>
      <c r="AA2262" s="807">
        <v>1</v>
      </c>
      <c r="AB2262" s="807"/>
      <c r="AC2262" s="807"/>
      <c r="AD2262" s="807"/>
      <c r="AE2262" s="807"/>
      <c r="AF2262" s="807"/>
      <c r="AG2262" s="807"/>
      <c r="AH2262" s="807"/>
      <c r="AI2262" s="807"/>
      <c r="AJ2262" s="807"/>
    </row>
    <row r="2263" spans="2:36" ht="45" customHeight="1" x14ac:dyDescent="0.25">
      <c r="B2263" s="784">
        <v>2255</v>
      </c>
      <c r="C2263" s="785" t="s">
        <v>2759</v>
      </c>
      <c r="D2263" s="785" t="s">
        <v>14693</v>
      </c>
      <c r="E2263" s="807" t="s">
        <v>14541</v>
      </c>
      <c r="F2263" s="785" t="s">
        <v>14694</v>
      </c>
      <c r="G2263" s="807" t="s">
        <v>9071</v>
      </c>
      <c r="H2263" s="807"/>
      <c r="I2263" s="807"/>
      <c r="J2263" s="807"/>
      <c r="K2263" s="807">
        <v>2364.6</v>
      </c>
      <c r="L2263" s="807">
        <f t="shared" si="182"/>
        <v>203.35559999999998</v>
      </c>
      <c r="M2263" s="807">
        <f t="shared" si="182"/>
        <v>66.208799999999997</v>
      </c>
      <c r="N2263" s="786">
        <f>(K2263*0.086)/12</f>
        <v>16.946299999999997</v>
      </c>
      <c r="O2263" s="786">
        <f t="shared" ref="O2263:O2266" si="183">(K2263*0.028)/12</f>
        <v>5.5173999999999994</v>
      </c>
      <c r="P2263" s="807" t="s">
        <v>1223</v>
      </c>
      <c r="Q2263" s="807" t="s">
        <v>1223</v>
      </c>
      <c r="R2263" s="807" t="s">
        <v>16712</v>
      </c>
      <c r="S2263" s="807" t="s">
        <v>8952</v>
      </c>
      <c r="T2263" s="811" t="s">
        <v>14695</v>
      </c>
      <c r="U2263" s="807"/>
      <c r="V2263" s="963"/>
      <c r="W2263" s="807"/>
      <c r="X2263" s="807"/>
      <c r="Y2263" s="807"/>
      <c r="Z2263" s="807" t="s">
        <v>1570</v>
      </c>
      <c r="AA2263" s="807"/>
      <c r="AB2263" s="807"/>
      <c r="AC2263" s="807"/>
      <c r="AD2263" s="807"/>
      <c r="AE2263" s="807"/>
      <c r="AF2263" s="807"/>
      <c r="AG2263" s="807"/>
      <c r="AH2263" s="807"/>
      <c r="AI2263" s="807"/>
      <c r="AJ2263" s="807"/>
    </row>
    <row r="2264" spans="2:36" ht="45" customHeight="1" x14ac:dyDescent="0.25">
      <c r="B2264" s="784">
        <v>2256</v>
      </c>
      <c r="C2264" s="785" t="s">
        <v>2759</v>
      </c>
      <c r="D2264" s="785" t="s">
        <v>14700</v>
      </c>
      <c r="E2264" s="807" t="s">
        <v>14701</v>
      </c>
      <c r="F2264" s="785" t="s">
        <v>14702</v>
      </c>
      <c r="G2264" s="807" t="s">
        <v>9071</v>
      </c>
      <c r="H2264" s="807"/>
      <c r="I2264" s="807"/>
      <c r="J2264" s="807"/>
      <c r="K2264" s="807"/>
      <c r="L2264" s="807">
        <f t="shared" si="182"/>
        <v>1203.8399999999999</v>
      </c>
      <c r="M2264" s="807"/>
      <c r="N2264" s="790">
        <v>100.32</v>
      </c>
      <c r="O2264" s="786">
        <f t="shared" si="183"/>
        <v>0</v>
      </c>
      <c r="P2264" s="788" t="s">
        <v>9996</v>
      </c>
      <c r="Q2264" s="788" t="s">
        <v>9996</v>
      </c>
      <c r="R2264" s="807" t="s">
        <v>16712</v>
      </c>
      <c r="S2264" s="807" t="s">
        <v>8952</v>
      </c>
      <c r="T2264" s="811" t="s">
        <v>9823</v>
      </c>
      <c r="U2264" s="807"/>
      <c r="V2264" s="963"/>
      <c r="W2264" s="807"/>
      <c r="X2264" s="807"/>
      <c r="Y2264" s="807"/>
      <c r="Z2264" s="807" t="s">
        <v>11170</v>
      </c>
      <c r="AA2264" s="807"/>
      <c r="AB2264" s="807"/>
      <c r="AC2264" s="807"/>
      <c r="AD2264" s="807"/>
      <c r="AE2264" s="807"/>
      <c r="AF2264" s="807"/>
      <c r="AG2264" s="807"/>
      <c r="AH2264" s="807"/>
      <c r="AI2264" s="807"/>
      <c r="AJ2264" s="807"/>
    </row>
    <row r="2265" spans="2:36" ht="90" customHeight="1" x14ac:dyDescent="0.25">
      <c r="B2265" s="784">
        <v>2257</v>
      </c>
      <c r="C2265" s="785" t="s">
        <v>2759</v>
      </c>
      <c r="D2265" s="785" t="s">
        <v>14703</v>
      </c>
      <c r="E2265" s="807" t="s">
        <v>14704</v>
      </c>
      <c r="F2265" s="785" t="s">
        <v>14703</v>
      </c>
      <c r="G2265" s="807" t="s">
        <v>9071</v>
      </c>
      <c r="H2265" s="807"/>
      <c r="I2265" s="807"/>
      <c r="J2265" s="807"/>
      <c r="K2265" s="807"/>
      <c r="L2265" s="807">
        <f t="shared" si="182"/>
        <v>118.80000000000001</v>
      </c>
      <c r="M2265" s="807"/>
      <c r="N2265" s="790">
        <v>9.9</v>
      </c>
      <c r="O2265" s="786">
        <f t="shared" si="183"/>
        <v>0</v>
      </c>
      <c r="P2265" s="807" t="s">
        <v>9617</v>
      </c>
      <c r="Q2265" s="807" t="s">
        <v>9617</v>
      </c>
      <c r="R2265" s="807" t="s">
        <v>16712</v>
      </c>
      <c r="S2265" s="807" t="s">
        <v>8952</v>
      </c>
      <c r="T2265" s="811" t="s">
        <v>14705</v>
      </c>
      <c r="U2265" s="807"/>
      <c r="V2265" s="963">
        <v>2</v>
      </c>
      <c r="W2265" s="807" t="s">
        <v>14706</v>
      </c>
      <c r="X2265" s="807"/>
      <c r="Y2265" s="807"/>
      <c r="Z2265" s="807"/>
      <c r="AA2265" s="807"/>
      <c r="AB2265" s="807"/>
      <c r="AC2265" s="807"/>
      <c r="AD2265" s="807"/>
      <c r="AE2265" s="807"/>
      <c r="AF2265" s="807"/>
      <c r="AG2265" s="807"/>
      <c r="AH2265" s="807"/>
      <c r="AI2265" s="807"/>
      <c r="AJ2265" s="807"/>
    </row>
    <row r="2266" spans="2:36" ht="45" customHeight="1" x14ac:dyDescent="0.25">
      <c r="B2266" s="784">
        <v>2258</v>
      </c>
      <c r="C2266" s="785" t="s">
        <v>2759</v>
      </c>
      <c r="D2266" s="785" t="s">
        <v>14712</v>
      </c>
      <c r="E2266" s="807" t="s">
        <v>14713</v>
      </c>
      <c r="F2266" s="785" t="s">
        <v>16544</v>
      </c>
      <c r="G2266" s="807" t="s">
        <v>9071</v>
      </c>
      <c r="H2266" s="807"/>
      <c r="I2266" s="807"/>
      <c r="J2266" s="807"/>
      <c r="K2266" s="807"/>
      <c r="L2266" s="807">
        <f t="shared" si="182"/>
        <v>237.60000000000002</v>
      </c>
      <c r="M2266" s="807"/>
      <c r="N2266" s="790">
        <v>19.8</v>
      </c>
      <c r="O2266" s="786">
        <f t="shared" si="183"/>
        <v>0</v>
      </c>
      <c r="P2266" s="786" t="s">
        <v>10138</v>
      </c>
      <c r="Q2266" s="786" t="s">
        <v>10138</v>
      </c>
      <c r="R2266" s="807" t="s">
        <v>16712</v>
      </c>
      <c r="S2266" s="807" t="s">
        <v>8952</v>
      </c>
      <c r="T2266" s="811" t="s">
        <v>11075</v>
      </c>
      <c r="U2266" s="807"/>
      <c r="V2266" s="963"/>
      <c r="W2266" s="807"/>
      <c r="X2266" s="807"/>
      <c r="Y2266" s="807"/>
      <c r="Z2266" s="807" t="s">
        <v>1589</v>
      </c>
      <c r="AA2266" s="807"/>
      <c r="AB2266" s="807"/>
      <c r="AC2266" s="807"/>
      <c r="AD2266" s="807"/>
      <c r="AE2266" s="807"/>
      <c r="AF2266" s="807"/>
      <c r="AG2266" s="807"/>
      <c r="AH2266" s="807"/>
      <c r="AI2266" s="807"/>
      <c r="AJ2266" s="807"/>
    </row>
    <row r="2267" spans="2:36" ht="60" customHeight="1" x14ac:dyDescent="0.25">
      <c r="B2267" s="784">
        <v>2259</v>
      </c>
      <c r="C2267" s="785" t="s">
        <v>9386</v>
      </c>
      <c r="D2267" s="785" t="s">
        <v>14749</v>
      </c>
      <c r="E2267" s="807" t="s">
        <v>14750</v>
      </c>
      <c r="F2267" s="785" t="s">
        <v>9895</v>
      </c>
      <c r="G2267" s="807" t="s">
        <v>1104</v>
      </c>
      <c r="H2267" s="807" t="s">
        <v>10302</v>
      </c>
      <c r="I2267" s="812" t="s">
        <v>6439</v>
      </c>
      <c r="J2267" s="807"/>
      <c r="K2267" s="807">
        <v>49781.99</v>
      </c>
      <c r="L2267" s="807">
        <f t="shared" si="182"/>
        <v>4358.76</v>
      </c>
      <c r="M2267" s="807">
        <f t="shared" si="182"/>
        <v>1344.11373</v>
      </c>
      <c r="N2267" s="786">
        <v>363.23</v>
      </c>
      <c r="O2267" s="786">
        <f t="shared" ref="O2267" si="184">(K2267*0.027)/12</f>
        <v>112.0094775</v>
      </c>
      <c r="P2267" s="786" t="s">
        <v>9942</v>
      </c>
      <c r="Q2267" s="788" t="s">
        <v>9942</v>
      </c>
      <c r="R2267" s="807" t="s">
        <v>17287</v>
      </c>
      <c r="S2267" s="807" t="s">
        <v>8952</v>
      </c>
      <c r="T2267" s="811" t="s">
        <v>14759</v>
      </c>
      <c r="U2267" s="807">
        <v>14.2</v>
      </c>
      <c r="V2267" s="963">
        <v>3</v>
      </c>
      <c r="W2267" s="807" t="s">
        <v>14751</v>
      </c>
      <c r="X2267" s="807">
        <v>1</v>
      </c>
      <c r="Y2267" s="807" t="s">
        <v>14752</v>
      </c>
      <c r="Z2267" s="807"/>
      <c r="AA2267" s="807"/>
      <c r="AB2267" s="807"/>
      <c r="AC2267" s="807" t="s">
        <v>10027</v>
      </c>
      <c r="AD2267" s="807" t="s">
        <v>10027</v>
      </c>
      <c r="AE2267" s="807" t="s">
        <v>10027</v>
      </c>
      <c r="AF2267" s="807" t="s">
        <v>10027</v>
      </c>
      <c r="AG2267" s="807"/>
      <c r="AH2267" s="807"/>
      <c r="AI2267" s="807"/>
      <c r="AJ2267" s="807"/>
    </row>
    <row r="2268" spans="2:36" ht="45" customHeight="1" x14ac:dyDescent="0.25">
      <c r="B2268" s="784">
        <v>2260</v>
      </c>
      <c r="C2268" s="785" t="s">
        <v>2759</v>
      </c>
      <c r="D2268" s="785" t="s">
        <v>9752</v>
      </c>
      <c r="E2268" s="807" t="s">
        <v>14756</v>
      </c>
      <c r="F2268" s="785" t="s">
        <v>16967</v>
      </c>
      <c r="G2268" s="807" t="s">
        <v>1104</v>
      </c>
      <c r="H2268" s="807"/>
      <c r="I2268" s="807"/>
      <c r="J2268" s="807"/>
      <c r="K2268" s="807">
        <v>12158.26</v>
      </c>
      <c r="L2268" s="807">
        <f t="shared" si="182"/>
        <v>1057.8000000000002</v>
      </c>
      <c r="M2268" s="807">
        <f t="shared" si="182"/>
        <v>328.20000000000005</v>
      </c>
      <c r="N2268" s="790">
        <v>88.15</v>
      </c>
      <c r="O2268" s="790">
        <v>27.35</v>
      </c>
      <c r="P2268" s="807" t="s">
        <v>815</v>
      </c>
      <c r="Q2268" s="807" t="s">
        <v>815</v>
      </c>
      <c r="R2268" s="807" t="s">
        <v>17287</v>
      </c>
      <c r="S2268" s="807" t="s">
        <v>8952</v>
      </c>
      <c r="T2268" s="811" t="s">
        <v>14731</v>
      </c>
      <c r="U2268" s="807">
        <v>11</v>
      </c>
      <c r="V2268" s="963">
        <v>4</v>
      </c>
      <c r="W2268" s="807" t="s">
        <v>11271</v>
      </c>
      <c r="X2268" s="807">
        <v>1</v>
      </c>
      <c r="Y2268" s="807" t="s">
        <v>10268</v>
      </c>
      <c r="Z2268" s="807"/>
      <c r="AA2268" s="807"/>
      <c r="AB2268" s="807"/>
      <c r="AC2268" s="807" t="s">
        <v>10027</v>
      </c>
      <c r="AD2268" s="807" t="s">
        <v>10027</v>
      </c>
      <c r="AE2268" s="807" t="s">
        <v>10027</v>
      </c>
      <c r="AF2268" s="807" t="s">
        <v>10027</v>
      </c>
      <c r="AG2268" s="807"/>
      <c r="AH2268" s="807"/>
      <c r="AI2268" s="807" t="s">
        <v>13302</v>
      </c>
      <c r="AJ2268" s="807"/>
    </row>
    <row r="2269" spans="2:36" ht="45" customHeight="1" x14ac:dyDescent="0.25">
      <c r="B2269" s="784">
        <v>2261</v>
      </c>
      <c r="C2269" s="785" t="s">
        <v>2759</v>
      </c>
      <c r="D2269" s="785" t="s">
        <v>17390</v>
      </c>
      <c r="E2269" s="807" t="s">
        <v>14762</v>
      </c>
      <c r="F2269" s="785" t="s">
        <v>14764</v>
      </c>
      <c r="G2269" s="807" t="s">
        <v>9071</v>
      </c>
      <c r="H2269" s="807"/>
      <c r="I2269" s="807"/>
      <c r="J2269" s="807"/>
      <c r="K2269" s="807"/>
      <c r="L2269" s="807">
        <f t="shared" si="182"/>
        <v>369.6</v>
      </c>
      <c r="M2269" s="807"/>
      <c r="N2269" s="790">
        <v>30.8</v>
      </c>
      <c r="O2269" s="786">
        <f t="shared" ref="O2269:O2270" si="185">(K2269*0.028)/12</f>
        <v>0</v>
      </c>
      <c r="P2269" s="786" t="s">
        <v>16689</v>
      </c>
      <c r="Q2269" s="786" t="s">
        <v>16689</v>
      </c>
      <c r="R2269" s="807" t="s">
        <v>16712</v>
      </c>
      <c r="S2269" s="807" t="s">
        <v>8952</v>
      </c>
      <c r="T2269" s="811" t="s">
        <v>14763</v>
      </c>
      <c r="U2269" s="807"/>
      <c r="V2269" s="963">
        <v>1</v>
      </c>
      <c r="W2269" s="807"/>
      <c r="X2269" s="807"/>
      <c r="Y2269" s="807"/>
      <c r="Z2269" s="807"/>
      <c r="AA2269" s="807"/>
      <c r="AB2269" s="807"/>
      <c r="AC2269" s="807"/>
      <c r="AD2269" s="807"/>
      <c r="AE2269" s="807"/>
      <c r="AF2269" s="807"/>
      <c r="AG2269" s="807"/>
      <c r="AH2269" s="807"/>
      <c r="AI2269" s="807"/>
      <c r="AJ2269" s="807"/>
    </row>
    <row r="2270" spans="2:36" s="577" customFormat="1" ht="60" customHeight="1" x14ac:dyDescent="0.25">
      <c r="B2270" s="784">
        <v>2262</v>
      </c>
      <c r="C2270" s="785" t="s">
        <v>2759</v>
      </c>
      <c r="D2270" s="785" t="s">
        <v>14766</v>
      </c>
      <c r="E2270" s="807" t="s">
        <v>14768</v>
      </c>
      <c r="F2270" s="785" t="s">
        <v>14769</v>
      </c>
      <c r="G2270" s="807" t="s">
        <v>9071</v>
      </c>
      <c r="H2270" s="807"/>
      <c r="I2270" s="807"/>
      <c r="J2270" s="807"/>
      <c r="K2270" s="807">
        <v>3871.4</v>
      </c>
      <c r="L2270" s="807">
        <f t="shared" si="182"/>
        <v>332.94039999999995</v>
      </c>
      <c r="M2270" s="807">
        <f t="shared" si="182"/>
        <v>108.39920000000001</v>
      </c>
      <c r="N2270" s="786">
        <f>(K2270*0.086)/12</f>
        <v>27.745033333333328</v>
      </c>
      <c r="O2270" s="786">
        <f t="shared" si="185"/>
        <v>9.0332666666666679</v>
      </c>
      <c r="P2270" s="786" t="s">
        <v>2549</v>
      </c>
      <c r="Q2270" s="786" t="s">
        <v>2549</v>
      </c>
      <c r="R2270" s="807" t="s">
        <v>17287</v>
      </c>
      <c r="S2270" s="807" t="s">
        <v>8952</v>
      </c>
      <c r="T2270" s="811" t="s">
        <v>14767</v>
      </c>
      <c r="U2270" s="807"/>
      <c r="V2270" s="1002">
        <v>1</v>
      </c>
      <c r="W2270" s="807" t="s">
        <v>11244</v>
      </c>
      <c r="X2270" s="807"/>
      <c r="Y2270" s="807"/>
      <c r="Z2270" s="807" t="s">
        <v>1589</v>
      </c>
      <c r="AA2270" s="807"/>
      <c r="AB2270" s="807"/>
      <c r="AC2270" s="807"/>
      <c r="AD2270" s="807"/>
      <c r="AE2270" s="807"/>
      <c r="AF2270" s="807"/>
      <c r="AG2270" s="807"/>
      <c r="AH2270" s="807"/>
      <c r="AI2270" s="807" t="s">
        <v>16742</v>
      </c>
      <c r="AJ2270" s="807"/>
    </row>
    <row r="2271" spans="2:36" ht="150" customHeight="1" x14ac:dyDescent="0.25">
      <c r="B2271" s="784">
        <v>2263</v>
      </c>
      <c r="C2271" s="785" t="s">
        <v>2809</v>
      </c>
      <c r="D2271" s="785" t="s">
        <v>17406</v>
      </c>
      <c r="E2271" s="807" t="s">
        <v>16470</v>
      </c>
      <c r="F2271" s="785" t="s">
        <v>16558</v>
      </c>
      <c r="G2271" s="807" t="s">
        <v>1105</v>
      </c>
      <c r="H2271" s="807"/>
      <c r="I2271" s="807"/>
      <c r="J2271" s="807"/>
      <c r="K2271" s="807">
        <v>6222.6</v>
      </c>
      <c r="L2271" s="807">
        <f t="shared" si="182"/>
        <v>541.31999999999994</v>
      </c>
      <c r="M2271" s="807">
        <f t="shared" si="182"/>
        <v>168</v>
      </c>
      <c r="N2271" s="790">
        <v>45.11</v>
      </c>
      <c r="O2271" s="790">
        <v>14</v>
      </c>
      <c r="P2271" s="807" t="s">
        <v>1527</v>
      </c>
      <c r="Q2271" s="788" t="s">
        <v>813</v>
      </c>
      <c r="R2271" s="807" t="s">
        <v>17287</v>
      </c>
      <c r="S2271" s="807" t="s">
        <v>8952</v>
      </c>
      <c r="T2271" s="811"/>
      <c r="U2271" s="807">
        <v>14.2</v>
      </c>
      <c r="V2271" s="963"/>
      <c r="W2271" s="807">
        <v>1</v>
      </c>
      <c r="X2271" s="807"/>
      <c r="Y2271" s="807"/>
      <c r="Z2271" s="807" t="s">
        <v>9366</v>
      </c>
      <c r="AA2271" s="807"/>
      <c r="AB2271" s="807"/>
      <c r="AC2271" s="807"/>
      <c r="AD2271" s="807"/>
      <c r="AE2271" s="807"/>
      <c r="AF2271" s="807"/>
      <c r="AG2271" s="807"/>
      <c r="AH2271" s="807"/>
      <c r="AI2271" s="807" t="s">
        <v>11344</v>
      </c>
      <c r="AJ2271" s="807"/>
    </row>
    <row r="2272" spans="2:36" ht="60" customHeight="1" x14ac:dyDescent="0.25">
      <c r="B2272" s="784">
        <v>2264</v>
      </c>
      <c r="C2272" s="785" t="s">
        <v>2809</v>
      </c>
      <c r="D2272" s="785" t="s">
        <v>14772</v>
      </c>
      <c r="E2272" s="807" t="s">
        <v>14770</v>
      </c>
      <c r="F2272" s="785" t="s">
        <v>14771</v>
      </c>
      <c r="G2272" s="807" t="s">
        <v>10200</v>
      </c>
      <c r="H2272" s="807"/>
      <c r="I2272" s="807"/>
      <c r="J2272" s="807"/>
      <c r="K2272" s="807"/>
      <c r="L2272" s="807"/>
      <c r="M2272" s="807"/>
      <c r="N2272" s="790"/>
      <c r="O2272" s="790"/>
      <c r="P2272" s="786"/>
      <c r="Q2272" s="788"/>
      <c r="R2272" s="807" t="s">
        <v>16715</v>
      </c>
      <c r="S2272" s="807" t="s">
        <v>9057</v>
      </c>
      <c r="T2272" s="800"/>
      <c r="U2272" s="807"/>
      <c r="V2272" s="963">
        <v>2</v>
      </c>
      <c r="W2272" s="807"/>
      <c r="X2272" s="807"/>
      <c r="Y2272" s="807"/>
      <c r="Z2272" s="807"/>
      <c r="AA2272" s="807">
        <v>1</v>
      </c>
      <c r="AB2272" s="807"/>
      <c r="AC2272" s="807"/>
      <c r="AD2272" s="807"/>
      <c r="AE2272" s="807"/>
      <c r="AF2272" s="807"/>
      <c r="AG2272" s="807"/>
      <c r="AH2272" s="807"/>
      <c r="AI2272" s="807"/>
      <c r="AJ2272" s="807"/>
    </row>
    <row r="2273" spans="2:36" ht="45" customHeight="1" x14ac:dyDescent="0.25">
      <c r="B2273" s="784">
        <v>2265</v>
      </c>
      <c r="C2273" s="785" t="s">
        <v>2759</v>
      </c>
      <c r="D2273" s="785" t="s">
        <v>14777</v>
      </c>
      <c r="E2273" s="807" t="s">
        <v>14778</v>
      </c>
      <c r="F2273" s="785" t="s">
        <v>14776</v>
      </c>
      <c r="G2273" s="807" t="s">
        <v>10200</v>
      </c>
      <c r="H2273" s="807"/>
      <c r="I2273" s="807"/>
      <c r="J2273" s="807"/>
      <c r="K2273" s="807"/>
      <c r="L2273" s="807">
        <f t="shared" si="182"/>
        <v>204.71999999999997</v>
      </c>
      <c r="M2273" s="807"/>
      <c r="N2273" s="790">
        <v>17.059999999999999</v>
      </c>
      <c r="O2273" s="790"/>
      <c r="P2273" s="786"/>
      <c r="Q2273" s="788" t="s">
        <v>14776</v>
      </c>
      <c r="R2273" s="807" t="s">
        <v>16715</v>
      </c>
      <c r="S2273" s="807" t="s">
        <v>8952</v>
      </c>
      <c r="T2273" s="800" t="s">
        <v>11596</v>
      </c>
      <c r="U2273" s="807">
        <v>4.5</v>
      </c>
      <c r="V2273" s="963"/>
      <c r="W2273" s="807"/>
      <c r="X2273" s="807"/>
      <c r="Y2273" s="807"/>
      <c r="Z2273" s="807" t="s">
        <v>10126</v>
      </c>
      <c r="AA2273" s="807"/>
      <c r="AB2273" s="807"/>
      <c r="AC2273" s="807" t="s">
        <v>10027</v>
      </c>
      <c r="AD2273" s="807" t="s">
        <v>10027</v>
      </c>
      <c r="AE2273" s="807" t="s">
        <v>10027</v>
      </c>
      <c r="AF2273" s="807"/>
      <c r="AG2273" s="807"/>
      <c r="AH2273" s="807"/>
      <c r="AI2273" s="807"/>
      <c r="AJ2273" s="807"/>
    </row>
    <row r="2274" spans="2:36" ht="45" customHeight="1" x14ac:dyDescent="0.25">
      <c r="B2274" s="784">
        <v>2266</v>
      </c>
      <c r="C2274" s="785" t="s">
        <v>2759</v>
      </c>
      <c r="D2274" s="785" t="s">
        <v>14779</v>
      </c>
      <c r="E2274" s="807" t="s">
        <v>14780</v>
      </c>
      <c r="F2274" s="785" t="s">
        <v>14776</v>
      </c>
      <c r="G2274" s="807" t="s">
        <v>10200</v>
      </c>
      <c r="H2274" s="807"/>
      <c r="I2274" s="807"/>
      <c r="J2274" s="807"/>
      <c r="K2274" s="807"/>
      <c r="L2274" s="807">
        <f t="shared" ref="L2274:L2337" si="186">N2274*12</f>
        <v>204.71999999999997</v>
      </c>
      <c r="M2274" s="807"/>
      <c r="N2274" s="790">
        <v>17.059999999999999</v>
      </c>
      <c r="O2274" s="790"/>
      <c r="P2274" s="786"/>
      <c r="Q2274" s="788" t="s">
        <v>14776</v>
      </c>
      <c r="R2274" s="807" t="s">
        <v>16715</v>
      </c>
      <c r="S2274" s="807" t="s">
        <v>8952</v>
      </c>
      <c r="T2274" s="800" t="s">
        <v>17228</v>
      </c>
      <c r="U2274" s="807">
        <v>4.5</v>
      </c>
      <c r="V2274" s="963"/>
      <c r="W2274" s="807"/>
      <c r="X2274" s="807"/>
      <c r="Y2274" s="807"/>
      <c r="Z2274" s="807" t="s">
        <v>13969</v>
      </c>
      <c r="AA2274" s="807"/>
      <c r="AB2274" s="807"/>
      <c r="AC2274" s="807" t="s">
        <v>10027</v>
      </c>
      <c r="AD2274" s="807" t="s">
        <v>10027</v>
      </c>
      <c r="AE2274" s="807" t="s">
        <v>10027</v>
      </c>
      <c r="AF2274" s="807"/>
      <c r="AG2274" s="807"/>
      <c r="AH2274" s="807"/>
      <c r="AI2274" s="807"/>
      <c r="AJ2274" s="807"/>
    </row>
    <row r="2275" spans="2:36" ht="45" customHeight="1" x14ac:dyDescent="0.25">
      <c r="B2275" s="784">
        <v>2267</v>
      </c>
      <c r="C2275" s="785" t="s">
        <v>2759</v>
      </c>
      <c r="D2275" s="785" t="s">
        <v>14781</v>
      </c>
      <c r="E2275" s="807" t="s">
        <v>14782</v>
      </c>
      <c r="F2275" s="785" t="s">
        <v>14776</v>
      </c>
      <c r="G2275" s="807" t="s">
        <v>10200</v>
      </c>
      <c r="H2275" s="807"/>
      <c r="I2275" s="807"/>
      <c r="J2275" s="807"/>
      <c r="K2275" s="807"/>
      <c r="L2275" s="807">
        <f t="shared" si="186"/>
        <v>204.95999999999998</v>
      </c>
      <c r="M2275" s="807"/>
      <c r="N2275" s="790">
        <v>17.079999999999998</v>
      </c>
      <c r="O2275" s="790"/>
      <c r="P2275" s="786"/>
      <c r="Q2275" s="788" t="s">
        <v>14776</v>
      </c>
      <c r="R2275" s="807" t="s">
        <v>16715</v>
      </c>
      <c r="S2275" s="807" t="s">
        <v>8952</v>
      </c>
      <c r="T2275" s="800" t="s">
        <v>17229</v>
      </c>
      <c r="U2275" s="807"/>
      <c r="V2275" s="963"/>
      <c r="W2275" s="807"/>
      <c r="X2275" s="807"/>
      <c r="Y2275" s="807"/>
      <c r="Z2275" s="807" t="s">
        <v>9475</v>
      </c>
      <c r="AA2275" s="807"/>
      <c r="AB2275" s="807"/>
      <c r="AC2275" s="807" t="s">
        <v>10027</v>
      </c>
      <c r="AD2275" s="807" t="s">
        <v>2239</v>
      </c>
      <c r="AE2275" s="807" t="s">
        <v>2239</v>
      </c>
      <c r="AF2275" s="807"/>
      <c r="AG2275" s="807"/>
      <c r="AH2275" s="807"/>
      <c r="AI2275" s="807"/>
      <c r="AJ2275" s="807"/>
    </row>
    <row r="2276" spans="2:36" ht="48.75" customHeight="1" x14ac:dyDescent="0.25">
      <c r="B2276" s="784">
        <v>2268</v>
      </c>
      <c r="C2276" s="785" t="s">
        <v>2759</v>
      </c>
      <c r="D2276" s="858" t="s">
        <v>14952</v>
      </c>
      <c r="E2276" s="807" t="s">
        <v>14955</v>
      </c>
      <c r="F2276" s="858" t="s">
        <v>12877</v>
      </c>
      <c r="G2276" s="807" t="s">
        <v>2856</v>
      </c>
      <c r="H2276" s="807"/>
      <c r="I2276" s="807"/>
      <c r="J2276" s="807"/>
      <c r="K2276" s="807"/>
      <c r="L2276" s="807">
        <f t="shared" si="186"/>
        <v>288</v>
      </c>
      <c r="M2276" s="771"/>
      <c r="N2276" s="859">
        <v>24</v>
      </c>
      <c r="O2276" s="790"/>
      <c r="P2276" s="786"/>
      <c r="Q2276" s="859" t="s">
        <v>12877</v>
      </c>
      <c r="R2276" s="807" t="s">
        <v>16715</v>
      </c>
      <c r="S2276" s="807" t="s">
        <v>8952</v>
      </c>
      <c r="T2276" s="859" t="s">
        <v>14911</v>
      </c>
      <c r="U2276" s="807"/>
      <c r="V2276" s="963"/>
      <c r="W2276" s="807"/>
      <c r="X2276" s="807"/>
      <c r="Y2276" s="807"/>
      <c r="Z2276" s="807"/>
      <c r="AA2276" s="807">
        <v>1</v>
      </c>
      <c r="AB2276" s="807"/>
      <c r="AC2276" s="807"/>
      <c r="AD2276" s="807"/>
      <c r="AE2276" s="807"/>
      <c r="AF2276" s="807"/>
      <c r="AG2276" s="807"/>
      <c r="AH2276" s="807"/>
      <c r="AI2276" s="807"/>
      <c r="AJ2276" s="807"/>
    </row>
    <row r="2277" spans="2:36" ht="48.75" customHeight="1" x14ac:dyDescent="0.25">
      <c r="B2277" s="784">
        <v>2269</v>
      </c>
      <c r="C2277" s="785" t="s">
        <v>2759</v>
      </c>
      <c r="D2277" s="858" t="s">
        <v>14953</v>
      </c>
      <c r="E2277" s="807" t="s">
        <v>14956</v>
      </c>
      <c r="F2277" s="858" t="s">
        <v>12877</v>
      </c>
      <c r="G2277" s="807" t="s">
        <v>2856</v>
      </c>
      <c r="H2277" s="807"/>
      <c r="I2277" s="807"/>
      <c r="J2277" s="807"/>
      <c r="K2277" s="807"/>
      <c r="L2277" s="807">
        <f t="shared" si="186"/>
        <v>192</v>
      </c>
      <c r="M2277" s="771"/>
      <c r="N2277" s="859">
        <v>16</v>
      </c>
      <c r="O2277" s="790"/>
      <c r="P2277" s="786"/>
      <c r="Q2277" s="859" t="s">
        <v>12877</v>
      </c>
      <c r="R2277" s="807" t="s">
        <v>16715</v>
      </c>
      <c r="S2277" s="807" t="s">
        <v>8952</v>
      </c>
      <c r="T2277" s="859" t="s">
        <v>14912</v>
      </c>
      <c r="U2277" s="807"/>
      <c r="V2277" s="963"/>
      <c r="W2277" s="807"/>
      <c r="X2277" s="807"/>
      <c r="Y2277" s="807"/>
      <c r="Z2277" s="807"/>
      <c r="AA2277" s="807">
        <v>1</v>
      </c>
      <c r="AB2277" s="807"/>
      <c r="AC2277" s="807"/>
      <c r="AD2277" s="807"/>
      <c r="AE2277" s="807"/>
      <c r="AF2277" s="807"/>
      <c r="AG2277" s="807"/>
      <c r="AH2277" s="807"/>
      <c r="AI2277" s="807"/>
      <c r="AJ2277" s="807"/>
    </row>
    <row r="2278" spans="2:36" ht="48.75" customHeight="1" x14ac:dyDescent="0.25">
      <c r="B2278" s="784">
        <v>2270</v>
      </c>
      <c r="C2278" s="785" t="s">
        <v>2759</v>
      </c>
      <c r="D2278" s="858" t="s">
        <v>14954</v>
      </c>
      <c r="E2278" s="807" t="s">
        <v>14957</v>
      </c>
      <c r="F2278" s="858" t="s">
        <v>12877</v>
      </c>
      <c r="G2278" s="807" t="s">
        <v>2856</v>
      </c>
      <c r="H2278" s="807"/>
      <c r="I2278" s="807"/>
      <c r="J2278" s="807"/>
      <c r="K2278" s="807"/>
      <c r="L2278" s="807">
        <f t="shared" si="186"/>
        <v>96</v>
      </c>
      <c r="M2278" s="771"/>
      <c r="N2278" s="859">
        <v>8</v>
      </c>
      <c r="O2278" s="790"/>
      <c r="P2278" s="786"/>
      <c r="Q2278" s="859" t="s">
        <v>12877</v>
      </c>
      <c r="R2278" s="807" t="s">
        <v>16715</v>
      </c>
      <c r="S2278" s="807" t="s">
        <v>8952</v>
      </c>
      <c r="T2278" s="859" t="s">
        <v>14913</v>
      </c>
      <c r="U2278" s="807"/>
      <c r="V2278" s="963"/>
      <c r="W2278" s="807"/>
      <c r="X2278" s="807"/>
      <c r="Y2278" s="807"/>
      <c r="Z2278" s="807"/>
      <c r="AA2278" s="807">
        <v>1</v>
      </c>
      <c r="AB2278" s="807"/>
      <c r="AC2278" s="807"/>
      <c r="AD2278" s="807"/>
      <c r="AE2278" s="807"/>
      <c r="AF2278" s="807"/>
      <c r="AG2278" s="807"/>
      <c r="AH2278" s="807"/>
      <c r="AI2278" s="807"/>
      <c r="AJ2278" s="807"/>
    </row>
    <row r="2279" spans="2:36" ht="48.75" customHeight="1" x14ac:dyDescent="0.25">
      <c r="B2279" s="784">
        <v>2271</v>
      </c>
      <c r="C2279" s="785" t="s">
        <v>2759</v>
      </c>
      <c r="D2279" s="858" t="s">
        <v>16796</v>
      </c>
      <c r="E2279" s="807" t="s">
        <v>16797</v>
      </c>
      <c r="F2279" s="858" t="s">
        <v>12877</v>
      </c>
      <c r="G2279" s="807" t="s">
        <v>2856</v>
      </c>
      <c r="H2279" s="807"/>
      <c r="I2279" s="807"/>
      <c r="J2279" s="807"/>
      <c r="K2279" s="807"/>
      <c r="L2279" s="807">
        <f t="shared" si="186"/>
        <v>192</v>
      </c>
      <c r="M2279" s="771"/>
      <c r="N2279" s="859">
        <v>16</v>
      </c>
      <c r="O2279" s="790"/>
      <c r="P2279" s="786"/>
      <c r="Q2279" s="859" t="s">
        <v>12877</v>
      </c>
      <c r="R2279" s="807" t="s">
        <v>16715</v>
      </c>
      <c r="S2279" s="807" t="s">
        <v>8952</v>
      </c>
      <c r="T2279" s="859" t="s">
        <v>14914</v>
      </c>
      <c r="U2279" s="807"/>
      <c r="V2279" s="963"/>
      <c r="W2279" s="807"/>
      <c r="X2279" s="807"/>
      <c r="Y2279" s="807"/>
      <c r="Z2279" s="807"/>
      <c r="AA2279" s="807">
        <v>1</v>
      </c>
      <c r="AB2279" s="807"/>
      <c r="AC2279" s="807"/>
      <c r="AD2279" s="807"/>
      <c r="AE2279" s="807"/>
      <c r="AF2279" s="807"/>
      <c r="AG2279" s="807"/>
      <c r="AH2279" s="807"/>
      <c r="AI2279" s="807"/>
      <c r="AJ2279" s="807"/>
    </row>
    <row r="2280" spans="2:36" ht="48.75" customHeight="1" x14ac:dyDescent="0.25">
      <c r="B2280" s="784">
        <v>2272</v>
      </c>
      <c r="C2280" s="785" t="s">
        <v>2759</v>
      </c>
      <c r="D2280" s="858" t="s">
        <v>16795</v>
      </c>
      <c r="E2280" s="807" t="s">
        <v>15583</v>
      </c>
      <c r="F2280" s="858" t="s">
        <v>12877</v>
      </c>
      <c r="G2280" s="807" t="s">
        <v>2856</v>
      </c>
      <c r="H2280" s="807"/>
      <c r="I2280" s="807"/>
      <c r="J2280" s="807"/>
      <c r="K2280" s="807"/>
      <c r="L2280" s="807">
        <f t="shared" si="186"/>
        <v>192</v>
      </c>
      <c r="M2280" s="771"/>
      <c r="N2280" s="859">
        <v>16</v>
      </c>
      <c r="O2280" s="790"/>
      <c r="P2280" s="786"/>
      <c r="Q2280" s="859" t="s">
        <v>12877</v>
      </c>
      <c r="R2280" s="807" t="s">
        <v>16715</v>
      </c>
      <c r="S2280" s="807" t="s">
        <v>8952</v>
      </c>
      <c r="T2280" s="859" t="s">
        <v>14915</v>
      </c>
      <c r="U2280" s="807"/>
      <c r="V2280" s="963"/>
      <c r="W2280" s="807"/>
      <c r="X2280" s="807"/>
      <c r="Y2280" s="807"/>
      <c r="Z2280" s="807"/>
      <c r="AA2280" s="807">
        <v>1</v>
      </c>
      <c r="AB2280" s="807"/>
      <c r="AC2280" s="807"/>
      <c r="AD2280" s="807"/>
      <c r="AE2280" s="807"/>
      <c r="AF2280" s="807"/>
      <c r="AG2280" s="807"/>
      <c r="AH2280" s="807"/>
      <c r="AI2280" s="807"/>
      <c r="AJ2280" s="807"/>
    </row>
    <row r="2281" spans="2:36" ht="48.75" customHeight="1" x14ac:dyDescent="0.25">
      <c r="B2281" s="784">
        <v>2273</v>
      </c>
      <c r="C2281" s="785" t="s">
        <v>2759</v>
      </c>
      <c r="D2281" s="858" t="s">
        <v>16799</v>
      </c>
      <c r="E2281" s="807" t="s">
        <v>14958</v>
      </c>
      <c r="F2281" s="858" t="s">
        <v>12877</v>
      </c>
      <c r="G2281" s="807" t="s">
        <v>2856</v>
      </c>
      <c r="H2281" s="807"/>
      <c r="I2281" s="807"/>
      <c r="J2281" s="807"/>
      <c r="K2281" s="807"/>
      <c r="L2281" s="807">
        <f t="shared" si="186"/>
        <v>96</v>
      </c>
      <c r="M2281" s="771"/>
      <c r="N2281" s="859">
        <v>8</v>
      </c>
      <c r="O2281" s="790"/>
      <c r="P2281" s="786"/>
      <c r="Q2281" s="859" t="s">
        <v>12877</v>
      </c>
      <c r="R2281" s="807" t="s">
        <v>16715</v>
      </c>
      <c r="S2281" s="807" t="s">
        <v>8952</v>
      </c>
      <c r="T2281" s="859" t="s">
        <v>14916</v>
      </c>
      <c r="U2281" s="807"/>
      <c r="V2281" s="963"/>
      <c r="W2281" s="807"/>
      <c r="X2281" s="807"/>
      <c r="Y2281" s="807"/>
      <c r="Z2281" s="807"/>
      <c r="AA2281" s="807">
        <v>1</v>
      </c>
      <c r="AB2281" s="807"/>
      <c r="AC2281" s="807"/>
      <c r="AD2281" s="807"/>
      <c r="AE2281" s="807"/>
      <c r="AF2281" s="807"/>
      <c r="AG2281" s="807"/>
      <c r="AH2281" s="807"/>
      <c r="AI2281" s="807"/>
      <c r="AJ2281" s="807"/>
    </row>
    <row r="2282" spans="2:36" ht="48.75" customHeight="1" x14ac:dyDescent="0.25">
      <c r="B2282" s="784">
        <v>2274</v>
      </c>
      <c r="C2282" s="785" t="s">
        <v>2759</v>
      </c>
      <c r="D2282" s="858" t="s">
        <v>16800</v>
      </c>
      <c r="E2282" s="807" t="s">
        <v>14959</v>
      </c>
      <c r="F2282" s="858" t="s">
        <v>12877</v>
      </c>
      <c r="G2282" s="807" t="s">
        <v>2856</v>
      </c>
      <c r="H2282" s="807"/>
      <c r="I2282" s="807"/>
      <c r="J2282" s="807"/>
      <c r="K2282" s="807"/>
      <c r="L2282" s="807">
        <f t="shared" si="186"/>
        <v>192</v>
      </c>
      <c r="M2282" s="771"/>
      <c r="N2282" s="859">
        <v>16</v>
      </c>
      <c r="O2282" s="790"/>
      <c r="P2282" s="786"/>
      <c r="Q2282" s="859" t="s">
        <v>12877</v>
      </c>
      <c r="R2282" s="807" t="s">
        <v>16715</v>
      </c>
      <c r="S2282" s="807" t="s">
        <v>8952</v>
      </c>
      <c r="T2282" s="859" t="s">
        <v>14917</v>
      </c>
      <c r="U2282" s="807"/>
      <c r="V2282" s="963"/>
      <c r="W2282" s="807"/>
      <c r="X2282" s="807"/>
      <c r="Y2282" s="807"/>
      <c r="Z2282" s="807"/>
      <c r="AA2282" s="807">
        <v>1</v>
      </c>
      <c r="AB2282" s="807"/>
      <c r="AC2282" s="807"/>
      <c r="AD2282" s="807"/>
      <c r="AE2282" s="807"/>
      <c r="AF2282" s="807"/>
      <c r="AG2282" s="807"/>
      <c r="AH2282" s="807"/>
      <c r="AI2282" s="807"/>
      <c r="AJ2282" s="807"/>
    </row>
    <row r="2283" spans="2:36" ht="48.75" customHeight="1" x14ac:dyDescent="0.25">
      <c r="B2283" s="784">
        <v>2275</v>
      </c>
      <c r="C2283" s="785" t="s">
        <v>2759</v>
      </c>
      <c r="D2283" s="858" t="s">
        <v>16801</v>
      </c>
      <c r="E2283" s="807" t="s">
        <v>14960</v>
      </c>
      <c r="F2283" s="858" t="s">
        <v>12877</v>
      </c>
      <c r="G2283" s="807" t="s">
        <v>2856</v>
      </c>
      <c r="H2283" s="807"/>
      <c r="I2283" s="807"/>
      <c r="J2283" s="807"/>
      <c r="K2283" s="807"/>
      <c r="L2283" s="807">
        <f t="shared" si="186"/>
        <v>192</v>
      </c>
      <c r="M2283" s="771"/>
      <c r="N2283" s="859">
        <v>16</v>
      </c>
      <c r="O2283" s="790"/>
      <c r="P2283" s="786"/>
      <c r="Q2283" s="859" t="s">
        <v>12877</v>
      </c>
      <c r="R2283" s="807" t="s">
        <v>16715</v>
      </c>
      <c r="S2283" s="807" t="s">
        <v>8952</v>
      </c>
      <c r="T2283" s="859" t="s">
        <v>14918</v>
      </c>
      <c r="U2283" s="807"/>
      <c r="V2283" s="963"/>
      <c r="W2283" s="807"/>
      <c r="X2283" s="807"/>
      <c r="Y2283" s="807"/>
      <c r="Z2283" s="807"/>
      <c r="AA2283" s="807">
        <v>1</v>
      </c>
      <c r="AB2283" s="807"/>
      <c r="AC2283" s="807"/>
      <c r="AD2283" s="807"/>
      <c r="AE2283" s="807"/>
      <c r="AF2283" s="807"/>
      <c r="AG2283" s="807"/>
      <c r="AH2283" s="807"/>
      <c r="AI2283" s="807"/>
      <c r="AJ2283" s="807"/>
    </row>
    <row r="2284" spans="2:36" ht="48.75" customHeight="1" x14ac:dyDescent="0.25">
      <c r="B2284" s="784">
        <v>2276</v>
      </c>
      <c r="C2284" s="785" t="s">
        <v>2759</v>
      </c>
      <c r="D2284" s="858" t="s">
        <v>16802</v>
      </c>
      <c r="E2284" s="807" t="s">
        <v>14961</v>
      </c>
      <c r="F2284" s="858" t="s">
        <v>12877</v>
      </c>
      <c r="G2284" s="807" t="s">
        <v>2856</v>
      </c>
      <c r="H2284" s="807"/>
      <c r="I2284" s="807"/>
      <c r="J2284" s="807"/>
      <c r="K2284" s="807"/>
      <c r="L2284" s="807">
        <f t="shared" si="186"/>
        <v>96</v>
      </c>
      <c r="M2284" s="771"/>
      <c r="N2284" s="859">
        <v>8</v>
      </c>
      <c r="O2284" s="790"/>
      <c r="P2284" s="786"/>
      <c r="Q2284" s="859" t="s">
        <v>12877</v>
      </c>
      <c r="R2284" s="807" t="s">
        <v>16715</v>
      </c>
      <c r="S2284" s="807" t="s">
        <v>8952</v>
      </c>
      <c r="T2284" s="859" t="s">
        <v>14919</v>
      </c>
      <c r="U2284" s="807"/>
      <c r="V2284" s="963"/>
      <c r="W2284" s="807"/>
      <c r="X2284" s="807"/>
      <c r="Y2284" s="807"/>
      <c r="Z2284" s="807"/>
      <c r="AA2284" s="807">
        <v>1</v>
      </c>
      <c r="AB2284" s="807"/>
      <c r="AC2284" s="807"/>
      <c r="AD2284" s="807"/>
      <c r="AE2284" s="807"/>
      <c r="AF2284" s="807"/>
      <c r="AG2284" s="807"/>
      <c r="AH2284" s="807"/>
      <c r="AI2284" s="807"/>
      <c r="AJ2284" s="807"/>
    </row>
    <row r="2285" spans="2:36" ht="48.75" customHeight="1" x14ac:dyDescent="0.25">
      <c r="B2285" s="784">
        <v>2277</v>
      </c>
      <c r="C2285" s="785" t="s">
        <v>2759</v>
      </c>
      <c r="D2285" s="858" t="s">
        <v>16803</v>
      </c>
      <c r="E2285" s="807" t="s">
        <v>14962</v>
      </c>
      <c r="F2285" s="858" t="s">
        <v>12877</v>
      </c>
      <c r="G2285" s="807" t="s">
        <v>2856</v>
      </c>
      <c r="H2285" s="807"/>
      <c r="I2285" s="807"/>
      <c r="J2285" s="807"/>
      <c r="K2285" s="807"/>
      <c r="L2285" s="807">
        <f t="shared" si="186"/>
        <v>96</v>
      </c>
      <c r="M2285" s="771"/>
      <c r="N2285" s="859">
        <v>8</v>
      </c>
      <c r="O2285" s="790"/>
      <c r="P2285" s="786"/>
      <c r="Q2285" s="859" t="s">
        <v>12877</v>
      </c>
      <c r="R2285" s="807" t="s">
        <v>16715</v>
      </c>
      <c r="S2285" s="807" t="s">
        <v>8952</v>
      </c>
      <c r="T2285" s="859" t="s">
        <v>14920</v>
      </c>
      <c r="U2285" s="807"/>
      <c r="V2285" s="963"/>
      <c r="W2285" s="807"/>
      <c r="X2285" s="807"/>
      <c r="Y2285" s="807"/>
      <c r="Z2285" s="807"/>
      <c r="AA2285" s="807">
        <v>1</v>
      </c>
      <c r="AB2285" s="807"/>
      <c r="AC2285" s="807"/>
      <c r="AD2285" s="807"/>
      <c r="AE2285" s="807"/>
      <c r="AF2285" s="807"/>
      <c r="AG2285" s="807"/>
      <c r="AH2285" s="807"/>
      <c r="AI2285" s="807"/>
      <c r="AJ2285" s="807"/>
    </row>
    <row r="2286" spans="2:36" ht="48.75" customHeight="1" x14ac:dyDescent="0.25">
      <c r="B2286" s="784">
        <v>2278</v>
      </c>
      <c r="C2286" s="785" t="s">
        <v>2759</v>
      </c>
      <c r="D2286" s="858" t="s">
        <v>16804</v>
      </c>
      <c r="E2286" s="807" t="s">
        <v>14963</v>
      </c>
      <c r="F2286" s="858" t="s">
        <v>12877</v>
      </c>
      <c r="G2286" s="807" t="s">
        <v>2856</v>
      </c>
      <c r="H2286" s="807"/>
      <c r="I2286" s="807"/>
      <c r="J2286" s="807"/>
      <c r="K2286" s="807"/>
      <c r="L2286" s="807">
        <f t="shared" si="186"/>
        <v>192</v>
      </c>
      <c r="M2286" s="771"/>
      <c r="N2286" s="859">
        <v>16</v>
      </c>
      <c r="O2286" s="790"/>
      <c r="P2286" s="786"/>
      <c r="Q2286" s="859" t="s">
        <v>12877</v>
      </c>
      <c r="R2286" s="807" t="s">
        <v>16715</v>
      </c>
      <c r="S2286" s="807" t="s">
        <v>8952</v>
      </c>
      <c r="T2286" s="859" t="s">
        <v>14921</v>
      </c>
      <c r="U2286" s="807"/>
      <c r="V2286" s="963"/>
      <c r="W2286" s="807"/>
      <c r="X2286" s="807"/>
      <c r="Y2286" s="807"/>
      <c r="Z2286" s="807"/>
      <c r="AA2286" s="807">
        <v>1</v>
      </c>
      <c r="AB2286" s="807"/>
      <c r="AC2286" s="807"/>
      <c r="AD2286" s="807"/>
      <c r="AE2286" s="807"/>
      <c r="AF2286" s="807"/>
      <c r="AG2286" s="807"/>
      <c r="AH2286" s="807"/>
      <c r="AI2286" s="807"/>
      <c r="AJ2286" s="807"/>
    </row>
    <row r="2287" spans="2:36" ht="48.75" customHeight="1" x14ac:dyDescent="0.25">
      <c r="B2287" s="784">
        <v>2279</v>
      </c>
      <c r="C2287" s="785" t="s">
        <v>2759</v>
      </c>
      <c r="D2287" s="858" t="s">
        <v>16805</v>
      </c>
      <c r="E2287" s="807" t="s">
        <v>14964</v>
      </c>
      <c r="F2287" s="858" t="s">
        <v>12877</v>
      </c>
      <c r="G2287" s="807" t="s">
        <v>2856</v>
      </c>
      <c r="H2287" s="807"/>
      <c r="I2287" s="807"/>
      <c r="J2287" s="807"/>
      <c r="K2287" s="807"/>
      <c r="L2287" s="807">
        <f t="shared" si="186"/>
        <v>96</v>
      </c>
      <c r="M2287" s="771"/>
      <c r="N2287" s="859">
        <v>8</v>
      </c>
      <c r="O2287" s="790"/>
      <c r="P2287" s="786"/>
      <c r="Q2287" s="859" t="s">
        <v>12877</v>
      </c>
      <c r="R2287" s="807" t="s">
        <v>16715</v>
      </c>
      <c r="S2287" s="807" t="s">
        <v>8952</v>
      </c>
      <c r="T2287" s="859" t="s">
        <v>14922</v>
      </c>
      <c r="U2287" s="807"/>
      <c r="V2287" s="963"/>
      <c r="W2287" s="807"/>
      <c r="X2287" s="807"/>
      <c r="Y2287" s="807"/>
      <c r="Z2287" s="807"/>
      <c r="AA2287" s="807">
        <v>1</v>
      </c>
      <c r="AB2287" s="807"/>
      <c r="AC2287" s="807"/>
      <c r="AD2287" s="807"/>
      <c r="AE2287" s="807"/>
      <c r="AF2287" s="807"/>
      <c r="AG2287" s="807"/>
      <c r="AH2287" s="807"/>
      <c r="AI2287" s="807"/>
      <c r="AJ2287" s="807"/>
    </row>
    <row r="2288" spans="2:36" ht="48.75" customHeight="1" x14ac:dyDescent="0.25">
      <c r="B2288" s="784">
        <v>2280</v>
      </c>
      <c r="C2288" s="785" t="s">
        <v>2759</v>
      </c>
      <c r="D2288" s="858" t="s">
        <v>16806</v>
      </c>
      <c r="E2288" s="807" t="s">
        <v>14965</v>
      </c>
      <c r="F2288" s="858" t="s">
        <v>12877</v>
      </c>
      <c r="G2288" s="807" t="s">
        <v>2856</v>
      </c>
      <c r="H2288" s="807"/>
      <c r="I2288" s="807"/>
      <c r="J2288" s="807"/>
      <c r="K2288" s="807"/>
      <c r="L2288" s="807">
        <f t="shared" si="186"/>
        <v>96</v>
      </c>
      <c r="M2288" s="771"/>
      <c r="N2288" s="859">
        <v>8</v>
      </c>
      <c r="O2288" s="790"/>
      <c r="P2288" s="786"/>
      <c r="Q2288" s="859" t="s">
        <v>12877</v>
      </c>
      <c r="R2288" s="807" t="s">
        <v>16715</v>
      </c>
      <c r="S2288" s="807" t="s">
        <v>8952</v>
      </c>
      <c r="T2288" s="859" t="s">
        <v>14923</v>
      </c>
      <c r="U2288" s="807"/>
      <c r="V2288" s="963"/>
      <c r="W2288" s="807"/>
      <c r="X2288" s="807"/>
      <c r="Y2288" s="807"/>
      <c r="Z2288" s="807"/>
      <c r="AA2288" s="807">
        <v>1</v>
      </c>
      <c r="AB2288" s="807"/>
      <c r="AC2288" s="807"/>
      <c r="AD2288" s="807"/>
      <c r="AE2288" s="807"/>
      <c r="AF2288" s="807"/>
      <c r="AG2288" s="807"/>
      <c r="AH2288" s="807"/>
      <c r="AI2288" s="807"/>
      <c r="AJ2288" s="807"/>
    </row>
    <row r="2289" spans="2:36" ht="45" customHeight="1" x14ac:dyDescent="0.25">
      <c r="B2289" s="784">
        <v>2281</v>
      </c>
      <c r="C2289" s="785" t="s">
        <v>2790</v>
      </c>
      <c r="D2289" s="858" t="s">
        <v>16783</v>
      </c>
      <c r="E2289" s="807" t="s">
        <v>16784</v>
      </c>
      <c r="F2289" s="858" t="s">
        <v>12877</v>
      </c>
      <c r="G2289" s="807" t="s">
        <v>2856</v>
      </c>
      <c r="H2289" s="807"/>
      <c r="I2289" s="807"/>
      <c r="J2289" s="807"/>
      <c r="K2289" s="807"/>
      <c r="L2289" s="807">
        <f t="shared" si="186"/>
        <v>39.6</v>
      </c>
      <c r="M2289" s="771"/>
      <c r="N2289" s="859">
        <v>3.3000000000000003</v>
      </c>
      <c r="O2289" s="790"/>
      <c r="P2289" s="786"/>
      <c r="Q2289" s="859" t="s">
        <v>12877</v>
      </c>
      <c r="R2289" s="807" t="s">
        <v>16715</v>
      </c>
      <c r="S2289" s="807" t="s">
        <v>8952</v>
      </c>
      <c r="T2289" s="859" t="s">
        <v>14891</v>
      </c>
      <c r="U2289" s="807"/>
      <c r="V2289" s="961"/>
      <c r="W2289" s="807"/>
      <c r="X2289" s="807"/>
      <c r="Y2289" s="807"/>
      <c r="Z2289" s="807"/>
      <c r="AA2289" s="807">
        <v>1</v>
      </c>
      <c r="AB2289" s="807"/>
      <c r="AC2289" s="807"/>
      <c r="AD2289" s="807"/>
      <c r="AE2289" s="807"/>
      <c r="AF2289" s="807"/>
      <c r="AG2289" s="807"/>
      <c r="AH2289" s="807"/>
      <c r="AI2289" s="807"/>
      <c r="AJ2289" s="807"/>
    </row>
    <row r="2290" spans="2:36" ht="45" customHeight="1" x14ac:dyDescent="0.25">
      <c r="B2290" s="784">
        <v>2282</v>
      </c>
      <c r="C2290" s="785" t="s">
        <v>2790</v>
      </c>
      <c r="D2290" s="858" t="s">
        <v>16788</v>
      </c>
      <c r="E2290" s="807" t="s">
        <v>16789</v>
      </c>
      <c r="F2290" s="858" t="s">
        <v>12877</v>
      </c>
      <c r="G2290" s="807" t="s">
        <v>2856</v>
      </c>
      <c r="H2290" s="807"/>
      <c r="I2290" s="807"/>
      <c r="J2290" s="807"/>
      <c r="K2290" s="807"/>
      <c r="L2290" s="807">
        <f t="shared" si="186"/>
        <v>39.6</v>
      </c>
      <c r="M2290" s="771"/>
      <c r="N2290" s="859">
        <v>3.3000000000000003</v>
      </c>
      <c r="O2290" s="790"/>
      <c r="P2290" s="786"/>
      <c r="Q2290" s="859" t="s">
        <v>12877</v>
      </c>
      <c r="R2290" s="807" t="s">
        <v>16715</v>
      </c>
      <c r="S2290" s="807" t="s">
        <v>8952</v>
      </c>
      <c r="T2290" s="859" t="s">
        <v>14894</v>
      </c>
      <c r="U2290" s="807"/>
      <c r="V2290" s="961"/>
      <c r="W2290" s="807"/>
      <c r="X2290" s="807"/>
      <c r="Y2290" s="807"/>
      <c r="Z2290" s="807"/>
      <c r="AA2290" s="807">
        <v>1</v>
      </c>
      <c r="AB2290" s="807"/>
      <c r="AC2290" s="807"/>
      <c r="AD2290" s="807"/>
      <c r="AE2290" s="807"/>
      <c r="AF2290" s="807"/>
      <c r="AG2290" s="807"/>
      <c r="AH2290" s="807"/>
      <c r="AI2290" s="807"/>
      <c r="AJ2290" s="807"/>
    </row>
    <row r="2291" spans="2:36" ht="45" customHeight="1" x14ac:dyDescent="0.25">
      <c r="B2291" s="784">
        <v>2283</v>
      </c>
      <c r="C2291" s="785" t="s">
        <v>2790</v>
      </c>
      <c r="D2291" s="858" t="s">
        <v>16785</v>
      </c>
      <c r="E2291" s="807" t="s">
        <v>16786</v>
      </c>
      <c r="F2291" s="858" t="s">
        <v>12877</v>
      </c>
      <c r="G2291" s="807" t="s">
        <v>2856</v>
      </c>
      <c r="H2291" s="807"/>
      <c r="I2291" s="807"/>
      <c r="J2291" s="807"/>
      <c r="K2291" s="807"/>
      <c r="L2291" s="807">
        <f t="shared" si="186"/>
        <v>39.6</v>
      </c>
      <c r="M2291" s="771"/>
      <c r="N2291" s="859">
        <v>3.3000000000000003</v>
      </c>
      <c r="O2291" s="790"/>
      <c r="P2291" s="786"/>
      <c r="Q2291" s="859" t="s">
        <v>12877</v>
      </c>
      <c r="R2291" s="807" t="s">
        <v>16715</v>
      </c>
      <c r="S2291" s="807" t="s">
        <v>8952</v>
      </c>
      <c r="T2291" s="859" t="s">
        <v>14895</v>
      </c>
      <c r="U2291" s="807"/>
      <c r="V2291" s="961"/>
      <c r="W2291" s="807"/>
      <c r="X2291" s="807"/>
      <c r="Y2291" s="807"/>
      <c r="Z2291" s="807"/>
      <c r="AA2291" s="807">
        <v>1</v>
      </c>
      <c r="AB2291" s="807"/>
      <c r="AC2291" s="807"/>
      <c r="AD2291" s="807"/>
      <c r="AE2291" s="807"/>
      <c r="AF2291" s="807"/>
      <c r="AG2291" s="807"/>
      <c r="AH2291" s="807"/>
      <c r="AI2291" s="807"/>
      <c r="AJ2291" s="807"/>
    </row>
    <row r="2292" spans="2:36" ht="45" customHeight="1" x14ac:dyDescent="0.25">
      <c r="B2292" s="784">
        <v>2284</v>
      </c>
      <c r="C2292" s="785" t="s">
        <v>2790</v>
      </c>
      <c r="D2292" s="858" t="s">
        <v>16779</v>
      </c>
      <c r="E2292" s="807" t="s">
        <v>16780</v>
      </c>
      <c r="F2292" s="858" t="s">
        <v>12877</v>
      </c>
      <c r="G2292" s="807" t="s">
        <v>2856</v>
      </c>
      <c r="H2292" s="807"/>
      <c r="I2292" s="807"/>
      <c r="J2292" s="807"/>
      <c r="K2292" s="807"/>
      <c r="L2292" s="807">
        <f t="shared" si="186"/>
        <v>39.6</v>
      </c>
      <c r="M2292" s="771"/>
      <c r="N2292" s="859">
        <v>3.3000000000000003</v>
      </c>
      <c r="O2292" s="790"/>
      <c r="P2292" s="786"/>
      <c r="Q2292" s="859" t="s">
        <v>12877</v>
      </c>
      <c r="R2292" s="807" t="s">
        <v>16715</v>
      </c>
      <c r="S2292" s="807" t="s">
        <v>8952</v>
      </c>
      <c r="T2292" s="859" t="s">
        <v>14901</v>
      </c>
      <c r="U2292" s="807"/>
      <c r="V2292" s="961"/>
      <c r="W2292" s="807"/>
      <c r="X2292" s="807"/>
      <c r="Y2292" s="807"/>
      <c r="Z2292" s="807"/>
      <c r="AA2292" s="807">
        <v>1</v>
      </c>
      <c r="AB2292" s="807"/>
      <c r="AC2292" s="807"/>
      <c r="AD2292" s="807"/>
      <c r="AE2292" s="807"/>
      <c r="AF2292" s="807"/>
      <c r="AG2292" s="807"/>
      <c r="AH2292" s="807"/>
      <c r="AI2292" s="807"/>
      <c r="AJ2292" s="807"/>
    </row>
    <row r="2293" spans="2:36" ht="45" customHeight="1" x14ac:dyDescent="0.25">
      <c r="B2293" s="784">
        <v>2285</v>
      </c>
      <c r="C2293" s="785" t="s">
        <v>2790</v>
      </c>
      <c r="D2293" s="858" t="s">
        <v>16775</v>
      </c>
      <c r="E2293" s="807" t="s">
        <v>16776</v>
      </c>
      <c r="F2293" s="858" t="s">
        <v>12877</v>
      </c>
      <c r="G2293" s="807" t="s">
        <v>2856</v>
      </c>
      <c r="H2293" s="807"/>
      <c r="I2293" s="807"/>
      <c r="J2293" s="807"/>
      <c r="K2293" s="807"/>
      <c r="L2293" s="807">
        <f t="shared" si="186"/>
        <v>39.6</v>
      </c>
      <c r="M2293" s="771"/>
      <c r="N2293" s="859">
        <v>3.3000000000000003</v>
      </c>
      <c r="O2293" s="790"/>
      <c r="P2293" s="786"/>
      <c r="Q2293" s="859" t="s">
        <v>12877</v>
      </c>
      <c r="R2293" s="807" t="s">
        <v>16715</v>
      </c>
      <c r="S2293" s="807" t="s">
        <v>8952</v>
      </c>
      <c r="T2293" s="859" t="s">
        <v>17422</v>
      </c>
      <c r="U2293" s="807"/>
      <c r="V2293" s="961"/>
      <c r="W2293" s="807"/>
      <c r="X2293" s="807"/>
      <c r="Y2293" s="807"/>
      <c r="Z2293" s="807"/>
      <c r="AA2293" s="807">
        <v>1</v>
      </c>
      <c r="AB2293" s="807"/>
      <c r="AC2293" s="807"/>
      <c r="AD2293" s="807"/>
      <c r="AE2293" s="807"/>
      <c r="AF2293" s="807"/>
      <c r="AG2293" s="807"/>
      <c r="AH2293" s="807"/>
      <c r="AI2293" s="807"/>
      <c r="AJ2293" s="807"/>
    </row>
    <row r="2294" spans="2:36" ht="60" customHeight="1" x14ac:dyDescent="0.25">
      <c r="B2294" s="784">
        <v>2286</v>
      </c>
      <c r="C2294" s="785" t="s">
        <v>2790</v>
      </c>
      <c r="D2294" s="858" t="s">
        <v>16787</v>
      </c>
      <c r="E2294" s="807" t="s">
        <v>16790</v>
      </c>
      <c r="F2294" s="858" t="s">
        <v>12877</v>
      </c>
      <c r="G2294" s="807" t="s">
        <v>2856</v>
      </c>
      <c r="H2294" s="807"/>
      <c r="I2294" s="807"/>
      <c r="J2294" s="807"/>
      <c r="K2294" s="807"/>
      <c r="L2294" s="807">
        <f t="shared" si="186"/>
        <v>39.6</v>
      </c>
      <c r="M2294" s="771"/>
      <c r="N2294" s="859">
        <v>3.3000000000000003</v>
      </c>
      <c r="O2294" s="790"/>
      <c r="P2294" s="786"/>
      <c r="Q2294" s="859" t="s">
        <v>12877</v>
      </c>
      <c r="R2294" s="807" t="s">
        <v>16715</v>
      </c>
      <c r="S2294" s="807" t="s">
        <v>8952</v>
      </c>
      <c r="T2294" s="859" t="s">
        <v>14902</v>
      </c>
      <c r="U2294" s="807"/>
      <c r="V2294" s="961"/>
      <c r="W2294" s="807"/>
      <c r="X2294" s="807"/>
      <c r="Y2294" s="807"/>
      <c r="Z2294" s="807"/>
      <c r="AA2294" s="807">
        <v>1</v>
      </c>
      <c r="AB2294" s="807"/>
      <c r="AC2294" s="807"/>
      <c r="AD2294" s="807"/>
      <c r="AE2294" s="807"/>
      <c r="AF2294" s="807"/>
      <c r="AG2294" s="807"/>
      <c r="AH2294" s="807"/>
      <c r="AI2294" s="807"/>
      <c r="AJ2294" s="807"/>
    </row>
    <row r="2295" spans="2:36" ht="45" customHeight="1" x14ac:dyDescent="0.25">
      <c r="B2295" s="784">
        <v>2287</v>
      </c>
      <c r="C2295" s="785" t="s">
        <v>2790</v>
      </c>
      <c r="D2295" s="858" t="s">
        <v>16774</v>
      </c>
      <c r="E2295" s="807" t="s">
        <v>16773</v>
      </c>
      <c r="F2295" s="858" t="s">
        <v>12877</v>
      </c>
      <c r="G2295" s="807" t="s">
        <v>2856</v>
      </c>
      <c r="H2295" s="807"/>
      <c r="I2295" s="807"/>
      <c r="J2295" s="807"/>
      <c r="K2295" s="807"/>
      <c r="L2295" s="807">
        <f t="shared" si="186"/>
        <v>39.6</v>
      </c>
      <c r="M2295" s="771"/>
      <c r="N2295" s="859">
        <v>3.3000000000000003</v>
      </c>
      <c r="O2295" s="790"/>
      <c r="P2295" s="786"/>
      <c r="Q2295" s="859" t="s">
        <v>12877</v>
      </c>
      <c r="R2295" s="807" t="s">
        <v>16715</v>
      </c>
      <c r="S2295" s="807" t="s">
        <v>8952</v>
      </c>
      <c r="T2295" s="859" t="s">
        <v>14908</v>
      </c>
      <c r="U2295" s="807"/>
      <c r="V2295" s="961"/>
      <c r="W2295" s="807"/>
      <c r="X2295" s="807"/>
      <c r="Y2295" s="807"/>
      <c r="Z2295" s="807"/>
      <c r="AA2295" s="807"/>
      <c r="AB2295" s="807"/>
      <c r="AC2295" s="807"/>
      <c r="AD2295" s="807"/>
      <c r="AE2295" s="807"/>
      <c r="AF2295" s="807"/>
      <c r="AG2295" s="807"/>
      <c r="AH2295" s="807"/>
      <c r="AI2295" s="807"/>
      <c r="AJ2295" s="807"/>
    </row>
    <row r="2296" spans="2:36" ht="45" customHeight="1" x14ac:dyDescent="0.25">
      <c r="B2296" s="784">
        <v>2288</v>
      </c>
      <c r="C2296" s="785" t="s">
        <v>2790</v>
      </c>
      <c r="D2296" s="858" t="s">
        <v>16777</v>
      </c>
      <c r="E2296" s="807" t="s">
        <v>16778</v>
      </c>
      <c r="F2296" s="858" t="s">
        <v>12877</v>
      </c>
      <c r="G2296" s="807" t="s">
        <v>2856</v>
      </c>
      <c r="H2296" s="807"/>
      <c r="I2296" s="807"/>
      <c r="J2296" s="807"/>
      <c r="K2296" s="807"/>
      <c r="L2296" s="807">
        <f t="shared" si="186"/>
        <v>96</v>
      </c>
      <c r="M2296" s="771"/>
      <c r="N2296" s="859">
        <v>8</v>
      </c>
      <c r="O2296" s="790"/>
      <c r="P2296" s="786"/>
      <c r="Q2296" s="859" t="s">
        <v>12877</v>
      </c>
      <c r="R2296" s="807" t="s">
        <v>16715</v>
      </c>
      <c r="S2296" s="807" t="s">
        <v>8952</v>
      </c>
      <c r="T2296" s="859" t="s">
        <v>14924</v>
      </c>
      <c r="U2296" s="807"/>
      <c r="V2296" s="961"/>
      <c r="W2296" s="807"/>
      <c r="X2296" s="807"/>
      <c r="Y2296" s="807"/>
      <c r="Z2296" s="807"/>
      <c r="AA2296" s="807">
        <v>1</v>
      </c>
      <c r="AB2296" s="807"/>
      <c r="AC2296" s="807"/>
      <c r="AD2296" s="807"/>
      <c r="AE2296" s="807"/>
      <c r="AF2296" s="807"/>
      <c r="AG2296" s="807"/>
      <c r="AH2296" s="807"/>
      <c r="AI2296" s="807"/>
      <c r="AJ2296" s="807"/>
    </row>
    <row r="2297" spans="2:36" ht="30" customHeight="1" x14ac:dyDescent="0.25">
      <c r="B2297" s="784">
        <v>2289</v>
      </c>
      <c r="C2297" s="785" t="s">
        <v>3034</v>
      </c>
      <c r="D2297" s="858" t="s">
        <v>15008</v>
      </c>
      <c r="E2297" s="807" t="s">
        <v>15009</v>
      </c>
      <c r="F2297" s="858" t="s">
        <v>12877</v>
      </c>
      <c r="G2297" s="807" t="s">
        <v>2856</v>
      </c>
      <c r="H2297" s="807"/>
      <c r="I2297" s="807"/>
      <c r="J2297" s="807"/>
      <c r="K2297" s="807"/>
      <c r="L2297" s="807">
        <f t="shared" si="186"/>
        <v>96</v>
      </c>
      <c r="M2297" s="771"/>
      <c r="N2297" s="859">
        <v>8</v>
      </c>
      <c r="O2297" s="790"/>
      <c r="P2297" s="786"/>
      <c r="Q2297" s="859" t="s">
        <v>12877</v>
      </c>
      <c r="R2297" s="807" t="s">
        <v>16715</v>
      </c>
      <c r="S2297" s="807" t="s">
        <v>8952</v>
      </c>
      <c r="T2297" s="859" t="s">
        <v>14906</v>
      </c>
      <c r="U2297" s="807"/>
      <c r="V2297" s="961"/>
      <c r="W2297" s="807"/>
      <c r="X2297" s="807"/>
      <c r="Y2297" s="807"/>
      <c r="Z2297" s="807"/>
      <c r="AA2297" s="807">
        <v>1</v>
      </c>
      <c r="AB2297" s="807"/>
      <c r="AC2297" s="807"/>
      <c r="AD2297" s="807"/>
      <c r="AE2297" s="807"/>
      <c r="AF2297" s="807"/>
      <c r="AG2297" s="807"/>
      <c r="AH2297" s="807"/>
      <c r="AI2297" s="807"/>
      <c r="AJ2297" s="807"/>
    </row>
    <row r="2298" spans="2:36" ht="45" customHeight="1" x14ac:dyDescent="0.25">
      <c r="B2298" s="784">
        <v>2290</v>
      </c>
      <c r="C2298" s="785" t="s">
        <v>2759</v>
      </c>
      <c r="D2298" s="858" t="s">
        <v>15010</v>
      </c>
      <c r="E2298" s="807" t="s">
        <v>15011</v>
      </c>
      <c r="F2298" s="858" t="s">
        <v>12877</v>
      </c>
      <c r="G2298" s="807" t="s">
        <v>2856</v>
      </c>
      <c r="H2298" s="807"/>
      <c r="I2298" s="807"/>
      <c r="J2298" s="807"/>
      <c r="K2298" s="807"/>
      <c r="L2298" s="807">
        <f t="shared" si="186"/>
        <v>96</v>
      </c>
      <c r="M2298" s="771"/>
      <c r="N2298" s="859">
        <v>8</v>
      </c>
      <c r="O2298" s="790"/>
      <c r="P2298" s="786"/>
      <c r="Q2298" s="859" t="s">
        <v>12877</v>
      </c>
      <c r="R2298" s="807" t="s">
        <v>16715</v>
      </c>
      <c r="S2298" s="807" t="s">
        <v>8952</v>
      </c>
      <c r="T2298" s="859" t="s">
        <v>14910</v>
      </c>
      <c r="U2298" s="807"/>
      <c r="V2298" s="961"/>
      <c r="W2298" s="807"/>
      <c r="X2298" s="807"/>
      <c r="Y2298" s="807"/>
      <c r="Z2298" s="807"/>
      <c r="AA2298" s="807">
        <v>1</v>
      </c>
      <c r="AB2298" s="807"/>
      <c r="AC2298" s="807"/>
      <c r="AD2298" s="807"/>
      <c r="AE2298" s="807"/>
      <c r="AF2298" s="807"/>
      <c r="AG2298" s="807"/>
      <c r="AH2298" s="807"/>
      <c r="AI2298" s="807"/>
      <c r="AJ2298" s="807"/>
    </row>
    <row r="2299" spans="2:36" ht="30" customHeight="1" x14ac:dyDescent="0.25">
      <c r="B2299" s="784">
        <v>2291</v>
      </c>
      <c r="C2299" s="785" t="s">
        <v>2809</v>
      </c>
      <c r="D2299" s="858" t="s">
        <v>16810</v>
      </c>
      <c r="E2299" s="807" t="s">
        <v>15012</v>
      </c>
      <c r="F2299" s="858" t="s">
        <v>12877</v>
      </c>
      <c r="G2299" s="807" t="s">
        <v>2856</v>
      </c>
      <c r="H2299" s="807"/>
      <c r="I2299" s="807"/>
      <c r="J2299" s="807"/>
      <c r="K2299" s="807"/>
      <c r="L2299" s="807">
        <f t="shared" si="186"/>
        <v>288</v>
      </c>
      <c r="M2299" s="771"/>
      <c r="N2299" s="859">
        <v>24</v>
      </c>
      <c r="O2299" s="790"/>
      <c r="P2299" s="786"/>
      <c r="Q2299" s="859" t="s">
        <v>12877</v>
      </c>
      <c r="R2299" s="807" t="s">
        <v>16715</v>
      </c>
      <c r="S2299" s="807" t="s">
        <v>8952</v>
      </c>
      <c r="T2299" s="859" t="s">
        <v>14927</v>
      </c>
      <c r="U2299" s="807"/>
      <c r="V2299" s="961"/>
      <c r="W2299" s="807"/>
      <c r="X2299" s="807"/>
      <c r="Y2299" s="807"/>
      <c r="Z2299" s="807"/>
      <c r="AA2299" s="807">
        <v>1</v>
      </c>
      <c r="AB2299" s="807"/>
      <c r="AC2299" s="807"/>
      <c r="AD2299" s="807"/>
      <c r="AE2299" s="807"/>
      <c r="AF2299" s="807"/>
      <c r="AG2299" s="807"/>
      <c r="AH2299" s="807"/>
      <c r="AI2299" s="807"/>
      <c r="AJ2299" s="807"/>
    </row>
    <row r="2300" spans="2:36" ht="30" customHeight="1" x14ac:dyDescent="0.25">
      <c r="B2300" s="784">
        <v>2292</v>
      </c>
      <c r="C2300" s="785" t="s">
        <v>2809</v>
      </c>
      <c r="D2300" s="858" t="s">
        <v>16811</v>
      </c>
      <c r="E2300" s="807" t="s">
        <v>15013</v>
      </c>
      <c r="F2300" s="858" t="s">
        <v>12877</v>
      </c>
      <c r="G2300" s="807" t="s">
        <v>2856</v>
      </c>
      <c r="H2300" s="807"/>
      <c r="I2300" s="807"/>
      <c r="J2300" s="807"/>
      <c r="K2300" s="807"/>
      <c r="L2300" s="807">
        <f t="shared" si="186"/>
        <v>192</v>
      </c>
      <c r="M2300" s="771"/>
      <c r="N2300" s="859">
        <v>16</v>
      </c>
      <c r="O2300" s="790"/>
      <c r="P2300" s="786"/>
      <c r="Q2300" s="859" t="s">
        <v>12877</v>
      </c>
      <c r="R2300" s="807" t="s">
        <v>16715</v>
      </c>
      <c r="S2300" s="807" t="s">
        <v>8952</v>
      </c>
      <c r="T2300" s="859" t="s">
        <v>14928</v>
      </c>
      <c r="U2300" s="807"/>
      <c r="V2300" s="961"/>
      <c r="W2300" s="807"/>
      <c r="X2300" s="807"/>
      <c r="Y2300" s="807"/>
      <c r="Z2300" s="807"/>
      <c r="AA2300" s="807">
        <v>1</v>
      </c>
      <c r="AB2300" s="807"/>
      <c r="AC2300" s="807"/>
      <c r="AD2300" s="807"/>
      <c r="AE2300" s="807"/>
      <c r="AF2300" s="807"/>
      <c r="AG2300" s="807"/>
      <c r="AH2300" s="807"/>
      <c r="AI2300" s="807"/>
      <c r="AJ2300" s="807"/>
    </row>
    <row r="2301" spans="2:36" ht="30" customHeight="1" x14ac:dyDescent="0.25">
      <c r="B2301" s="784">
        <v>2293</v>
      </c>
      <c r="C2301" s="785" t="s">
        <v>2809</v>
      </c>
      <c r="D2301" s="858" t="s">
        <v>16812</v>
      </c>
      <c r="E2301" s="807" t="s">
        <v>16813</v>
      </c>
      <c r="F2301" s="858" t="s">
        <v>12877</v>
      </c>
      <c r="G2301" s="807" t="s">
        <v>2856</v>
      </c>
      <c r="H2301" s="807"/>
      <c r="I2301" s="807"/>
      <c r="J2301" s="807"/>
      <c r="K2301" s="807"/>
      <c r="L2301" s="807">
        <f t="shared" si="186"/>
        <v>288</v>
      </c>
      <c r="M2301" s="771"/>
      <c r="N2301" s="859">
        <v>24</v>
      </c>
      <c r="O2301" s="790"/>
      <c r="P2301" s="786"/>
      <c r="Q2301" s="859" t="s">
        <v>12877</v>
      </c>
      <c r="R2301" s="807" t="s">
        <v>16715</v>
      </c>
      <c r="S2301" s="807" t="s">
        <v>8952</v>
      </c>
      <c r="T2301" s="859" t="s">
        <v>14929</v>
      </c>
      <c r="U2301" s="807"/>
      <c r="V2301" s="961"/>
      <c r="W2301" s="807"/>
      <c r="X2301" s="807"/>
      <c r="Y2301" s="807"/>
      <c r="Z2301" s="807"/>
      <c r="AA2301" s="807">
        <v>1</v>
      </c>
      <c r="AB2301" s="807"/>
      <c r="AC2301" s="807"/>
      <c r="AD2301" s="807"/>
      <c r="AE2301" s="807"/>
      <c r="AF2301" s="807"/>
      <c r="AG2301" s="807"/>
      <c r="AH2301" s="807"/>
      <c r="AI2301" s="807"/>
      <c r="AJ2301" s="807"/>
    </row>
    <row r="2302" spans="2:36" ht="30" customHeight="1" x14ac:dyDescent="0.25">
      <c r="B2302" s="784">
        <v>2294</v>
      </c>
      <c r="C2302" s="785" t="s">
        <v>2809</v>
      </c>
      <c r="D2302" s="858" t="s">
        <v>16814</v>
      </c>
      <c r="E2302" s="807" t="s">
        <v>15014</v>
      </c>
      <c r="F2302" s="858" t="s">
        <v>12877</v>
      </c>
      <c r="G2302" s="807" t="s">
        <v>2856</v>
      </c>
      <c r="H2302" s="807"/>
      <c r="I2302" s="807"/>
      <c r="J2302" s="807"/>
      <c r="K2302" s="807"/>
      <c r="L2302" s="807">
        <f t="shared" si="186"/>
        <v>96</v>
      </c>
      <c r="M2302" s="771"/>
      <c r="N2302" s="859">
        <v>8</v>
      </c>
      <c r="O2302" s="790"/>
      <c r="P2302" s="786"/>
      <c r="Q2302" s="859" t="s">
        <v>12877</v>
      </c>
      <c r="R2302" s="807" t="s">
        <v>16715</v>
      </c>
      <c r="S2302" s="807" t="s">
        <v>8952</v>
      </c>
      <c r="T2302" s="859" t="s">
        <v>14930</v>
      </c>
      <c r="U2302" s="807"/>
      <c r="V2302" s="961"/>
      <c r="W2302" s="807"/>
      <c r="X2302" s="807"/>
      <c r="Y2302" s="807"/>
      <c r="Z2302" s="807"/>
      <c r="AA2302" s="807">
        <v>1</v>
      </c>
      <c r="AB2302" s="807"/>
      <c r="AC2302" s="807"/>
      <c r="AD2302" s="807"/>
      <c r="AE2302" s="807"/>
      <c r="AF2302" s="807"/>
      <c r="AG2302" s="807"/>
      <c r="AH2302" s="807"/>
      <c r="AI2302" s="807"/>
      <c r="AJ2302" s="807"/>
    </row>
    <row r="2303" spans="2:36" ht="30" customHeight="1" x14ac:dyDescent="0.25">
      <c r="B2303" s="784">
        <v>2295</v>
      </c>
      <c r="C2303" s="785" t="s">
        <v>2809</v>
      </c>
      <c r="D2303" s="858" t="s">
        <v>16816</v>
      </c>
      <c r="E2303" s="807" t="s">
        <v>15015</v>
      </c>
      <c r="F2303" s="858" t="s">
        <v>12877</v>
      </c>
      <c r="G2303" s="807" t="s">
        <v>2856</v>
      </c>
      <c r="H2303" s="807"/>
      <c r="I2303" s="807"/>
      <c r="J2303" s="807"/>
      <c r="K2303" s="807"/>
      <c r="L2303" s="807">
        <f t="shared" si="186"/>
        <v>192</v>
      </c>
      <c r="M2303" s="771"/>
      <c r="N2303" s="859">
        <v>16</v>
      </c>
      <c r="O2303" s="790"/>
      <c r="P2303" s="786"/>
      <c r="Q2303" s="859" t="s">
        <v>12877</v>
      </c>
      <c r="R2303" s="807" t="s">
        <v>16715</v>
      </c>
      <c r="S2303" s="807" t="s">
        <v>8952</v>
      </c>
      <c r="T2303" s="859" t="s">
        <v>14931</v>
      </c>
      <c r="U2303" s="807"/>
      <c r="V2303" s="961"/>
      <c r="W2303" s="807"/>
      <c r="X2303" s="807"/>
      <c r="Y2303" s="807"/>
      <c r="Z2303" s="807"/>
      <c r="AA2303" s="807">
        <v>1</v>
      </c>
      <c r="AB2303" s="807"/>
      <c r="AC2303" s="807"/>
      <c r="AD2303" s="807"/>
      <c r="AE2303" s="807"/>
      <c r="AF2303" s="807"/>
      <c r="AG2303" s="807"/>
      <c r="AH2303" s="807"/>
      <c r="AI2303" s="807"/>
      <c r="AJ2303" s="807"/>
    </row>
    <row r="2304" spans="2:36" ht="30" customHeight="1" x14ac:dyDescent="0.25">
      <c r="B2304" s="784">
        <v>2296</v>
      </c>
      <c r="C2304" s="785" t="s">
        <v>2817</v>
      </c>
      <c r="D2304" s="785" t="s">
        <v>16821</v>
      </c>
      <c r="E2304" s="807" t="s">
        <v>16822</v>
      </c>
      <c r="F2304" s="785" t="s">
        <v>12877</v>
      </c>
      <c r="G2304" s="807" t="s">
        <v>2856</v>
      </c>
      <c r="H2304" s="807"/>
      <c r="I2304" s="807"/>
      <c r="J2304" s="807"/>
      <c r="K2304" s="807"/>
      <c r="L2304" s="807">
        <f t="shared" si="186"/>
        <v>96</v>
      </c>
      <c r="M2304" s="807"/>
      <c r="N2304" s="786">
        <v>8</v>
      </c>
      <c r="O2304" s="788"/>
      <c r="P2304" s="788"/>
      <c r="Q2304" s="807" t="s">
        <v>12877</v>
      </c>
      <c r="R2304" s="807" t="s">
        <v>16715</v>
      </c>
      <c r="S2304" s="807" t="s">
        <v>8952</v>
      </c>
      <c r="T2304" s="807" t="s">
        <v>14934</v>
      </c>
      <c r="U2304" s="807"/>
      <c r="V2304" s="963"/>
      <c r="W2304" s="807"/>
      <c r="X2304" s="807"/>
      <c r="Y2304" s="807"/>
      <c r="Z2304" s="807"/>
      <c r="AA2304" s="807">
        <v>1</v>
      </c>
      <c r="AB2304" s="807"/>
      <c r="AC2304" s="807"/>
      <c r="AD2304" s="807"/>
      <c r="AE2304" s="807"/>
      <c r="AF2304" s="807"/>
      <c r="AG2304" s="807"/>
      <c r="AH2304" s="807"/>
      <c r="AI2304" s="807"/>
      <c r="AJ2304" s="807"/>
    </row>
    <row r="2305" spans="2:36" ht="30" customHeight="1" x14ac:dyDescent="0.25">
      <c r="B2305" s="784">
        <v>2297</v>
      </c>
      <c r="C2305" s="785" t="s">
        <v>9510</v>
      </c>
      <c r="D2305" s="785" t="s">
        <v>16829</v>
      </c>
      <c r="E2305" s="807" t="s">
        <v>15582</v>
      </c>
      <c r="F2305" s="785" t="s">
        <v>12877</v>
      </c>
      <c r="G2305" s="807" t="s">
        <v>2856</v>
      </c>
      <c r="H2305" s="807"/>
      <c r="I2305" s="807"/>
      <c r="J2305" s="807"/>
      <c r="K2305" s="807"/>
      <c r="L2305" s="807">
        <f t="shared" si="186"/>
        <v>96</v>
      </c>
      <c r="M2305" s="807"/>
      <c r="N2305" s="786">
        <v>8</v>
      </c>
      <c r="O2305" s="788"/>
      <c r="P2305" s="788"/>
      <c r="Q2305" s="807" t="s">
        <v>12877</v>
      </c>
      <c r="R2305" s="807" t="s">
        <v>16715</v>
      </c>
      <c r="S2305" s="807" t="s">
        <v>8952</v>
      </c>
      <c r="T2305" s="807" t="s">
        <v>14940</v>
      </c>
      <c r="U2305" s="807"/>
      <c r="V2305" s="963"/>
      <c r="W2305" s="807"/>
      <c r="X2305" s="807"/>
      <c r="Y2305" s="807"/>
      <c r="Z2305" s="807"/>
      <c r="AA2305" s="807">
        <v>1</v>
      </c>
      <c r="AB2305" s="807"/>
      <c r="AC2305" s="807"/>
      <c r="AD2305" s="807"/>
      <c r="AE2305" s="807"/>
      <c r="AF2305" s="807"/>
      <c r="AG2305" s="807"/>
      <c r="AH2305" s="807"/>
      <c r="AI2305" s="807"/>
      <c r="AJ2305" s="807"/>
    </row>
    <row r="2306" spans="2:36" ht="45" customHeight="1" x14ac:dyDescent="0.25">
      <c r="B2306" s="784">
        <v>2298</v>
      </c>
      <c r="C2306" s="785" t="s">
        <v>9386</v>
      </c>
      <c r="D2306" s="785" t="s">
        <v>15016</v>
      </c>
      <c r="E2306" s="807" t="s">
        <v>15017</v>
      </c>
      <c r="F2306" s="785" t="s">
        <v>12877</v>
      </c>
      <c r="G2306" s="807" t="s">
        <v>2856</v>
      </c>
      <c r="H2306" s="807"/>
      <c r="I2306" s="807"/>
      <c r="J2306" s="807"/>
      <c r="K2306" s="807"/>
      <c r="L2306" s="807">
        <f t="shared" si="186"/>
        <v>96</v>
      </c>
      <c r="M2306" s="807"/>
      <c r="N2306" s="786">
        <v>8</v>
      </c>
      <c r="O2306" s="788"/>
      <c r="P2306" s="788"/>
      <c r="Q2306" s="807" t="s">
        <v>12877</v>
      </c>
      <c r="R2306" s="807" t="s">
        <v>16715</v>
      </c>
      <c r="S2306" s="807" t="s">
        <v>8952</v>
      </c>
      <c r="T2306" s="807" t="s">
        <v>14942</v>
      </c>
      <c r="U2306" s="807"/>
      <c r="V2306" s="963"/>
      <c r="W2306" s="807"/>
      <c r="X2306" s="807"/>
      <c r="Y2306" s="807"/>
      <c r="Z2306" s="807"/>
      <c r="AA2306" s="807">
        <v>1</v>
      </c>
      <c r="AB2306" s="807"/>
      <c r="AC2306" s="807"/>
      <c r="AD2306" s="807"/>
      <c r="AE2306" s="807"/>
      <c r="AF2306" s="807"/>
      <c r="AG2306" s="807"/>
      <c r="AH2306" s="807"/>
      <c r="AI2306" s="807"/>
      <c r="AJ2306" s="807"/>
    </row>
    <row r="2307" spans="2:36" ht="45" customHeight="1" x14ac:dyDescent="0.25">
      <c r="B2307" s="784">
        <v>2299</v>
      </c>
      <c r="C2307" s="785" t="s">
        <v>2759</v>
      </c>
      <c r="D2307" s="785" t="s">
        <v>15018</v>
      </c>
      <c r="E2307" s="807" t="s">
        <v>15019</v>
      </c>
      <c r="F2307" s="785" t="s">
        <v>12877</v>
      </c>
      <c r="G2307" s="807" t="s">
        <v>2856</v>
      </c>
      <c r="H2307" s="807"/>
      <c r="I2307" s="807"/>
      <c r="J2307" s="807"/>
      <c r="K2307" s="807"/>
      <c r="L2307" s="807">
        <f t="shared" si="186"/>
        <v>96</v>
      </c>
      <c r="M2307" s="807"/>
      <c r="N2307" s="786">
        <v>8</v>
      </c>
      <c r="O2307" s="788"/>
      <c r="P2307" s="788"/>
      <c r="Q2307" s="807" t="s">
        <v>12877</v>
      </c>
      <c r="R2307" s="807" t="s">
        <v>16715</v>
      </c>
      <c r="S2307" s="807" t="s">
        <v>8952</v>
      </c>
      <c r="T2307" s="807" t="s">
        <v>14945</v>
      </c>
      <c r="U2307" s="807"/>
      <c r="V2307" s="963"/>
      <c r="W2307" s="807"/>
      <c r="X2307" s="807"/>
      <c r="Y2307" s="807"/>
      <c r="Z2307" s="807"/>
      <c r="AA2307" s="807">
        <v>1</v>
      </c>
      <c r="AB2307" s="807"/>
      <c r="AC2307" s="807"/>
      <c r="AD2307" s="807"/>
      <c r="AE2307" s="807"/>
      <c r="AF2307" s="807"/>
      <c r="AG2307" s="807"/>
      <c r="AH2307" s="807"/>
      <c r="AI2307" s="807"/>
      <c r="AJ2307" s="807"/>
    </row>
    <row r="2308" spans="2:36" ht="60" customHeight="1" x14ac:dyDescent="0.25">
      <c r="B2308" s="784">
        <v>2300</v>
      </c>
      <c r="C2308" s="785" t="s">
        <v>2759</v>
      </c>
      <c r="D2308" s="785" t="s">
        <v>15028</v>
      </c>
      <c r="E2308" s="807" t="s">
        <v>15029</v>
      </c>
      <c r="F2308" s="785" t="s">
        <v>15030</v>
      </c>
      <c r="G2308" s="807" t="s">
        <v>2856</v>
      </c>
      <c r="H2308" s="807"/>
      <c r="I2308" s="807"/>
      <c r="J2308" s="807"/>
      <c r="K2308" s="807"/>
      <c r="L2308" s="807">
        <f t="shared" si="186"/>
        <v>963.59999999999991</v>
      </c>
      <c r="M2308" s="807"/>
      <c r="N2308" s="786">
        <v>80.3</v>
      </c>
      <c r="O2308" s="788"/>
      <c r="P2308" s="788"/>
      <c r="Q2308" s="807" t="s">
        <v>15030</v>
      </c>
      <c r="R2308" s="807" t="s">
        <v>16715</v>
      </c>
      <c r="S2308" s="807" t="s">
        <v>8952</v>
      </c>
      <c r="T2308" s="807" t="s">
        <v>15031</v>
      </c>
      <c r="U2308" s="807"/>
      <c r="V2308" s="963">
        <v>3</v>
      </c>
      <c r="W2308" s="807"/>
      <c r="X2308" s="807"/>
      <c r="Y2308" s="807"/>
      <c r="Z2308" s="807"/>
      <c r="AA2308" s="807"/>
      <c r="AB2308" s="807"/>
      <c r="AC2308" s="807"/>
      <c r="AD2308" s="807"/>
      <c r="AE2308" s="807"/>
      <c r="AF2308" s="807"/>
      <c r="AG2308" s="807"/>
      <c r="AH2308" s="807"/>
      <c r="AI2308" s="807"/>
      <c r="AJ2308" s="807"/>
    </row>
    <row r="2309" spans="2:36" ht="45" customHeight="1" x14ac:dyDescent="0.25">
      <c r="B2309" s="784">
        <v>2301</v>
      </c>
      <c r="C2309" s="785" t="s">
        <v>2759</v>
      </c>
      <c r="D2309" s="785" t="s">
        <v>15032</v>
      </c>
      <c r="E2309" s="807" t="s">
        <v>15033</v>
      </c>
      <c r="F2309" s="785" t="s">
        <v>15035</v>
      </c>
      <c r="G2309" s="807" t="s">
        <v>2856</v>
      </c>
      <c r="H2309" s="807"/>
      <c r="I2309" s="807"/>
      <c r="J2309" s="807"/>
      <c r="K2309" s="807"/>
      <c r="L2309" s="807">
        <f t="shared" si="186"/>
        <v>79.199999999999989</v>
      </c>
      <c r="M2309" s="807"/>
      <c r="N2309" s="786">
        <v>6.6</v>
      </c>
      <c r="O2309" s="788"/>
      <c r="P2309" s="788"/>
      <c r="Q2309" s="807" t="s">
        <v>15035</v>
      </c>
      <c r="R2309" s="807" t="s">
        <v>16715</v>
      </c>
      <c r="S2309" s="807" t="s">
        <v>8952</v>
      </c>
      <c r="T2309" s="807" t="s">
        <v>15034</v>
      </c>
      <c r="U2309" s="807"/>
      <c r="V2309" s="963">
        <v>2</v>
      </c>
      <c r="W2309" s="807"/>
      <c r="X2309" s="807"/>
      <c r="Y2309" s="807"/>
      <c r="Z2309" s="807"/>
      <c r="AA2309" s="807"/>
      <c r="AB2309" s="807"/>
      <c r="AC2309" s="807"/>
      <c r="AD2309" s="807"/>
      <c r="AE2309" s="807"/>
      <c r="AF2309" s="807"/>
      <c r="AG2309" s="807"/>
      <c r="AH2309" s="807"/>
      <c r="AI2309" s="807"/>
      <c r="AJ2309" s="807"/>
    </row>
    <row r="2310" spans="2:36" ht="30" customHeight="1" x14ac:dyDescent="0.25">
      <c r="B2310" s="784">
        <v>2302</v>
      </c>
      <c r="C2310" s="785" t="s">
        <v>2768</v>
      </c>
      <c r="D2310" s="858" t="s">
        <v>15046</v>
      </c>
      <c r="E2310" s="807" t="s">
        <v>15057</v>
      </c>
      <c r="F2310" s="787" t="s">
        <v>9440</v>
      </c>
      <c r="G2310" s="807" t="s">
        <v>10200</v>
      </c>
      <c r="H2310" s="807"/>
      <c r="I2310" s="807"/>
      <c r="J2310" s="807"/>
      <c r="K2310" s="807"/>
      <c r="L2310" s="807">
        <f t="shared" si="186"/>
        <v>66</v>
      </c>
      <c r="M2310" s="771"/>
      <c r="N2310" s="859">
        <v>5.5</v>
      </c>
      <c r="O2310" s="788"/>
      <c r="P2310" s="788"/>
      <c r="Q2310" s="807" t="s">
        <v>2764</v>
      </c>
      <c r="R2310" s="807" t="s">
        <v>16715</v>
      </c>
      <c r="S2310" s="807" t="s">
        <v>8952</v>
      </c>
      <c r="T2310" s="859" t="s">
        <v>15052</v>
      </c>
      <c r="U2310" s="807"/>
      <c r="V2310" s="961">
        <v>2</v>
      </c>
      <c r="W2310" s="807"/>
      <c r="X2310" s="807"/>
      <c r="Y2310" s="807"/>
      <c r="Z2310" s="807"/>
      <c r="AA2310" s="807"/>
      <c r="AB2310" s="807"/>
      <c r="AC2310" s="807"/>
      <c r="AD2310" s="807"/>
      <c r="AE2310" s="807"/>
      <c r="AF2310" s="807"/>
      <c r="AG2310" s="807"/>
      <c r="AH2310" s="807"/>
      <c r="AI2310" s="807"/>
      <c r="AJ2310" s="807"/>
    </row>
    <row r="2311" spans="2:36" ht="30" customHeight="1" x14ac:dyDescent="0.25">
      <c r="B2311" s="784">
        <v>2303</v>
      </c>
      <c r="C2311" s="785" t="s">
        <v>2768</v>
      </c>
      <c r="D2311" s="858" t="s">
        <v>15047</v>
      </c>
      <c r="E2311" s="807" t="s">
        <v>15058</v>
      </c>
      <c r="F2311" s="787" t="s">
        <v>9440</v>
      </c>
      <c r="G2311" s="807" t="s">
        <v>10200</v>
      </c>
      <c r="H2311" s="807"/>
      <c r="I2311" s="807"/>
      <c r="J2311" s="807"/>
      <c r="K2311" s="807"/>
      <c r="L2311" s="807">
        <f t="shared" si="186"/>
        <v>66</v>
      </c>
      <c r="M2311" s="771"/>
      <c r="N2311" s="859">
        <v>5.5</v>
      </c>
      <c r="O2311" s="788"/>
      <c r="P2311" s="788"/>
      <c r="Q2311" s="807" t="s">
        <v>2764</v>
      </c>
      <c r="R2311" s="807" t="s">
        <v>16715</v>
      </c>
      <c r="S2311" s="807" t="s">
        <v>8952</v>
      </c>
      <c r="T2311" s="859" t="s">
        <v>15053</v>
      </c>
      <c r="U2311" s="807"/>
      <c r="V2311" s="961">
        <v>2</v>
      </c>
      <c r="W2311" s="807"/>
      <c r="X2311" s="807"/>
      <c r="Y2311" s="807"/>
      <c r="Z2311" s="807"/>
      <c r="AA2311" s="807"/>
      <c r="AB2311" s="807"/>
      <c r="AC2311" s="807"/>
      <c r="AD2311" s="807"/>
      <c r="AE2311" s="807"/>
      <c r="AF2311" s="807"/>
      <c r="AG2311" s="807"/>
      <c r="AH2311" s="807"/>
      <c r="AI2311" s="807"/>
      <c r="AJ2311" s="807"/>
    </row>
    <row r="2312" spans="2:36" ht="30" customHeight="1" x14ac:dyDescent="0.25">
      <c r="B2312" s="784">
        <v>2304</v>
      </c>
      <c r="C2312" s="785" t="s">
        <v>2768</v>
      </c>
      <c r="D2312" s="858" t="s">
        <v>15048</v>
      </c>
      <c r="E2312" s="807" t="s">
        <v>15059</v>
      </c>
      <c r="F2312" s="787" t="s">
        <v>9440</v>
      </c>
      <c r="G2312" s="807" t="s">
        <v>10200</v>
      </c>
      <c r="H2312" s="807"/>
      <c r="I2312" s="807"/>
      <c r="J2312" s="807"/>
      <c r="K2312" s="807"/>
      <c r="L2312" s="807">
        <f t="shared" si="186"/>
        <v>79.2</v>
      </c>
      <c r="M2312" s="771"/>
      <c r="N2312" s="859">
        <v>6.6000000000000005</v>
      </c>
      <c r="O2312" s="788"/>
      <c r="P2312" s="788"/>
      <c r="Q2312" s="807" t="s">
        <v>2764</v>
      </c>
      <c r="R2312" s="807" t="s">
        <v>16715</v>
      </c>
      <c r="S2312" s="807" t="s">
        <v>8952</v>
      </c>
      <c r="T2312" s="859" t="s">
        <v>15054</v>
      </c>
      <c r="U2312" s="807"/>
      <c r="V2312" s="961"/>
      <c r="W2312" s="807"/>
      <c r="X2312" s="807"/>
      <c r="Y2312" s="807"/>
      <c r="Z2312" s="807" t="s">
        <v>1570</v>
      </c>
      <c r="AA2312" s="807"/>
      <c r="AB2312" s="807"/>
      <c r="AC2312" s="807"/>
      <c r="AD2312" s="807"/>
      <c r="AE2312" s="807"/>
      <c r="AF2312" s="807"/>
      <c r="AG2312" s="807"/>
      <c r="AH2312" s="807"/>
      <c r="AI2312" s="807"/>
      <c r="AJ2312" s="807"/>
    </row>
    <row r="2313" spans="2:36" ht="30" customHeight="1" x14ac:dyDescent="0.25">
      <c r="B2313" s="784">
        <v>2305</v>
      </c>
      <c r="C2313" s="785" t="s">
        <v>2768</v>
      </c>
      <c r="D2313" s="858" t="s">
        <v>15049</v>
      </c>
      <c r="E2313" s="807" t="s">
        <v>15060</v>
      </c>
      <c r="F2313" s="787" t="s">
        <v>9440</v>
      </c>
      <c r="G2313" s="807" t="s">
        <v>10200</v>
      </c>
      <c r="H2313" s="807"/>
      <c r="I2313" s="807"/>
      <c r="J2313" s="807"/>
      <c r="K2313" s="807"/>
      <c r="L2313" s="807">
        <f t="shared" si="186"/>
        <v>39.6</v>
      </c>
      <c r="M2313" s="771"/>
      <c r="N2313" s="859">
        <v>3.3000000000000003</v>
      </c>
      <c r="O2313" s="788"/>
      <c r="P2313" s="788"/>
      <c r="Q2313" s="807" t="s">
        <v>2764</v>
      </c>
      <c r="R2313" s="807" t="s">
        <v>16715</v>
      </c>
      <c r="S2313" s="807" t="s">
        <v>8952</v>
      </c>
      <c r="T2313" s="859" t="s">
        <v>2767</v>
      </c>
      <c r="U2313" s="807"/>
      <c r="V2313" s="961">
        <v>5</v>
      </c>
      <c r="W2313" s="807"/>
      <c r="X2313" s="807"/>
      <c r="Y2313" s="807"/>
      <c r="Z2313" s="807"/>
      <c r="AA2313" s="807"/>
      <c r="AB2313" s="807"/>
      <c r="AC2313" s="807"/>
      <c r="AD2313" s="807"/>
      <c r="AE2313" s="807"/>
      <c r="AF2313" s="807"/>
      <c r="AG2313" s="807"/>
      <c r="AH2313" s="807"/>
      <c r="AI2313" s="807"/>
      <c r="AJ2313" s="807"/>
    </row>
    <row r="2314" spans="2:36" ht="30" customHeight="1" x14ac:dyDescent="0.25">
      <c r="B2314" s="784">
        <v>2306</v>
      </c>
      <c r="C2314" s="785" t="s">
        <v>2768</v>
      </c>
      <c r="D2314" s="858" t="s">
        <v>15050</v>
      </c>
      <c r="E2314" s="807" t="s">
        <v>15061</v>
      </c>
      <c r="F2314" s="787" t="s">
        <v>9440</v>
      </c>
      <c r="G2314" s="807" t="s">
        <v>10200</v>
      </c>
      <c r="H2314" s="807"/>
      <c r="I2314" s="807"/>
      <c r="J2314" s="807"/>
      <c r="K2314" s="807"/>
      <c r="L2314" s="807">
        <f t="shared" si="186"/>
        <v>79.2</v>
      </c>
      <c r="M2314" s="771"/>
      <c r="N2314" s="859">
        <v>6.6000000000000005</v>
      </c>
      <c r="O2314" s="788"/>
      <c r="P2314" s="788"/>
      <c r="Q2314" s="807" t="s">
        <v>2764</v>
      </c>
      <c r="R2314" s="807" t="s">
        <v>16715</v>
      </c>
      <c r="S2314" s="807" t="s">
        <v>8952</v>
      </c>
      <c r="T2314" s="859" t="s">
        <v>2778</v>
      </c>
      <c r="U2314" s="807"/>
      <c r="V2314" s="961"/>
      <c r="W2314" s="807"/>
      <c r="X2314" s="807"/>
      <c r="Y2314" s="807"/>
      <c r="Z2314" s="807" t="s">
        <v>1570</v>
      </c>
      <c r="AA2314" s="807"/>
      <c r="AB2314" s="807"/>
      <c r="AC2314" s="807"/>
      <c r="AD2314" s="807"/>
      <c r="AE2314" s="807"/>
      <c r="AF2314" s="807"/>
      <c r="AG2314" s="807"/>
      <c r="AH2314" s="807"/>
      <c r="AI2314" s="807"/>
      <c r="AJ2314" s="807"/>
    </row>
    <row r="2315" spans="2:36" ht="30" customHeight="1" x14ac:dyDescent="0.25">
      <c r="B2315" s="784">
        <v>2307</v>
      </c>
      <c r="C2315" s="785" t="s">
        <v>2768</v>
      </c>
      <c r="D2315" s="785" t="s">
        <v>15051</v>
      </c>
      <c r="E2315" s="807" t="s">
        <v>15056</v>
      </c>
      <c r="F2315" s="787" t="s">
        <v>9440</v>
      </c>
      <c r="G2315" s="807" t="s">
        <v>10200</v>
      </c>
      <c r="H2315" s="807"/>
      <c r="I2315" s="807"/>
      <c r="J2315" s="807"/>
      <c r="K2315" s="807"/>
      <c r="L2315" s="807">
        <f t="shared" si="186"/>
        <v>52.800000000000004</v>
      </c>
      <c r="M2315" s="807"/>
      <c r="N2315" s="786">
        <v>4.4000000000000004</v>
      </c>
      <c r="O2315" s="788"/>
      <c r="P2315" s="788"/>
      <c r="Q2315" s="807" t="s">
        <v>2764</v>
      </c>
      <c r="R2315" s="807" t="s">
        <v>16715</v>
      </c>
      <c r="S2315" s="807" t="s">
        <v>8952</v>
      </c>
      <c r="T2315" s="807" t="s">
        <v>15055</v>
      </c>
      <c r="U2315" s="807"/>
      <c r="V2315" s="963">
        <v>3</v>
      </c>
      <c r="W2315" s="807"/>
      <c r="X2315" s="807"/>
      <c r="Y2315" s="807"/>
      <c r="Z2315" s="807"/>
      <c r="AA2315" s="807"/>
      <c r="AB2315" s="807"/>
      <c r="AC2315" s="807"/>
      <c r="AD2315" s="807"/>
      <c r="AE2315" s="807"/>
      <c r="AF2315" s="807"/>
      <c r="AG2315" s="807"/>
      <c r="AH2315" s="807"/>
      <c r="AI2315" s="807"/>
      <c r="AJ2315" s="807"/>
    </row>
    <row r="2316" spans="2:36" ht="120" customHeight="1" x14ac:dyDescent="0.25">
      <c r="B2316" s="784">
        <v>2308</v>
      </c>
      <c r="C2316" s="785" t="s">
        <v>2809</v>
      </c>
      <c r="D2316" s="785" t="s">
        <v>15063</v>
      </c>
      <c r="E2316" s="807" t="s">
        <v>15066</v>
      </c>
      <c r="F2316" s="787" t="s">
        <v>15064</v>
      </c>
      <c r="G2316" s="807" t="s">
        <v>2856</v>
      </c>
      <c r="H2316" s="807"/>
      <c r="I2316" s="807"/>
      <c r="J2316" s="807"/>
      <c r="K2316" s="807"/>
      <c r="L2316" s="807">
        <f t="shared" si="186"/>
        <v>52.800000000000004</v>
      </c>
      <c r="M2316" s="807"/>
      <c r="N2316" s="786">
        <v>4.4000000000000004</v>
      </c>
      <c r="O2316" s="788"/>
      <c r="P2316" s="788"/>
      <c r="Q2316" s="812" t="s">
        <v>15064</v>
      </c>
      <c r="R2316" s="807" t="s">
        <v>16715</v>
      </c>
      <c r="S2316" s="807" t="s">
        <v>8952</v>
      </c>
      <c r="T2316" s="807" t="s">
        <v>15065</v>
      </c>
      <c r="U2316" s="807"/>
      <c r="V2316" s="963">
        <v>1</v>
      </c>
      <c r="W2316" s="807"/>
      <c r="X2316" s="807"/>
      <c r="Y2316" s="807"/>
      <c r="Z2316" s="807"/>
      <c r="AA2316" s="807"/>
      <c r="AB2316" s="807"/>
      <c r="AC2316" s="807"/>
      <c r="AD2316" s="807"/>
      <c r="AE2316" s="807"/>
      <c r="AF2316" s="807"/>
      <c r="AG2316" s="807"/>
      <c r="AH2316" s="807"/>
      <c r="AI2316" s="807"/>
      <c r="AJ2316" s="807"/>
    </row>
    <row r="2317" spans="2:36" ht="45" customHeight="1" x14ac:dyDescent="0.25">
      <c r="B2317" s="784">
        <v>2309</v>
      </c>
      <c r="C2317" s="785" t="s">
        <v>2759</v>
      </c>
      <c r="D2317" s="785" t="s">
        <v>15067</v>
      </c>
      <c r="E2317" s="807" t="s">
        <v>15070</v>
      </c>
      <c r="F2317" s="787" t="s">
        <v>15069</v>
      </c>
      <c r="G2317" s="807" t="s">
        <v>2856</v>
      </c>
      <c r="H2317" s="807"/>
      <c r="I2317" s="807"/>
      <c r="J2317" s="807"/>
      <c r="K2317" s="807"/>
      <c r="L2317" s="807">
        <f t="shared" si="186"/>
        <v>126.72</v>
      </c>
      <c r="M2317" s="807"/>
      <c r="N2317" s="786">
        <v>10.56</v>
      </c>
      <c r="O2317" s="788"/>
      <c r="P2317" s="788"/>
      <c r="Q2317" s="812" t="s">
        <v>15069</v>
      </c>
      <c r="R2317" s="807" t="s">
        <v>16715</v>
      </c>
      <c r="S2317" s="807" t="s">
        <v>8952</v>
      </c>
      <c r="T2317" s="807" t="s">
        <v>15068</v>
      </c>
      <c r="U2317" s="807"/>
      <c r="V2317" s="963"/>
      <c r="W2317" s="807"/>
      <c r="X2317" s="807"/>
      <c r="Y2317" s="807"/>
      <c r="Z2317" s="807" t="s">
        <v>1570</v>
      </c>
      <c r="AA2317" s="807"/>
      <c r="AB2317" s="807"/>
      <c r="AC2317" s="807"/>
      <c r="AD2317" s="807"/>
      <c r="AE2317" s="807"/>
      <c r="AF2317" s="807"/>
      <c r="AG2317" s="807"/>
      <c r="AH2317" s="807"/>
      <c r="AI2317" s="807"/>
      <c r="AJ2317" s="807"/>
    </row>
    <row r="2318" spans="2:36" ht="45" customHeight="1" x14ac:dyDescent="0.25">
      <c r="B2318" s="784">
        <v>2310</v>
      </c>
      <c r="C2318" s="785" t="s">
        <v>2759</v>
      </c>
      <c r="D2318" s="785" t="s">
        <v>15074</v>
      </c>
      <c r="E2318" s="807" t="s">
        <v>15073</v>
      </c>
      <c r="F2318" s="787" t="s">
        <v>15072</v>
      </c>
      <c r="G2318" s="807" t="s">
        <v>10200</v>
      </c>
      <c r="H2318" s="807"/>
      <c r="I2318" s="807"/>
      <c r="J2318" s="807"/>
      <c r="K2318" s="807"/>
      <c r="L2318" s="807">
        <f t="shared" si="186"/>
        <v>54</v>
      </c>
      <c r="M2318" s="807"/>
      <c r="N2318" s="786">
        <v>4.5</v>
      </c>
      <c r="O2318" s="788"/>
      <c r="P2318" s="788"/>
      <c r="Q2318" s="807" t="s">
        <v>15072</v>
      </c>
      <c r="R2318" s="807" t="s">
        <v>16715</v>
      </c>
      <c r="S2318" s="807" t="s">
        <v>8952</v>
      </c>
      <c r="T2318" s="807" t="s">
        <v>15071</v>
      </c>
      <c r="U2318" s="807"/>
      <c r="V2318" s="963"/>
      <c r="W2318" s="807"/>
      <c r="X2318" s="807"/>
      <c r="Y2318" s="807"/>
      <c r="Z2318" s="807" t="s">
        <v>1089</v>
      </c>
      <c r="AA2318" s="807"/>
      <c r="AB2318" s="807"/>
      <c r="AC2318" s="807"/>
      <c r="AD2318" s="807"/>
      <c r="AE2318" s="807"/>
      <c r="AF2318" s="807"/>
      <c r="AG2318" s="807"/>
      <c r="AH2318" s="807"/>
      <c r="AI2318" s="807"/>
      <c r="AJ2318" s="807"/>
    </row>
    <row r="2319" spans="2:36" ht="45" customHeight="1" x14ac:dyDescent="0.25">
      <c r="B2319" s="784">
        <v>2311</v>
      </c>
      <c r="C2319" s="785" t="s">
        <v>3162</v>
      </c>
      <c r="D2319" s="858" t="s">
        <v>17569</v>
      </c>
      <c r="E2319" s="807" t="s">
        <v>15078</v>
      </c>
      <c r="F2319" s="785" t="s">
        <v>12561</v>
      </c>
      <c r="G2319" s="807" t="s">
        <v>10200</v>
      </c>
      <c r="H2319" s="807"/>
      <c r="I2319" s="807"/>
      <c r="J2319" s="807"/>
      <c r="K2319" s="807"/>
      <c r="L2319" s="807">
        <f t="shared" si="186"/>
        <v>4.32</v>
      </c>
      <c r="M2319" s="807"/>
      <c r="N2319" s="790">
        <v>0.36</v>
      </c>
      <c r="O2319" s="790"/>
      <c r="P2319" s="788"/>
      <c r="Q2319" s="807" t="s">
        <v>15084</v>
      </c>
      <c r="R2319" s="807" t="s">
        <v>16715</v>
      </c>
      <c r="S2319" s="807" t="s">
        <v>8952</v>
      </c>
      <c r="T2319" s="807" t="s">
        <v>15399</v>
      </c>
      <c r="U2319" s="807"/>
      <c r="V2319" s="963"/>
      <c r="W2319" s="807"/>
      <c r="X2319" s="807"/>
      <c r="Y2319" s="807"/>
      <c r="Z2319" s="807" t="s">
        <v>12901</v>
      </c>
      <c r="AA2319" s="807"/>
      <c r="AB2319" s="807"/>
      <c r="AC2319" s="807"/>
      <c r="AD2319" s="807"/>
      <c r="AE2319" s="807"/>
      <c r="AF2319" s="807"/>
      <c r="AG2319" s="807"/>
      <c r="AH2319" s="807"/>
      <c r="AI2319" s="807"/>
      <c r="AJ2319" s="807"/>
    </row>
    <row r="2320" spans="2:36" ht="45" customHeight="1" x14ac:dyDescent="0.25">
      <c r="B2320" s="784">
        <v>2312</v>
      </c>
      <c r="C2320" s="785" t="s">
        <v>2809</v>
      </c>
      <c r="D2320" s="858" t="s">
        <v>15075</v>
      </c>
      <c r="E2320" s="807" t="s">
        <v>15079</v>
      </c>
      <c r="F2320" s="785" t="s">
        <v>15084</v>
      </c>
      <c r="G2320" s="807" t="s">
        <v>10200</v>
      </c>
      <c r="H2320" s="807"/>
      <c r="I2320" s="807"/>
      <c r="J2320" s="807"/>
      <c r="K2320" s="807"/>
      <c r="L2320" s="807">
        <f t="shared" si="186"/>
        <v>12.96</v>
      </c>
      <c r="M2320" s="807"/>
      <c r="N2320" s="790">
        <v>1.08</v>
      </c>
      <c r="O2320" s="790"/>
      <c r="P2320" s="788"/>
      <c r="Q2320" s="807" t="s">
        <v>15084</v>
      </c>
      <c r="R2320" s="807" t="s">
        <v>16715</v>
      </c>
      <c r="S2320" s="807" t="s">
        <v>8952</v>
      </c>
      <c r="T2320" s="807" t="s">
        <v>15082</v>
      </c>
      <c r="U2320" s="807"/>
      <c r="V2320" s="963"/>
      <c r="W2320" s="807"/>
      <c r="X2320" s="807"/>
      <c r="Y2320" s="807"/>
      <c r="Z2320" s="807" t="s">
        <v>12901</v>
      </c>
      <c r="AA2320" s="807"/>
      <c r="AB2320" s="807"/>
      <c r="AC2320" s="807"/>
      <c r="AD2320" s="807"/>
      <c r="AE2320" s="807"/>
      <c r="AF2320" s="807"/>
      <c r="AG2320" s="807"/>
      <c r="AH2320" s="807"/>
      <c r="AI2320" s="807"/>
      <c r="AJ2320" s="807"/>
    </row>
    <row r="2321" spans="2:36" ht="45" customHeight="1" x14ac:dyDescent="0.25">
      <c r="B2321" s="784">
        <v>2313</v>
      </c>
      <c r="C2321" s="785" t="s">
        <v>2809</v>
      </c>
      <c r="D2321" s="858" t="s">
        <v>15076</v>
      </c>
      <c r="E2321" s="807" t="s">
        <v>15080</v>
      </c>
      <c r="F2321" s="785" t="s">
        <v>15084</v>
      </c>
      <c r="G2321" s="807" t="s">
        <v>10200</v>
      </c>
      <c r="H2321" s="807"/>
      <c r="I2321" s="807"/>
      <c r="J2321" s="807"/>
      <c r="K2321" s="807"/>
      <c r="L2321" s="807">
        <f t="shared" si="186"/>
        <v>12.96</v>
      </c>
      <c r="M2321" s="807"/>
      <c r="N2321" s="790">
        <v>1.08</v>
      </c>
      <c r="O2321" s="790"/>
      <c r="P2321" s="788"/>
      <c r="Q2321" s="807" t="s">
        <v>15084</v>
      </c>
      <c r="R2321" s="807" t="s">
        <v>16715</v>
      </c>
      <c r="S2321" s="807" t="s">
        <v>8952</v>
      </c>
      <c r="T2321" s="807" t="s">
        <v>15083</v>
      </c>
      <c r="U2321" s="807"/>
      <c r="V2321" s="963"/>
      <c r="W2321" s="807"/>
      <c r="X2321" s="807"/>
      <c r="Y2321" s="807"/>
      <c r="Z2321" s="807" t="s">
        <v>12901</v>
      </c>
      <c r="AA2321" s="807"/>
      <c r="AB2321" s="807"/>
      <c r="AC2321" s="807"/>
      <c r="AD2321" s="807"/>
      <c r="AE2321" s="807"/>
      <c r="AF2321" s="807"/>
      <c r="AG2321" s="807"/>
      <c r="AH2321" s="807"/>
      <c r="AI2321" s="807"/>
      <c r="AJ2321" s="807"/>
    </row>
    <row r="2322" spans="2:36" ht="45" customHeight="1" x14ac:dyDescent="0.25">
      <c r="B2322" s="784">
        <v>2314</v>
      </c>
      <c r="C2322" s="785" t="s">
        <v>3162</v>
      </c>
      <c r="D2322" s="858" t="s">
        <v>15077</v>
      </c>
      <c r="E2322" s="807" t="s">
        <v>15081</v>
      </c>
      <c r="F2322" s="785" t="s">
        <v>15084</v>
      </c>
      <c r="G2322" s="807" t="s">
        <v>10200</v>
      </c>
      <c r="H2322" s="807"/>
      <c r="I2322" s="807"/>
      <c r="J2322" s="807"/>
      <c r="K2322" s="807"/>
      <c r="L2322" s="807">
        <f t="shared" si="186"/>
        <v>17.28</v>
      </c>
      <c r="M2322" s="807"/>
      <c r="N2322" s="790">
        <v>1.44</v>
      </c>
      <c r="O2322" s="790"/>
      <c r="P2322" s="788"/>
      <c r="Q2322" s="807" t="s">
        <v>15084</v>
      </c>
      <c r="R2322" s="807" t="s">
        <v>16715</v>
      </c>
      <c r="S2322" s="807" t="s">
        <v>8952</v>
      </c>
      <c r="T2322" s="807" t="s">
        <v>13977</v>
      </c>
      <c r="U2322" s="807"/>
      <c r="V2322" s="963"/>
      <c r="W2322" s="807"/>
      <c r="X2322" s="807"/>
      <c r="Y2322" s="807"/>
      <c r="Z2322" s="807" t="s">
        <v>12901</v>
      </c>
      <c r="AA2322" s="807"/>
      <c r="AB2322" s="807"/>
      <c r="AC2322" s="807"/>
      <c r="AD2322" s="807"/>
      <c r="AE2322" s="807"/>
      <c r="AF2322" s="807"/>
      <c r="AG2322" s="807"/>
      <c r="AH2322" s="807"/>
      <c r="AI2322" s="807"/>
      <c r="AJ2322" s="807"/>
    </row>
    <row r="2323" spans="2:36" ht="30" customHeight="1" x14ac:dyDescent="0.25">
      <c r="B2323" s="784">
        <v>2315</v>
      </c>
      <c r="C2323" s="785" t="s">
        <v>2844</v>
      </c>
      <c r="D2323" s="785" t="s">
        <v>15085</v>
      </c>
      <c r="E2323" s="807" t="s">
        <v>15086</v>
      </c>
      <c r="F2323" s="785" t="s">
        <v>15088</v>
      </c>
      <c r="G2323" s="807" t="s">
        <v>10200</v>
      </c>
      <c r="H2323" s="807"/>
      <c r="I2323" s="807"/>
      <c r="J2323" s="807"/>
      <c r="K2323" s="807"/>
      <c r="L2323" s="807">
        <f t="shared" si="186"/>
        <v>39.599999999999994</v>
      </c>
      <c r="M2323" s="807"/>
      <c r="N2323" s="790">
        <v>3.3</v>
      </c>
      <c r="O2323" s="790"/>
      <c r="P2323" s="788"/>
      <c r="Q2323" s="807" t="s">
        <v>15088</v>
      </c>
      <c r="R2323" s="807" t="s">
        <v>16715</v>
      </c>
      <c r="S2323" s="807" t="s">
        <v>8952</v>
      </c>
      <c r="T2323" s="807" t="s">
        <v>15087</v>
      </c>
      <c r="U2323" s="807"/>
      <c r="V2323" s="963">
        <v>1</v>
      </c>
      <c r="W2323" s="807"/>
      <c r="X2323" s="807"/>
      <c r="Y2323" s="807"/>
      <c r="Z2323" s="807"/>
      <c r="AA2323" s="807"/>
      <c r="AB2323" s="807"/>
      <c r="AC2323" s="807"/>
      <c r="AD2323" s="807"/>
      <c r="AE2323" s="807"/>
      <c r="AF2323" s="807"/>
      <c r="AG2323" s="807"/>
      <c r="AH2323" s="807"/>
      <c r="AI2323" s="807"/>
      <c r="AJ2323" s="807"/>
    </row>
    <row r="2324" spans="2:36" ht="45" customHeight="1" x14ac:dyDescent="0.25">
      <c r="B2324" s="784">
        <v>2316</v>
      </c>
      <c r="C2324" s="785" t="s">
        <v>2790</v>
      </c>
      <c r="D2324" s="889" t="s">
        <v>15330</v>
      </c>
      <c r="E2324" s="807" t="s">
        <v>15089</v>
      </c>
      <c r="F2324" s="854" t="s">
        <v>15091</v>
      </c>
      <c r="G2324" s="807" t="s">
        <v>2856</v>
      </c>
      <c r="H2324" s="807"/>
      <c r="I2324" s="807"/>
      <c r="J2324" s="807"/>
      <c r="K2324" s="807"/>
      <c r="L2324" s="807">
        <f t="shared" si="186"/>
        <v>9.6000000000000014</v>
      </c>
      <c r="M2324" s="807"/>
      <c r="N2324" s="782">
        <v>0.8</v>
      </c>
      <c r="O2324" s="790"/>
      <c r="P2324" s="788"/>
      <c r="Q2324" s="782" t="s">
        <v>15091</v>
      </c>
      <c r="R2324" s="807" t="s">
        <v>16715</v>
      </c>
      <c r="S2324" s="807" t="s">
        <v>8952</v>
      </c>
      <c r="T2324" s="800" t="s">
        <v>15092</v>
      </c>
      <c r="U2324" s="807"/>
      <c r="V2324" s="963"/>
      <c r="W2324" s="807"/>
      <c r="X2324" s="807"/>
      <c r="Y2324" s="807"/>
      <c r="Z2324" s="807" t="s">
        <v>9475</v>
      </c>
      <c r="AA2324" s="807"/>
      <c r="AB2324" s="807"/>
      <c r="AC2324" s="807"/>
      <c r="AD2324" s="807"/>
      <c r="AE2324" s="807"/>
      <c r="AF2324" s="807"/>
      <c r="AG2324" s="807"/>
      <c r="AH2324" s="807"/>
      <c r="AI2324" s="807"/>
      <c r="AJ2324" s="807"/>
    </row>
    <row r="2325" spans="2:36" ht="53.25" customHeight="1" x14ac:dyDescent="0.25">
      <c r="B2325" s="784">
        <v>2317</v>
      </c>
      <c r="C2325" s="785" t="s">
        <v>2790</v>
      </c>
      <c r="D2325" s="890" t="s">
        <v>15331</v>
      </c>
      <c r="E2325" s="807" t="s">
        <v>15090</v>
      </c>
      <c r="F2325" s="783" t="s">
        <v>16772</v>
      </c>
      <c r="G2325" s="807" t="s">
        <v>2856</v>
      </c>
      <c r="H2325" s="807"/>
      <c r="I2325" s="807"/>
      <c r="J2325" s="807"/>
      <c r="K2325" s="807"/>
      <c r="L2325" s="807">
        <f t="shared" si="186"/>
        <v>19.200000000000003</v>
      </c>
      <c r="M2325" s="807"/>
      <c r="N2325" s="782">
        <v>1.6</v>
      </c>
      <c r="O2325" s="790"/>
      <c r="P2325" s="788"/>
      <c r="Q2325" s="800" t="s">
        <v>16772</v>
      </c>
      <c r="R2325" s="807" t="s">
        <v>16715</v>
      </c>
      <c r="S2325" s="807" t="s">
        <v>8952</v>
      </c>
      <c r="T2325" s="800" t="s">
        <v>3355</v>
      </c>
      <c r="U2325" s="807"/>
      <c r="V2325" s="963">
        <v>2</v>
      </c>
      <c r="W2325" s="807"/>
      <c r="X2325" s="807"/>
      <c r="Y2325" s="807"/>
      <c r="Z2325" s="807"/>
      <c r="AA2325" s="807"/>
      <c r="AB2325" s="807"/>
      <c r="AC2325" s="807"/>
      <c r="AD2325" s="807"/>
      <c r="AE2325" s="807"/>
      <c r="AF2325" s="807"/>
      <c r="AG2325" s="807"/>
      <c r="AH2325" s="807"/>
      <c r="AI2325" s="807"/>
      <c r="AJ2325" s="807"/>
    </row>
    <row r="2326" spans="2:36" ht="45" customHeight="1" x14ac:dyDescent="0.25">
      <c r="B2326" s="784">
        <v>2318</v>
      </c>
      <c r="C2326" s="785" t="s">
        <v>2759</v>
      </c>
      <c r="D2326" s="783" t="s">
        <v>15098</v>
      </c>
      <c r="E2326" s="807" t="s">
        <v>17386</v>
      </c>
      <c r="F2326" s="783" t="s">
        <v>15094</v>
      </c>
      <c r="G2326" s="807" t="s">
        <v>12788</v>
      </c>
      <c r="H2326" s="807"/>
      <c r="I2326" s="807"/>
      <c r="J2326" s="807"/>
      <c r="K2326" s="807"/>
      <c r="L2326" s="807">
        <f t="shared" si="186"/>
        <v>5.76</v>
      </c>
      <c r="M2326" s="807"/>
      <c r="N2326" s="782">
        <v>0.48</v>
      </c>
      <c r="O2326" s="788"/>
      <c r="P2326" s="788"/>
      <c r="Q2326" s="807"/>
      <c r="R2326" s="807" t="s">
        <v>16715</v>
      </c>
      <c r="S2326" s="807" t="s">
        <v>8952</v>
      </c>
      <c r="T2326" s="800" t="s">
        <v>7914</v>
      </c>
      <c r="U2326" s="807"/>
      <c r="V2326" s="963"/>
      <c r="W2326" s="807"/>
      <c r="X2326" s="807"/>
      <c r="Y2326" s="807"/>
      <c r="Z2326" s="807" t="s">
        <v>12789</v>
      </c>
      <c r="AA2326" s="807"/>
      <c r="AB2326" s="807"/>
      <c r="AC2326" s="807"/>
      <c r="AD2326" s="807"/>
      <c r="AE2326" s="807"/>
      <c r="AF2326" s="807"/>
      <c r="AG2326" s="807"/>
      <c r="AH2326" s="807"/>
      <c r="AI2326" s="807"/>
      <c r="AJ2326" s="807"/>
    </row>
    <row r="2327" spans="2:36" ht="45" customHeight="1" x14ac:dyDescent="0.25">
      <c r="B2327" s="784">
        <v>2319</v>
      </c>
      <c r="C2327" s="798" t="s">
        <v>2759</v>
      </c>
      <c r="D2327" s="783" t="s">
        <v>15099</v>
      </c>
      <c r="E2327" s="807" t="s">
        <v>17388</v>
      </c>
      <c r="F2327" s="783" t="s">
        <v>15095</v>
      </c>
      <c r="G2327" s="807" t="s">
        <v>12788</v>
      </c>
      <c r="H2327" s="807"/>
      <c r="I2327" s="807"/>
      <c r="J2327" s="807"/>
      <c r="K2327" s="807"/>
      <c r="L2327" s="807">
        <f t="shared" si="186"/>
        <v>11.52</v>
      </c>
      <c r="M2327" s="807"/>
      <c r="N2327" s="782">
        <v>0.96</v>
      </c>
      <c r="O2327" s="788"/>
      <c r="P2327" s="788"/>
      <c r="Q2327" s="807"/>
      <c r="R2327" s="807" t="s">
        <v>16715</v>
      </c>
      <c r="S2327" s="807" t="s">
        <v>8952</v>
      </c>
      <c r="T2327" s="800" t="s">
        <v>15102</v>
      </c>
      <c r="U2327" s="807"/>
      <c r="V2327" s="963"/>
      <c r="W2327" s="807"/>
      <c r="X2327" s="807"/>
      <c r="Y2327" s="807"/>
      <c r="Z2327" s="807" t="s">
        <v>12789</v>
      </c>
      <c r="AA2327" s="807"/>
      <c r="AB2327" s="807"/>
      <c r="AC2327" s="807"/>
      <c r="AD2327" s="807"/>
      <c r="AE2327" s="807"/>
      <c r="AF2327" s="807"/>
      <c r="AG2327" s="807"/>
      <c r="AH2327" s="807"/>
      <c r="AI2327" s="807"/>
      <c r="AJ2327" s="807"/>
    </row>
    <row r="2328" spans="2:36" ht="45" customHeight="1" x14ac:dyDescent="0.25">
      <c r="B2328" s="784">
        <v>2320</v>
      </c>
      <c r="C2328" s="785" t="s">
        <v>2759</v>
      </c>
      <c r="D2328" s="783" t="s">
        <v>15100</v>
      </c>
      <c r="E2328" s="807" t="s">
        <v>17387</v>
      </c>
      <c r="F2328" s="783" t="s">
        <v>15096</v>
      </c>
      <c r="G2328" s="807" t="s">
        <v>12788</v>
      </c>
      <c r="H2328" s="807"/>
      <c r="I2328" s="807"/>
      <c r="J2328" s="807"/>
      <c r="K2328" s="807"/>
      <c r="L2328" s="807">
        <f t="shared" si="186"/>
        <v>9</v>
      </c>
      <c r="M2328" s="807"/>
      <c r="N2328" s="782">
        <v>0.75</v>
      </c>
      <c r="O2328" s="788"/>
      <c r="P2328" s="788"/>
      <c r="Q2328" s="807"/>
      <c r="R2328" s="807" t="s">
        <v>16715</v>
      </c>
      <c r="S2328" s="807" t="s">
        <v>8952</v>
      </c>
      <c r="T2328" s="800" t="s">
        <v>15103</v>
      </c>
      <c r="U2328" s="807"/>
      <c r="V2328" s="963"/>
      <c r="W2328" s="807"/>
      <c r="X2328" s="807"/>
      <c r="Y2328" s="807"/>
      <c r="Z2328" s="807" t="s">
        <v>11654</v>
      </c>
      <c r="AA2328" s="807"/>
      <c r="AB2328" s="807"/>
      <c r="AC2328" s="807"/>
      <c r="AD2328" s="807"/>
      <c r="AE2328" s="807"/>
      <c r="AF2328" s="807"/>
      <c r="AG2328" s="807"/>
      <c r="AH2328" s="807"/>
      <c r="AI2328" s="807"/>
      <c r="AJ2328" s="807"/>
    </row>
    <row r="2329" spans="2:36" ht="45" customHeight="1" x14ac:dyDescent="0.25">
      <c r="B2329" s="784">
        <v>2321</v>
      </c>
      <c r="C2329" s="785" t="s">
        <v>2759</v>
      </c>
      <c r="D2329" s="783" t="s">
        <v>15101</v>
      </c>
      <c r="E2329" s="807" t="s">
        <v>17389</v>
      </c>
      <c r="F2329" s="783" t="s">
        <v>15097</v>
      </c>
      <c r="G2329" s="807" t="s">
        <v>12788</v>
      </c>
      <c r="H2329" s="807"/>
      <c r="I2329" s="807"/>
      <c r="J2329" s="807"/>
      <c r="K2329" s="807"/>
      <c r="L2329" s="807">
        <f t="shared" si="186"/>
        <v>9</v>
      </c>
      <c r="M2329" s="807"/>
      <c r="N2329" s="782">
        <v>0.75</v>
      </c>
      <c r="O2329" s="788"/>
      <c r="P2329" s="788"/>
      <c r="Q2329" s="807"/>
      <c r="R2329" s="807" t="s">
        <v>16715</v>
      </c>
      <c r="S2329" s="807" t="s">
        <v>8952</v>
      </c>
      <c r="T2329" s="800" t="s">
        <v>15104</v>
      </c>
      <c r="U2329" s="807"/>
      <c r="V2329" s="963"/>
      <c r="W2329" s="807"/>
      <c r="X2329" s="807"/>
      <c r="Y2329" s="807"/>
      <c r="Z2329" s="807" t="s">
        <v>11654</v>
      </c>
      <c r="AA2329" s="807"/>
      <c r="AB2329" s="807"/>
      <c r="AC2329" s="807"/>
      <c r="AD2329" s="807"/>
      <c r="AE2329" s="807"/>
      <c r="AF2329" s="807"/>
      <c r="AG2329" s="807"/>
      <c r="AH2329" s="807"/>
      <c r="AI2329" s="807"/>
      <c r="AJ2329" s="807"/>
    </row>
    <row r="2330" spans="2:36" ht="45" customHeight="1" x14ac:dyDescent="0.25">
      <c r="B2330" s="784">
        <v>2322</v>
      </c>
      <c r="C2330" s="785" t="s">
        <v>2759</v>
      </c>
      <c r="D2330" s="891" t="s">
        <v>15105</v>
      </c>
      <c r="E2330" s="800" t="s">
        <v>15149</v>
      </c>
      <c r="F2330" s="860" t="s">
        <v>12633</v>
      </c>
      <c r="G2330" s="807" t="s">
        <v>2856</v>
      </c>
      <c r="H2330" s="817"/>
      <c r="I2330" s="817"/>
      <c r="J2330" s="817"/>
      <c r="K2330" s="817"/>
      <c r="L2330" s="807">
        <f t="shared" si="186"/>
        <v>57.600000000000009</v>
      </c>
      <c r="M2330" s="817"/>
      <c r="N2330" s="800">
        <v>4.8000000000000007</v>
      </c>
      <c r="O2330" s="800"/>
      <c r="P2330" s="800"/>
      <c r="Q2330" s="947" t="s">
        <v>12633</v>
      </c>
      <c r="R2330" s="807" t="s">
        <v>16715</v>
      </c>
      <c r="S2330" s="807" t="s">
        <v>8952</v>
      </c>
      <c r="T2330" s="800" t="s">
        <v>15126</v>
      </c>
      <c r="U2330" s="800"/>
      <c r="V2330" s="961"/>
      <c r="W2330" s="800"/>
      <c r="X2330" s="800"/>
      <c r="Y2330" s="800"/>
      <c r="Z2330" s="800" t="s">
        <v>10126</v>
      </c>
      <c r="AA2330" s="800"/>
      <c r="AB2330" s="800"/>
      <c r="AC2330" s="800"/>
      <c r="AD2330" s="800"/>
      <c r="AE2330" s="800"/>
      <c r="AF2330" s="800"/>
      <c r="AG2330" s="800"/>
      <c r="AH2330" s="800"/>
      <c r="AI2330" s="800"/>
      <c r="AJ2330" s="800"/>
    </row>
    <row r="2331" spans="2:36" ht="45" customHeight="1" x14ac:dyDescent="0.25">
      <c r="B2331" s="784">
        <v>2323</v>
      </c>
      <c r="C2331" s="785" t="s">
        <v>2759</v>
      </c>
      <c r="D2331" s="891" t="s">
        <v>15107</v>
      </c>
      <c r="E2331" s="800" t="s">
        <v>15150</v>
      </c>
      <c r="F2331" s="860" t="s">
        <v>12633</v>
      </c>
      <c r="G2331" s="807" t="s">
        <v>2856</v>
      </c>
      <c r="H2331" s="817"/>
      <c r="I2331" s="817"/>
      <c r="J2331" s="817"/>
      <c r="K2331" s="817"/>
      <c r="L2331" s="807">
        <f t="shared" si="186"/>
        <v>39.6</v>
      </c>
      <c r="M2331" s="817"/>
      <c r="N2331" s="800">
        <v>3.3000000000000003</v>
      </c>
      <c r="O2331" s="800"/>
      <c r="P2331" s="800"/>
      <c r="Q2331" s="947" t="s">
        <v>12633</v>
      </c>
      <c r="R2331" s="807" t="s">
        <v>16715</v>
      </c>
      <c r="S2331" s="807" t="s">
        <v>8952</v>
      </c>
      <c r="T2331" s="800" t="s">
        <v>15127</v>
      </c>
      <c r="U2331" s="800"/>
      <c r="V2331" s="961">
        <v>1</v>
      </c>
      <c r="W2331" s="800"/>
      <c r="X2331" s="800"/>
      <c r="Y2331" s="800"/>
      <c r="Z2331" s="800"/>
      <c r="AA2331" s="800"/>
      <c r="AB2331" s="800"/>
      <c r="AC2331" s="800"/>
      <c r="AD2331" s="800"/>
      <c r="AE2331" s="800"/>
      <c r="AF2331" s="800"/>
      <c r="AG2331" s="800"/>
      <c r="AH2331" s="800"/>
      <c r="AI2331" s="800"/>
      <c r="AJ2331" s="800"/>
    </row>
    <row r="2332" spans="2:36" ht="45" customHeight="1" x14ac:dyDescent="0.25">
      <c r="B2332" s="784">
        <v>2324</v>
      </c>
      <c r="C2332" s="785" t="s">
        <v>2759</v>
      </c>
      <c r="D2332" s="891" t="s">
        <v>15106</v>
      </c>
      <c r="E2332" s="800" t="s">
        <v>15151</v>
      </c>
      <c r="F2332" s="860" t="s">
        <v>12633</v>
      </c>
      <c r="G2332" s="807" t="s">
        <v>2856</v>
      </c>
      <c r="H2332" s="817"/>
      <c r="I2332" s="817"/>
      <c r="J2332" s="817"/>
      <c r="K2332" s="817"/>
      <c r="L2332" s="807">
        <f t="shared" si="186"/>
        <v>39.6</v>
      </c>
      <c r="M2332" s="817"/>
      <c r="N2332" s="800">
        <v>3.3000000000000003</v>
      </c>
      <c r="O2332" s="800"/>
      <c r="P2332" s="800"/>
      <c r="Q2332" s="947" t="s">
        <v>12633</v>
      </c>
      <c r="R2332" s="807" t="s">
        <v>16715</v>
      </c>
      <c r="S2332" s="807" t="s">
        <v>8952</v>
      </c>
      <c r="T2332" s="800" t="s">
        <v>15128</v>
      </c>
      <c r="U2332" s="800"/>
      <c r="V2332" s="961">
        <v>1</v>
      </c>
      <c r="W2332" s="800"/>
      <c r="X2332" s="800"/>
      <c r="Y2332" s="800"/>
      <c r="Z2332" s="800"/>
      <c r="AA2332" s="800"/>
      <c r="AB2332" s="800"/>
      <c r="AC2332" s="800"/>
      <c r="AD2332" s="800"/>
      <c r="AE2332" s="800"/>
      <c r="AF2332" s="800"/>
      <c r="AG2332" s="800"/>
      <c r="AH2332" s="800"/>
      <c r="AI2332" s="800"/>
      <c r="AJ2332" s="800"/>
    </row>
    <row r="2333" spans="2:36" ht="45" customHeight="1" x14ac:dyDescent="0.25">
      <c r="B2333" s="784">
        <v>2325</v>
      </c>
      <c r="C2333" s="785" t="s">
        <v>2759</v>
      </c>
      <c r="D2333" s="891" t="s">
        <v>15125</v>
      </c>
      <c r="E2333" s="800" t="s">
        <v>15152</v>
      </c>
      <c r="F2333" s="860" t="s">
        <v>12633</v>
      </c>
      <c r="G2333" s="807" t="s">
        <v>2856</v>
      </c>
      <c r="H2333" s="817"/>
      <c r="I2333" s="817"/>
      <c r="J2333" s="817"/>
      <c r="K2333" s="817"/>
      <c r="L2333" s="807">
        <f t="shared" si="186"/>
        <v>39.6</v>
      </c>
      <c r="M2333" s="817"/>
      <c r="N2333" s="800">
        <v>3.3000000000000003</v>
      </c>
      <c r="O2333" s="800"/>
      <c r="P2333" s="800"/>
      <c r="Q2333" s="947" t="s">
        <v>12633</v>
      </c>
      <c r="R2333" s="807" t="s">
        <v>16715</v>
      </c>
      <c r="S2333" s="807" t="s">
        <v>8952</v>
      </c>
      <c r="T2333" s="800" t="s">
        <v>15129</v>
      </c>
      <c r="U2333" s="800"/>
      <c r="V2333" s="961">
        <v>1</v>
      </c>
      <c r="W2333" s="800"/>
      <c r="X2333" s="800"/>
      <c r="Y2333" s="800"/>
      <c r="Z2333" s="800"/>
      <c r="AA2333" s="800"/>
      <c r="AB2333" s="800"/>
      <c r="AC2333" s="800"/>
      <c r="AD2333" s="800"/>
      <c r="AE2333" s="800"/>
      <c r="AF2333" s="800"/>
      <c r="AG2333" s="800"/>
      <c r="AH2333" s="800"/>
      <c r="AI2333" s="800"/>
      <c r="AJ2333" s="800"/>
    </row>
    <row r="2334" spans="2:36" ht="45" customHeight="1" x14ac:dyDescent="0.25">
      <c r="B2334" s="784">
        <v>2326</v>
      </c>
      <c r="C2334" s="785" t="s">
        <v>2759</v>
      </c>
      <c r="D2334" s="891" t="s">
        <v>15332</v>
      </c>
      <c r="E2334" s="800" t="s">
        <v>15153</v>
      </c>
      <c r="F2334" s="860" t="s">
        <v>12633</v>
      </c>
      <c r="G2334" s="807" t="s">
        <v>2856</v>
      </c>
      <c r="H2334" s="817"/>
      <c r="I2334" s="817"/>
      <c r="J2334" s="817"/>
      <c r="K2334" s="817"/>
      <c r="L2334" s="807">
        <f t="shared" si="186"/>
        <v>39.6</v>
      </c>
      <c r="M2334" s="817"/>
      <c r="N2334" s="800">
        <v>3.3000000000000003</v>
      </c>
      <c r="O2334" s="800"/>
      <c r="P2334" s="800"/>
      <c r="Q2334" s="947" t="s">
        <v>12633</v>
      </c>
      <c r="R2334" s="807" t="s">
        <v>16715</v>
      </c>
      <c r="S2334" s="807" t="s">
        <v>8952</v>
      </c>
      <c r="T2334" s="800" t="s">
        <v>15130</v>
      </c>
      <c r="U2334" s="800"/>
      <c r="V2334" s="961">
        <v>1</v>
      </c>
      <c r="W2334" s="800"/>
      <c r="X2334" s="800"/>
      <c r="Y2334" s="800"/>
      <c r="Z2334" s="800"/>
      <c r="AA2334" s="800"/>
      <c r="AB2334" s="800"/>
      <c r="AC2334" s="800"/>
      <c r="AD2334" s="800"/>
      <c r="AE2334" s="800"/>
      <c r="AF2334" s="800"/>
      <c r="AG2334" s="800"/>
      <c r="AH2334" s="800"/>
      <c r="AI2334" s="800"/>
      <c r="AJ2334" s="800"/>
    </row>
    <row r="2335" spans="2:36" ht="45" customHeight="1" x14ac:dyDescent="0.25">
      <c r="B2335" s="784">
        <v>2327</v>
      </c>
      <c r="C2335" s="785" t="s">
        <v>9500</v>
      </c>
      <c r="D2335" s="891" t="s">
        <v>15108</v>
      </c>
      <c r="E2335" s="800" t="s">
        <v>15154</v>
      </c>
      <c r="F2335" s="860" t="s">
        <v>12633</v>
      </c>
      <c r="G2335" s="807" t="s">
        <v>2856</v>
      </c>
      <c r="H2335" s="817"/>
      <c r="I2335" s="817"/>
      <c r="J2335" s="817"/>
      <c r="K2335" s="817"/>
      <c r="L2335" s="807">
        <f t="shared" si="186"/>
        <v>39.6</v>
      </c>
      <c r="M2335" s="817"/>
      <c r="N2335" s="800">
        <v>3.3000000000000003</v>
      </c>
      <c r="O2335" s="800"/>
      <c r="P2335" s="800"/>
      <c r="Q2335" s="947" t="s">
        <v>12633</v>
      </c>
      <c r="R2335" s="807" t="s">
        <v>16715</v>
      </c>
      <c r="S2335" s="807" t="s">
        <v>8952</v>
      </c>
      <c r="T2335" s="800" t="s">
        <v>15131</v>
      </c>
      <c r="U2335" s="800"/>
      <c r="V2335" s="961">
        <v>1</v>
      </c>
      <c r="W2335" s="800"/>
      <c r="X2335" s="800"/>
      <c r="Y2335" s="800"/>
      <c r="Z2335" s="800"/>
      <c r="AA2335" s="800"/>
      <c r="AB2335" s="800"/>
      <c r="AC2335" s="800"/>
      <c r="AD2335" s="800"/>
      <c r="AE2335" s="800"/>
      <c r="AF2335" s="800"/>
      <c r="AG2335" s="800"/>
      <c r="AH2335" s="800"/>
      <c r="AI2335" s="800"/>
      <c r="AJ2335" s="800"/>
    </row>
    <row r="2336" spans="2:36" ht="45" customHeight="1" x14ac:dyDescent="0.25">
      <c r="B2336" s="784">
        <v>2328</v>
      </c>
      <c r="C2336" s="785" t="s">
        <v>2759</v>
      </c>
      <c r="D2336" s="891" t="s">
        <v>15109</v>
      </c>
      <c r="E2336" s="800" t="s">
        <v>15155</v>
      </c>
      <c r="F2336" s="860" t="s">
        <v>12633</v>
      </c>
      <c r="G2336" s="807" t="s">
        <v>2856</v>
      </c>
      <c r="H2336" s="817"/>
      <c r="I2336" s="817"/>
      <c r="J2336" s="817"/>
      <c r="K2336" s="817"/>
      <c r="L2336" s="807">
        <f t="shared" si="186"/>
        <v>39.599999999999994</v>
      </c>
      <c r="M2336" s="817"/>
      <c r="N2336" s="800">
        <v>3.3</v>
      </c>
      <c r="O2336" s="800"/>
      <c r="P2336" s="800"/>
      <c r="Q2336" s="947" t="s">
        <v>12633</v>
      </c>
      <c r="R2336" s="807" t="s">
        <v>16715</v>
      </c>
      <c r="S2336" s="807" t="s">
        <v>8952</v>
      </c>
      <c r="T2336" s="800" t="s">
        <v>15132</v>
      </c>
      <c r="U2336" s="800"/>
      <c r="V2336" s="961"/>
      <c r="W2336" s="800"/>
      <c r="X2336" s="800"/>
      <c r="Y2336" s="800"/>
      <c r="Z2336" s="800" t="s">
        <v>9475</v>
      </c>
      <c r="AA2336" s="800"/>
      <c r="AB2336" s="800"/>
      <c r="AC2336" s="800"/>
      <c r="AD2336" s="800"/>
      <c r="AE2336" s="800"/>
      <c r="AF2336" s="800"/>
      <c r="AG2336" s="800"/>
      <c r="AH2336" s="800"/>
      <c r="AI2336" s="800"/>
      <c r="AJ2336" s="800"/>
    </row>
    <row r="2337" spans="2:36" ht="45" customHeight="1" x14ac:dyDescent="0.25">
      <c r="B2337" s="784">
        <v>2329</v>
      </c>
      <c r="C2337" s="785" t="s">
        <v>9386</v>
      </c>
      <c r="D2337" s="891" t="s">
        <v>15110</v>
      </c>
      <c r="E2337" s="800" t="s">
        <v>15156</v>
      </c>
      <c r="F2337" s="860" t="s">
        <v>12633</v>
      </c>
      <c r="G2337" s="807" t="s">
        <v>2856</v>
      </c>
      <c r="H2337" s="817"/>
      <c r="I2337" s="817"/>
      <c r="J2337" s="817"/>
      <c r="K2337" s="817"/>
      <c r="L2337" s="807">
        <f t="shared" si="186"/>
        <v>79.2</v>
      </c>
      <c r="M2337" s="817"/>
      <c r="N2337" s="800">
        <v>6.6000000000000005</v>
      </c>
      <c r="O2337" s="800"/>
      <c r="P2337" s="800"/>
      <c r="Q2337" s="947" t="s">
        <v>12633</v>
      </c>
      <c r="R2337" s="807" t="s">
        <v>16715</v>
      </c>
      <c r="S2337" s="807" t="s">
        <v>8952</v>
      </c>
      <c r="T2337" s="800" t="s">
        <v>15133</v>
      </c>
      <c r="U2337" s="800"/>
      <c r="V2337" s="961">
        <v>2</v>
      </c>
      <c r="W2337" s="800"/>
      <c r="X2337" s="800"/>
      <c r="Y2337" s="800"/>
      <c r="Z2337" s="800"/>
      <c r="AA2337" s="800"/>
      <c r="AB2337" s="800"/>
      <c r="AC2337" s="800"/>
      <c r="AD2337" s="800"/>
      <c r="AE2337" s="800"/>
      <c r="AF2337" s="800"/>
      <c r="AG2337" s="800"/>
      <c r="AH2337" s="800"/>
      <c r="AI2337" s="800"/>
      <c r="AJ2337" s="800"/>
    </row>
    <row r="2338" spans="2:36" ht="45" customHeight="1" x14ac:dyDescent="0.25">
      <c r="B2338" s="784">
        <v>2330</v>
      </c>
      <c r="C2338" s="785" t="s">
        <v>2759</v>
      </c>
      <c r="D2338" s="891" t="s">
        <v>15111</v>
      </c>
      <c r="E2338" s="800" t="s">
        <v>15157</v>
      </c>
      <c r="F2338" s="860" t="s">
        <v>12633</v>
      </c>
      <c r="G2338" s="807" t="s">
        <v>2856</v>
      </c>
      <c r="H2338" s="817"/>
      <c r="I2338" s="817"/>
      <c r="J2338" s="817"/>
      <c r="K2338" s="817"/>
      <c r="L2338" s="807">
        <f t="shared" ref="L2338:L2401" si="187">N2338*12</f>
        <v>13.200000000000001</v>
      </c>
      <c r="M2338" s="817"/>
      <c r="N2338" s="800">
        <v>1.1000000000000001</v>
      </c>
      <c r="O2338" s="800"/>
      <c r="P2338" s="800"/>
      <c r="Q2338" s="947" t="s">
        <v>12633</v>
      </c>
      <c r="R2338" s="807" t="s">
        <v>16715</v>
      </c>
      <c r="S2338" s="807" t="s">
        <v>8952</v>
      </c>
      <c r="T2338" s="800" t="s">
        <v>15134</v>
      </c>
      <c r="U2338" s="800"/>
      <c r="V2338" s="961">
        <v>1</v>
      </c>
      <c r="W2338" s="800"/>
      <c r="X2338" s="800"/>
      <c r="Y2338" s="800"/>
      <c r="Z2338" s="800"/>
      <c r="AA2338" s="800"/>
      <c r="AB2338" s="800"/>
      <c r="AC2338" s="800"/>
      <c r="AD2338" s="800"/>
      <c r="AE2338" s="800"/>
      <c r="AF2338" s="800"/>
      <c r="AG2338" s="800"/>
      <c r="AH2338" s="800"/>
      <c r="AI2338" s="800"/>
      <c r="AJ2338" s="800"/>
    </row>
    <row r="2339" spans="2:36" ht="45" customHeight="1" x14ac:dyDescent="0.25">
      <c r="B2339" s="784">
        <v>2331</v>
      </c>
      <c r="C2339" s="785" t="s">
        <v>2759</v>
      </c>
      <c r="D2339" s="891" t="s">
        <v>15112</v>
      </c>
      <c r="E2339" s="800" t="s">
        <v>15158</v>
      </c>
      <c r="F2339" s="860" t="s">
        <v>12633</v>
      </c>
      <c r="G2339" s="807" t="s">
        <v>2856</v>
      </c>
      <c r="H2339" s="817"/>
      <c r="I2339" s="817"/>
      <c r="J2339" s="817"/>
      <c r="K2339" s="817"/>
      <c r="L2339" s="807">
        <f t="shared" si="187"/>
        <v>39.6</v>
      </c>
      <c r="M2339" s="817"/>
      <c r="N2339" s="800">
        <v>3.3000000000000003</v>
      </c>
      <c r="O2339" s="800"/>
      <c r="P2339" s="800"/>
      <c r="Q2339" s="947" t="s">
        <v>12633</v>
      </c>
      <c r="R2339" s="807" t="s">
        <v>16715</v>
      </c>
      <c r="S2339" s="807" t="s">
        <v>8952</v>
      </c>
      <c r="T2339" s="800" t="s">
        <v>15135</v>
      </c>
      <c r="U2339" s="800"/>
      <c r="V2339" s="961">
        <v>1</v>
      </c>
      <c r="W2339" s="800"/>
      <c r="X2339" s="800"/>
      <c r="Y2339" s="800"/>
      <c r="Z2339" s="800"/>
      <c r="AA2339" s="800"/>
      <c r="AB2339" s="800"/>
      <c r="AC2339" s="800"/>
      <c r="AD2339" s="800"/>
      <c r="AE2339" s="800"/>
      <c r="AF2339" s="800"/>
      <c r="AG2339" s="800"/>
      <c r="AH2339" s="800"/>
      <c r="AI2339" s="800"/>
      <c r="AJ2339" s="800"/>
    </row>
    <row r="2340" spans="2:36" ht="45" customHeight="1" x14ac:dyDescent="0.25">
      <c r="B2340" s="784">
        <v>2332</v>
      </c>
      <c r="C2340" s="785" t="s">
        <v>2759</v>
      </c>
      <c r="D2340" s="891" t="s">
        <v>15113</v>
      </c>
      <c r="E2340" s="800" t="s">
        <v>15159</v>
      </c>
      <c r="F2340" s="860" t="s">
        <v>12633</v>
      </c>
      <c r="G2340" s="807" t="s">
        <v>2856</v>
      </c>
      <c r="H2340" s="817"/>
      <c r="I2340" s="817"/>
      <c r="J2340" s="817"/>
      <c r="K2340" s="817"/>
      <c r="L2340" s="807">
        <f t="shared" si="187"/>
        <v>13.200000000000001</v>
      </c>
      <c r="M2340" s="817"/>
      <c r="N2340" s="800">
        <v>1.1000000000000001</v>
      </c>
      <c r="O2340" s="800"/>
      <c r="P2340" s="800"/>
      <c r="Q2340" s="947" t="s">
        <v>12633</v>
      </c>
      <c r="R2340" s="807" t="s">
        <v>16715</v>
      </c>
      <c r="S2340" s="807" t="s">
        <v>8952</v>
      </c>
      <c r="T2340" s="800" t="s">
        <v>15136</v>
      </c>
      <c r="U2340" s="800"/>
      <c r="V2340" s="961"/>
      <c r="W2340" s="800"/>
      <c r="X2340" s="800"/>
      <c r="Y2340" s="800"/>
      <c r="Z2340" s="800" t="s">
        <v>9475</v>
      </c>
      <c r="AA2340" s="800"/>
      <c r="AB2340" s="800"/>
      <c r="AC2340" s="800"/>
      <c r="AD2340" s="800"/>
      <c r="AE2340" s="800"/>
      <c r="AF2340" s="800"/>
      <c r="AG2340" s="800"/>
      <c r="AH2340" s="800"/>
      <c r="AI2340" s="800"/>
      <c r="AJ2340" s="800"/>
    </row>
    <row r="2341" spans="2:36" ht="45" customHeight="1" x14ac:dyDescent="0.25">
      <c r="B2341" s="784">
        <v>2333</v>
      </c>
      <c r="C2341" s="785" t="s">
        <v>2759</v>
      </c>
      <c r="D2341" s="891" t="s">
        <v>15114</v>
      </c>
      <c r="E2341" s="800" t="s">
        <v>15160</v>
      </c>
      <c r="F2341" s="860" t="s">
        <v>12633</v>
      </c>
      <c r="G2341" s="807" t="s">
        <v>2856</v>
      </c>
      <c r="H2341" s="817"/>
      <c r="I2341" s="817"/>
      <c r="J2341" s="817"/>
      <c r="K2341" s="817"/>
      <c r="L2341" s="807">
        <f t="shared" si="187"/>
        <v>39.6</v>
      </c>
      <c r="M2341" s="817"/>
      <c r="N2341" s="800">
        <v>3.3000000000000003</v>
      </c>
      <c r="O2341" s="800"/>
      <c r="P2341" s="800"/>
      <c r="Q2341" s="947" t="s">
        <v>12633</v>
      </c>
      <c r="R2341" s="807" t="s">
        <v>16715</v>
      </c>
      <c r="S2341" s="807" t="s">
        <v>8952</v>
      </c>
      <c r="T2341" s="800" t="s">
        <v>15137</v>
      </c>
      <c r="U2341" s="800"/>
      <c r="V2341" s="961">
        <v>1</v>
      </c>
      <c r="W2341" s="800"/>
      <c r="X2341" s="800"/>
      <c r="Y2341" s="800"/>
      <c r="Z2341" s="800"/>
      <c r="AA2341" s="800"/>
      <c r="AB2341" s="800"/>
      <c r="AC2341" s="800"/>
      <c r="AD2341" s="800"/>
      <c r="AE2341" s="800"/>
      <c r="AF2341" s="800"/>
      <c r="AG2341" s="800"/>
      <c r="AH2341" s="800"/>
      <c r="AI2341" s="800"/>
      <c r="AJ2341" s="800"/>
    </row>
    <row r="2342" spans="2:36" ht="45" customHeight="1" x14ac:dyDescent="0.25">
      <c r="B2342" s="784">
        <v>2334</v>
      </c>
      <c r="C2342" s="785" t="s">
        <v>2759</v>
      </c>
      <c r="D2342" s="891" t="s">
        <v>15115</v>
      </c>
      <c r="E2342" s="800" t="s">
        <v>15161</v>
      </c>
      <c r="F2342" s="860" t="s">
        <v>12633</v>
      </c>
      <c r="G2342" s="807" t="s">
        <v>2856</v>
      </c>
      <c r="H2342" s="817"/>
      <c r="I2342" s="817"/>
      <c r="J2342" s="817"/>
      <c r="K2342" s="817"/>
      <c r="L2342" s="807">
        <f t="shared" si="187"/>
        <v>158.4</v>
      </c>
      <c r="M2342" s="817"/>
      <c r="N2342" s="800">
        <v>13.200000000000001</v>
      </c>
      <c r="O2342" s="800"/>
      <c r="P2342" s="800"/>
      <c r="Q2342" s="947" t="s">
        <v>12633</v>
      </c>
      <c r="R2342" s="807" t="s">
        <v>16715</v>
      </c>
      <c r="S2342" s="807" t="s">
        <v>8952</v>
      </c>
      <c r="T2342" s="800" t="s">
        <v>15138</v>
      </c>
      <c r="U2342" s="800"/>
      <c r="V2342" s="961">
        <v>4</v>
      </c>
      <c r="W2342" s="800"/>
      <c r="X2342" s="800"/>
      <c r="Y2342" s="800"/>
      <c r="Z2342" s="800"/>
      <c r="AA2342" s="800"/>
      <c r="AB2342" s="800"/>
      <c r="AC2342" s="800"/>
      <c r="AD2342" s="800"/>
      <c r="AE2342" s="800"/>
      <c r="AF2342" s="800"/>
      <c r="AG2342" s="800"/>
      <c r="AH2342" s="800"/>
      <c r="AI2342" s="800"/>
      <c r="AJ2342" s="800"/>
    </row>
    <row r="2343" spans="2:36" ht="45" customHeight="1" x14ac:dyDescent="0.25">
      <c r="B2343" s="784">
        <v>2335</v>
      </c>
      <c r="C2343" s="785" t="s">
        <v>2759</v>
      </c>
      <c r="D2343" s="891" t="s">
        <v>15116</v>
      </c>
      <c r="E2343" s="800" t="s">
        <v>15162</v>
      </c>
      <c r="F2343" s="860" t="s">
        <v>12633</v>
      </c>
      <c r="G2343" s="807" t="s">
        <v>2856</v>
      </c>
      <c r="H2343" s="817"/>
      <c r="I2343" s="817"/>
      <c r="J2343" s="817"/>
      <c r="K2343" s="817"/>
      <c r="L2343" s="807">
        <f t="shared" si="187"/>
        <v>39.6</v>
      </c>
      <c r="M2343" s="817"/>
      <c r="N2343" s="800">
        <v>3.3000000000000003</v>
      </c>
      <c r="O2343" s="800"/>
      <c r="P2343" s="800"/>
      <c r="Q2343" s="947" t="s">
        <v>12633</v>
      </c>
      <c r="R2343" s="807" t="s">
        <v>16715</v>
      </c>
      <c r="S2343" s="807" t="s">
        <v>8952</v>
      </c>
      <c r="T2343" s="800" t="s">
        <v>15139</v>
      </c>
      <c r="U2343" s="800"/>
      <c r="V2343" s="961">
        <v>1</v>
      </c>
      <c r="W2343" s="800"/>
      <c r="X2343" s="800"/>
      <c r="Y2343" s="800"/>
      <c r="Z2343" s="800"/>
      <c r="AA2343" s="800"/>
      <c r="AB2343" s="800"/>
      <c r="AC2343" s="800"/>
      <c r="AD2343" s="800"/>
      <c r="AE2343" s="800"/>
      <c r="AF2343" s="800"/>
      <c r="AG2343" s="800"/>
      <c r="AH2343" s="800"/>
      <c r="AI2343" s="800"/>
      <c r="AJ2343" s="800"/>
    </row>
    <row r="2344" spans="2:36" ht="45" customHeight="1" x14ac:dyDescent="0.25">
      <c r="B2344" s="784">
        <v>2336</v>
      </c>
      <c r="C2344" s="785" t="s">
        <v>2759</v>
      </c>
      <c r="D2344" s="891" t="s">
        <v>15117</v>
      </c>
      <c r="E2344" s="800" t="s">
        <v>15163</v>
      </c>
      <c r="F2344" s="860" t="s">
        <v>12633</v>
      </c>
      <c r="G2344" s="807" t="s">
        <v>2856</v>
      </c>
      <c r="H2344" s="817"/>
      <c r="I2344" s="817"/>
      <c r="J2344" s="817"/>
      <c r="K2344" s="817"/>
      <c r="L2344" s="807">
        <f t="shared" si="187"/>
        <v>39.6</v>
      </c>
      <c r="M2344" s="817"/>
      <c r="N2344" s="800">
        <v>3.3000000000000003</v>
      </c>
      <c r="O2344" s="800"/>
      <c r="P2344" s="800"/>
      <c r="Q2344" s="947" t="s">
        <v>12633</v>
      </c>
      <c r="R2344" s="807" t="s">
        <v>16715</v>
      </c>
      <c r="S2344" s="807" t="s">
        <v>8952</v>
      </c>
      <c r="T2344" s="800" t="s">
        <v>15140</v>
      </c>
      <c r="U2344" s="800"/>
      <c r="V2344" s="961">
        <v>1</v>
      </c>
      <c r="W2344" s="800"/>
      <c r="X2344" s="800"/>
      <c r="Y2344" s="800"/>
      <c r="Z2344" s="800"/>
      <c r="AA2344" s="800"/>
      <c r="AB2344" s="800"/>
      <c r="AC2344" s="800"/>
      <c r="AD2344" s="800"/>
      <c r="AE2344" s="800"/>
      <c r="AF2344" s="800"/>
      <c r="AG2344" s="800"/>
      <c r="AH2344" s="800"/>
      <c r="AI2344" s="800"/>
      <c r="AJ2344" s="800"/>
    </row>
    <row r="2345" spans="2:36" ht="45" customHeight="1" x14ac:dyDescent="0.25">
      <c r="B2345" s="784">
        <v>2337</v>
      </c>
      <c r="C2345" s="785" t="s">
        <v>9386</v>
      </c>
      <c r="D2345" s="891" t="s">
        <v>15118</v>
      </c>
      <c r="E2345" s="800" t="s">
        <v>15164</v>
      </c>
      <c r="F2345" s="860" t="s">
        <v>17666</v>
      </c>
      <c r="G2345" s="807" t="s">
        <v>2856</v>
      </c>
      <c r="H2345" s="817"/>
      <c r="I2345" s="817"/>
      <c r="J2345" s="817"/>
      <c r="K2345" s="817"/>
      <c r="L2345" s="807">
        <f t="shared" si="187"/>
        <v>39.6</v>
      </c>
      <c r="M2345" s="817"/>
      <c r="N2345" s="800">
        <v>3.3000000000000003</v>
      </c>
      <c r="O2345" s="800"/>
      <c r="P2345" s="800"/>
      <c r="Q2345" s="947" t="s">
        <v>12633</v>
      </c>
      <c r="R2345" s="807" t="s">
        <v>16715</v>
      </c>
      <c r="S2345" s="807" t="s">
        <v>8952</v>
      </c>
      <c r="T2345" s="800" t="s">
        <v>15141</v>
      </c>
      <c r="U2345" s="800"/>
      <c r="V2345" s="961">
        <v>1</v>
      </c>
      <c r="W2345" s="800"/>
      <c r="X2345" s="800"/>
      <c r="Y2345" s="800"/>
      <c r="Z2345" s="800"/>
      <c r="AA2345" s="800"/>
      <c r="AB2345" s="800"/>
      <c r="AC2345" s="800"/>
      <c r="AD2345" s="800"/>
      <c r="AE2345" s="800"/>
      <c r="AF2345" s="800"/>
      <c r="AG2345" s="800"/>
      <c r="AH2345" s="800"/>
      <c r="AI2345" s="800"/>
      <c r="AJ2345" s="800"/>
    </row>
    <row r="2346" spans="2:36" ht="60" customHeight="1" x14ac:dyDescent="0.25">
      <c r="B2346" s="784">
        <v>2338</v>
      </c>
      <c r="C2346" s="785" t="s">
        <v>2759</v>
      </c>
      <c r="D2346" s="891" t="s">
        <v>15119</v>
      </c>
      <c r="E2346" s="800" t="s">
        <v>15165</v>
      </c>
      <c r="F2346" s="860" t="s">
        <v>15148</v>
      </c>
      <c r="G2346" s="807" t="s">
        <v>2856</v>
      </c>
      <c r="H2346" s="817"/>
      <c r="I2346" s="817"/>
      <c r="J2346" s="817"/>
      <c r="K2346" s="817"/>
      <c r="L2346" s="807">
        <f t="shared" si="187"/>
        <v>28.800000000000004</v>
      </c>
      <c r="M2346" s="817"/>
      <c r="N2346" s="800">
        <v>2.4000000000000004</v>
      </c>
      <c r="O2346" s="800"/>
      <c r="P2346" s="800"/>
      <c r="Q2346" s="947" t="s">
        <v>15148</v>
      </c>
      <c r="R2346" s="807" t="s">
        <v>16715</v>
      </c>
      <c r="S2346" s="807" t="s">
        <v>8952</v>
      </c>
      <c r="T2346" s="800" t="s">
        <v>15142</v>
      </c>
      <c r="U2346" s="800"/>
      <c r="V2346" s="961">
        <v>1</v>
      </c>
      <c r="W2346" s="800"/>
      <c r="X2346" s="800"/>
      <c r="Y2346" s="800"/>
      <c r="Z2346" s="800"/>
      <c r="AA2346" s="800"/>
      <c r="AB2346" s="800"/>
      <c r="AC2346" s="800"/>
      <c r="AD2346" s="800"/>
      <c r="AE2346" s="800"/>
      <c r="AF2346" s="800"/>
      <c r="AG2346" s="800"/>
      <c r="AH2346" s="800"/>
      <c r="AI2346" s="800"/>
      <c r="AJ2346" s="800"/>
    </row>
    <row r="2347" spans="2:36" ht="60" customHeight="1" x14ac:dyDescent="0.25">
      <c r="B2347" s="784">
        <v>2339</v>
      </c>
      <c r="C2347" s="785" t="s">
        <v>2759</v>
      </c>
      <c r="D2347" s="891" t="s">
        <v>15120</v>
      </c>
      <c r="E2347" s="800" t="s">
        <v>15166</v>
      </c>
      <c r="F2347" s="860" t="s">
        <v>12633</v>
      </c>
      <c r="G2347" s="807" t="s">
        <v>2856</v>
      </c>
      <c r="H2347" s="817"/>
      <c r="I2347" s="817"/>
      <c r="J2347" s="817"/>
      <c r="K2347" s="817"/>
      <c r="L2347" s="807">
        <f t="shared" si="187"/>
        <v>122.39999999999999</v>
      </c>
      <c r="M2347" s="817"/>
      <c r="N2347" s="800">
        <v>10.199999999999999</v>
      </c>
      <c r="O2347" s="800"/>
      <c r="P2347" s="800"/>
      <c r="Q2347" s="947" t="s">
        <v>12633</v>
      </c>
      <c r="R2347" s="807" t="s">
        <v>16715</v>
      </c>
      <c r="S2347" s="807" t="s">
        <v>8952</v>
      </c>
      <c r="T2347" s="800" t="s">
        <v>15143</v>
      </c>
      <c r="U2347" s="800"/>
      <c r="V2347" s="961">
        <v>3</v>
      </c>
      <c r="W2347" s="800"/>
      <c r="X2347" s="800"/>
      <c r="Y2347" s="800"/>
      <c r="Z2347" s="800"/>
      <c r="AA2347" s="800"/>
      <c r="AB2347" s="800"/>
      <c r="AC2347" s="800"/>
      <c r="AD2347" s="800"/>
      <c r="AE2347" s="800"/>
      <c r="AF2347" s="800"/>
      <c r="AG2347" s="800"/>
      <c r="AH2347" s="800"/>
      <c r="AI2347" s="800"/>
      <c r="AJ2347" s="800"/>
    </row>
    <row r="2348" spans="2:36" ht="45" customHeight="1" x14ac:dyDescent="0.25">
      <c r="B2348" s="784">
        <v>2340</v>
      </c>
      <c r="C2348" s="785" t="s">
        <v>2759</v>
      </c>
      <c r="D2348" s="891" t="s">
        <v>15121</v>
      </c>
      <c r="E2348" s="800" t="s">
        <v>15167</v>
      </c>
      <c r="F2348" s="860" t="s">
        <v>12633</v>
      </c>
      <c r="G2348" s="807" t="s">
        <v>2856</v>
      </c>
      <c r="H2348" s="817"/>
      <c r="I2348" s="817"/>
      <c r="J2348" s="817"/>
      <c r="K2348" s="817"/>
      <c r="L2348" s="807">
        <f t="shared" si="187"/>
        <v>13.200000000000001</v>
      </c>
      <c r="M2348" s="817"/>
      <c r="N2348" s="800">
        <v>1.1000000000000001</v>
      </c>
      <c r="O2348" s="800"/>
      <c r="P2348" s="800"/>
      <c r="Q2348" s="947" t="s">
        <v>12633</v>
      </c>
      <c r="R2348" s="807" t="s">
        <v>16715</v>
      </c>
      <c r="S2348" s="807" t="s">
        <v>8952</v>
      </c>
      <c r="T2348" s="800" t="s">
        <v>15144</v>
      </c>
      <c r="U2348" s="800"/>
      <c r="V2348" s="961">
        <v>1</v>
      </c>
      <c r="W2348" s="800"/>
      <c r="X2348" s="800"/>
      <c r="Y2348" s="800"/>
      <c r="Z2348" s="800"/>
      <c r="AA2348" s="800"/>
      <c r="AB2348" s="800"/>
      <c r="AC2348" s="800"/>
      <c r="AD2348" s="800"/>
      <c r="AE2348" s="800"/>
      <c r="AF2348" s="800"/>
      <c r="AG2348" s="800"/>
      <c r="AH2348" s="800"/>
      <c r="AI2348" s="800"/>
      <c r="AJ2348" s="800"/>
    </row>
    <row r="2349" spans="2:36" ht="45" customHeight="1" x14ac:dyDescent="0.25">
      <c r="B2349" s="784">
        <v>2341</v>
      </c>
      <c r="C2349" s="785" t="s">
        <v>2759</v>
      </c>
      <c r="D2349" s="891" t="s">
        <v>15122</v>
      </c>
      <c r="E2349" s="800" t="s">
        <v>15168</v>
      </c>
      <c r="F2349" s="860" t="s">
        <v>12633</v>
      </c>
      <c r="G2349" s="807" t="s">
        <v>2856</v>
      </c>
      <c r="H2349" s="817"/>
      <c r="I2349" s="817"/>
      <c r="J2349" s="817"/>
      <c r="K2349" s="817"/>
      <c r="L2349" s="807">
        <f t="shared" si="187"/>
        <v>39.6</v>
      </c>
      <c r="M2349" s="817"/>
      <c r="N2349" s="800">
        <v>3.3000000000000003</v>
      </c>
      <c r="O2349" s="800"/>
      <c r="P2349" s="800"/>
      <c r="Q2349" s="947" t="s">
        <v>12633</v>
      </c>
      <c r="R2349" s="807" t="s">
        <v>16715</v>
      </c>
      <c r="S2349" s="807" t="s">
        <v>8952</v>
      </c>
      <c r="T2349" s="800" t="s">
        <v>15145</v>
      </c>
      <c r="U2349" s="800"/>
      <c r="V2349" s="961">
        <v>1</v>
      </c>
      <c r="W2349" s="800"/>
      <c r="X2349" s="800"/>
      <c r="Y2349" s="800"/>
      <c r="Z2349" s="800"/>
      <c r="AA2349" s="800"/>
      <c r="AB2349" s="800"/>
      <c r="AC2349" s="800"/>
      <c r="AD2349" s="800"/>
      <c r="AE2349" s="800"/>
      <c r="AF2349" s="800"/>
      <c r="AG2349" s="800"/>
      <c r="AH2349" s="800"/>
      <c r="AI2349" s="800"/>
      <c r="AJ2349" s="800"/>
    </row>
    <row r="2350" spans="2:36" ht="45" customHeight="1" x14ac:dyDescent="0.25">
      <c r="B2350" s="784">
        <v>2342</v>
      </c>
      <c r="C2350" s="785" t="s">
        <v>2759</v>
      </c>
      <c r="D2350" s="891" t="s">
        <v>15123</v>
      </c>
      <c r="E2350" s="800" t="s">
        <v>15169</v>
      </c>
      <c r="F2350" s="860" t="s">
        <v>12633</v>
      </c>
      <c r="G2350" s="807" t="s">
        <v>2856</v>
      </c>
      <c r="H2350" s="817"/>
      <c r="I2350" s="817"/>
      <c r="J2350" s="817"/>
      <c r="K2350" s="817"/>
      <c r="L2350" s="807">
        <f t="shared" si="187"/>
        <v>39.6</v>
      </c>
      <c r="M2350" s="817"/>
      <c r="N2350" s="800">
        <v>3.3000000000000003</v>
      </c>
      <c r="O2350" s="800"/>
      <c r="P2350" s="800"/>
      <c r="Q2350" s="947" t="s">
        <v>12633</v>
      </c>
      <c r="R2350" s="807" t="s">
        <v>16715</v>
      </c>
      <c r="S2350" s="807" t="s">
        <v>8952</v>
      </c>
      <c r="T2350" s="800" t="s">
        <v>15146</v>
      </c>
      <c r="U2350" s="800"/>
      <c r="V2350" s="961">
        <v>1</v>
      </c>
      <c r="W2350" s="800"/>
      <c r="X2350" s="800"/>
      <c r="Y2350" s="800"/>
      <c r="Z2350" s="800"/>
      <c r="AA2350" s="800"/>
      <c r="AB2350" s="800"/>
      <c r="AC2350" s="800"/>
      <c r="AD2350" s="800"/>
      <c r="AE2350" s="800"/>
      <c r="AF2350" s="800"/>
      <c r="AG2350" s="800"/>
      <c r="AH2350" s="800"/>
      <c r="AI2350" s="800"/>
      <c r="AJ2350" s="800"/>
    </row>
    <row r="2351" spans="2:36" ht="45" customHeight="1" x14ac:dyDescent="0.25">
      <c r="B2351" s="784">
        <v>2343</v>
      </c>
      <c r="C2351" s="785" t="s">
        <v>2759</v>
      </c>
      <c r="D2351" s="891" t="s">
        <v>15124</v>
      </c>
      <c r="E2351" s="800" t="s">
        <v>15170</v>
      </c>
      <c r="F2351" s="860" t="s">
        <v>12633</v>
      </c>
      <c r="G2351" s="807" t="s">
        <v>2856</v>
      </c>
      <c r="H2351" s="817"/>
      <c r="I2351" s="817"/>
      <c r="J2351" s="817"/>
      <c r="K2351" s="817"/>
      <c r="L2351" s="807">
        <f t="shared" si="187"/>
        <v>39.6</v>
      </c>
      <c r="M2351" s="817"/>
      <c r="N2351" s="800">
        <v>3.3000000000000003</v>
      </c>
      <c r="O2351" s="800"/>
      <c r="P2351" s="800"/>
      <c r="Q2351" s="947" t="s">
        <v>12633</v>
      </c>
      <c r="R2351" s="807" t="s">
        <v>16715</v>
      </c>
      <c r="S2351" s="807" t="s">
        <v>8952</v>
      </c>
      <c r="T2351" s="800" t="s">
        <v>15147</v>
      </c>
      <c r="U2351" s="800"/>
      <c r="V2351" s="873">
        <v>1</v>
      </c>
      <c r="W2351" s="800"/>
      <c r="X2351" s="800"/>
      <c r="Y2351" s="800"/>
      <c r="Z2351" s="800"/>
      <c r="AA2351" s="800"/>
      <c r="AB2351" s="800"/>
      <c r="AC2351" s="800"/>
      <c r="AD2351" s="800"/>
      <c r="AE2351" s="800"/>
      <c r="AF2351" s="800"/>
      <c r="AG2351" s="800"/>
      <c r="AH2351" s="800"/>
      <c r="AI2351" s="800"/>
      <c r="AJ2351" s="800"/>
    </row>
    <row r="2352" spans="2:36" ht="45" customHeight="1" x14ac:dyDescent="0.25">
      <c r="B2352" s="784">
        <v>2344</v>
      </c>
      <c r="C2352" s="785" t="s">
        <v>2759</v>
      </c>
      <c r="D2352" s="783" t="s">
        <v>15171</v>
      </c>
      <c r="E2352" s="807" t="s">
        <v>15172</v>
      </c>
      <c r="F2352" s="785" t="s">
        <v>11792</v>
      </c>
      <c r="G2352" s="807" t="s">
        <v>10200</v>
      </c>
      <c r="H2352" s="807"/>
      <c r="I2352" s="807"/>
      <c r="J2352" s="807"/>
      <c r="K2352" s="807"/>
      <c r="L2352" s="807">
        <f t="shared" si="187"/>
        <v>8.64</v>
      </c>
      <c r="M2352" s="807"/>
      <c r="N2352" s="782">
        <v>0.72</v>
      </c>
      <c r="O2352" s="788"/>
      <c r="P2352" s="788"/>
      <c r="Q2352" s="807"/>
      <c r="R2352" s="807" t="s">
        <v>16715</v>
      </c>
      <c r="S2352" s="807" t="s">
        <v>8952</v>
      </c>
      <c r="T2352" s="800" t="s">
        <v>15173</v>
      </c>
      <c r="U2352" s="807"/>
      <c r="V2352" s="963"/>
      <c r="W2352" s="807"/>
      <c r="X2352" s="807"/>
      <c r="Y2352" s="807"/>
      <c r="Z2352" s="807" t="s">
        <v>15201</v>
      </c>
      <c r="AA2352" s="807"/>
      <c r="AB2352" s="807"/>
      <c r="AC2352" s="807"/>
      <c r="AD2352" s="807"/>
      <c r="AE2352" s="807"/>
      <c r="AF2352" s="807"/>
      <c r="AG2352" s="807"/>
      <c r="AH2352" s="807"/>
      <c r="AI2352" s="807"/>
      <c r="AJ2352" s="807"/>
    </row>
    <row r="2353" spans="2:36" ht="45" customHeight="1" x14ac:dyDescent="0.25">
      <c r="B2353" s="784">
        <v>2345</v>
      </c>
      <c r="C2353" s="785" t="s">
        <v>2759</v>
      </c>
      <c r="D2353" s="783" t="s">
        <v>15174</v>
      </c>
      <c r="E2353" s="807" t="s">
        <v>15192</v>
      </c>
      <c r="F2353" s="785" t="s">
        <v>11792</v>
      </c>
      <c r="G2353" s="807" t="s">
        <v>10200</v>
      </c>
      <c r="H2353" s="807"/>
      <c r="I2353" s="807"/>
      <c r="J2353" s="807"/>
      <c r="K2353" s="807"/>
      <c r="L2353" s="807">
        <f t="shared" si="187"/>
        <v>8.64</v>
      </c>
      <c r="M2353" s="807"/>
      <c r="N2353" s="782">
        <v>0.72</v>
      </c>
      <c r="O2353" s="788"/>
      <c r="P2353" s="788"/>
      <c r="Q2353" s="807"/>
      <c r="R2353" s="807" t="s">
        <v>16715</v>
      </c>
      <c r="S2353" s="807" t="s">
        <v>8952</v>
      </c>
      <c r="T2353" s="800" t="s">
        <v>15183</v>
      </c>
      <c r="U2353" s="807"/>
      <c r="V2353" s="963"/>
      <c r="W2353" s="807"/>
      <c r="X2353" s="807"/>
      <c r="Y2353" s="807"/>
      <c r="Z2353" s="807" t="s">
        <v>15201</v>
      </c>
      <c r="AA2353" s="807"/>
      <c r="AB2353" s="807"/>
      <c r="AC2353" s="807"/>
      <c r="AD2353" s="807"/>
      <c r="AE2353" s="807"/>
      <c r="AF2353" s="807"/>
      <c r="AG2353" s="807"/>
      <c r="AH2353" s="807"/>
      <c r="AI2353" s="807"/>
      <c r="AJ2353" s="807"/>
    </row>
    <row r="2354" spans="2:36" ht="45" customHeight="1" x14ac:dyDescent="0.25">
      <c r="B2354" s="784">
        <v>2346</v>
      </c>
      <c r="C2354" s="785" t="s">
        <v>2759</v>
      </c>
      <c r="D2354" s="783" t="s">
        <v>15175</v>
      </c>
      <c r="E2354" s="807" t="s">
        <v>15193</v>
      </c>
      <c r="F2354" s="785" t="s">
        <v>11792</v>
      </c>
      <c r="G2354" s="807" t="s">
        <v>10200</v>
      </c>
      <c r="H2354" s="807"/>
      <c r="I2354" s="807"/>
      <c r="J2354" s="807"/>
      <c r="K2354" s="807"/>
      <c r="L2354" s="807">
        <f t="shared" si="187"/>
        <v>39.6</v>
      </c>
      <c r="M2354" s="807"/>
      <c r="N2354" s="782">
        <v>3.3000000000000003</v>
      </c>
      <c r="O2354" s="788"/>
      <c r="P2354" s="788"/>
      <c r="Q2354" s="807"/>
      <c r="R2354" s="807" t="s">
        <v>16715</v>
      </c>
      <c r="S2354" s="807" t="s">
        <v>8952</v>
      </c>
      <c r="T2354" s="800" t="s">
        <v>15184</v>
      </c>
      <c r="U2354" s="807"/>
      <c r="V2354" s="963"/>
      <c r="W2354" s="807"/>
      <c r="X2354" s="807"/>
      <c r="Y2354" s="807"/>
      <c r="Z2354" s="807" t="s">
        <v>15201</v>
      </c>
      <c r="AA2354" s="807"/>
      <c r="AB2354" s="807"/>
      <c r="AC2354" s="807"/>
      <c r="AD2354" s="807"/>
      <c r="AE2354" s="807"/>
      <c r="AF2354" s="807"/>
      <c r="AG2354" s="807"/>
      <c r="AH2354" s="807"/>
      <c r="AI2354" s="807"/>
      <c r="AJ2354" s="807"/>
    </row>
    <row r="2355" spans="2:36" s="577" customFormat="1" ht="45" customHeight="1" x14ac:dyDescent="0.25">
      <c r="B2355" s="784">
        <v>2347</v>
      </c>
      <c r="C2355" s="785" t="s">
        <v>2759</v>
      </c>
      <c r="D2355" s="783" t="s">
        <v>15176</v>
      </c>
      <c r="E2355" s="807" t="s">
        <v>15194</v>
      </c>
      <c r="F2355" s="785" t="s">
        <v>11792</v>
      </c>
      <c r="G2355" s="807" t="s">
        <v>10200</v>
      </c>
      <c r="H2355" s="807"/>
      <c r="I2355" s="807"/>
      <c r="J2355" s="807"/>
      <c r="K2355" s="807"/>
      <c r="L2355" s="807">
        <f t="shared" si="187"/>
        <v>25.92</v>
      </c>
      <c r="M2355" s="807"/>
      <c r="N2355" s="782">
        <v>2.16</v>
      </c>
      <c r="O2355" s="788"/>
      <c r="P2355" s="788"/>
      <c r="Q2355" s="807"/>
      <c r="R2355" s="807" t="s">
        <v>16715</v>
      </c>
      <c r="S2355" s="807" t="s">
        <v>8952</v>
      </c>
      <c r="T2355" s="800" t="s">
        <v>15185</v>
      </c>
      <c r="U2355" s="807"/>
      <c r="V2355" s="994"/>
      <c r="W2355" s="807"/>
      <c r="X2355" s="807"/>
      <c r="Y2355" s="807"/>
      <c r="Z2355" s="807" t="s">
        <v>15201</v>
      </c>
      <c r="AA2355" s="807"/>
      <c r="AB2355" s="807"/>
      <c r="AC2355" s="807"/>
      <c r="AD2355" s="807"/>
      <c r="AE2355" s="807"/>
      <c r="AF2355" s="807"/>
      <c r="AG2355" s="807"/>
      <c r="AH2355" s="807"/>
      <c r="AI2355" s="807"/>
      <c r="AJ2355" s="807"/>
    </row>
    <row r="2356" spans="2:36" ht="45" customHeight="1" x14ac:dyDescent="0.25">
      <c r="B2356" s="784">
        <v>2348</v>
      </c>
      <c r="C2356" s="785" t="s">
        <v>2759</v>
      </c>
      <c r="D2356" s="783" t="s">
        <v>15177</v>
      </c>
      <c r="E2356" s="807" t="s">
        <v>15195</v>
      </c>
      <c r="F2356" s="785" t="s">
        <v>11792</v>
      </c>
      <c r="G2356" s="807" t="s">
        <v>10200</v>
      </c>
      <c r="H2356" s="807"/>
      <c r="I2356" s="807"/>
      <c r="J2356" s="807"/>
      <c r="K2356" s="807"/>
      <c r="L2356" s="807">
        <f t="shared" si="187"/>
        <v>8.64</v>
      </c>
      <c r="M2356" s="807"/>
      <c r="N2356" s="782">
        <v>0.72</v>
      </c>
      <c r="O2356" s="788"/>
      <c r="P2356" s="788"/>
      <c r="Q2356" s="807"/>
      <c r="R2356" s="807" t="s">
        <v>16715</v>
      </c>
      <c r="S2356" s="807" t="s">
        <v>8952</v>
      </c>
      <c r="T2356" s="800" t="s">
        <v>15186</v>
      </c>
      <c r="U2356" s="807"/>
      <c r="V2356" s="963"/>
      <c r="W2356" s="807"/>
      <c r="X2356" s="807"/>
      <c r="Y2356" s="807"/>
      <c r="Z2356" s="807" t="s">
        <v>15201</v>
      </c>
      <c r="AA2356" s="807"/>
      <c r="AB2356" s="807"/>
      <c r="AC2356" s="807"/>
      <c r="AD2356" s="807"/>
      <c r="AE2356" s="807"/>
      <c r="AF2356" s="807"/>
      <c r="AG2356" s="807"/>
      <c r="AH2356" s="807"/>
      <c r="AI2356" s="807"/>
      <c r="AJ2356" s="807"/>
    </row>
    <row r="2357" spans="2:36" ht="45" customHeight="1" x14ac:dyDescent="0.25">
      <c r="B2357" s="784">
        <v>2349</v>
      </c>
      <c r="C2357" s="785" t="s">
        <v>2759</v>
      </c>
      <c r="D2357" s="783" t="s">
        <v>15178</v>
      </c>
      <c r="E2357" s="807" t="s">
        <v>15197</v>
      </c>
      <c r="F2357" s="785" t="s">
        <v>11792</v>
      </c>
      <c r="G2357" s="807" t="s">
        <v>10200</v>
      </c>
      <c r="H2357" s="807"/>
      <c r="I2357" s="807"/>
      <c r="J2357" s="807"/>
      <c r="K2357" s="807"/>
      <c r="L2357" s="807">
        <f t="shared" si="187"/>
        <v>39.6</v>
      </c>
      <c r="M2357" s="807"/>
      <c r="N2357" s="782">
        <v>3.3000000000000003</v>
      </c>
      <c r="O2357" s="788"/>
      <c r="P2357" s="788"/>
      <c r="Q2357" s="807"/>
      <c r="R2357" s="807" t="s">
        <v>16715</v>
      </c>
      <c r="S2357" s="807" t="s">
        <v>8952</v>
      </c>
      <c r="T2357" s="800" t="s">
        <v>15187</v>
      </c>
      <c r="U2357" s="807"/>
      <c r="V2357" s="963"/>
      <c r="W2357" s="807"/>
      <c r="X2357" s="807"/>
      <c r="Y2357" s="807"/>
      <c r="Z2357" s="807" t="s">
        <v>15201</v>
      </c>
      <c r="AA2357" s="807"/>
      <c r="AB2357" s="807"/>
      <c r="AC2357" s="807"/>
      <c r="AD2357" s="807"/>
      <c r="AE2357" s="807"/>
      <c r="AF2357" s="807"/>
      <c r="AG2357" s="807"/>
      <c r="AH2357" s="807"/>
      <c r="AI2357" s="807"/>
      <c r="AJ2357" s="807"/>
    </row>
    <row r="2358" spans="2:36" ht="45" customHeight="1" x14ac:dyDescent="0.25">
      <c r="B2358" s="784">
        <v>2350</v>
      </c>
      <c r="C2358" s="785" t="s">
        <v>2759</v>
      </c>
      <c r="D2358" s="783" t="s">
        <v>15179</v>
      </c>
      <c r="E2358" s="807" t="s">
        <v>15196</v>
      </c>
      <c r="F2358" s="785" t="s">
        <v>11792</v>
      </c>
      <c r="G2358" s="807" t="s">
        <v>10200</v>
      </c>
      <c r="H2358" s="807"/>
      <c r="I2358" s="807"/>
      <c r="J2358" s="807"/>
      <c r="K2358" s="807"/>
      <c r="L2358" s="807">
        <f t="shared" si="187"/>
        <v>8.64</v>
      </c>
      <c r="M2358" s="807"/>
      <c r="N2358" s="782">
        <v>0.72</v>
      </c>
      <c r="O2358" s="788"/>
      <c r="P2358" s="788"/>
      <c r="Q2358" s="807"/>
      <c r="R2358" s="807" t="s">
        <v>16715</v>
      </c>
      <c r="S2358" s="807" t="s">
        <v>8952</v>
      </c>
      <c r="T2358" s="800" t="s">
        <v>15188</v>
      </c>
      <c r="U2358" s="807"/>
      <c r="V2358" s="963"/>
      <c r="W2358" s="807"/>
      <c r="X2358" s="807"/>
      <c r="Y2358" s="807"/>
      <c r="Z2358" s="807" t="s">
        <v>15201</v>
      </c>
      <c r="AA2358" s="807"/>
      <c r="AB2358" s="807"/>
      <c r="AC2358" s="807"/>
      <c r="AD2358" s="807"/>
      <c r="AE2358" s="807"/>
      <c r="AF2358" s="807"/>
      <c r="AG2358" s="807"/>
      <c r="AH2358" s="807"/>
      <c r="AI2358" s="807"/>
      <c r="AJ2358" s="807"/>
    </row>
    <row r="2359" spans="2:36" ht="45" customHeight="1" x14ac:dyDescent="0.25">
      <c r="B2359" s="784">
        <v>2351</v>
      </c>
      <c r="C2359" s="785" t="s">
        <v>2759</v>
      </c>
      <c r="D2359" s="783" t="s">
        <v>15180</v>
      </c>
      <c r="E2359" s="807" t="s">
        <v>15198</v>
      </c>
      <c r="F2359" s="785" t="s">
        <v>11792</v>
      </c>
      <c r="G2359" s="807" t="s">
        <v>10200</v>
      </c>
      <c r="H2359" s="807"/>
      <c r="I2359" s="807"/>
      <c r="J2359" s="807"/>
      <c r="K2359" s="807"/>
      <c r="L2359" s="807">
        <f t="shared" si="187"/>
        <v>8.64</v>
      </c>
      <c r="M2359" s="807"/>
      <c r="N2359" s="782">
        <v>0.72</v>
      </c>
      <c r="O2359" s="788"/>
      <c r="P2359" s="788"/>
      <c r="Q2359" s="807"/>
      <c r="R2359" s="807" t="s">
        <v>16715</v>
      </c>
      <c r="S2359" s="807" t="s">
        <v>8952</v>
      </c>
      <c r="T2359" s="800" t="s">
        <v>15189</v>
      </c>
      <c r="U2359" s="807"/>
      <c r="V2359" s="963"/>
      <c r="W2359" s="807"/>
      <c r="X2359" s="807"/>
      <c r="Y2359" s="807"/>
      <c r="Z2359" s="807" t="s">
        <v>15201</v>
      </c>
      <c r="AA2359" s="807"/>
      <c r="AB2359" s="807"/>
      <c r="AC2359" s="807"/>
      <c r="AD2359" s="807"/>
      <c r="AE2359" s="807"/>
      <c r="AF2359" s="807"/>
      <c r="AG2359" s="807"/>
      <c r="AH2359" s="807"/>
      <c r="AI2359" s="807"/>
      <c r="AJ2359" s="807"/>
    </row>
    <row r="2360" spans="2:36" ht="45" customHeight="1" x14ac:dyDescent="0.25">
      <c r="B2360" s="784">
        <v>2352</v>
      </c>
      <c r="C2360" s="785" t="s">
        <v>2759</v>
      </c>
      <c r="D2360" s="783" t="s">
        <v>15181</v>
      </c>
      <c r="E2360" s="807" t="s">
        <v>15199</v>
      </c>
      <c r="F2360" s="785" t="s">
        <v>11792</v>
      </c>
      <c r="G2360" s="807" t="s">
        <v>10200</v>
      </c>
      <c r="H2360" s="807"/>
      <c r="I2360" s="807"/>
      <c r="J2360" s="807"/>
      <c r="K2360" s="807"/>
      <c r="L2360" s="807">
        <f t="shared" si="187"/>
        <v>39.6</v>
      </c>
      <c r="M2360" s="807"/>
      <c r="N2360" s="782">
        <v>3.3000000000000003</v>
      </c>
      <c r="O2360" s="788"/>
      <c r="P2360" s="788"/>
      <c r="Q2360" s="807"/>
      <c r="R2360" s="807" t="s">
        <v>16715</v>
      </c>
      <c r="S2360" s="807" t="s">
        <v>8952</v>
      </c>
      <c r="T2360" s="800" t="s">
        <v>15190</v>
      </c>
      <c r="U2360" s="807"/>
      <c r="V2360" s="963"/>
      <c r="W2360" s="807"/>
      <c r="X2360" s="807"/>
      <c r="Y2360" s="807"/>
      <c r="Z2360" s="807" t="s">
        <v>15201</v>
      </c>
      <c r="AA2360" s="807"/>
      <c r="AB2360" s="807"/>
      <c r="AC2360" s="807"/>
      <c r="AD2360" s="807"/>
      <c r="AE2360" s="807"/>
      <c r="AF2360" s="807"/>
      <c r="AG2360" s="807"/>
      <c r="AH2360" s="807"/>
      <c r="AI2360" s="807"/>
      <c r="AJ2360" s="807"/>
    </row>
    <row r="2361" spans="2:36" ht="45" customHeight="1" x14ac:dyDescent="0.25">
      <c r="B2361" s="784">
        <v>2353</v>
      </c>
      <c r="C2361" s="785" t="s">
        <v>2759</v>
      </c>
      <c r="D2361" s="783" t="s">
        <v>15182</v>
      </c>
      <c r="E2361" s="807" t="s">
        <v>15200</v>
      </c>
      <c r="F2361" s="785" t="s">
        <v>11792</v>
      </c>
      <c r="G2361" s="807" t="s">
        <v>10200</v>
      </c>
      <c r="H2361" s="807"/>
      <c r="I2361" s="807"/>
      <c r="J2361" s="807"/>
      <c r="K2361" s="807"/>
      <c r="L2361" s="807">
        <f t="shared" si="187"/>
        <v>8.64</v>
      </c>
      <c r="M2361" s="807"/>
      <c r="N2361" s="782">
        <v>0.72</v>
      </c>
      <c r="O2361" s="788"/>
      <c r="P2361" s="788"/>
      <c r="Q2361" s="807"/>
      <c r="R2361" s="807" t="s">
        <v>16715</v>
      </c>
      <c r="S2361" s="807" t="s">
        <v>8952</v>
      </c>
      <c r="T2361" s="800" t="s">
        <v>15191</v>
      </c>
      <c r="U2361" s="807"/>
      <c r="V2361" s="963"/>
      <c r="W2361" s="807"/>
      <c r="X2361" s="807"/>
      <c r="Y2361" s="807"/>
      <c r="Z2361" s="807" t="s">
        <v>15201</v>
      </c>
      <c r="AA2361" s="807"/>
      <c r="AB2361" s="807"/>
      <c r="AC2361" s="807"/>
      <c r="AD2361" s="807"/>
      <c r="AE2361" s="807"/>
      <c r="AF2361" s="807"/>
      <c r="AG2361" s="807"/>
      <c r="AH2361" s="807"/>
      <c r="AI2361" s="807"/>
      <c r="AJ2361" s="807"/>
    </row>
    <row r="2362" spans="2:36" ht="45" customHeight="1" x14ac:dyDescent="0.25">
      <c r="B2362" s="784">
        <v>2354</v>
      </c>
      <c r="C2362" s="785" t="s">
        <v>2759</v>
      </c>
      <c r="D2362" s="783" t="s">
        <v>15204</v>
      </c>
      <c r="E2362" s="807" t="s">
        <v>15205</v>
      </c>
      <c r="F2362" s="785" t="s">
        <v>17570</v>
      </c>
      <c r="G2362" s="807" t="s">
        <v>10200</v>
      </c>
      <c r="H2362" s="807"/>
      <c r="I2362" s="807"/>
      <c r="J2362" s="807"/>
      <c r="K2362" s="807"/>
      <c r="L2362" s="807">
        <f t="shared" si="187"/>
        <v>171.60000000000002</v>
      </c>
      <c r="M2362" s="807"/>
      <c r="N2362" s="782">
        <v>14.3</v>
      </c>
      <c r="O2362" s="788"/>
      <c r="P2362" s="788"/>
      <c r="Q2362" s="807" t="s">
        <v>17570</v>
      </c>
      <c r="R2362" s="807" t="s">
        <v>16715</v>
      </c>
      <c r="S2362" s="807" t="s">
        <v>8952</v>
      </c>
      <c r="T2362" s="800" t="s">
        <v>17488</v>
      </c>
      <c r="U2362" s="807"/>
      <c r="V2362" s="963">
        <v>1</v>
      </c>
      <c r="W2362" s="807"/>
      <c r="X2362" s="807">
        <v>1</v>
      </c>
      <c r="Y2362" s="807"/>
      <c r="Z2362" s="807"/>
      <c r="AA2362" s="807"/>
      <c r="AB2362" s="807"/>
      <c r="AC2362" s="807"/>
      <c r="AD2362" s="807"/>
      <c r="AE2362" s="807"/>
      <c r="AF2362" s="807"/>
      <c r="AG2362" s="807"/>
      <c r="AH2362" s="807"/>
      <c r="AI2362" s="807"/>
      <c r="AJ2362" s="807"/>
    </row>
    <row r="2363" spans="2:36" ht="45" customHeight="1" x14ac:dyDescent="0.25">
      <c r="B2363" s="784">
        <v>2355</v>
      </c>
      <c r="C2363" s="785" t="s">
        <v>2759</v>
      </c>
      <c r="D2363" s="858" t="s">
        <v>15206</v>
      </c>
      <c r="E2363" s="807" t="s">
        <v>15251</v>
      </c>
      <c r="F2363" s="785" t="s">
        <v>12964</v>
      </c>
      <c r="G2363" s="807" t="s">
        <v>10200</v>
      </c>
      <c r="H2363" s="807"/>
      <c r="I2363" s="807"/>
      <c r="J2363" s="807"/>
      <c r="K2363" s="807"/>
      <c r="L2363" s="807">
        <f t="shared" si="187"/>
        <v>31.68</v>
      </c>
      <c r="M2363" s="771"/>
      <c r="N2363" s="859">
        <v>2.64</v>
      </c>
      <c r="O2363" s="788"/>
      <c r="P2363" s="788"/>
      <c r="Q2363" s="807" t="s">
        <v>12964</v>
      </c>
      <c r="R2363" s="807" t="s">
        <v>16715</v>
      </c>
      <c r="S2363" s="807" t="s">
        <v>8952</v>
      </c>
      <c r="T2363" s="800" t="s">
        <v>15227</v>
      </c>
      <c r="U2363" s="807"/>
      <c r="V2363" s="963"/>
      <c r="W2363" s="807"/>
      <c r="X2363" s="807"/>
      <c r="Y2363" s="807"/>
      <c r="Z2363" s="807" t="s">
        <v>1610</v>
      </c>
      <c r="AA2363" s="807"/>
      <c r="AB2363" s="807"/>
      <c r="AC2363" s="807"/>
      <c r="AD2363" s="807"/>
      <c r="AE2363" s="807"/>
      <c r="AF2363" s="807"/>
      <c r="AG2363" s="807"/>
      <c r="AH2363" s="807"/>
      <c r="AI2363" s="807"/>
      <c r="AJ2363" s="807"/>
    </row>
    <row r="2364" spans="2:36" ht="45" customHeight="1" x14ac:dyDescent="0.25">
      <c r="B2364" s="784">
        <v>2356</v>
      </c>
      <c r="C2364" s="785" t="s">
        <v>2759</v>
      </c>
      <c r="D2364" s="858" t="s">
        <v>15207</v>
      </c>
      <c r="E2364" s="807" t="s">
        <v>15252</v>
      </c>
      <c r="F2364" s="785" t="s">
        <v>12964</v>
      </c>
      <c r="G2364" s="807" t="s">
        <v>10200</v>
      </c>
      <c r="H2364" s="807"/>
      <c r="I2364" s="807"/>
      <c r="J2364" s="807"/>
      <c r="K2364" s="807"/>
      <c r="L2364" s="807">
        <f t="shared" si="187"/>
        <v>31.68</v>
      </c>
      <c r="M2364" s="771"/>
      <c r="N2364" s="859">
        <v>2.64</v>
      </c>
      <c r="O2364" s="788"/>
      <c r="P2364" s="788"/>
      <c r="Q2364" s="807" t="s">
        <v>12964</v>
      </c>
      <c r="R2364" s="807" t="s">
        <v>16715</v>
      </c>
      <c r="S2364" s="807" t="s">
        <v>8952</v>
      </c>
      <c r="T2364" s="800" t="s">
        <v>15228</v>
      </c>
      <c r="U2364" s="807"/>
      <c r="V2364" s="963"/>
      <c r="W2364" s="807"/>
      <c r="X2364" s="807"/>
      <c r="Y2364" s="807"/>
      <c r="Z2364" s="807" t="s">
        <v>1589</v>
      </c>
      <c r="AA2364" s="807"/>
      <c r="AB2364" s="807"/>
      <c r="AC2364" s="807"/>
      <c r="AD2364" s="807"/>
      <c r="AE2364" s="807"/>
      <c r="AF2364" s="807"/>
      <c r="AG2364" s="807"/>
      <c r="AH2364" s="807"/>
      <c r="AI2364" s="807"/>
      <c r="AJ2364" s="807"/>
    </row>
    <row r="2365" spans="2:36" ht="45" customHeight="1" x14ac:dyDescent="0.25">
      <c r="B2365" s="784">
        <v>2357</v>
      </c>
      <c r="C2365" s="785" t="s">
        <v>2759</v>
      </c>
      <c r="D2365" s="858" t="s">
        <v>15208</v>
      </c>
      <c r="E2365" s="807" t="s">
        <v>15253</v>
      </c>
      <c r="F2365" s="785" t="s">
        <v>12964</v>
      </c>
      <c r="G2365" s="807" t="s">
        <v>10200</v>
      </c>
      <c r="H2365" s="807"/>
      <c r="I2365" s="807"/>
      <c r="J2365" s="807"/>
      <c r="K2365" s="807"/>
      <c r="L2365" s="807">
        <f t="shared" si="187"/>
        <v>211.20000000000002</v>
      </c>
      <c r="M2365" s="771"/>
      <c r="N2365" s="859">
        <v>17.600000000000001</v>
      </c>
      <c r="O2365" s="788"/>
      <c r="P2365" s="788"/>
      <c r="Q2365" s="807" t="s">
        <v>12964</v>
      </c>
      <c r="R2365" s="807" t="s">
        <v>16715</v>
      </c>
      <c r="S2365" s="807" t="s">
        <v>8952</v>
      </c>
      <c r="T2365" s="800" t="s">
        <v>15229</v>
      </c>
      <c r="U2365" s="807"/>
      <c r="V2365" s="963">
        <v>4</v>
      </c>
      <c r="W2365" s="807"/>
      <c r="X2365" s="807"/>
      <c r="Y2365" s="807"/>
      <c r="Z2365" s="807"/>
      <c r="AA2365" s="807"/>
      <c r="AB2365" s="807"/>
      <c r="AC2365" s="807"/>
      <c r="AD2365" s="807"/>
      <c r="AE2365" s="807"/>
      <c r="AF2365" s="807"/>
      <c r="AG2365" s="807"/>
      <c r="AH2365" s="807"/>
      <c r="AI2365" s="807"/>
      <c r="AJ2365" s="807"/>
    </row>
    <row r="2366" spans="2:36" ht="45" customHeight="1" x14ac:dyDescent="0.25">
      <c r="B2366" s="784">
        <v>2358</v>
      </c>
      <c r="C2366" s="785" t="s">
        <v>2759</v>
      </c>
      <c r="D2366" s="858" t="s">
        <v>15209</v>
      </c>
      <c r="E2366" s="807" t="s">
        <v>15254</v>
      </c>
      <c r="F2366" s="785" t="s">
        <v>12964</v>
      </c>
      <c r="G2366" s="807" t="s">
        <v>10200</v>
      </c>
      <c r="H2366" s="807"/>
      <c r="I2366" s="807"/>
      <c r="J2366" s="807"/>
      <c r="K2366" s="807"/>
      <c r="L2366" s="807">
        <f t="shared" si="187"/>
        <v>1187.9999999999993</v>
      </c>
      <c r="M2366" s="771"/>
      <c r="N2366" s="859">
        <v>98.999999999999943</v>
      </c>
      <c r="O2366" s="788"/>
      <c r="P2366" s="788"/>
      <c r="Q2366" s="807" t="s">
        <v>12964</v>
      </c>
      <c r="R2366" s="807" t="s">
        <v>16715</v>
      </c>
      <c r="S2366" s="807" t="s">
        <v>8952</v>
      </c>
      <c r="T2366" s="800" t="s">
        <v>15230</v>
      </c>
      <c r="U2366" s="807"/>
      <c r="V2366" s="963">
        <v>3</v>
      </c>
      <c r="W2366" s="807"/>
      <c r="X2366" s="807"/>
      <c r="Y2366" s="807"/>
      <c r="Z2366" s="807"/>
      <c r="AA2366" s="807"/>
      <c r="AB2366" s="807"/>
      <c r="AC2366" s="807"/>
      <c r="AD2366" s="807"/>
      <c r="AE2366" s="807"/>
      <c r="AF2366" s="807"/>
      <c r="AG2366" s="807"/>
      <c r="AH2366" s="807"/>
      <c r="AI2366" s="807"/>
      <c r="AJ2366" s="807"/>
    </row>
    <row r="2367" spans="2:36" ht="45" customHeight="1" x14ac:dyDescent="0.25">
      <c r="B2367" s="784">
        <v>2359</v>
      </c>
      <c r="C2367" s="785" t="s">
        <v>2759</v>
      </c>
      <c r="D2367" s="858" t="s">
        <v>15210</v>
      </c>
      <c r="E2367" s="807" t="s">
        <v>15255</v>
      </c>
      <c r="F2367" s="785" t="s">
        <v>15250</v>
      </c>
      <c r="G2367" s="807" t="s">
        <v>10200</v>
      </c>
      <c r="H2367" s="807"/>
      <c r="I2367" s="807"/>
      <c r="J2367" s="807"/>
      <c r="K2367" s="807"/>
      <c r="L2367" s="807">
        <f t="shared" si="187"/>
        <v>47.519999999999996</v>
      </c>
      <c r="M2367" s="771"/>
      <c r="N2367" s="859">
        <v>3.96</v>
      </c>
      <c r="O2367" s="788"/>
      <c r="P2367" s="788"/>
      <c r="Q2367" s="807" t="s">
        <v>15250</v>
      </c>
      <c r="R2367" s="807" t="s">
        <v>16715</v>
      </c>
      <c r="S2367" s="807" t="s">
        <v>8952</v>
      </c>
      <c r="T2367" s="800" t="s">
        <v>15231</v>
      </c>
      <c r="U2367" s="807"/>
      <c r="V2367" s="963"/>
      <c r="W2367" s="807"/>
      <c r="X2367" s="807"/>
      <c r="Y2367" s="807"/>
      <c r="Z2367" s="807" t="s">
        <v>1570</v>
      </c>
      <c r="AA2367" s="807"/>
      <c r="AB2367" s="807"/>
      <c r="AC2367" s="807"/>
      <c r="AD2367" s="807"/>
      <c r="AE2367" s="807"/>
      <c r="AF2367" s="807"/>
      <c r="AG2367" s="807"/>
      <c r="AH2367" s="807"/>
      <c r="AI2367" s="807"/>
      <c r="AJ2367" s="807"/>
    </row>
    <row r="2368" spans="2:36" ht="45" customHeight="1" x14ac:dyDescent="0.25">
      <c r="B2368" s="784">
        <v>2360</v>
      </c>
      <c r="C2368" s="785" t="s">
        <v>2759</v>
      </c>
      <c r="D2368" s="889" t="s">
        <v>15211</v>
      </c>
      <c r="E2368" s="807" t="s">
        <v>15256</v>
      </c>
      <c r="F2368" s="785" t="s">
        <v>12964</v>
      </c>
      <c r="G2368" s="807" t="s">
        <v>10200</v>
      </c>
      <c r="H2368" s="807"/>
      <c r="I2368" s="807"/>
      <c r="J2368" s="807"/>
      <c r="K2368" s="807"/>
      <c r="L2368" s="807">
        <f t="shared" si="187"/>
        <v>39.6</v>
      </c>
      <c r="M2368" s="771"/>
      <c r="N2368" s="861">
        <v>3.3000000000000003</v>
      </c>
      <c r="O2368" s="788"/>
      <c r="P2368" s="788"/>
      <c r="Q2368" s="807" t="s">
        <v>12964</v>
      </c>
      <c r="R2368" s="807" t="s">
        <v>16715</v>
      </c>
      <c r="S2368" s="807" t="s">
        <v>8952</v>
      </c>
      <c r="T2368" s="800" t="s">
        <v>15232</v>
      </c>
      <c r="U2368" s="807"/>
      <c r="V2368" s="963">
        <v>1</v>
      </c>
      <c r="W2368" s="807"/>
      <c r="X2368" s="807"/>
      <c r="Y2368" s="807"/>
      <c r="Z2368" s="807"/>
      <c r="AA2368" s="807"/>
      <c r="AB2368" s="807"/>
      <c r="AC2368" s="807"/>
      <c r="AD2368" s="807"/>
      <c r="AE2368" s="807"/>
      <c r="AF2368" s="807"/>
      <c r="AG2368" s="807"/>
      <c r="AH2368" s="807"/>
      <c r="AI2368" s="807"/>
      <c r="AJ2368" s="807"/>
    </row>
    <row r="2369" spans="2:36" ht="45" customHeight="1" x14ac:dyDescent="0.25">
      <c r="B2369" s="784">
        <v>2361</v>
      </c>
      <c r="C2369" s="785" t="s">
        <v>2759</v>
      </c>
      <c r="D2369" s="892" t="s">
        <v>15212</v>
      </c>
      <c r="E2369" s="807" t="s">
        <v>15257</v>
      </c>
      <c r="F2369" s="785" t="s">
        <v>12964</v>
      </c>
      <c r="G2369" s="807" t="s">
        <v>10200</v>
      </c>
      <c r="H2369" s="807"/>
      <c r="I2369" s="807"/>
      <c r="J2369" s="807"/>
      <c r="K2369" s="807"/>
      <c r="L2369" s="807">
        <f t="shared" si="187"/>
        <v>211.2</v>
      </c>
      <c r="M2369" s="807"/>
      <c r="N2369" s="862">
        <v>17.599999999999998</v>
      </c>
      <c r="O2369" s="788"/>
      <c r="P2369" s="788"/>
      <c r="Q2369" s="807" t="s">
        <v>12964</v>
      </c>
      <c r="R2369" s="807" t="s">
        <v>16715</v>
      </c>
      <c r="S2369" s="807" t="s">
        <v>8952</v>
      </c>
      <c r="T2369" s="800" t="s">
        <v>15233</v>
      </c>
      <c r="U2369" s="807"/>
      <c r="V2369" s="963">
        <v>2</v>
      </c>
      <c r="W2369" s="807"/>
      <c r="X2369" s="807"/>
      <c r="Y2369" s="807"/>
      <c r="Z2369" s="807"/>
      <c r="AA2369" s="807"/>
      <c r="AB2369" s="807"/>
      <c r="AC2369" s="807"/>
      <c r="AD2369" s="807"/>
      <c r="AE2369" s="807"/>
      <c r="AF2369" s="807"/>
      <c r="AG2369" s="807"/>
      <c r="AH2369" s="807"/>
      <c r="AI2369" s="807"/>
      <c r="AJ2369" s="807"/>
    </row>
    <row r="2370" spans="2:36" ht="45" customHeight="1" x14ac:dyDescent="0.25">
      <c r="B2370" s="784">
        <v>2362</v>
      </c>
      <c r="C2370" s="785" t="s">
        <v>2759</v>
      </c>
      <c r="D2370" s="892" t="s">
        <v>15213</v>
      </c>
      <c r="E2370" s="807" t="s">
        <v>15258</v>
      </c>
      <c r="F2370" s="785" t="s">
        <v>12964</v>
      </c>
      <c r="G2370" s="807" t="s">
        <v>10200</v>
      </c>
      <c r="H2370" s="807"/>
      <c r="I2370" s="807"/>
      <c r="J2370" s="807"/>
      <c r="K2370" s="807"/>
      <c r="L2370" s="807">
        <f t="shared" si="187"/>
        <v>254.39999999999998</v>
      </c>
      <c r="M2370" s="996"/>
      <c r="N2370" s="863">
        <v>21.2</v>
      </c>
      <c r="O2370" s="788"/>
      <c r="P2370" s="788"/>
      <c r="Q2370" s="807" t="s">
        <v>12964</v>
      </c>
      <c r="R2370" s="807" t="s">
        <v>16715</v>
      </c>
      <c r="S2370" s="807" t="s">
        <v>8952</v>
      </c>
      <c r="T2370" s="800" t="s">
        <v>15234</v>
      </c>
      <c r="U2370" s="807"/>
      <c r="V2370" s="963"/>
      <c r="W2370" s="807"/>
      <c r="X2370" s="807"/>
      <c r="Y2370" s="807"/>
      <c r="Z2370" s="807" t="s">
        <v>9475</v>
      </c>
      <c r="AA2370" s="807"/>
      <c r="AB2370" s="807"/>
      <c r="AC2370" s="807"/>
      <c r="AD2370" s="807"/>
      <c r="AE2370" s="807"/>
      <c r="AF2370" s="807"/>
      <c r="AG2370" s="807"/>
      <c r="AH2370" s="807"/>
      <c r="AI2370" s="807"/>
      <c r="AJ2370" s="807"/>
    </row>
    <row r="2371" spans="2:36" ht="45" customHeight="1" x14ac:dyDescent="0.25">
      <c r="B2371" s="784">
        <v>2363</v>
      </c>
      <c r="C2371" s="785" t="s">
        <v>2759</v>
      </c>
      <c r="D2371" s="889" t="s">
        <v>15214</v>
      </c>
      <c r="E2371" s="807" t="s">
        <v>15259</v>
      </c>
      <c r="F2371" s="785" t="s">
        <v>12964</v>
      </c>
      <c r="G2371" s="807" t="s">
        <v>10200</v>
      </c>
      <c r="H2371" s="807"/>
      <c r="I2371" s="807"/>
      <c r="J2371" s="807"/>
      <c r="K2371" s="807"/>
      <c r="L2371" s="807">
        <f t="shared" si="187"/>
        <v>897.59999999999991</v>
      </c>
      <c r="M2371" s="807"/>
      <c r="N2371" s="862">
        <v>74.8</v>
      </c>
      <c r="O2371" s="788"/>
      <c r="P2371" s="788"/>
      <c r="Q2371" s="807" t="s">
        <v>12964</v>
      </c>
      <c r="R2371" s="807" t="s">
        <v>16715</v>
      </c>
      <c r="S2371" s="807" t="s">
        <v>8952</v>
      </c>
      <c r="T2371" s="800" t="s">
        <v>15235</v>
      </c>
      <c r="U2371" s="807"/>
      <c r="V2371" s="963">
        <v>5</v>
      </c>
      <c r="W2371" s="807"/>
      <c r="X2371" s="807"/>
      <c r="Y2371" s="807"/>
      <c r="Z2371" s="807"/>
      <c r="AA2371" s="807"/>
      <c r="AB2371" s="807"/>
      <c r="AC2371" s="807"/>
      <c r="AD2371" s="807"/>
      <c r="AE2371" s="807"/>
      <c r="AF2371" s="807"/>
      <c r="AG2371" s="807"/>
      <c r="AH2371" s="807"/>
      <c r="AI2371" s="807"/>
      <c r="AJ2371" s="807"/>
    </row>
    <row r="2372" spans="2:36" ht="45" customHeight="1" x14ac:dyDescent="0.25">
      <c r="B2372" s="784">
        <v>2364</v>
      </c>
      <c r="C2372" s="785" t="s">
        <v>2759</v>
      </c>
      <c r="D2372" s="892" t="s">
        <v>15215</v>
      </c>
      <c r="E2372" s="807" t="s">
        <v>15260</v>
      </c>
      <c r="F2372" s="785" t="s">
        <v>12964</v>
      </c>
      <c r="G2372" s="807" t="s">
        <v>10200</v>
      </c>
      <c r="H2372" s="807"/>
      <c r="I2372" s="807"/>
      <c r="J2372" s="807"/>
      <c r="K2372" s="807"/>
      <c r="L2372" s="807">
        <f t="shared" si="187"/>
        <v>35.04</v>
      </c>
      <c r="M2372" s="807"/>
      <c r="N2372" s="862">
        <v>2.92</v>
      </c>
      <c r="O2372" s="788"/>
      <c r="P2372" s="788"/>
      <c r="Q2372" s="807" t="s">
        <v>12964</v>
      </c>
      <c r="R2372" s="807" t="s">
        <v>16715</v>
      </c>
      <c r="S2372" s="807" t="s">
        <v>8952</v>
      </c>
      <c r="T2372" s="800" t="s">
        <v>15236</v>
      </c>
      <c r="U2372" s="807"/>
      <c r="V2372" s="963"/>
      <c r="W2372" s="807"/>
      <c r="X2372" s="807"/>
      <c r="Y2372" s="807"/>
      <c r="Z2372" s="807" t="s">
        <v>10126</v>
      </c>
      <c r="AA2372" s="807"/>
      <c r="AB2372" s="807"/>
      <c r="AC2372" s="807"/>
      <c r="AD2372" s="807"/>
      <c r="AE2372" s="807"/>
      <c r="AF2372" s="807"/>
      <c r="AG2372" s="807"/>
      <c r="AH2372" s="807"/>
      <c r="AI2372" s="807"/>
      <c r="AJ2372" s="807"/>
    </row>
    <row r="2373" spans="2:36" ht="45" customHeight="1" x14ac:dyDescent="0.25">
      <c r="B2373" s="784">
        <v>2365</v>
      </c>
      <c r="C2373" s="785" t="s">
        <v>2759</v>
      </c>
      <c r="D2373" s="892" t="s">
        <v>15216</v>
      </c>
      <c r="E2373" s="807" t="s">
        <v>15261</v>
      </c>
      <c r="F2373" s="785" t="s">
        <v>12964</v>
      </c>
      <c r="G2373" s="807" t="s">
        <v>10200</v>
      </c>
      <c r="H2373" s="807"/>
      <c r="I2373" s="807"/>
      <c r="J2373" s="807"/>
      <c r="K2373" s="807"/>
      <c r="L2373" s="807">
        <f t="shared" si="187"/>
        <v>1188</v>
      </c>
      <c r="M2373" s="771"/>
      <c r="N2373" s="864">
        <v>99</v>
      </c>
      <c r="O2373" s="788"/>
      <c r="P2373" s="788"/>
      <c r="Q2373" s="807" t="s">
        <v>12964</v>
      </c>
      <c r="R2373" s="807" t="s">
        <v>16715</v>
      </c>
      <c r="S2373" s="807" t="s">
        <v>8952</v>
      </c>
      <c r="T2373" s="800" t="s">
        <v>15237</v>
      </c>
      <c r="U2373" s="807"/>
      <c r="V2373" s="963">
        <v>3</v>
      </c>
      <c r="W2373" s="807"/>
      <c r="X2373" s="807"/>
      <c r="Y2373" s="807"/>
      <c r="Z2373" s="807"/>
      <c r="AA2373" s="807"/>
      <c r="AB2373" s="807"/>
      <c r="AC2373" s="807"/>
      <c r="AD2373" s="807"/>
      <c r="AE2373" s="807"/>
      <c r="AF2373" s="807"/>
      <c r="AG2373" s="807"/>
      <c r="AH2373" s="807"/>
      <c r="AI2373" s="807"/>
      <c r="AJ2373" s="807"/>
    </row>
    <row r="2374" spans="2:36" ht="45" customHeight="1" x14ac:dyDescent="0.25">
      <c r="B2374" s="784">
        <v>2366</v>
      </c>
      <c r="C2374" s="785" t="s">
        <v>2759</v>
      </c>
      <c r="D2374" s="892" t="s">
        <v>15217</v>
      </c>
      <c r="E2374" s="807" t="s">
        <v>15262</v>
      </c>
      <c r="F2374" s="785" t="s">
        <v>12964</v>
      </c>
      <c r="G2374" s="807" t="s">
        <v>10200</v>
      </c>
      <c r="H2374" s="807"/>
      <c r="I2374" s="807"/>
      <c r="J2374" s="807"/>
      <c r="K2374" s="807"/>
      <c r="L2374" s="807">
        <f t="shared" si="187"/>
        <v>660</v>
      </c>
      <c r="M2374" s="807"/>
      <c r="N2374" s="862">
        <v>55</v>
      </c>
      <c r="O2374" s="788"/>
      <c r="P2374" s="788"/>
      <c r="Q2374" s="807" t="s">
        <v>12964</v>
      </c>
      <c r="R2374" s="807" t="s">
        <v>16715</v>
      </c>
      <c r="S2374" s="807" t="s">
        <v>8952</v>
      </c>
      <c r="T2374" s="800" t="s">
        <v>15238</v>
      </c>
      <c r="U2374" s="807"/>
      <c r="V2374" s="963">
        <v>2</v>
      </c>
      <c r="W2374" s="807"/>
      <c r="X2374" s="807"/>
      <c r="Y2374" s="807"/>
      <c r="Z2374" s="807"/>
      <c r="AA2374" s="807"/>
      <c r="AB2374" s="807"/>
      <c r="AC2374" s="807"/>
      <c r="AD2374" s="807"/>
      <c r="AE2374" s="807"/>
      <c r="AF2374" s="807"/>
      <c r="AG2374" s="807"/>
      <c r="AH2374" s="807"/>
      <c r="AI2374" s="807"/>
      <c r="AJ2374" s="807"/>
    </row>
    <row r="2375" spans="2:36" ht="45" customHeight="1" x14ac:dyDescent="0.25">
      <c r="B2375" s="784">
        <v>2367</v>
      </c>
      <c r="C2375" s="785" t="s">
        <v>2759</v>
      </c>
      <c r="D2375" s="858" t="s">
        <v>15218</v>
      </c>
      <c r="E2375" s="807" t="s">
        <v>15263</v>
      </c>
      <c r="F2375" s="785" t="s">
        <v>12964</v>
      </c>
      <c r="G2375" s="807" t="s">
        <v>10200</v>
      </c>
      <c r="H2375" s="807"/>
      <c r="I2375" s="807"/>
      <c r="J2375" s="807"/>
      <c r="K2375" s="807"/>
      <c r="L2375" s="807">
        <f t="shared" si="187"/>
        <v>39.599999999999994</v>
      </c>
      <c r="M2375" s="807"/>
      <c r="N2375" s="862">
        <v>3.3</v>
      </c>
      <c r="O2375" s="788"/>
      <c r="P2375" s="788"/>
      <c r="Q2375" s="807" t="s">
        <v>12964</v>
      </c>
      <c r="R2375" s="807" t="s">
        <v>16715</v>
      </c>
      <c r="S2375" s="807" t="s">
        <v>8952</v>
      </c>
      <c r="T2375" s="800" t="s">
        <v>15239</v>
      </c>
      <c r="U2375" s="807"/>
      <c r="V2375" s="963">
        <v>1</v>
      </c>
      <c r="W2375" s="807"/>
      <c r="X2375" s="807"/>
      <c r="Y2375" s="807"/>
      <c r="Z2375" s="807"/>
      <c r="AA2375" s="807"/>
      <c r="AB2375" s="807"/>
      <c r="AC2375" s="807"/>
      <c r="AD2375" s="807"/>
      <c r="AE2375" s="807"/>
      <c r="AF2375" s="807"/>
      <c r="AG2375" s="807"/>
      <c r="AH2375" s="807"/>
      <c r="AI2375" s="807"/>
      <c r="AJ2375" s="807"/>
    </row>
    <row r="2376" spans="2:36" ht="45" customHeight="1" x14ac:dyDescent="0.25">
      <c r="B2376" s="784">
        <v>2368</v>
      </c>
      <c r="C2376" s="785" t="s">
        <v>2759</v>
      </c>
      <c r="D2376" s="858" t="s">
        <v>15219</v>
      </c>
      <c r="E2376" s="807" t="s">
        <v>15264</v>
      </c>
      <c r="F2376" s="785" t="s">
        <v>12964</v>
      </c>
      <c r="G2376" s="807" t="s">
        <v>10200</v>
      </c>
      <c r="H2376" s="807"/>
      <c r="I2376" s="807"/>
      <c r="J2376" s="807"/>
      <c r="K2376" s="807"/>
      <c r="L2376" s="807">
        <f t="shared" si="187"/>
        <v>26.400000000000002</v>
      </c>
      <c r="M2376" s="807"/>
      <c r="N2376" s="862">
        <v>2.2000000000000002</v>
      </c>
      <c r="O2376" s="788"/>
      <c r="P2376" s="788"/>
      <c r="Q2376" s="807" t="s">
        <v>12964</v>
      </c>
      <c r="R2376" s="807" t="s">
        <v>16715</v>
      </c>
      <c r="S2376" s="807" t="s">
        <v>8952</v>
      </c>
      <c r="T2376" s="800" t="s">
        <v>15240</v>
      </c>
      <c r="U2376" s="807"/>
      <c r="V2376" s="963">
        <v>1</v>
      </c>
      <c r="W2376" s="807"/>
      <c r="X2376" s="807"/>
      <c r="Y2376" s="807"/>
      <c r="Z2376" s="807"/>
      <c r="AA2376" s="807"/>
      <c r="AB2376" s="807"/>
      <c r="AC2376" s="807"/>
      <c r="AD2376" s="807"/>
      <c r="AE2376" s="807"/>
      <c r="AF2376" s="807"/>
      <c r="AG2376" s="807"/>
      <c r="AH2376" s="807"/>
      <c r="AI2376" s="807"/>
      <c r="AJ2376" s="807"/>
    </row>
    <row r="2377" spans="2:36" ht="45" customHeight="1" x14ac:dyDescent="0.25">
      <c r="B2377" s="784">
        <v>2369</v>
      </c>
      <c r="C2377" s="785" t="s">
        <v>2759</v>
      </c>
      <c r="D2377" s="889" t="s">
        <v>15220</v>
      </c>
      <c r="E2377" s="807" t="s">
        <v>15265</v>
      </c>
      <c r="F2377" s="785" t="s">
        <v>12964</v>
      </c>
      <c r="G2377" s="807" t="s">
        <v>10200</v>
      </c>
      <c r="H2377" s="807"/>
      <c r="I2377" s="807"/>
      <c r="J2377" s="807"/>
      <c r="K2377" s="807"/>
      <c r="L2377" s="807">
        <f t="shared" si="187"/>
        <v>52.800000000000004</v>
      </c>
      <c r="M2377" s="807"/>
      <c r="N2377" s="862">
        <v>4.4000000000000004</v>
      </c>
      <c r="O2377" s="788"/>
      <c r="P2377" s="788"/>
      <c r="Q2377" s="807" t="s">
        <v>12964</v>
      </c>
      <c r="R2377" s="807" t="s">
        <v>16715</v>
      </c>
      <c r="S2377" s="807" t="s">
        <v>8952</v>
      </c>
      <c r="T2377" s="800" t="s">
        <v>15241</v>
      </c>
      <c r="U2377" s="807"/>
      <c r="V2377" s="963">
        <v>1</v>
      </c>
      <c r="W2377" s="807"/>
      <c r="X2377" s="807"/>
      <c r="Y2377" s="807"/>
      <c r="Z2377" s="807"/>
      <c r="AA2377" s="807"/>
      <c r="AB2377" s="807"/>
      <c r="AC2377" s="807"/>
      <c r="AD2377" s="807"/>
      <c r="AE2377" s="807"/>
      <c r="AF2377" s="807"/>
      <c r="AG2377" s="807"/>
      <c r="AH2377" s="807"/>
      <c r="AI2377" s="807"/>
      <c r="AJ2377" s="807"/>
    </row>
    <row r="2378" spans="2:36" ht="45" customHeight="1" x14ac:dyDescent="0.25">
      <c r="B2378" s="784">
        <v>2370</v>
      </c>
      <c r="C2378" s="785" t="s">
        <v>2759</v>
      </c>
      <c r="D2378" s="890" t="s">
        <v>15221</v>
      </c>
      <c r="E2378" s="807" t="s">
        <v>15266</v>
      </c>
      <c r="F2378" s="785" t="s">
        <v>12964</v>
      </c>
      <c r="G2378" s="807" t="s">
        <v>10200</v>
      </c>
      <c r="H2378" s="807"/>
      <c r="I2378" s="807"/>
      <c r="J2378" s="807"/>
      <c r="K2378" s="807"/>
      <c r="L2378" s="807">
        <f t="shared" si="187"/>
        <v>79.199999999999989</v>
      </c>
      <c r="M2378" s="807"/>
      <c r="N2378" s="862">
        <v>6.6</v>
      </c>
      <c r="O2378" s="788"/>
      <c r="P2378" s="788"/>
      <c r="Q2378" s="807" t="s">
        <v>12964</v>
      </c>
      <c r="R2378" s="807" t="s">
        <v>16715</v>
      </c>
      <c r="S2378" s="807" t="s">
        <v>8952</v>
      </c>
      <c r="T2378" s="800" t="s">
        <v>15242</v>
      </c>
      <c r="U2378" s="807"/>
      <c r="V2378" s="963">
        <v>1</v>
      </c>
      <c r="W2378" s="807"/>
      <c r="X2378" s="807"/>
      <c r="Y2378" s="807"/>
      <c r="Z2378" s="807"/>
      <c r="AA2378" s="807"/>
      <c r="AB2378" s="807"/>
      <c r="AC2378" s="807"/>
      <c r="AD2378" s="807"/>
      <c r="AE2378" s="807"/>
      <c r="AF2378" s="807"/>
      <c r="AG2378" s="807"/>
      <c r="AH2378" s="807"/>
      <c r="AI2378" s="807"/>
      <c r="AJ2378" s="807"/>
    </row>
    <row r="2379" spans="2:36" ht="45" customHeight="1" x14ac:dyDescent="0.25">
      <c r="B2379" s="784">
        <v>2371</v>
      </c>
      <c r="C2379" s="785" t="s">
        <v>2759</v>
      </c>
      <c r="D2379" s="888" t="s">
        <v>15222</v>
      </c>
      <c r="E2379" s="807" t="s">
        <v>15267</v>
      </c>
      <c r="F2379" s="785" t="s">
        <v>12964</v>
      </c>
      <c r="G2379" s="807" t="s">
        <v>10200</v>
      </c>
      <c r="H2379" s="807"/>
      <c r="I2379" s="807"/>
      <c r="J2379" s="807"/>
      <c r="K2379" s="807"/>
      <c r="L2379" s="807">
        <f t="shared" si="187"/>
        <v>39.599999999999994</v>
      </c>
      <c r="M2379" s="807"/>
      <c r="N2379" s="862">
        <v>3.3</v>
      </c>
      <c r="O2379" s="788"/>
      <c r="P2379" s="788"/>
      <c r="Q2379" s="807" t="s">
        <v>12964</v>
      </c>
      <c r="R2379" s="807" t="s">
        <v>16715</v>
      </c>
      <c r="S2379" s="807" t="s">
        <v>8952</v>
      </c>
      <c r="T2379" s="800" t="s">
        <v>15243</v>
      </c>
      <c r="U2379" s="807"/>
      <c r="V2379" s="963">
        <v>1</v>
      </c>
      <c r="W2379" s="807"/>
      <c r="X2379" s="807"/>
      <c r="Y2379" s="807"/>
      <c r="Z2379" s="807"/>
      <c r="AA2379" s="807"/>
      <c r="AB2379" s="807"/>
      <c r="AC2379" s="807"/>
      <c r="AD2379" s="807"/>
      <c r="AE2379" s="807"/>
      <c r="AF2379" s="807"/>
      <c r="AG2379" s="807"/>
      <c r="AH2379" s="807"/>
      <c r="AI2379" s="807"/>
      <c r="AJ2379" s="807"/>
    </row>
    <row r="2380" spans="2:36" ht="45" customHeight="1" x14ac:dyDescent="0.25">
      <c r="B2380" s="784">
        <v>2372</v>
      </c>
      <c r="C2380" s="785" t="s">
        <v>2759</v>
      </c>
      <c r="D2380" s="858" t="s">
        <v>15223</v>
      </c>
      <c r="E2380" s="807" t="s">
        <v>15268</v>
      </c>
      <c r="F2380" s="785" t="s">
        <v>12964</v>
      </c>
      <c r="G2380" s="807" t="s">
        <v>10200</v>
      </c>
      <c r="H2380" s="807"/>
      <c r="I2380" s="807"/>
      <c r="J2380" s="807"/>
      <c r="K2380" s="807"/>
      <c r="L2380" s="807">
        <f t="shared" si="187"/>
        <v>480</v>
      </c>
      <c r="M2380" s="771"/>
      <c r="N2380" s="865">
        <v>40</v>
      </c>
      <c r="O2380" s="788"/>
      <c r="P2380" s="788"/>
      <c r="Q2380" s="807" t="s">
        <v>12964</v>
      </c>
      <c r="R2380" s="807" t="s">
        <v>16715</v>
      </c>
      <c r="S2380" s="807" t="s">
        <v>8952</v>
      </c>
      <c r="T2380" s="800" t="s">
        <v>15244</v>
      </c>
      <c r="U2380" s="807"/>
      <c r="V2380" s="963"/>
      <c r="W2380" s="807"/>
      <c r="X2380" s="807"/>
      <c r="Y2380" s="807"/>
      <c r="Z2380" s="807"/>
      <c r="AA2380" s="807">
        <v>1</v>
      </c>
      <c r="AB2380" s="807"/>
      <c r="AC2380" s="807"/>
      <c r="AD2380" s="807"/>
      <c r="AE2380" s="807"/>
      <c r="AF2380" s="807"/>
      <c r="AG2380" s="807"/>
      <c r="AH2380" s="807"/>
      <c r="AI2380" s="807"/>
      <c r="AJ2380" s="807"/>
    </row>
    <row r="2381" spans="2:36" ht="45" customHeight="1" x14ac:dyDescent="0.25">
      <c r="B2381" s="784">
        <v>2373</v>
      </c>
      <c r="C2381" s="785" t="s">
        <v>2759</v>
      </c>
      <c r="D2381" s="858" t="s">
        <v>15224</v>
      </c>
      <c r="E2381" s="807" t="s">
        <v>15269</v>
      </c>
      <c r="F2381" s="785" t="s">
        <v>12964</v>
      </c>
      <c r="G2381" s="807" t="s">
        <v>10200</v>
      </c>
      <c r="H2381" s="807"/>
      <c r="I2381" s="807"/>
      <c r="J2381" s="807"/>
      <c r="K2381" s="807"/>
      <c r="L2381" s="807">
        <f t="shared" si="187"/>
        <v>672</v>
      </c>
      <c r="M2381" s="771"/>
      <c r="N2381" s="859">
        <v>56</v>
      </c>
      <c r="O2381" s="788"/>
      <c r="P2381" s="788"/>
      <c r="Q2381" s="807" t="s">
        <v>12964</v>
      </c>
      <c r="R2381" s="807" t="s">
        <v>16715</v>
      </c>
      <c r="S2381" s="807" t="s">
        <v>8952</v>
      </c>
      <c r="T2381" s="800" t="s">
        <v>15245</v>
      </c>
      <c r="U2381" s="807"/>
      <c r="V2381" s="963"/>
      <c r="W2381" s="807"/>
      <c r="X2381" s="807"/>
      <c r="Y2381" s="807"/>
      <c r="Z2381" s="807"/>
      <c r="AA2381" s="807">
        <v>1</v>
      </c>
      <c r="AB2381" s="807"/>
      <c r="AC2381" s="807"/>
      <c r="AD2381" s="807"/>
      <c r="AE2381" s="807"/>
      <c r="AF2381" s="807"/>
      <c r="AG2381" s="807"/>
      <c r="AH2381" s="807"/>
      <c r="AI2381" s="807"/>
      <c r="AJ2381" s="807"/>
    </row>
    <row r="2382" spans="2:36" ht="45" customHeight="1" x14ac:dyDescent="0.25">
      <c r="B2382" s="784">
        <v>2374</v>
      </c>
      <c r="C2382" s="785" t="s">
        <v>2759</v>
      </c>
      <c r="D2382" s="858" t="s">
        <v>15225</v>
      </c>
      <c r="E2382" s="807" t="s">
        <v>15270</v>
      </c>
      <c r="F2382" s="785" t="s">
        <v>12964</v>
      </c>
      <c r="G2382" s="807" t="s">
        <v>10200</v>
      </c>
      <c r="H2382" s="807"/>
      <c r="I2382" s="807"/>
      <c r="J2382" s="807"/>
      <c r="K2382" s="807"/>
      <c r="L2382" s="807">
        <f t="shared" si="187"/>
        <v>96</v>
      </c>
      <c r="M2382" s="771"/>
      <c r="N2382" s="861">
        <v>8</v>
      </c>
      <c r="O2382" s="788"/>
      <c r="P2382" s="788"/>
      <c r="Q2382" s="807" t="s">
        <v>12964</v>
      </c>
      <c r="R2382" s="807" t="s">
        <v>16715</v>
      </c>
      <c r="S2382" s="807" t="s">
        <v>8952</v>
      </c>
      <c r="T2382" s="859" t="s">
        <v>15246</v>
      </c>
      <c r="U2382" s="807"/>
      <c r="V2382" s="963"/>
      <c r="W2382" s="807"/>
      <c r="X2382" s="807"/>
      <c r="Y2382" s="807"/>
      <c r="Z2382" s="807"/>
      <c r="AA2382" s="807">
        <v>1</v>
      </c>
      <c r="AB2382" s="807"/>
      <c r="AC2382" s="807"/>
      <c r="AD2382" s="807"/>
      <c r="AE2382" s="807"/>
      <c r="AF2382" s="807"/>
      <c r="AG2382" s="807"/>
      <c r="AH2382" s="807"/>
      <c r="AI2382" s="807"/>
      <c r="AJ2382" s="807"/>
    </row>
    <row r="2383" spans="2:36" ht="45" customHeight="1" x14ac:dyDescent="0.25">
      <c r="B2383" s="784">
        <v>2375</v>
      </c>
      <c r="C2383" s="785" t="s">
        <v>2759</v>
      </c>
      <c r="D2383" s="783" t="s">
        <v>15226</v>
      </c>
      <c r="E2383" s="807" t="s">
        <v>15271</v>
      </c>
      <c r="F2383" s="785" t="s">
        <v>12964</v>
      </c>
      <c r="G2383" s="807" t="s">
        <v>10200</v>
      </c>
      <c r="H2383" s="807"/>
      <c r="I2383" s="807"/>
      <c r="J2383" s="807"/>
      <c r="K2383" s="807"/>
      <c r="L2383" s="807">
        <f t="shared" si="187"/>
        <v>96</v>
      </c>
      <c r="M2383" s="807"/>
      <c r="N2383" s="862">
        <v>8</v>
      </c>
      <c r="O2383" s="788"/>
      <c r="P2383" s="788"/>
      <c r="Q2383" s="807" t="s">
        <v>12964</v>
      </c>
      <c r="R2383" s="807" t="s">
        <v>16715</v>
      </c>
      <c r="S2383" s="807" t="s">
        <v>8952</v>
      </c>
      <c r="T2383" s="800" t="s">
        <v>15247</v>
      </c>
      <c r="U2383" s="807"/>
      <c r="V2383" s="963"/>
      <c r="W2383" s="807"/>
      <c r="X2383" s="807"/>
      <c r="Y2383" s="807"/>
      <c r="Z2383" s="807"/>
      <c r="AA2383" s="807">
        <v>1</v>
      </c>
      <c r="AB2383" s="807"/>
      <c r="AC2383" s="807"/>
      <c r="AD2383" s="807"/>
      <c r="AE2383" s="807"/>
      <c r="AF2383" s="807"/>
      <c r="AG2383" s="807"/>
      <c r="AH2383" s="807"/>
      <c r="AI2383" s="807"/>
      <c r="AJ2383" s="807"/>
    </row>
    <row r="2384" spans="2:36" ht="30" customHeight="1" x14ac:dyDescent="0.25">
      <c r="B2384" s="784">
        <v>2376</v>
      </c>
      <c r="C2384" s="785" t="s">
        <v>2844</v>
      </c>
      <c r="D2384" s="783" t="s">
        <v>15278</v>
      </c>
      <c r="E2384" s="807" t="s">
        <v>15272</v>
      </c>
      <c r="F2384" s="785" t="s">
        <v>12964</v>
      </c>
      <c r="G2384" s="807" t="s">
        <v>10200</v>
      </c>
      <c r="H2384" s="807"/>
      <c r="I2384" s="807"/>
      <c r="J2384" s="807"/>
      <c r="K2384" s="807"/>
      <c r="L2384" s="807">
        <f t="shared" si="187"/>
        <v>96</v>
      </c>
      <c r="M2384" s="807"/>
      <c r="N2384" s="862">
        <v>8</v>
      </c>
      <c r="O2384" s="788"/>
      <c r="P2384" s="788"/>
      <c r="Q2384" s="807" t="s">
        <v>12964</v>
      </c>
      <c r="R2384" s="807" t="s">
        <v>16715</v>
      </c>
      <c r="S2384" s="807" t="s">
        <v>8952</v>
      </c>
      <c r="T2384" s="800" t="s">
        <v>15248</v>
      </c>
      <c r="U2384" s="807"/>
      <c r="V2384" s="963"/>
      <c r="W2384" s="807"/>
      <c r="X2384" s="807"/>
      <c r="Y2384" s="807"/>
      <c r="Z2384" s="807"/>
      <c r="AA2384" s="807">
        <v>1</v>
      </c>
      <c r="AB2384" s="807"/>
      <c r="AC2384" s="807"/>
      <c r="AD2384" s="807"/>
      <c r="AE2384" s="807"/>
      <c r="AF2384" s="807"/>
      <c r="AG2384" s="807"/>
      <c r="AH2384" s="807"/>
      <c r="AI2384" s="807"/>
      <c r="AJ2384" s="807"/>
    </row>
    <row r="2385" spans="2:36" ht="30" customHeight="1" x14ac:dyDescent="0.25">
      <c r="B2385" s="784">
        <v>2377</v>
      </c>
      <c r="C2385" s="785" t="s">
        <v>3034</v>
      </c>
      <c r="D2385" s="783" t="s">
        <v>15279</v>
      </c>
      <c r="E2385" s="807" t="s">
        <v>15273</v>
      </c>
      <c r="F2385" s="785" t="s">
        <v>12964</v>
      </c>
      <c r="G2385" s="807" t="s">
        <v>10200</v>
      </c>
      <c r="H2385" s="807"/>
      <c r="I2385" s="807"/>
      <c r="J2385" s="807"/>
      <c r="K2385" s="807"/>
      <c r="L2385" s="807">
        <f t="shared" si="187"/>
        <v>96</v>
      </c>
      <c r="M2385" s="807"/>
      <c r="N2385" s="788">
        <v>8</v>
      </c>
      <c r="O2385" s="788"/>
      <c r="P2385" s="788"/>
      <c r="Q2385" s="807" t="s">
        <v>12964</v>
      </c>
      <c r="R2385" s="807" t="s">
        <v>16715</v>
      </c>
      <c r="S2385" s="807" t="s">
        <v>8952</v>
      </c>
      <c r="T2385" s="800" t="s">
        <v>15249</v>
      </c>
      <c r="U2385" s="807"/>
      <c r="V2385" s="963"/>
      <c r="W2385" s="807"/>
      <c r="X2385" s="807"/>
      <c r="Y2385" s="807"/>
      <c r="Z2385" s="807"/>
      <c r="AA2385" s="807">
        <v>1</v>
      </c>
      <c r="AB2385" s="807"/>
      <c r="AC2385" s="807"/>
      <c r="AD2385" s="807"/>
      <c r="AE2385" s="807"/>
      <c r="AF2385" s="807"/>
      <c r="AG2385" s="807"/>
      <c r="AH2385" s="807"/>
      <c r="AI2385" s="807"/>
      <c r="AJ2385" s="807"/>
    </row>
    <row r="2386" spans="2:36" ht="45" customHeight="1" x14ac:dyDescent="0.25">
      <c r="B2386" s="784">
        <v>2378</v>
      </c>
      <c r="C2386" s="785" t="s">
        <v>2759</v>
      </c>
      <c r="D2386" s="783" t="s">
        <v>15274</v>
      </c>
      <c r="E2386" s="807" t="s">
        <v>15275</v>
      </c>
      <c r="F2386" s="785" t="s">
        <v>15276</v>
      </c>
      <c r="G2386" s="807" t="s">
        <v>10200</v>
      </c>
      <c r="H2386" s="807"/>
      <c r="I2386" s="807"/>
      <c r="J2386" s="807"/>
      <c r="K2386" s="807"/>
      <c r="L2386" s="807">
        <f t="shared" si="187"/>
        <v>38.400000000000006</v>
      </c>
      <c r="M2386" s="807"/>
      <c r="N2386" s="788">
        <v>3.2</v>
      </c>
      <c r="O2386" s="788"/>
      <c r="P2386" s="788"/>
      <c r="Q2386" s="807" t="s">
        <v>15276</v>
      </c>
      <c r="R2386" s="807" t="s">
        <v>16715</v>
      </c>
      <c r="S2386" s="807" t="s">
        <v>8952</v>
      </c>
      <c r="T2386" s="800" t="s">
        <v>17442</v>
      </c>
      <c r="U2386" s="807"/>
      <c r="V2386" s="963"/>
      <c r="W2386" s="807"/>
      <c r="X2386" s="807"/>
      <c r="Y2386" s="807"/>
      <c r="Z2386" s="807" t="s">
        <v>9366</v>
      </c>
      <c r="AA2386" s="807"/>
      <c r="AB2386" s="807"/>
      <c r="AC2386" s="807"/>
      <c r="AD2386" s="807"/>
      <c r="AE2386" s="807"/>
      <c r="AF2386" s="807"/>
      <c r="AG2386" s="807"/>
      <c r="AH2386" s="807"/>
      <c r="AI2386" s="807"/>
      <c r="AJ2386" s="807"/>
    </row>
    <row r="2387" spans="2:36" ht="45" customHeight="1" x14ac:dyDescent="0.25">
      <c r="B2387" s="784">
        <v>2379</v>
      </c>
      <c r="C2387" s="785" t="s">
        <v>2790</v>
      </c>
      <c r="D2387" s="783" t="s">
        <v>15277</v>
      </c>
      <c r="E2387" s="807" t="s">
        <v>15281</v>
      </c>
      <c r="F2387" s="785" t="s">
        <v>15282</v>
      </c>
      <c r="G2387" s="807" t="s">
        <v>10200</v>
      </c>
      <c r="H2387" s="807"/>
      <c r="I2387" s="807"/>
      <c r="J2387" s="807"/>
      <c r="K2387" s="807"/>
      <c r="L2387" s="807">
        <f t="shared" si="187"/>
        <v>39.599999999999994</v>
      </c>
      <c r="M2387" s="807"/>
      <c r="N2387" s="788">
        <v>3.3</v>
      </c>
      <c r="O2387" s="788"/>
      <c r="P2387" s="788"/>
      <c r="Q2387" s="807" t="s">
        <v>15282</v>
      </c>
      <c r="R2387" s="807" t="s">
        <v>16715</v>
      </c>
      <c r="S2387" s="807" t="s">
        <v>8952</v>
      </c>
      <c r="T2387" s="800" t="s">
        <v>15280</v>
      </c>
      <c r="U2387" s="807"/>
      <c r="V2387" s="963">
        <v>1</v>
      </c>
      <c r="W2387" s="807"/>
      <c r="X2387" s="807"/>
      <c r="Y2387" s="807"/>
      <c r="Z2387" s="807"/>
      <c r="AA2387" s="807"/>
      <c r="AB2387" s="807"/>
      <c r="AC2387" s="807"/>
      <c r="AD2387" s="807"/>
      <c r="AE2387" s="807"/>
      <c r="AF2387" s="807"/>
      <c r="AG2387" s="807"/>
      <c r="AH2387" s="807"/>
      <c r="AI2387" s="807"/>
      <c r="AJ2387" s="807"/>
    </row>
    <row r="2388" spans="2:36" ht="45" customHeight="1" x14ac:dyDescent="0.25">
      <c r="B2388" s="784">
        <v>2380</v>
      </c>
      <c r="C2388" s="785" t="s">
        <v>2759</v>
      </c>
      <c r="D2388" s="785" t="s">
        <v>15284</v>
      </c>
      <c r="E2388" s="807" t="s">
        <v>9296</v>
      </c>
      <c r="F2388" s="787" t="s">
        <v>7385</v>
      </c>
      <c r="G2388" s="807" t="s">
        <v>10200</v>
      </c>
      <c r="H2388" s="807"/>
      <c r="I2388" s="807"/>
      <c r="J2388" s="807"/>
      <c r="K2388" s="807"/>
      <c r="L2388" s="807">
        <f t="shared" si="187"/>
        <v>778.80000000000007</v>
      </c>
      <c r="M2388" s="807"/>
      <c r="N2388" s="788">
        <v>64.900000000000006</v>
      </c>
      <c r="O2388" s="788"/>
      <c r="P2388" s="788"/>
      <c r="Q2388" s="812" t="s">
        <v>7385</v>
      </c>
      <c r="R2388" s="807" t="s">
        <v>16715</v>
      </c>
      <c r="S2388" s="807" t="s">
        <v>8952</v>
      </c>
      <c r="T2388" s="807" t="s">
        <v>15285</v>
      </c>
      <c r="U2388" s="807"/>
      <c r="V2388" s="963">
        <v>3</v>
      </c>
      <c r="W2388" s="807"/>
      <c r="X2388" s="807"/>
      <c r="Y2388" s="807"/>
      <c r="Z2388" s="807"/>
      <c r="AA2388" s="807"/>
      <c r="AB2388" s="807"/>
      <c r="AC2388" s="807"/>
      <c r="AD2388" s="807"/>
      <c r="AE2388" s="807"/>
      <c r="AF2388" s="807"/>
      <c r="AG2388" s="807"/>
      <c r="AH2388" s="807"/>
      <c r="AI2388" s="807"/>
      <c r="AJ2388" s="807"/>
    </row>
    <row r="2389" spans="2:36" ht="45" customHeight="1" x14ac:dyDescent="0.25">
      <c r="B2389" s="784">
        <v>2381</v>
      </c>
      <c r="C2389" s="785" t="s">
        <v>2759</v>
      </c>
      <c r="D2389" s="785" t="s">
        <v>15287</v>
      </c>
      <c r="E2389" s="807" t="s">
        <v>15289</v>
      </c>
      <c r="F2389" s="787" t="s">
        <v>15290</v>
      </c>
      <c r="G2389" s="807" t="s">
        <v>10200</v>
      </c>
      <c r="H2389" s="807"/>
      <c r="I2389" s="807"/>
      <c r="J2389" s="807"/>
      <c r="K2389" s="807"/>
      <c r="L2389" s="807">
        <f t="shared" si="187"/>
        <v>52.800000000000004</v>
      </c>
      <c r="M2389" s="807"/>
      <c r="N2389" s="788">
        <v>4.4000000000000004</v>
      </c>
      <c r="O2389" s="788"/>
      <c r="P2389" s="788"/>
      <c r="Q2389" s="812" t="s">
        <v>15290</v>
      </c>
      <c r="R2389" s="807" t="s">
        <v>16715</v>
      </c>
      <c r="S2389" s="807" t="s">
        <v>8952</v>
      </c>
      <c r="T2389" s="807" t="s">
        <v>15288</v>
      </c>
      <c r="U2389" s="807"/>
      <c r="V2389" s="963">
        <v>2</v>
      </c>
      <c r="W2389" s="807"/>
      <c r="X2389" s="807"/>
      <c r="Y2389" s="807"/>
      <c r="Z2389" s="807"/>
      <c r="AA2389" s="807"/>
      <c r="AB2389" s="807"/>
      <c r="AC2389" s="807"/>
      <c r="AD2389" s="807"/>
      <c r="AE2389" s="807"/>
      <c r="AF2389" s="807"/>
      <c r="AG2389" s="807"/>
      <c r="AH2389" s="807"/>
      <c r="AI2389" s="807"/>
      <c r="AJ2389" s="807"/>
    </row>
    <row r="2390" spans="2:36" ht="45" customHeight="1" x14ac:dyDescent="0.25">
      <c r="B2390" s="784">
        <v>2382</v>
      </c>
      <c r="C2390" s="785" t="s">
        <v>2759</v>
      </c>
      <c r="D2390" s="785" t="s">
        <v>15291</v>
      </c>
      <c r="E2390" s="807" t="s">
        <v>15293</v>
      </c>
      <c r="F2390" s="787" t="s">
        <v>15290</v>
      </c>
      <c r="G2390" s="807" t="s">
        <v>10200</v>
      </c>
      <c r="H2390" s="807"/>
      <c r="I2390" s="807"/>
      <c r="J2390" s="807"/>
      <c r="K2390" s="807"/>
      <c r="L2390" s="807">
        <f t="shared" si="187"/>
        <v>13.200000000000001</v>
      </c>
      <c r="M2390" s="807"/>
      <c r="N2390" s="788">
        <v>1.1000000000000001</v>
      </c>
      <c r="O2390" s="788"/>
      <c r="P2390" s="788"/>
      <c r="Q2390" s="812" t="s">
        <v>15290</v>
      </c>
      <c r="R2390" s="807" t="s">
        <v>16715</v>
      </c>
      <c r="S2390" s="807" t="s">
        <v>8952</v>
      </c>
      <c r="T2390" s="807" t="s">
        <v>15292</v>
      </c>
      <c r="U2390" s="807"/>
      <c r="V2390" s="963">
        <v>1</v>
      </c>
      <c r="W2390" s="807"/>
      <c r="X2390" s="807"/>
      <c r="Y2390" s="807"/>
      <c r="Z2390" s="807"/>
      <c r="AA2390" s="807"/>
      <c r="AB2390" s="807"/>
      <c r="AC2390" s="807"/>
      <c r="AD2390" s="807"/>
      <c r="AE2390" s="807"/>
      <c r="AF2390" s="807"/>
      <c r="AG2390" s="807"/>
      <c r="AH2390" s="807"/>
      <c r="AI2390" s="807"/>
      <c r="AJ2390" s="807"/>
    </row>
    <row r="2391" spans="2:36" ht="45" customHeight="1" x14ac:dyDescent="0.25">
      <c r="B2391" s="784">
        <v>2383</v>
      </c>
      <c r="C2391" s="785" t="s">
        <v>2809</v>
      </c>
      <c r="D2391" s="785" t="s">
        <v>15294</v>
      </c>
      <c r="E2391" s="807" t="s">
        <v>15295</v>
      </c>
      <c r="F2391" s="787" t="s">
        <v>15296</v>
      </c>
      <c r="G2391" s="807" t="s">
        <v>10200</v>
      </c>
      <c r="H2391" s="807"/>
      <c r="I2391" s="807"/>
      <c r="J2391" s="807"/>
      <c r="K2391" s="807"/>
      <c r="L2391" s="807">
        <f t="shared" si="187"/>
        <v>12.96</v>
      </c>
      <c r="M2391" s="807"/>
      <c r="N2391" s="788">
        <v>1.08</v>
      </c>
      <c r="O2391" s="788"/>
      <c r="P2391" s="788"/>
      <c r="Q2391" s="812" t="s">
        <v>15296</v>
      </c>
      <c r="R2391" s="807" t="s">
        <v>16715</v>
      </c>
      <c r="S2391" s="807" t="s">
        <v>8952</v>
      </c>
      <c r="T2391" s="807" t="s">
        <v>15297</v>
      </c>
      <c r="U2391" s="807"/>
      <c r="V2391" s="963"/>
      <c r="W2391" s="807"/>
      <c r="X2391" s="807"/>
      <c r="Y2391" s="807"/>
      <c r="Z2391" s="807" t="s">
        <v>13645</v>
      </c>
      <c r="AA2391" s="807"/>
      <c r="AB2391" s="807"/>
      <c r="AC2391" s="807"/>
      <c r="AD2391" s="807"/>
      <c r="AE2391" s="807"/>
      <c r="AF2391" s="807"/>
      <c r="AG2391" s="807"/>
      <c r="AH2391" s="807"/>
      <c r="AI2391" s="807"/>
      <c r="AJ2391" s="807"/>
    </row>
    <row r="2392" spans="2:36" ht="30" customHeight="1" x14ac:dyDescent="0.25">
      <c r="B2392" s="784">
        <v>2384</v>
      </c>
      <c r="C2392" s="785" t="s">
        <v>2844</v>
      </c>
      <c r="D2392" s="783" t="s">
        <v>15298</v>
      </c>
      <c r="E2392" s="807" t="s">
        <v>11712</v>
      </c>
      <c r="F2392" s="785" t="s">
        <v>11713</v>
      </c>
      <c r="G2392" s="807" t="s">
        <v>10200</v>
      </c>
      <c r="H2392" s="807"/>
      <c r="I2392" s="807"/>
      <c r="J2392" s="807"/>
      <c r="K2392" s="807"/>
      <c r="L2392" s="807">
        <f t="shared" si="187"/>
        <v>66</v>
      </c>
      <c r="M2392" s="807"/>
      <c r="N2392" s="786">
        <v>5.5</v>
      </c>
      <c r="O2392" s="788"/>
      <c r="P2392" s="788"/>
      <c r="Q2392" s="807" t="s">
        <v>11713</v>
      </c>
      <c r="R2392" s="807" t="s">
        <v>16715</v>
      </c>
      <c r="S2392" s="807" t="s">
        <v>8952</v>
      </c>
      <c r="T2392" s="800" t="s">
        <v>15314</v>
      </c>
      <c r="U2392" s="807"/>
      <c r="V2392" s="963">
        <v>1</v>
      </c>
      <c r="W2392" s="807"/>
      <c r="X2392" s="807"/>
      <c r="Y2392" s="807"/>
      <c r="Z2392" s="807"/>
      <c r="AA2392" s="807"/>
      <c r="AB2392" s="807"/>
      <c r="AC2392" s="807"/>
      <c r="AD2392" s="807"/>
      <c r="AE2392" s="807"/>
      <c r="AF2392" s="807"/>
      <c r="AG2392" s="807"/>
      <c r="AH2392" s="807"/>
      <c r="AI2392" s="807"/>
      <c r="AJ2392" s="807"/>
    </row>
    <row r="2393" spans="2:36" ht="30" customHeight="1" x14ac:dyDescent="0.25">
      <c r="B2393" s="784">
        <v>2385</v>
      </c>
      <c r="C2393" s="785" t="s">
        <v>2844</v>
      </c>
      <c r="D2393" s="783" t="s">
        <v>11711</v>
      </c>
      <c r="E2393" s="807" t="s">
        <v>15299</v>
      </c>
      <c r="F2393" s="785" t="s">
        <v>11713</v>
      </c>
      <c r="G2393" s="807" t="s">
        <v>10200</v>
      </c>
      <c r="H2393" s="807"/>
      <c r="I2393" s="807"/>
      <c r="J2393" s="807"/>
      <c r="K2393" s="807"/>
      <c r="L2393" s="807">
        <f t="shared" si="187"/>
        <v>13.200000000000001</v>
      </c>
      <c r="M2393" s="807"/>
      <c r="N2393" s="786">
        <v>1.1000000000000001</v>
      </c>
      <c r="O2393" s="788"/>
      <c r="P2393" s="788"/>
      <c r="Q2393" s="807" t="s">
        <v>11713</v>
      </c>
      <c r="R2393" s="807" t="s">
        <v>16715</v>
      </c>
      <c r="S2393" s="807" t="s">
        <v>8952</v>
      </c>
      <c r="T2393" s="800" t="s">
        <v>15315</v>
      </c>
      <c r="U2393" s="807"/>
      <c r="V2393" s="963">
        <v>1</v>
      </c>
      <c r="W2393" s="807"/>
      <c r="X2393" s="807"/>
      <c r="Y2393" s="807"/>
      <c r="Z2393" s="807"/>
      <c r="AA2393" s="807"/>
      <c r="AB2393" s="807"/>
      <c r="AC2393" s="807"/>
      <c r="AD2393" s="807"/>
      <c r="AE2393" s="807"/>
      <c r="AF2393" s="807"/>
      <c r="AG2393" s="807"/>
      <c r="AH2393" s="807"/>
      <c r="AI2393" s="807"/>
      <c r="AJ2393" s="807"/>
    </row>
    <row r="2394" spans="2:36" ht="30" customHeight="1" x14ac:dyDescent="0.25">
      <c r="B2394" s="784">
        <v>2386</v>
      </c>
      <c r="C2394" s="785" t="s">
        <v>2844</v>
      </c>
      <c r="D2394" s="783" t="s">
        <v>15300</v>
      </c>
      <c r="E2394" s="807" t="s">
        <v>15301</v>
      </c>
      <c r="F2394" s="785" t="s">
        <v>11713</v>
      </c>
      <c r="G2394" s="807" t="s">
        <v>10200</v>
      </c>
      <c r="H2394" s="807"/>
      <c r="I2394" s="807"/>
      <c r="J2394" s="807"/>
      <c r="K2394" s="807"/>
      <c r="L2394" s="807">
        <f t="shared" si="187"/>
        <v>26.400000000000002</v>
      </c>
      <c r="M2394" s="807"/>
      <c r="N2394" s="786">
        <v>2.2000000000000002</v>
      </c>
      <c r="O2394" s="788"/>
      <c r="P2394" s="788"/>
      <c r="Q2394" s="807" t="s">
        <v>11713</v>
      </c>
      <c r="R2394" s="807" t="s">
        <v>16715</v>
      </c>
      <c r="S2394" s="807" t="s">
        <v>8952</v>
      </c>
      <c r="T2394" s="800" t="s">
        <v>15316</v>
      </c>
      <c r="U2394" s="807"/>
      <c r="V2394" s="963">
        <v>1</v>
      </c>
      <c r="W2394" s="807"/>
      <c r="X2394" s="807"/>
      <c r="Y2394" s="807"/>
      <c r="Z2394" s="807"/>
      <c r="AA2394" s="807"/>
      <c r="AB2394" s="807"/>
      <c r="AC2394" s="807"/>
      <c r="AD2394" s="807"/>
      <c r="AE2394" s="807"/>
      <c r="AF2394" s="807"/>
      <c r="AG2394" s="807"/>
      <c r="AH2394" s="807"/>
      <c r="AI2394" s="807"/>
      <c r="AJ2394" s="807"/>
    </row>
    <row r="2395" spans="2:36" ht="30" customHeight="1" x14ac:dyDescent="0.25">
      <c r="B2395" s="784">
        <v>2387</v>
      </c>
      <c r="C2395" s="785" t="s">
        <v>2844</v>
      </c>
      <c r="D2395" s="783" t="s">
        <v>15302</v>
      </c>
      <c r="E2395" s="807" t="s">
        <v>15303</v>
      </c>
      <c r="F2395" s="785" t="s">
        <v>11713</v>
      </c>
      <c r="G2395" s="807" t="s">
        <v>10200</v>
      </c>
      <c r="H2395" s="807"/>
      <c r="I2395" s="807"/>
      <c r="J2395" s="807"/>
      <c r="K2395" s="807"/>
      <c r="L2395" s="807">
        <f t="shared" si="187"/>
        <v>26.400000000000002</v>
      </c>
      <c r="M2395" s="807"/>
      <c r="N2395" s="786">
        <v>2.2000000000000002</v>
      </c>
      <c r="O2395" s="788"/>
      <c r="P2395" s="788"/>
      <c r="Q2395" s="807" t="s">
        <v>11713</v>
      </c>
      <c r="R2395" s="807" t="s">
        <v>16715</v>
      </c>
      <c r="S2395" s="807" t="s">
        <v>8952</v>
      </c>
      <c r="T2395" s="800" t="s">
        <v>15317</v>
      </c>
      <c r="U2395" s="807"/>
      <c r="V2395" s="963">
        <v>1</v>
      </c>
      <c r="W2395" s="807"/>
      <c r="X2395" s="807"/>
      <c r="Y2395" s="807"/>
      <c r="Z2395" s="807"/>
      <c r="AA2395" s="807"/>
      <c r="AB2395" s="807"/>
      <c r="AC2395" s="807"/>
      <c r="AD2395" s="807"/>
      <c r="AE2395" s="807"/>
      <c r="AF2395" s="807"/>
      <c r="AG2395" s="807"/>
      <c r="AH2395" s="807"/>
      <c r="AI2395" s="807"/>
      <c r="AJ2395" s="807"/>
    </row>
    <row r="2396" spans="2:36" ht="30" customHeight="1" x14ac:dyDescent="0.25">
      <c r="B2396" s="784">
        <v>2388</v>
      </c>
      <c r="C2396" s="785" t="s">
        <v>2844</v>
      </c>
      <c r="D2396" s="783" t="s">
        <v>11711</v>
      </c>
      <c r="E2396" s="807" t="s">
        <v>15313</v>
      </c>
      <c r="F2396" s="785" t="s">
        <v>11713</v>
      </c>
      <c r="G2396" s="807" t="s">
        <v>10200</v>
      </c>
      <c r="H2396" s="807"/>
      <c r="I2396" s="807"/>
      <c r="J2396" s="807"/>
      <c r="K2396" s="807"/>
      <c r="L2396" s="807">
        <f t="shared" si="187"/>
        <v>39.599999999999994</v>
      </c>
      <c r="M2396" s="807"/>
      <c r="N2396" s="786">
        <v>3.3</v>
      </c>
      <c r="O2396" s="788"/>
      <c r="P2396" s="788"/>
      <c r="Q2396" s="807" t="s">
        <v>11713</v>
      </c>
      <c r="R2396" s="807" t="s">
        <v>16715</v>
      </c>
      <c r="S2396" s="807" t="s">
        <v>8952</v>
      </c>
      <c r="T2396" s="800" t="s">
        <v>15318</v>
      </c>
      <c r="U2396" s="807"/>
      <c r="V2396" s="963">
        <v>1</v>
      </c>
      <c r="W2396" s="807"/>
      <c r="X2396" s="807"/>
      <c r="Y2396" s="807"/>
      <c r="Z2396" s="807"/>
      <c r="AA2396" s="807"/>
      <c r="AB2396" s="807"/>
      <c r="AC2396" s="807"/>
      <c r="AD2396" s="807"/>
      <c r="AE2396" s="807"/>
      <c r="AF2396" s="807"/>
      <c r="AG2396" s="807"/>
      <c r="AH2396" s="807"/>
      <c r="AI2396" s="807"/>
      <c r="AJ2396" s="807"/>
    </row>
    <row r="2397" spans="2:36" ht="30" customHeight="1" x14ac:dyDescent="0.25">
      <c r="B2397" s="784">
        <v>2389</v>
      </c>
      <c r="C2397" s="785" t="s">
        <v>2844</v>
      </c>
      <c r="D2397" s="783" t="s">
        <v>15304</v>
      </c>
      <c r="E2397" s="807" t="s">
        <v>15305</v>
      </c>
      <c r="F2397" s="785" t="s">
        <v>11713</v>
      </c>
      <c r="G2397" s="807" t="s">
        <v>10200</v>
      </c>
      <c r="H2397" s="807"/>
      <c r="I2397" s="807"/>
      <c r="J2397" s="807"/>
      <c r="K2397" s="807"/>
      <c r="L2397" s="807">
        <f t="shared" si="187"/>
        <v>26.400000000000002</v>
      </c>
      <c r="M2397" s="807"/>
      <c r="N2397" s="786">
        <v>2.2000000000000002</v>
      </c>
      <c r="O2397" s="788"/>
      <c r="P2397" s="788"/>
      <c r="Q2397" s="807" t="s">
        <v>11713</v>
      </c>
      <c r="R2397" s="807" t="s">
        <v>16715</v>
      </c>
      <c r="S2397" s="807" t="s">
        <v>8952</v>
      </c>
      <c r="T2397" s="800" t="s">
        <v>15319</v>
      </c>
      <c r="U2397" s="807"/>
      <c r="V2397" s="963">
        <v>1</v>
      </c>
      <c r="W2397" s="807"/>
      <c r="X2397" s="807"/>
      <c r="Y2397" s="807"/>
      <c r="Z2397" s="807"/>
      <c r="AA2397" s="807"/>
      <c r="AB2397" s="807"/>
      <c r="AC2397" s="807"/>
      <c r="AD2397" s="807"/>
      <c r="AE2397" s="807"/>
      <c r="AF2397" s="807"/>
      <c r="AG2397" s="807"/>
      <c r="AH2397" s="807"/>
      <c r="AI2397" s="807"/>
      <c r="AJ2397" s="807"/>
    </row>
    <row r="2398" spans="2:36" ht="30" customHeight="1" x14ac:dyDescent="0.25">
      <c r="B2398" s="784">
        <v>2390</v>
      </c>
      <c r="C2398" s="785" t="s">
        <v>2844</v>
      </c>
      <c r="D2398" s="783" t="s">
        <v>15306</v>
      </c>
      <c r="E2398" s="807" t="s">
        <v>15307</v>
      </c>
      <c r="F2398" s="785" t="s">
        <v>11713</v>
      </c>
      <c r="G2398" s="807" t="s">
        <v>10200</v>
      </c>
      <c r="H2398" s="807"/>
      <c r="I2398" s="807"/>
      <c r="J2398" s="807"/>
      <c r="K2398" s="807"/>
      <c r="L2398" s="807">
        <f t="shared" si="187"/>
        <v>13.200000000000001</v>
      </c>
      <c r="M2398" s="807"/>
      <c r="N2398" s="786">
        <v>1.1000000000000001</v>
      </c>
      <c r="O2398" s="788"/>
      <c r="P2398" s="788"/>
      <c r="Q2398" s="807" t="s">
        <v>11713</v>
      </c>
      <c r="R2398" s="807" t="s">
        <v>16715</v>
      </c>
      <c r="S2398" s="807" t="s">
        <v>8952</v>
      </c>
      <c r="T2398" s="800" t="s">
        <v>15320</v>
      </c>
      <c r="U2398" s="807"/>
      <c r="V2398" s="963">
        <v>1</v>
      </c>
      <c r="W2398" s="807"/>
      <c r="X2398" s="807"/>
      <c r="Y2398" s="807"/>
      <c r="Z2398" s="807"/>
      <c r="AA2398" s="807"/>
      <c r="AB2398" s="807"/>
      <c r="AC2398" s="807"/>
      <c r="AD2398" s="807"/>
      <c r="AE2398" s="807"/>
      <c r="AF2398" s="807"/>
      <c r="AG2398" s="807"/>
      <c r="AH2398" s="807"/>
      <c r="AI2398" s="807"/>
      <c r="AJ2398" s="807"/>
    </row>
    <row r="2399" spans="2:36" ht="30" customHeight="1" x14ac:dyDescent="0.25">
      <c r="B2399" s="784">
        <v>2391</v>
      </c>
      <c r="C2399" s="785" t="s">
        <v>2844</v>
      </c>
      <c r="D2399" s="783" t="s">
        <v>15308</v>
      </c>
      <c r="E2399" s="807" t="s">
        <v>15311</v>
      </c>
      <c r="F2399" s="785" t="s">
        <v>11713</v>
      </c>
      <c r="G2399" s="807" t="s">
        <v>10200</v>
      </c>
      <c r="H2399" s="807"/>
      <c r="I2399" s="807"/>
      <c r="J2399" s="807"/>
      <c r="K2399" s="807"/>
      <c r="L2399" s="807">
        <f t="shared" si="187"/>
        <v>26.400000000000002</v>
      </c>
      <c r="M2399" s="807"/>
      <c r="N2399" s="786">
        <v>2.2000000000000002</v>
      </c>
      <c r="O2399" s="788"/>
      <c r="P2399" s="788"/>
      <c r="Q2399" s="807" t="s">
        <v>11713</v>
      </c>
      <c r="R2399" s="807" t="s">
        <v>16715</v>
      </c>
      <c r="S2399" s="807" t="s">
        <v>8952</v>
      </c>
      <c r="T2399" s="800" t="s">
        <v>15321</v>
      </c>
      <c r="U2399" s="807"/>
      <c r="V2399" s="963">
        <v>1</v>
      </c>
      <c r="W2399" s="807"/>
      <c r="X2399" s="807"/>
      <c r="Y2399" s="807"/>
      <c r="Z2399" s="807"/>
      <c r="AA2399" s="807"/>
      <c r="AB2399" s="807"/>
      <c r="AC2399" s="807"/>
      <c r="AD2399" s="807"/>
      <c r="AE2399" s="807"/>
      <c r="AF2399" s="807"/>
      <c r="AG2399" s="807"/>
      <c r="AH2399" s="807"/>
      <c r="AI2399" s="807"/>
      <c r="AJ2399" s="807"/>
    </row>
    <row r="2400" spans="2:36" ht="30" customHeight="1" x14ac:dyDescent="0.25">
      <c r="B2400" s="784">
        <v>2392</v>
      </c>
      <c r="C2400" s="785" t="s">
        <v>2844</v>
      </c>
      <c r="D2400" s="783" t="s">
        <v>15309</v>
      </c>
      <c r="E2400" s="807" t="s">
        <v>15310</v>
      </c>
      <c r="F2400" s="785" t="s">
        <v>11713</v>
      </c>
      <c r="G2400" s="807" t="s">
        <v>10200</v>
      </c>
      <c r="H2400" s="807"/>
      <c r="I2400" s="807"/>
      <c r="J2400" s="807"/>
      <c r="K2400" s="807"/>
      <c r="L2400" s="807">
        <f t="shared" si="187"/>
        <v>26.400000000000002</v>
      </c>
      <c r="M2400" s="807"/>
      <c r="N2400" s="786">
        <v>2.2000000000000002</v>
      </c>
      <c r="O2400" s="788"/>
      <c r="P2400" s="788"/>
      <c r="Q2400" s="807" t="s">
        <v>11713</v>
      </c>
      <c r="R2400" s="807" t="s">
        <v>16715</v>
      </c>
      <c r="S2400" s="807" t="s">
        <v>8952</v>
      </c>
      <c r="T2400" s="800" t="s">
        <v>15322</v>
      </c>
      <c r="U2400" s="807"/>
      <c r="V2400" s="963">
        <v>1</v>
      </c>
      <c r="W2400" s="807"/>
      <c r="X2400" s="807"/>
      <c r="Y2400" s="807"/>
      <c r="Z2400" s="807"/>
      <c r="AA2400" s="807"/>
      <c r="AB2400" s="807"/>
      <c r="AC2400" s="807"/>
      <c r="AD2400" s="807"/>
      <c r="AE2400" s="807"/>
      <c r="AF2400" s="807"/>
      <c r="AG2400" s="807"/>
      <c r="AH2400" s="807"/>
      <c r="AI2400" s="807"/>
      <c r="AJ2400" s="807"/>
    </row>
    <row r="2401" spans="2:36" ht="30" customHeight="1" x14ac:dyDescent="0.25">
      <c r="B2401" s="784">
        <v>2393</v>
      </c>
      <c r="C2401" s="785" t="s">
        <v>2844</v>
      </c>
      <c r="D2401" s="783" t="s">
        <v>15309</v>
      </c>
      <c r="E2401" s="807" t="s">
        <v>15323</v>
      </c>
      <c r="F2401" s="785" t="s">
        <v>11713</v>
      </c>
      <c r="G2401" s="807" t="s">
        <v>10200</v>
      </c>
      <c r="H2401" s="807"/>
      <c r="I2401" s="807"/>
      <c r="J2401" s="807"/>
      <c r="K2401" s="807"/>
      <c r="L2401" s="807">
        <f t="shared" si="187"/>
        <v>13.200000000000001</v>
      </c>
      <c r="M2401" s="807"/>
      <c r="N2401" s="786">
        <v>1.1000000000000001</v>
      </c>
      <c r="O2401" s="788"/>
      <c r="P2401" s="788"/>
      <c r="Q2401" s="807" t="s">
        <v>11713</v>
      </c>
      <c r="R2401" s="807" t="s">
        <v>16715</v>
      </c>
      <c r="S2401" s="807" t="s">
        <v>8952</v>
      </c>
      <c r="T2401" s="800" t="s">
        <v>15322</v>
      </c>
      <c r="U2401" s="807"/>
      <c r="V2401" s="963">
        <v>2</v>
      </c>
      <c r="W2401" s="807"/>
      <c r="X2401" s="807"/>
      <c r="Y2401" s="807"/>
      <c r="Z2401" s="807"/>
      <c r="AA2401" s="807"/>
      <c r="AB2401" s="807"/>
      <c r="AC2401" s="807"/>
      <c r="AD2401" s="807"/>
      <c r="AE2401" s="807"/>
      <c r="AF2401" s="807"/>
      <c r="AG2401" s="807"/>
      <c r="AH2401" s="807"/>
      <c r="AI2401" s="807"/>
      <c r="AJ2401" s="807"/>
    </row>
    <row r="2402" spans="2:36" ht="45" customHeight="1" x14ac:dyDescent="0.25">
      <c r="B2402" s="784">
        <v>2394</v>
      </c>
      <c r="C2402" s="785" t="s">
        <v>2759</v>
      </c>
      <c r="D2402" s="783" t="s">
        <v>15324</v>
      </c>
      <c r="E2402" s="807" t="s">
        <v>18075</v>
      </c>
      <c r="F2402" s="785" t="s">
        <v>18076</v>
      </c>
      <c r="G2402" s="807" t="s">
        <v>10200</v>
      </c>
      <c r="H2402" s="807"/>
      <c r="I2402" s="807"/>
      <c r="J2402" s="807"/>
      <c r="K2402" s="807"/>
      <c r="L2402" s="807">
        <f t="shared" ref="L2402:L2465" si="188">N2402*12</f>
        <v>105.60000000000001</v>
      </c>
      <c r="M2402" s="807"/>
      <c r="N2402" s="786">
        <v>8.8000000000000007</v>
      </c>
      <c r="O2402" s="788"/>
      <c r="P2402" s="788"/>
      <c r="Q2402" s="807" t="s">
        <v>15325</v>
      </c>
      <c r="R2402" s="807" t="s">
        <v>16715</v>
      </c>
      <c r="S2402" s="807" t="s">
        <v>8952</v>
      </c>
      <c r="T2402" s="800" t="s">
        <v>17470</v>
      </c>
      <c r="U2402" s="807"/>
      <c r="V2402" s="963">
        <v>2</v>
      </c>
      <c r="W2402" s="807"/>
      <c r="X2402" s="807"/>
      <c r="Y2402" s="807"/>
      <c r="Z2402" s="807"/>
      <c r="AA2402" s="807"/>
      <c r="AB2402" s="807"/>
      <c r="AC2402" s="807"/>
      <c r="AD2402" s="807"/>
      <c r="AE2402" s="807"/>
      <c r="AF2402" s="807"/>
      <c r="AG2402" s="807"/>
      <c r="AH2402" s="807"/>
      <c r="AI2402" s="807"/>
      <c r="AJ2402" s="807"/>
    </row>
    <row r="2403" spans="2:36" s="577" customFormat="1" ht="45" customHeight="1" x14ac:dyDescent="0.25">
      <c r="B2403" s="784">
        <v>2395</v>
      </c>
      <c r="C2403" s="785" t="s">
        <v>2759</v>
      </c>
      <c r="D2403" s="783" t="s">
        <v>15326</v>
      </c>
      <c r="E2403" s="807" t="s">
        <v>15328</v>
      </c>
      <c r="F2403" s="785" t="s">
        <v>15329</v>
      </c>
      <c r="G2403" s="807" t="s">
        <v>10200</v>
      </c>
      <c r="H2403" s="807"/>
      <c r="I2403" s="807"/>
      <c r="J2403" s="807"/>
      <c r="K2403" s="807"/>
      <c r="L2403" s="807"/>
      <c r="M2403" s="807"/>
      <c r="N2403" s="786">
        <v>0</v>
      </c>
      <c r="O2403" s="788"/>
      <c r="P2403" s="788"/>
      <c r="Q2403" s="807" t="s">
        <v>15329</v>
      </c>
      <c r="R2403" s="807" t="s">
        <v>16715</v>
      </c>
      <c r="S2403" s="807" t="s">
        <v>8952</v>
      </c>
      <c r="T2403" s="800" t="s">
        <v>15327</v>
      </c>
      <c r="U2403" s="807"/>
      <c r="V2403" s="997"/>
      <c r="W2403" s="807"/>
      <c r="X2403" s="807"/>
      <c r="Y2403" s="807"/>
      <c r="Z2403" s="807" t="s">
        <v>12789</v>
      </c>
      <c r="AA2403" s="807"/>
      <c r="AB2403" s="807"/>
      <c r="AC2403" s="807"/>
      <c r="AD2403" s="807"/>
      <c r="AE2403" s="807"/>
      <c r="AF2403" s="807"/>
      <c r="AG2403" s="807"/>
      <c r="AH2403" s="807"/>
      <c r="AI2403" s="807"/>
      <c r="AJ2403" s="807"/>
    </row>
    <row r="2404" spans="2:36" ht="45" customHeight="1" x14ac:dyDescent="0.25">
      <c r="B2404" s="784">
        <v>2396</v>
      </c>
      <c r="C2404" s="785" t="s">
        <v>2759</v>
      </c>
      <c r="D2404" s="783" t="s">
        <v>15342</v>
      </c>
      <c r="E2404" s="807" t="s">
        <v>15343</v>
      </c>
      <c r="F2404" s="785" t="s">
        <v>15344</v>
      </c>
      <c r="G2404" s="807" t="s">
        <v>10200</v>
      </c>
      <c r="H2404" s="807"/>
      <c r="I2404" s="807"/>
      <c r="J2404" s="807"/>
      <c r="K2404" s="807"/>
      <c r="L2404" s="807">
        <f t="shared" si="188"/>
        <v>501.59999999999997</v>
      </c>
      <c r="M2404" s="807"/>
      <c r="N2404" s="786">
        <v>41.8</v>
      </c>
      <c r="O2404" s="788"/>
      <c r="P2404" s="788"/>
      <c r="Q2404" s="807" t="s">
        <v>15344</v>
      </c>
      <c r="R2404" s="807" t="s">
        <v>16715</v>
      </c>
      <c r="S2404" s="807" t="s">
        <v>8952</v>
      </c>
      <c r="T2404" s="800" t="s">
        <v>17467</v>
      </c>
      <c r="U2404" s="807">
        <v>49</v>
      </c>
      <c r="V2404" s="963"/>
      <c r="W2404" s="807"/>
      <c r="X2404" s="807">
        <v>1</v>
      </c>
      <c r="Y2404" s="807"/>
      <c r="Z2404" s="807" t="s">
        <v>10126</v>
      </c>
      <c r="AA2404" s="807">
        <v>1</v>
      </c>
      <c r="AB2404" s="807"/>
      <c r="AC2404" s="807" t="s">
        <v>10027</v>
      </c>
      <c r="AD2404" s="807" t="s">
        <v>2239</v>
      </c>
      <c r="AE2404" s="807" t="s">
        <v>10027</v>
      </c>
      <c r="AF2404" s="807"/>
      <c r="AG2404" s="807"/>
      <c r="AH2404" s="807"/>
      <c r="AI2404" s="807"/>
      <c r="AJ2404" s="807"/>
    </row>
    <row r="2405" spans="2:36" ht="45" customHeight="1" x14ac:dyDescent="0.25">
      <c r="B2405" s="784">
        <v>2397</v>
      </c>
      <c r="C2405" s="785" t="s">
        <v>2759</v>
      </c>
      <c r="D2405" s="783" t="s">
        <v>15345</v>
      </c>
      <c r="E2405" s="807" t="s">
        <v>15347</v>
      </c>
      <c r="F2405" s="785" t="s">
        <v>15348</v>
      </c>
      <c r="G2405" s="807" t="s">
        <v>10200</v>
      </c>
      <c r="H2405" s="807"/>
      <c r="I2405" s="807"/>
      <c r="J2405" s="807"/>
      <c r="K2405" s="807"/>
      <c r="L2405" s="807">
        <f t="shared" si="188"/>
        <v>9</v>
      </c>
      <c r="M2405" s="807"/>
      <c r="N2405" s="786">
        <v>0.75</v>
      </c>
      <c r="O2405" s="788"/>
      <c r="P2405" s="788"/>
      <c r="Q2405" s="807" t="s">
        <v>15348</v>
      </c>
      <c r="R2405" s="807" t="s">
        <v>16715</v>
      </c>
      <c r="S2405" s="807" t="s">
        <v>8952</v>
      </c>
      <c r="T2405" s="800" t="s">
        <v>15350</v>
      </c>
      <c r="U2405" s="807"/>
      <c r="V2405" s="963"/>
      <c r="W2405" s="807"/>
      <c r="X2405" s="807"/>
      <c r="Y2405" s="807"/>
      <c r="Z2405" s="807" t="s">
        <v>11654</v>
      </c>
      <c r="AA2405" s="807"/>
      <c r="AB2405" s="807"/>
      <c r="AC2405" s="807"/>
      <c r="AD2405" s="807"/>
      <c r="AE2405" s="807"/>
      <c r="AF2405" s="807"/>
      <c r="AG2405" s="807"/>
      <c r="AH2405" s="807"/>
      <c r="AI2405" s="807"/>
      <c r="AJ2405" s="807"/>
    </row>
    <row r="2406" spans="2:36" ht="45" customHeight="1" x14ac:dyDescent="0.25">
      <c r="B2406" s="784">
        <v>2398</v>
      </c>
      <c r="C2406" s="785" t="s">
        <v>2759</v>
      </c>
      <c r="D2406" s="783" t="s">
        <v>15346</v>
      </c>
      <c r="E2406" s="807" t="s">
        <v>15349</v>
      </c>
      <c r="F2406" s="785" t="s">
        <v>15348</v>
      </c>
      <c r="G2406" s="807" t="s">
        <v>10200</v>
      </c>
      <c r="H2406" s="807"/>
      <c r="I2406" s="807"/>
      <c r="J2406" s="807"/>
      <c r="K2406" s="807"/>
      <c r="L2406" s="807">
        <f t="shared" si="188"/>
        <v>9</v>
      </c>
      <c r="M2406" s="807"/>
      <c r="N2406" s="786">
        <v>0.75</v>
      </c>
      <c r="O2406" s="788"/>
      <c r="P2406" s="788"/>
      <c r="Q2406" s="807" t="s">
        <v>15348</v>
      </c>
      <c r="R2406" s="807" t="s">
        <v>16715</v>
      </c>
      <c r="S2406" s="807" t="s">
        <v>8952</v>
      </c>
      <c r="T2406" s="800" t="s">
        <v>15351</v>
      </c>
      <c r="U2406" s="807"/>
      <c r="V2406" s="963"/>
      <c r="W2406" s="807"/>
      <c r="X2406" s="807"/>
      <c r="Y2406" s="807"/>
      <c r="Z2406" s="807" t="s">
        <v>11654</v>
      </c>
      <c r="AA2406" s="807"/>
      <c r="AB2406" s="807"/>
      <c r="AC2406" s="807"/>
      <c r="AD2406" s="807"/>
      <c r="AE2406" s="807"/>
      <c r="AF2406" s="807"/>
      <c r="AG2406" s="807"/>
      <c r="AH2406" s="807"/>
      <c r="AI2406" s="807"/>
      <c r="AJ2406" s="807"/>
    </row>
    <row r="2407" spans="2:36" ht="45" customHeight="1" x14ac:dyDescent="0.25">
      <c r="B2407" s="784">
        <v>2399</v>
      </c>
      <c r="C2407" s="785" t="s">
        <v>2759</v>
      </c>
      <c r="D2407" s="783" t="s">
        <v>15354</v>
      </c>
      <c r="E2407" s="807" t="s">
        <v>15356</v>
      </c>
      <c r="F2407" s="854" t="s">
        <v>15358</v>
      </c>
      <c r="G2407" s="807" t="s">
        <v>10200</v>
      </c>
      <c r="H2407" s="807"/>
      <c r="I2407" s="807"/>
      <c r="J2407" s="807"/>
      <c r="K2407" s="807"/>
      <c r="L2407" s="807">
        <f t="shared" si="188"/>
        <v>792</v>
      </c>
      <c r="M2407" s="807"/>
      <c r="N2407" s="786">
        <v>66</v>
      </c>
      <c r="O2407" s="788"/>
      <c r="P2407" s="788"/>
      <c r="Q2407" s="782" t="s">
        <v>15358</v>
      </c>
      <c r="R2407" s="807" t="s">
        <v>16715</v>
      </c>
      <c r="S2407" s="807" t="s">
        <v>8952</v>
      </c>
      <c r="T2407" s="800" t="s">
        <v>15360</v>
      </c>
      <c r="U2407" s="807"/>
      <c r="V2407" s="963">
        <v>3</v>
      </c>
      <c r="W2407" s="807"/>
      <c r="X2407" s="807"/>
      <c r="Y2407" s="807"/>
      <c r="Z2407" s="807"/>
      <c r="AA2407" s="807"/>
      <c r="AB2407" s="807"/>
      <c r="AC2407" s="807"/>
      <c r="AD2407" s="807"/>
      <c r="AE2407" s="807"/>
      <c r="AF2407" s="807"/>
      <c r="AG2407" s="807"/>
      <c r="AH2407" s="807"/>
      <c r="AI2407" s="807"/>
      <c r="AJ2407" s="807"/>
    </row>
    <row r="2408" spans="2:36" ht="45" customHeight="1" x14ac:dyDescent="0.25">
      <c r="B2408" s="784">
        <v>2400</v>
      </c>
      <c r="C2408" s="785" t="s">
        <v>2759</v>
      </c>
      <c r="D2408" s="783" t="s">
        <v>15355</v>
      </c>
      <c r="E2408" s="807" t="s">
        <v>15357</v>
      </c>
      <c r="F2408" s="854" t="s">
        <v>15359</v>
      </c>
      <c r="G2408" s="807" t="s">
        <v>10200</v>
      </c>
      <c r="H2408" s="807"/>
      <c r="I2408" s="807"/>
      <c r="J2408" s="807"/>
      <c r="K2408" s="807"/>
      <c r="L2408" s="807">
        <f t="shared" si="188"/>
        <v>230.39999999999998</v>
      </c>
      <c r="M2408" s="807"/>
      <c r="N2408" s="786">
        <v>19.2</v>
      </c>
      <c r="O2408" s="788"/>
      <c r="P2408" s="788"/>
      <c r="Q2408" s="782" t="s">
        <v>15359</v>
      </c>
      <c r="R2408" s="807" t="s">
        <v>16715</v>
      </c>
      <c r="S2408" s="807" t="s">
        <v>8952</v>
      </c>
      <c r="T2408" s="800" t="s">
        <v>15361</v>
      </c>
      <c r="U2408" s="807"/>
      <c r="V2408" s="963"/>
      <c r="W2408" s="807"/>
      <c r="X2408" s="807"/>
      <c r="Y2408" s="807"/>
      <c r="Z2408" s="807" t="s">
        <v>10126</v>
      </c>
      <c r="AA2408" s="807"/>
      <c r="AB2408" s="807"/>
      <c r="AC2408" s="807"/>
      <c r="AD2408" s="807"/>
      <c r="AE2408" s="807"/>
      <c r="AF2408" s="807"/>
      <c r="AG2408" s="807"/>
      <c r="AH2408" s="807"/>
      <c r="AI2408" s="807"/>
      <c r="AJ2408" s="807"/>
    </row>
    <row r="2409" spans="2:36" ht="30" customHeight="1" x14ac:dyDescent="0.25">
      <c r="B2409" s="784">
        <v>2401</v>
      </c>
      <c r="C2409" s="785" t="s">
        <v>2809</v>
      </c>
      <c r="D2409" s="783" t="s">
        <v>15394</v>
      </c>
      <c r="E2409" s="807" t="s">
        <v>15396</v>
      </c>
      <c r="F2409" s="854" t="s">
        <v>12561</v>
      </c>
      <c r="G2409" s="807" t="s">
        <v>10200</v>
      </c>
      <c r="H2409" s="807"/>
      <c r="I2409" s="807"/>
      <c r="J2409" s="807"/>
      <c r="K2409" s="807"/>
      <c r="L2409" s="807">
        <f t="shared" si="188"/>
        <v>12.96</v>
      </c>
      <c r="M2409" s="807"/>
      <c r="N2409" s="786">
        <v>1.08</v>
      </c>
      <c r="O2409" s="788"/>
      <c r="P2409" s="788"/>
      <c r="Q2409" s="782" t="s">
        <v>12561</v>
      </c>
      <c r="R2409" s="807" t="s">
        <v>16715</v>
      </c>
      <c r="S2409" s="807" t="s">
        <v>8952</v>
      </c>
      <c r="T2409" s="800" t="s">
        <v>15398</v>
      </c>
      <c r="U2409" s="807"/>
      <c r="V2409" s="963"/>
      <c r="W2409" s="807"/>
      <c r="X2409" s="807"/>
      <c r="Y2409" s="807"/>
      <c r="Z2409" s="807" t="s">
        <v>12901</v>
      </c>
      <c r="AA2409" s="807"/>
      <c r="AB2409" s="807"/>
      <c r="AC2409" s="807"/>
      <c r="AD2409" s="807"/>
      <c r="AE2409" s="807"/>
      <c r="AF2409" s="807"/>
      <c r="AG2409" s="807"/>
      <c r="AH2409" s="807"/>
      <c r="AI2409" s="807"/>
      <c r="AJ2409" s="807"/>
    </row>
    <row r="2410" spans="2:36" ht="30" customHeight="1" x14ac:dyDescent="0.25">
      <c r="B2410" s="784">
        <v>2402</v>
      </c>
      <c r="C2410" s="785" t="s">
        <v>3162</v>
      </c>
      <c r="D2410" s="783" t="s">
        <v>15395</v>
      </c>
      <c r="E2410" s="807" t="s">
        <v>15397</v>
      </c>
      <c r="F2410" s="854" t="s">
        <v>12561</v>
      </c>
      <c r="G2410" s="807" t="s">
        <v>10200</v>
      </c>
      <c r="H2410" s="807"/>
      <c r="I2410" s="807"/>
      <c r="J2410" s="807"/>
      <c r="K2410" s="807"/>
      <c r="L2410" s="807">
        <f t="shared" si="188"/>
        <v>12.96</v>
      </c>
      <c r="M2410" s="807"/>
      <c r="N2410" s="786">
        <v>1.08</v>
      </c>
      <c r="O2410" s="788"/>
      <c r="P2410" s="788"/>
      <c r="Q2410" s="782" t="s">
        <v>12561</v>
      </c>
      <c r="R2410" s="807" t="s">
        <v>16715</v>
      </c>
      <c r="S2410" s="807" t="s">
        <v>8952</v>
      </c>
      <c r="T2410" s="800" t="s">
        <v>15399</v>
      </c>
      <c r="U2410" s="807"/>
      <c r="V2410" s="963"/>
      <c r="W2410" s="807"/>
      <c r="X2410" s="807"/>
      <c r="Y2410" s="807"/>
      <c r="Z2410" s="807" t="s">
        <v>9475</v>
      </c>
      <c r="AA2410" s="807"/>
      <c r="AB2410" s="807"/>
      <c r="AC2410" s="807"/>
      <c r="AD2410" s="807"/>
      <c r="AE2410" s="807"/>
      <c r="AF2410" s="807"/>
      <c r="AG2410" s="807"/>
      <c r="AH2410" s="807"/>
      <c r="AI2410" s="807"/>
      <c r="AJ2410" s="807"/>
    </row>
    <row r="2411" spans="2:36" ht="45" customHeight="1" x14ac:dyDescent="0.25">
      <c r="B2411" s="784">
        <v>2403</v>
      </c>
      <c r="C2411" s="785" t="s">
        <v>2759</v>
      </c>
      <c r="D2411" s="783" t="s">
        <v>15403</v>
      </c>
      <c r="E2411" s="800" t="s">
        <v>15562</v>
      </c>
      <c r="F2411" s="783" t="s">
        <v>15362</v>
      </c>
      <c r="G2411" s="807" t="s">
        <v>10200</v>
      </c>
      <c r="H2411" s="807"/>
      <c r="I2411" s="807"/>
      <c r="J2411" s="807"/>
      <c r="K2411" s="807"/>
      <c r="L2411" s="807">
        <f t="shared" si="188"/>
        <v>118.79999999999998</v>
      </c>
      <c r="M2411" s="807"/>
      <c r="N2411" s="782">
        <v>9.8999999999999986</v>
      </c>
      <c r="O2411" s="788"/>
      <c r="P2411" s="788"/>
      <c r="Q2411" s="800" t="s">
        <v>15362</v>
      </c>
      <c r="R2411" s="807" t="s">
        <v>16715</v>
      </c>
      <c r="S2411" s="807" t="s">
        <v>8952</v>
      </c>
      <c r="T2411" s="800" t="s">
        <v>15407</v>
      </c>
      <c r="U2411" s="807"/>
      <c r="V2411" s="963"/>
      <c r="W2411" s="807"/>
      <c r="X2411" s="807"/>
      <c r="Y2411" s="807"/>
      <c r="Z2411" s="807"/>
      <c r="AA2411" s="807"/>
      <c r="AB2411" s="807"/>
      <c r="AC2411" s="807"/>
      <c r="AD2411" s="807"/>
      <c r="AE2411" s="807"/>
      <c r="AF2411" s="807"/>
      <c r="AG2411" s="807"/>
      <c r="AH2411" s="807"/>
      <c r="AI2411" s="807"/>
      <c r="AJ2411" s="807"/>
    </row>
    <row r="2412" spans="2:36" ht="30" customHeight="1" x14ac:dyDescent="0.25">
      <c r="B2412" s="784">
        <v>2404</v>
      </c>
      <c r="C2412" s="785" t="s">
        <v>3162</v>
      </c>
      <c r="D2412" s="783" t="s">
        <v>15404</v>
      </c>
      <c r="E2412" s="800" t="s">
        <v>15485</v>
      </c>
      <c r="F2412" s="783" t="s">
        <v>15363</v>
      </c>
      <c r="G2412" s="807" t="s">
        <v>10200</v>
      </c>
      <c r="H2412" s="807"/>
      <c r="I2412" s="807"/>
      <c r="J2412" s="807"/>
      <c r="K2412" s="807"/>
      <c r="L2412" s="807">
        <f t="shared" si="188"/>
        <v>15.84</v>
      </c>
      <c r="M2412" s="807"/>
      <c r="N2412" s="782">
        <v>1.32</v>
      </c>
      <c r="O2412" s="788"/>
      <c r="P2412" s="788"/>
      <c r="Q2412" s="800" t="s">
        <v>15363</v>
      </c>
      <c r="R2412" s="807" t="s">
        <v>16715</v>
      </c>
      <c r="S2412" s="807" t="s">
        <v>8952</v>
      </c>
      <c r="T2412" s="800" t="s">
        <v>15408</v>
      </c>
      <c r="U2412" s="807"/>
      <c r="V2412" s="963"/>
      <c r="W2412" s="807"/>
      <c r="X2412" s="807"/>
      <c r="Y2412" s="807"/>
      <c r="Z2412" s="807"/>
      <c r="AA2412" s="807"/>
      <c r="AB2412" s="807"/>
      <c r="AC2412" s="807"/>
      <c r="AD2412" s="807"/>
      <c r="AE2412" s="807"/>
      <c r="AF2412" s="807"/>
      <c r="AG2412" s="807"/>
      <c r="AH2412" s="807"/>
      <c r="AI2412" s="807"/>
      <c r="AJ2412" s="807"/>
    </row>
    <row r="2413" spans="2:36" ht="45" customHeight="1" x14ac:dyDescent="0.25">
      <c r="B2413" s="784">
        <v>2405</v>
      </c>
      <c r="C2413" s="785" t="s">
        <v>2759</v>
      </c>
      <c r="D2413" s="783" t="s">
        <v>15405</v>
      </c>
      <c r="E2413" s="800" t="s">
        <v>15561</v>
      </c>
      <c r="F2413" s="783" t="s">
        <v>15364</v>
      </c>
      <c r="G2413" s="807" t="s">
        <v>10200</v>
      </c>
      <c r="H2413" s="807"/>
      <c r="I2413" s="807"/>
      <c r="J2413" s="807"/>
      <c r="K2413" s="807"/>
      <c r="L2413" s="807">
        <f t="shared" si="188"/>
        <v>39.6</v>
      </c>
      <c r="M2413" s="807"/>
      <c r="N2413" s="782">
        <v>3.3000000000000003</v>
      </c>
      <c r="O2413" s="788"/>
      <c r="P2413" s="788"/>
      <c r="Q2413" s="800" t="s">
        <v>15364</v>
      </c>
      <c r="R2413" s="807" t="s">
        <v>16715</v>
      </c>
      <c r="S2413" s="807" t="s">
        <v>8952</v>
      </c>
      <c r="T2413" s="800" t="s">
        <v>15409</v>
      </c>
      <c r="U2413" s="807"/>
      <c r="V2413" s="963">
        <v>1</v>
      </c>
      <c r="W2413" s="807"/>
      <c r="X2413" s="807"/>
      <c r="Y2413" s="807"/>
      <c r="Z2413" s="807"/>
      <c r="AA2413" s="807"/>
      <c r="AB2413" s="807"/>
      <c r="AC2413" s="807"/>
      <c r="AD2413" s="807"/>
      <c r="AE2413" s="807"/>
      <c r="AF2413" s="807"/>
      <c r="AG2413" s="807"/>
      <c r="AH2413" s="807"/>
      <c r="AI2413" s="807"/>
      <c r="AJ2413" s="807"/>
    </row>
    <row r="2414" spans="2:36" ht="30" customHeight="1" x14ac:dyDescent="0.25">
      <c r="B2414" s="784">
        <v>2406</v>
      </c>
      <c r="C2414" s="785" t="s">
        <v>2768</v>
      </c>
      <c r="D2414" s="783" t="s">
        <v>15406</v>
      </c>
      <c r="E2414" s="800" t="s">
        <v>15560</v>
      </c>
      <c r="F2414" s="783" t="s">
        <v>15365</v>
      </c>
      <c r="G2414" s="807" t="s">
        <v>10200</v>
      </c>
      <c r="H2414" s="807"/>
      <c r="I2414" s="807"/>
      <c r="J2414" s="807"/>
      <c r="K2414" s="807"/>
      <c r="L2414" s="807">
        <f t="shared" si="188"/>
        <v>237.60000000000002</v>
      </c>
      <c r="M2414" s="807"/>
      <c r="N2414" s="782">
        <v>19.8</v>
      </c>
      <c r="O2414" s="788"/>
      <c r="P2414" s="788"/>
      <c r="Q2414" s="800" t="s">
        <v>15365</v>
      </c>
      <c r="R2414" s="807" t="s">
        <v>16715</v>
      </c>
      <c r="S2414" s="807" t="s">
        <v>8952</v>
      </c>
      <c r="T2414" s="800" t="s">
        <v>15410</v>
      </c>
      <c r="U2414" s="807"/>
      <c r="V2414" s="963">
        <v>6</v>
      </c>
      <c r="W2414" s="807"/>
      <c r="X2414" s="807"/>
      <c r="Y2414" s="807"/>
      <c r="Z2414" s="807"/>
      <c r="AA2414" s="807"/>
      <c r="AB2414" s="807"/>
      <c r="AC2414" s="807"/>
      <c r="AD2414" s="807"/>
      <c r="AE2414" s="807"/>
      <c r="AF2414" s="807"/>
      <c r="AG2414" s="807"/>
      <c r="AH2414" s="807"/>
      <c r="AI2414" s="807"/>
      <c r="AJ2414" s="807"/>
    </row>
    <row r="2415" spans="2:36" ht="30" customHeight="1" x14ac:dyDescent="0.25">
      <c r="B2415" s="784">
        <v>2407</v>
      </c>
      <c r="C2415" s="785" t="s">
        <v>2817</v>
      </c>
      <c r="D2415" s="783" t="s">
        <v>15558</v>
      </c>
      <c r="E2415" s="800" t="s">
        <v>15559</v>
      </c>
      <c r="F2415" s="783" t="s">
        <v>2813</v>
      </c>
      <c r="G2415" s="807" t="s">
        <v>10200</v>
      </c>
      <c r="H2415" s="807"/>
      <c r="I2415" s="807"/>
      <c r="J2415" s="807"/>
      <c r="K2415" s="807"/>
      <c r="L2415" s="807">
        <f t="shared" si="188"/>
        <v>79.2</v>
      </c>
      <c r="M2415" s="807"/>
      <c r="N2415" s="782">
        <v>6.6000000000000005</v>
      </c>
      <c r="O2415" s="788"/>
      <c r="P2415" s="788"/>
      <c r="Q2415" s="800" t="s">
        <v>2813</v>
      </c>
      <c r="R2415" s="807" t="s">
        <v>16715</v>
      </c>
      <c r="S2415" s="807" t="s">
        <v>8952</v>
      </c>
      <c r="T2415" s="800" t="s">
        <v>2816</v>
      </c>
      <c r="U2415" s="807"/>
      <c r="V2415" s="963">
        <v>2</v>
      </c>
      <c r="W2415" s="807"/>
      <c r="X2415" s="807"/>
      <c r="Y2415" s="807"/>
      <c r="Z2415" s="807"/>
      <c r="AA2415" s="807"/>
      <c r="AB2415" s="807"/>
      <c r="AC2415" s="807"/>
      <c r="AD2415" s="807"/>
      <c r="AE2415" s="807"/>
      <c r="AF2415" s="807"/>
      <c r="AG2415" s="807"/>
      <c r="AH2415" s="807"/>
      <c r="AI2415" s="807"/>
      <c r="AJ2415" s="807"/>
    </row>
    <row r="2416" spans="2:36" ht="30" customHeight="1" x14ac:dyDescent="0.25">
      <c r="B2416" s="784">
        <v>2408</v>
      </c>
      <c r="C2416" s="785" t="s">
        <v>2768</v>
      </c>
      <c r="D2416" s="783" t="s">
        <v>15557</v>
      </c>
      <c r="E2416" s="800" t="s">
        <v>15556</v>
      </c>
      <c r="F2416" s="783" t="s">
        <v>15366</v>
      </c>
      <c r="G2416" s="807" t="s">
        <v>10200</v>
      </c>
      <c r="H2416" s="807"/>
      <c r="I2416" s="807"/>
      <c r="J2416" s="807"/>
      <c r="K2416" s="807"/>
      <c r="L2416" s="807">
        <f t="shared" si="188"/>
        <v>132</v>
      </c>
      <c r="M2416" s="807"/>
      <c r="N2416" s="782">
        <v>11</v>
      </c>
      <c r="O2416" s="788"/>
      <c r="P2416" s="788"/>
      <c r="Q2416" s="800" t="s">
        <v>15366</v>
      </c>
      <c r="R2416" s="807" t="s">
        <v>16715</v>
      </c>
      <c r="S2416" s="807" t="s">
        <v>8952</v>
      </c>
      <c r="T2416" s="800" t="s">
        <v>15411</v>
      </c>
      <c r="U2416" s="807"/>
      <c r="V2416" s="963">
        <v>2</v>
      </c>
      <c r="W2416" s="807" t="s">
        <v>11482</v>
      </c>
      <c r="X2416" s="807">
        <v>1</v>
      </c>
      <c r="Y2416" s="807" t="s">
        <v>14681</v>
      </c>
      <c r="Z2416" s="807"/>
      <c r="AA2416" s="807"/>
      <c r="AB2416" s="807"/>
      <c r="AC2416" s="807"/>
      <c r="AD2416" s="807"/>
      <c r="AE2416" s="807"/>
      <c r="AF2416" s="807"/>
      <c r="AG2416" s="807"/>
      <c r="AH2416" s="807"/>
      <c r="AI2416" s="807"/>
      <c r="AJ2416" s="807"/>
    </row>
    <row r="2417" spans="2:36" ht="45" customHeight="1" x14ac:dyDescent="0.25">
      <c r="B2417" s="784">
        <v>2409</v>
      </c>
      <c r="C2417" s="785" t="s">
        <v>2759</v>
      </c>
      <c r="D2417" s="783" t="s">
        <v>15555</v>
      </c>
      <c r="E2417" s="800" t="s">
        <v>15554</v>
      </c>
      <c r="F2417" s="783" t="s">
        <v>15367</v>
      </c>
      <c r="G2417" s="807" t="s">
        <v>10200</v>
      </c>
      <c r="H2417" s="807"/>
      <c r="I2417" s="807"/>
      <c r="J2417" s="807"/>
      <c r="K2417" s="807"/>
      <c r="L2417" s="807">
        <f t="shared" si="188"/>
        <v>7.92</v>
      </c>
      <c r="M2417" s="807"/>
      <c r="N2417" s="782">
        <v>0.66</v>
      </c>
      <c r="O2417" s="788"/>
      <c r="P2417" s="788"/>
      <c r="Q2417" s="800" t="s">
        <v>15367</v>
      </c>
      <c r="R2417" s="807" t="s">
        <v>16715</v>
      </c>
      <c r="S2417" s="807" t="s">
        <v>8952</v>
      </c>
      <c r="T2417" s="800" t="s">
        <v>15412</v>
      </c>
      <c r="U2417" s="807"/>
      <c r="V2417" s="963"/>
      <c r="W2417" s="807"/>
      <c r="X2417" s="807"/>
      <c r="Y2417" s="807"/>
      <c r="Z2417" s="807" t="s">
        <v>1589</v>
      </c>
      <c r="AA2417" s="807"/>
      <c r="AB2417" s="807"/>
      <c r="AC2417" s="807"/>
      <c r="AD2417" s="807"/>
      <c r="AE2417" s="807"/>
      <c r="AF2417" s="807"/>
      <c r="AG2417" s="807"/>
      <c r="AH2417" s="807"/>
      <c r="AI2417" s="807"/>
      <c r="AJ2417" s="807"/>
    </row>
    <row r="2418" spans="2:36" ht="45" customHeight="1" x14ac:dyDescent="0.25">
      <c r="B2418" s="784">
        <v>2410</v>
      </c>
      <c r="C2418" s="785" t="s">
        <v>2759</v>
      </c>
      <c r="D2418" s="783" t="s">
        <v>15553</v>
      </c>
      <c r="E2418" s="783" t="s">
        <v>15552</v>
      </c>
      <c r="F2418" s="783" t="s">
        <v>15368</v>
      </c>
      <c r="G2418" s="807" t="s">
        <v>10200</v>
      </c>
      <c r="H2418" s="807"/>
      <c r="I2418" s="807"/>
      <c r="J2418" s="807"/>
      <c r="K2418" s="807"/>
      <c r="L2418" s="807">
        <f t="shared" si="188"/>
        <v>28.800000000000004</v>
      </c>
      <c r="M2418" s="807"/>
      <c r="N2418" s="782">
        <v>2.4000000000000004</v>
      </c>
      <c r="O2418" s="788"/>
      <c r="P2418" s="788"/>
      <c r="Q2418" s="800" t="s">
        <v>15368</v>
      </c>
      <c r="R2418" s="807" t="s">
        <v>16715</v>
      </c>
      <c r="S2418" s="807" t="s">
        <v>8952</v>
      </c>
      <c r="T2418" s="800" t="s">
        <v>15413</v>
      </c>
      <c r="U2418" s="807"/>
      <c r="V2418" s="963"/>
      <c r="W2418" s="807"/>
      <c r="X2418" s="807"/>
      <c r="Y2418" s="807"/>
      <c r="Z2418" s="807" t="s">
        <v>9475</v>
      </c>
      <c r="AA2418" s="807"/>
      <c r="AB2418" s="807"/>
      <c r="AC2418" s="807"/>
      <c r="AD2418" s="807"/>
      <c r="AE2418" s="807"/>
      <c r="AF2418" s="807"/>
      <c r="AG2418" s="807"/>
      <c r="AH2418" s="807"/>
      <c r="AI2418" s="807"/>
      <c r="AJ2418" s="807"/>
    </row>
    <row r="2419" spans="2:36" ht="45" customHeight="1" x14ac:dyDescent="0.25">
      <c r="B2419" s="784">
        <v>2411</v>
      </c>
      <c r="C2419" s="785" t="s">
        <v>2759</v>
      </c>
      <c r="D2419" s="783" t="s">
        <v>17571</v>
      </c>
      <c r="E2419" s="800" t="s">
        <v>17572</v>
      </c>
      <c r="F2419" s="783" t="s">
        <v>15370</v>
      </c>
      <c r="G2419" s="807" t="s">
        <v>10200</v>
      </c>
      <c r="H2419" s="807"/>
      <c r="I2419" s="807"/>
      <c r="J2419" s="807"/>
      <c r="K2419" s="807"/>
      <c r="L2419" s="807">
        <f t="shared" si="188"/>
        <v>79.199999999999989</v>
      </c>
      <c r="M2419" s="807"/>
      <c r="N2419" s="782">
        <v>6.6</v>
      </c>
      <c r="O2419" s="788"/>
      <c r="P2419" s="788"/>
      <c r="Q2419" s="800" t="s">
        <v>15370</v>
      </c>
      <c r="R2419" s="807" t="s">
        <v>16715</v>
      </c>
      <c r="S2419" s="807" t="s">
        <v>8952</v>
      </c>
      <c r="T2419" s="800" t="s">
        <v>17472</v>
      </c>
      <c r="U2419" s="807"/>
      <c r="V2419" s="963">
        <v>2</v>
      </c>
      <c r="W2419" s="807"/>
      <c r="X2419" s="807"/>
      <c r="Y2419" s="807"/>
      <c r="Z2419" s="807"/>
      <c r="AA2419" s="807"/>
      <c r="AB2419" s="807"/>
      <c r="AC2419" s="807"/>
      <c r="AD2419" s="807"/>
      <c r="AE2419" s="807"/>
      <c r="AF2419" s="807"/>
      <c r="AG2419" s="807"/>
      <c r="AH2419" s="807"/>
      <c r="AI2419" s="807"/>
      <c r="AJ2419" s="807"/>
    </row>
    <row r="2420" spans="2:36" ht="30" customHeight="1" x14ac:dyDescent="0.25">
      <c r="B2420" s="784">
        <v>2412</v>
      </c>
      <c r="C2420" s="785" t="s">
        <v>2809</v>
      </c>
      <c r="D2420" s="783" t="s">
        <v>15550</v>
      </c>
      <c r="E2420" s="800" t="s">
        <v>15551</v>
      </c>
      <c r="F2420" s="783" t="s">
        <v>15371</v>
      </c>
      <c r="G2420" s="807" t="s">
        <v>10200</v>
      </c>
      <c r="H2420" s="807"/>
      <c r="I2420" s="807"/>
      <c r="J2420" s="807"/>
      <c r="K2420" s="807"/>
      <c r="L2420" s="807">
        <f t="shared" si="188"/>
        <v>13.200000000000001</v>
      </c>
      <c r="M2420" s="807"/>
      <c r="N2420" s="782">
        <v>1.1000000000000001</v>
      </c>
      <c r="O2420" s="788"/>
      <c r="P2420" s="788"/>
      <c r="Q2420" s="800" t="s">
        <v>15371</v>
      </c>
      <c r="R2420" s="807" t="s">
        <v>16715</v>
      </c>
      <c r="S2420" s="807" t="s">
        <v>8952</v>
      </c>
      <c r="T2420" s="800" t="s">
        <v>15414</v>
      </c>
      <c r="U2420" s="807"/>
      <c r="V2420" s="963">
        <v>1</v>
      </c>
      <c r="W2420" s="807"/>
      <c r="X2420" s="807"/>
      <c r="Y2420" s="807"/>
      <c r="Z2420" s="807"/>
      <c r="AA2420" s="807"/>
      <c r="AB2420" s="807"/>
      <c r="AC2420" s="807"/>
      <c r="AD2420" s="807"/>
      <c r="AE2420" s="807"/>
      <c r="AF2420" s="807"/>
      <c r="AG2420" s="807"/>
      <c r="AH2420" s="807"/>
      <c r="AI2420" s="807"/>
      <c r="AJ2420" s="807"/>
    </row>
    <row r="2421" spans="2:36" ht="45" customHeight="1" x14ac:dyDescent="0.25">
      <c r="B2421" s="784">
        <v>2413</v>
      </c>
      <c r="C2421" s="785" t="s">
        <v>2759</v>
      </c>
      <c r="D2421" s="783" t="s">
        <v>15548</v>
      </c>
      <c r="E2421" s="800" t="s">
        <v>15549</v>
      </c>
      <c r="F2421" s="783" t="s">
        <v>15547</v>
      </c>
      <c r="G2421" s="807" t="s">
        <v>10200</v>
      </c>
      <c r="H2421" s="807"/>
      <c r="I2421" s="807"/>
      <c r="J2421" s="807"/>
      <c r="K2421" s="807"/>
      <c r="L2421" s="807">
        <f t="shared" si="188"/>
        <v>28.800000000000004</v>
      </c>
      <c r="M2421" s="807"/>
      <c r="N2421" s="782">
        <v>2.4000000000000004</v>
      </c>
      <c r="O2421" s="788"/>
      <c r="P2421" s="788"/>
      <c r="Q2421" s="800" t="s">
        <v>15547</v>
      </c>
      <c r="R2421" s="807" t="s">
        <v>16715</v>
      </c>
      <c r="S2421" s="807" t="s">
        <v>8952</v>
      </c>
      <c r="T2421" s="800" t="s">
        <v>15415</v>
      </c>
      <c r="U2421" s="807"/>
      <c r="V2421" s="963"/>
      <c r="W2421" s="807"/>
      <c r="X2421" s="807"/>
      <c r="Y2421" s="807"/>
      <c r="Z2421" s="807" t="s">
        <v>9475</v>
      </c>
      <c r="AA2421" s="807"/>
      <c r="AB2421" s="807"/>
      <c r="AC2421" s="807"/>
      <c r="AD2421" s="807"/>
      <c r="AE2421" s="807"/>
      <c r="AF2421" s="807"/>
      <c r="AG2421" s="807"/>
      <c r="AH2421" s="807"/>
      <c r="AI2421" s="807"/>
      <c r="AJ2421" s="807"/>
    </row>
    <row r="2422" spans="2:36" ht="45" customHeight="1" x14ac:dyDescent="0.25">
      <c r="B2422" s="784">
        <v>2414</v>
      </c>
      <c r="C2422" s="785" t="s">
        <v>2759</v>
      </c>
      <c r="D2422" s="783" t="s">
        <v>15544</v>
      </c>
      <c r="E2422" s="800" t="s">
        <v>15546</v>
      </c>
      <c r="F2422" s="783" t="s">
        <v>15545</v>
      </c>
      <c r="G2422" s="807" t="s">
        <v>10200</v>
      </c>
      <c r="H2422" s="807"/>
      <c r="I2422" s="807"/>
      <c r="J2422" s="807"/>
      <c r="K2422" s="807"/>
      <c r="L2422" s="807">
        <f t="shared" si="188"/>
        <v>7.92</v>
      </c>
      <c r="M2422" s="807"/>
      <c r="N2422" s="782">
        <v>0.66</v>
      </c>
      <c r="O2422" s="788"/>
      <c r="P2422" s="788"/>
      <c r="Q2422" s="800" t="s">
        <v>15545</v>
      </c>
      <c r="R2422" s="807" t="s">
        <v>16715</v>
      </c>
      <c r="S2422" s="807" t="s">
        <v>8952</v>
      </c>
      <c r="T2422" s="800" t="s">
        <v>15416</v>
      </c>
      <c r="U2422" s="807"/>
      <c r="V2422" s="963"/>
      <c r="W2422" s="807"/>
      <c r="X2422" s="807"/>
      <c r="Y2422" s="807"/>
      <c r="Z2422" s="807" t="s">
        <v>1589</v>
      </c>
      <c r="AA2422" s="807"/>
      <c r="AB2422" s="807"/>
      <c r="AC2422" s="807"/>
      <c r="AD2422" s="807"/>
      <c r="AE2422" s="807"/>
      <c r="AF2422" s="807"/>
      <c r="AG2422" s="807"/>
      <c r="AH2422" s="807"/>
      <c r="AI2422" s="807"/>
      <c r="AJ2422" s="807"/>
    </row>
    <row r="2423" spans="2:36" ht="30" customHeight="1" x14ac:dyDescent="0.25">
      <c r="B2423" s="784">
        <v>2415</v>
      </c>
      <c r="C2423" s="785" t="s">
        <v>2768</v>
      </c>
      <c r="D2423" s="783" t="s">
        <v>15406</v>
      </c>
      <c r="E2423" s="800" t="s">
        <v>15542</v>
      </c>
      <c r="F2423" s="783" t="s">
        <v>15543</v>
      </c>
      <c r="G2423" s="807" t="s">
        <v>10200</v>
      </c>
      <c r="H2423" s="807"/>
      <c r="I2423" s="807"/>
      <c r="J2423" s="807"/>
      <c r="K2423" s="807"/>
      <c r="L2423" s="807">
        <f t="shared" si="188"/>
        <v>237.60000000000002</v>
      </c>
      <c r="M2423" s="807"/>
      <c r="N2423" s="782">
        <v>19.8</v>
      </c>
      <c r="O2423" s="788"/>
      <c r="P2423" s="788"/>
      <c r="Q2423" s="800" t="s">
        <v>15543</v>
      </c>
      <c r="R2423" s="807" t="s">
        <v>16715</v>
      </c>
      <c r="S2423" s="807" t="s">
        <v>8952</v>
      </c>
      <c r="T2423" s="800" t="s">
        <v>15417</v>
      </c>
      <c r="U2423" s="807"/>
      <c r="V2423" s="963">
        <v>6</v>
      </c>
      <c r="W2423" s="807"/>
      <c r="X2423" s="807"/>
      <c r="Y2423" s="807"/>
      <c r="Z2423" s="807"/>
      <c r="AA2423" s="807"/>
      <c r="AB2423" s="807"/>
      <c r="AC2423" s="807"/>
      <c r="AD2423" s="807"/>
      <c r="AE2423" s="807"/>
      <c r="AF2423" s="807"/>
      <c r="AG2423" s="807"/>
      <c r="AH2423" s="807"/>
      <c r="AI2423" s="807"/>
      <c r="AJ2423" s="807"/>
    </row>
    <row r="2424" spans="2:36" ht="45" customHeight="1" x14ac:dyDescent="0.25">
      <c r="B2424" s="784">
        <v>2416</v>
      </c>
      <c r="C2424" s="785" t="s">
        <v>2790</v>
      </c>
      <c r="D2424" s="783" t="s">
        <v>15541</v>
      </c>
      <c r="E2424" s="800" t="s">
        <v>15540</v>
      </c>
      <c r="F2424" s="783" t="s">
        <v>15372</v>
      </c>
      <c r="G2424" s="807" t="s">
        <v>10200</v>
      </c>
      <c r="H2424" s="807"/>
      <c r="I2424" s="807"/>
      <c r="J2424" s="807"/>
      <c r="K2424" s="807"/>
      <c r="L2424" s="807">
        <f t="shared" si="188"/>
        <v>85.800000000000011</v>
      </c>
      <c r="M2424" s="807"/>
      <c r="N2424" s="782">
        <v>7.15</v>
      </c>
      <c r="O2424" s="788"/>
      <c r="P2424" s="788"/>
      <c r="Q2424" s="800" t="s">
        <v>15372</v>
      </c>
      <c r="R2424" s="807" t="s">
        <v>16715</v>
      </c>
      <c r="S2424" s="807" t="s">
        <v>8952</v>
      </c>
      <c r="T2424" s="800" t="s">
        <v>15418</v>
      </c>
      <c r="U2424" s="807"/>
      <c r="V2424" s="963">
        <v>1</v>
      </c>
      <c r="W2424" s="807"/>
      <c r="X2424" s="807"/>
      <c r="Y2424" s="807"/>
      <c r="Z2424" s="807"/>
      <c r="AA2424" s="807"/>
      <c r="AB2424" s="807"/>
      <c r="AC2424" s="807"/>
      <c r="AD2424" s="807"/>
      <c r="AE2424" s="807"/>
      <c r="AF2424" s="807"/>
      <c r="AG2424" s="807"/>
      <c r="AH2424" s="807"/>
      <c r="AI2424" s="807"/>
      <c r="AJ2424" s="807"/>
    </row>
    <row r="2425" spans="2:36" ht="45" customHeight="1" x14ac:dyDescent="0.25">
      <c r="B2425" s="784">
        <v>2417</v>
      </c>
      <c r="C2425" s="798" t="s">
        <v>2759</v>
      </c>
      <c r="D2425" s="783" t="s">
        <v>15400</v>
      </c>
      <c r="E2425" s="800" t="s">
        <v>15476</v>
      </c>
      <c r="F2425" s="783" t="s">
        <v>15373</v>
      </c>
      <c r="G2425" s="807" t="s">
        <v>10200</v>
      </c>
      <c r="H2425" s="807"/>
      <c r="I2425" s="807"/>
      <c r="J2425" s="807"/>
      <c r="K2425" s="807"/>
      <c r="L2425" s="807">
        <f t="shared" si="188"/>
        <v>79.2</v>
      </c>
      <c r="M2425" s="807"/>
      <c r="N2425" s="782">
        <v>6.6000000000000005</v>
      </c>
      <c r="O2425" s="788"/>
      <c r="P2425" s="788"/>
      <c r="Q2425" s="800" t="s">
        <v>15373</v>
      </c>
      <c r="R2425" s="807" t="s">
        <v>16715</v>
      </c>
      <c r="S2425" s="807" t="s">
        <v>8952</v>
      </c>
      <c r="T2425" s="800" t="s">
        <v>3250</v>
      </c>
      <c r="U2425" s="807"/>
      <c r="V2425" s="963">
        <v>2</v>
      </c>
      <c r="W2425" s="807"/>
      <c r="X2425" s="807"/>
      <c r="Y2425" s="807"/>
      <c r="Z2425" s="807"/>
      <c r="AA2425" s="807"/>
      <c r="AB2425" s="807"/>
      <c r="AC2425" s="807"/>
      <c r="AD2425" s="807"/>
      <c r="AE2425" s="807"/>
      <c r="AF2425" s="807"/>
      <c r="AG2425" s="807"/>
      <c r="AH2425" s="807"/>
      <c r="AI2425" s="807"/>
      <c r="AJ2425" s="807"/>
    </row>
    <row r="2426" spans="2:36" ht="30" customHeight="1" x14ac:dyDescent="0.25">
      <c r="B2426" s="784">
        <v>2418</v>
      </c>
      <c r="C2426" s="785" t="s">
        <v>2809</v>
      </c>
      <c r="D2426" s="783" t="s">
        <v>15539</v>
      </c>
      <c r="E2426" s="800" t="s">
        <v>15538</v>
      </c>
      <c r="F2426" s="783" t="s">
        <v>15374</v>
      </c>
      <c r="G2426" s="807" t="s">
        <v>10200</v>
      </c>
      <c r="H2426" s="807"/>
      <c r="I2426" s="807"/>
      <c r="J2426" s="807"/>
      <c r="K2426" s="807"/>
      <c r="L2426" s="807">
        <f t="shared" si="188"/>
        <v>52.800000000000004</v>
      </c>
      <c r="M2426" s="807"/>
      <c r="N2426" s="782">
        <v>4.4000000000000004</v>
      </c>
      <c r="O2426" s="788"/>
      <c r="P2426" s="788"/>
      <c r="Q2426" s="800" t="s">
        <v>15374</v>
      </c>
      <c r="R2426" s="807" t="s">
        <v>16715</v>
      </c>
      <c r="S2426" s="807" t="s">
        <v>8952</v>
      </c>
      <c r="T2426" s="800" t="s">
        <v>15419</v>
      </c>
      <c r="U2426" s="807"/>
      <c r="V2426" s="963">
        <v>1</v>
      </c>
      <c r="W2426" s="807"/>
      <c r="X2426" s="807"/>
      <c r="Y2426" s="807"/>
      <c r="Z2426" s="807"/>
      <c r="AA2426" s="807"/>
      <c r="AB2426" s="807"/>
      <c r="AC2426" s="807"/>
      <c r="AD2426" s="807"/>
      <c r="AE2426" s="807"/>
      <c r="AF2426" s="807"/>
      <c r="AG2426" s="807"/>
      <c r="AH2426" s="807"/>
      <c r="AI2426" s="807"/>
      <c r="AJ2426" s="807"/>
    </row>
    <row r="2427" spans="2:36" ht="45" customHeight="1" x14ac:dyDescent="0.25">
      <c r="B2427" s="784">
        <v>2419</v>
      </c>
      <c r="C2427" s="785" t="s">
        <v>2759</v>
      </c>
      <c r="D2427" s="783" t="s">
        <v>15537</v>
      </c>
      <c r="E2427" s="800" t="s">
        <v>15536</v>
      </c>
      <c r="F2427" s="783" t="s">
        <v>15375</v>
      </c>
      <c r="G2427" s="807" t="s">
        <v>10200</v>
      </c>
      <c r="H2427" s="807"/>
      <c r="I2427" s="807"/>
      <c r="J2427" s="807"/>
      <c r="K2427" s="807"/>
      <c r="L2427" s="807">
        <f t="shared" si="188"/>
        <v>39.6</v>
      </c>
      <c r="M2427" s="807"/>
      <c r="N2427" s="782">
        <v>3.3000000000000003</v>
      </c>
      <c r="O2427" s="788"/>
      <c r="P2427" s="788"/>
      <c r="Q2427" s="800" t="s">
        <v>15375</v>
      </c>
      <c r="R2427" s="807" t="s">
        <v>16715</v>
      </c>
      <c r="S2427" s="807" t="s">
        <v>8952</v>
      </c>
      <c r="T2427" s="800" t="s">
        <v>15420</v>
      </c>
      <c r="U2427" s="807"/>
      <c r="V2427" s="963">
        <v>1</v>
      </c>
      <c r="W2427" s="807"/>
      <c r="X2427" s="807"/>
      <c r="Y2427" s="807"/>
      <c r="Z2427" s="807"/>
      <c r="AA2427" s="807"/>
      <c r="AB2427" s="807"/>
      <c r="AC2427" s="807"/>
      <c r="AD2427" s="807"/>
      <c r="AE2427" s="807"/>
      <c r="AF2427" s="807"/>
      <c r="AG2427" s="807"/>
      <c r="AH2427" s="807"/>
      <c r="AI2427" s="807"/>
      <c r="AJ2427" s="807"/>
    </row>
    <row r="2428" spans="2:36" ht="45" customHeight="1" x14ac:dyDescent="0.25">
      <c r="B2428" s="784">
        <v>2420</v>
      </c>
      <c r="C2428" s="785" t="s">
        <v>9500</v>
      </c>
      <c r="D2428" s="783" t="s">
        <v>15534</v>
      </c>
      <c r="E2428" s="800" t="s">
        <v>15533</v>
      </c>
      <c r="F2428" s="783" t="s">
        <v>2889</v>
      </c>
      <c r="G2428" s="807" t="s">
        <v>10200</v>
      </c>
      <c r="H2428" s="807"/>
      <c r="I2428" s="807"/>
      <c r="J2428" s="807"/>
      <c r="K2428" s="807"/>
      <c r="L2428" s="807">
        <f t="shared" si="188"/>
        <v>39.6</v>
      </c>
      <c r="M2428" s="807"/>
      <c r="N2428" s="782">
        <v>3.3000000000000003</v>
      </c>
      <c r="O2428" s="788"/>
      <c r="P2428" s="788"/>
      <c r="Q2428" s="800" t="s">
        <v>2889</v>
      </c>
      <c r="R2428" s="807" t="s">
        <v>16715</v>
      </c>
      <c r="S2428" s="807" t="s">
        <v>8952</v>
      </c>
      <c r="T2428" s="800" t="s">
        <v>2892</v>
      </c>
      <c r="U2428" s="807"/>
      <c r="V2428" s="963">
        <v>1</v>
      </c>
      <c r="W2428" s="807"/>
      <c r="X2428" s="807"/>
      <c r="Y2428" s="807"/>
      <c r="Z2428" s="807"/>
      <c r="AA2428" s="807"/>
      <c r="AB2428" s="807"/>
      <c r="AC2428" s="807"/>
      <c r="AD2428" s="807"/>
      <c r="AE2428" s="807"/>
      <c r="AF2428" s="807"/>
      <c r="AG2428" s="807"/>
      <c r="AH2428" s="807"/>
      <c r="AI2428" s="807"/>
      <c r="AJ2428" s="807"/>
    </row>
    <row r="2429" spans="2:36" ht="30" customHeight="1" x14ac:dyDescent="0.25">
      <c r="B2429" s="784">
        <v>2421</v>
      </c>
      <c r="C2429" s="785" t="s">
        <v>3162</v>
      </c>
      <c r="D2429" s="783" t="s">
        <v>15401</v>
      </c>
      <c r="E2429" s="800" t="s">
        <v>15532</v>
      </c>
      <c r="F2429" s="783" t="s">
        <v>15369</v>
      </c>
      <c r="G2429" s="807" t="s">
        <v>10200</v>
      </c>
      <c r="H2429" s="807"/>
      <c r="I2429" s="807"/>
      <c r="J2429" s="807"/>
      <c r="K2429" s="807"/>
      <c r="L2429" s="807">
        <f t="shared" si="188"/>
        <v>27.72</v>
      </c>
      <c r="M2429" s="807"/>
      <c r="N2429" s="782">
        <v>2.31</v>
      </c>
      <c r="O2429" s="788"/>
      <c r="P2429" s="788"/>
      <c r="Q2429" s="800" t="s">
        <v>15369</v>
      </c>
      <c r="R2429" s="807" t="s">
        <v>16715</v>
      </c>
      <c r="S2429" s="807" t="s">
        <v>8952</v>
      </c>
      <c r="T2429" s="800" t="s">
        <v>15422</v>
      </c>
      <c r="U2429" s="807"/>
      <c r="V2429" s="963"/>
      <c r="W2429" s="807"/>
      <c r="X2429" s="807"/>
      <c r="Y2429" s="807"/>
      <c r="Z2429" s="807" t="s">
        <v>11654</v>
      </c>
      <c r="AA2429" s="807"/>
      <c r="AB2429" s="807"/>
      <c r="AC2429" s="807"/>
      <c r="AD2429" s="807"/>
      <c r="AE2429" s="807"/>
      <c r="AF2429" s="807"/>
      <c r="AG2429" s="807"/>
      <c r="AH2429" s="807"/>
      <c r="AI2429" s="807"/>
      <c r="AJ2429" s="807"/>
    </row>
    <row r="2430" spans="2:36" ht="45" customHeight="1" x14ac:dyDescent="0.25">
      <c r="B2430" s="784">
        <v>2422</v>
      </c>
      <c r="C2430" s="785" t="s">
        <v>2809</v>
      </c>
      <c r="D2430" s="783" t="s">
        <v>15530</v>
      </c>
      <c r="E2430" s="800" t="s">
        <v>15531</v>
      </c>
      <c r="F2430" s="783" t="s">
        <v>15376</v>
      </c>
      <c r="G2430" s="807" t="s">
        <v>10200</v>
      </c>
      <c r="H2430" s="807"/>
      <c r="I2430" s="807"/>
      <c r="J2430" s="807"/>
      <c r="K2430" s="807"/>
      <c r="L2430" s="807">
        <f t="shared" si="188"/>
        <v>27</v>
      </c>
      <c r="M2430" s="807"/>
      <c r="N2430" s="782">
        <v>2.25</v>
      </c>
      <c r="O2430" s="788"/>
      <c r="P2430" s="788"/>
      <c r="Q2430" s="800" t="s">
        <v>15376</v>
      </c>
      <c r="R2430" s="807" t="s">
        <v>16715</v>
      </c>
      <c r="S2430" s="807" t="s">
        <v>8952</v>
      </c>
      <c r="T2430" s="800" t="s">
        <v>15423</v>
      </c>
      <c r="U2430" s="807"/>
      <c r="V2430" s="963"/>
      <c r="W2430" s="807"/>
      <c r="X2430" s="807"/>
      <c r="Y2430" s="807"/>
      <c r="Z2430" s="807" t="s">
        <v>11654</v>
      </c>
      <c r="AA2430" s="807"/>
      <c r="AB2430" s="807"/>
      <c r="AC2430" s="807"/>
      <c r="AD2430" s="807"/>
      <c r="AE2430" s="807"/>
      <c r="AF2430" s="807"/>
      <c r="AG2430" s="807"/>
      <c r="AH2430" s="807"/>
      <c r="AI2430" s="807"/>
      <c r="AJ2430" s="807"/>
    </row>
    <row r="2431" spans="2:36" ht="30" customHeight="1" x14ac:dyDescent="0.25">
      <c r="B2431" s="784">
        <v>2423</v>
      </c>
      <c r="C2431" s="785" t="s">
        <v>3034</v>
      </c>
      <c r="D2431" s="783" t="s">
        <v>15528</v>
      </c>
      <c r="E2431" s="800" t="s">
        <v>15529</v>
      </c>
      <c r="F2431" s="783" t="s">
        <v>15377</v>
      </c>
      <c r="G2431" s="807" t="s">
        <v>10200</v>
      </c>
      <c r="H2431" s="807"/>
      <c r="I2431" s="807"/>
      <c r="J2431" s="807"/>
      <c r="K2431" s="807"/>
      <c r="L2431" s="807">
        <f t="shared" si="188"/>
        <v>27</v>
      </c>
      <c r="M2431" s="807"/>
      <c r="N2431" s="782">
        <v>2.25</v>
      </c>
      <c r="O2431" s="788"/>
      <c r="P2431" s="788"/>
      <c r="Q2431" s="800" t="s">
        <v>15377</v>
      </c>
      <c r="R2431" s="807" t="s">
        <v>16715</v>
      </c>
      <c r="S2431" s="807" t="s">
        <v>8952</v>
      </c>
      <c r="T2431" s="800" t="s">
        <v>15424</v>
      </c>
      <c r="U2431" s="807"/>
      <c r="V2431" s="963"/>
      <c r="W2431" s="807"/>
      <c r="X2431" s="807"/>
      <c r="Y2431" s="807"/>
      <c r="Z2431" s="807"/>
      <c r="AA2431" s="807"/>
      <c r="AB2431" s="807"/>
      <c r="AC2431" s="807"/>
      <c r="AD2431" s="807"/>
      <c r="AE2431" s="807"/>
      <c r="AF2431" s="807"/>
      <c r="AG2431" s="807"/>
      <c r="AH2431" s="807"/>
      <c r="AI2431" s="807"/>
      <c r="AJ2431" s="807"/>
    </row>
    <row r="2432" spans="2:36" ht="30" customHeight="1" x14ac:dyDescent="0.25">
      <c r="B2432" s="784">
        <v>2424</v>
      </c>
      <c r="C2432" s="785" t="s">
        <v>2768</v>
      </c>
      <c r="D2432" s="783" t="s">
        <v>15519</v>
      </c>
      <c r="E2432" s="800" t="s">
        <v>15518</v>
      </c>
      <c r="F2432" s="783" t="s">
        <v>15378</v>
      </c>
      <c r="G2432" s="807" t="s">
        <v>10200</v>
      </c>
      <c r="H2432" s="807"/>
      <c r="I2432" s="807"/>
      <c r="J2432" s="807"/>
      <c r="K2432" s="807"/>
      <c r="L2432" s="807">
        <f t="shared" si="188"/>
        <v>26.400000000000002</v>
      </c>
      <c r="M2432" s="807"/>
      <c r="N2432" s="782">
        <v>2.2000000000000002</v>
      </c>
      <c r="O2432" s="788"/>
      <c r="P2432" s="788"/>
      <c r="Q2432" s="800" t="s">
        <v>15378</v>
      </c>
      <c r="R2432" s="807" t="s">
        <v>16715</v>
      </c>
      <c r="S2432" s="807" t="s">
        <v>8952</v>
      </c>
      <c r="T2432" s="800" t="s">
        <v>15425</v>
      </c>
      <c r="U2432" s="807"/>
      <c r="V2432" s="963">
        <v>2</v>
      </c>
      <c r="W2432" s="807"/>
      <c r="X2432" s="807"/>
      <c r="Y2432" s="807"/>
      <c r="Z2432" s="807"/>
      <c r="AA2432" s="807"/>
      <c r="AB2432" s="807"/>
      <c r="AC2432" s="807"/>
      <c r="AD2432" s="807"/>
      <c r="AE2432" s="807"/>
      <c r="AF2432" s="807"/>
      <c r="AG2432" s="807"/>
      <c r="AH2432" s="807"/>
      <c r="AI2432" s="807"/>
      <c r="AJ2432" s="807"/>
    </row>
    <row r="2433" spans="2:36" ht="45" customHeight="1" x14ac:dyDescent="0.25">
      <c r="B2433" s="784">
        <v>2425</v>
      </c>
      <c r="C2433" s="785" t="s">
        <v>2759</v>
      </c>
      <c r="D2433" s="783" t="s">
        <v>15527</v>
      </c>
      <c r="E2433" s="800" t="s">
        <v>15526</v>
      </c>
      <c r="F2433" s="783" t="s">
        <v>15379</v>
      </c>
      <c r="G2433" s="807" t="s">
        <v>10200</v>
      </c>
      <c r="H2433" s="807"/>
      <c r="I2433" s="807"/>
      <c r="J2433" s="807"/>
      <c r="K2433" s="807"/>
      <c r="L2433" s="807">
        <f t="shared" si="188"/>
        <v>39.6</v>
      </c>
      <c r="M2433" s="807"/>
      <c r="N2433" s="782">
        <v>3.3000000000000003</v>
      </c>
      <c r="O2433" s="788"/>
      <c r="P2433" s="788"/>
      <c r="Q2433" s="800" t="s">
        <v>15379</v>
      </c>
      <c r="R2433" s="807" t="s">
        <v>16715</v>
      </c>
      <c r="S2433" s="807" t="s">
        <v>8952</v>
      </c>
      <c r="T2433" s="800" t="s">
        <v>15426</v>
      </c>
      <c r="U2433" s="807"/>
      <c r="V2433" s="963">
        <v>1</v>
      </c>
      <c r="W2433" s="807"/>
      <c r="X2433" s="807"/>
      <c r="Y2433" s="807"/>
      <c r="Z2433" s="807"/>
      <c r="AA2433" s="807"/>
      <c r="AB2433" s="807"/>
      <c r="AC2433" s="807"/>
      <c r="AD2433" s="807"/>
      <c r="AE2433" s="807"/>
      <c r="AF2433" s="807"/>
      <c r="AG2433" s="807"/>
      <c r="AH2433" s="807"/>
      <c r="AI2433" s="807"/>
      <c r="AJ2433" s="807"/>
    </row>
    <row r="2434" spans="2:36" ht="45" customHeight="1" x14ac:dyDescent="0.25">
      <c r="B2434" s="784">
        <v>2426</v>
      </c>
      <c r="C2434" s="785" t="s">
        <v>2817</v>
      </c>
      <c r="D2434" s="783" t="s">
        <v>15523</v>
      </c>
      <c r="E2434" s="800" t="s">
        <v>15522</v>
      </c>
      <c r="F2434" s="783" t="s">
        <v>15380</v>
      </c>
      <c r="G2434" s="807" t="s">
        <v>10200</v>
      </c>
      <c r="H2434" s="807"/>
      <c r="I2434" s="807"/>
      <c r="J2434" s="807"/>
      <c r="K2434" s="807"/>
      <c r="L2434" s="807">
        <f t="shared" si="188"/>
        <v>288</v>
      </c>
      <c r="M2434" s="807"/>
      <c r="N2434" s="782">
        <v>24</v>
      </c>
      <c r="O2434" s="788"/>
      <c r="P2434" s="788"/>
      <c r="Q2434" s="800" t="s">
        <v>15380</v>
      </c>
      <c r="R2434" s="807" t="s">
        <v>16715</v>
      </c>
      <c r="S2434" s="807" t="s">
        <v>8952</v>
      </c>
      <c r="T2434" s="800" t="s">
        <v>15427</v>
      </c>
      <c r="U2434" s="807"/>
      <c r="V2434" s="963"/>
      <c r="W2434" s="807"/>
      <c r="X2434" s="807"/>
      <c r="Y2434" s="807"/>
      <c r="Z2434" s="807"/>
      <c r="AA2434" s="807">
        <v>1</v>
      </c>
      <c r="AB2434" s="807"/>
      <c r="AC2434" s="807"/>
      <c r="AD2434" s="807"/>
      <c r="AE2434" s="807"/>
      <c r="AF2434" s="807"/>
      <c r="AG2434" s="807"/>
      <c r="AH2434" s="807"/>
      <c r="AI2434" s="807"/>
      <c r="AJ2434" s="807"/>
    </row>
    <row r="2435" spans="2:36" ht="45" customHeight="1" x14ac:dyDescent="0.25">
      <c r="B2435" s="784">
        <v>2427</v>
      </c>
      <c r="C2435" s="785" t="s">
        <v>2759</v>
      </c>
      <c r="D2435" s="783" t="s">
        <v>15520</v>
      </c>
      <c r="E2435" s="800" t="s">
        <v>15521</v>
      </c>
      <c r="F2435" s="783" t="s">
        <v>15378</v>
      </c>
      <c r="G2435" s="807" t="s">
        <v>10200</v>
      </c>
      <c r="H2435" s="807"/>
      <c r="I2435" s="807"/>
      <c r="J2435" s="807"/>
      <c r="K2435" s="807"/>
      <c r="L2435" s="807">
        <f t="shared" si="188"/>
        <v>79.2</v>
      </c>
      <c r="M2435" s="807"/>
      <c r="N2435" s="782">
        <v>6.6000000000000005</v>
      </c>
      <c r="O2435" s="788"/>
      <c r="P2435" s="788"/>
      <c r="Q2435" s="800" t="s">
        <v>15378</v>
      </c>
      <c r="R2435" s="807" t="s">
        <v>16715</v>
      </c>
      <c r="S2435" s="807" t="s">
        <v>8952</v>
      </c>
      <c r="T2435" s="800" t="s">
        <v>15428</v>
      </c>
      <c r="U2435" s="807"/>
      <c r="V2435" s="963">
        <v>2</v>
      </c>
      <c r="W2435" s="807"/>
      <c r="X2435" s="807"/>
      <c r="Y2435" s="807"/>
      <c r="Z2435" s="807"/>
      <c r="AA2435" s="807"/>
      <c r="AB2435" s="807"/>
      <c r="AC2435" s="807"/>
      <c r="AD2435" s="807"/>
      <c r="AE2435" s="807"/>
      <c r="AF2435" s="807"/>
      <c r="AG2435" s="807"/>
      <c r="AH2435" s="807"/>
      <c r="AI2435" s="807"/>
      <c r="AJ2435" s="807"/>
    </row>
    <row r="2436" spans="2:36" ht="45" customHeight="1" x14ac:dyDescent="0.25">
      <c r="B2436" s="784">
        <v>2428</v>
      </c>
      <c r="C2436" s="785" t="s">
        <v>2759</v>
      </c>
      <c r="D2436" s="783" t="s">
        <v>15515</v>
      </c>
      <c r="E2436" s="800" t="s">
        <v>15516</v>
      </c>
      <c r="F2436" s="783" t="s">
        <v>15517</v>
      </c>
      <c r="G2436" s="807" t="s">
        <v>10200</v>
      </c>
      <c r="H2436" s="807"/>
      <c r="I2436" s="807"/>
      <c r="J2436" s="807"/>
      <c r="K2436" s="807"/>
      <c r="L2436" s="807">
        <f t="shared" si="188"/>
        <v>28.800000000000004</v>
      </c>
      <c r="M2436" s="807"/>
      <c r="N2436" s="782">
        <v>2.4000000000000004</v>
      </c>
      <c r="O2436" s="788"/>
      <c r="P2436" s="788"/>
      <c r="Q2436" s="800" t="s">
        <v>15517</v>
      </c>
      <c r="R2436" s="807" t="s">
        <v>16715</v>
      </c>
      <c r="S2436" s="807" t="s">
        <v>8952</v>
      </c>
      <c r="T2436" s="800" t="s">
        <v>15429</v>
      </c>
      <c r="U2436" s="807"/>
      <c r="V2436" s="963"/>
      <c r="W2436" s="807"/>
      <c r="X2436" s="807"/>
      <c r="Y2436" s="807"/>
      <c r="Z2436" s="807" t="s">
        <v>9475</v>
      </c>
      <c r="AA2436" s="807"/>
      <c r="AB2436" s="807"/>
      <c r="AC2436" s="807"/>
      <c r="AD2436" s="807"/>
      <c r="AE2436" s="807"/>
      <c r="AF2436" s="807"/>
      <c r="AG2436" s="807"/>
      <c r="AH2436" s="807"/>
      <c r="AI2436" s="807"/>
      <c r="AJ2436" s="807"/>
    </row>
    <row r="2437" spans="2:36" ht="45" customHeight="1" x14ac:dyDescent="0.25">
      <c r="B2437" s="784">
        <v>2429</v>
      </c>
      <c r="C2437" s="785" t="s">
        <v>2759</v>
      </c>
      <c r="D2437" s="783" t="s">
        <v>15402</v>
      </c>
      <c r="E2437" s="800" t="s">
        <v>15513</v>
      </c>
      <c r="F2437" s="783" t="s">
        <v>16583</v>
      </c>
      <c r="G2437" s="807" t="s">
        <v>10200</v>
      </c>
      <c r="H2437" s="807"/>
      <c r="I2437" s="807"/>
      <c r="J2437" s="807"/>
      <c r="K2437" s="807"/>
      <c r="L2437" s="807">
        <f t="shared" si="188"/>
        <v>23.759999999999998</v>
      </c>
      <c r="M2437" s="807"/>
      <c r="N2437" s="782">
        <v>1.98</v>
      </c>
      <c r="O2437" s="788"/>
      <c r="P2437" s="788"/>
      <c r="Q2437" s="800" t="s">
        <v>16583</v>
      </c>
      <c r="R2437" s="807" t="s">
        <v>16715</v>
      </c>
      <c r="S2437" s="807" t="s">
        <v>8952</v>
      </c>
      <c r="T2437" s="800" t="s">
        <v>15431</v>
      </c>
      <c r="U2437" s="807"/>
      <c r="V2437" s="963"/>
      <c r="W2437" s="807"/>
      <c r="X2437" s="807"/>
      <c r="Y2437" s="807"/>
      <c r="Z2437" s="807" t="s">
        <v>1589</v>
      </c>
      <c r="AA2437" s="807"/>
      <c r="AB2437" s="807"/>
      <c r="AC2437" s="807"/>
      <c r="AD2437" s="807"/>
      <c r="AE2437" s="807"/>
      <c r="AF2437" s="807"/>
      <c r="AG2437" s="807"/>
      <c r="AH2437" s="807"/>
      <c r="AI2437" s="807"/>
      <c r="AJ2437" s="807"/>
    </row>
    <row r="2438" spans="2:36" ht="45" customHeight="1" x14ac:dyDescent="0.25">
      <c r="B2438" s="784">
        <v>2430</v>
      </c>
      <c r="C2438" s="785" t="s">
        <v>2759</v>
      </c>
      <c r="D2438" s="783" t="s">
        <v>17188</v>
      </c>
      <c r="E2438" s="800" t="s">
        <v>17185</v>
      </c>
      <c r="F2438" s="783" t="s">
        <v>17189</v>
      </c>
      <c r="G2438" s="807" t="s">
        <v>10200</v>
      </c>
      <c r="H2438" s="807"/>
      <c r="I2438" s="807"/>
      <c r="J2438" s="807"/>
      <c r="K2438" s="807"/>
      <c r="L2438" s="807">
        <f t="shared" si="188"/>
        <v>39.6</v>
      </c>
      <c r="M2438" s="807"/>
      <c r="N2438" s="782">
        <v>3.3000000000000003</v>
      </c>
      <c r="O2438" s="788"/>
      <c r="P2438" s="788"/>
      <c r="Q2438" s="807" t="s">
        <v>17186</v>
      </c>
      <c r="R2438" s="807" t="s">
        <v>16715</v>
      </c>
      <c r="S2438" s="807" t="s">
        <v>8952</v>
      </c>
      <c r="T2438" s="800" t="s">
        <v>15432</v>
      </c>
      <c r="U2438" s="807">
        <v>4</v>
      </c>
      <c r="V2438" s="963">
        <v>1</v>
      </c>
      <c r="W2438" s="807"/>
      <c r="X2438" s="807"/>
      <c r="Y2438" s="807"/>
      <c r="Z2438" s="807"/>
      <c r="AA2438" s="807"/>
      <c r="AB2438" s="807"/>
      <c r="AC2438" s="807" t="s">
        <v>10027</v>
      </c>
      <c r="AD2438" s="807" t="s">
        <v>2239</v>
      </c>
      <c r="AE2438" s="807" t="s">
        <v>10027</v>
      </c>
      <c r="AF2438" s="807"/>
      <c r="AG2438" s="807"/>
      <c r="AH2438" s="807"/>
      <c r="AI2438" s="807"/>
      <c r="AJ2438" s="807"/>
    </row>
    <row r="2439" spans="2:36" ht="30" customHeight="1" x14ac:dyDescent="0.25">
      <c r="B2439" s="784">
        <v>2431</v>
      </c>
      <c r="C2439" s="785" t="s">
        <v>2809</v>
      </c>
      <c r="D2439" s="783" t="s">
        <v>15510</v>
      </c>
      <c r="E2439" s="800" t="s">
        <v>15511</v>
      </c>
      <c r="F2439" s="783" t="s">
        <v>13567</v>
      </c>
      <c r="G2439" s="807" t="s">
        <v>10200</v>
      </c>
      <c r="H2439" s="807"/>
      <c r="I2439" s="807"/>
      <c r="J2439" s="807"/>
      <c r="K2439" s="807"/>
      <c r="L2439" s="807">
        <f t="shared" si="188"/>
        <v>27</v>
      </c>
      <c r="M2439" s="807"/>
      <c r="N2439" s="782">
        <v>2.25</v>
      </c>
      <c r="O2439" s="788"/>
      <c r="P2439" s="788"/>
      <c r="Q2439" s="800" t="s">
        <v>13567</v>
      </c>
      <c r="R2439" s="807" t="s">
        <v>16715</v>
      </c>
      <c r="S2439" s="807" t="s">
        <v>8952</v>
      </c>
      <c r="T2439" s="800" t="s">
        <v>15434</v>
      </c>
      <c r="U2439" s="807"/>
      <c r="V2439" s="963"/>
      <c r="W2439" s="807"/>
      <c r="X2439" s="807"/>
      <c r="Y2439" s="807"/>
      <c r="Z2439" s="807" t="s">
        <v>11654</v>
      </c>
      <c r="AA2439" s="807"/>
      <c r="AB2439" s="807"/>
      <c r="AC2439" s="807"/>
      <c r="AD2439" s="807"/>
      <c r="AE2439" s="807"/>
      <c r="AF2439" s="807"/>
      <c r="AG2439" s="807"/>
      <c r="AH2439" s="807"/>
      <c r="AI2439" s="807"/>
      <c r="AJ2439" s="807"/>
    </row>
    <row r="2440" spans="2:36" ht="45" customHeight="1" x14ac:dyDescent="0.25">
      <c r="B2440" s="784">
        <v>2432</v>
      </c>
      <c r="C2440" s="785" t="s">
        <v>2759</v>
      </c>
      <c r="D2440" s="783" t="s">
        <v>15505</v>
      </c>
      <c r="E2440" s="800" t="s">
        <v>15507</v>
      </c>
      <c r="F2440" s="783" t="s">
        <v>15506</v>
      </c>
      <c r="G2440" s="807" t="s">
        <v>10200</v>
      </c>
      <c r="H2440" s="807"/>
      <c r="I2440" s="807"/>
      <c r="J2440" s="807"/>
      <c r="K2440" s="807"/>
      <c r="L2440" s="807">
        <f t="shared" si="188"/>
        <v>39.6</v>
      </c>
      <c r="M2440" s="807"/>
      <c r="N2440" s="782">
        <v>3.3000000000000003</v>
      </c>
      <c r="O2440" s="788"/>
      <c r="P2440" s="788"/>
      <c r="Q2440" s="800" t="s">
        <v>15506</v>
      </c>
      <c r="R2440" s="807" t="s">
        <v>16715</v>
      </c>
      <c r="S2440" s="807" t="s">
        <v>8952</v>
      </c>
      <c r="T2440" s="800" t="s">
        <v>15436</v>
      </c>
      <c r="U2440" s="807"/>
      <c r="V2440" s="963">
        <v>1</v>
      </c>
      <c r="W2440" s="807"/>
      <c r="X2440" s="807"/>
      <c r="Y2440" s="807"/>
      <c r="Z2440" s="807"/>
      <c r="AA2440" s="807"/>
      <c r="AB2440" s="807"/>
      <c r="AC2440" s="807"/>
      <c r="AD2440" s="807"/>
      <c r="AE2440" s="807"/>
      <c r="AF2440" s="807"/>
      <c r="AG2440" s="807"/>
      <c r="AH2440" s="807"/>
      <c r="AI2440" s="807"/>
      <c r="AJ2440" s="807"/>
    </row>
    <row r="2441" spans="2:36" ht="30" customHeight="1" x14ac:dyDescent="0.25">
      <c r="B2441" s="784">
        <v>2433</v>
      </c>
      <c r="C2441" s="785" t="s">
        <v>2809</v>
      </c>
      <c r="D2441" s="783" t="s">
        <v>15502</v>
      </c>
      <c r="E2441" s="800" t="s">
        <v>15503</v>
      </c>
      <c r="F2441" s="783" t="s">
        <v>12506</v>
      </c>
      <c r="G2441" s="807" t="s">
        <v>10200</v>
      </c>
      <c r="H2441" s="807"/>
      <c r="I2441" s="807"/>
      <c r="J2441" s="807"/>
      <c r="K2441" s="807"/>
      <c r="L2441" s="807">
        <f t="shared" si="188"/>
        <v>408</v>
      </c>
      <c r="M2441" s="807"/>
      <c r="N2441" s="782">
        <v>34</v>
      </c>
      <c r="O2441" s="788"/>
      <c r="P2441" s="788"/>
      <c r="Q2441" s="800" t="s">
        <v>12506</v>
      </c>
      <c r="R2441" s="807" t="s">
        <v>16715</v>
      </c>
      <c r="S2441" s="807" t="s">
        <v>8952</v>
      </c>
      <c r="T2441" s="800" t="s">
        <v>15437</v>
      </c>
      <c r="U2441" s="807"/>
      <c r="V2441" s="963"/>
      <c r="W2441" s="807"/>
      <c r="X2441" s="807"/>
      <c r="Y2441" s="807"/>
      <c r="Z2441" s="807" t="s">
        <v>1091</v>
      </c>
      <c r="AA2441" s="807">
        <v>1</v>
      </c>
      <c r="AB2441" s="807"/>
      <c r="AC2441" s="807"/>
      <c r="AD2441" s="807"/>
      <c r="AE2441" s="807"/>
      <c r="AF2441" s="807"/>
      <c r="AG2441" s="807"/>
      <c r="AH2441" s="807"/>
      <c r="AI2441" s="807"/>
      <c r="AJ2441" s="807"/>
    </row>
    <row r="2442" spans="2:36" ht="45" customHeight="1" x14ac:dyDescent="0.25">
      <c r="B2442" s="784">
        <v>2434</v>
      </c>
      <c r="C2442" s="785" t="s">
        <v>2759</v>
      </c>
      <c r="D2442" s="783" t="s">
        <v>16626</v>
      </c>
      <c r="E2442" s="800" t="s">
        <v>16625</v>
      </c>
      <c r="F2442" s="783" t="s">
        <v>16627</v>
      </c>
      <c r="G2442" s="807" t="s">
        <v>10200</v>
      </c>
      <c r="H2442" s="807"/>
      <c r="I2442" s="807"/>
      <c r="J2442" s="807"/>
      <c r="K2442" s="807"/>
      <c r="L2442" s="807">
        <f t="shared" si="188"/>
        <v>79.199999999999989</v>
      </c>
      <c r="M2442" s="807"/>
      <c r="N2442" s="782">
        <v>6.6</v>
      </c>
      <c r="O2442" s="788"/>
      <c r="P2442" s="788"/>
      <c r="Q2442" s="800" t="s">
        <v>16627</v>
      </c>
      <c r="R2442" s="807" t="s">
        <v>16715</v>
      </c>
      <c r="S2442" s="807" t="s">
        <v>8952</v>
      </c>
      <c r="T2442" s="800" t="s">
        <v>17490</v>
      </c>
      <c r="U2442" s="807">
        <v>6</v>
      </c>
      <c r="V2442" s="963"/>
      <c r="W2442" s="807"/>
      <c r="X2442" s="807">
        <v>1</v>
      </c>
      <c r="Y2442" s="807"/>
      <c r="Z2442" s="807" t="s">
        <v>1589</v>
      </c>
      <c r="AA2442" s="807"/>
      <c r="AB2442" s="807"/>
      <c r="AC2442" s="807" t="s">
        <v>10027</v>
      </c>
      <c r="AD2442" s="807" t="s">
        <v>10027</v>
      </c>
      <c r="AE2442" s="807" t="s">
        <v>10027</v>
      </c>
      <c r="AF2442" s="807"/>
      <c r="AG2442" s="807"/>
      <c r="AH2442" s="807"/>
      <c r="AI2442" s="807"/>
      <c r="AJ2442" s="807"/>
    </row>
    <row r="2443" spans="2:36" ht="45" customHeight="1" x14ac:dyDescent="0.25">
      <c r="B2443" s="784">
        <v>2435</v>
      </c>
      <c r="C2443" s="785" t="s">
        <v>2759</v>
      </c>
      <c r="D2443" s="783" t="s">
        <v>17573</v>
      </c>
      <c r="E2443" s="800" t="s">
        <v>17574</v>
      </c>
      <c r="F2443" s="783" t="s">
        <v>3062</v>
      </c>
      <c r="G2443" s="807" t="s">
        <v>10200</v>
      </c>
      <c r="H2443" s="807"/>
      <c r="I2443" s="807"/>
      <c r="J2443" s="807"/>
      <c r="K2443" s="807"/>
      <c r="L2443" s="807">
        <f t="shared" si="188"/>
        <v>28.800000000000004</v>
      </c>
      <c r="M2443" s="807"/>
      <c r="N2443" s="782">
        <v>2.4000000000000004</v>
      </c>
      <c r="O2443" s="788"/>
      <c r="P2443" s="788"/>
      <c r="Q2443" s="800" t="s">
        <v>3062</v>
      </c>
      <c r="R2443" s="807" t="s">
        <v>16715</v>
      </c>
      <c r="S2443" s="807" t="s">
        <v>8952</v>
      </c>
      <c r="T2443" s="800" t="s">
        <v>3065</v>
      </c>
      <c r="U2443" s="807"/>
      <c r="V2443" s="963"/>
      <c r="W2443" s="807"/>
      <c r="X2443" s="807"/>
      <c r="Y2443" s="807"/>
      <c r="Z2443" s="807" t="s">
        <v>9475</v>
      </c>
      <c r="AA2443" s="807"/>
      <c r="AB2443" s="807"/>
      <c r="AC2443" s="807"/>
      <c r="AD2443" s="807"/>
      <c r="AE2443" s="807"/>
      <c r="AF2443" s="807"/>
      <c r="AG2443" s="807"/>
      <c r="AH2443" s="807"/>
      <c r="AI2443" s="807"/>
      <c r="AJ2443" s="807"/>
    </row>
    <row r="2444" spans="2:36" ht="45" customHeight="1" x14ac:dyDescent="0.25">
      <c r="B2444" s="784">
        <v>2436</v>
      </c>
      <c r="C2444" s="785" t="s">
        <v>2759</v>
      </c>
      <c r="D2444" s="783" t="s">
        <v>17575</v>
      </c>
      <c r="E2444" s="800" t="s">
        <v>17576</v>
      </c>
      <c r="F2444" s="783" t="s">
        <v>15381</v>
      </c>
      <c r="G2444" s="807" t="s">
        <v>10200</v>
      </c>
      <c r="H2444" s="807"/>
      <c r="I2444" s="807"/>
      <c r="J2444" s="807"/>
      <c r="K2444" s="807"/>
      <c r="L2444" s="807">
        <f t="shared" si="188"/>
        <v>15.84</v>
      </c>
      <c r="M2444" s="807"/>
      <c r="N2444" s="782">
        <v>1.32</v>
      </c>
      <c r="O2444" s="788"/>
      <c r="P2444" s="788"/>
      <c r="Q2444" s="800" t="s">
        <v>15381</v>
      </c>
      <c r="R2444" s="807" t="s">
        <v>16715</v>
      </c>
      <c r="S2444" s="807" t="s">
        <v>8952</v>
      </c>
      <c r="T2444" s="800" t="s">
        <v>17459</v>
      </c>
      <c r="U2444" s="807"/>
      <c r="V2444" s="963"/>
      <c r="W2444" s="807"/>
      <c r="X2444" s="807"/>
      <c r="Y2444" s="807"/>
      <c r="Z2444" s="807" t="s">
        <v>1570</v>
      </c>
      <c r="AA2444" s="807"/>
      <c r="AB2444" s="807"/>
      <c r="AC2444" s="807"/>
      <c r="AD2444" s="807"/>
      <c r="AE2444" s="807"/>
      <c r="AF2444" s="807"/>
      <c r="AG2444" s="807"/>
      <c r="AH2444" s="807"/>
      <c r="AI2444" s="807"/>
      <c r="AJ2444" s="807"/>
    </row>
    <row r="2445" spans="2:36" ht="30" customHeight="1" x14ac:dyDescent="0.25">
      <c r="B2445" s="784">
        <v>2437</v>
      </c>
      <c r="C2445" s="785" t="s">
        <v>2809</v>
      </c>
      <c r="D2445" s="783" t="s">
        <v>12801</v>
      </c>
      <c r="E2445" s="800" t="s">
        <v>15504</v>
      </c>
      <c r="F2445" s="783" t="s">
        <v>15382</v>
      </c>
      <c r="G2445" s="807" t="s">
        <v>10200</v>
      </c>
      <c r="H2445" s="807"/>
      <c r="I2445" s="807"/>
      <c r="J2445" s="807"/>
      <c r="K2445" s="807"/>
      <c r="L2445" s="807">
        <f t="shared" si="188"/>
        <v>118.79999999999998</v>
      </c>
      <c r="M2445" s="807"/>
      <c r="N2445" s="782">
        <v>9.8999999999999986</v>
      </c>
      <c r="O2445" s="788"/>
      <c r="P2445" s="788"/>
      <c r="Q2445" s="800" t="s">
        <v>15382</v>
      </c>
      <c r="R2445" s="807" t="s">
        <v>16715</v>
      </c>
      <c r="S2445" s="807" t="s">
        <v>8952</v>
      </c>
      <c r="T2445" s="800" t="s">
        <v>2899</v>
      </c>
      <c r="U2445" s="807"/>
      <c r="V2445" s="963">
        <v>1</v>
      </c>
      <c r="W2445" s="807"/>
      <c r="X2445" s="807"/>
      <c r="Y2445" s="807"/>
      <c r="Z2445" s="807"/>
      <c r="AA2445" s="807"/>
      <c r="AB2445" s="807"/>
      <c r="AC2445" s="807"/>
      <c r="AD2445" s="807"/>
      <c r="AE2445" s="807"/>
      <c r="AF2445" s="807"/>
      <c r="AG2445" s="807"/>
      <c r="AH2445" s="807"/>
      <c r="AI2445" s="807"/>
      <c r="AJ2445" s="807"/>
    </row>
    <row r="2446" spans="2:36" ht="30" customHeight="1" x14ac:dyDescent="0.25">
      <c r="B2446" s="784">
        <v>2438</v>
      </c>
      <c r="C2446" s="785" t="s">
        <v>1191</v>
      </c>
      <c r="D2446" s="783" t="s">
        <v>15499</v>
      </c>
      <c r="E2446" s="800" t="s">
        <v>15501</v>
      </c>
      <c r="F2446" s="783" t="s">
        <v>15500</v>
      </c>
      <c r="G2446" s="807" t="s">
        <v>10200</v>
      </c>
      <c r="H2446" s="807"/>
      <c r="I2446" s="807"/>
      <c r="J2446" s="807"/>
      <c r="K2446" s="807"/>
      <c r="L2446" s="807">
        <f t="shared" si="188"/>
        <v>39.6</v>
      </c>
      <c r="M2446" s="807"/>
      <c r="N2446" s="782">
        <v>3.3000000000000003</v>
      </c>
      <c r="O2446" s="788"/>
      <c r="P2446" s="788"/>
      <c r="Q2446" s="800" t="s">
        <v>15500</v>
      </c>
      <c r="R2446" s="807" t="s">
        <v>16715</v>
      </c>
      <c r="S2446" s="807" t="s">
        <v>8952</v>
      </c>
      <c r="T2446" s="800" t="s">
        <v>15438</v>
      </c>
      <c r="U2446" s="807"/>
      <c r="V2446" s="963">
        <v>1</v>
      </c>
      <c r="W2446" s="807"/>
      <c r="X2446" s="807"/>
      <c r="Y2446" s="807"/>
      <c r="Z2446" s="807"/>
      <c r="AA2446" s="807"/>
      <c r="AB2446" s="807"/>
      <c r="AC2446" s="807"/>
      <c r="AD2446" s="807"/>
      <c r="AE2446" s="807"/>
      <c r="AF2446" s="807"/>
      <c r="AG2446" s="807"/>
      <c r="AH2446" s="807"/>
      <c r="AI2446" s="807"/>
      <c r="AJ2446" s="807"/>
    </row>
    <row r="2447" spans="2:36" ht="45" customHeight="1" x14ac:dyDescent="0.25">
      <c r="B2447" s="784">
        <v>2439</v>
      </c>
      <c r="C2447" s="785" t="s">
        <v>2809</v>
      </c>
      <c r="D2447" s="783" t="s">
        <v>15497</v>
      </c>
      <c r="E2447" s="800" t="s">
        <v>15498</v>
      </c>
      <c r="F2447" s="783" t="s">
        <v>15383</v>
      </c>
      <c r="G2447" s="807" t="s">
        <v>10200</v>
      </c>
      <c r="H2447" s="807"/>
      <c r="I2447" s="807"/>
      <c r="J2447" s="807"/>
      <c r="K2447" s="807"/>
      <c r="L2447" s="807">
        <f t="shared" si="188"/>
        <v>13.200000000000001</v>
      </c>
      <c r="M2447" s="807"/>
      <c r="N2447" s="782">
        <v>1.1000000000000001</v>
      </c>
      <c r="O2447" s="788"/>
      <c r="P2447" s="788"/>
      <c r="Q2447" s="800" t="s">
        <v>15383</v>
      </c>
      <c r="R2447" s="807" t="s">
        <v>16715</v>
      </c>
      <c r="S2447" s="807" t="s">
        <v>8952</v>
      </c>
      <c r="T2447" s="800" t="s">
        <v>15439</v>
      </c>
      <c r="U2447" s="807"/>
      <c r="V2447" s="963">
        <v>1</v>
      </c>
      <c r="W2447" s="807"/>
      <c r="X2447" s="807"/>
      <c r="Y2447" s="807"/>
      <c r="Z2447" s="807"/>
      <c r="AA2447" s="807"/>
      <c r="AB2447" s="807"/>
      <c r="AC2447" s="807"/>
      <c r="AD2447" s="807"/>
      <c r="AE2447" s="807"/>
      <c r="AF2447" s="807"/>
      <c r="AG2447" s="807"/>
      <c r="AH2447" s="807"/>
      <c r="AI2447" s="807"/>
      <c r="AJ2447" s="807"/>
    </row>
    <row r="2448" spans="2:36" ht="45" customHeight="1" x14ac:dyDescent="0.25">
      <c r="B2448" s="784">
        <v>2440</v>
      </c>
      <c r="C2448" s="785" t="s">
        <v>2759</v>
      </c>
      <c r="D2448" s="783" t="s">
        <v>15495</v>
      </c>
      <c r="E2448" s="800" t="s">
        <v>15496</v>
      </c>
      <c r="F2448" s="783" t="s">
        <v>15384</v>
      </c>
      <c r="G2448" s="807" t="s">
        <v>10200</v>
      </c>
      <c r="H2448" s="807"/>
      <c r="I2448" s="807"/>
      <c r="J2448" s="807"/>
      <c r="K2448" s="807"/>
      <c r="L2448" s="807">
        <f t="shared" si="188"/>
        <v>28.800000000000004</v>
      </c>
      <c r="M2448" s="807"/>
      <c r="N2448" s="782">
        <v>2.4000000000000004</v>
      </c>
      <c r="O2448" s="788"/>
      <c r="P2448" s="788"/>
      <c r="Q2448" s="800" t="s">
        <v>15384</v>
      </c>
      <c r="R2448" s="807" t="s">
        <v>16715</v>
      </c>
      <c r="S2448" s="807" t="s">
        <v>8952</v>
      </c>
      <c r="T2448" s="800" t="s">
        <v>15440</v>
      </c>
      <c r="U2448" s="807"/>
      <c r="V2448" s="963"/>
      <c r="W2448" s="807"/>
      <c r="X2448" s="807"/>
      <c r="Y2448" s="807"/>
      <c r="Z2448" s="807" t="s">
        <v>9475</v>
      </c>
      <c r="AA2448" s="807"/>
      <c r="AB2448" s="807"/>
      <c r="AC2448" s="807"/>
      <c r="AD2448" s="807"/>
      <c r="AE2448" s="807"/>
      <c r="AF2448" s="807"/>
      <c r="AG2448" s="807"/>
      <c r="AH2448" s="807"/>
      <c r="AI2448" s="807"/>
      <c r="AJ2448" s="807"/>
    </row>
    <row r="2449" spans="2:36" ht="45" customHeight="1" x14ac:dyDescent="0.25">
      <c r="B2449" s="784">
        <v>2441</v>
      </c>
      <c r="C2449" s="785" t="s">
        <v>2759</v>
      </c>
      <c r="D2449" s="783" t="s">
        <v>15492</v>
      </c>
      <c r="E2449" s="800" t="s">
        <v>15494</v>
      </c>
      <c r="F2449" s="783" t="s">
        <v>15493</v>
      </c>
      <c r="G2449" s="807" t="s">
        <v>10200</v>
      </c>
      <c r="H2449" s="807"/>
      <c r="I2449" s="807"/>
      <c r="J2449" s="807"/>
      <c r="K2449" s="807"/>
      <c r="L2449" s="807">
        <f t="shared" si="188"/>
        <v>9.6000000000000014</v>
      </c>
      <c r="M2449" s="807"/>
      <c r="N2449" s="782">
        <v>0.8</v>
      </c>
      <c r="O2449" s="788"/>
      <c r="P2449" s="788"/>
      <c r="Q2449" s="800" t="s">
        <v>15493</v>
      </c>
      <c r="R2449" s="807" t="s">
        <v>16715</v>
      </c>
      <c r="S2449" s="807" t="s">
        <v>8952</v>
      </c>
      <c r="T2449" s="800" t="s">
        <v>15441</v>
      </c>
      <c r="U2449" s="807"/>
      <c r="V2449" s="963"/>
      <c r="W2449" s="807"/>
      <c r="X2449" s="807"/>
      <c r="Y2449" s="807"/>
      <c r="Z2449" s="807" t="s">
        <v>9475</v>
      </c>
      <c r="AA2449" s="807"/>
      <c r="AB2449" s="807"/>
      <c r="AC2449" s="807"/>
      <c r="AD2449" s="807"/>
      <c r="AE2449" s="807"/>
      <c r="AF2449" s="807"/>
      <c r="AG2449" s="807"/>
      <c r="AH2449" s="807"/>
      <c r="AI2449" s="807"/>
      <c r="AJ2449" s="807"/>
    </row>
    <row r="2450" spans="2:36" ht="45" customHeight="1" x14ac:dyDescent="0.25">
      <c r="B2450" s="784">
        <v>2442</v>
      </c>
      <c r="C2450" s="785" t="s">
        <v>2759</v>
      </c>
      <c r="D2450" s="783" t="s">
        <v>17551</v>
      </c>
      <c r="E2450" s="800" t="s">
        <v>17552</v>
      </c>
      <c r="F2450" s="783" t="s">
        <v>14331</v>
      </c>
      <c r="G2450" s="807" t="s">
        <v>10200</v>
      </c>
      <c r="H2450" s="807"/>
      <c r="I2450" s="807"/>
      <c r="J2450" s="807"/>
      <c r="K2450" s="807"/>
      <c r="L2450" s="807">
        <f t="shared" si="188"/>
        <v>198</v>
      </c>
      <c r="M2450" s="807"/>
      <c r="N2450" s="782">
        <v>16.5</v>
      </c>
      <c r="O2450" s="788"/>
      <c r="P2450" s="788"/>
      <c r="Q2450" s="783" t="s">
        <v>14331</v>
      </c>
      <c r="R2450" s="807" t="s">
        <v>16715</v>
      </c>
      <c r="S2450" s="807" t="s">
        <v>8952</v>
      </c>
      <c r="T2450" s="800" t="s">
        <v>17449</v>
      </c>
      <c r="U2450" s="807"/>
      <c r="V2450" s="963"/>
      <c r="W2450" s="807"/>
      <c r="X2450" s="807"/>
      <c r="Y2450" s="807"/>
      <c r="Z2450" s="807" t="s">
        <v>1589</v>
      </c>
      <c r="AA2450" s="807"/>
      <c r="AB2450" s="807"/>
      <c r="AC2450" s="807"/>
      <c r="AD2450" s="807"/>
      <c r="AE2450" s="807"/>
      <c r="AF2450" s="807"/>
      <c r="AG2450" s="807"/>
      <c r="AH2450" s="807"/>
      <c r="AI2450" s="807"/>
      <c r="AJ2450" s="807"/>
    </row>
    <row r="2451" spans="2:36" ht="45" customHeight="1" x14ac:dyDescent="0.25">
      <c r="B2451" s="784">
        <v>2443</v>
      </c>
      <c r="C2451" s="785" t="s">
        <v>2759</v>
      </c>
      <c r="D2451" s="783" t="s">
        <v>15490</v>
      </c>
      <c r="E2451" s="800" t="s">
        <v>15491</v>
      </c>
      <c r="F2451" s="783" t="s">
        <v>15385</v>
      </c>
      <c r="G2451" s="807" t="s">
        <v>10200</v>
      </c>
      <c r="H2451" s="807"/>
      <c r="I2451" s="807"/>
      <c r="J2451" s="807"/>
      <c r="K2451" s="807"/>
      <c r="L2451" s="807">
        <f t="shared" si="188"/>
        <v>52.800000000000004</v>
      </c>
      <c r="M2451" s="807"/>
      <c r="N2451" s="782">
        <v>4.4000000000000004</v>
      </c>
      <c r="O2451" s="788"/>
      <c r="P2451" s="788"/>
      <c r="Q2451" s="800" t="s">
        <v>15385</v>
      </c>
      <c r="R2451" s="807" t="s">
        <v>16715</v>
      </c>
      <c r="S2451" s="807" t="s">
        <v>8952</v>
      </c>
      <c r="T2451" s="800" t="s">
        <v>15442</v>
      </c>
      <c r="U2451" s="807"/>
      <c r="V2451" s="963">
        <v>1</v>
      </c>
      <c r="W2451" s="807"/>
      <c r="X2451" s="807"/>
      <c r="Y2451" s="807"/>
      <c r="Z2451" s="807"/>
      <c r="AA2451" s="807"/>
      <c r="AB2451" s="807"/>
      <c r="AC2451" s="807"/>
      <c r="AD2451" s="807"/>
      <c r="AE2451" s="807"/>
      <c r="AF2451" s="807"/>
      <c r="AG2451" s="807"/>
      <c r="AH2451" s="807"/>
      <c r="AI2451" s="807"/>
      <c r="AJ2451" s="807"/>
    </row>
    <row r="2452" spans="2:36" ht="45" customHeight="1" x14ac:dyDescent="0.25">
      <c r="B2452" s="784">
        <v>2444</v>
      </c>
      <c r="C2452" s="785" t="s">
        <v>2759</v>
      </c>
      <c r="D2452" s="783" t="s">
        <v>15489</v>
      </c>
      <c r="E2452" s="800" t="s">
        <v>15488</v>
      </c>
      <c r="F2452" s="783" t="s">
        <v>17577</v>
      </c>
      <c r="G2452" s="807" t="s">
        <v>10200</v>
      </c>
      <c r="H2452" s="807"/>
      <c r="I2452" s="807"/>
      <c r="J2452" s="807"/>
      <c r="K2452" s="807"/>
      <c r="L2452" s="807">
        <f t="shared" si="188"/>
        <v>13.200000000000001</v>
      </c>
      <c r="M2452" s="807"/>
      <c r="N2452" s="782">
        <v>1.1000000000000001</v>
      </c>
      <c r="O2452" s="788"/>
      <c r="P2452" s="788"/>
      <c r="Q2452" s="800" t="s">
        <v>17578</v>
      </c>
      <c r="R2452" s="807" t="s">
        <v>16715</v>
      </c>
      <c r="S2452" s="807" t="s">
        <v>8952</v>
      </c>
      <c r="T2452" s="857" t="s">
        <v>17440</v>
      </c>
      <c r="U2452" s="807"/>
      <c r="V2452" s="963">
        <v>1</v>
      </c>
      <c r="W2452" s="807"/>
      <c r="X2452" s="807"/>
      <c r="Y2452" s="807"/>
      <c r="Z2452" s="807"/>
      <c r="AA2452" s="807"/>
      <c r="AB2452" s="807"/>
      <c r="AC2452" s="807"/>
      <c r="AD2452" s="807"/>
      <c r="AE2452" s="807"/>
      <c r="AF2452" s="807"/>
      <c r="AG2452" s="807"/>
      <c r="AH2452" s="807"/>
      <c r="AI2452" s="807"/>
      <c r="AJ2452" s="807"/>
    </row>
    <row r="2453" spans="2:36" ht="30" customHeight="1" x14ac:dyDescent="0.25">
      <c r="B2453" s="784">
        <v>2445</v>
      </c>
      <c r="C2453" s="798" t="s">
        <v>2817</v>
      </c>
      <c r="D2453" s="783" t="s">
        <v>15486</v>
      </c>
      <c r="E2453" s="800" t="s">
        <v>15487</v>
      </c>
      <c r="F2453" s="783" t="s">
        <v>2848</v>
      </c>
      <c r="G2453" s="807" t="s">
        <v>10200</v>
      </c>
      <c r="H2453" s="807"/>
      <c r="I2453" s="807"/>
      <c r="J2453" s="807"/>
      <c r="K2453" s="807"/>
      <c r="L2453" s="807">
        <f t="shared" si="188"/>
        <v>39.6</v>
      </c>
      <c r="M2453" s="807"/>
      <c r="N2453" s="782">
        <v>3.3000000000000003</v>
      </c>
      <c r="O2453" s="788"/>
      <c r="P2453" s="788"/>
      <c r="Q2453" s="800" t="s">
        <v>2848</v>
      </c>
      <c r="R2453" s="807" t="s">
        <v>16715</v>
      </c>
      <c r="S2453" s="807" t="s">
        <v>8952</v>
      </c>
      <c r="T2453" s="800" t="s">
        <v>2852</v>
      </c>
      <c r="U2453" s="807"/>
      <c r="V2453" s="963">
        <v>1</v>
      </c>
      <c r="W2453" s="807"/>
      <c r="X2453" s="807"/>
      <c r="Y2453" s="807"/>
      <c r="Z2453" s="807"/>
      <c r="AA2453" s="807"/>
      <c r="AB2453" s="807"/>
      <c r="AC2453" s="807"/>
      <c r="AD2453" s="807"/>
      <c r="AE2453" s="807"/>
      <c r="AF2453" s="807"/>
      <c r="AG2453" s="807"/>
      <c r="AH2453" s="807"/>
      <c r="AI2453" s="807"/>
      <c r="AJ2453" s="807"/>
    </row>
    <row r="2454" spans="2:36" ht="30" customHeight="1" x14ac:dyDescent="0.25">
      <c r="B2454" s="784">
        <v>2446</v>
      </c>
      <c r="C2454" s="785" t="s">
        <v>3034</v>
      </c>
      <c r="D2454" s="783" t="s">
        <v>15483</v>
      </c>
      <c r="E2454" s="800" t="s">
        <v>15482</v>
      </c>
      <c r="F2454" s="783" t="s">
        <v>15386</v>
      </c>
      <c r="G2454" s="807" t="s">
        <v>10200</v>
      </c>
      <c r="H2454" s="807"/>
      <c r="I2454" s="807"/>
      <c r="J2454" s="807"/>
      <c r="K2454" s="807"/>
      <c r="L2454" s="807">
        <f t="shared" si="188"/>
        <v>51.600000000000009</v>
      </c>
      <c r="M2454" s="807"/>
      <c r="N2454" s="782">
        <v>4.3000000000000007</v>
      </c>
      <c r="O2454" s="788"/>
      <c r="P2454" s="788"/>
      <c r="Q2454" s="800" t="s">
        <v>15386</v>
      </c>
      <c r="R2454" s="807" t="s">
        <v>16715</v>
      </c>
      <c r="S2454" s="807" t="s">
        <v>8952</v>
      </c>
      <c r="T2454" s="800" t="s">
        <v>15443</v>
      </c>
      <c r="U2454" s="807"/>
      <c r="V2454" s="963"/>
      <c r="W2454" s="807"/>
      <c r="X2454" s="807"/>
      <c r="Y2454" s="807" t="s">
        <v>16528</v>
      </c>
      <c r="Z2454" s="807"/>
      <c r="AA2454" s="807"/>
      <c r="AB2454" s="807"/>
      <c r="AC2454" s="807"/>
      <c r="AD2454" s="807"/>
      <c r="AE2454" s="807"/>
      <c r="AF2454" s="807"/>
      <c r="AG2454" s="807"/>
      <c r="AH2454" s="807"/>
      <c r="AI2454" s="807"/>
      <c r="AJ2454" s="807"/>
    </row>
    <row r="2455" spans="2:36" ht="45" customHeight="1" x14ac:dyDescent="0.25">
      <c r="B2455" s="784">
        <v>2447</v>
      </c>
      <c r="C2455" s="798" t="s">
        <v>2759</v>
      </c>
      <c r="D2455" s="783" t="s">
        <v>15480</v>
      </c>
      <c r="E2455" s="800" t="s">
        <v>15479</v>
      </c>
      <c r="F2455" s="783" t="s">
        <v>15481</v>
      </c>
      <c r="G2455" s="807" t="s">
        <v>10200</v>
      </c>
      <c r="H2455" s="807"/>
      <c r="I2455" s="807"/>
      <c r="J2455" s="807"/>
      <c r="K2455" s="807"/>
      <c r="L2455" s="807">
        <f t="shared" si="188"/>
        <v>39.6</v>
      </c>
      <c r="M2455" s="807"/>
      <c r="N2455" s="782">
        <v>3.3000000000000003</v>
      </c>
      <c r="O2455" s="788"/>
      <c r="P2455" s="788"/>
      <c r="Q2455" s="800" t="s">
        <v>15481</v>
      </c>
      <c r="R2455" s="807" t="s">
        <v>16715</v>
      </c>
      <c r="S2455" s="807" t="s">
        <v>8952</v>
      </c>
      <c r="T2455" s="800" t="s">
        <v>15444</v>
      </c>
      <c r="U2455" s="807"/>
      <c r="V2455" s="963">
        <v>1</v>
      </c>
      <c r="W2455" s="807"/>
      <c r="X2455" s="807"/>
      <c r="Y2455" s="807"/>
      <c r="Z2455" s="807"/>
      <c r="AA2455" s="807"/>
      <c r="AB2455" s="807"/>
      <c r="AC2455" s="807"/>
      <c r="AD2455" s="807"/>
      <c r="AE2455" s="807"/>
      <c r="AF2455" s="807"/>
      <c r="AG2455" s="807"/>
      <c r="AH2455" s="807"/>
      <c r="AI2455" s="807"/>
      <c r="AJ2455" s="807"/>
    </row>
    <row r="2456" spans="2:36" ht="30" customHeight="1" x14ac:dyDescent="0.25">
      <c r="B2456" s="784">
        <v>2448</v>
      </c>
      <c r="C2456" s="785" t="s">
        <v>2809</v>
      </c>
      <c r="D2456" s="783" t="s">
        <v>15478</v>
      </c>
      <c r="E2456" s="800" t="s">
        <v>15477</v>
      </c>
      <c r="F2456" s="783" t="s">
        <v>15387</v>
      </c>
      <c r="G2456" s="807" t="s">
        <v>2856</v>
      </c>
      <c r="H2456" s="807"/>
      <c r="I2456" s="807"/>
      <c r="J2456" s="807"/>
      <c r="K2456" s="807"/>
      <c r="L2456" s="807">
        <f t="shared" si="188"/>
        <v>81</v>
      </c>
      <c r="M2456" s="807"/>
      <c r="N2456" s="782">
        <v>6.75</v>
      </c>
      <c r="O2456" s="788"/>
      <c r="P2456" s="788"/>
      <c r="Q2456" s="800" t="s">
        <v>15387</v>
      </c>
      <c r="R2456" s="807" t="s">
        <v>16715</v>
      </c>
      <c r="S2456" s="807" t="s">
        <v>8952</v>
      </c>
      <c r="T2456" s="800" t="s">
        <v>15445</v>
      </c>
      <c r="U2456" s="807"/>
      <c r="V2456" s="963"/>
      <c r="W2456" s="807"/>
      <c r="X2456" s="807"/>
      <c r="Y2456" s="807"/>
      <c r="Z2456" s="807"/>
      <c r="AA2456" s="807"/>
      <c r="AB2456" s="807"/>
      <c r="AC2456" s="807"/>
      <c r="AD2456" s="807"/>
      <c r="AE2456" s="807"/>
      <c r="AF2456" s="807"/>
      <c r="AG2456" s="807"/>
      <c r="AH2456" s="807"/>
      <c r="AI2456" s="807"/>
      <c r="AJ2456" s="807"/>
    </row>
    <row r="2457" spans="2:36" ht="30" customHeight="1" x14ac:dyDescent="0.25">
      <c r="B2457" s="784">
        <v>2449</v>
      </c>
      <c r="C2457" s="785" t="s">
        <v>3034</v>
      </c>
      <c r="D2457" s="783" t="s">
        <v>15474</v>
      </c>
      <c r="E2457" s="800" t="s">
        <v>15473</v>
      </c>
      <c r="F2457" s="783" t="s">
        <v>15475</v>
      </c>
      <c r="G2457" s="807" t="s">
        <v>10200</v>
      </c>
      <c r="H2457" s="807"/>
      <c r="I2457" s="807"/>
      <c r="J2457" s="807"/>
      <c r="K2457" s="807"/>
      <c r="L2457" s="807">
        <f t="shared" si="188"/>
        <v>39.6</v>
      </c>
      <c r="M2457" s="807"/>
      <c r="N2457" s="782">
        <v>3.3000000000000003</v>
      </c>
      <c r="O2457" s="788"/>
      <c r="P2457" s="788"/>
      <c r="Q2457" s="800" t="s">
        <v>15475</v>
      </c>
      <c r="R2457" s="807" t="s">
        <v>16715</v>
      </c>
      <c r="S2457" s="807" t="s">
        <v>8952</v>
      </c>
      <c r="T2457" s="800" t="s">
        <v>15446</v>
      </c>
      <c r="U2457" s="807"/>
      <c r="V2457" s="963">
        <v>1</v>
      </c>
      <c r="W2457" s="807"/>
      <c r="X2457" s="807"/>
      <c r="Y2457" s="807"/>
      <c r="Z2457" s="807"/>
      <c r="AA2457" s="807"/>
      <c r="AB2457" s="807"/>
      <c r="AC2457" s="807"/>
      <c r="AD2457" s="807"/>
      <c r="AE2457" s="807"/>
      <c r="AF2457" s="807"/>
      <c r="AG2457" s="807"/>
      <c r="AH2457" s="807"/>
      <c r="AI2457" s="807"/>
      <c r="AJ2457" s="807"/>
    </row>
    <row r="2458" spans="2:36" ht="45" customHeight="1" x14ac:dyDescent="0.25">
      <c r="B2458" s="784">
        <v>2450</v>
      </c>
      <c r="C2458" s="785" t="s">
        <v>9500</v>
      </c>
      <c r="D2458" s="783" t="s">
        <v>15472</v>
      </c>
      <c r="E2458" s="800" t="s">
        <v>15471</v>
      </c>
      <c r="F2458" s="783" t="s">
        <v>15388</v>
      </c>
      <c r="G2458" s="807" t="s">
        <v>10200</v>
      </c>
      <c r="H2458" s="807"/>
      <c r="I2458" s="807"/>
      <c r="J2458" s="807"/>
      <c r="K2458" s="807"/>
      <c r="L2458" s="807">
        <f t="shared" si="188"/>
        <v>124.80000000000001</v>
      </c>
      <c r="M2458" s="807"/>
      <c r="N2458" s="782">
        <v>10.4</v>
      </c>
      <c r="O2458" s="788"/>
      <c r="P2458" s="788"/>
      <c r="Q2458" s="800" t="s">
        <v>15388</v>
      </c>
      <c r="R2458" s="807" t="s">
        <v>16715</v>
      </c>
      <c r="S2458" s="807" t="s">
        <v>8952</v>
      </c>
      <c r="T2458" s="800" t="s">
        <v>15447</v>
      </c>
      <c r="U2458" s="807"/>
      <c r="V2458" s="963"/>
      <c r="W2458" s="807"/>
      <c r="X2458" s="807"/>
      <c r="Y2458" s="807"/>
      <c r="Z2458" s="807"/>
      <c r="AA2458" s="807"/>
      <c r="AB2458" s="807"/>
      <c r="AC2458" s="807"/>
      <c r="AD2458" s="807"/>
      <c r="AE2458" s="807"/>
      <c r="AF2458" s="807"/>
      <c r="AG2458" s="807"/>
      <c r="AH2458" s="807"/>
      <c r="AI2458" s="807"/>
      <c r="AJ2458" s="807"/>
    </row>
    <row r="2459" spans="2:36" ht="45" customHeight="1" x14ac:dyDescent="0.25">
      <c r="B2459" s="784">
        <v>2451</v>
      </c>
      <c r="C2459" s="798" t="s">
        <v>2759</v>
      </c>
      <c r="D2459" s="783" t="s">
        <v>15470</v>
      </c>
      <c r="E2459" s="800" t="s">
        <v>15469</v>
      </c>
      <c r="F2459" s="783" t="s">
        <v>15389</v>
      </c>
      <c r="G2459" s="807" t="s">
        <v>10200</v>
      </c>
      <c r="H2459" s="807"/>
      <c r="I2459" s="807"/>
      <c r="J2459" s="807"/>
      <c r="K2459" s="807"/>
      <c r="L2459" s="807">
        <f t="shared" si="188"/>
        <v>13.200000000000001</v>
      </c>
      <c r="M2459" s="807"/>
      <c r="N2459" s="782">
        <v>1.1000000000000001</v>
      </c>
      <c r="O2459" s="788"/>
      <c r="P2459" s="788"/>
      <c r="Q2459" s="800" t="s">
        <v>15389</v>
      </c>
      <c r="R2459" s="807" t="s">
        <v>16715</v>
      </c>
      <c r="S2459" s="807" t="s">
        <v>8952</v>
      </c>
      <c r="T2459" s="800" t="s">
        <v>15448</v>
      </c>
      <c r="U2459" s="807"/>
      <c r="V2459" s="963">
        <v>2</v>
      </c>
      <c r="W2459" s="807" t="s">
        <v>16568</v>
      </c>
      <c r="X2459" s="807">
        <v>1</v>
      </c>
      <c r="Y2459" s="807"/>
      <c r="Z2459" s="807"/>
      <c r="AA2459" s="807"/>
      <c r="AB2459" s="807"/>
      <c r="AC2459" s="807"/>
      <c r="AD2459" s="807"/>
      <c r="AE2459" s="807"/>
      <c r="AF2459" s="807"/>
      <c r="AG2459" s="807"/>
      <c r="AH2459" s="807"/>
      <c r="AI2459" s="807"/>
      <c r="AJ2459" s="807"/>
    </row>
    <row r="2460" spans="2:36" ht="45" customHeight="1" x14ac:dyDescent="0.25">
      <c r="B2460" s="784">
        <v>2452</v>
      </c>
      <c r="C2460" s="798" t="s">
        <v>2759</v>
      </c>
      <c r="D2460" s="783" t="s">
        <v>15468</v>
      </c>
      <c r="E2460" s="800" t="s">
        <v>15467</v>
      </c>
      <c r="F2460" s="783" t="s">
        <v>15390</v>
      </c>
      <c r="G2460" s="807" t="s">
        <v>10200</v>
      </c>
      <c r="H2460" s="807"/>
      <c r="I2460" s="807"/>
      <c r="J2460" s="807"/>
      <c r="K2460" s="807"/>
      <c r="L2460" s="807">
        <f t="shared" si="188"/>
        <v>28.800000000000004</v>
      </c>
      <c r="M2460" s="807"/>
      <c r="N2460" s="782">
        <v>2.4000000000000004</v>
      </c>
      <c r="O2460" s="788"/>
      <c r="P2460" s="788"/>
      <c r="Q2460" s="800" t="s">
        <v>15390</v>
      </c>
      <c r="R2460" s="807" t="s">
        <v>16715</v>
      </c>
      <c r="S2460" s="807" t="s">
        <v>8952</v>
      </c>
      <c r="T2460" s="800" t="s">
        <v>15449</v>
      </c>
      <c r="U2460" s="807"/>
      <c r="V2460" s="963"/>
      <c r="W2460" s="807"/>
      <c r="X2460" s="807"/>
      <c r="Y2460" s="807"/>
      <c r="Z2460" s="807" t="s">
        <v>9475</v>
      </c>
      <c r="AA2460" s="807"/>
      <c r="AB2460" s="807"/>
      <c r="AC2460" s="807"/>
      <c r="AD2460" s="807"/>
      <c r="AE2460" s="807"/>
      <c r="AF2460" s="807"/>
      <c r="AG2460" s="807"/>
      <c r="AH2460" s="807"/>
      <c r="AI2460" s="807"/>
      <c r="AJ2460" s="807"/>
    </row>
    <row r="2461" spans="2:36" ht="45" customHeight="1" x14ac:dyDescent="0.25">
      <c r="B2461" s="784">
        <v>2453</v>
      </c>
      <c r="C2461" s="798" t="s">
        <v>2759</v>
      </c>
      <c r="D2461" s="783" t="s">
        <v>15465</v>
      </c>
      <c r="E2461" s="800" t="s">
        <v>15464</v>
      </c>
      <c r="F2461" s="783" t="s">
        <v>11783</v>
      </c>
      <c r="G2461" s="807" t="s">
        <v>10200</v>
      </c>
      <c r="H2461" s="807"/>
      <c r="I2461" s="807"/>
      <c r="J2461" s="807"/>
      <c r="K2461" s="807"/>
      <c r="L2461" s="807">
        <f t="shared" si="188"/>
        <v>26.400000000000002</v>
      </c>
      <c r="M2461" s="807"/>
      <c r="N2461" s="782">
        <v>2.2000000000000002</v>
      </c>
      <c r="O2461" s="788"/>
      <c r="P2461" s="788"/>
      <c r="Q2461" s="800" t="s">
        <v>11783</v>
      </c>
      <c r="R2461" s="807" t="s">
        <v>16715</v>
      </c>
      <c r="S2461" s="807" t="s">
        <v>8952</v>
      </c>
      <c r="T2461" s="800" t="s">
        <v>17230</v>
      </c>
      <c r="U2461" s="807"/>
      <c r="V2461" s="963"/>
      <c r="W2461" s="807"/>
      <c r="X2461" s="807"/>
      <c r="Y2461" s="807"/>
      <c r="Z2461" s="807"/>
      <c r="AA2461" s="807"/>
      <c r="AB2461" s="807"/>
      <c r="AC2461" s="807"/>
      <c r="AD2461" s="807"/>
      <c r="AE2461" s="807"/>
      <c r="AF2461" s="807"/>
      <c r="AG2461" s="807"/>
      <c r="AH2461" s="807"/>
      <c r="AI2461" s="807"/>
      <c r="AJ2461" s="807"/>
    </row>
    <row r="2462" spans="2:36" ht="30" customHeight="1" x14ac:dyDescent="0.25">
      <c r="B2462" s="784">
        <v>2454</v>
      </c>
      <c r="C2462" s="785" t="s">
        <v>2844</v>
      </c>
      <c r="D2462" s="783" t="s">
        <v>8375</v>
      </c>
      <c r="E2462" s="800" t="s">
        <v>15462</v>
      </c>
      <c r="F2462" s="783" t="s">
        <v>15391</v>
      </c>
      <c r="G2462" s="807" t="s">
        <v>10200</v>
      </c>
      <c r="H2462" s="807"/>
      <c r="I2462" s="807"/>
      <c r="J2462" s="807"/>
      <c r="K2462" s="807"/>
      <c r="L2462" s="807">
        <f t="shared" si="188"/>
        <v>13.200000000000001</v>
      </c>
      <c r="M2462" s="807"/>
      <c r="N2462" s="782">
        <v>1.1000000000000001</v>
      </c>
      <c r="O2462" s="788"/>
      <c r="P2462" s="788"/>
      <c r="Q2462" s="800" t="s">
        <v>15391</v>
      </c>
      <c r="R2462" s="807" t="s">
        <v>16715</v>
      </c>
      <c r="S2462" s="807" t="s">
        <v>8952</v>
      </c>
      <c r="T2462" s="800" t="s">
        <v>15450</v>
      </c>
      <c r="U2462" s="807"/>
      <c r="V2462" s="963">
        <v>1</v>
      </c>
      <c r="W2462" s="807"/>
      <c r="X2462" s="807"/>
      <c r="Y2462" s="807"/>
      <c r="Z2462" s="807"/>
      <c r="AA2462" s="807"/>
      <c r="AB2462" s="807"/>
      <c r="AC2462" s="807"/>
      <c r="AD2462" s="807"/>
      <c r="AE2462" s="807"/>
      <c r="AF2462" s="807"/>
      <c r="AG2462" s="807"/>
      <c r="AH2462" s="807"/>
      <c r="AI2462" s="807"/>
      <c r="AJ2462" s="807"/>
    </row>
    <row r="2463" spans="2:36" ht="45" customHeight="1" x14ac:dyDescent="0.25">
      <c r="B2463" s="784">
        <v>2455</v>
      </c>
      <c r="C2463" s="785" t="s">
        <v>2809</v>
      </c>
      <c r="D2463" s="783" t="s">
        <v>15461</v>
      </c>
      <c r="E2463" s="800" t="s">
        <v>15460</v>
      </c>
      <c r="F2463" s="783" t="s">
        <v>15463</v>
      </c>
      <c r="G2463" s="807" t="s">
        <v>10200</v>
      </c>
      <c r="H2463" s="807"/>
      <c r="I2463" s="807"/>
      <c r="J2463" s="807"/>
      <c r="K2463" s="807"/>
      <c r="L2463" s="807">
        <f t="shared" si="188"/>
        <v>13.200000000000001</v>
      </c>
      <c r="M2463" s="807"/>
      <c r="N2463" s="782">
        <v>1.1000000000000001</v>
      </c>
      <c r="O2463" s="788"/>
      <c r="P2463" s="788"/>
      <c r="Q2463" s="800" t="s">
        <v>15463</v>
      </c>
      <c r="R2463" s="807" t="s">
        <v>16715</v>
      </c>
      <c r="S2463" s="807" t="s">
        <v>8952</v>
      </c>
      <c r="T2463" s="800" t="s">
        <v>15451</v>
      </c>
      <c r="U2463" s="807"/>
      <c r="V2463" s="963">
        <v>1</v>
      </c>
      <c r="W2463" s="807"/>
      <c r="X2463" s="807"/>
      <c r="Y2463" s="807"/>
      <c r="Z2463" s="807"/>
      <c r="AA2463" s="807"/>
      <c r="AB2463" s="807"/>
      <c r="AC2463" s="807"/>
      <c r="AD2463" s="807"/>
      <c r="AE2463" s="807"/>
      <c r="AF2463" s="807"/>
      <c r="AG2463" s="807"/>
      <c r="AH2463" s="807"/>
      <c r="AI2463" s="807"/>
      <c r="AJ2463" s="807"/>
    </row>
    <row r="2464" spans="2:36" ht="45" customHeight="1" x14ac:dyDescent="0.25">
      <c r="B2464" s="784">
        <v>2456</v>
      </c>
      <c r="C2464" s="785" t="s">
        <v>2759</v>
      </c>
      <c r="D2464" s="783" t="s">
        <v>15466</v>
      </c>
      <c r="E2464" s="800" t="s">
        <v>15459</v>
      </c>
      <c r="F2464" s="783" t="s">
        <v>15392</v>
      </c>
      <c r="G2464" s="807" t="s">
        <v>10200</v>
      </c>
      <c r="H2464" s="807"/>
      <c r="I2464" s="807"/>
      <c r="J2464" s="807"/>
      <c r="K2464" s="807"/>
      <c r="L2464" s="807">
        <f t="shared" si="188"/>
        <v>288</v>
      </c>
      <c r="M2464" s="807"/>
      <c r="N2464" s="782">
        <v>24</v>
      </c>
      <c r="O2464" s="788"/>
      <c r="P2464" s="788"/>
      <c r="Q2464" s="800" t="s">
        <v>15392</v>
      </c>
      <c r="R2464" s="807" t="s">
        <v>16715</v>
      </c>
      <c r="S2464" s="807" t="s">
        <v>8952</v>
      </c>
      <c r="T2464" s="800" t="s">
        <v>15452</v>
      </c>
      <c r="U2464" s="807"/>
      <c r="V2464" s="963"/>
      <c r="W2464" s="807"/>
      <c r="X2464" s="807"/>
      <c r="Y2464" s="807"/>
      <c r="Z2464" s="807"/>
      <c r="AA2464" s="807"/>
      <c r="AB2464" s="807"/>
      <c r="AC2464" s="807"/>
      <c r="AD2464" s="807"/>
      <c r="AE2464" s="807"/>
      <c r="AF2464" s="807"/>
      <c r="AG2464" s="807"/>
      <c r="AH2464" s="807"/>
      <c r="AI2464" s="807"/>
      <c r="AJ2464" s="807"/>
    </row>
    <row r="2465" spans="2:36" ht="45" customHeight="1" x14ac:dyDescent="0.25">
      <c r="B2465" s="784">
        <v>2457</v>
      </c>
      <c r="C2465" s="785" t="s">
        <v>9500</v>
      </c>
      <c r="D2465" s="783" t="s">
        <v>15458</v>
      </c>
      <c r="E2465" s="800" t="s">
        <v>15457</v>
      </c>
      <c r="F2465" s="783" t="s">
        <v>15524</v>
      </c>
      <c r="G2465" s="807" t="s">
        <v>10200</v>
      </c>
      <c r="H2465" s="807"/>
      <c r="I2465" s="807"/>
      <c r="J2465" s="807"/>
      <c r="K2465" s="807"/>
      <c r="L2465" s="807">
        <f t="shared" si="188"/>
        <v>9.6000000000000014</v>
      </c>
      <c r="M2465" s="807"/>
      <c r="N2465" s="782">
        <v>0.8</v>
      </c>
      <c r="O2465" s="788"/>
      <c r="P2465" s="788"/>
      <c r="Q2465" s="800" t="s">
        <v>15524</v>
      </c>
      <c r="R2465" s="807" t="s">
        <v>16715</v>
      </c>
      <c r="S2465" s="807" t="s">
        <v>8952</v>
      </c>
      <c r="T2465" s="800" t="s">
        <v>15453</v>
      </c>
      <c r="U2465" s="807"/>
      <c r="V2465" s="963"/>
      <c r="W2465" s="807"/>
      <c r="X2465" s="807"/>
      <c r="Y2465" s="807"/>
      <c r="Z2465" s="807" t="s">
        <v>9475</v>
      </c>
      <c r="AA2465" s="807"/>
      <c r="AB2465" s="807"/>
      <c r="AC2465" s="807"/>
      <c r="AD2465" s="807"/>
      <c r="AE2465" s="807"/>
      <c r="AF2465" s="807"/>
      <c r="AG2465" s="807"/>
      <c r="AH2465" s="807"/>
      <c r="AI2465" s="807"/>
      <c r="AJ2465" s="807"/>
    </row>
    <row r="2466" spans="2:36" ht="45" customHeight="1" x14ac:dyDescent="0.25">
      <c r="B2466" s="784">
        <v>2458</v>
      </c>
      <c r="C2466" s="785" t="s">
        <v>2809</v>
      </c>
      <c r="D2466" s="783" t="s">
        <v>15455</v>
      </c>
      <c r="E2466" s="800" t="s">
        <v>15456</v>
      </c>
      <c r="F2466" s="783" t="s">
        <v>15393</v>
      </c>
      <c r="G2466" s="807" t="s">
        <v>10200</v>
      </c>
      <c r="H2466" s="807"/>
      <c r="I2466" s="807"/>
      <c r="J2466" s="807"/>
      <c r="K2466" s="807"/>
      <c r="L2466" s="807">
        <f t="shared" ref="L2466:L2479" si="189">N2466*12</f>
        <v>13.200000000000001</v>
      </c>
      <c r="M2466" s="807"/>
      <c r="N2466" s="782">
        <v>1.1000000000000001</v>
      </c>
      <c r="O2466" s="788"/>
      <c r="P2466" s="788"/>
      <c r="Q2466" s="800" t="s">
        <v>15393</v>
      </c>
      <c r="R2466" s="807" t="s">
        <v>16715</v>
      </c>
      <c r="S2466" s="807" t="s">
        <v>8952</v>
      </c>
      <c r="T2466" s="800" t="s">
        <v>15454</v>
      </c>
      <c r="U2466" s="807"/>
      <c r="V2466" s="963">
        <v>1</v>
      </c>
      <c r="W2466" s="807"/>
      <c r="X2466" s="807"/>
      <c r="Y2466" s="807"/>
      <c r="Z2466" s="807"/>
      <c r="AA2466" s="807"/>
      <c r="AB2466" s="807"/>
      <c r="AC2466" s="807"/>
      <c r="AD2466" s="807"/>
      <c r="AE2466" s="807"/>
      <c r="AF2466" s="807"/>
      <c r="AG2466" s="807"/>
      <c r="AH2466" s="807"/>
      <c r="AI2466" s="807"/>
      <c r="AJ2466" s="807"/>
    </row>
    <row r="2467" spans="2:36" ht="45" customHeight="1" x14ac:dyDescent="0.25">
      <c r="B2467" s="784">
        <v>2459</v>
      </c>
      <c r="C2467" s="785" t="s">
        <v>9386</v>
      </c>
      <c r="D2467" s="783" t="s">
        <v>15572</v>
      </c>
      <c r="E2467" s="800" t="s">
        <v>15569</v>
      </c>
      <c r="F2467" s="783" t="s">
        <v>15570</v>
      </c>
      <c r="G2467" s="807" t="s">
        <v>2856</v>
      </c>
      <c r="H2467" s="807"/>
      <c r="I2467" s="807"/>
      <c r="J2467" s="807"/>
      <c r="K2467" s="807"/>
      <c r="L2467" s="807">
        <f t="shared" si="189"/>
        <v>105.60000000000001</v>
      </c>
      <c r="M2467" s="807"/>
      <c r="N2467" s="782">
        <v>8.8000000000000007</v>
      </c>
      <c r="O2467" s="788"/>
      <c r="P2467" s="788"/>
      <c r="Q2467" s="800" t="s">
        <v>15570</v>
      </c>
      <c r="R2467" s="807" t="s">
        <v>16715</v>
      </c>
      <c r="S2467" s="807" t="s">
        <v>8952</v>
      </c>
      <c r="T2467" s="800" t="s">
        <v>15571</v>
      </c>
      <c r="U2467" s="807"/>
      <c r="V2467" s="963">
        <v>1</v>
      </c>
      <c r="W2467" s="807" t="s">
        <v>14599</v>
      </c>
      <c r="X2467" s="807"/>
      <c r="Y2467" s="807"/>
      <c r="Z2467" s="807"/>
      <c r="AA2467" s="807"/>
      <c r="AB2467" s="807"/>
      <c r="AC2467" s="807" t="s">
        <v>10027</v>
      </c>
      <c r="AD2467" s="807" t="s">
        <v>10027</v>
      </c>
      <c r="AE2467" s="807" t="s">
        <v>10027</v>
      </c>
      <c r="AF2467" s="807" t="s">
        <v>2239</v>
      </c>
      <c r="AG2467" s="807"/>
      <c r="AH2467" s="807"/>
      <c r="AI2467" s="807"/>
      <c r="AJ2467" s="807"/>
    </row>
    <row r="2468" spans="2:36" ht="45" customHeight="1" x14ac:dyDescent="0.25">
      <c r="B2468" s="784">
        <v>2460</v>
      </c>
      <c r="C2468" s="785" t="s">
        <v>9386</v>
      </c>
      <c r="D2468" s="783" t="s">
        <v>15573</v>
      </c>
      <c r="E2468" s="800" t="s">
        <v>15574</v>
      </c>
      <c r="F2468" s="783" t="s">
        <v>15570</v>
      </c>
      <c r="G2468" s="807" t="s">
        <v>2856</v>
      </c>
      <c r="H2468" s="807"/>
      <c r="I2468" s="807"/>
      <c r="J2468" s="807"/>
      <c r="K2468" s="807"/>
      <c r="L2468" s="807">
        <f t="shared" si="189"/>
        <v>105.60000000000001</v>
      </c>
      <c r="M2468" s="807"/>
      <c r="N2468" s="782">
        <v>8.8000000000000007</v>
      </c>
      <c r="O2468" s="788"/>
      <c r="P2468" s="788"/>
      <c r="Q2468" s="800" t="s">
        <v>15570</v>
      </c>
      <c r="R2468" s="807" t="s">
        <v>16715</v>
      </c>
      <c r="S2468" s="807" t="s">
        <v>8952</v>
      </c>
      <c r="T2468" s="800" t="s">
        <v>15575</v>
      </c>
      <c r="U2468" s="807"/>
      <c r="V2468" s="963">
        <v>1</v>
      </c>
      <c r="W2468" s="807" t="s">
        <v>14599</v>
      </c>
      <c r="X2468" s="807"/>
      <c r="Y2468" s="807"/>
      <c r="Z2468" s="807"/>
      <c r="AA2468" s="807"/>
      <c r="AB2468" s="807"/>
      <c r="AC2468" s="807"/>
      <c r="AD2468" s="807"/>
      <c r="AE2468" s="807"/>
      <c r="AF2468" s="807"/>
      <c r="AG2468" s="807"/>
      <c r="AH2468" s="807"/>
      <c r="AI2468" s="807"/>
      <c r="AJ2468" s="807"/>
    </row>
    <row r="2469" spans="2:36" ht="45" customHeight="1" x14ac:dyDescent="0.25">
      <c r="B2469" s="784">
        <v>2461</v>
      </c>
      <c r="C2469" s="785" t="s">
        <v>2759</v>
      </c>
      <c r="D2469" s="783" t="s">
        <v>15577</v>
      </c>
      <c r="E2469" s="800" t="s">
        <v>15578</v>
      </c>
      <c r="F2469" s="783" t="s">
        <v>15579</v>
      </c>
      <c r="G2469" s="807" t="s">
        <v>2856</v>
      </c>
      <c r="H2469" s="807"/>
      <c r="I2469" s="807"/>
      <c r="J2469" s="807"/>
      <c r="K2469" s="807"/>
      <c r="L2469" s="807">
        <f t="shared" si="189"/>
        <v>63.36</v>
      </c>
      <c r="M2469" s="807"/>
      <c r="N2469" s="782">
        <v>5.28</v>
      </c>
      <c r="O2469" s="788"/>
      <c r="P2469" s="788"/>
      <c r="Q2469" s="800" t="s">
        <v>15579</v>
      </c>
      <c r="R2469" s="807" t="s">
        <v>16715</v>
      </c>
      <c r="S2469" s="807" t="s">
        <v>8952</v>
      </c>
      <c r="T2469" s="800" t="s">
        <v>15580</v>
      </c>
      <c r="U2469" s="807"/>
      <c r="V2469" s="963"/>
      <c r="W2469" s="807"/>
      <c r="X2469" s="807"/>
      <c r="Y2469" s="807"/>
      <c r="Z2469" s="807" t="s">
        <v>10617</v>
      </c>
      <c r="AA2469" s="807"/>
      <c r="AB2469" s="807"/>
      <c r="AC2469" s="807" t="s">
        <v>10027</v>
      </c>
      <c r="AD2469" s="807" t="s">
        <v>10027</v>
      </c>
      <c r="AE2469" s="807" t="s">
        <v>10027</v>
      </c>
      <c r="AF2469" s="807" t="s">
        <v>2239</v>
      </c>
      <c r="AG2469" s="807"/>
      <c r="AH2469" s="807"/>
      <c r="AI2469" s="807"/>
      <c r="AJ2469" s="807"/>
    </row>
    <row r="2470" spans="2:36" ht="30" customHeight="1" x14ac:dyDescent="0.25">
      <c r="B2470" s="784">
        <v>2462</v>
      </c>
      <c r="C2470" s="785" t="s">
        <v>1191</v>
      </c>
      <c r="D2470" s="785" t="s">
        <v>16859</v>
      </c>
      <c r="E2470" s="807" t="s">
        <v>16860</v>
      </c>
      <c r="F2470" s="785" t="s">
        <v>12877</v>
      </c>
      <c r="G2470" s="807" t="s">
        <v>2856</v>
      </c>
      <c r="H2470" s="807"/>
      <c r="I2470" s="807"/>
      <c r="J2470" s="807"/>
      <c r="K2470" s="807"/>
      <c r="L2470" s="807">
        <f t="shared" si="189"/>
        <v>96</v>
      </c>
      <c r="M2470" s="807"/>
      <c r="N2470" s="786">
        <v>8</v>
      </c>
      <c r="O2470" s="788"/>
      <c r="P2470" s="788"/>
      <c r="Q2470" s="807" t="s">
        <v>12877</v>
      </c>
      <c r="R2470" s="807" t="s">
        <v>16715</v>
      </c>
      <c r="S2470" s="807" t="s">
        <v>8952</v>
      </c>
      <c r="T2470" s="807" t="s">
        <v>17231</v>
      </c>
      <c r="U2470" s="807"/>
      <c r="V2470" s="963"/>
      <c r="W2470" s="807"/>
      <c r="X2470" s="807"/>
      <c r="Y2470" s="807"/>
      <c r="Z2470" s="807"/>
      <c r="AA2470" s="807">
        <v>1</v>
      </c>
      <c r="AB2470" s="807"/>
      <c r="AC2470" s="807"/>
      <c r="AD2470" s="807"/>
      <c r="AE2470" s="807"/>
      <c r="AF2470" s="807"/>
      <c r="AG2470" s="807"/>
      <c r="AH2470" s="807"/>
      <c r="AI2470" s="807" t="s">
        <v>15022</v>
      </c>
      <c r="AJ2470" s="807"/>
    </row>
    <row r="2471" spans="2:36" ht="45" customHeight="1" x14ac:dyDescent="0.25">
      <c r="B2471" s="784">
        <v>2463</v>
      </c>
      <c r="C2471" s="785" t="s">
        <v>2759</v>
      </c>
      <c r="D2471" s="858" t="s">
        <v>16793</v>
      </c>
      <c r="E2471" s="807" t="s">
        <v>16794</v>
      </c>
      <c r="F2471" s="858" t="s">
        <v>12877</v>
      </c>
      <c r="G2471" s="807" t="s">
        <v>2856</v>
      </c>
      <c r="H2471" s="807"/>
      <c r="I2471" s="807"/>
      <c r="J2471" s="807"/>
      <c r="K2471" s="807"/>
      <c r="L2471" s="807"/>
      <c r="M2471" s="771"/>
      <c r="N2471" s="859">
        <v>0</v>
      </c>
      <c r="O2471" s="790"/>
      <c r="P2471" s="786"/>
      <c r="Q2471" s="859" t="s">
        <v>12877</v>
      </c>
      <c r="R2471" s="807" t="s">
        <v>16715</v>
      </c>
      <c r="S2471" s="807" t="s">
        <v>8952</v>
      </c>
      <c r="T2471" s="859"/>
      <c r="U2471" s="807"/>
      <c r="V2471" s="963"/>
      <c r="W2471" s="807"/>
      <c r="X2471" s="807"/>
      <c r="Y2471" s="807"/>
      <c r="Z2471" s="807"/>
      <c r="AA2471" s="807">
        <v>1</v>
      </c>
      <c r="AB2471" s="807"/>
      <c r="AC2471" s="807"/>
      <c r="AD2471" s="807"/>
      <c r="AE2471" s="807"/>
      <c r="AF2471" s="807"/>
      <c r="AG2471" s="807"/>
      <c r="AH2471" s="807"/>
      <c r="AI2471" s="807" t="s">
        <v>10772</v>
      </c>
      <c r="AJ2471" s="807"/>
    </row>
    <row r="2472" spans="2:36" ht="45" customHeight="1" x14ac:dyDescent="0.25">
      <c r="B2472" s="784">
        <v>2464</v>
      </c>
      <c r="C2472" s="785" t="s">
        <v>2759</v>
      </c>
      <c r="D2472" s="858" t="s">
        <v>15585</v>
      </c>
      <c r="E2472" s="807" t="s">
        <v>15584</v>
      </c>
      <c r="F2472" s="858" t="s">
        <v>12877</v>
      </c>
      <c r="G2472" s="807" t="s">
        <v>2856</v>
      </c>
      <c r="H2472" s="807"/>
      <c r="I2472" s="807"/>
      <c r="J2472" s="807"/>
      <c r="K2472" s="807"/>
      <c r="L2472" s="807">
        <f t="shared" si="189"/>
        <v>192</v>
      </c>
      <c r="M2472" s="771"/>
      <c r="N2472" s="859">
        <v>16</v>
      </c>
      <c r="O2472" s="790"/>
      <c r="P2472" s="786"/>
      <c r="Q2472" s="859" t="s">
        <v>12877</v>
      </c>
      <c r="R2472" s="807" t="s">
        <v>16715</v>
      </c>
      <c r="S2472" s="807" t="s">
        <v>8952</v>
      </c>
      <c r="T2472" s="859" t="s">
        <v>17469</v>
      </c>
      <c r="U2472" s="807"/>
      <c r="V2472" s="963"/>
      <c r="W2472" s="807"/>
      <c r="X2472" s="807"/>
      <c r="Y2472" s="807"/>
      <c r="Z2472" s="807"/>
      <c r="AA2472" s="807">
        <v>1</v>
      </c>
      <c r="AB2472" s="807"/>
      <c r="AC2472" s="807"/>
      <c r="AD2472" s="807"/>
      <c r="AE2472" s="807"/>
      <c r="AF2472" s="807"/>
      <c r="AG2472" s="807"/>
      <c r="AH2472" s="807"/>
      <c r="AI2472" s="807" t="s">
        <v>10772</v>
      </c>
      <c r="AJ2472" s="807"/>
    </row>
    <row r="2473" spans="2:36" ht="45" customHeight="1" x14ac:dyDescent="0.25">
      <c r="B2473" s="784">
        <v>2465</v>
      </c>
      <c r="C2473" s="785" t="s">
        <v>2759</v>
      </c>
      <c r="D2473" s="858" t="s">
        <v>16807</v>
      </c>
      <c r="E2473" s="807" t="s">
        <v>15586</v>
      </c>
      <c r="F2473" s="858" t="s">
        <v>12877</v>
      </c>
      <c r="G2473" s="807" t="s">
        <v>2856</v>
      </c>
      <c r="H2473" s="807"/>
      <c r="I2473" s="807"/>
      <c r="J2473" s="807"/>
      <c r="K2473" s="807"/>
      <c r="L2473" s="807">
        <f t="shared" si="189"/>
        <v>384</v>
      </c>
      <c r="M2473" s="771"/>
      <c r="N2473" s="859">
        <v>32</v>
      </c>
      <c r="O2473" s="790"/>
      <c r="P2473" s="786"/>
      <c r="Q2473" s="859" t="s">
        <v>12877</v>
      </c>
      <c r="R2473" s="807" t="s">
        <v>16715</v>
      </c>
      <c r="S2473" s="807" t="s">
        <v>8952</v>
      </c>
      <c r="T2473" s="859" t="s">
        <v>17503</v>
      </c>
      <c r="U2473" s="807"/>
      <c r="V2473" s="963"/>
      <c r="W2473" s="807"/>
      <c r="X2473" s="807"/>
      <c r="Y2473" s="807"/>
      <c r="Z2473" s="807"/>
      <c r="AA2473" s="807">
        <v>1</v>
      </c>
      <c r="AB2473" s="807"/>
      <c r="AC2473" s="807"/>
      <c r="AD2473" s="807"/>
      <c r="AE2473" s="807"/>
      <c r="AF2473" s="807"/>
      <c r="AG2473" s="807"/>
      <c r="AH2473" s="807"/>
      <c r="AI2473" s="807"/>
      <c r="AJ2473" s="807"/>
    </row>
    <row r="2474" spans="2:36" ht="45" customHeight="1" x14ac:dyDescent="0.25">
      <c r="B2474" s="784">
        <v>2466</v>
      </c>
      <c r="C2474" s="785" t="s">
        <v>2790</v>
      </c>
      <c r="D2474" s="858" t="s">
        <v>16781</v>
      </c>
      <c r="E2474" s="807" t="s">
        <v>16782</v>
      </c>
      <c r="F2474" s="858" t="s">
        <v>12877</v>
      </c>
      <c r="G2474" s="807" t="s">
        <v>2856</v>
      </c>
      <c r="H2474" s="807"/>
      <c r="I2474" s="807"/>
      <c r="J2474" s="807"/>
      <c r="K2474" s="807"/>
      <c r="L2474" s="807"/>
      <c r="M2474" s="771"/>
      <c r="N2474" s="859">
        <v>0</v>
      </c>
      <c r="O2474" s="790"/>
      <c r="P2474" s="786"/>
      <c r="Q2474" s="859" t="s">
        <v>12877</v>
      </c>
      <c r="R2474" s="807" t="s">
        <v>16715</v>
      </c>
      <c r="S2474" s="807" t="s">
        <v>8952</v>
      </c>
      <c r="T2474" s="859"/>
      <c r="U2474" s="807"/>
      <c r="V2474" s="961"/>
      <c r="W2474" s="807"/>
      <c r="X2474" s="807"/>
      <c r="Y2474" s="807"/>
      <c r="Z2474" s="807"/>
      <c r="AA2474" s="807">
        <v>1</v>
      </c>
      <c r="AB2474" s="807"/>
      <c r="AC2474" s="807"/>
      <c r="AD2474" s="807"/>
      <c r="AE2474" s="807"/>
      <c r="AF2474" s="807"/>
      <c r="AG2474" s="807"/>
      <c r="AH2474" s="807"/>
      <c r="AI2474" s="807"/>
      <c r="AJ2474" s="807"/>
    </row>
    <row r="2475" spans="2:36" ht="30" customHeight="1" x14ac:dyDescent="0.25">
      <c r="B2475" s="784">
        <v>2467</v>
      </c>
      <c r="C2475" s="785" t="s">
        <v>2809</v>
      </c>
      <c r="D2475" s="858" t="s">
        <v>16815</v>
      </c>
      <c r="E2475" s="807" t="s">
        <v>15588</v>
      </c>
      <c r="F2475" s="858" t="s">
        <v>12877</v>
      </c>
      <c r="G2475" s="807" t="s">
        <v>2856</v>
      </c>
      <c r="H2475" s="807"/>
      <c r="I2475" s="807"/>
      <c r="J2475" s="807"/>
      <c r="K2475" s="807"/>
      <c r="L2475" s="807">
        <f t="shared" si="189"/>
        <v>96</v>
      </c>
      <c r="M2475" s="771"/>
      <c r="N2475" s="859">
        <v>8</v>
      </c>
      <c r="O2475" s="790"/>
      <c r="P2475" s="786"/>
      <c r="Q2475" s="859" t="s">
        <v>12877</v>
      </c>
      <c r="R2475" s="807" t="s">
        <v>16715</v>
      </c>
      <c r="S2475" s="807" t="s">
        <v>8952</v>
      </c>
      <c r="T2475" s="859" t="s">
        <v>17464</v>
      </c>
      <c r="U2475" s="807"/>
      <c r="V2475" s="961"/>
      <c r="W2475" s="807"/>
      <c r="X2475" s="807"/>
      <c r="Y2475" s="807"/>
      <c r="Z2475" s="807"/>
      <c r="AA2475" s="807">
        <v>1</v>
      </c>
      <c r="AB2475" s="807"/>
      <c r="AC2475" s="807"/>
      <c r="AD2475" s="807"/>
      <c r="AE2475" s="807"/>
      <c r="AF2475" s="807"/>
      <c r="AG2475" s="807"/>
      <c r="AH2475" s="807"/>
      <c r="AI2475" s="807" t="s">
        <v>10772</v>
      </c>
      <c r="AJ2475" s="807"/>
    </row>
    <row r="2476" spans="2:36" ht="45" customHeight="1" x14ac:dyDescent="0.25">
      <c r="B2476" s="784">
        <v>2468</v>
      </c>
      <c r="C2476" s="785" t="s">
        <v>2759</v>
      </c>
      <c r="D2476" s="785" t="s">
        <v>15590</v>
      </c>
      <c r="E2476" s="807" t="s">
        <v>15589</v>
      </c>
      <c r="F2476" s="785" t="s">
        <v>12877</v>
      </c>
      <c r="G2476" s="807" t="s">
        <v>2856</v>
      </c>
      <c r="H2476" s="807"/>
      <c r="I2476" s="807"/>
      <c r="J2476" s="807"/>
      <c r="K2476" s="807"/>
      <c r="L2476" s="807"/>
      <c r="M2476" s="807"/>
      <c r="N2476" s="786">
        <v>0</v>
      </c>
      <c r="O2476" s="788"/>
      <c r="P2476" s="788"/>
      <c r="Q2476" s="807" t="s">
        <v>12877</v>
      </c>
      <c r="R2476" s="807" t="s">
        <v>16715</v>
      </c>
      <c r="S2476" s="807" t="s">
        <v>8952</v>
      </c>
      <c r="T2476" s="807"/>
      <c r="U2476" s="807"/>
      <c r="V2476" s="963"/>
      <c r="W2476" s="807"/>
      <c r="X2476" s="807"/>
      <c r="Y2476" s="807"/>
      <c r="Z2476" s="807"/>
      <c r="AA2476" s="807"/>
      <c r="AB2476" s="807"/>
      <c r="AC2476" s="807"/>
      <c r="AD2476" s="807"/>
      <c r="AE2476" s="807"/>
      <c r="AF2476" s="807"/>
      <c r="AG2476" s="807"/>
      <c r="AH2476" s="807"/>
      <c r="AI2476" s="807" t="s">
        <v>10772</v>
      </c>
      <c r="AJ2476" s="807"/>
    </row>
    <row r="2477" spans="2:36" ht="45" customHeight="1" x14ac:dyDescent="0.25">
      <c r="B2477" s="784">
        <v>2469</v>
      </c>
      <c r="C2477" s="785" t="s">
        <v>2759</v>
      </c>
      <c r="D2477" s="785" t="s">
        <v>16855</v>
      </c>
      <c r="E2477" s="807" t="s">
        <v>16856</v>
      </c>
      <c r="F2477" s="785" t="s">
        <v>12877</v>
      </c>
      <c r="G2477" s="807" t="s">
        <v>2856</v>
      </c>
      <c r="H2477" s="807"/>
      <c r="I2477" s="807"/>
      <c r="J2477" s="807"/>
      <c r="K2477" s="807"/>
      <c r="L2477" s="807">
        <f t="shared" si="189"/>
        <v>96</v>
      </c>
      <c r="M2477" s="807"/>
      <c r="N2477" s="786">
        <v>8</v>
      </c>
      <c r="O2477" s="788"/>
      <c r="P2477" s="788"/>
      <c r="Q2477" s="807" t="s">
        <v>12877</v>
      </c>
      <c r="R2477" s="807" t="s">
        <v>16715</v>
      </c>
      <c r="S2477" s="807" t="s">
        <v>8952</v>
      </c>
      <c r="T2477" s="807" t="s">
        <v>17476</v>
      </c>
      <c r="U2477" s="807"/>
      <c r="V2477" s="963"/>
      <c r="W2477" s="807"/>
      <c r="X2477" s="807"/>
      <c r="Y2477" s="807"/>
      <c r="Z2477" s="807"/>
      <c r="AA2477" s="807"/>
      <c r="AB2477" s="807"/>
      <c r="AC2477" s="807"/>
      <c r="AD2477" s="807"/>
      <c r="AE2477" s="807"/>
      <c r="AF2477" s="807"/>
      <c r="AG2477" s="807"/>
      <c r="AH2477" s="807"/>
      <c r="AI2477" s="807" t="s">
        <v>10772</v>
      </c>
      <c r="AJ2477" s="807"/>
    </row>
    <row r="2478" spans="2:36" ht="45" customHeight="1" x14ac:dyDescent="0.25">
      <c r="B2478" s="784">
        <v>2470</v>
      </c>
      <c r="C2478" s="785" t="s">
        <v>2759</v>
      </c>
      <c r="D2478" s="785" t="s">
        <v>15592</v>
      </c>
      <c r="E2478" s="807" t="s">
        <v>15591</v>
      </c>
      <c r="F2478" s="785" t="s">
        <v>12877</v>
      </c>
      <c r="G2478" s="807" t="s">
        <v>2856</v>
      </c>
      <c r="H2478" s="807"/>
      <c r="I2478" s="807"/>
      <c r="J2478" s="807"/>
      <c r="K2478" s="807"/>
      <c r="L2478" s="807"/>
      <c r="M2478" s="807"/>
      <c r="N2478" s="786">
        <v>0</v>
      </c>
      <c r="O2478" s="788"/>
      <c r="P2478" s="788"/>
      <c r="Q2478" s="807" t="s">
        <v>12877</v>
      </c>
      <c r="R2478" s="807" t="s">
        <v>16715</v>
      </c>
      <c r="S2478" s="807" t="s">
        <v>8952</v>
      </c>
      <c r="T2478" s="807"/>
      <c r="U2478" s="807"/>
      <c r="V2478" s="963"/>
      <c r="W2478" s="807"/>
      <c r="X2478" s="807"/>
      <c r="Y2478" s="807"/>
      <c r="Z2478" s="807"/>
      <c r="AA2478" s="807">
        <v>1</v>
      </c>
      <c r="AB2478" s="807"/>
      <c r="AC2478" s="807"/>
      <c r="AD2478" s="807"/>
      <c r="AE2478" s="807"/>
      <c r="AF2478" s="807"/>
      <c r="AG2478" s="807"/>
      <c r="AH2478" s="807"/>
      <c r="AI2478" s="807" t="s">
        <v>10772</v>
      </c>
      <c r="AJ2478" s="807"/>
    </row>
    <row r="2479" spans="2:36" ht="45" customHeight="1" x14ac:dyDescent="0.25">
      <c r="B2479" s="784">
        <v>2471</v>
      </c>
      <c r="C2479" s="785" t="s">
        <v>2759</v>
      </c>
      <c r="D2479" s="785" t="s">
        <v>15598</v>
      </c>
      <c r="E2479" s="807" t="s">
        <v>15599</v>
      </c>
      <c r="F2479" s="785" t="s">
        <v>15600</v>
      </c>
      <c r="G2479" s="807" t="s">
        <v>10200</v>
      </c>
      <c r="H2479" s="807"/>
      <c r="I2479" s="807"/>
      <c r="J2479" s="807"/>
      <c r="K2479" s="807"/>
      <c r="L2479" s="807">
        <f t="shared" si="189"/>
        <v>74.400000000000006</v>
      </c>
      <c r="M2479" s="807"/>
      <c r="N2479" s="786">
        <v>6.2</v>
      </c>
      <c r="O2479" s="788"/>
      <c r="P2479" s="788"/>
      <c r="Q2479" s="807" t="s">
        <v>15601</v>
      </c>
      <c r="R2479" s="807" t="s">
        <v>16715</v>
      </c>
      <c r="S2479" s="807" t="s">
        <v>8952</v>
      </c>
      <c r="T2479" s="807" t="s">
        <v>17232</v>
      </c>
      <c r="U2479" s="807"/>
      <c r="V2479" s="963">
        <v>1</v>
      </c>
      <c r="W2479" s="807" t="s">
        <v>10458</v>
      </c>
      <c r="X2479" s="807">
        <v>1</v>
      </c>
      <c r="Y2479" s="807"/>
      <c r="Z2479" s="807"/>
      <c r="AA2479" s="807"/>
      <c r="AB2479" s="807"/>
      <c r="AC2479" s="807" t="s">
        <v>10027</v>
      </c>
      <c r="AD2479" s="807"/>
      <c r="AE2479" s="807"/>
      <c r="AF2479" s="807"/>
      <c r="AG2479" s="807"/>
      <c r="AH2479" s="807"/>
      <c r="AI2479" s="807"/>
      <c r="AJ2479" s="807"/>
    </row>
    <row r="2480" spans="2:36" s="577" customFormat="1" ht="45" customHeight="1" x14ac:dyDescent="0.25">
      <c r="B2480" s="784">
        <v>2472</v>
      </c>
      <c r="C2480" s="785" t="s">
        <v>2759</v>
      </c>
      <c r="D2480" s="785" t="s">
        <v>17317</v>
      </c>
      <c r="E2480" s="807" t="s">
        <v>17314</v>
      </c>
      <c r="F2480" s="785" t="s">
        <v>17944</v>
      </c>
      <c r="G2480" s="807" t="s">
        <v>1104</v>
      </c>
      <c r="H2480" s="807"/>
      <c r="I2480" s="807"/>
      <c r="J2480" s="807"/>
      <c r="K2480" s="807">
        <v>17990</v>
      </c>
      <c r="L2480" s="807">
        <f>N2480*12</f>
        <v>1547.1399999999999</v>
      </c>
      <c r="M2480" s="807">
        <f t="shared" ref="M2480" si="190">O2480*12</f>
        <v>503.72</v>
      </c>
      <c r="N2480" s="786">
        <f>K2480*0.086/12</f>
        <v>128.92833333333331</v>
      </c>
      <c r="O2480" s="786">
        <f>(K2480*0.028)/12</f>
        <v>41.976666666666667</v>
      </c>
      <c r="P2480" s="788" t="s">
        <v>1527</v>
      </c>
      <c r="Q2480" s="807" t="s">
        <v>813</v>
      </c>
      <c r="R2480" s="807" t="s">
        <v>8298</v>
      </c>
      <c r="S2480" s="807" t="s">
        <v>8952</v>
      </c>
      <c r="T2480" s="807" t="s">
        <v>17484</v>
      </c>
      <c r="U2480" s="807"/>
      <c r="V2480" s="1017">
        <v>1</v>
      </c>
      <c r="W2480" s="807" t="s">
        <v>1564</v>
      </c>
      <c r="X2480" s="807"/>
      <c r="Y2480" s="807"/>
      <c r="Z2480" s="807"/>
      <c r="AA2480" s="807"/>
      <c r="AB2480" s="807"/>
      <c r="AC2480" s="807"/>
      <c r="AD2480" s="807"/>
      <c r="AE2480" s="807"/>
      <c r="AF2480" s="807"/>
      <c r="AG2480" s="807"/>
      <c r="AH2480" s="807"/>
      <c r="AI2480" s="807" t="s">
        <v>13334</v>
      </c>
      <c r="AJ2480" s="807" t="s">
        <v>17945</v>
      </c>
    </row>
    <row r="2481" spans="2:36" ht="45" customHeight="1" x14ac:dyDescent="0.25">
      <c r="B2481" s="784">
        <v>2473</v>
      </c>
      <c r="C2481" s="785" t="s">
        <v>2759</v>
      </c>
      <c r="D2481" s="858" t="s">
        <v>16798</v>
      </c>
      <c r="E2481" s="807" t="s">
        <v>15602</v>
      </c>
      <c r="F2481" s="858" t="s">
        <v>12877</v>
      </c>
      <c r="G2481" s="807" t="s">
        <v>2856</v>
      </c>
      <c r="H2481" s="807"/>
      <c r="I2481" s="807"/>
      <c r="J2481" s="807"/>
      <c r="K2481" s="807"/>
      <c r="L2481" s="807">
        <f t="shared" ref="L2481:L2544" si="191">N2481*12</f>
        <v>288</v>
      </c>
      <c r="M2481" s="771"/>
      <c r="N2481" s="859">
        <v>24</v>
      </c>
      <c r="O2481" s="790"/>
      <c r="P2481" s="786"/>
      <c r="Q2481" s="859" t="s">
        <v>12877</v>
      </c>
      <c r="R2481" s="807" t="s">
        <v>16715</v>
      </c>
      <c r="S2481" s="807" t="s">
        <v>8952</v>
      </c>
      <c r="T2481" s="859" t="s">
        <v>17447</v>
      </c>
      <c r="U2481" s="807"/>
      <c r="V2481" s="963"/>
      <c r="W2481" s="807"/>
      <c r="X2481" s="807"/>
      <c r="Y2481" s="807"/>
      <c r="Z2481" s="807"/>
      <c r="AA2481" s="807">
        <v>1</v>
      </c>
      <c r="AB2481" s="807"/>
      <c r="AC2481" s="807"/>
      <c r="AD2481" s="807"/>
      <c r="AE2481" s="807"/>
      <c r="AF2481" s="807"/>
      <c r="AG2481" s="807"/>
      <c r="AH2481" s="807"/>
      <c r="AI2481" s="807"/>
      <c r="AJ2481" s="807"/>
    </row>
    <row r="2482" spans="2:36" ht="30" customHeight="1" x14ac:dyDescent="0.25">
      <c r="B2482" s="784">
        <v>2474</v>
      </c>
      <c r="C2482" s="785" t="s">
        <v>3162</v>
      </c>
      <c r="D2482" s="785" t="s">
        <v>16834</v>
      </c>
      <c r="E2482" s="807" t="s">
        <v>15606</v>
      </c>
      <c r="F2482" s="785" t="s">
        <v>12877</v>
      </c>
      <c r="G2482" s="807" t="s">
        <v>2856</v>
      </c>
      <c r="H2482" s="807"/>
      <c r="I2482" s="807"/>
      <c r="J2482" s="807"/>
      <c r="K2482" s="807"/>
      <c r="L2482" s="807"/>
      <c r="M2482" s="807"/>
      <c r="N2482" s="786">
        <v>0</v>
      </c>
      <c r="O2482" s="788"/>
      <c r="P2482" s="788"/>
      <c r="Q2482" s="807" t="s">
        <v>12877</v>
      </c>
      <c r="R2482" s="807" t="s">
        <v>16715</v>
      </c>
      <c r="S2482" s="807" t="s">
        <v>8952</v>
      </c>
      <c r="T2482" s="807"/>
      <c r="U2482" s="807"/>
      <c r="V2482" s="963"/>
      <c r="W2482" s="807"/>
      <c r="X2482" s="807"/>
      <c r="Y2482" s="807"/>
      <c r="Z2482" s="807"/>
      <c r="AA2482" s="807">
        <v>1</v>
      </c>
      <c r="AB2482" s="807"/>
      <c r="AC2482" s="807"/>
      <c r="AD2482" s="807"/>
      <c r="AE2482" s="807"/>
      <c r="AF2482" s="807"/>
      <c r="AG2482" s="807"/>
      <c r="AH2482" s="807"/>
      <c r="AI2482" s="807" t="s">
        <v>10772</v>
      </c>
      <c r="AJ2482" s="807"/>
    </row>
    <row r="2483" spans="2:36" ht="30" customHeight="1" x14ac:dyDescent="0.25">
      <c r="B2483" s="784">
        <v>2475</v>
      </c>
      <c r="C2483" s="785" t="s">
        <v>1191</v>
      </c>
      <c r="D2483" s="785" t="s">
        <v>16839</v>
      </c>
      <c r="E2483" s="807" t="s">
        <v>15611</v>
      </c>
      <c r="F2483" s="785" t="s">
        <v>12877</v>
      </c>
      <c r="G2483" s="807" t="s">
        <v>2856</v>
      </c>
      <c r="H2483" s="807"/>
      <c r="I2483" s="807"/>
      <c r="J2483" s="807"/>
      <c r="K2483" s="807"/>
      <c r="L2483" s="807"/>
      <c r="M2483" s="807"/>
      <c r="N2483" s="786">
        <v>0</v>
      </c>
      <c r="O2483" s="788"/>
      <c r="P2483" s="788"/>
      <c r="Q2483" s="807" t="s">
        <v>12877</v>
      </c>
      <c r="R2483" s="807" t="s">
        <v>16715</v>
      </c>
      <c r="S2483" s="807" t="s">
        <v>8952</v>
      </c>
      <c r="T2483" s="807"/>
      <c r="U2483" s="807"/>
      <c r="V2483" s="963"/>
      <c r="W2483" s="807"/>
      <c r="X2483" s="807"/>
      <c r="Y2483" s="807"/>
      <c r="Z2483" s="807"/>
      <c r="AA2483" s="807">
        <v>1</v>
      </c>
      <c r="AB2483" s="807"/>
      <c r="AC2483" s="807"/>
      <c r="AD2483" s="807"/>
      <c r="AE2483" s="807"/>
      <c r="AF2483" s="807"/>
      <c r="AG2483" s="807"/>
      <c r="AH2483" s="807"/>
      <c r="AI2483" s="807" t="s">
        <v>10772</v>
      </c>
      <c r="AJ2483" s="807"/>
    </row>
    <row r="2484" spans="2:36" ht="45" customHeight="1" x14ac:dyDescent="0.25">
      <c r="B2484" s="784">
        <v>2476</v>
      </c>
      <c r="C2484" s="785" t="s">
        <v>9500</v>
      </c>
      <c r="D2484" s="891" t="s">
        <v>15614</v>
      </c>
      <c r="E2484" s="800" t="s">
        <v>15616</v>
      </c>
      <c r="F2484" s="860" t="s">
        <v>15615</v>
      </c>
      <c r="G2484" s="807" t="s">
        <v>2856</v>
      </c>
      <c r="H2484" s="817"/>
      <c r="I2484" s="817"/>
      <c r="J2484" s="817"/>
      <c r="K2484" s="817"/>
      <c r="L2484" s="807"/>
      <c r="M2484" s="817"/>
      <c r="N2484" s="800">
        <v>0</v>
      </c>
      <c r="O2484" s="800"/>
      <c r="P2484" s="800"/>
      <c r="Q2484" s="947" t="s">
        <v>15615</v>
      </c>
      <c r="R2484" s="807" t="s">
        <v>16715</v>
      </c>
      <c r="S2484" s="807" t="s">
        <v>8952</v>
      </c>
      <c r="T2484" s="800"/>
      <c r="U2484" s="800"/>
      <c r="V2484" s="961"/>
      <c r="W2484" s="800"/>
      <c r="X2484" s="800"/>
      <c r="Y2484" s="800"/>
      <c r="Z2484" s="800"/>
      <c r="AA2484" s="800"/>
      <c r="AB2484" s="800"/>
      <c r="AC2484" s="800"/>
      <c r="AD2484" s="800"/>
      <c r="AE2484" s="800"/>
      <c r="AF2484" s="800"/>
      <c r="AG2484" s="800"/>
      <c r="AH2484" s="800"/>
      <c r="AI2484" s="800" t="s">
        <v>15604</v>
      </c>
      <c r="AJ2484" s="800"/>
    </row>
    <row r="2485" spans="2:36" ht="30" customHeight="1" x14ac:dyDescent="0.25">
      <c r="B2485" s="784">
        <v>2477</v>
      </c>
      <c r="C2485" s="785" t="s">
        <v>2809</v>
      </c>
      <c r="D2485" s="783" t="s">
        <v>15684</v>
      </c>
      <c r="E2485" s="800" t="s">
        <v>15685</v>
      </c>
      <c r="F2485" s="783" t="s">
        <v>15659</v>
      </c>
      <c r="G2485" s="807" t="s">
        <v>2856</v>
      </c>
      <c r="H2485" s="807"/>
      <c r="I2485" s="807"/>
      <c r="J2485" s="807"/>
      <c r="K2485" s="807"/>
      <c r="L2485" s="807">
        <f t="shared" si="191"/>
        <v>1125.5999999999999</v>
      </c>
      <c r="M2485" s="807"/>
      <c r="N2485" s="800">
        <v>93.799999999999983</v>
      </c>
      <c r="O2485" s="788"/>
      <c r="P2485" s="788"/>
      <c r="Q2485" s="800" t="s">
        <v>15659</v>
      </c>
      <c r="R2485" s="807" t="s">
        <v>16715</v>
      </c>
      <c r="S2485" s="807" t="s">
        <v>8952</v>
      </c>
      <c r="T2485" s="800" t="s">
        <v>15622</v>
      </c>
      <c r="U2485" s="807"/>
      <c r="V2485" s="963">
        <v>6</v>
      </c>
      <c r="W2485" s="807"/>
      <c r="X2485" s="807"/>
      <c r="Y2485" s="807"/>
      <c r="Z2485" s="807"/>
      <c r="AA2485" s="807">
        <v>1</v>
      </c>
      <c r="AB2485" s="807"/>
      <c r="AC2485" s="807"/>
      <c r="AD2485" s="807"/>
      <c r="AE2485" s="807"/>
      <c r="AF2485" s="807"/>
      <c r="AG2485" s="807"/>
      <c r="AH2485" s="807"/>
      <c r="AI2485" s="807"/>
      <c r="AJ2485" s="807"/>
    </row>
    <row r="2486" spans="2:36" ht="30" customHeight="1" x14ac:dyDescent="0.25">
      <c r="B2486" s="784">
        <v>2478</v>
      </c>
      <c r="C2486" s="785" t="s">
        <v>2768</v>
      </c>
      <c r="D2486" s="783" t="s">
        <v>15686</v>
      </c>
      <c r="E2486" s="800" t="s">
        <v>15687</v>
      </c>
      <c r="F2486" s="783" t="s">
        <v>15660</v>
      </c>
      <c r="G2486" s="807" t="s">
        <v>2856</v>
      </c>
      <c r="H2486" s="807"/>
      <c r="I2486" s="807"/>
      <c r="J2486" s="807"/>
      <c r="K2486" s="807"/>
      <c r="L2486" s="807">
        <f t="shared" si="191"/>
        <v>13.200000000000001</v>
      </c>
      <c r="M2486" s="807"/>
      <c r="N2486" s="800">
        <v>1.1000000000000001</v>
      </c>
      <c r="O2486" s="788"/>
      <c r="P2486" s="788"/>
      <c r="Q2486" s="800" t="s">
        <v>15660</v>
      </c>
      <c r="R2486" s="807" t="s">
        <v>16715</v>
      </c>
      <c r="S2486" s="807" t="s">
        <v>8952</v>
      </c>
      <c r="T2486" s="800" t="s">
        <v>15623</v>
      </c>
      <c r="U2486" s="807"/>
      <c r="V2486" s="963">
        <v>1</v>
      </c>
      <c r="W2486" s="807"/>
      <c r="X2486" s="807"/>
      <c r="Y2486" s="807"/>
      <c r="Z2486" s="807"/>
      <c r="AA2486" s="807"/>
      <c r="AB2486" s="807"/>
      <c r="AC2486" s="807"/>
      <c r="AD2486" s="807"/>
      <c r="AE2486" s="807"/>
      <c r="AF2486" s="807"/>
      <c r="AG2486" s="807"/>
      <c r="AH2486" s="807"/>
      <c r="AI2486" s="807"/>
      <c r="AJ2486" s="807"/>
    </row>
    <row r="2487" spans="2:36" ht="30" customHeight="1" x14ac:dyDescent="0.25">
      <c r="B2487" s="784">
        <v>2479</v>
      </c>
      <c r="C2487" s="785" t="s">
        <v>2844</v>
      </c>
      <c r="D2487" s="783" t="s">
        <v>15688</v>
      </c>
      <c r="E2487" s="800" t="s">
        <v>15689</v>
      </c>
      <c r="F2487" s="783" t="s">
        <v>12977</v>
      </c>
      <c r="G2487" s="807" t="s">
        <v>2856</v>
      </c>
      <c r="H2487" s="807"/>
      <c r="I2487" s="807"/>
      <c r="J2487" s="807"/>
      <c r="K2487" s="807"/>
      <c r="L2487" s="807">
        <f t="shared" si="191"/>
        <v>211.20000000000002</v>
      </c>
      <c r="M2487" s="807"/>
      <c r="N2487" s="800">
        <v>17.600000000000001</v>
      </c>
      <c r="O2487" s="788"/>
      <c r="P2487" s="788"/>
      <c r="Q2487" s="800" t="s">
        <v>12977</v>
      </c>
      <c r="R2487" s="807" t="s">
        <v>16715</v>
      </c>
      <c r="S2487" s="807" t="s">
        <v>8952</v>
      </c>
      <c r="T2487" s="800" t="s">
        <v>15624</v>
      </c>
      <c r="U2487" s="807"/>
      <c r="V2487" s="963">
        <v>4</v>
      </c>
      <c r="W2487" s="807"/>
      <c r="X2487" s="807"/>
      <c r="Y2487" s="807"/>
      <c r="Z2487" s="807"/>
      <c r="AA2487" s="807"/>
      <c r="AB2487" s="807"/>
      <c r="AC2487" s="807"/>
      <c r="AD2487" s="807"/>
      <c r="AE2487" s="807"/>
      <c r="AF2487" s="807"/>
      <c r="AG2487" s="807"/>
      <c r="AH2487" s="807"/>
      <c r="AI2487" s="807"/>
      <c r="AJ2487" s="807"/>
    </row>
    <row r="2488" spans="2:36" ht="30" customHeight="1" x14ac:dyDescent="0.25">
      <c r="B2488" s="784">
        <v>2480</v>
      </c>
      <c r="C2488" s="785" t="s">
        <v>3034</v>
      </c>
      <c r="D2488" s="783" t="s">
        <v>15692</v>
      </c>
      <c r="E2488" s="800" t="s">
        <v>15693</v>
      </c>
      <c r="F2488" s="783" t="s">
        <v>15661</v>
      </c>
      <c r="G2488" s="807" t="s">
        <v>2856</v>
      </c>
      <c r="H2488" s="807"/>
      <c r="I2488" s="807"/>
      <c r="J2488" s="807"/>
      <c r="K2488" s="807"/>
      <c r="L2488" s="807">
        <f t="shared" si="191"/>
        <v>264</v>
      </c>
      <c r="M2488" s="807"/>
      <c r="N2488" s="800">
        <v>22</v>
      </c>
      <c r="O2488" s="788"/>
      <c r="P2488" s="788"/>
      <c r="Q2488" s="800" t="s">
        <v>15661</v>
      </c>
      <c r="R2488" s="807" t="s">
        <v>16715</v>
      </c>
      <c r="S2488" s="807" t="s">
        <v>8952</v>
      </c>
      <c r="T2488" s="800" t="s">
        <v>15625</v>
      </c>
      <c r="U2488" s="807"/>
      <c r="V2488" s="963">
        <v>4</v>
      </c>
      <c r="W2488" s="807"/>
      <c r="X2488" s="807"/>
      <c r="Y2488" s="807"/>
      <c r="Z2488" s="807"/>
      <c r="AA2488" s="807"/>
      <c r="AB2488" s="807"/>
      <c r="AC2488" s="807"/>
      <c r="AD2488" s="807"/>
      <c r="AE2488" s="807"/>
      <c r="AF2488" s="807"/>
      <c r="AG2488" s="807"/>
      <c r="AH2488" s="807"/>
      <c r="AI2488" s="807"/>
      <c r="AJ2488" s="807"/>
    </row>
    <row r="2489" spans="2:36" ht="30" customHeight="1" x14ac:dyDescent="0.25">
      <c r="B2489" s="784">
        <v>2481</v>
      </c>
      <c r="C2489" s="785" t="s">
        <v>9386</v>
      </c>
      <c r="D2489" s="783" t="s">
        <v>15694</v>
      </c>
      <c r="E2489" s="800" t="s">
        <v>15696</v>
      </c>
      <c r="F2489" s="783" t="s">
        <v>15695</v>
      </c>
      <c r="G2489" s="807" t="s">
        <v>2856</v>
      </c>
      <c r="H2489" s="807"/>
      <c r="I2489" s="807"/>
      <c r="J2489" s="807"/>
      <c r="K2489" s="807"/>
      <c r="L2489" s="807">
        <f t="shared" si="191"/>
        <v>13.200000000000001</v>
      </c>
      <c r="M2489" s="807"/>
      <c r="N2489" s="800">
        <v>1.1000000000000001</v>
      </c>
      <c r="O2489" s="788"/>
      <c r="P2489" s="788"/>
      <c r="Q2489" s="800" t="s">
        <v>15695</v>
      </c>
      <c r="R2489" s="807" t="s">
        <v>16715</v>
      </c>
      <c r="S2489" s="807" t="s">
        <v>8952</v>
      </c>
      <c r="T2489" s="800" t="s">
        <v>15626</v>
      </c>
      <c r="U2489" s="807"/>
      <c r="V2489" s="963">
        <v>1</v>
      </c>
      <c r="W2489" s="807"/>
      <c r="X2489" s="807"/>
      <c r="Y2489" s="807"/>
      <c r="Z2489" s="807"/>
      <c r="AA2489" s="807"/>
      <c r="AB2489" s="807"/>
      <c r="AC2489" s="807"/>
      <c r="AD2489" s="807"/>
      <c r="AE2489" s="807"/>
      <c r="AF2489" s="807"/>
      <c r="AG2489" s="807"/>
      <c r="AH2489" s="807"/>
      <c r="AI2489" s="807"/>
      <c r="AJ2489" s="807"/>
    </row>
    <row r="2490" spans="2:36" ht="45" customHeight="1" x14ac:dyDescent="0.25">
      <c r="B2490" s="784">
        <v>2482</v>
      </c>
      <c r="C2490" s="785" t="s">
        <v>2759</v>
      </c>
      <c r="D2490" s="783" t="s">
        <v>15617</v>
      </c>
      <c r="E2490" s="800" t="s">
        <v>15697</v>
      </c>
      <c r="F2490" s="783" t="s">
        <v>15662</v>
      </c>
      <c r="G2490" s="807" t="s">
        <v>2856</v>
      </c>
      <c r="H2490" s="807"/>
      <c r="I2490" s="807"/>
      <c r="J2490" s="807"/>
      <c r="K2490" s="807"/>
      <c r="L2490" s="807">
        <f t="shared" si="191"/>
        <v>13.200000000000001</v>
      </c>
      <c r="M2490" s="807"/>
      <c r="N2490" s="800">
        <v>1.1000000000000001</v>
      </c>
      <c r="O2490" s="788"/>
      <c r="P2490" s="788"/>
      <c r="Q2490" s="800" t="s">
        <v>15662</v>
      </c>
      <c r="R2490" s="807" t="s">
        <v>16715</v>
      </c>
      <c r="S2490" s="807" t="s">
        <v>8952</v>
      </c>
      <c r="T2490" s="800" t="s">
        <v>15627</v>
      </c>
      <c r="U2490" s="807"/>
      <c r="V2490" s="963">
        <v>1</v>
      </c>
      <c r="W2490" s="807"/>
      <c r="X2490" s="807"/>
      <c r="Y2490" s="807"/>
      <c r="Z2490" s="807"/>
      <c r="AA2490" s="807"/>
      <c r="AB2490" s="807"/>
      <c r="AC2490" s="807"/>
      <c r="AD2490" s="807"/>
      <c r="AE2490" s="807"/>
      <c r="AF2490" s="807"/>
      <c r="AG2490" s="807"/>
      <c r="AH2490" s="807"/>
      <c r="AI2490" s="807"/>
      <c r="AJ2490" s="807"/>
    </row>
    <row r="2491" spans="2:36" ht="45" customHeight="1" x14ac:dyDescent="0.25">
      <c r="B2491" s="784">
        <v>2483</v>
      </c>
      <c r="C2491" s="785" t="s">
        <v>2759</v>
      </c>
      <c r="D2491" s="783" t="s">
        <v>15701</v>
      </c>
      <c r="E2491" s="800" t="s">
        <v>15702</v>
      </c>
      <c r="F2491" s="783" t="s">
        <v>15663</v>
      </c>
      <c r="G2491" s="807" t="s">
        <v>2856</v>
      </c>
      <c r="H2491" s="807"/>
      <c r="I2491" s="807"/>
      <c r="J2491" s="807"/>
      <c r="K2491" s="807"/>
      <c r="L2491" s="807">
        <f t="shared" si="191"/>
        <v>39.6</v>
      </c>
      <c r="M2491" s="807"/>
      <c r="N2491" s="800">
        <v>3.3000000000000003</v>
      </c>
      <c r="O2491" s="788"/>
      <c r="P2491" s="788"/>
      <c r="Q2491" s="800" t="s">
        <v>15663</v>
      </c>
      <c r="R2491" s="807" t="s">
        <v>16715</v>
      </c>
      <c r="S2491" s="807" t="s">
        <v>8952</v>
      </c>
      <c r="T2491" s="800" t="s">
        <v>15628</v>
      </c>
      <c r="U2491" s="807"/>
      <c r="V2491" s="963"/>
      <c r="W2491" s="807"/>
      <c r="X2491" s="807"/>
      <c r="Y2491" s="807"/>
      <c r="Z2491" s="807" t="s">
        <v>1589</v>
      </c>
      <c r="AA2491" s="807"/>
      <c r="AB2491" s="807"/>
      <c r="AC2491" s="807"/>
      <c r="AD2491" s="807"/>
      <c r="AE2491" s="807"/>
      <c r="AF2491" s="807"/>
      <c r="AG2491" s="807"/>
      <c r="AH2491" s="807"/>
      <c r="AI2491" s="807"/>
      <c r="AJ2491" s="807"/>
    </row>
    <row r="2492" spans="2:36" ht="45" customHeight="1" x14ac:dyDescent="0.25">
      <c r="B2492" s="784">
        <v>2484</v>
      </c>
      <c r="C2492" s="785" t="s">
        <v>2768</v>
      </c>
      <c r="D2492" s="783" t="s">
        <v>15703</v>
      </c>
      <c r="E2492" s="800" t="s">
        <v>15704</v>
      </c>
      <c r="F2492" s="783" t="s">
        <v>15664</v>
      </c>
      <c r="G2492" s="807" t="s">
        <v>2856</v>
      </c>
      <c r="H2492" s="807"/>
      <c r="I2492" s="807"/>
      <c r="J2492" s="807"/>
      <c r="K2492" s="807"/>
      <c r="L2492" s="807">
        <f t="shared" si="191"/>
        <v>288</v>
      </c>
      <c r="M2492" s="807"/>
      <c r="N2492" s="800">
        <v>24</v>
      </c>
      <c r="O2492" s="788"/>
      <c r="P2492" s="788"/>
      <c r="Q2492" s="800" t="s">
        <v>15664</v>
      </c>
      <c r="R2492" s="807" t="s">
        <v>16715</v>
      </c>
      <c r="S2492" s="807" t="s">
        <v>8952</v>
      </c>
      <c r="T2492" s="800" t="s">
        <v>15629</v>
      </c>
      <c r="U2492" s="807"/>
      <c r="V2492" s="963"/>
      <c r="W2492" s="807"/>
      <c r="X2492" s="807"/>
      <c r="Y2492" s="807"/>
      <c r="Z2492" s="807"/>
      <c r="AA2492" s="807">
        <v>1</v>
      </c>
      <c r="AB2492" s="807"/>
      <c r="AC2492" s="807"/>
      <c r="AD2492" s="807"/>
      <c r="AE2492" s="807"/>
      <c r="AF2492" s="807"/>
      <c r="AG2492" s="807"/>
      <c r="AH2492" s="807"/>
      <c r="AI2492" s="807"/>
      <c r="AJ2492" s="807"/>
    </row>
    <row r="2493" spans="2:36" ht="45" customHeight="1" x14ac:dyDescent="0.25">
      <c r="B2493" s="784">
        <v>2485</v>
      </c>
      <c r="C2493" s="785" t="s">
        <v>2759</v>
      </c>
      <c r="D2493" s="783" t="s">
        <v>15705</v>
      </c>
      <c r="E2493" s="800" t="s">
        <v>15706</v>
      </c>
      <c r="F2493" s="783" t="s">
        <v>14031</v>
      </c>
      <c r="G2493" s="807" t="s">
        <v>2856</v>
      </c>
      <c r="H2493" s="807"/>
      <c r="I2493" s="807"/>
      <c r="J2493" s="807"/>
      <c r="K2493" s="807"/>
      <c r="L2493" s="807">
        <f t="shared" si="191"/>
        <v>39.6</v>
      </c>
      <c r="M2493" s="807"/>
      <c r="N2493" s="800">
        <v>3.3000000000000003</v>
      </c>
      <c r="O2493" s="788"/>
      <c r="P2493" s="788"/>
      <c r="Q2493" s="800" t="s">
        <v>14031</v>
      </c>
      <c r="R2493" s="807" t="s">
        <v>16715</v>
      </c>
      <c r="S2493" s="807" t="s">
        <v>8952</v>
      </c>
      <c r="T2493" s="800" t="s">
        <v>15630</v>
      </c>
      <c r="U2493" s="807"/>
      <c r="V2493" s="963">
        <v>1</v>
      </c>
      <c r="W2493" s="807"/>
      <c r="X2493" s="807"/>
      <c r="Y2493" s="807"/>
      <c r="Z2493" s="807"/>
      <c r="AA2493" s="807"/>
      <c r="AB2493" s="807"/>
      <c r="AC2493" s="807"/>
      <c r="AD2493" s="807"/>
      <c r="AE2493" s="807"/>
      <c r="AF2493" s="807"/>
      <c r="AG2493" s="807"/>
      <c r="AH2493" s="807"/>
      <c r="AI2493" s="807"/>
      <c r="AJ2493" s="807"/>
    </row>
    <row r="2494" spans="2:36" ht="45" customHeight="1" x14ac:dyDescent="0.25">
      <c r="B2494" s="784">
        <v>2486</v>
      </c>
      <c r="C2494" s="785" t="s">
        <v>2759</v>
      </c>
      <c r="D2494" s="783" t="s">
        <v>15618</v>
      </c>
      <c r="E2494" s="800" t="s">
        <v>15709</v>
      </c>
      <c r="F2494" s="783" t="s">
        <v>15665</v>
      </c>
      <c r="G2494" s="807" t="s">
        <v>2856</v>
      </c>
      <c r="H2494" s="807"/>
      <c r="I2494" s="807"/>
      <c r="J2494" s="807"/>
      <c r="K2494" s="807"/>
      <c r="L2494" s="807">
        <f t="shared" si="191"/>
        <v>63.36</v>
      </c>
      <c r="M2494" s="807"/>
      <c r="N2494" s="800">
        <v>5.28</v>
      </c>
      <c r="O2494" s="788"/>
      <c r="P2494" s="788"/>
      <c r="Q2494" s="800" t="s">
        <v>15665</v>
      </c>
      <c r="R2494" s="807" t="s">
        <v>16715</v>
      </c>
      <c r="S2494" s="807" t="s">
        <v>8952</v>
      </c>
      <c r="T2494" s="800" t="s">
        <v>15631</v>
      </c>
      <c r="U2494" s="807"/>
      <c r="V2494" s="963"/>
      <c r="W2494" s="807"/>
      <c r="X2494" s="807"/>
      <c r="Y2494" s="807"/>
      <c r="Z2494" s="807" t="s">
        <v>1570</v>
      </c>
      <c r="AA2494" s="807"/>
      <c r="AB2494" s="807"/>
      <c r="AC2494" s="807"/>
      <c r="AD2494" s="807"/>
      <c r="AE2494" s="807"/>
      <c r="AF2494" s="807"/>
      <c r="AG2494" s="807"/>
      <c r="AH2494" s="807"/>
      <c r="AI2494" s="807"/>
      <c r="AJ2494" s="807"/>
    </row>
    <row r="2495" spans="2:36" ht="45" customHeight="1" x14ac:dyDescent="0.25">
      <c r="B2495" s="784">
        <v>2487</v>
      </c>
      <c r="C2495" s="785" t="s">
        <v>3034</v>
      </c>
      <c r="D2495" s="783" t="s">
        <v>15619</v>
      </c>
      <c r="E2495" s="800" t="s">
        <v>15710</v>
      </c>
      <c r="F2495" s="783" t="s">
        <v>15666</v>
      </c>
      <c r="G2495" s="807" t="s">
        <v>2856</v>
      </c>
      <c r="H2495" s="807"/>
      <c r="I2495" s="807"/>
      <c r="J2495" s="807"/>
      <c r="K2495" s="807"/>
      <c r="L2495" s="807">
        <f t="shared" si="191"/>
        <v>158.4</v>
      </c>
      <c r="M2495" s="807"/>
      <c r="N2495" s="800">
        <v>13.200000000000001</v>
      </c>
      <c r="O2495" s="788"/>
      <c r="P2495" s="788"/>
      <c r="Q2495" s="800" t="s">
        <v>15666</v>
      </c>
      <c r="R2495" s="807" t="s">
        <v>16715</v>
      </c>
      <c r="S2495" s="807" t="s">
        <v>8952</v>
      </c>
      <c r="T2495" s="800" t="s">
        <v>15632</v>
      </c>
      <c r="U2495" s="807"/>
      <c r="V2495" s="963">
        <v>4</v>
      </c>
      <c r="W2495" s="807"/>
      <c r="X2495" s="807"/>
      <c r="Y2495" s="807"/>
      <c r="Z2495" s="807"/>
      <c r="AA2495" s="807"/>
      <c r="AB2495" s="807"/>
      <c r="AC2495" s="807"/>
      <c r="AD2495" s="807"/>
      <c r="AE2495" s="807"/>
      <c r="AF2495" s="807"/>
      <c r="AG2495" s="807"/>
      <c r="AH2495" s="807"/>
      <c r="AI2495" s="807"/>
      <c r="AJ2495" s="807"/>
    </row>
    <row r="2496" spans="2:36" ht="45" customHeight="1" x14ac:dyDescent="0.25">
      <c r="B2496" s="784">
        <v>2488</v>
      </c>
      <c r="C2496" s="785" t="s">
        <v>2768</v>
      </c>
      <c r="D2496" s="783" t="s">
        <v>15711</v>
      </c>
      <c r="E2496" s="800" t="s">
        <v>15712</v>
      </c>
      <c r="F2496" s="783" t="s">
        <v>15667</v>
      </c>
      <c r="G2496" s="807" t="s">
        <v>2856</v>
      </c>
      <c r="H2496" s="807"/>
      <c r="I2496" s="807"/>
      <c r="J2496" s="807"/>
      <c r="K2496" s="807"/>
      <c r="L2496" s="807">
        <f t="shared" si="191"/>
        <v>124.80000000000001</v>
      </c>
      <c r="M2496" s="807"/>
      <c r="N2496" s="800">
        <v>10.4</v>
      </c>
      <c r="O2496" s="788"/>
      <c r="P2496" s="788"/>
      <c r="Q2496" s="800" t="s">
        <v>15667</v>
      </c>
      <c r="R2496" s="807" t="s">
        <v>16715</v>
      </c>
      <c r="S2496" s="807" t="s">
        <v>8952</v>
      </c>
      <c r="T2496" s="800" t="s">
        <v>15633</v>
      </c>
      <c r="U2496" s="807"/>
      <c r="V2496" s="963"/>
      <c r="W2496" s="807"/>
      <c r="X2496" s="807"/>
      <c r="Y2496" s="807"/>
      <c r="Z2496" s="807" t="s">
        <v>13969</v>
      </c>
      <c r="AA2496" s="807"/>
      <c r="AB2496" s="807"/>
      <c r="AC2496" s="807"/>
      <c r="AD2496" s="807"/>
      <c r="AE2496" s="807"/>
      <c r="AF2496" s="807"/>
      <c r="AG2496" s="807"/>
      <c r="AH2496" s="807"/>
      <c r="AI2496" s="807"/>
      <c r="AJ2496" s="807"/>
    </row>
    <row r="2497" spans="2:36" ht="45" customHeight="1" x14ac:dyDescent="0.25">
      <c r="B2497" s="784">
        <v>2489</v>
      </c>
      <c r="C2497" s="785" t="s">
        <v>2759</v>
      </c>
      <c r="D2497" s="783" t="s">
        <v>15713</v>
      </c>
      <c r="E2497" s="800" t="s">
        <v>15714</v>
      </c>
      <c r="F2497" s="783" t="s">
        <v>15668</v>
      </c>
      <c r="G2497" s="807" t="s">
        <v>2856</v>
      </c>
      <c r="H2497" s="807"/>
      <c r="I2497" s="807"/>
      <c r="J2497" s="807"/>
      <c r="K2497" s="807"/>
      <c r="L2497" s="807">
        <f t="shared" si="191"/>
        <v>343.19999999999993</v>
      </c>
      <c r="M2497" s="807"/>
      <c r="N2497" s="800">
        <v>28.599999999999994</v>
      </c>
      <c r="O2497" s="788"/>
      <c r="P2497" s="788"/>
      <c r="Q2497" s="800" t="s">
        <v>15668</v>
      </c>
      <c r="R2497" s="807" t="s">
        <v>16715</v>
      </c>
      <c r="S2497" s="807" t="s">
        <v>8952</v>
      </c>
      <c r="T2497" s="800" t="s">
        <v>15634</v>
      </c>
      <c r="U2497" s="807"/>
      <c r="V2497" s="963">
        <v>2</v>
      </c>
      <c r="W2497" s="807"/>
      <c r="X2497" s="807"/>
      <c r="Y2497" s="807"/>
      <c r="Z2497" s="807"/>
      <c r="AA2497" s="807"/>
      <c r="AB2497" s="807"/>
      <c r="AC2497" s="807"/>
      <c r="AD2497" s="807"/>
      <c r="AE2497" s="807"/>
      <c r="AF2497" s="807"/>
      <c r="AG2497" s="807"/>
      <c r="AH2497" s="807"/>
      <c r="AI2497" s="807"/>
      <c r="AJ2497" s="807"/>
    </row>
    <row r="2498" spans="2:36" ht="45" customHeight="1" x14ac:dyDescent="0.25">
      <c r="B2498" s="784">
        <v>2490</v>
      </c>
      <c r="C2498" s="785" t="s">
        <v>2809</v>
      </c>
      <c r="D2498" s="783" t="s">
        <v>15715</v>
      </c>
      <c r="E2498" s="800" t="s">
        <v>15716</v>
      </c>
      <c r="F2498" s="783" t="s">
        <v>15669</v>
      </c>
      <c r="G2498" s="807" t="s">
        <v>2856</v>
      </c>
      <c r="H2498" s="807"/>
      <c r="I2498" s="807"/>
      <c r="J2498" s="807"/>
      <c r="K2498" s="807"/>
      <c r="L2498" s="807">
        <f t="shared" si="191"/>
        <v>95.039999999999992</v>
      </c>
      <c r="M2498" s="807"/>
      <c r="N2498" s="800">
        <v>7.92</v>
      </c>
      <c r="O2498" s="788"/>
      <c r="P2498" s="788"/>
      <c r="Q2498" s="800" t="s">
        <v>15669</v>
      </c>
      <c r="R2498" s="807" t="s">
        <v>16715</v>
      </c>
      <c r="S2498" s="807" t="s">
        <v>8952</v>
      </c>
      <c r="T2498" s="800" t="s">
        <v>15635</v>
      </c>
      <c r="U2498" s="807"/>
      <c r="V2498" s="963"/>
      <c r="W2498" s="807"/>
      <c r="X2498" s="807"/>
      <c r="Y2498" s="807"/>
      <c r="Z2498" s="807" t="s">
        <v>1610</v>
      </c>
      <c r="AA2498" s="807"/>
      <c r="AB2498" s="807"/>
      <c r="AC2498" s="807"/>
      <c r="AD2498" s="807"/>
      <c r="AE2498" s="807"/>
      <c r="AF2498" s="807"/>
      <c r="AG2498" s="807"/>
      <c r="AH2498" s="807"/>
      <c r="AI2498" s="807"/>
      <c r="AJ2498" s="807"/>
    </row>
    <row r="2499" spans="2:36" ht="60" customHeight="1" x14ac:dyDescent="0.25">
      <c r="B2499" s="784">
        <v>2491</v>
      </c>
      <c r="C2499" s="785" t="s">
        <v>3034</v>
      </c>
      <c r="D2499" s="783" t="s">
        <v>15717</v>
      </c>
      <c r="E2499" s="800" t="s">
        <v>15718</v>
      </c>
      <c r="F2499" s="783" t="s">
        <v>15670</v>
      </c>
      <c r="G2499" s="807" t="s">
        <v>2856</v>
      </c>
      <c r="H2499" s="807"/>
      <c r="I2499" s="807"/>
      <c r="J2499" s="807"/>
      <c r="K2499" s="807"/>
      <c r="L2499" s="807">
        <f t="shared" si="191"/>
        <v>238.56000000000003</v>
      </c>
      <c r="M2499" s="807"/>
      <c r="N2499" s="800">
        <v>19.880000000000003</v>
      </c>
      <c r="O2499" s="788"/>
      <c r="P2499" s="788"/>
      <c r="Q2499" s="800" t="s">
        <v>15670</v>
      </c>
      <c r="R2499" s="807" t="s">
        <v>16715</v>
      </c>
      <c r="S2499" s="807" t="s">
        <v>8952</v>
      </c>
      <c r="T2499" s="800" t="s">
        <v>15636</v>
      </c>
      <c r="U2499" s="807"/>
      <c r="V2499" s="963"/>
      <c r="W2499" s="807"/>
      <c r="X2499" s="807"/>
      <c r="Y2499" s="807"/>
      <c r="Z2499" s="807" t="s">
        <v>1610</v>
      </c>
      <c r="AA2499" s="807"/>
      <c r="AB2499" s="807"/>
      <c r="AC2499" s="807"/>
      <c r="AD2499" s="807"/>
      <c r="AE2499" s="807"/>
      <c r="AF2499" s="807"/>
      <c r="AG2499" s="807"/>
      <c r="AH2499" s="807"/>
      <c r="AI2499" s="807"/>
      <c r="AJ2499" s="807"/>
    </row>
    <row r="2500" spans="2:36" ht="45" customHeight="1" x14ac:dyDescent="0.25">
      <c r="B2500" s="784">
        <v>2492</v>
      </c>
      <c r="C2500" s="785" t="s">
        <v>2759</v>
      </c>
      <c r="D2500" s="783" t="s">
        <v>15719</v>
      </c>
      <c r="E2500" s="800" t="s">
        <v>15720</v>
      </c>
      <c r="F2500" s="783" t="s">
        <v>15671</v>
      </c>
      <c r="G2500" s="807" t="s">
        <v>2856</v>
      </c>
      <c r="H2500" s="807"/>
      <c r="I2500" s="807"/>
      <c r="J2500" s="807"/>
      <c r="K2500" s="807"/>
      <c r="L2500" s="807">
        <f t="shared" si="191"/>
        <v>26.400000000000002</v>
      </c>
      <c r="M2500" s="807"/>
      <c r="N2500" s="800">
        <v>2.2000000000000002</v>
      </c>
      <c r="O2500" s="788"/>
      <c r="P2500" s="788"/>
      <c r="Q2500" s="800" t="s">
        <v>15671</v>
      </c>
      <c r="R2500" s="807" t="s">
        <v>16715</v>
      </c>
      <c r="S2500" s="807" t="s">
        <v>8952</v>
      </c>
      <c r="T2500" s="800" t="s">
        <v>15637</v>
      </c>
      <c r="U2500" s="807"/>
      <c r="V2500" s="963">
        <v>1</v>
      </c>
      <c r="W2500" s="807"/>
      <c r="X2500" s="807"/>
      <c r="Y2500" s="807"/>
      <c r="Z2500" s="807"/>
      <c r="AA2500" s="807"/>
      <c r="AB2500" s="807"/>
      <c r="AC2500" s="807"/>
      <c r="AD2500" s="807"/>
      <c r="AE2500" s="807"/>
      <c r="AF2500" s="807"/>
      <c r="AG2500" s="807"/>
      <c r="AH2500" s="807"/>
      <c r="AI2500" s="807"/>
      <c r="AJ2500" s="807"/>
    </row>
    <row r="2501" spans="2:36" ht="45" customHeight="1" x14ac:dyDescent="0.25">
      <c r="B2501" s="784">
        <v>2493</v>
      </c>
      <c r="C2501" s="785" t="s">
        <v>2759</v>
      </c>
      <c r="D2501" s="783" t="s">
        <v>15620</v>
      </c>
      <c r="E2501" s="800" t="s">
        <v>15721</v>
      </c>
      <c r="F2501" s="783" t="s">
        <v>12912</v>
      </c>
      <c r="G2501" s="807" t="s">
        <v>2856</v>
      </c>
      <c r="H2501" s="807"/>
      <c r="I2501" s="807"/>
      <c r="J2501" s="807"/>
      <c r="K2501" s="807"/>
      <c r="L2501" s="807">
        <f t="shared" si="191"/>
        <v>18</v>
      </c>
      <c r="M2501" s="807"/>
      <c r="N2501" s="800">
        <v>1.5</v>
      </c>
      <c r="O2501" s="788"/>
      <c r="P2501" s="788"/>
      <c r="Q2501" s="800" t="s">
        <v>12912</v>
      </c>
      <c r="R2501" s="807" t="s">
        <v>16715</v>
      </c>
      <c r="S2501" s="807" t="s">
        <v>8952</v>
      </c>
      <c r="T2501" s="800" t="s">
        <v>15638</v>
      </c>
      <c r="U2501" s="807"/>
      <c r="V2501" s="963"/>
      <c r="W2501" s="807"/>
      <c r="X2501" s="807"/>
      <c r="Y2501" s="807"/>
      <c r="Z2501" s="807"/>
      <c r="AA2501" s="807"/>
      <c r="AB2501" s="807"/>
      <c r="AC2501" s="807"/>
      <c r="AD2501" s="807"/>
      <c r="AE2501" s="807"/>
      <c r="AF2501" s="807"/>
      <c r="AG2501" s="807"/>
      <c r="AH2501" s="807"/>
      <c r="AI2501" s="807"/>
      <c r="AJ2501" s="807"/>
    </row>
    <row r="2502" spans="2:36" ht="45" customHeight="1" x14ac:dyDescent="0.25">
      <c r="B2502" s="784">
        <v>2494</v>
      </c>
      <c r="C2502" s="785" t="s">
        <v>2759</v>
      </c>
      <c r="D2502" s="783" t="s">
        <v>15722</v>
      </c>
      <c r="E2502" s="800" t="s">
        <v>15723</v>
      </c>
      <c r="F2502" s="783" t="s">
        <v>15672</v>
      </c>
      <c r="G2502" s="807" t="s">
        <v>2856</v>
      </c>
      <c r="H2502" s="807"/>
      <c r="I2502" s="807"/>
      <c r="J2502" s="807"/>
      <c r="K2502" s="807"/>
      <c r="L2502" s="807">
        <f t="shared" si="191"/>
        <v>76.800000000000011</v>
      </c>
      <c r="M2502" s="807"/>
      <c r="N2502" s="800">
        <v>6.4</v>
      </c>
      <c r="O2502" s="788"/>
      <c r="P2502" s="788"/>
      <c r="Q2502" s="800" t="s">
        <v>15672</v>
      </c>
      <c r="R2502" s="807" t="s">
        <v>16715</v>
      </c>
      <c r="S2502" s="807" t="s">
        <v>8952</v>
      </c>
      <c r="T2502" s="800" t="s">
        <v>15639</v>
      </c>
      <c r="U2502" s="807"/>
      <c r="V2502" s="963"/>
      <c r="W2502" s="807"/>
      <c r="X2502" s="807"/>
      <c r="Y2502" s="807"/>
      <c r="Z2502" s="807" t="s">
        <v>10126</v>
      </c>
      <c r="AA2502" s="807"/>
      <c r="AB2502" s="807"/>
      <c r="AC2502" s="807"/>
      <c r="AD2502" s="807"/>
      <c r="AE2502" s="807"/>
      <c r="AF2502" s="807"/>
      <c r="AG2502" s="807"/>
      <c r="AH2502" s="807"/>
      <c r="AI2502" s="807"/>
      <c r="AJ2502" s="807"/>
    </row>
    <row r="2503" spans="2:36" ht="45" customHeight="1" x14ac:dyDescent="0.25">
      <c r="B2503" s="784">
        <v>2495</v>
      </c>
      <c r="C2503" s="785" t="s">
        <v>2759</v>
      </c>
      <c r="D2503" s="783" t="s">
        <v>15724</v>
      </c>
      <c r="E2503" s="800" t="s">
        <v>15698</v>
      </c>
      <c r="F2503" s="783" t="s">
        <v>15662</v>
      </c>
      <c r="G2503" s="807" t="s">
        <v>2856</v>
      </c>
      <c r="H2503" s="807"/>
      <c r="I2503" s="807"/>
      <c r="J2503" s="807"/>
      <c r="K2503" s="807"/>
      <c r="L2503" s="807">
        <f t="shared" si="191"/>
        <v>39.6</v>
      </c>
      <c r="M2503" s="807"/>
      <c r="N2503" s="800">
        <v>3.3000000000000003</v>
      </c>
      <c r="O2503" s="788"/>
      <c r="P2503" s="788"/>
      <c r="Q2503" s="800" t="s">
        <v>15662</v>
      </c>
      <c r="R2503" s="807" t="s">
        <v>16715</v>
      </c>
      <c r="S2503" s="807" t="s">
        <v>8952</v>
      </c>
      <c r="T2503" s="800" t="s">
        <v>15640</v>
      </c>
      <c r="U2503" s="807"/>
      <c r="V2503" s="963">
        <v>1</v>
      </c>
      <c r="W2503" s="807"/>
      <c r="X2503" s="807"/>
      <c r="Y2503" s="807"/>
      <c r="Z2503" s="807"/>
      <c r="AA2503" s="807"/>
      <c r="AB2503" s="807"/>
      <c r="AC2503" s="807"/>
      <c r="AD2503" s="807"/>
      <c r="AE2503" s="807"/>
      <c r="AF2503" s="807"/>
      <c r="AG2503" s="807"/>
      <c r="AH2503" s="807"/>
      <c r="AI2503" s="807"/>
      <c r="AJ2503" s="807"/>
    </row>
    <row r="2504" spans="2:36" ht="45" customHeight="1" x14ac:dyDescent="0.25">
      <c r="B2504" s="784">
        <v>2496</v>
      </c>
      <c r="C2504" s="785" t="s">
        <v>2759</v>
      </c>
      <c r="D2504" s="783" t="s">
        <v>15621</v>
      </c>
      <c r="E2504" s="800" t="s">
        <v>15725</v>
      </c>
      <c r="F2504" s="783" t="s">
        <v>15673</v>
      </c>
      <c r="G2504" s="807" t="s">
        <v>2856</v>
      </c>
      <c r="H2504" s="807"/>
      <c r="I2504" s="807"/>
      <c r="J2504" s="807"/>
      <c r="K2504" s="807"/>
      <c r="L2504" s="807">
        <f t="shared" si="191"/>
        <v>31.68</v>
      </c>
      <c r="M2504" s="807"/>
      <c r="N2504" s="800">
        <v>2.64</v>
      </c>
      <c r="O2504" s="788"/>
      <c r="P2504" s="788"/>
      <c r="Q2504" s="800" t="s">
        <v>15673</v>
      </c>
      <c r="R2504" s="807" t="s">
        <v>16715</v>
      </c>
      <c r="S2504" s="807" t="s">
        <v>8952</v>
      </c>
      <c r="T2504" s="800" t="s">
        <v>15641</v>
      </c>
      <c r="U2504" s="807"/>
      <c r="V2504" s="963"/>
      <c r="W2504" s="807"/>
      <c r="X2504" s="807"/>
      <c r="Y2504" s="807"/>
      <c r="Z2504" s="807" t="s">
        <v>1589</v>
      </c>
      <c r="AA2504" s="807"/>
      <c r="AB2504" s="807"/>
      <c r="AC2504" s="807"/>
      <c r="AD2504" s="807"/>
      <c r="AE2504" s="807"/>
      <c r="AF2504" s="807"/>
      <c r="AG2504" s="807"/>
      <c r="AH2504" s="807"/>
      <c r="AI2504" s="807"/>
      <c r="AJ2504" s="807"/>
    </row>
    <row r="2505" spans="2:36" ht="45" customHeight="1" x14ac:dyDescent="0.25">
      <c r="B2505" s="784">
        <v>2497</v>
      </c>
      <c r="C2505" s="785" t="s">
        <v>2809</v>
      </c>
      <c r="D2505" s="783" t="s">
        <v>15707</v>
      </c>
      <c r="E2505" s="800" t="s">
        <v>15708</v>
      </c>
      <c r="F2505" s="783" t="s">
        <v>14031</v>
      </c>
      <c r="G2505" s="807" t="s">
        <v>2856</v>
      </c>
      <c r="H2505" s="807"/>
      <c r="I2505" s="807"/>
      <c r="J2505" s="807"/>
      <c r="K2505" s="807"/>
      <c r="L2505" s="807">
        <f t="shared" si="191"/>
        <v>39.6</v>
      </c>
      <c r="M2505" s="807"/>
      <c r="N2505" s="800">
        <v>3.3000000000000003</v>
      </c>
      <c r="O2505" s="788"/>
      <c r="P2505" s="788"/>
      <c r="Q2505" s="800" t="s">
        <v>14031</v>
      </c>
      <c r="R2505" s="807" t="s">
        <v>16715</v>
      </c>
      <c r="S2505" s="807" t="s">
        <v>8952</v>
      </c>
      <c r="T2505" s="800" t="s">
        <v>15642</v>
      </c>
      <c r="U2505" s="807"/>
      <c r="V2505" s="963">
        <v>1</v>
      </c>
      <c r="W2505" s="807"/>
      <c r="X2505" s="807"/>
      <c r="Y2505" s="807"/>
      <c r="Z2505" s="807"/>
      <c r="AA2505" s="807"/>
      <c r="AB2505" s="807"/>
      <c r="AC2505" s="807"/>
      <c r="AD2505" s="807"/>
      <c r="AE2505" s="807"/>
      <c r="AF2505" s="807"/>
      <c r="AG2505" s="807"/>
      <c r="AH2505" s="807"/>
      <c r="AI2505" s="807"/>
      <c r="AJ2505" s="807"/>
    </row>
    <row r="2506" spans="2:36" ht="30" customHeight="1" x14ac:dyDescent="0.25">
      <c r="B2506" s="784">
        <v>2498</v>
      </c>
      <c r="C2506" s="785" t="s">
        <v>2809</v>
      </c>
      <c r="D2506" s="783" t="s">
        <v>15726</v>
      </c>
      <c r="E2506" s="800" t="s">
        <v>15727</v>
      </c>
      <c r="F2506" s="783" t="s">
        <v>15674</v>
      </c>
      <c r="G2506" s="807" t="s">
        <v>2856</v>
      </c>
      <c r="H2506" s="807"/>
      <c r="I2506" s="807"/>
      <c r="J2506" s="807"/>
      <c r="K2506" s="807"/>
      <c r="L2506" s="807"/>
      <c r="M2506" s="807"/>
      <c r="N2506" s="800">
        <v>0</v>
      </c>
      <c r="O2506" s="788"/>
      <c r="P2506" s="788"/>
      <c r="Q2506" s="800" t="s">
        <v>15674</v>
      </c>
      <c r="R2506" s="807" t="s">
        <v>16715</v>
      </c>
      <c r="S2506" s="807" t="s">
        <v>8952</v>
      </c>
      <c r="T2506" s="800" t="s">
        <v>15643</v>
      </c>
      <c r="U2506" s="807"/>
      <c r="V2506" s="963"/>
      <c r="W2506" s="807"/>
      <c r="X2506" s="807"/>
      <c r="Y2506" s="807"/>
      <c r="Z2506" s="807"/>
      <c r="AA2506" s="807"/>
      <c r="AB2506" s="807"/>
      <c r="AC2506" s="807"/>
      <c r="AD2506" s="807"/>
      <c r="AE2506" s="807"/>
      <c r="AF2506" s="807"/>
      <c r="AG2506" s="807"/>
      <c r="AH2506" s="807"/>
      <c r="AI2506" s="807"/>
      <c r="AJ2506" s="807"/>
    </row>
    <row r="2507" spans="2:36" ht="45" customHeight="1" x14ac:dyDescent="0.25">
      <c r="B2507" s="784">
        <v>2499</v>
      </c>
      <c r="C2507" s="785" t="s">
        <v>2759</v>
      </c>
      <c r="D2507" s="783" t="s">
        <v>15728</v>
      </c>
      <c r="E2507" s="800" t="s">
        <v>15729</v>
      </c>
      <c r="F2507" s="783" t="s">
        <v>15675</v>
      </c>
      <c r="G2507" s="807" t="s">
        <v>2856</v>
      </c>
      <c r="H2507" s="807"/>
      <c r="I2507" s="807"/>
      <c r="J2507" s="807"/>
      <c r="K2507" s="807"/>
      <c r="L2507" s="807">
        <f t="shared" si="191"/>
        <v>79.2</v>
      </c>
      <c r="M2507" s="807"/>
      <c r="N2507" s="800">
        <v>6.6000000000000005</v>
      </c>
      <c r="O2507" s="788"/>
      <c r="P2507" s="788"/>
      <c r="Q2507" s="800" t="s">
        <v>15675</v>
      </c>
      <c r="R2507" s="807" t="s">
        <v>16715</v>
      </c>
      <c r="S2507" s="807" t="s">
        <v>8952</v>
      </c>
      <c r="T2507" s="800" t="s">
        <v>15644</v>
      </c>
      <c r="U2507" s="807"/>
      <c r="V2507" s="963">
        <v>2</v>
      </c>
      <c r="W2507" s="807"/>
      <c r="X2507" s="807"/>
      <c r="Y2507" s="807"/>
      <c r="Z2507" s="807"/>
      <c r="AA2507" s="807"/>
      <c r="AB2507" s="807"/>
      <c r="AC2507" s="807"/>
      <c r="AD2507" s="807"/>
      <c r="AE2507" s="807"/>
      <c r="AF2507" s="807"/>
      <c r="AG2507" s="807"/>
      <c r="AH2507" s="807"/>
      <c r="AI2507" s="807"/>
      <c r="AJ2507" s="807"/>
    </row>
    <row r="2508" spans="2:36" ht="30" customHeight="1" x14ac:dyDescent="0.25">
      <c r="B2508" s="784">
        <v>2500</v>
      </c>
      <c r="C2508" s="785" t="s">
        <v>9510</v>
      </c>
      <c r="D2508" s="783" t="s">
        <v>15731</v>
      </c>
      <c r="E2508" s="800" t="s">
        <v>15730</v>
      </c>
      <c r="F2508" s="783" t="s">
        <v>15676</v>
      </c>
      <c r="G2508" s="807" t="s">
        <v>2856</v>
      </c>
      <c r="H2508" s="807"/>
      <c r="I2508" s="807"/>
      <c r="J2508" s="807"/>
      <c r="K2508" s="807"/>
      <c r="L2508" s="807">
        <f t="shared" si="191"/>
        <v>28.800000000000004</v>
      </c>
      <c r="M2508" s="807"/>
      <c r="N2508" s="800">
        <v>2.4000000000000004</v>
      </c>
      <c r="O2508" s="788"/>
      <c r="P2508" s="788"/>
      <c r="Q2508" s="800" t="s">
        <v>15676</v>
      </c>
      <c r="R2508" s="807" t="s">
        <v>16715</v>
      </c>
      <c r="S2508" s="807" t="s">
        <v>8952</v>
      </c>
      <c r="T2508" s="800" t="s">
        <v>15645</v>
      </c>
      <c r="U2508" s="807"/>
      <c r="V2508" s="963"/>
      <c r="W2508" s="807"/>
      <c r="X2508" s="807"/>
      <c r="Y2508" s="807"/>
      <c r="Z2508" s="807" t="s">
        <v>9475</v>
      </c>
      <c r="AA2508" s="807"/>
      <c r="AB2508" s="807"/>
      <c r="AC2508" s="807"/>
      <c r="AD2508" s="807"/>
      <c r="AE2508" s="807"/>
      <c r="AF2508" s="807"/>
      <c r="AG2508" s="807"/>
      <c r="AH2508" s="807"/>
      <c r="AI2508" s="807"/>
      <c r="AJ2508" s="807"/>
    </row>
    <row r="2509" spans="2:36" ht="45" customHeight="1" x14ac:dyDescent="0.25">
      <c r="B2509" s="784">
        <v>2501</v>
      </c>
      <c r="C2509" s="785" t="s">
        <v>2759</v>
      </c>
      <c r="D2509" s="783" t="s">
        <v>15736</v>
      </c>
      <c r="E2509" s="800" t="s">
        <v>15737</v>
      </c>
      <c r="F2509" s="783" t="s">
        <v>15677</v>
      </c>
      <c r="G2509" s="807" t="s">
        <v>2856</v>
      </c>
      <c r="H2509" s="807"/>
      <c r="I2509" s="807"/>
      <c r="J2509" s="807"/>
      <c r="K2509" s="807"/>
      <c r="L2509" s="807">
        <f t="shared" si="191"/>
        <v>105.60000000000001</v>
      </c>
      <c r="M2509" s="807"/>
      <c r="N2509" s="800">
        <v>8.8000000000000007</v>
      </c>
      <c r="O2509" s="788"/>
      <c r="P2509" s="788"/>
      <c r="Q2509" s="800" t="s">
        <v>15677</v>
      </c>
      <c r="R2509" s="807" t="s">
        <v>16715</v>
      </c>
      <c r="S2509" s="807" t="s">
        <v>8952</v>
      </c>
      <c r="T2509" s="800" t="s">
        <v>15646</v>
      </c>
      <c r="U2509" s="807"/>
      <c r="V2509" s="963">
        <v>2</v>
      </c>
      <c r="W2509" s="807"/>
      <c r="X2509" s="807"/>
      <c r="Y2509" s="807"/>
      <c r="Z2509" s="807"/>
      <c r="AA2509" s="807"/>
      <c r="AB2509" s="807"/>
      <c r="AC2509" s="807"/>
      <c r="AD2509" s="807"/>
      <c r="AE2509" s="807"/>
      <c r="AF2509" s="807"/>
      <c r="AG2509" s="807"/>
      <c r="AH2509" s="807"/>
      <c r="AI2509" s="807"/>
      <c r="AJ2509" s="807"/>
    </row>
    <row r="2510" spans="2:36" ht="45" customHeight="1" x14ac:dyDescent="0.25">
      <c r="B2510" s="784">
        <v>2502</v>
      </c>
      <c r="C2510" s="785" t="s">
        <v>2759</v>
      </c>
      <c r="D2510" s="783" t="s">
        <v>15738</v>
      </c>
      <c r="E2510" s="800" t="s">
        <v>15739</v>
      </c>
      <c r="F2510" s="783" t="s">
        <v>15678</v>
      </c>
      <c r="G2510" s="807" t="s">
        <v>2856</v>
      </c>
      <c r="H2510" s="807"/>
      <c r="I2510" s="807"/>
      <c r="J2510" s="807"/>
      <c r="K2510" s="807"/>
      <c r="L2510" s="807">
        <f t="shared" si="191"/>
        <v>131.99999999999997</v>
      </c>
      <c r="M2510" s="807"/>
      <c r="N2510" s="800">
        <v>10.999999999999998</v>
      </c>
      <c r="O2510" s="788"/>
      <c r="P2510" s="788"/>
      <c r="Q2510" s="800" t="s">
        <v>15678</v>
      </c>
      <c r="R2510" s="807" t="s">
        <v>16715</v>
      </c>
      <c r="S2510" s="807" t="s">
        <v>8952</v>
      </c>
      <c r="T2510" s="800" t="s">
        <v>15647</v>
      </c>
      <c r="U2510" s="807"/>
      <c r="V2510" s="963">
        <v>2</v>
      </c>
      <c r="W2510" s="807"/>
      <c r="X2510" s="807"/>
      <c r="Y2510" s="807"/>
      <c r="Z2510" s="807"/>
      <c r="AA2510" s="807"/>
      <c r="AB2510" s="807"/>
      <c r="AC2510" s="807"/>
      <c r="AD2510" s="807"/>
      <c r="AE2510" s="807"/>
      <c r="AF2510" s="807"/>
      <c r="AG2510" s="807"/>
      <c r="AH2510" s="807"/>
      <c r="AI2510" s="807"/>
      <c r="AJ2510" s="807"/>
    </row>
    <row r="2511" spans="2:36" ht="30" customHeight="1" x14ac:dyDescent="0.25">
      <c r="B2511" s="784">
        <v>2503</v>
      </c>
      <c r="C2511" s="785" t="s">
        <v>2817</v>
      </c>
      <c r="D2511" s="783" t="s">
        <v>15740</v>
      </c>
      <c r="E2511" s="800" t="s">
        <v>15741</v>
      </c>
      <c r="F2511" s="783" t="s">
        <v>15660</v>
      </c>
      <c r="G2511" s="807" t="s">
        <v>2856</v>
      </c>
      <c r="H2511" s="807"/>
      <c r="I2511" s="807"/>
      <c r="J2511" s="807"/>
      <c r="K2511" s="807"/>
      <c r="L2511" s="807">
        <f t="shared" si="191"/>
        <v>13.200000000000001</v>
      </c>
      <c r="M2511" s="807"/>
      <c r="N2511" s="800">
        <v>1.1000000000000001</v>
      </c>
      <c r="O2511" s="788"/>
      <c r="P2511" s="788"/>
      <c r="Q2511" s="800" t="s">
        <v>15660</v>
      </c>
      <c r="R2511" s="807" t="s">
        <v>16715</v>
      </c>
      <c r="S2511" s="807" t="s">
        <v>8952</v>
      </c>
      <c r="T2511" s="800" t="s">
        <v>15648</v>
      </c>
      <c r="U2511" s="807"/>
      <c r="V2511" s="963">
        <v>1</v>
      </c>
      <c r="W2511" s="807"/>
      <c r="X2511" s="807"/>
      <c r="Y2511" s="807"/>
      <c r="Z2511" s="807"/>
      <c r="AA2511" s="807"/>
      <c r="AB2511" s="807"/>
      <c r="AC2511" s="807"/>
      <c r="AD2511" s="807"/>
      <c r="AE2511" s="807"/>
      <c r="AF2511" s="807"/>
      <c r="AG2511" s="807"/>
      <c r="AH2511" s="807"/>
      <c r="AI2511" s="807"/>
      <c r="AJ2511" s="807"/>
    </row>
    <row r="2512" spans="2:36" ht="30" customHeight="1" x14ac:dyDescent="0.25">
      <c r="B2512" s="784">
        <v>2504</v>
      </c>
      <c r="C2512" s="785" t="s">
        <v>2809</v>
      </c>
      <c r="D2512" s="783" t="s">
        <v>15732</v>
      </c>
      <c r="E2512" s="800" t="s">
        <v>15733</v>
      </c>
      <c r="F2512" s="783" t="s">
        <v>15679</v>
      </c>
      <c r="G2512" s="807" t="s">
        <v>2856</v>
      </c>
      <c r="H2512" s="807"/>
      <c r="I2512" s="807"/>
      <c r="J2512" s="807"/>
      <c r="K2512" s="807"/>
      <c r="L2512" s="807">
        <f t="shared" si="191"/>
        <v>39.6</v>
      </c>
      <c r="M2512" s="807"/>
      <c r="N2512" s="800">
        <v>3.3000000000000003</v>
      </c>
      <c r="O2512" s="788"/>
      <c r="P2512" s="788"/>
      <c r="Q2512" s="800" t="s">
        <v>15679</v>
      </c>
      <c r="R2512" s="807" t="s">
        <v>16715</v>
      </c>
      <c r="S2512" s="807" t="s">
        <v>8952</v>
      </c>
      <c r="T2512" s="800" t="s">
        <v>15649</v>
      </c>
      <c r="U2512" s="807"/>
      <c r="V2512" s="963">
        <v>1</v>
      </c>
      <c r="W2512" s="807"/>
      <c r="X2512" s="807"/>
      <c r="Y2512" s="807"/>
      <c r="Z2512" s="807"/>
      <c r="AA2512" s="807"/>
      <c r="AB2512" s="807"/>
      <c r="AC2512" s="807"/>
      <c r="AD2512" s="807"/>
      <c r="AE2512" s="807"/>
      <c r="AF2512" s="807"/>
      <c r="AG2512" s="807"/>
      <c r="AH2512" s="807"/>
      <c r="AI2512" s="807"/>
      <c r="AJ2512" s="807"/>
    </row>
    <row r="2513" spans="2:36" ht="45" customHeight="1" x14ac:dyDescent="0.25">
      <c r="B2513" s="784">
        <v>2505</v>
      </c>
      <c r="C2513" s="785" t="s">
        <v>2790</v>
      </c>
      <c r="D2513" s="783" t="s">
        <v>15742</v>
      </c>
      <c r="E2513" s="800" t="s">
        <v>15743</v>
      </c>
      <c r="F2513" s="783" t="s">
        <v>15030</v>
      </c>
      <c r="G2513" s="807" t="s">
        <v>2856</v>
      </c>
      <c r="H2513" s="807"/>
      <c r="I2513" s="807"/>
      <c r="J2513" s="807"/>
      <c r="K2513" s="807"/>
      <c r="L2513" s="807">
        <f t="shared" si="191"/>
        <v>66</v>
      </c>
      <c r="M2513" s="807"/>
      <c r="N2513" s="800">
        <v>5.5</v>
      </c>
      <c r="O2513" s="788"/>
      <c r="P2513" s="788"/>
      <c r="Q2513" s="800" t="s">
        <v>15030</v>
      </c>
      <c r="R2513" s="807" t="s">
        <v>16715</v>
      </c>
      <c r="S2513" s="807" t="s">
        <v>8952</v>
      </c>
      <c r="T2513" s="800" t="s">
        <v>15650</v>
      </c>
      <c r="U2513" s="807"/>
      <c r="V2513" s="963">
        <v>1</v>
      </c>
      <c r="W2513" s="807"/>
      <c r="X2513" s="807"/>
      <c r="Y2513" s="807"/>
      <c r="Z2513" s="807"/>
      <c r="AA2513" s="807"/>
      <c r="AB2513" s="807"/>
      <c r="AC2513" s="807"/>
      <c r="AD2513" s="807"/>
      <c r="AE2513" s="807"/>
      <c r="AF2513" s="807"/>
      <c r="AG2513" s="807"/>
      <c r="AH2513" s="807"/>
      <c r="AI2513" s="807"/>
      <c r="AJ2513" s="807"/>
    </row>
    <row r="2514" spans="2:36" ht="45" customHeight="1" x14ac:dyDescent="0.25">
      <c r="B2514" s="784">
        <v>2506</v>
      </c>
      <c r="C2514" s="785" t="s">
        <v>2759</v>
      </c>
      <c r="D2514" s="783" t="s">
        <v>15744</v>
      </c>
      <c r="E2514" s="800" t="s">
        <v>15745</v>
      </c>
      <c r="F2514" s="783" t="s">
        <v>15030</v>
      </c>
      <c r="G2514" s="807" t="s">
        <v>2856</v>
      </c>
      <c r="H2514" s="807"/>
      <c r="I2514" s="807"/>
      <c r="J2514" s="807"/>
      <c r="K2514" s="807"/>
      <c r="L2514" s="807">
        <f t="shared" si="191"/>
        <v>396.00000000000017</v>
      </c>
      <c r="M2514" s="807"/>
      <c r="N2514" s="800">
        <v>33.000000000000014</v>
      </c>
      <c r="O2514" s="788"/>
      <c r="P2514" s="788"/>
      <c r="Q2514" s="800" t="s">
        <v>15030</v>
      </c>
      <c r="R2514" s="807" t="s">
        <v>16715</v>
      </c>
      <c r="S2514" s="807" t="s">
        <v>8952</v>
      </c>
      <c r="T2514" s="800" t="s">
        <v>15651</v>
      </c>
      <c r="U2514" s="807"/>
      <c r="V2514" s="963">
        <v>1</v>
      </c>
      <c r="W2514" s="807"/>
      <c r="X2514" s="807"/>
      <c r="Y2514" s="807"/>
      <c r="Z2514" s="807"/>
      <c r="AA2514" s="807"/>
      <c r="AB2514" s="807"/>
      <c r="AC2514" s="807"/>
      <c r="AD2514" s="807"/>
      <c r="AE2514" s="807"/>
      <c r="AF2514" s="807"/>
      <c r="AG2514" s="807"/>
      <c r="AH2514" s="807"/>
      <c r="AI2514" s="807"/>
      <c r="AJ2514" s="807"/>
    </row>
    <row r="2515" spans="2:36" ht="45" customHeight="1" x14ac:dyDescent="0.25">
      <c r="B2515" s="784">
        <v>2507</v>
      </c>
      <c r="C2515" s="785" t="s">
        <v>2759</v>
      </c>
      <c r="D2515" s="783" t="s">
        <v>15747</v>
      </c>
      <c r="E2515" s="800" t="s">
        <v>15746</v>
      </c>
      <c r="F2515" s="783" t="s">
        <v>15680</v>
      </c>
      <c r="G2515" s="807" t="s">
        <v>2856</v>
      </c>
      <c r="H2515" s="807"/>
      <c r="I2515" s="807"/>
      <c r="J2515" s="807"/>
      <c r="K2515" s="807"/>
      <c r="L2515" s="807">
        <f t="shared" si="191"/>
        <v>95.039999999999992</v>
      </c>
      <c r="M2515" s="807"/>
      <c r="N2515" s="800">
        <v>7.92</v>
      </c>
      <c r="O2515" s="788"/>
      <c r="P2515" s="788"/>
      <c r="Q2515" s="800" t="s">
        <v>15680</v>
      </c>
      <c r="R2515" s="807" t="s">
        <v>16715</v>
      </c>
      <c r="S2515" s="807" t="s">
        <v>8952</v>
      </c>
      <c r="T2515" s="800" t="s">
        <v>15652</v>
      </c>
      <c r="U2515" s="807"/>
      <c r="V2515" s="963"/>
      <c r="W2515" s="807"/>
      <c r="X2515" s="807"/>
      <c r="Y2515" s="807"/>
      <c r="Z2515" s="807" t="s">
        <v>1610</v>
      </c>
      <c r="AA2515" s="807"/>
      <c r="AB2515" s="807"/>
      <c r="AC2515" s="807"/>
      <c r="AD2515" s="807"/>
      <c r="AE2515" s="807"/>
      <c r="AF2515" s="807"/>
      <c r="AG2515" s="807"/>
      <c r="AH2515" s="807"/>
      <c r="AI2515" s="807"/>
      <c r="AJ2515" s="807"/>
    </row>
    <row r="2516" spans="2:36" ht="75" customHeight="1" x14ac:dyDescent="0.25">
      <c r="B2516" s="784">
        <v>2508</v>
      </c>
      <c r="C2516" s="785" t="s">
        <v>2844</v>
      </c>
      <c r="D2516" s="783" t="s">
        <v>15749</v>
      </c>
      <c r="E2516" s="800" t="s">
        <v>15748</v>
      </c>
      <c r="F2516" s="783" t="s">
        <v>15681</v>
      </c>
      <c r="G2516" s="807" t="s">
        <v>2856</v>
      </c>
      <c r="H2516" s="807"/>
      <c r="I2516" s="807"/>
      <c r="J2516" s="807"/>
      <c r="K2516" s="807"/>
      <c r="L2516" s="807">
        <f t="shared" si="191"/>
        <v>118.80000000000001</v>
      </c>
      <c r="M2516" s="807"/>
      <c r="N2516" s="800">
        <v>9.9</v>
      </c>
      <c r="O2516" s="788"/>
      <c r="P2516" s="788"/>
      <c r="Q2516" s="800" t="s">
        <v>15681</v>
      </c>
      <c r="R2516" s="807" t="s">
        <v>16715</v>
      </c>
      <c r="S2516" s="807" t="s">
        <v>8952</v>
      </c>
      <c r="T2516" s="800" t="s">
        <v>15653</v>
      </c>
      <c r="U2516" s="807"/>
      <c r="V2516" s="963">
        <v>3</v>
      </c>
      <c r="W2516" s="807"/>
      <c r="X2516" s="807"/>
      <c r="Y2516" s="807"/>
      <c r="Z2516" s="807"/>
      <c r="AA2516" s="807"/>
      <c r="AB2516" s="807"/>
      <c r="AC2516" s="807"/>
      <c r="AD2516" s="807"/>
      <c r="AE2516" s="807"/>
      <c r="AF2516" s="807"/>
      <c r="AG2516" s="807"/>
      <c r="AH2516" s="807"/>
      <c r="AI2516" s="807"/>
      <c r="AJ2516" s="807"/>
    </row>
    <row r="2517" spans="2:36" ht="45" customHeight="1" x14ac:dyDescent="0.25">
      <c r="B2517" s="784">
        <v>2509</v>
      </c>
      <c r="C2517" s="785" t="s">
        <v>2759</v>
      </c>
      <c r="D2517" s="783" t="s">
        <v>15750</v>
      </c>
      <c r="E2517" s="800" t="s">
        <v>15698</v>
      </c>
      <c r="F2517" s="783" t="s">
        <v>15682</v>
      </c>
      <c r="G2517" s="807" t="s">
        <v>2856</v>
      </c>
      <c r="H2517" s="807"/>
      <c r="I2517" s="807"/>
      <c r="J2517" s="807"/>
      <c r="K2517" s="807"/>
      <c r="L2517" s="807">
        <f t="shared" si="191"/>
        <v>171.60000000000002</v>
      </c>
      <c r="M2517" s="807"/>
      <c r="N2517" s="800">
        <v>14.3</v>
      </c>
      <c r="O2517" s="788"/>
      <c r="P2517" s="788"/>
      <c r="Q2517" s="800" t="s">
        <v>15682</v>
      </c>
      <c r="R2517" s="807" t="s">
        <v>16715</v>
      </c>
      <c r="S2517" s="807" t="s">
        <v>8952</v>
      </c>
      <c r="T2517" s="800" t="s">
        <v>15654</v>
      </c>
      <c r="U2517" s="807"/>
      <c r="V2517" s="963">
        <v>3</v>
      </c>
      <c r="W2517" s="807"/>
      <c r="X2517" s="807"/>
      <c r="Y2517" s="807"/>
      <c r="Z2517" s="807"/>
      <c r="AA2517" s="807"/>
      <c r="AB2517" s="807"/>
      <c r="AC2517" s="807"/>
      <c r="AD2517" s="807"/>
      <c r="AE2517" s="807"/>
      <c r="AF2517" s="807"/>
      <c r="AG2517" s="807"/>
      <c r="AH2517" s="807"/>
      <c r="AI2517" s="807"/>
      <c r="AJ2517" s="807"/>
    </row>
    <row r="2518" spans="2:36" ht="30" customHeight="1" x14ac:dyDescent="0.25">
      <c r="B2518" s="784">
        <v>2510</v>
      </c>
      <c r="C2518" s="785" t="s">
        <v>9510</v>
      </c>
      <c r="D2518" s="783" t="s">
        <v>15734</v>
      </c>
      <c r="E2518" s="800" t="s">
        <v>15735</v>
      </c>
      <c r="F2518" s="783" t="s">
        <v>15676</v>
      </c>
      <c r="G2518" s="807" t="s">
        <v>2856</v>
      </c>
      <c r="H2518" s="807"/>
      <c r="I2518" s="807"/>
      <c r="J2518" s="807"/>
      <c r="K2518" s="807"/>
      <c r="L2518" s="807">
        <f t="shared" si="191"/>
        <v>28.800000000000004</v>
      </c>
      <c r="M2518" s="807"/>
      <c r="N2518" s="800">
        <v>2.4000000000000004</v>
      </c>
      <c r="O2518" s="788"/>
      <c r="P2518" s="788"/>
      <c r="Q2518" s="800" t="s">
        <v>15676</v>
      </c>
      <c r="R2518" s="807" t="s">
        <v>16715</v>
      </c>
      <c r="S2518" s="807" t="s">
        <v>8952</v>
      </c>
      <c r="T2518" s="800" t="s">
        <v>15655</v>
      </c>
      <c r="U2518" s="807"/>
      <c r="V2518" s="963"/>
      <c r="W2518" s="807"/>
      <c r="X2518" s="807"/>
      <c r="Y2518" s="807"/>
      <c r="Z2518" s="807" t="s">
        <v>9475</v>
      </c>
      <c r="AA2518" s="807"/>
      <c r="AB2518" s="807"/>
      <c r="AC2518" s="807"/>
      <c r="AD2518" s="807"/>
      <c r="AE2518" s="807"/>
      <c r="AF2518" s="807"/>
      <c r="AG2518" s="807"/>
      <c r="AH2518" s="807"/>
      <c r="AI2518" s="807"/>
      <c r="AJ2518" s="807"/>
    </row>
    <row r="2519" spans="2:36" ht="45" customHeight="1" x14ac:dyDescent="0.25">
      <c r="B2519" s="784">
        <v>2511</v>
      </c>
      <c r="C2519" s="785" t="s">
        <v>2759</v>
      </c>
      <c r="D2519" s="783" t="s">
        <v>15751</v>
      </c>
      <c r="E2519" s="800" t="s">
        <v>15752</v>
      </c>
      <c r="F2519" s="783" t="s">
        <v>15030</v>
      </c>
      <c r="G2519" s="807" t="s">
        <v>2856</v>
      </c>
      <c r="H2519" s="807"/>
      <c r="I2519" s="807"/>
      <c r="J2519" s="807"/>
      <c r="K2519" s="807"/>
      <c r="L2519" s="807">
        <f t="shared" si="191"/>
        <v>112.32</v>
      </c>
      <c r="M2519" s="807"/>
      <c r="N2519" s="800">
        <v>9.36</v>
      </c>
      <c r="O2519" s="788"/>
      <c r="P2519" s="788"/>
      <c r="Q2519" s="800" t="s">
        <v>15030</v>
      </c>
      <c r="R2519" s="807" t="s">
        <v>16715</v>
      </c>
      <c r="S2519" s="807" t="s">
        <v>8952</v>
      </c>
      <c r="T2519" s="800" t="s">
        <v>15656</v>
      </c>
      <c r="U2519" s="807"/>
      <c r="V2519" s="963"/>
      <c r="W2519" s="807"/>
      <c r="X2519" s="807"/>
      <c r="Y2519" s="807"/>
      <c r="Z2519" s="807" t="s">
        <v>15753</v>
      </c>
      <c r="AA2519" s="807"/>
      <c r="AB2519" s="807"/>
      <c r="AC2519" s="807"/>
      <c r="AD2519" s="807"/>
      <c r="AE2519" s="807"/>
      <c r="AF2519" s="807"/>
      <c r="AG2519" s="807"/>
      <c r="AH2519" s="807"/>
      <c r="AI2519" s="807"/>
      <c r="AJ2519" s="807"/>
    </row>
    <row r="2520" spans="2:36" ht="30" customHeight="1" x14ac:dyDescent="0.25">
      <c r="B2520" s="784">
        <v>2512</v>
      </c>
      <c r="C2520" s="785" t="s">
        <v>2809</v>
      </c>
      <c r="D2520" s="783" t="s">
        <v>15690</v>
      </c>
      <c r="E2520" s="800" t="s">
        <v>15691</v>
      </c>
      <c r="F2520" s="783" t="s">
        <v>15683</v>
      </c>
      <c r="G2520" s="807" t="s">
        <v>2856</v>
      </c>
      <c r="H2520" s="807"/>
      <c r="I2520" s="807"/>
      <c r="J2520" s="807"/>
      <c r="K2520" s="807"/>
      <c r="L2520" s="807">
        <f t="shared" si="191"/>
        <v>105.60000000000001</v>
      </c>
      <c r="M2520" s="807"/>
      <c r="N2520" s="800">
        <v>8.8000000000000007</v>
      </c>
      <c r="O2520" s="788"/>
      <c r="P2520" s="788"/>
      <c r="Q2520" s="800" t="s">
        <v>15683</v>
      </c>
      <c r="R2520" s="807" t="s">
        <v>16715</v>
      </c>
      <c r="S2520" s="807" t="s">
        <v>8952</v>
      </c>
      <c r="T2520" s="800" t="s">
        <v>15657</v>
      </c>
      <c r="U2520" s="807"/>
      <c r="V2520" s="963">
        <v>2</v>
      </c>
      <c r="W2520" s="807"/>
      <c r="X2520" s="807"/>
      <c r="Y2520" s="807"/>
      <c r="Z2520" s="807"/>
      <c r="AA2520" s="807"/>
      <c r="AB2520" s="807"/>
      <c r="AC2520" s="807"/>
      <c r="AD2520" s="807"/>
      <c r="AE2520" s="807"/>
      <c r="AF2520" s="807"/>
      <c r="AG2520" s="807"/>
      <c r="AH2520" s="807"/>
      <c r="AI2520" s="807"/>
      <c r="AJ2520" s="807"/>
    </row>
    <row r="2521" spans="2:36" ht="30" customHeight="1" x14ac:dyDescent="0.25">
      <c r="B2521" s="784">
        <v>2513</v>
      </c>
      <c r="C2521" s="785" t="s">
        <v>1191</v>
      </c>
      <c r="D2521" s="783" t="s">
        <v>15831</v>
      </c>
      <c r="E2521" s="800" t="s">
        <v>15826</v>
      </c>
      <c r="F2521" s="783" t="s">
        <v>15387</v>
      </c>
      <c r="G2521" s="807" t="s">
        <v>2856</v>
      </c>
      <c r="H2521" s="807"/>
      <c r="I2521" s="807"/>
      <c r="J2521" s="807"/>
      <c r="K2521" s="807"/>
      <c r="L2521" s="807">
        <f t="shared" si="191"/>
        <v>39.6</v>
      </c>
      <c r="M2521" s="807"/>
      <c r="N2521" s="800">
        <v>3.3000000000000003</v>
      </c>
      <c r="O2521" s="788"/>
      <c r="P2521" s="788"/>
      <c r="Q2521" s="800" t="s">
        <v>15387</v>
      </c>
      <c r="R2521" s="807" t="s">
        <v>16715</v>
      </c>
      <c r="S2521" s="807" t="s">
        <v>8952</v>
      </c>
      <c r="T2521" s="800" t="s">
        <v>15756</v>
      </c>
      <c r="U2521" s="807"/>
      <c r="V2521" s="963">
        <v>1</v>
      </c>
      <c r="W2521" s="807"/>
      <c r="X2521" s="807"/>
      <c r="Y2521" s="807"/>
      <c r="Z2521" s="807"/>
      <c r="AA2521" s="807"/>
      <c r="AB2521" s="807"/>
      <c r="AC2521" s="807"/>
      <c r="AD2521" s="807"/>
      <c r="AE2521" s="807"/>
      <c r="AF2521" s="807"/>
      <c r="AG2521" s="807"/>
      <c r="AH2521" s="807"/>
      <c r="AI2521" s="807"/>
      <c r="AJ2521" s="807"/>
    </row>
    <row r="2522" spans="2:36" ht="30" customHeight="1" x14ac:dyDescent="0.25">
      <c r="B2522" s="784">
        <v>2514</v>
      </c>
      <c r="C2522" s="785" t="s">
        <v>2844</v>
      </c>
      <c r="D2522" s="783" t="s">
        <v>15829</v>
      </c>
      <c r="E2522" s="800" t="s">
        <v>15830</v>
      </c>
      <c r="F2522" s="783" t="s">
        <v>12977</v>
      </c>
      <c r="G2522" s="807" t="s">
        <v>2856</v>
      </c>
      <c r="H2522" s="807"/>
      <c r="I2522" s="807"/>
      <c r="J2522" s="807"/>
      <c r="K2522" s="807"/>
      <c r="L2522" s="807">
        <f t="shared" si="191"/>
        <v>463.19999999999993</v>
      </c>
      <c r="M2522" s="807"/>
      <c r="N2522" s="800">
        <v>38.599999999999994</v>
      </c>
      <c r="O2522" s="788"/>
      <c r="P2522" s="788"/>
      <c r="Q2522" s="800" t="s">
        <v>12977</v>
      </c>
      <c r="R2522" s="807" t="s">
        <v>16715</v>
      </c>
      <c r="S2522" s="807" t="s">
        <v>8952</v>
      </c>
      <c r="T2522" s="800" t="s">
        <v>15757</v>
      </c>
      <c r="U2522" s="807"/>
      <c r="V2522" s="963">
        <v>2</v>
      </c>
      <c r="W2522" s="807"/>
      <c r="X2522" s="807"/>
      <c r="Y2522" s="807"/>
      <c r="Z2522" s="807"/>
      <c r="AA2522" s="807"/>
      <c r="AB2522" s="807"/>
      <c r="AC2522" s="807"/>
      <c r="AD2522" s="807"/>
      <c r="AE2522" s="807"/>
      <c r="AF2522" s="807"/>
      <c r="AG2522" s="807"/>
      <c r="AH2522" s="807"/>
      <c r="AI2522" s="807"/>
      <c r="AJ2522" s="807"/>
    </row>
    <row r="2523" spans="2:36" ht="45" customHeight="1" x14ac:dyDescent="0.25">
      <c r="B2523" s="784">
        <v>2515</v>
      </c>
      <c r="C2523" s="785" t="s">
        <v>2759</v>
      </c>
      <c r="D2523" s="783" t="s">
        <v>15832</v>
      </c>
      <c r="E2523" s="800" t="s">
        <v>15833</v>
      </c>
      <c r="F2523" s="783" t="s">
        <v>15682</v>
      </c>
      <c r="G2523" s="807" t="s">
        <v>2856</v>
      </c>
      <c r="H2523" s="807"/>
      <c r="I2523" s="807"/>
      <c r="J2523" s="807"/>
      <c r="K2523" s="807"/>
      <c r="L2523" s="807">
        <f t="shared" si="191"/>
        <v>39.6</v>
      </c>
      <c r="M2523" s="807"/>
      <c r="N2523" s="800">
        <v>3.3000000000000003</v>
      </c>
      <c r="O2523" s="788"/>
      <c r="P2523" s="788"/>
      <c r="Q2523" s="800" t="s">
        <v>15682</v>
      </c>
      <c r="R2523" s="807" t="s">
        <v>16715</v>
      </c>
      <c r="S2523" s="807" t="s">
        <v>8952</v>
      </c>
      <c r="T2523" s="800" t="s">
        <v>15758</v>
      </c>
      <c r="U2523" s="807"/>
      <c r="V2523" s="963">
        <v>1</v>
      </c>
      <c r="W2523" s="807"/>
      <c r="X2523" s="807"/>
      <c r="Y2523" s="807"/>
      <c r="Z2523" s="807"/>
      <c r="AA2523" s="807"/>
      <c r="AB2523" s="807"/>
      <c r="AC2523" s="807"/>
      <c r="AD2523" s="807"/>
      <c r="AE2523" s="807"/>
      <c r="AF2523" s="807"/>
      <c r="AG2523" s="807"/>
      <c r="AH2523" s="807"/>
      <c r="AI2523" s="807"/>
      <c r="AJ2523" s="807"/>
    </row>
    <row r="2524" spans="2:36" ht="30" customHeight="1" x14ac:dyDescent="0.25">
      <c r="B2524" s="784">
        <v>2516</v>
      </c>
      <c r="C2524" s="785" t="s">
        <v>9386</v>
      </c>
      <c r="D2524" s="783" t="s">
        <v>15835</v>
      </c>
      <c r="E2524" s="800" t="s">
        <v>15836</v>
      </c>
      <c r="F2524" s="783" t="s">
        <v>15030</v>
      </c>
      <c r="G2524" s="807" t="s">
        <v>2856</v>
      </c>
      <c r="H2524" s="807"/>
      <c r="I2524" s="807"/>
      <c r="J2524" s="807"/>
      <c r="K2524" s="807"/>
      <c r="L2524" s="807">
        <f t="shared" si="191"/>
        <v>132</v>
      </c>
      <c r="M2524" s="807"/>
      <c r="N2524" s="800">
        <v>11</v>
      </c>
      <c r="O2524" s="788"/>
      <c r="P2524" s="788"/>
      <c r="Q2524" s="800" t="s">
        <v>15030</v>
      </c>
      <c r="R2524" s="807" t="s">
        <v>16715</v>
      </c>
      <c r="S2524" s="807" t="s">
        <v>8952</v>
      </c>
      <c r="T2524" s="800" t="s">
        <v>15759</v>
      </c>
      <c r="U2524" s="807"/>
      <c r="V2524" s="963">
        <v>2</v>
      </c>
      <c r="W2524" s="807"/>
      <c r="X2524" s="807"/>
      <c r="Y2524" s="807"/>
      <c r="Z2524" s="807"/>
      <c r="AA2524" s="807"/>
      <c r="AB2524" s="807"/>
      <c r="AC2524" s="807"/>
      <c r="AD2524" s="807"/>
      <c r="AE2524" s="807"/>
      <c r="AF2524" s="807"/>
      <c r="AG2524" s="807"/>
      <c r="AH2524" s="807"/>
      <c r="AI2524" s="807"/>
      <c r="AJ2524" s="807"/>
    </row>
    <row r="2525" spans="2:36" ht="45" customHeight="1" x14ac:dyDescent="0.25">
      <c r="B2525" s="784">
        <v>2517</v>
      </c>
      <c r="C2525" s="785" t="s">
        <v>2759</v>
      </c>
      <c r="D2525" s="783" t="s">
        <v>15847</v>
      </c>
      <c r="E2525" s="800" t="s">
        <v>15848</v>
      </c>
      <c r="F2525" s="783" t="s">
        <v>15659</v>
      </c>
      <c r="G2525" s="807" t="s">
        <v>2856</v>
      </c>
      <c r="H2525" s="807"/>
      <c r="I2525" s="807"/>
      <c r="J2525" s="807"/>
      <c r="K2525" s="807"/>
      <c r="L2525" s="807">
        <f t="shared" si="191"/>
        <v>21.599999999999998</v>
      </c>
      <c r="M2525" s="807"/>
      <c r="N2525" s="800">
        <v>1.7999999999999998</v>
      </c>
      <c r="O2525" s="788"/>
      <c r="P2525" s="788"/>
      <c r="Q2525" s="800" t="s">
        <v>15659</v>
      </c>
      <c r="R2525" s="807" t="s">
        <v>16715</v>
      </c>
      <c r="S2525" s="807" t="s">
        <v>8952</v>
      </c>
      <c r="T2525" s="800" t="s">
        <v>15760</v>
      </c>
      <c r="U2525" s="807"/>
      <c r="V2525" s="963"/>
      <c r="W2525" s="807"/>
      <c r="X2525" s="807"/>
      <c r="Y2525" s="807"/>
      <c r="Z2525" s="807" t="s">
        <v>13645</v>
      </c>
      <c r="AA2525" s="807"/>
      <c r="AB2525" s="807"/>
      <c r="AC2525" s="807"/>
      <c r="AD2525" s="807"/>
      <c r="AE2525" s="807"/>
      <c r="AF2525" s="807"/>
      <c r="AG2525" s="807"/>
      <c r="AH2525" s="807"/>
      <c r="AI2525" s="807"/>
      <c r="AJ2525" s="807"/>
    </row>
    <row r="2526" spans="2:36" ht="60" customHeight="1" x14ac:dyDescent="0.25">
      <c r="B2526" s="784">
        <v>2518</v>
      </c>
      <c r="C2526" s="785" t="s">
        <v>2759</v>
      </c>
      <c r="D2526" s="783" t="s">
        <v>15849</v>
      </c>
      <c r="E2526" s="800" t="s">
        <v>15850</v>
      </c>
      <c r="F2526" s="783" t="s">
        <v>15802</v>
      </c>
      <c r="G2526" s="807" t="s">
        <v>2856</v>
      </c>
      <c r="H2526" s="807"/>
      <c r="I2526" s="807"/>
      <c r="J2526" s="807"/>
      <c r="K2526" s="807"/>
      <c r="L2526" s="807">
        <f t="shared" si="191"/>
        <v>63.36</v>
      </c>
      <c r="M2526" s="807"/>
      <c r="N2526" s="800">
        <v>5.28</v>
      </c>
      <c r="O2526" s="788"/>
      <c r="P2526" s="788"/>
      <c r="Q2526" s="800" t="s">
        <v>15802</v>
      </c>
      <c r="R2526" s="807" t="s">
        <v>16715</v>
      </c>
      <c r="S2526" s="807" t="s">
        <v>8952</v>
      </c>
      <c r="T2526" s="800" t="s">
        <v>15761</v>
      </c>
      <c r="U2526" s="807"/>
      <c r="V2526" s="963"/>
      <c r="W2526" s="807"/>
      <c r="X2526" s="807"/>
      <c r="Y2526" s="807"/>
      <c r="Z2526" s="807" t="s">
        <v>1570</v>
      </c>
      <c r="AA2526" s="807"/>
      <c r="AB2526" s="807"/>
      <c r="AC2526" s="807"/>
      <c r="AD2526" s="807"/>
      <c r="AE2526" s="807"/>
      <c r="AF2526" s="807"/>
      <c r="AG2526" s="807"/>
      <c r="AH2526" s="807"/>
      <c r="AI2526" s="807"/>
      <c r="AJ2526" s="807"/>
    </row>
    <row r="2527" spans="2:36" ht="45" customHeight="1" x14ac:dyDescent="0.25">
      <c r="B2527" s="784">
        <v>2519</v>
      </c>
      <c r="C2527" s="785" t="s">
        <v>2759</v>
      </c>
      <c r="D2527" s="783" t="s">
        <v>15851</v>
      </c>
      <c r="E2527" s="800" t="s">
        <v>15852</v>
      </c>
      <c r="F2527" s="783" t="s">
        <v>15803</v>
      </c>
      <c r="G2527" s="807" t="s">
        <v>2856</v>
      </c>
      <c r="H2527" s="807"/>
      <c r="I2527" s="807"/>
      <c r="J2527" s="807"/>
      <c r="K2527" s="807"/>
      <c r="L2527" s="807">
        <f t="shared" si="191"/>
        <v>52.800000000000004</v>
      </c>
      <c r="M2527" s="807"/>
      <c r="N2527" s="800">
        <v>4.4000000000000004</v>
      </c>
      <c r="O2527" s="788"/>
      <c r="P2527" s="788"/>
      <c r="Q2527" s="800" t="s">
        <v>15803</v>
      </c>
      <c r="R2527" s="807" t="s">
        <v>16715</v>
      </c>
      <c r="S2527" s="807" t="s">
        <v>8952</v>
      </c>
      <c r="T2527" s="800" t="s">
        <v>3082</v>
      </c>
      <c r="U2527" s="807"/>
      <c r="V2527" s="963">
        <v>1</v>
      </c>
      <c r="W2527" s="807"/>
      <c r="X2527" s="807"/>
      <c r="Y2527" s="807"/>
      <c r="Z2527" s="807"/>
      <c r="AA2527" s="807"/>
      <c r="AB2527" s="807"/>
      <c r="AC2527" s="807"/>
      <c r="AD2527" s="807"/>
      <c r="AE2527" s="807"/>
      <c r="AF2527" s="807"/>
      <c r="AG2527" s="807"/>
      <c r="AH2527" s="807"/>
      <c r="AI2527" s="807"/>
      <c r="AJ2527" s="807"/>
    </row>
    <row r="2528" spans="2:36" ht="45" customHeight="1" x14ac:dyDescent="0.25">
      <c r="B2528" s="784">
        <v>2520</v>
      </c>
      <c r="C2528" s="785" t="s">
        <v>2759</v>
      </c>
      <c r="D2528" s="783" t="s">
        <v>15853</v>
      </c>
      <c r="E2528" s="800" t="s">
        <v>15854</v>
      </c>
      <c r="F2528" s="783" t="s">
        <v>15804</v>
      </c>
      <c r="G2528" s="807" t="s">
        <v>2856</v>
      </c>
      <c r="H2528" s="807"/>
      <c r="I2528" s="807"/>
      <c r="J2528" s="807"/>
      <c r="K2528" s="807"/>
      <c r="L2528" s="807">
        <f t="shared" si="191"/>
        <v>303.60000000000002</v>
      </c>
      <c r="M2528" s="807"/>
      <c r="N2528" s="800">
        <v>25.3</v>
      </c>
      <c r="O2528" s="788"/>
      <c r="P2528" s="788"/>
      <c r="Q2528" s="800" t="s">
        <v>15804</v>
      </c>
      <c r="R2528" s="807" t="s">
        <v>16715</v>
      </c>
      <c r="S2528" s="807" t="s">
        <v>8952</v>
      </c>
      <c r="T2528" s="800" t="s">
        <v>15762</v>
      </c>
      <c r="U2528" s="807"/>
      <c r="V2528" s="963">
        <v>2</v>
      </c>
      <c r="W2528" s="807"/>
      <c r="X2528" s="807"/>
      <c r="Y2528" s="807"/>
      <c r="Z2528" s="807"/>
      <c r="AA2528" s="807"/>
      <c r="AB2528" s="807"/>
      <c r="AC2528" s="807"/>
      <c r="AD2528" s="807"/>
      <c r="AE2528" s="807"/>
      <c r="AF2528" s="807"/>
      <c r="AG2528" s="807"/>
      <c r="AH2528" s="807"/>
      <c r="AI2528" s="807"/>
      <c r="AJ2528" s="807"/>
    </row>
    <row r="2529" spans="2:36" ht="30" customHeight="1" x14ac:dyDescent="0.25">
      <c r="B2529" s="784">
        <v>2521</v>
      </c>
      <c r="C2529" s="785" t="s">
        <v>2809</v>
      </c>
      <c r="D2529" s="783" t="s">
        <v>15827</v>
      </c>
      <c r="E2529" s="800" t="s">
        <v>15828</v>
      </c>
      <c r="F2529" s="783" t="s">
        <v>15387</v>
      </c>
      <c r="G2529" s="807" t="s">
        <v>2856</v>
      </c>
      <c r="H2529" s="807"/>
      <c r="I2529" s="807"/>
      <c r="J2529" s="807"/>
      <c r="K2529" s="807"/>
      <c r="L2529" s="807">
        <f t="shared" si="191"/>
        <v>15.84</v>
      </c>
      <c r="M2529" s="807"/>
      <c r="N2529" s="800">
        <v>1.32</v>
      </c>
      <c r="O2529" s="788"/>
      <c r="P2529" s="788"/>
      <c r="Q2529" s="800" t="s">
        <v>15387</v>
      </c>
      <c r="R2529" s="807" t="s">
        <v>16715</v>
      </c>
      <c r="S2529" s="807" t="s">
        <v>8952</v>
      </c>
      <c r="T2529" s="800" t="s">
        <v>15763</v>
      </c>
      <c r="U2529" s="807"/>
      <c r="V2529" s="963"/>
      <c r="W2529" s="807"/>
      <c r="X2529" s="807"/>
      <c r="Y2529" s="807"/>
      <c r="Z2529" s="807" t="s">
        <v>1570</v>
      </c>
      <c r="AA2529" s="807"/>
      <c r="AB2529" s="807"/>
      <c r="AC2529" s="807"/>
      <c r="AD2529" s="807"/>
      <c r="AE2529" s="807"/>
      <c r="AF2529" s="807"/>
      <c r="AG2529" s="807"/>
      <c r="AH2529" s="807"/>
      <c r="AI2529" s="807"/>
      <c r="AJ2529" s="807"/>
    </row>
    <row r="2530" spans="2:36" ht="30" customHeight="1" x14ac:dyDescent="0.25">
      <c r="B2530" s="784">
        <v>2522</v>
      </c>
      <c r="C2530" s="785" t="s">
        <v>2809</v>
      </c>
      <c r="D2530" s="783" t="s">
        <v>15837</v>
      </c>
      <c r="E2530" s="800" t="s">
        <v>15838</v>
      </c>
      <c r="F2530" s="783" t="s">
        <v>15030</v>
      </c>
      <c r="G2530" s="807" t="s">
        <v>2856</v>
      </c>
      <c r="H2530" s="807"/>
      <c r="I2530" s="807"/>
      <c r="J2530" s="807"/>
      <c r="K2530" s="807"/>
      <c r="L2530" s="807">
        <f t="shared" si="191"/>
        <v>480</v>
      </c>
      <c r="M2530" s="807"/>
      <c r="N2530" s="800">
        <v>40</v>
      </c>
      <c r="O2530" s="788"/>
      <c r="P2530" s="788"/>
      <c r="Q2530" s="800" t="s">
        <v>15030</v>
      </c>
      <c r="R2530" s="807" t="s">
        <v>16715</v>
      </c>
      <c r="S2530" s="807" t="s">
        <v>9057</v>
      </c>
      <c r="T2530" s="800" t="s">
        <v>15764</v>
      </c>
      <c r="U2530" s="807"/>
      <c r="V2530" s="963"/>
      <c r="W2530" s="807"/>
      <c r="X2530" s="807"/>
      <c r="Y2530" s="807"/>
      <c r="Z2530" s="807"/>
      <c r="AA2530" s="807">
        <v>1</v>
      </c>
      <c r="AB2530" s="807"/>
      <c r="AC2530" s="807"/>
      <c r="AD2530" s="807"/>
      <c r="AE2530" s="807"/>
      <c r="AF2530" s="807"/>
      <c r="AG2530" s="807"/>
      <c r="AH2530" s="807"/>
      <c r="AI2530" s="807"/>
      <c r="AJ2530" s="807"/>
    </row>
    <row r="2531" spans="2:36" ht="30" customHeight="1" x14ac:dyDescent="0.25">
      <c r="B2531" s="784">
        <v>2523</v>
      </c>
      <c r="C2531" s="785" t="s">
        <v>3162</v>
      </c>
      <c r="D2531" s="783" t="s">
        <v>15855</v>
      </c>
      <c r="E2531" s="800" t="s">
        <v>15858</v>
      </c>
      <c r="F2531" s="783" t="s">
        <v>15805</v>
      </c>
      <c r="G2531" s="807" t="s">
        <v>2856</v>
      </c>
      <c r="H2531" s="807"/>
      <c r="I2531" s="807"/>
      <c r="J2531" s="807"/>
      <c r="K2531" s="807"/>
      <c r="L2531" s="807">
        <f t="shared" si="191"/>
        <v>13.200000000000001</v>
      </c>
      <c r="M2531" s="807"/>
      <c r="N2531" s="800">
        <v>1.1000000000000001</v>
      </c>
      <c r="O2531" s="788"/>
      <c r="P2531" s="788"/>
      <c r="Q2531" s="800" t="s">
        <v>15805</v>
      </c>
      <c r="R2531" s="807" t="s">
        <v>16715</v>
      </c>
      <c r="S2531" s="807" t="s">
        <v>8952</v>
      </c>
      <c r="T2531" s="800" t="s">
        <v>15765</v>
      </c>
      <c r="U2531" s="807"/>
      <c r="V2531" s="963">
        <v>1</v>
      </c>
      <c r="W2531" s="807"/>
      <c r="X2531" s="807"/>
      <c r="Y2531" s="807"/>
      <c r="Z2531" s="807"/>
      <c r="AA2531" s="807"/>
      <c r="AB2531" s="807"/>
      <c r="AC2531" s="807"/>
      <c r="AD2531" s="807"/>
      <c r="AE2531" s="807"/>
      <c r="AF2531" s="807"/>
      <c r="AG2531" s="807"/>
      <c r="AH2531" s="807"/>
      <c r="AI2531" s="807"/>
      <c r="AJ2531" s="807"/>
    </row>
    <row r="2532" spans="2:36" ht="45" customHeight="1" x14ac:dyDescent="0.25">
      <c r="B2532" s="784">
        <v>2524</v>
      </c>
      <c r="C2532" s="785" t="s">
        <v>2759</v>
      </c>
      <c r="D2532" s="783" t="s">
        <v>15861</v>
      </c>
      <c r="E2532" s="800" t="s">
        <v>15862</v>
      </c>
      <c r="F2532" s="783" t="s">
        <v>15806</v>
      </c>
      <c r="G2532" s="807" t="s">
        <v>2856</v>
      </c>
      <c r="H2532" s="807"/>
      <c r="I2532" s="807"/>
      <c r="J2532" s="807"/>
      <c r="K2532" s="807"/>
      <c r="L2532" s="807">
        <f t="shared" si="191"/>
        <v>224.39999999999998</v>
      </c>
      <c r="M2532" s="807"/>
      <c r="N2532" s="800">
        <v>18.7</v>
      </c>
      <c r="O2532" s="788"/>
      <c r="P2532" s="788"/>
      <c r="Q2532" s="800" t="s">
        <v>15806</v>
      </c>
      <c r="R2532" s="807" t="s">
        <v>16715</v>
      </c>
      <c r="S2532" s="807" t="s">
        <v>8952</v>
      </c>
      <c r="T2532" s="800" t="s">
        <v>15766</v>
      </c>
      <c r="U2532" s="807"/>
      <c r="V2532" s="963">
        <v>1</v>
      </c>
      <c r="W2532" s="807"/>
      <c r="X2532" s="807"/>
      <c r="Y2532" s="807"/>
      <c r="Z2532" s="807"/>
      <c r="AA2532" s="807"/>
      <c r="AB2532" s="807"/>
      <c r="AC2532" s="807"/>
      <c r="AD2532" s="807"/>
      <c r="AE2532" s="807"/>
      <c r="AF2532" s="807"/>
      <c r="AG2532" s="807"/>
      <c r="AH2532" s="807"/>
      <c r="AI2532" s="807"/>
      <c r="AJ2532" s="807"/>
    </row>
    <row r="2533" spans="2:36" ht="45" customHeight="1" x14ac:dyDescent="0.25">
      <c r="B2533" s="784">
        <v>2525</v>
      </c>
      <c r="C2533" s="785" t="s">
        <v>2790</v>
      </c>
      <c r="D2533" s="783" t="s">
        <v>15864</v>
      </c>
      <c r="E2533" s="800" t="s">
        <v>15863</v>
      </c>
      <c r="F2533" s="783" t="s">
        <v>15807</v>
      </c>
      <c r="G2533" s="807" t="s">
        <v>2856</v>
      </c>
      <c r="H2533" s="807"/>
      <c r="I2533" s="807"/>
      <c r="J2533" s="807"/>
      <c r="K2533" s="807"/>
      <c r="L2533" s="807">
        <f t="shared" si="191"/>
        <v>26.400000000000002</v>
      </c>
      <c r="M2533" s="807"/>
      <c r="N2533" s="800">
        <v>2.2000000000000002</v>
      </c>
      <c r="O2533" s="788"/>
      <c r="P2533" s="788"/>
      <c r="Q2533" s="800" t="s">
        <v>15807</v>
      </c>
      <c r="R2533" s="807" t="s">
        <v>16715</v>
      </c>
      <c r="S2533" s="807" t="s">
        <v>8952</v>
      </c>
      <c r="T2533" s="800" t="s">
        <v>15767</v>
      </c>
      <c r="U2533" s="807"/>
      <c r="V2533" s="963">
        <v>1</v>
      </c>
      <c r="W2533" s="807"/>
      <c r="X2533" s="807"/>
      <c r="Y2533" s="807"/>
      <c r="Z2533" s="807"/>
      <c r="AA2533" s="807"/>
      <c r="AB2533" s="807"/>
      <c r="AC2533" s="807"/>
      <c r="AD2533" s="807"/>
      <c r="AE2533" s="807"/>
      <c r="AF2533" s="807"/>
      <c r="AG2533" s="807"/>
      <c r="AH2533" s="807"/>
      <c r="AI2533" s="807"/>
      <c r="AJ2533" s="807"/>
    </row>
    <row r="2534" spans="2:36" ht="45" customHeight="1" x14ac:dyDescent="0.25">
      <c r="B2534" s="784">
        <v>2526</v>
      </c>
      <c r="C2534" s="785" t="s">
        <v>2759</v>
      </c>
      <c r="D2534" s="783" t="s">
        <v>15754</v>
      </c>
      <c r="E2534" s="800" t="s">
        <v>15865</v>
      </c>
      <c r="F2534" s="783" t="s">
        <v>15808</v>
      </c>
      <c r="G2534" s="807" t="s">
        <v>2856</v>
      </c>
      <c r="H2534" s="807"/>
      <c r="I2534" s="807"/>
      <c r="J2534" s="807"/>
      <c r="K2534" s="807"/>
      <c r="L2534" s="807">
        <f t="shared" si="191"/>
        <v>39.6</v>
      </c>
      <c r="M2534" s="807"/>
      <c r="N2534" s="800">
        <v>3.3000000000000003</v>
      </c>
      <c r="O2534" s="788"/>
      <c r="P2534" s="788"/>
      <c r="Q2534" s="800" t="s">
        <v>15808</v>
      </c>
      <c r="R2534" s="807" t="s">
        <v>16715</v>
      </c>
      <c r="S2534" s="807" t="s">
        <v>8952</v>
      </c>
      <c r="T2534" s="800" t="s">
        <v>15768</v>
      </c>
      <c r="U2534" s="807"/>
      <c r="V2534" s="963">
        <v>1</v>
      </c>
      <c r="W2534" s="807"/>
      <c r="X2534" s="807"/>
      <c r="Y2534" s="807"/>
      <c r="Z2534" s="807"/>
      <c r="AA2534" s="807"/>
      <c r="AB2534" s="807"/>
      <c r="AC2534" s="807"/>
      <c r="AD2534" s="807"/>
      <c r="AE2534" s="807"/>
      <c r="AF2534" s="807"/>
      <c r="AG2534" s="807"/>
      <c r="AH2534" s="807"/>
      <c r="AI2534" s="807"/>
      <c r="AJ2534" s="807"/>
    </row>
    <row r="2535" spans="2:36" ht="75" customHeight="1" x14ac:dyDescent="0.25">
      <c r="B2535" s="784">
        <v>2527</v>
      </c>
      <c r="C2535" s="785" t="s">
        <v>2759</v>
      </c>
      <c r="D2535" s="783" t="s">
        <v>15866</v>
      </c>
      <c r="E2535" s="800" t="s">
        <v>15867</v>
      </c>
      <c r="F2535" s="783" t="s">
        <v>13008</v>
      </c>
      <c r="G2535" s="807" t="s">
        <v>2856</v>
      </c>
      <c r="H2535" s="807"/>
      <c r="I2535" s="807"/>
      <c r="J2535" s="807"/>
      <c r="K2535" s="807"/>
      <c r="L2535" s="807">
        <f t="shared" si="191"/>
        <v>38.400000000000006</v>
      </c>
      <c r="M2535" s="807"/>
      <c r="N2535" s="800">
        <v>3.2</v>
      </c>
      <c r="O2535" s="788"/>
      <c r="P2535" s="788"/>
      <c r="Q2535" s="800" t="s">
        <v>13008</v>
      </c>
      <c r="R2535" s="807" t="s">
        <v>16715</v>
      </c>
      <c r="S2535" s="807" t="s">
        <v>8952</v>
      </c>
      <c r="T2535" s="800" t="s">
        <v>15769</v>
      </c>
      <c r="U2535" s="807"/>
      <c r="V2535" s="963"/>
      <c r="W2535" s="807"/>
      <c r="X2535" s="807"/>
      <c r="Y2535" s="807"/>
      <c r="Z2535" s="807" t="s">
        <v>9475</v>
      </c>
      <c r="AA2535" s="807"/>
      <c r="AB2535" s="807"/>
      <c r="AC2535" s="807"/>
      <c r="AD2535" s="807"/>
      <c r="AE2535" s="807"/>
      <c r="AF2535" s="807"/>
      <c r="AG2535" s="807"/>
      <c r="AH2535" s="807"/>
      <c r="AI2535" s="807"/>
      <c r="AJ2535" s="807"/>
    </row>
    <row r="2536" spans="2:36" ht="30" customHeight="1" x14ac:dyDescent="0.25">
      <c r="B2536" s="784">
        <v>2528</v>
      </c>
      <c r="C2536" s="785" t="s">
        <v>9386</v>
      </c>
      <c r="D2536" s="783" t="s">
        <v>15868</v>
      </c>
      <c r="E2536" s="800" t="s">
        <v>15869</v>
      </c>
      <c r="F2536" s="783" t="s">
        <v>15666</v>
      </c>
      <c r="G2536" s="807" t="s">
        <v>2856</v>
      </c>
      <c r="H2536" s="807"/>
      <c r="I2536" s="807"/>
      <c r="J2536" s="807"/>
      <c r="K2536" s="807"/>
      <c r="L2536" s="807">
        <f t="shared" si="191"/>
        <v>25.92</v>
      </c>
      <c r="M2536" s="807"/>
      <c r="N2536" s="800">
        <v>2.16</v>
      </c>
      <c r="O2536" s="788"/>
      <c r="P2536" s="788"/>
      <c r="Q2536" s="800" t="s">
        <v>15666</v>
      </c>
      <c r="R2536" s="807" t="s">
        <v>16715</v>
      </c>
      <c r="S2536" s="807" t="s">
        <v>8952</v>
      </c>
      <c r="T2536" s="800" t="s">
        <v>15770</v>
      </c>
      <c r="U2536" s="807"/>
      <c r="V2536" s="963"/>
      <c r="W2536" s="807"/>
      <c r="X2536" s="807"/>
      <c r="Y2536" s="807"/>
      <c r="Z2536" s="807" t="s">
        <v>12789</v>
      </c>
      <c r="AA2536" s="807"/>
      <c r="AB2536" s="807"/>
      <c r="AC2536" s="807"/>
      <c r="AD2536" s="807"/>
      <c r="AE2536" s="807"/>
      <c r="AF2536" s="807"/>
      <c r="AG2536" s="807"/>
      <c r="AH2536" s="807"/>
      <c r="AI2536" s="807"/>
      <c r="AJ2536" s="807"/>
    </row>
    <row r="2537" spans="2:36" ht="45" customHeight="1" x14ac:dyDescent="0.25">
      <c r="B2537" s="784">
        <v>2529</v>
      </c>
      <c r="C2537" s="785" t="s">
        <v>2759</v>
      </c>
      <c r="D2537" s="783" t="s">
        <v>15839</v>
      </c>
      <c r="E2537" s="800" t="s">
        <v>15840</v>
      </c>
      <c r="F2537" s="783" t="s">
        <v>15030</v>
      </c>
      <c r="G2537" s="807" t="s">
        <v>2856</v>
      </c>
      <c r="H2537" s="807"/>
      <c r="I2537" s="807"/>
      <c r="J2537" s="807"/>
      <c r="K2537" s="807"/>
      <c r="L2537" s="807">
        <f t="shared" si="191"/>
        <v>198</v>
      </c>
      <c r="M2537" s="807"/>
      <c r="N2537" s="800">
        <v>16.5</v>
      </c>
      <c r="O2537" s="788"/>
      <c r="P2537" s="788"/>
      <c r="Q2537" s="800" t="s">
        <v>15030</v>
      </c>
      <c r="R2537" s="807" t="s">
        <v>16715</v>
      </c>
      <c r="S2537" s="807" t="s">
        <v>8952</v>
      </c>
      <c r="T2537" s="800" t="s">
        <v>15771</v>
      </c>
      <c r="U2537" s="807"/>
      <c r="V2537" s="963">
        <v>2</v>
      </c>
      <c r="W2537" s="807"/>
      <c r="X2537" s="807"/>
      <c r="Y2537" s="807"/>
      <c r="Z2537" s="807"/>
      <c r="AA2537" s="807"/>
      <c r="AB2537" s="807"/>
      <c r="AC2537" s="807"/>
      <c r="AD2537" s="807"/>
      <c r="AE2537" s="807"/>
      <c r="AF2537" s="807"/>
      <c r="AG2537" s="807"/>
      <c r="AH2537" s="807"/>
      <c r="AI2537" s="807"/>
      <c r="AJ2537" s="807"/>
    </row>
    <row r="2538" spans="2:36" ht="30" customHeight="1" x14ac:dyDescent="0.25">
      <c r="B2538" s="784">
        <v>2530</v>
      </c>
      <c r="C2538" s="785" t="s">
        <v>2809</v>
      </c>
      <c r="D2538" s="783" t="s">
        <v>17511</v>
      </c>
      <c r="E2538" s="800" t="s">
        <v>15872</v>
      </c>
      <c r="F2538" s="783" t="s">
        <v>15809</v>
      </c>
      <c r="G2538" s="807" t="s">
        <v>2856</v>
      </c>
      <c r="H2538" s="807"/>
      <c r="I2538" s="807"/>
      <c r="J2538" s="807"/>
      <c r="K2538" s="807"/>
      <c r="L2538" s="807">
        <f t="shared" si="191"/>
        <v>13.200000000000001</v>
      </c>
      <c r="M2538" s="807"/>
      <c r="N2538" s="800">
        <v>1.1000000000000001</v>
      </c>
      <c r="O2538" s="788"/>
      <c r="P2538" s="788"/>
      <c r="Q2538" s="800" t="s">
        <v>15809</v>
      </c>
      <c r="R2538" s="807" t="s">
        <v>16715</v>
      </c>
      <c r="S2538" s="807" t="s">
        <v>8952</v>
      </c>
      <c r="T2538" s="800" t="s">
        <v>17433</v>
      </c>
      <c r="U2538" s="807"/>
      <c r="V2538" s="963">
        <v>1</v>
      </c>
      <c r="W2538" s="807"/>
      <c r="X2538" s="807"/>
      <c r="Y2538" s="807"/>
      <c r="Z2538" s="807"/>
      <c r="AA2538" s="807"/>
      <c r="AB2538" s="807"/>
      <c r="AC2538" s="807"/>
      <c r="AD2538" s="807"/>
      <c r="AE2538" s="807"/>
      <c r="AF2538" s="807"/>
      <c r="AG2538" s="807"/>
      <c r="AH2538" s="807"/>
      <c r="AI2538" s="807"/>
      <c r="AJ2538" s="807"/>
    </row>
    <row r="2539" spans="2:36" ht="45" customHeight="1" x14ac:dyDescent="0.25">
      <c r="B2539" s="784">
        <v>2531</v>
      </c>
      <c r="C2539" s="785" t="s">
        <v>2759</v>
      </c>
      <c r="D2539" s="783" t="s">
        <v>15874</v>
      </c>
      <c r="E2539" s="800" t="s">
        <v>15873</v>
      </c>
      <c r="F2539" s="783" t="s">
        <v>15875</v>
      </c>
      <c r="G2539" s="807" t="s">
        <v>2856</v>
      </c>
      <c r="H2539" s="807"/>
      <c r="I2539" s="807"/>
      <c r="J2539" s="807"/>
      <c r="K2539" s="807"/>
      <c r="L2539" s="807">
        <f t="shared" si="191"/>
        <v>343.19999999999993</v>
      </c>
      <c r="M2539" s="807"/>
      <c r="N2539" s="800">
        <v>28.599999999999994</v>
      </c>
      <c r="O2539" s="788"/>
      <c r="P2539" s="788"/>
      <c r="Q2539" s="800" t="s">
        <v>15875</v>
      </c>
      <c r="R2539" s="807" t="s">
        <v>16715</v>
      </c>
      <c r="S2539" s="807" t="s">
        <v>8952</v>
      </c>
      <c r="T2539" s="800" t="s">
        <v>15772</v>
      </c>
      <c r="U2539" s="807"/>
      <c r="V2539" s="963">
        <v>2</v>
      </c>
      <c r="W2539" s="807"/>
      <c r="X2539" s="807"/>
      <c r="Y2539" s="807"/>
      <c r="Z2539" s="807"/>
      <c r="AA2539" s="807"/>
      <c r="AB2539" s="807"/>
      <c r="AC2539" s="807"/>
      <c r="AD2539" s="807"/>
      <c r="AE2539" s="807"/>
      <c r="AF2539" s="807"/>
      <c r="AG2539" s="807"/>
      <c r="AH2539" s="807"/>
      <c r="AI2539" s="807"/>
      <c r="AJ2539" s="807"/>
    </row>
    <row r="2540" spans="2:36" ht="30" customHeight="1" x14ac:dyDescent="0.25">
      <c r="B2540" s="784">
        <v>2532</v>
      </c>
      <c r="C2540" s="785" t="s">
        <v>2809</v>
      </c>
      <c r="D2540" s="783" t="s">
        <v>15877</v>
      </c>
      <c r="E2540" s="800" t="s">
        <v>15876</v>
      </c>
      <c r="F2540" s="783" t="s">
        <v>15810</v>
      </c>
      <c r="G2540" s="807" t="s">
        <v>2856</v>
      </c>
      <c r="H2540" s="807"/>
      <c r="I2540" s="807"/>
      <c r="J2540" s="807"/>
      <c r="K2540" s="807"/>
      <c r="L2540" s="807">
        <f t="shared" si="191"/>
        <v>145.19999999999999</v>
      </c>
      <c r="M2540" s="807"/>
      <c r="N2540" s="800">
        <v>12.099999999999998</v>
      </c>
      <c r="O2540" s="788"/>
      <c r="P2540" s="788"/>
      <c r="Q2540" s="800" t="s">
        <v>15810</v>
      </c>
      <c r="R2540" s="807" t="s">
        <v>16715</v>
      </c>
      <c r="S2540" s="807" t="s">
        <v>8952</v>
      </c>
      <c r="T2540" s="800" t="s">
        <v>15773</v>
      </c>
      <c r="U2540" s="807"/>
      <c r="V2540" s="963">
        <v>1</v>
      </c>
      <c r="W2540" s="807"/>
      <c r="X2540" s="807"/>
      <c r="Y2540" s="807"/>
      <c r="Z2540" s="807"/>
      <c r="AA2540" s="807"/>
      <c r="AB2540" s="807"/>
      <c r="AC2540" s="807"/>
      <c r="AD2540" s="807"/>
      <c r="AE2540" s="807"/>
      <c r="AF2540" s="807"/>
      <c r="AG2540" s="807"/>
      <c r="AH2540" s="807"/>
      <c r="AI2540" s="807"/>
      <c r="AJ2540" s="807"/>
    </row>
    <row r="2541" spans="2:36" ht="45" customHeight="1" x14ac:dyDescent="0.25">
      <c r="B2541" s="784">
        <v>2533</v>
      </c>
      <c r="C2541" s="785" t="s">
        <v>2759</v>
      </c>
      <c r="D2541" s="783" t="s">
        <v>15878</v>
      </c>
      <c r="E2541" s="800" t="s">
        <v>15879</v>
      </c>
      <c r="F2541" s="783" t="s">
        <v>15811</v>
      </c>
      <c r="G2541" s="807" t="s">
        <v>2856</v>
      </c>
      <c r="H2541" s="807"/>
      <c r="I2541" s="807"/>
      <c r="J2541" s="807"/>
      <c r="K2541" s="807"/>
      <c r="L2541" s="807">
        <f t="shared" si="191"/>
        <v>126.72</v>
      </c>
      <c r="M2541" s="807"/>
      <c r="N2541" s="800">
        <v>10.56</v>
      </c>
      <c r="O2541" s="788"/>
      <c r="P2541" s="788"/>
      <c r="Q2541" s="800" t="s">
        <v>15811</v>
      </c>
      <c r="R2541" s="807" t="s">
        <v>16715</v>
      </c>
      <c r="S2541" s="807" t="s">
        <v>8952</v>
      </c>
      <c r="T2541" s="800" t="s">
        <v>15774</v>
      </c>
      <c r="U2541" s="807"/>
      <c r="V2541" s="963"/>
      <c r="W2541" s="807"/>
      <c r="X2541" s="807"/>
      <c r="Y2541" s="807"/>
      <c r="Z2541" s="807" t="s">
        <v>1570</v>
      </c>
      <c r="AA2541" s="807"/>
      <c r="AB2541" s="807"/>
      <c r="AC2541" s="807"/>
      <c r="AD2541" s="807"/>
      <c r="AE2541" s="807"/>
      <c r="AF2541" s="807"/>
      <c r="AG2541" s="807"/>
      <c r="AH2541" s="807"/>
      <c r="AI2541" s="807"/>
      <c r="AJ2541" s="807"/>
    </row>
    <row r="2542" spans="2:36" s="577" customFormat="1" ht="45" customHeight="1" x14ac:dyDescent="0.25">
      <c r="B2542" s="784">
        <v>2534</v>
      </c>
      <c r="C2542" s="785" t="s">
        <v>2759</v>
      </c>
      <c r="D2542" s="783" t="s">
        <v>15883</v>
      </c>
      <c r="E2542" s="800" t="s">
        <v>15880</v>
      </c>
      <c r="F2542" s="783" t="s">
        <v>15677</v>
      </c>
      <c r="G2542" s="807" t="s">
        <v>2856</v>
      </c>
      <c r="H2542" s="807"/>
      <c r="I2542" s="807"/>
      <c r="J2542" s="807"/>
      <c r="K2542" s="807"/>
      <c r="L2542" s="807">
        <f t="shared" si="191"/>
        <v>66</v>
      </c>
      <c r="M2542" s="807"/>
      <c r="N2542" s="800">
        <v>5.5</v>
      </c>
      <c r="O2542" s="788"/>
      <c r="P2542" s="788"/>
      <c r="Q2542" s="800" t="s">
        <v>15677</v>
      </c>
      <c r="R2542" s="807" t="s">
        <v>16715</v>
      </c>
      <c r="S2542" s="807" t="s">
        <v>8952</v>
      </c>
      <c r="T2542" s="800" t="s">
        <v>15775</v>
      </c>
      <c r="U2542" s="807"/>
      <c r="V2542" s="994">
        <v>1</v>
      </c>
      <c r="W2542" s="807"/>
      <c r="X2542" s="807"/>
      <c r="Y2542" s="807"/>
      <c r="Z2542" s="807"/>
      <c r="AA2542" s="807"/>
      <c r="AB2542" s="807"/>
      <c r="AC2542" s="807"/>
      <c r="AD2542" s="807"/>
      <c r="AE2542" s="807"/>
      <c r="AF2542" s="807"/>
      <c r="AG2542" s="807"/>
      <c r="AH2542" s="807"/>
      <c r="AI2542" s="807"/>
      <c r="AJ2542" s="807"/>
    </row>
    <row r="2543" spans="2:36" ht="30" customHeight="1" x14ac:dyDescent="0.25">
      <c r="B2543" s="784">
        <v>2535</v>
      </c>
      <c r="C2543" s="785" t="s">
        <v>2809</v>
      </c>
      <c r="D2543" s="783" t="s">
        <v>15882</v>
      </c>
      <c r="E2543" s="800" t="s">
        <v>15881</v>
      </c>
      <c r="F2543" s="783" t="s">
        <v>15683</v>
      </c>
      <c r="G2543" s="807" t="s">
        <v>2856</v>
      </c>
      <c r="H2543" s="807"/>
      <c r="I2543" s="807"/>
      <c r="J2543" s="807"/>
      <c r="K2543" s="807"/>
      <c r="L2543" s="807">
        <f t="shared" si="191"/>
        <v>52.800000000000004</v>
      </c>
      <c r="M2543" s="807"/>
      <c r="N2543" s="800">
        <v>4.4000000000000004</v>
      </c>
      <c r="O2543" s="788"/>
      <c r="P2543" s="788"/>
      <c r="Q2543" s="800" t="s">
        <v>15683</v>
      </c>
      <c r="R2543" s="807" t="s">
        <v>16715</v>
      </c>
      <c r="S2543" s="807" t="s">
        <v>8952</v>
      </c>
      <c r="T2543" s="800" t="s">
        <v>15776</v>
      </c>
      <c r="U2543" s="807"/>
      <c r="V2543" s="963">
        <v>1</v>
      </c>
      <c r="W2543" s="807"/>
      <c r="X2543" s="807"/>
      <c r="Y2543" s="807"/>
      <c r="Z2543" s="807"/>
      <c r="AA2543" s="807"/>
      <c r="AB2543" s="807"/>
      <c r="AC2543" s="807"/>
      <c r="AD2543" s="807"/>
      <c r="AE2543" s="807"/>
      <c r="AF2543" s="807"/>
      <c r="AG2543" s="807"/>
      <c r="AH2543" s="807"/>
      <c r="AI2543" s="807"/>
      <c r="AJ2543" s="807"/>
    </row>
    <row r="2544" spans="2:36" ht="75" customHeight="1" x14ac:dyDescent="0.25">
      <c r="B2544" s="784">
        <v>2536</v>
      </c>
      <c r="C2544" s="785" t="s">
        <v>2809</v>
      </c>
      <c r="D2544" s="783" t="s">
        <v>15885</v>
      </c>
      <c r="E2544" s="800" t="s">
        <v>15884</v>
      </c>
      <c r="F2544" s="783" t="s">
        <v>15812</v>
      </c>
      <c r="G2544" s="807" t="s">
        <v>2856</v>
      </c>
      <c r="H2544" s="807"/>
      <c r="I2544" s="807"/>
      <c r="J2544" s="807"/>
      <c r="K2544" s="807"/>
      <c r="L2544" s="807">
        <f t="shared" si="191"/>
        <v>96</v>
      </c>
      <c r="M2544" s="807"/>
      <c r="N2544" s="800">
        <v>8</v>
      </c>
      <c r="O2544" s="788"/>
      <c r="P2544" s="788"/>
      <c r="Q2544" s="800" t="s">
        <v>15812</v>
      </c>
      <c r="R2544" s="807" t="s">
        <v>16715</v>
      </c>
      <c r="S2544" s="807" t="s">
        <v>8952</v>
      </c>
      <c r="T2544" s="800" t="s">
        <v>15777</v>
      </c>
      <c r="U2544" s="807"/>
      <c r="V2544" s="963"/>
      <c r="W2544" s="807"/>
      <c r="X2544" s="807"/>
      <c r="Y2544" s="807"/>
      <c r="Z2544" s="807"/>
      <c r="AA2544" s="807">
        <v>1</v>
      </c>
      <c r="AB2544" s="807"/>
      <c r="AC2544" s="807"/>
      <c r="AD2544" s="807"/>
      <c r="AE2544" s="807"/>
      <c r="AF2544" s="807"/>
      <c r="AG2544" s="807"/>
      <c r="AH2544" s="807"/>
      <c r="AI2544" s="807"/>
      <c r="AJ2544" s="807"/>
    </row>
    <row r="2545" spans="2:36" ht="30" customHeight="1" x14ac:dyDescent="0.25">
      <c r="B2545" s="784">
        <v>2537</v>
      </c>
      <c r="C2545" s="785" t="s">
        <v>2844</v>
      </c>
      <c r="D2545" s="783" t="s">
        <v>15888</v>
      </c>
      <c r="E2545" s="800" t="s">
        <v>15889</v>
      </c>
      <c r="F2545" s="783" t="s">
        <v>15813</v>
      </c>
      <c r="G2545" s="807" t="s">
        <v>2856</v>
      </c>
      <c r="H2545" s="807"/>
      <c r="I2545" s="807"/>
      <c r="J2545" s="807"/>
      <c r="K2545" s="807"/>
      <c r="L2545" s="807"/>
      <c r="M2545" s="807"/>
      <c r="N2545" s="800">
        <v>0</v>
      </c>
      <c r="O2545" s="788"/>
      <c r="P2545" s="788"/>
      <c r="Q2545" s="800" t="s">
        <v>15813</v>
      </c>
      <c r="R2545" s="807" t="s">
        <v>16715</v>
      </c>
      <c r="S2545" s="807" t="s">
        <v>8952</v>
      </c>
      <c r="T2545" s="800" t="s">
        <v>15778</v>
      </c>
      <c r="U2545" s="807"/>
      <c r="V2545" s="963">
        <v>4</v>
      </c>
      <c r="W2545" s="807"/>
      <c r="X2545" s="807"/>
      <c r="Y2545" s="807"/>
      <c r="Z2545" s="807"/>
      <c r="AA2545" s="807"/>
      <c r="AB2545" s="807"/>
      <c r="AC2545" s="807"/>
      <c r="AD2545" s="807"/>
      <c r="AE2545" s="807"/>
      <c r="AF2545" s="807"/>
      <c r="AG2545" s="807"/>
      <c r="AH2545" s="807"/>
      <c r="AI2545" s="807"/>
      <c r="AJ2545" s="807"/>
    </row>
    <row r="2546" spans="2:36" ht="45" customHeight="1" x14ac:dyDescent="0.25">
      <c r="B2546" s="784">
        <v>2538</v>
      </c>
      <c r="C2546" s="785" t="s">
        <v>1191</v>
      </c>
      <c r="D2546" s="783" t="s">
        <v>15890</v>
      </c>
      <c r="E2546" s="800" t="s">
        <v>15891</v>
      </c>
      <c r="F2546" s="783" t="s">
        <v>15658</v>
      </c>
      <c r="G2546" s="807" t="s">
        <v>2856</v>
      </c>
      <c r="H2546" s="807"/>
      <c r="I2546" s="807"/>
      <c r="J2546" s="807"/>
      <c r="K2546" s="807"/>
      <c r="L2546" s="807">
        <f t="shared" ref="L2546:L2566" si="192">N2546*12</f>
        <v>79.2</v>
      </c>
      <c r="M2546" s="807"/>
      <c r="N2546" s="800">
        <v>6.6000000000000005</v>
      </c>
      <c r="O2546" s="788"/>
      <c r="P2546" s="788"/>
      <c r="Q2546" s="800" t="s">
        <v>15658</v>
      </c>
      <c r="R2546" s="807" t="s">
        <v>16715</v>
      </c>
      <c r="S2546" s="807" t="s">
        <v>8952</v>
      </c>
      <c r="T2546" s="800" t="s">
        <v>15779</v>
      </c>
      <c r="U2546" s="807"/>
      <c r="V2546" s="963">
        <v>2</v>
      </c>
      <c r="W2546" s="807"/>
      <c r="X2546" s="807"/>
      <c r="Y2546" s="807"/>
      <c r="Z2546" s="807"/>
      <c r="AA2546" s="807"/>
      <c r="AB2546" s="807"/>
      <c r="AC2546" s="807"/>
      <c r="AD2546" s="807"/>
      <c r="AE2546" s="807"/>
      <c r="AF2546" s="807"/>
      <c r="AG2546" s="807"/>
      <c r="AH2546" s="807"/>
      <c r="AI2546" s="807"/>
      <c r="AJ2546" s="807"/>
    </row>
    <row r="2547" spans="2:36" ht="45" customHeight="1" x14ac:dyDescent="0.25">
      <c r="B2547" s="784">
        <v>2539</v>
      </c>
      <c r="C2547" s="785" t="s">
        <v>2759</v>
      </c>
      <c r="D2547" s="783" t="s">
        <v>15841</v>
      </c>
      <c r="E2547" s="800" t="s">
        <v>15842</v>
      </c>
      <c r="F2547" s="783" t="s">
        <v>15030</v>
      </c>
      <c r="G2547" s="807" t="s">
        <v>2856</v>
      </c>
      <c r="H2547" s="807"/>
      <c r="I2547" s="807"/>
      <c r="J2547" s="807"/>
      <c r="K2547" s="807"/>
      <c r="L2547" s="807">
        <f t="shared" si="192"/>
        <v>396.00000000000017</v>
      </c>
      <c r="M2547" s="807"/>
      <c r="N2547" s="800">
        <v>33.000000000000014</v>
      </c>
      <c r="O2547" s="788"/>
      <c r="P2547" s="788"/>
      <c r="Q2547" s="800" t="s">
        <v>15030</v>
      </c>
      <c r="R2547" s="807" t="s">
        <v>16715</v>
      </c>
      <c r="S2547" s="807" t="s">
        <v>8952</v>
      </c>
      <c r="T2547" s="800" t="s">
        <v>15780</v>
      </c>
      <c r="U2547" s="807"/>
      <c r="V2547" s="963">
        <v>1</v>
      </c>
      <c r="W2547" s="807"/>
      <c r="X2547" s="807"/>
      <c r="Y2547" s="807"/>
      <c r="Z2547" s="807"/>
      <c r="AA2547" s="807"/>
      <c r="AB2547" s="807"/>
      <c r="AC2547" s="807"/>
      <c r="AD2547" s="807"/>
      <c r="AE2547" s="807"/>
      <c r="AF2547" s="807"/>
      <c r="AG2547" s="807"/>
      <c r="AH2547" s="807"/>
      <c r="AI2547" s="807"/>
      <c r="AJ2547" s="807"/>
    </row>
    <row r="2548" spans="2:36" ht="45" customHeight="1" x14ac:dyDescent="0.25">
      <c r="B2548" s="784">
        <v>2540</v>
      </c>
      <c r="C2548" s="785" t="s">
        <v>2759</v>
      </c>
      <c r="D2548" s="783" t="s">
        <v>15893</v>
      </c>
      <c r="E2548" s="800" t="s">
        <v>15892</v>
      </c>
      <c r="F2548" s="783" t="s">
        <v>15814</v>
      </c>
      <c r="G2548" s="807" t="s">
        <v>2856</v>
      </c>
      <c r="H2548" s="807"/>
      <c r="I2548" s="807"/>
      <c r="J2548" s="807"/>
      <c r="K2548" s="807"/>
      <c r="L2548" s="807">
        <f t="shared" si="192"/>
        <v>126.72</v>
      </c>
      <c r="M2548" s="807"/>
      <c r="N2548" s="800">
        <v>10.56</v>
      </c>
      <c r="O2548" s="788"/>
      <c r="P2548" s="788"/>
      <c r="Q2548" s="800" t="s">
        <v>15814</v>
      </c>
      <c r="R2548" s="807" t="s">
        <v>16715</v>
      </c>
      <c r="S2548" s="807" t="s">
        <v>8952</v>
      </c>
      <c r="T2548" s="800" t="s">
        <v>15781</v>
      </c>
      <c r="U2548" s="807"/>
      <c r="V2548" s="963"/>
      <c r="W2548" s="807"/>
      <c r="X2548" s="807"/>
      <c r="Y2548" s="807"/>
      <c r="Z2548" s="807" t="s">
        <v>1570</v>
      </c>
      <c r="AA2548" s="807"/>
      <c r="AB2548" s="807"/>
      <c r="AC2548" s="807"/>
      <c r="AD2548" s="807"/>
      <c r="AE2548" s="807"/>
      <c r="AF2548" s="807"/>
      <c r="AG2548" s="807"/>
      <c r="AH2548" s="807"/>
      <c r="AI2548" s="807"/>
      <c r="AJ2548" s="807"/>
    </row>
    <row r="2549" spans="2:36" ht="45" customHeight="1" x14ac:dyDescent="0.25">
      <c r="B2549" s="784">
        <v>2541</v>
      </c>
      <c r="C2549" s="785" t="s">
        <v>9386</v>
      </c>
      <c r="D2549" s="783" t="s">
        <v>15894</v>
      </c>
      <c r="E2549" s="800" t="s">
        <v>15895</v>
      </c>
      <c r="F2549" s="783" t="s">
        <v>15570</v>
      </c>
      <c r="G2549" s="807" t="s">
        <v>2856</v>
      </c>
      <c r="H2549" s="807"/>
      <c r="I2549" s="807"/>
      <c r="J2549" s="807"/>
      <c r="K2549" s="807"/>
      <c r="L2549" s="807">
        <f t="shared" si="192"/>
        <v>153.6</v>
      </c>
      <c r="M2549" s="807"/>
      <c r="N2549" s="800">
        <v>12.799999999999999</v>
      </c>
      <c r="O2549" s="788"/>
      <c r="P2549" s="788"/>
      <c r="Q2549" s="800" t="s">
        <v>15570</v>
      </c>
      <c r="R2549" s="807" t="s">
        <v>16715</v>
      </c>
      <c r="S2549" s="807" t="s">
        <v>8952</v>
      </c>
      <c r="T2549" s="800" t="s">
        <v>15782</v>
      </c>
      <c r="U2549" s="807"/>
      <c r="V2549" s="963">
        <v>2</v>
      </c>
      <c r="W2549" s="807"/>
      <c r="X2549" s="807"/>
      <c r="Y2549" s="807"/>
      <c r="Z2549" s="807"/>
      <c r="AA2549" s="807"/>
      <c r="AB2549" s="807"/>
      <c r="AC2549" s="807"/>
      <c r="AD2549" s="807"/>
      <c r="AE2549" s="807"/>
      <c r="AF2549" s="807"/>
      <c r="AG2549" s="807"/>
      <c r="AH2549" s="807"/>
      <c r="AI2549" s="807"/>
      <c r="AJ2549" s="807"/>
    </row>
    <row r="2550" spans="2:36" ht="45" customHeight="1" x14ac:dyDescent="0.25">
      <c r="B2550" s="784">
        <v>2542</v>
      </c>
      <c r="C2550" s="785" t="s">
        <v>2768</v>
      </c>
      <c r="D2550" s="783" t="s">
        <v>15897</v>
      </c>
      <c r="E2550" s="800" t="s">
        <v>15896</v>
      </c>
      <c r="F2550" s="783" t="s">
        <v>15815</v>
      </c>
      <c r="G2550" s="807" t="s">
        <v>2856</v>
      </c>
      <c r="H2550" s="807"/>
      <c r="I2550" s="807"/>
      <c r="J2550" s="807"/>
      <c r="K2550" s="807"/>
      <c r="L2550" s="807">
        <f t="shared" si="192"/>
        <v>39.6</v>
      </c>
      <c r="M2550" s="807"/>
      <c r="N2550" s="800">
        <v>3.3000000000000003</v>
      </c>
      <c r="O2550" s="788"/>
      <c r="P2550" s="788"/>
      <c r="Q2550" s="800" t="s">
        <v>15815</v>
      </c>
      <c r="R2550" s="807" t="s">
        <v>16715</v>
      </c>
      <c r="S2550" s="807" t="s">
        <v>8952</v>
      </c>
      <c r="T2550" s="800" t="s">
        <v>15783</v>
      </c>
      <c r="U2550" s="807"/>
      <c r="V2550" s="963">
        <v>1</v>
      </c>
      <c r="W2550" s="807"/>
      <c r="X2550" s="807"/>
      <c r="Y2550" s="807"/>
      <c r="Z2550" s="807"/>
      <c r="AA2550" s="807"/>
      <c r="AB2550" s="807"/>
      <c r="AC2550" s="807"/>
      <c r="AD2550" s="807"/>
      <c r="AE2550" s="807"/>
      <c r="AF2550" s="807"/>
      <c r="AG2550" s="807"/>
      <c r="AH2550" s="807"/>
      <c r="AI2550" s="807"/>
      <c r="AJ2550" s="807"/>
    </row>
    <row r="2551" spans="2:36" ht="30" customHeight="1" x14ac:dyDescent="0.25">
      <c r="B2551" s="784">
        <v>2543</v>
      </c>
      <c r="C2551" s="785" t="s">
        <v>3162</v>
      </c>
      <c r="D2551" s="783" t="s">
        <v>15856</v>
      </c>
      <c r="E2551" s="800" t="s">
        <v>15859</v>
      </c>
      <c r="F2551" s="783" t="s">
        <v>15805</v>
      </c>
      <c r="G2551" s="807" t="s">
        <v>2856</v>
      </c>
      <c r="H2551" s="807"/>
      <c r="I2551" s="807"/>
      <c r="J2551" s="807"/>
      <c r="K2551" s="807"/>
      <c r="L2551" s="807">
        <f t="shared" si="192"/>
        <v>13.200000000000001</v>
      </c>
      <c r="M2551" s="807"/>
      <c r="N2551" s="800">
        <v>1.1000000000000001</v>
      </c>
      <c r="O2551" s="788"/>
      <c r="P2551" s="788"/>
      <c r="Q2551" s="800" t="s">
        <v>15805</v>
      </c>
      <c r="R2551" s="807" t="s">
        <v>16715</v>
      </c>
      <c r="S2551" s="807" t="s">
        <v>8952</v>
      </c>
      <c r="T2551" s="800" t="s">
        <v>15784</v>
      </c>
      <c r="U2551" s="807"/>
      <c r="V2551" s="963">
        <v>1</v>
      </c>
      <c r="W2551" s="807"/>
      <c r="X2551" s="807"/>
      <c r="Y2551" s="807"/>
      <c r="Z2551" s="807"/>
      <c r="AA2551" s="807"/>
      <c r="AB2551" s="807"/>
      <c r="AC2551" s="807"/>
      <c r="AD2551" s="807"/>
      <c r="AE2551" s="807"/>
      <c r="AF2551" s="807"/>
      <c r="AG2551" s="807"/>
      <c r="AH2551" s="807"/>
      <c r="AI2551" s="807"/>
      <c r="AJ2551" s="807"/>
    </row>
    <row r="2552" spans="2:36" ht="45" customHeight="1" x14ac:dyDescent="0.25">
      <c r="B2552" s="784">
        <v>2544</v>
      </c>
      <c r="C2552" s="785" t="s">
        <v>2759</v>
      </c>
      <c r="D2552" s="783" t="s">
        <v>15936</v>
      </c>
      <c r="E2552" s="800" t="s">
        <v>15937</v>
      </c>
      <c r="F2552" s="783" t="s">
        <v>15816</v>
      </c>
      <c r="G2552" s="807" t="s">
        <v>2856</v>
      </c>
      <c r="H2552" s="807"/>
      <c r="I2552" s="807"/>
      <c r="J2552" s="807"/>
      <c r="K2552" s="807"/>
      <c r="L2552" s="807">
        <f t="shared" si="192"/>
        <v>52.800000000000004</v>
      </c>
      <c r="M2552" s="807"/>
      <c r="N2552" s="800">
        <v>4.4000000000000004</v>
      </c>
      <c r="O2552" s="788"/>
      <c r="P2552" s="788"/>
      <c r="Q2552" s="800" t="s">
        <v>15816</v>
      </c>
      <c r="R2552" s="807" t="s">
        <v>16715</v>
      </c>
      <c r="S2552" s="807" t="s">
        <v>8952</v>
      </c>
      <c r="T2552" s="800" t="s">
        <v>15785</v>
      </c>
      <c r="U2552" s="807"/>
      <c r="V2552" s="963">
        <v>1</v>
      </c>
      <c r="W2552" s="807"/>
      <c r="X2552" s="807"/>
      <c r="Y2552" s="807"/>
      <c r="Z2552" s="807"/>
      <c r="AA2552" s="807"/>
      <c r="AB2552" s="807"/>
      <c r="AC2552" s="807"/>
      <c r="AD2552" s="807"/>
      <c r="AE2552" s="807"/>
      <c r="AF2552" s="807"/>
      <c r="AG2552" s="807"/>
      <c r="AH2552" s="807"/>
      <c r="AI2552" s="807"/>
      <c r="AJ2552" s="807"/>
    </row>
    <row r="2553" spans="2:36" ht="45" customHeight="1" x14ac:dyDescent="0.25">
      <c r="B2553" s="784">
        <v>2545</v>
      </c>
      <c r="C2553" s="785" t="s">
        <v>2790</v>
      </c>
      <c r="D2553" s="783" t="s">
        <v>15843</v>
      </c>
      <c r="E2553" s="800" t="s">
        <v>15844</v>
      </c>
      <c r="F2553" s="783" t="s">
        <v>15030</v>
      </c>
      <c r="G2553" s="807" t="s">
        <v>2856</v>
      </c>
      <c r="H2553" s="807"/>
      <c r="I2553" s="807"/>
      <c r="J2553" s="807"/>
      <c r="K2553" s="807"/>
      <c r="L2553" s="807">
        <f t="shared" si="192"/>
        <v>132</v>
      </c>
      <c r="M2553" s="807"/>
      <c r="N2553" s="800">
        <v>11</v>
      </c>
      <c r="O2553" s="788"/>
      <c r="P2553" s="788"/>
      <c r="Q2553" s="800" t="s">
        <v>15030</v>
      </c>
      <c r="R2553" s="807" t="s">
        <v>16715</v>
      </c>
      <c r="S2553" s="807" t="s">
        <v>8952</v>
      </c>
      <c r="T2553" s="800" t="s">
        <v>15786</v>
      </c>
      <c r="U2553" s="807"/>
      <c r="V2553" s="963">
        <v>2</v>
      </c>
      <c r="W2553" s="807"/>
      <c r="X2553" s="807"/>
      <c r="Y2553" s="807"/>
      <c r="Z2553" s="807"/>
      <c r="AA2553" s="807"/>
      <c r="AB2553" s="807"/>
      <c r="AC2553" s="807"/>
      <c r="AD2553" s="807"/>
      <c r="AE2553" s="807"/>
      <c r="AF2553" s="807"/>
      <c r="AG2553" s="807"/>
      <c r="AH2553" s="807"/>
      <c r="AI2553" s="807"/>
      <c r="AJ2553" s="807"/>
    </row>
    <row r="2554" spans="2:36" ht="45" customHeight="1" x14ac:dyDescent="0.25">
      <c r="B2554" s="784">
        <v>2546</v>
      </c>
      <c r="C2554" s="785" t="s">
        <v>2759</v>
      </c>
      <c r="D2554" s="783" t="s">
        <v>15939</v>
      </c>
      <c r="E2554" s="800" t="s">
        <v>15938</v>
      </c>
      <c r="F2554" s="783" t="s">
        <v>15817</v>
      </c>
      <c r="G2554" s="807" t="s">
        <v>2856</v>
      </c>
      <c r="H2554" s="807"/>
      <c r="I2554" s="807"/>
      <c r="J2554" s="807"/>
      <c r="K2554" s="807"/>
      <c r="L2554" s="807">
        <f t="shared" si="192"/>
        <v>63.36</v>
      </c>
      <c r="M2554" s="807"/>
      <c r="N2554" s="800">
        <v>5.28</v>
      </c>
      <c r="O2554" s="788"/>
      <c r="P2554" s="788"/>
      <c r="Q2554" s="800" t="s">
        <v>15817</v>
      </c>
      <c r="R2554" s="807" t="s">
        <v>16715</v>
      </c>
      <c r="S2554" s="807" t="s">
        <v>8952</v>
      </c>
      <c r="T2554" s="800" t="s">
        <v>15787</v>
      </c>
      <c r="U2554" s="807"/>
      <c r="V2554" s="963"/>
      <c r="W2554" s="807"/>
      <c r="X2554" s="807"/>
      <c r="Y2554" s="807"/>
      <c r="Z2554" s="807" t="s">
        <v>1570</v>
      </c>
      <c r="AA2554" s="807"/>
      <c r="AB2554" s="807"/>
      <c r="AC2554" s="807"/>
      <c r="AD2554" s="807"/>
      <c r="AE2554" s="807"/>
      <c r="AF2554" s="807"/>
      <c r="AG2554" s="807"/>
      <c r="AH2554" s="807"/>
      <c r="AI2554" s="807"/>
      <c r="AJ2554" s="807"/>
    </row>
    <row r="2555" spans="2:36" ht="30" customHeight="1" x14ac:dyDescent="0.25">
      <c r="B2555" s="784">
        <v>2547</v>
      </c>
      <c r="C2555" s="785" t="s">
        <v>1191</v>
      </c>
      <c r="D2555" s="783" t="s">
        <v>15845</v>
      </c>
      <c r="E2555" s="800" t="s">
        <v>15846</v>
      </c>
      <c r="F2555" s="783" t="s">
        <v>15030</v>
      </c>
      <c r="G2555" s="807" t="s">
        <v>2856</v>
      </c>
      <c r="H2555" s="807"/>
      <c r="I2555" s="807"/>
      <c r="J2555" s="807"/>
      <c r="K2555" s="807"/>
      <c r="L2555" s="807">
        <f t="shared" si="192"/>
        <v>66</v>
      </c>
      <c r="M2555" s="807"/>
      <c r="N2555" s="800">
        <v>5.5</v>
      </c>
      <c r="O2555" s="788"/>
      <c r="P2555" s="788"/>
      <c r="Q2555" s="800" t="s">
        <v>15030</v>
      </c>
      <c r="R2555" s="807" t="s">
        <v>16715</v>
      </c>
      <c r="S2555" s="807" t="s">
        <v>8952</v>
      </c>
      <c r="T2555" s="800" t="s">
        <v>15788</v>
      </c>
      <c r="U2555" s="807"/>
      <c r="V2555" s="963">
        <v>1</v>
      </c>
      <c r="W2555" s="807"/>
      <c r="X2555" s="807"/>
      <c r="Y2555" s="807"/>
      <c r="Z2555" s="807"/>
      <c r="AA2555" s="807"/>
      <c r="AB2555" s="807"/>
      <c r="AC2555" s="807"/>
      <c r="AD2555" s="807"/>
      <c r="AE2555" s="807"/>
      <c r="AF2555" s="807"/>
      <c r="AG2555" s="807"/>
      <c r="AH2555" s="807"/>
      <c r="AI2555" s="807"/>
      <c r="AJ2555" s="807"/>
    </row>
    <row r="2556" spans="2:36" ht="30" customHeight="1" x14ac:dyDescent="0.25">
      <c r="B2556" s="784">
        <v>2548</v>
      </c>
      <c r="C2556" s="785" t="s">
        <v>2809</v>
      </c>
      <c r="D2556" s="783" t="s">
        <v>15941</v>
      </c>
      <c r="E2556" s="800" t="s">
        <v>15940</v>
      </c>
      <c r="F2556" s="783" t="s">
        <v>15818</v>
      </c>
      <c r="G2556" s="807" t="s">
        <v>2856</v>
      </c>
      <c r="H2556" s="807"/>
      <c r="I2556" s="807"/>
      <c r="J2556" s="807"/>
      <c r="K2556" s="807"/>
      <c r="L2556" s="807">
        <f t="shared" si="192"/>
        <v>321.60000000000008</v>
      </c>
      <c r="M2556" s="807"/>
      <c r="N2556" s="800">
        <v>26.800000000000008</v>
      </c>
      <c r="O2556" s="788"/>
      <c r="P2556" s="788"/>
      <c r="Q2556" s="800" t="s">
        <v>15818</v>
      </c>
      <c r="R2556" s="807" t="s">
        <v>16715</v>
      </c>
      <c r="S2556" s="807" t="s">
        <v>8952</v>
      </c>
      <c r="T2556" s="800" t="s">
        <v>15789</v>
      </c>
      <c r="U2556" s="807"/>
      <c r="V2556" s="963">
        <v>1</v>
      </c>
      <c r="W2556" s="807"/>
      <c r="X2556" s="807">
        <v>4</v>
      </c>
      <c r="Y2556" s="807"/>
      <c r="Z2556" s="807"/>
      <c r="AA2556" s="807"/>
      <c r="AB2556" s="807"/>
      <c r="AC2556" s="807"/>
      <c r="AD2556" s="807"/>
      <c r="AE2556" s="807"/>
      <c r="AF2556" s="807"/>
      <c r="AG2556" s="807"/>
      <c r="AH2556" s="807"/>
      <c r="AI2556" s="807"/>
      <c r="AJ2556" s="807"/>
    </row>
    <row r="2557" spans="2:36" ht="30" customHeight="1" x14ac:dyDescent="0.25">
      <c r="B2557" s="784">
        <v>2549</v>
      </c>
      <c r="C2557" s="785" t="s">
        <v>2809</v>
      </c>
      <c r="D2557" s="783" t="s">
        <v>15870</v>
      </c>
      <c r="E2557" s="800" t="s">
        <v>15871</v>
      </c>
      <c r="F2557" s="783" t="s">
        <v>15666</v>
      </c>
      <c r="G2557" s="807" t="s">
        <v>2856</v>
      </c>
      <c r="H2557" s="807"/>
      <c r="I2557" s="807"/>
      <c r="J2557" s="807"/>
      <c r="K2557" s="807"/>
      <c r="L2557" s="807">
        <f t="shared" si="192"/>
        <v>39.6</v>
      </c>
      <c r="M2557" s="807"/>
      <c r="N2557" s="800">
        <v>3.3000000000000003</v>
      </c>
      <c r="O2557" s="788"/>
      <c r="P2557" s="788"/>
      <c r="Q2557" s="800" t="s">
        <v>15666</v>
      </c>
      <c r="R2557" s="807" t="s">
        <v>16715</v>
      </c>
      <c r="S2557" s="807" t="s">
        <v>8952</v>
      </c>
      <c r="T2557" s="800" t="s">
        <v>15790</v>
      </c>
      <c r="U2557" s="807"/>
      <c r="V2557" s="963">
        <v>1</v>
      </c>
      <c r="W2557" s="807"/>
      <c r="X2557" s="807"/>
      <c r="Y2557" s="807"/>
      <c r="Z2557" s="807"/>
      <c r="AA2557" s="807"/>
      <c r="AB2557" s="807"/>
      <c r="AC2557" s="807"/>
      <c r="AD2557" s="807"/>
      <c r="AE2557" s="807"/>
      <c r="AF2557" s="807"/>
      <c r="AG2557" s="807"/>
      <c r="AH2557" s="807"/>
      <c r="AI2557" s="807"/>
      <c r="AJ2557" s="807"/>
    </row>
    <row r="2558" spans="2:36" ht="45" customHeight="1" x14ac:dyDescent="0.25">
      <c r="B2558" s="784">
        <v>2550</v>
      </c>
      <c r="C2558" s="785" t="s">
        <v>2759</v>
      </c>
      <c r="D2558" s="783" t="s">
        <v>15943</v>
      </c>
      <c r="E2558" s="800" t="s">
        <v>15942</v>
      </c>
      <c r="F2558" s="783" t="s">
        <v>15819</v>
      </c>
      <c r="G2558" s="807" t="s">
        <v>2856</v>
      </c>
      <c r="H2558" s="807"/>
      <c r="I2558" s="807"/>
      <c r="J2558" s="807"/>
      <c r="K2558" s="807"/>
      <c r="L2558" s="807">
        <f t="shared" si="192"/>
        <v>19.200000000000003</v>
      </c>
      <c r="M2558" s="807"/>
      <c r="N2558" s="800">
        <v>1.6</v>
      </c>
      <c r="O2558" s="788"/>
      <c r="P2558" s="788"/>
      <c r="Q2558" s="800" t="s">
        <v>15819</v>
      </c>
      <c r="R2558" s="807" t="s">
        <v>16715</v>
      </c>
      <c r="S2558" s="807" t="s">
        <v>8952</v>
      </c>
      <c r="T2558" s="800" t="s">
        <v>15791</v>
      </c>
      <c r="U2558" s="807"/>
      <c r="V2558" s="963"/>
      <c r="W2558" s="807"/>
      <c r="X2558" s="807"/>
      <c r="Y2558" s="807"/>
      <c r="Z2558" s="807" t="s">
        <v>10126</v>
      </c>
      <c r="AA2558" s="807"/>
      <c r="AB2558" s="807"/>
      <c r="AC2558" s="807"/>
      <c r="AD2558" s="807"/>
      <c r="AE2558" s="807"/>
      <c r="AF2558" s="807"/>
      <c r="AG2558" s="807"/>
      <c r="AH2558" s="807"/>
      <c r="AI2558" s="807"/>
      <c r="AJ2558" s="807"/>
    </row>
    <row r="2559" spans="2:36" ht="45" customHeight="1" x14ac:dyDescent="0.25">
      <c r="B2559" s="784">
        <v>2551</v>
      </c>
      <c r="C2559" s="785" t="s">
        <v>2759</v>
      </c>
      <c r="D2559" s="783" t="s">
        <v>15945</v>
      </c>
      <c r="E2559" s="800" t="s">
        <v>15944</v>
      </c>
      <c r="F2559" s="783" t="s">
        <v>15820</v>
      </c>
      <c r="G2559" s="807" t="s">
        <v>2856</v>
      </c>
      <c r="H2559" s="807"/>
      <c r="I2559" s="807"/>
      <c r="J2559" s="807"/>
      <c r="K2559" s="807"/>
      <c r="L2559" s="807">
        <f t="shared" si="192"/>
        <v>118.79999999999998</v>
      </c>
      <c r="M2559" s="807"/>
      <c r="N2559" s="800">
        <v>9.8999999999999986</v>
      </c>
      <c r="O2559" s="788"/>
      <c r="P2559" s="788"/>
      <c r="Q2559" s="800" t="s">
        <v>15820</v>
      </c>
      <c r="R2559" s="807" t="s">
        <v>16715</v>
      </c>
      <c r="S2559" s="807" t="s">
        <v>8952</v>
      </c>
      <c r="T2559" s="800" t="s">
        <v>15792</v>
      </c>
      <c r="U2559" s="807"/>
      <c r="V2559" s="963">
        <v>1</v>
      </c>
      <c r="W2559" s="807"/>
      <c r="X2559" s="807"/>
      <c r="Y2559" s="807"/>
      <c r="Z2559" s="807"/>
      <c r="AA2559" s="807"/>
      <c r="AB2559" s="807"/>
      <c r="AC2559" s="807"/>
      <c r="AD2559" s="807"/>
      <c r="AE2559" s="807"/>
      <c r="AF2559" s="807"/>
      <c r="AG2559" s="807"/>
      <c r="AH2559" s="807"/>
      <c r="AI2559" s="807"/>
      <c r="AJ2559" s="807"/>
    </row>
    <row r="2560" spans="2:36" ht="45" customHeight="1" x14ac:dyDescent="0.25">
      <c r="B2560" s="784">
        <v>2552</v>
      </c>
      <c r="C2560" s="785" t="s">
        <v>2759</v>
      </c>
      <c r="D2560" s="783" t="s">
        <v>15947</v>
      </c>
      <c r="E2560" s="800" t="s">
        <v>15946</v>
      </c>
      <c r="F2560" s="783" t="s">
        <v>15821</v>
      </c>
      <c r="G2560" s="807" t="s">
        <v>2856</v>
      </c>
      <c r="H2560" s="807"/>
      <c r="I2560" s="807"/>
      <c r="J2560" s="807"/>
      <c r="K2560" s="807"/>
      <c r="L2560" s="807">
        <f t="shared" si="192"/>
        <v>39.6</v>
      </c>
      <c r="M2560" s="807"/>
      <c r="N2560" s="800">
        <v>3.3000000000000003</v>
      </c>
      <c r="O2560" s="788"/>
      <c r="P2560" s="788"/>
      <c r="Q2560" s="800" t="s">
        <v>15821</v>
      </c>
      <c r="R2560" s="807" t="s">
        <v>16715</v>
      </c>
      <c r="S2560" s="807" t="s">
        <v>8952</v>
      </c>
      <c r="T2560" s="800" t="s">
        <v>15794</v>
      </c>
      <c r="U2560" s="807"/>
      <c r="V2560" s="963">
        <v>1</v>
      </c>
      <c r="W2560" s="807"/>
      <c r="X2560" s="807"/>
      <c r="Y2560" s="807"/>
      <c r="Z2560" s="807"/>
      <c r="AA2560" s="807"/>
      <c r="AB2560" s="807"/>
      <c r="AC2560" s="807"/>
      <c r="AD2560" s="807"/>
      <c r="AE2560" s="807"/>
      <c r="AF2560" s="807"/>
      <c r="AG2560" s="807"/>
      <c r="AH2560" s="807"/>
      <c r="AI2560" s="807"/>
      <c r="AJ2560" s="807"/>
    </row>
    <row r="2561" spans="2:36" ht="45" customHeight="1" x14ac:dyDescent="0.25">
      <c r="B2561" s="784">
        <v>2553</v>
      </c>
      <c r="C2561" s="785" t="s">
        <v>2759</v>
      </c>
      <c r="D2561" s="783" t="s">
        <v>15949</v>
      </c>
      <c r="E2561" s="800" t="s">
        <v>15948</v>
      </c>
      <c r="F2561" s="783" t="s">
        <v>15822</v>
      </c>
      <c r="G2561" s="807" t="s">
        <v>2856</v>
      </c>
      <c r="H2561" s="807"/>
      <c r="I2561" s="807"/>
      <c r="J2561" s="807"/>
      <c r="K2561" s="807"/>
      <c r="L2561" s="807">
        <f t="shared" si="192"/>
        <v>52.800000000000004</v>
      </c>
      <c r="M2561" s="807"/>
      <c r="N2561" s="800">
        <v>4.4000000000000004</v>
      </c>
      <c r="O2561" s="788"/>
      <c r="P2561" s="788"/>
      <c r="Q2561" s="800" t="s">
        <v>15822</v>
      </c>
      <c r="R2561" s="807" t="s">
        <v>16715</v>
      </c>
      <c r="S2561" s="807" t="s">
        <v>8952</v>
      </c>
      <c r="T2561" s="800" t="s">
        <v>15796</v>
      </c>
      <c r="U2561" s="807"/>
      <c r="V2561" s="963">
        <v>1</v>
      </c>
      <c r="W2561" s="807"/>
      <c r="X2561" s="807"/>
      <c r="Y2561" s="807"/>
      <c r="Z2561" s="807"/>
      <c r="AA2561" s="807"/>
      <c r="AB2561" s="807"/>
      <c r="AC2561" s="807"/>
      <c r="AD2561" s="807"/>
      <c r="AE2561" s="807"/>
      <c r="AF2561" s="807"/>
      <c r="AG2561" s="807"/>
      <c r="AH2561" s="807"/>
      <c r="AI2561" s="807"/>
      <c r="AJ2561" s="807"/>
    </row>
    <row r="2562" spans="2:36" ht="30" customHeight="1" x14ac:dyDescent="0.25">
      <c r="B2562" s="784">
        <v>2554</v>
      </c>
      <c r="C2562" s="785" t="s">
        <v>3162</v>
      </c>
      <c r="D2562" s="783" t="s">
        <v>15857</v>
      </c>
      <c r="E2562" s="800" t="s">
        <v>15860</v>
      </c>
      <c r="F2562" s="783" t="s">
        <v>15805</v>
      </c>
      <c r="G2562" s="807" t="s">
        <v>2856</v>
      </c>
      <c r="H2562" s="807"/>
      <c r="I2562" s="807"/>
      <c r="J2562" s="807"/>
      <c r="K2562" s="807"/>
      <c r="L2562" s="807">
        <f t="shared" si="192"/>
        <v>528</v>
      </c>
      <c r="M2562" s="807"/>
      <c r="N2562" s="800">
        <v>44</v>
      </c>
      <c r="O2562" s="788"/>
      <c r="P2562" s="788"/>
      <c r="Q2562" s="800" t="s">
        <v>15805</v>
      </c>
      <c r="R2562" s="807" t="s">
        <v>16715</v>
      </c>
      <c r="S2562" s="807" t="s">
        <v>8952</v>
      </c>
      <c r="T2562" s="800" t="s">
        <v>15797</v>
      </c>
      <c r="U2562" s="807"/>
      <c r="V2562" s="963">
        <v>5</v>
      </c>
      <c r="W2562" s="807"/>
      <c r="X2562" s="807"/>
      <c r="Y2562" s="807"/>
      <c r="Z2562" s="807"/>
      <c r="AA2562" s="807"/>
      <c r="AB2562" s="807"/>
      <c r="AC2562" s="807"/>
      <c r="AD2562" s="807"/>
      <c r="AE2562" s="807"/>
      <c r="AF2562" s="807"/>
      <c r="AG2562" s="807"/>
      <c r="AH2562" s="807"/>
      <c r="AI2562" s="807"/>
      <c r="AJ2562" s="807"/>
    </row>
    <row r="2563" spans="2:36" ht="45" customHeight="1" x14ac:dyDescent="0.25">
      <c r="B2563" s="784">
        <v>2555</v>
      </c>
      <c r="C2563" s="785" t="s">
        <v>2759</v>
      </c>
      <c r="D2563" s="783" t="s">
        <v>15755</v>
      </c>
      <c r="E2563" s="800" t="s">
        <v>15834</v>
      </c>
      <c r="F2563" s="783" t="s">
        <v>15682</v>
      </c>
      <c r="G2563" s="807" t="s">
        <v>2856</v>
      </c>
      <c r="H2563" s="807"/>
      <c r="I2563" s="807"/>
      <c r="J2563" s="807"/>
      <c r="K2563" s="807"/>
      <c r="L2563" s="807">
        <f t="shared" si="192"/>
        <v>96</v>
      </c>
      <c r="M2563" s="807"/>
      <c r="N2563" s="800">
        <v>8</v>
      </c>
      <c r="O2563" s="788"/>
      <c r="P2563" s="788"/>
      <c r="Q2563" s="800" t="s">
        <v>15682</v>
      </c>
      <c r="R2563" s="807" t="s">
        <v>16715</v>
      </c>
      <c r="S2563" s="807" t="s">
        <v>8952</v>
      </c>
      <c r="T2563" s="800" t="s">
        <v>15798</v>
      </c>
      <c r="U2563" s="807"/>
      <c r="V2563" s="963"/>
      <c r="W2563" s="807"/>
      <c r="X2563" s="807"/>
      <c r="Y2563" s="807"/>
      <c r="Z2563" s="807"/>
      <c r="AA2563" s="807">
        <v>1</v>
      </c>
      <c r="AB2563" s="807"/>
      <c r="AC2563" s="807"/>
      <c r="AD2563" s="807"/>
      <c r="AE2563" s="807"/>
      <c r="AF2563" s="807"/>
      <c r="AG2563" s="807"/>
      <c r="AH2563" s="807"/>
      <c r="AI2563" s="807"/>
      <c r="AJ2563" s="807"/>
    </row>
    <row r="2564" spans="2:36" ht="45" customHeight="1" x14ac:dyDescent="0.25">
      <c r="B2564" s="784">
        <v>2556</v>
      </c>
      <c r="C2564" s="785" t="s">
        <v>2759</v>
      </c>
      <c r="D2564" s="783" t="s">
        <v>15951</v>
      </c>
      <c r="E2564" s="800" t="s">
        <v>15950</v>
      </c>
      <c r="F2564" s="783" t="s">
        <v>15823</v>
      </c>
      <c r="G2564" s="807" t="s">
        <v>2856</v>
      </c>
      <c r="H2564" s="807"/>
      <c r="I2564" s="807"/>
      <c r="J2564" s="807"/>
      <c r="K2564" s="807"/>
      <c r="L2564" s="807">
        <f t="shared" si="192"/>
        <v>96</v>
      </c>
      <c r="M2564" s="807"/>
      <c r="N2564" s="800">
        <v>8</v>
      </c>
      <c r="O2564" s="788"/>
      <c r="P2564" s="788"/>
      <c r="Q2564" s="800" t="s">
        <v>15823</v>
      </c>
      <c r="R2564" s="807" t="s">
        <v>16715</v>
      </c>
      <c r="S2564" s="807" t="s">
        <v>8952</v>
      </c>
      <c r="T2564" s="800" t="s">
        <v>15799</v>
      </c>
      <c r="U2564" s="807"/>
      <c r="V2564" s="963"/>
      <c r="W2564" s="807"/>
      <c r="X2564" s="807"/>
      <c r="Y2564" s="807"/>
      <c r="Z2564" s="807"/>
      <c r="AA2564" s="807">
        <v>1</v>
      </c>
      <c r="AB2564" s="807"/>
      <c r="AC2564" s="807"/>
      <c r="AD2564" s="807"/>
      <c r="AE2564" s="807"/>
      <c r="AF2564" s="807"/>
      <c r="AG2564" s="807"/>
      <c r="AH2564" s="807"/>
      <c r="AI2564" s="807"/>
      <c r="AJ2564" s="807"/>
    </row>
    <row r="2565" spans="2:36" ht="45" customHeight="1" x14ac:dyDescent="0.25">
      <c r="B2565" s="784">
        <v>2557</v>
      </c>
      <c r="C2565" s="785" t="s">
        <v>2759</v>
      </c>
      <c r="D2565" s="783" t="s">
        <v>15953</v>
      </c>
      <c r="E2565" s="800" t="s">
        <v>15952</v>
      </c>
      <c r="F2565" s="783" t="s">
        <v>15824</v>
      </c>
      <c r="G2565" s="807" t="s">
        <v>2856</v>
      </c>
      <c r="H2565" s="807"/>
      <c r="I2565" s="807"/>
      <c r="J2565" s="807"/>
      <c r="K2565" s="807"/>
      <c r="L2565" s="807">
        <f t="shared" si="192"/>
        <v>864</v>
      </c>
      <c r="M2565" s="807"/>
      <c r="N2565" s="800">
        <v>72</v>
      </c>
      <c r="O2565" s="788"/>
      <c r="P2565" s="788"/>
      <c r="Q2565" s="800" t="s">
        <v>15824</v>
      </c>
      <c r="R2565" s="807" t="s">
        <v>16715</v>
      </c>
      <c r="S2565" s="807" t="s">
        <v>8952</v>
      </c>
      <c r="T2565" s="800" t="s">
        <v>15800</v>
      </c>
      <c r="U2565" s="807"/>
      <c r="V2565" s="963"/>
      <c r="W2565" s="807"/>
      <c r="X2565" s="807"/>
      <c r="Y2565" s="807"/>
      <c r="Z2565" s="807"/>
      <c r="AA2565" s="807">
        <v>1</v>
      </c>
      <c r="AB2565" s="807"/>
      <c r="AC2565" s="807"/>
      <c r="AD2565" s="807"/>
      <c r="AE2565" s="807"/>
      <c r="AF2565" s="807"/>
      <c r="AG2565" s="807"/>
      <c r="AH2565" s="807"/>
      <c r="AI2565" s="807"/>
      <c r="AJ2565" s="807"/>
    </row>
    <row r="2566" spans="2:36" ht="45" customHeight="1" x14ac:dyDescent="0.25">
      <c r="B2566" s="784">
        <v>2558</v>
      </c>
      <c r="C2566" s="785" t="s">
        <v>2759</v>
      </c>
      <c r="D2566" s="783" t="s">
        <v>15955</v>
      </c>
      <c r="E2566" s="800" t="s">
        <v>15954</v>
      </c>
      <c r="F2566" s="783" t="s">
        <v>15825</v>
      </c>
      <c r="G2566" s="807" t="s">
        <v>2856</v>
      </c>
      <c r="H2566" s="807"/>
      <c r="I2566" s="807"/>
      <c r="J2566" s="807"/>
      <c r="K2566" s="807"/>
      <c r="L2566" s="807">
        <f t="shared" si="192"/>
        <v>142.56</v>
      </c>
      <c r="M2566" s="807"/>
      <c r="N2566" s="800">
        <v>11.88</v>
      </c>
      <c r="O2566" s="788"/>
      <c r="P2566" s="788"/>
      <c r="Q2566" s="800" t="s">
        <v>15825</v>
      </c>
      <c r="R2566" s="807" t="s">
        <v>16715</v>
      </c>
      <c r="S2566" s="807" t="s">
        <v>8952</v>
      </c>
      <c r="T2566" s="800" t="s">
        <v>15801</v>
      </c>
      <c r="U2566" s="807"/>
      <c r="V2566" s="963"/>
      <c r="W2566" s="807"/>
      <c r="X2566" s="807"/>
      <c r="Y2566" s="807"/>
      <c r="Z2566" s="807" t="s">
        <v>1570</v>
      </c>
      <c r="AA2566" s="807"/>
      <c r="AB2566" s="807"/>
      <c r="AC2566" s="807"/>
      <c r="AD2566" s="807"/>
      <c r="AE2566" s="807"/>
      <c r="AF2566" s="807"/>
      <c r="AG2566" s="807"/>
      <c r="AH2566" s="807"/>
      <c r="AI2566" s="807"/>
      <c r="AJ2566" s="807"/>
    </row>
    <row r="2567" spans="2:36" s="577" customFormat="1" ht="60" customHeight="1" x14ac:dyDescent="0.25">
      <c r="B2567" s="784">
        <v>2559</v>
      </c>
      <c r="C2567" s="785" t="s">
        <v>2759</v>
      </c>
      <c r="D2567" s="785" t="s">
        <v>15978</v>
      </c>
      <c r="E2567" s="807" t="s">
        <v>15979</v>
      </c>
      <c r="F2567" s="785" t="s">
        <v>17821</v>
      </c>
      <c r="G2567" s="807" t="s">
        <v>1104</v>
      </c>
      <c r="H2567" s="807" t="s">
        <v>17365</v>
      </c>
      <c r="I2567" s="807"/>
      <c r="J2567" s="807"/>
      <c r="K2567" s="807">
        <v>10325.1</v>
      </c>
      <c r="L2567" s="807">
        <f>N2567*12</f>
        <v>955.21860000000004</v>
      </c>
      <c r="M2567" s="807"/>
      <c r="N2567" s="786">
        <f>K2567*0.086/12+5.605</f>
        <v>79.601550000000003</v>
      </c>
      <c r="O2567" s="786"/>
      <c r="P2567" s="786" t="s">
        <v>17382</v>
      </c>
      <c r="Q2567" s="807" t="s">
        <v>813</v>
      </c>
      <c r="R2567" s="807" t="s">
        <v>8298</v>
      </c>
      <c r="S2567" s="807" t="s">
        <v>8952</v>
      </c>
      <c r="T2567" s="807" t="s">
        <v>17233</v>
      </c>
      <c r="U2567" s="807">
        <v>7.6</v>
      </c>
      <c r="V2567" s="1017">
        <v>3</v>
      </c>
      <c r="W2567" s="807" t="s">
        <v>11239</v>
      </c>
      <c r="X2567" s="807">
        <v>1</v>
      </c>
      <c r="Y2567" s="807"/>
      <c r="Z2567" s="807"/>
      <c r="AA2567" s="807"/>
      <c r="AB2567" s="807"/>
      <c r="AC2567" s="807"/>
      <c r="AD2567" s="807"/>
      <c r="AE2567" s="807"/>
      <c r="AF2567" s="807"/>
      <c r="AG2567" s="807"/>
      <c r="AH2567" s="807"/>
      <c r="AI2567" s="807" t="s">
        <v>17957</v>
      </c>
      <c r="AJ2567" s="807"/>
    </row>
    <row r="2568" spans="2:36" ht="30" customHeight="1" x14ac:dyDescent="0.25">
      <c r="B2568" s="784">
        <v>2560</v>
      </c>
      <c r="C2568" s="785" t="s">
        <v>2844</v>
      </c>
      <c r="D2568" s="785" t="s">
        <v>15986</v>
      </c>
      <c r="E2568" s="807" t="s">
        <v>15987</v>
      </c>
      <c r="F2568" s="785" t="s">
        <v>15988</v>
      </c>
      <c r="G2568" s="807" t="s">
        <v>10200</v>
      </c>
      <c r="H2568" s="807"/>
      <c r="I2568" s="807"/>
      <c r="J2568" s="807"/>
      <c r="K2568" s="807"/>
      <c r="L2568" s="807">
        <f t="shared" ref="L2568:M2631" si="193">N2568*12</f>
        <v>669.59999999999991</v>
      </c>
      <c r="M2568" s="807"/>
      <c r="N2568" s="786">
        <v>55.8</v>
      </c>
      <c r="O2568" s="788"/>
      <c r="P2568" s="788"/>
      <c r="Q2568" s="807" t="s">
        <v>15989</v>
      </c>
      <c r="R2568" s="807" t="s">
        <v>16715</v>
      </c>
      <c r="S2568" s="807" t="s">
        <v>8952</v>
      </c>
      <c r="T2568" s="807" t="s">
        <v>17234</v>
      </c>
      <c r="U2568" s="807">
        <v>14.4</v>
      </c>
      <c r="V2568" s="963">
        <v>1</v>
      </c>
      <c r="W2568" s="807" t="s">
        <v>1564</v>
      </c>
      <c r="X2568" s="807"/>
      <c r="Y2568" s="807"/>
      <c r="Z2568" s="807"/>
      <c r="AA2568" s="807"/>
      <c r="AB2568" s="807"/>
      <c r="AC2568" s="807" t="s">
        <v>10027</v>
      </c>
      <c r="AD2568" s="807" t="s">
        <v>10027</v>
      </c>
      <c r="AE2568" s="807" t="s">
        <v>10027</v>
      </c>
      <c r="AF2568" s="807"/>
      <c r="AG2568" s="807"/>
      <c r="AH2568" s="807" t="s">
        <v>663</v>
      </c>
      <c r="AI2568" s="807"/>
      <c r="AJ2568" s="807"/>
    </row>
    <row r="2569" spans="2:36" ht="45" customHeight="1" x14ac:dyDescent="0.25">
      <c r="B2569" s="784">
        <v>2561</v>
      </c>
      <c r="C2569" s="785" t="s">
        <v>2759</v>
      </c>
      <c r="D2569" s="785" t="s">
        <v>16074</v>
      </c>
      <c r="E2569" s="807" t="s">
        <v>16075</v>
      </c>
      <c r="F2569" s="785" t="s">
        <v>16076</v>
      </c>
      <c r="G2569" s="807" t="s">
        <v>10200</v>
      </c>
      <c r="H2569" s="807"/>
      <c r="I2569" s="807"/>
      <c r="J2569" s="807"/>
      <c r="K2569" s="807"/>
      <c r="L2569" s="807">
        <f t="shared" si="193"/>
        <v>190.07999999999998</v>
      </c>
      <c r="M2569" s="807"/>
      <c r="N2569" s="786">
        <v>15.84</v>
      </c>
      <c r="O2569" s="788"/>
      <c r="P2569" s="788"/>
      <c r="Q2569" s="807" t="s">
        <v>16077</v>
      </c>
      <c r="R2569" s="807" t="s">
        <v>16715</v>
      </c>
      <c r="S2569" s="807" t="s">
        <v>8952</v>
      </c>
      <c r="T2569" s="807" t="s">
        <v>17235</v>
      </c>
      <c r="U2569" s="807">
        <v>6</v>
      </c>
      <c r="V2569" s="963"/>
      <c r="W2569" s="807"/>
      <c r="X2569" s="807"/>
      <c r="Y2569" s="807"/>
      <c r="Z2569" s="807" t="s">
        <v>16403</v>
      </c>
      <c r="AA2569" s="807"/>
      <c r="AB2569" s="807"/>
      <c r="AC2569" s="807" t="s">
        <v>10027</v>
      </c>
      <c r="AD2569" s="807" t="s">
        <v>10027</v>
      </c>
      <c r="AE2569" s="807" t="s">
        <v>10027</v>
      </c>
      <c r="AF2569" s="807"/>
      <c r="AG2569" s="807"/>
      <c r="AH2569" s="807" t="s">
        <v>668</v>
      </c>
      <c r="AI2569" s="807"/>
      <c r="AJ2569" s="807"/>
    </row>
    <row r="2570" spans="2:36" ht="75" customHeight="1" x14ac:dyDescent="0.25">
      <c r="B2570" s="784">
        <v>2562</v>
      </c>
      <c r="C2570" s="874" t="s">
        <v>2809</v>
      </c>
      <c r="D2570" s="872" t="s">
        <v>16186</v>
      </c>
      <c r="E2570" s="862" t="s">
        <v>16187</v>
      </c>
      <c r="F2570" s="872" t="s">
        <v>16188</v>
      </c>
      <c r="G2570" s="807" t="s">
        <v>3400</v>
      </c>
      <c r="H2570" s="781"/>
      <c r="I2570" s="781"/>
      <c r="J2570" s="800" t="s">
        <v>16189</v>
      </c>
      <c r="K2570" s="782"/>
      <c r="L2570" s="807">
        <f t="shared" si="193"/>
        <v>384</v>
      </c>
      <c r="M2570" s="782"/>
      <c r="N2570" s="803">
        <v>32</v>
      </c>
      <c r="O2570" s="800"/>
      <c r="P2570" s="786"/>
      <c r="Q2570" s="945"/>
      <c r="R2570" s="807" t="s">
        <v>16715</v>
      </c>
      <c r="S2570" s="800" t="s">
        <v>8952</v>
      </c>
      <c r="T2570" s="800" t="s">
        <v>16190</v>
      </c>
      <c r="U2570" s="876"/>
      <c r="V2570" s="957"/>
      <c r="W2570" s="877"/>
      <c r="X2570" s="876"/>
      <c r="Y2570" s="876"/>
      <c r="Z2570" s="876"/>
      <c r="AA2570" s="876">
        <v>1</v>
      </c>
      <c r="AB2570" s="877" t="s">
        <v>13501</v>
      </c>
      <c r="AC2570" s="876" t="s">
        <v>10027</v>
      </c>
      <c r="AD2570" s="876"/>
      <c r="AE2570" s="876" t="s">
        <v>10027</v>
      </c>
      <c r="AF2570" s="876"/>
      <c r="AG2570" s="876"/>
      <c r="AH2570" s="876"/>
      <c r="AI2570" s="877" t="s">
        <v>16191</v>
      </c>
      <c r="AJ2570" s="876"/>
    </row>
    <row r="2571" spans="2:36" ht="45" customHeight="1" x14ac:dyDescent="0.25">
      <c r="B2571" s="784">
        <v>2563</v>
      </c>
      <c r="C2571" s="874" t="s">
        <v>2759</v>
      </c>
      <c r="D2571" s="872" t="s">
        <v>16192</v>
      </c>
      <c r="E2571" s="862" t="s">
        <v>16193</v>
      </c>
      <c r="F2571" s="872" t="s">
        <v>16050</v>
      </c>
      <c r="G2571" s="807" t="s">
        <v>3400</v>
      </c>
      <c r="H2571" s="781"/>
      <c r="I2571" s="781"/>
      <c r="J2571" s="800"/>
      <c r="K2571" s="782"/>
      <c r="L2571" s="807">
        <f t="shared" si="193"/>
        <v>96</v>
      </c>
      <c r="M2571" s="782"/>
      <c r="N2571" s="803">
        <v>8</v>
      </c>
      <c r="O2571" s="800"/>
      <c r="P2571" s="786"/>
      <c r="Q2571" s="945"/>
      <c r="R2571" s="807" t="s">
        <v>16715</v>
      </c>
      <c r="S2571" s="800" t="s">
        <v>8952</v>
      </c>
      <c r="T2571" s="800" t="s">
        <v>17250</v>
      </c>
      <c r="U2571" s="876"/>
      <c r="V2571" s="957"/>
      <c r="W2571" s="877"/>
      <c r="X2571" s="876"/>
      <c r="Y2571" s="876"/>
      <c r="Z2571" s="876"/>
      <c r="AA2571" s="876">
        <v>1</v>
      </c>
      <c r="AB2571" s="877" t="s">
        <v>16194</v>
      </c>
      <c r="AC2571" s="876" t="s">
        <v>10027</v>
      </c>
      <c r="AD2571" s="876"/>
      <c r="AE2571" s="876"/>
      <c r="AF2571" s="876"/>
      <c r="AG2571" s="876"/>
      <c r="AH2571" s="876"/>
      <c r="AI2571" s="877" t="s">
        <v>16195</v>
      </c>
      <c r="AJ2571" s="876"/>
    </row>
    <row r="2572" spans="2:36" ht="45" customHeight="1" x14ac:dyDescent="0.25">
      <c r="B2572" s="784">
        <v>2564</v>
      </c>
      <c r="C2572" s="874" t="s">
        <v>2768</v>
      </c>
      <c r="D2572" s="872" t="s">
        <v>9367</v>
      </c>
      <c r="E2572" s="862" t="s">
        <v>16196</v>
      </c>
      <c r="F2572" s="872" t="s">
        <v>16197</v>
      </c>
      <c r="G2572" s="807" t="s">
        <v>3400</v>
      </c>
      <c r="H2572" s="781"/>
      <c r="I2572" s="781"/>
      <c r="J2572" s="800"/>
      <c r="K2572" s="782"/>
      <c r="L2572" s="807">
        <f t="shared" si="193"/>
        <v>144</v>
      </c>
      <c r="M2572" s="782"/>
      <c r="N2572" s="803">
        <v>12</v>
      </c>
      <c r="O2572" s="800"/>
      <c r="P2572" s="786"/>
      <c r="Q2572" s="945"/>
      <c r="R2572" s="807" t="s">
        <v>16715</v>
      </c>
      <c r="S2572" s="800" t="s">
        <v>8952</v>
      </c>
      <c r="T2572" s="800" t="s">
        <v>16198</v>
      </c>
      <c r="U2572" s="876"/>
      <c r="V2572" s="957">
        <v>2</v>
      </c>
      <c r="W2572" s="877" t="s">
        <v>13485</v>
      </c>
      <c r="X2572" s="876"/>
      <c r="Y2572" s="876"/>
      <c r="Z2572" s="876"/>
      <c r="AA2572" s="876"/>
      <c r="AB2572" s="877"/>
      <c r="AC2572" s="876" t="s">
        <v>10027</v>
      </c>
      <c r="AD2572" s="876"/>
      <c r="AE2572" s="876"/>
      <c r="AF2572" s="876"/>
      <c r="AG2572" s="876"/>
      <c r="AH2572" s="876"/>
      <c r="AI2572" s="876"/>
      <c r="AJ2572" s="876"/>
    </row>
    <row r="2573" spans="2:36" ht="30" customHeight="1" x14ac:dyDescent="0.25">
      <c r="B2573" s="784">
        <v>2565</v>
      </c>
      <c r="C2573" s="785" t="s">
        <v>2844</v>
      </c>
      <c r="D2573" s="872" t="s">
        <v>1963</v>
      </c>
      <c r="E2573" s="862" t="s">
        <v>16199</v>
      </c>
      <c r="F2573" s="872" t="s">
        <v>16200</v>
      </c>
      <c r="G2573" s="807" t="s">
        <v>3400</v>
      </c>
      <c r="H2573" s="781"/>
      <c r="I2573" s="781"/>
      <c r="J2573" s="800"/>
      <c r="K2573" s="782"/>
      <c r="L2573" s="807">
        <f t="shared" si="193"/>
        <v>199.07999999999998</v>
      </c>
      <c r="M2573" s="782"/>
      <c r="N2573" s="803">
        <v>16.59</v>
      </c>
      <c r="O2573" s="800"/>
      <c r="P2573" s="786"/>
      <c r="Q2573" s="945"/>
      <c r="R2573" s="807" t="s">
        <v>16715</v>
      </c>
      <c r="S2573" s="800" t="s">
        <v>8952</v>
      </c>
      <c r="T2573" s="800" t="s">
        <v>16201</v>
      </c>
      <c r="U2573" s="876"/>
      <c r="V2573" s="957">
        <v>3</v>
      </c>
      <c r="W2573" s="877" t="s">
        <v>13485</v>
      </c>
      <c r="X2573" s="876"/>
      <c r="Y2573" s="876"/>
      <c r="Z2573" s="876"/>
      <c r="AA2573" s="876"/>
      <c r="AB2573" s="877"/>
      <c r="AC2573" s="876" t="s">
        <v>10027</v>
      </c>
      <c r="AD2573" s="876"/>
      <c r="AE2573" s="876" t="s">
        <v>10027</v>
      </c>
      <c r="AF2573" s="876"/>
      <c r="AG2573" s="876"/>
      <c r="AH2573" s="876"/>
      <c r="AI2573" s="876"/>
      <c r="AJ2573" s="876"/>
    </row>
    <row r="2574" spans="2:36" ht="45" customHeight="1" x14ac:dyDescent="0.25">
      <c r="B2574" s="784">
        <v>2566</v>
      </c>
      <c r="C2574" s="874" t="s">
        <v>2759</v>
      </c>
      <c r="D2574" s="872" t="s">
        <v>16202</v>
      </c>
      <c r="E2574" s="862" t="s">
        <v>16203</v>
      </c>
      <c r="F2574" s="872" t="s">
        <v>16204</v>
      </c>
      <c r="G2574" s="807" t="s">
        <v>3400</v>
      </c>
      <c r="H2574" s="781"/>
      <c r="I2574" s="781"/>
      <c r="J2574" s="800"/>
      <c r="K2574" s="782"/>
      <c r="L2574" s="807">
        <f t="shared" si="193"/>
        <v>211.20000000000002</v>
      </c>
      <c r="M2574" s="782"/>
      <c r="N2574" s="803">
        <v>17.600000000000001</v>
      </c>
      <c r="O2574" s="800"/>
      <c r="P2574" s="786"/>
      <c r="Q2574" s="945"/>
      <c r="R2574" s="807" t="s">
        <v>16715</v>
      </c>
      <c r="S2574" s="800" t="s">
        <v>8952</v>
      </c>
      <c r="T2574" s="800" t="s">
        <v>17236</v>
      </c>
      <c r="U2574" s="876"/>
      <c r="V2574" s="957">
        <v>4</v>
      </c>
      <c r="W2574" s="877" t="s">
        <v>16205</v>
      </c>
      <c r="X2574" s="876"/>
      <c r="Y2574" s="876"/>
      <c r="Z2574" s="876"/>
      <c r="AA2574" s="876"/>
      <c r="AB2574" s="877"/>
      <c r="AC2574" s="876" t="s">
        <v>10027</v>
      </c>
      <c r="AD2574" s="876"/>
      <c r="AE2574" s="876" t="s">
        <v>10027</v>
      </c>
      <c r="AF2574" s="876"/>
      <c r="AG2574" s="876"/>
      <c r="AH2574" s="876"/>
      <c r="AI2574" s="876"/>
      <c r="AJ2574" s="876"/>
    </row>
    <row r="2575" spans="2:36" ht="30" customHeight="1" x14ac:dyDescent="0.25">
      <c r="B2575" s="784">
        <v>2567</v>
      </c>
      <c r="C2575" s="785" t="s">
        <v>3162</v>
      </c>
      <c r="D2575" s="872" t="s">
        <v>16206</v>
      </c>
      <c r="E2575" s="862" t="s">
        <v>16207</v>
      </c>
      <c r="F2575" s="872" t="s">
        <v>16208</v>
      </c>
      <c r="G2575" s="807" t="s">
        <v>3400</v>
      </c>
      <c r="H2575" s="781"/>
      <c r="I2575" s="781"/>
      <c r="J2575" s="800"/>
      <c r="K2575" s="782"/>
      <c r="L2575" s="807">
        <f t="shared" si="193"/>
        <v>18</v>
      </c>
      <c r="M2575" s="782"/>
      <c r="N2575" s="803">
        <v>1.5</v>
      </c>
      <c r="O2575" s="800"/>
      <c r="P2575" s="786"/>
      <c r="Q2575" s="945"/>
      <c r="R2575" s="807" t="s">
        <v>16715</v>
      </c>
      <c r="S2575" s="800" t="s">
        <v>8952</v>
      </c>
      <c r="T2575" s="800" t="s">
        <v>17237</v>
      </c>
      <c r="U2575" s="876"/>
      <c r="V2575" s="957"/>
      <c r="W2575" s="877"/>
      <c r="X2575" s="876"/>
      <c r="Y2575" s="876"/>
      <c r="Z2575" s="876" t="s">
        <v>11654</v>
      </c>
      <c r="AA2575" s="876"/>
      <c r="AB2575" s="877"/>
      <c r="AC2575" s="876"/>
      <c r="AD2575" s="876"/>
      <c r="AE2575" s="876"/>
      <c r="AF2575" s="876"/>
      <c r="AG2575" s="876"/>
      <c r="AH2575" s="876"/>
      <c r="AI2575" s="876"/>
      <c r="AJ2575" s="876"/>
    </row>
    <row r="2576" spans="2:36" ht="30" customHeight="1" x14ac:dyDescent="0.25">
      <c r="B2576" s="784">
        <v>2568</v>
      </c>
      <c r="C2576" s="874" t="s">
        <v>2817</v>
      </c>
      <c r="D2576" s="872" t="s">
        <v>16209</v>
      </c>
      <c r="E2576" s="862" t="s">
        <v>16210</v>
      </c>
      <c r="F2576" s="872" t="s">
        <v>6353</v>
      </c>
      <c r="G2576" s="807" t="s">
        <v>3400</v>
      </c>
      <c r="H2576" s="781"/>
      <c r="I2576" s="781"/>
      <c r="J2576" s="800"/>
      <c r="K2576" s="782"/>
      <c r="L2576" s="807">
        <f t="shared" si="193"/>
        <v>162</v>
      </c>
      <c r="M2576" s="782"/>
      <c r="N2576" s="803">
        <v>13.5</v>
      </c>
      <c r="O2576" s="800"/>
      <c r="P2576" s="786"/>
      <c r="Q2576" s="945"/>
      <c r="R2576" s="807" t="s">
        <v>16715</v>
      </c>
      <c r="S2576" s="800" t="s">
        <v>8952</v>
      </c>
      <c r="T2576" s="800" t="s">
        <v>17238</v>
      </c>
      <c r="U2576" s="876"/>
      <c r="V2576" s="957"/>
      <c r="W2576" s="877"/>
      <c r="X2576" s="876"/>
      <c r="Y2576" s="876"/>
      <c r="Z2576" s="876" t="s">
        <v>1088</v>
      </c>
      <c r="AA2576" s="876"/>
      <c r="AB2576" s="877"/>
      <c r="AC2576" s="876"/>
      <c r="AD2576" s="876"/>
      <c r="AE2576" s="876"/>
      <c r="AF2576" s="876"/>
      <c r="AG2576" s="876"/>
      <c r="AH2576" s="876"/>
      <c r="AI2576" s="876"/>
      <c r="AJ2576" s="876"/>
    </row>
    <row r="2577" spans="2:36" ht="30" customHeight="1" x14ac:dyDescent="0.25">
      <c r="B2577" s="784">
        <v>2569</v>
      </c>
      <c r="C2577" s="785" t="s">
        <v>1191</v>
      </c>
      <c r="D2577" s="872" t="s">
        <v>16211</v>
      </c>
      <c r="E2577" s="862" t="s">
        <v>16212</v>
      </c>
      <c r="F2577" s="872" t="s">
        <v>16213</v>
      </c>
      <c r="G2577" s="807" t="s">
        <v>3400</v>
      </c>
      <c r="H2577" s="781"/>
      <c r="I2577" s="781"/>
      <c r="J2577" s="800"/>
      <c r="K2577" s="782"/>
      <c r="L2577" s="807">
        <f t="shared" si="193"/>
        <v>192</v>
      </c>
      <c r="M2577" s="782"/>
      <c r="N2577" s="803">
        <v>16</v>
      </c>
      <c r="O2577" s="800"/>
      <c r="P2577" s="786"/>
      <c r="Q2577" s="945"/>
      <c r="R2577" s="807" t="s">
        <v>16715</v>
      </c>
      <c r="S2577" s="800" t="s">
        <v>8952</v>
      </c>
      <c r="T2577" s="800" t="s">
        <v>16214</v>
      </c>
      <c r="U2577" s="876"/>
      <c r="V2577" s="957"/>
      <c r="W2577" s="877"/>
      <c r="X2577" s="876"/>
      <c r="Y2577" s="876"/>
      <c r="Z2577" s="876"/>
      <c r="AA2577" s="876">
        <v>1</v>
      </c>
      <c r="AB2577" s="877" t="s">
        <v>10525</v>
      </c>
      <c r="AC2577" s="876"/>
      <c r="AD2577" s="876"/>
      <c r="AE2577" s="876"/>
      <c r="AF2577" s="876"/>
      <c r="AG2577" s="876"/>
      <c r="AH2577" s="876"/>
      <c r="AI2577" s="876"/>
      <c r="AJ2577" s="876"/>
    </row>
    <row r="2578" spans="2:36" ht="30" customHeight="1" x14ac:dyDescent="0.25">
      <c r="B2578" s="784">
        <v>2570</v>
      </c>
      <c r="C2578" s="874" t="s">
        <v>2817</v>
      </c>
      <c r="D2578" s="872" t="s">
        <v>6555</v>
      </c>
      <c r="E2578" s="862" t="s">
        <v>16215</v>
      </c>
      <c r="F2578" s="872" t="s">
        <v>16216</v>
      </c>
      <c r="G2578" s="807" t="s">
        <v>3400</v>
      </c>
      <c r="H2578" s="781"/>
      <c r="I2578" s="781"/>
      <c r="J2578" s="800"/>
      <c r="K2578" s="782"/>
      <c r="L2578" s="807">
        <f t="shared" si="193"/>
        <v>192</v>
      </c>
      <c r="M2578" s="782"/>
      <c r="N2578" s="803">
        <v>16</v>
      </c>
      <c r="O2578" s="800"/>
      <c r="P2578" s="786"/>
      <c r="Q2578" s="945"/>
      <c r="R2578" s="807" t="s">
        <v>16715</v>
      </c>
      <c r="S2578" s="800" t="s">
        <v>8952</v>
      </c>
      <c r="T2578" s="800" t="s">
        <v>16217</v>
      </c>
      <c r="U2578" s="876"/>
      <c r="V2578" s="957"/>
      <c r="W2578" s="877"/>
      <c r="X2578" s="876"/>
      <c r="Y2578" s="876"/>
      <c r="Z2578" s="876"/>
      <c r="AA2578" s="876">
        <v>1</v>
      </c>
      <c r="AB2578" s="877" t="s">
        <v>13485</v>
      </c>
      <c r="AC2578" s="876" t="s">
        <v>10027</v>
      </c>
      <c r="AD2578" s="876"/>
      <c r="AE2578" s="876" t="s">
        <v>10027</v>
      </c>
      <c r="AF2578" s="876"/>
      <c r="AG2578" s="876"/>
      <c r="AH2578" s="876"/>
      <c r="AI2578" s="876"/>
      <c r="AJ2578" s="876"/>
    </row>
    <row r="2579" spans="2:36" ht="45" customHeight="1" x14ac:dyDescent="0.25">
      <c r="B2579" s="784">
        <v>2571</v>
      </c>
      <c r="C2579" s="785" t="s">
        <v>3034</v>
      </c>
      <c r="D2579" s="872" t="s">
        <v>16218</v>
      </c>
      <c r="E2579" s="862" t="s">
        <v>16219</v>
      </c>
      <c r="F2579" s="872" t="s">
        <v>6360</v>
      </c>
      <c r="G2579" s="807" t="s">
        <v>3400</v>
      </c>
      <c r="H2579" s="781"/>
      <c r="I2579" s="781"/>
      <c r="J2579" s="800"/>
      <c r="K2579" s="782"/>
      <c r="L2579" s="807">
        <f t="shared" si="193"/>
        <v>86.4</v>
      </c>
      <c r="M2579" s="782"/>
      <c r="N2579" s="803">
        <v>7.2</v>
      </c>
      <c r="O2579" s="800"/>
      <c r="P2579" s="786"/>
      <c r="Q2579" s="945"/>
      <c r="R2579" s="807" t="s">
        <v>16715</v>
      </c>
      <c r="S2579" s="800" t="s">
        <v>8952</v>
      </c>
      <c r="T2579" s="800" t="s">
        <v>16220</v>
      </c>
      <c r="U2579" s="876"/>
      <c r="V2579" s="957"/>
      <c r="W2579" s="877"/>
      <c r="X2579" s="876"/>
      <c r="Y2579" s="876"/>
      <c r="Z2579" s="877" t="s">
        <v>16374</v>
      </c>
      <c r="AA2579" s="876"/>
      <c r="AB2579" s="877"/>
      <c r="AC2579" s="876" t="s">
        <v>10027</v>
      </c>
      <c r="AD2579" s="876"/>
      <c r="AE2579" s="876"/>
      <c r="AF2579" s="876"/>
      <c r="AG2579" s="876"/>
      <c r="AH2579" s="876"/>
      <c r="AI2579" s="876"/>
      <c r="AJ2579" s="876"/>
    </row>
    <row r="2580" spans="2:36" ht="45" customHeight="1" x14ac:dyDescent="0.25">
      <c r="B2580" s="784">
        <v>2572</v>
      </c>
      <c r="C2580" s="874" t="s">
        <v>2759</v>
      </c>
      <c r="D2580" s="872" t="s">
        <v>16287</v>
      </c>
      <c r="E2580" s="862" t="s">
        <v>16221</v>
      </c>
      <c r="F2580" s="872" t="s">
        <v>16222</v>
      </c>
      <c r="G2580" s="807" t="s">
        <v>3400</v>
      </c>
      <c r="H2580" s="781"/>
      <c r="I2580" s="781"/>
      <c r="J2580" s="800"/>
      <c r="K2580" s="782"/>
      <c r="L2580" s="807">
        <f t="shared" si="193"/>
        <v>38.400000000000006</v>
      </c>
      <c r="M2580" s="782"/>
      <c r="N2580" s="803">
        <v>3.2</v>
      </c>
      <c r="O2580" s="800"/>
      <c r="P2580" s="786"/>
      <c r="Q2580" s="945"/>
      <c r="R2580" s="807" t="s">
        <v>16715</v>
      </c>
      <c r="S2580" s="800" t="s">
        <v>8952</v>
      </c>
      <c r="T2580" s="800" t="s">
        <v>16223</v>
      </c>
      <c r="U2580" s="876"/>
      <c r="V2580" s="957">
        <v>2</v>
      </c>
      <c r="W2580" s="877" t="s">
        <v>10523</v>
      </c>
      <c r="X2580" s="876"/>
      <c r="Y2580" s="876"/>
      <c r="Z2580" s="876"/>
      <c r="AA2580" s="876"/>
      <c r="AB2580" s="877"/>
      <c r="AC2580" s="876" t="s">
        <v>10027</v>
      </c>
      <c r="AD2580" s="876"/>
      <c r="AE2580" s="876" t="s">
        <v>10027</v>
      </c>
      <c r="AF2580" s="876"/>
      <c r="AG2580" s="876"/>
      <c r="AH2580" s="876"/>
      <c r="AI2580" s="876"/>
      <c r="AJ2580" s="876"/>
    </row>
    <row r="2581" spans="2:36" ht="120" customHeight="1" x14ac:dyDescent="0.25">
      <c r="B2581" s="784">
        <v>2573</v>
      </c>
      <c r="C2581" s="785" t="s">
        <v>1191</v>
      </c>
      <c r="D2581" s="872" t="s">
        <v>16224</v>
      </c>
      <c r="E2581" s="862" t="s">
        <v>16225</v>
      </c>
      <c r="F2581" s="872" t="s">
        <v>16226</v>
      </c>
      <c r="G2581" s="807" t="s">
        <v>3400</v>
      </c>
      <c r="H2581" s="781"/>
      <c r="I2581" s="781"/>
      <c r="J2581" s="800"/>
      <c r="K2581" s="782"/>
      <c r="L2581" s="807">
        <f t="shared" si="193"/>
        <v>72</v>
      </c>
      <c r="M2581" s="782"/>
      <c r="N2581" s="803">
        <v>6</v>
      </c>
      <c r="O2581" s="800"/>
      <c r="P2581" s="786"/>
      <c r="Q2581" s="945"/>
      <c r="R2581" s="807" t="s">
        <v>16715</v>
      </c>
      <c r="S2581" s="800" t="s">
        <v>8952</v>
      </c>
      <c r="T2581" s="800" t="s">
        <v>16227</v>
      </c>
      <c r="U2581" s="876"/>
      <c r="V2581" s="957">
        <v>2</v>
      </c>
      <c r="W2581" s="877" t="s">
        <v>16228</v>
      </c>
      <c r="X2581" s="876"/>
      <c r="Y2581" s="876"/>
      <c r="Z2581" s="876"/>
      <c r="AA2581" s="876"/>
      <c r="AB2581" s="877"/>
      <c r="AC2581" s="876" t="s">
        <v>10027</v>
      </c>
      <c r="AD2581" s="876"/>
      <c r="AE2581" s="876"/>
      <c r="AF2581" s="876"/>
      <c r="AG2581" s="876"/>
      <c r="AH2581" s="876"/>
      <c r="AI2581" s="876"/>
      <c r="AJ2581" s="876"/>
    </row>
    <row r="2582" spans="2:36" ht="45" customHeight="1" x14ac:dyDescent="0.25">
      <c r="B2582" s="784">
        <v>2574</v>
      </c>
      <c r="C2582" s="874" t="s">
        <v>2759</v>
      </c>
      <c r="D2582" s="872" t="s">
        <v>16202</v>
      </c>
      <c r="E2582" s="862" t="s">
        <v>16229</v>
      </c>
      <c r="F2582" s="872" t="s">
        <v>16230</v>
      </c>
      <c r="G2582" s="807" t="s">
        <v>3400</v>
      </c>
      <c r="H2582" s="781"/>
      <c r="I2582" s="781"/>
      <c r="J2582" s="800"/>
      <c r="K2582" s="782"/>
      <c r="L2582" s="807">
        <f t="shared" si="193"/>
        <v>192</v>
      </c>
      <c r="M2582" s="782"/>
      <c r="N2582" s="803">
        <v>16</v>
      </c>
      <c r="O2582" s="800"/>
      <c r="P2582" s="786"/>
      <c r="Q2582" s="945"/>
      <c r="R2582" s="807" t="s">
        <v>16715</v>
      </c>
      <c r="S2582" s="800" t="s">
        <v>8952</v>
      </c>
      <c r="T2582" s="800" t="s">
        <v>16231</v>
      </c>
      <c r="U2582" s="876"/>
      <c r="V2582" s="957"/>
      <c r="W2582" s="877"/>
      <c r="X2582" s="876"/>
      <c r="Y2582" s="876"/>
      <c r="Z2582" s="876"/>
      <c r="AA2582" s="876">
        <v>1</v>
      </c>
      <c r="AB2582" s="877" t="s">
        <v>13485</v>
      </c>
      <c r="AC2582" s="876"/>
      <c r="AD2582" s="876"/>
      <c r="AE2582" s="876"/>
      <c r="AF2582" s="876"/>
      <c r="AG2582" s="876"/>
      <c r="AH2582" s="876"/>
      <c r="AI2582" s="876"/>
      <c r="AJ2582" s="876"/>
    </row>
    <row r="2583" spans="2:36" ht="45" customHeight="1" x14ac:dyDescent="0.25">
      <c r="B2583" s="784">
        <v>2575</v>
      </c>
      <c r="C2583" s="785" t="s">
        <v>3162</v>
      </c>
      <c r="D2583" s="872" t="s">
        <v>16232</v>
      </c>
      <c r="E2583" s="862" t="s">
        <v>16233</v>
      </c>
      <c r="F2583" s="872" t="s">
        <v>16234</v>
      </c>
      <c r="G2583" s="807" t="s">
        <v>3400</v>
      </c>
      <c r="H2583" s="781"/>
      <c r="I2583" s="781"/>
      <c r="J2583" s="800"/>
      <c r="K2583" s="782"/>
      <c r="L2583" s="807">
        <f t="shared" si="193"/>
        <v>27</v>
      </c>
      <c r="M2583" s="782"/>
      <c r="N2583" s="803">
        <v>2.25</v>
      </c>
      <c r="O2583" s="800"/>
      <c r="P2583" s="786"/>
      <c r="Q2583" s="945"/>
      <c r="R2583" s="807" t="s">
        <v>16715</v>
      </c>
      <c r="S2583" s="800" t="s">
        <v>8952</v>
      </c>
      <c r="T2583" s="800" t="s">
        <v>16235</v>
      </c>
      <c r="U2583" s="876"/>
      <c r="V2583" s="957">
        <v>3</v>
      </c>
      <c r="W2583" s="877" t="s">
        <v>16236</v>
      </c>
      <c r="X2583" s="876"/>
      <c r="Y2583" s="876"/>
      <c r="Z2583" s="876"/>
      <c r="AA2583" s="876"/>
      <c r="AB2583" s="877"/>
      <c r="AC2583" s="876" t="s">
        <v>10027</v>
      </c>
      <c r="AD2583" s="876" t="s">
        <v>10027</v>
      </c>
      <c r="AE2583" s="876" t="s">
        <v>10027</v>
      </c>
      <c r="AF2583" s="876"/>
      <c r="AG2583" s="876"/>
      <c r="AH2583" s="876"/>
      <c r="AI2583" s="876"/>
      <c r="AJ2583" s="876"/>
    </row>
    <row r="2584" spans="2:36" ht="45" customHeight="1" x14ac:dyDescent="0.25">
      <c r="B2584" s="784">
        <v>2576</v>
      </c>
      <c r="C2584" s="874" t="s">
        <v>2759</v>
      </c>
      <c r="D2584" s="872" t="s">
        <v>16237</v>
      </c>
      <c r="E2584" s="862" t="s">
        <v>16238</v>
      </c>
      <c r="F2584" s="872" t="s">
        <v>16239</v>
      </c>
      <c r="G2584" s="807" t="s">
        <v>3400</v>
      </c>
      <c r="H2584" s="781"/>
      <c r="I2584" s="781"/>
      <c r="J2584" s="800"/>
      <c r="K2584" s="782"/>
      <c r="L2584" s="807">
        <f t="shared" si="193"/>
        <v>105.60000000000001</v>
      </c>
      <c r="M2584" s="782"/>
      <c r="N2584" s="803">
        <v>8.8000000000000007</v>
      </c>
      <c r="O2584" s="800"/>
      <c r="P2584" s="786"/>
      <c r="Q2584" s="945"/>
      <c r="R2584" s="807" t="s">
        <v>16715</v>
      </c>
      <c r="S2584" s="800" t="s">
        <v>8952</v>
      </c>
      <c r="T2584" s="800" t="s">
        <v>16240</v>
      </c>
      <c r="U2584" s="876"/>
      <c r="V2584" s="957">
        <v>2</v>
      </c>
      <c r="W2584" s="877"/>
      <c r="X2584" s="876"/>
      <c r="Y2584" s="876"/>
      <c r="Z2584" s="876"/>
      <c r="AA2584" s="876"/>
      <c r="AB2584" s="877"/>
      <c r="AC2584" s="876"/>
      <c r="AD2584" s="876"/>
      <c r="AE2584" s="876"/>
      <c r="AF2584" s="876"/>
      <c r="AG2584" s="876"/>
      <c r="AH2584" s="876"/>
      <c r="AI2584" s="876"/>
      <c r="AJ2584" s="876"/>
    </row>
    <row r="2585" spans="2:36" ht="30" customHeight="1" x14ac:dyDescent="0.25">
      <c r="B2585" s="784">
        <v>2577</v>
      </c>
      <c r="C2585" s="785" t="s">
        <v>2844</v>
      </c>
      <c r="D2585" s="872" t="s">
        <v>2007</v>
      </c>
      <c r="E2585" s="862" t="s">
        <v>16241</v>
      </c>
      <c r="F2585" s="872" t="s">
        <v>16242</v>
      </c>
      <c r="G2585" s="807" t="s">
        <v>3400</v>
      </c>
      <c r="H2585" s="781"/>
      <c r="I2585" s="781"/>
      <c r="J2585" s="800" t="s">
        <v>16050</v>
      </c>
      <c r="K2585" s="782"/>
      <c r="L2585" s="807">
        <f t="shared" si="193"/>
        <v>44.400000000000006</v>
      </c>
      <c r="M2585" s="782"/>
      <c r="N2585" s="803">
        <v>3.7</v>
      </c>
      <c r="O2585" s="800"/>
      <c r="P2585" s="786"/>
      <c r="Q2585" s="945"/>
      <c r="R2585" s="807" t="s">
        <v>16715</v>
      </c>
      <c r="S2585" s="800" t="s">
        <v>8952</v>
      </c>
      <c r="T2585" s="800" t="s">
        <v>16243</v>
      </c>
      <c r="U2585" s="876"/>
      <c r="V2585" s="957">
        <v>1</v>
      </c>
      <c r="W2585" s="877" t="s">
        <v>16244</v>
      </c>
      <c r="X2585" s="876"/>
      <c r="Y2585" s="876"/>
      <c r="Z2585" s="876"/>
      <c r="AA2585" s="876"/>
      <c r="AB2585" s="877"/>
      <c r="AC2585" s="876"/>
      <c r="AD2585" s="876"/>
      <c r="AE2585" s="876"/>
      <c r="AF2585" s="876"/>
      <c r="AG2585" s="876"/>
      <c r="AH2585" s="876"/>
      <c r="AI2585" s="876"/>
      <c r="AJ2585" s="876"/>
    </row>
    <row r="2586" spans="2:36" ht="30" customHeight="1" x14ac:dyDescent="0.25">
      <c r="B2586" s="784">
        <v>2578</v>
      </c>
      <c r="C2586" s="785" t="s">
        <v>1191</v>
      </c>
      <c r="D2586" s="872" t="s">
        <v>16245</v>
      </c>
      <c r="E2586" s="862" t="s">
        <v>16246</v>
      </c>
      <c r="F2586" s="872" t="s">
        <v>17273</v>
      </c>
      <c r="G2586" s="807" t="s">
        <v>17274</v>
      </c>
      <c r="H2586" s="781"/>
      <c r="I2586" s="781"/>
      <c r="J2586" s="800"/>
      <c r="K2586" s="803">
        <v>840.4</v>
      </c>
      <c r="L2586" s="807">
        <f t="shared" si="193"/>
        <v>169.07999999999998</v>
      </c>
      <c r="M2586" s="807">
        <f t="shared" si="193"/>
        <v>22.68</v>
      </c>
      <c r="N2586" s="803">
        <v>14.09</v>
      </c>
      <c r="O2586" s="800">
        <v>1.89</v>
      </c>
      <c r="P2586" s="786"/>
      <c r="Q2586" s="945" t="s">
        <v>16247</v>
      </c>
      <c r="R2586" s="807" t="s">
        <v>16715</v>
      </c>
      <c r="S2586" s="800" t="s">
        <v>8952</v>
      </c>
      <c r="T2586" s="800" t="s">
        <v>16248</v>
      </c>
      <c r="U2586" s="876"/>
      <c r="V2586" s="957">
        <v>3</v>
      </c>
      <c r="W2586" s="877"/>
      <c r="X2586" s="876"/>
      <c r="Y2586" s="876"/>
      <c r="Z2586" s="876"/>
      <c r="AA2586" s="876"/>
      <c r="AB2586" s="877"/>
      <c r="AC2586" s="876" t="s">
        <v>10027</v>
      </c>
      <c r="AD2586" s="876"/>
      <c r="AE2586" s="876" t="s">
        <v>10027</v>
      </c>
      <c r="AF2586" s="876"/>
      <c r="AG2586" s="876"/>
      <c r="AH2586" s="876"/>
      <c r="AI2586" s="876"/>
      <c r="AJ2586" s="876"/>
    </row>
    <row r="2587" spans="2:36" ht="30" customHeight="1" x14ac:dyDescent="0.25">
      <c r="B2587" s="784">
        <v>2579</v>
      </c>
      <c r="C2587" s="785" t="s">
        <v>3034</v>
      </c>
      <c r="D2587" s="872" t="s">
        <v>16249</v>
      </c>
      <c r="E2587" s="862" t="s">
        <v>16250</v>
      </c>
      <c r="F2587" s="872" t="s">
        <v>16251</v>
      </c>
      <c r="G2587" s="807" t="s">
        <v>3400</v>
      </c>
      <c r="H2587" s="781"/>
      <c r="I2587" s="781"/>
      <c r="J2587" s="800"/>
      <c r="K2587" s="782"/>
      <c r="L2587" s="807">
        <f t="shared" si="193"/>
        <v>108</v>
      </c>
      <c r="M2587" s="782"/>
      <c r="N2587" s="803">
        <v>9</v>
      </c>
      <c r="O2587" s="800"/>
      <c r="P2587" s="786"/>
      <c r="Q2587" s="945"/>
      <c r="R2587" s="807" t="s">
        <v>16715</v>
      </c>
      <c r="S2587" s="800" t="s">
        <v>8952</v>
      </c>
      <c r="T2587" s="800" t="s">
        <v>16252</v>
      </c>
      <c r="U2587" s="876"/>
      <c r="V2587" s="957">
        <v>3</v>
      </c>
      <c r="W2587" s="877"/>
      <c r="X2587" s="876"/>
      <c r="Y2587" s="876"/>
      <c r="Z2587" s="876"/>
      <c r="AA2587" s="876"/>
      <c r="AB2587" s="877"/>
      <c r="AC2587" s="876" t="s">
        <v>10027</v>
      </c>
      <c r="AD2587" s="876"/>
      <c r="AE2587" s="876"/>
      <c r="AF2587" s="876"/>
      <c r="AG2587" s="876"/>
      <c r="AH2587" s="876"/>
      <c r="AI2587" s="876"/>
      <c r="AJ2587" s="876"/>
    </row>
    <row r="2588" spans="2:36" ht="30" customHeight="1" x14ac:dyDescent="0.25">
      <c r="B2588" s="784">
        <v>2580</v>
      </c>
      <c r="C2588" s="785" t="s">
        <v>3034</v>
      </c>
      <c r="D2588" s="872" t="s">
        <v>16253</v>
      </c>
      <c r="E2588" s="862" t="s">
        <v>16254</v>
      </c>
      <c r="F2588" s="872" t="s">
        <v>16255</v>
      </c>
      <c r="G2588" s="807" t="s">
        <v>3400</v>
      </c>
      <c r="H2588" s="781"/>
      <c r="I2588" s="781"/>
      <c r="J2588" s="800"/>
      <c r="K2588" s="782"/>
      <c r="L2588" s="807">
        <f t="shared" si="193"/>
        <v>30</v>
      </c>
      <c r="M2588" s="782"/>
      <c r="N2588" s="803">
        <v>2.5</v>
      </c>
      <c r="O2588" s="800"/>
      <c r="P2588" s="786"/>
      <c r="Q2588" s="945"/>
      <c r="R2588" s="807" t="s">
        <v>16715</v>
      </c>
      <c r="S2588" s="800" t="s">
        <v>8952</v>
      </c>
      <c r="T2588" s="800" t="s">
        <v>16256</v>
      </c>
      <c r="U2588" s="876"/>
      <c r="V2588" s="957">
        <v>2</v>
      </c>
      <c r="W2588" s="877" t="s">
        <v>13523</v>
      </c>
      <c r="X2588" s="876"/>
      <c r="Y2588" s="876"/>
      <c r="Z2588" s="876"/>
      <c r="AA2588" s="876"/>
      <c r="AB2588" s="877"/>
      <c r="AC2588" s="876" t="s">
        <v>10027</v>
      </c>
      <c r="AD2588" s="876"/>
      <c r="AE2588" s="876"/>
      <c r="AF2588" s="876"/>
      <c r="AG2588" s="876"/>
      <c r="AH2588" s="876"/>
      <c r="AI2588" s="876"/>
      <c r="AJ2588" s="876"/>
    </row>
    <row r="2589" spans="2:36" ht="45" customHeight="1" x14ac:dyDescent="0.25">
      <c r="B2589" s="784">
        <v>2581</v>
      </c>
      <c r="C2589" s="785" t="s">
        <v>2844</v>
      </c>
      <c r="D2589" s="872" t="s">
        <v>2007</v>
      </c>
      <c r="E2589" s="862" t="s">
        <v>16257</v>
      </c>
      <c r="F2589" s="872" t="s">
        <v>16258</v>
      </c>
      <c r="G2589" s="807" t="s">
        <v>3400</v>
      </c>
      <c r="H2589" s="781"/>
      <c r="I2589" s="781"/>
      <c r="J2589" s="800"/>
      <c r="K2589" s="782"/>
      <c r="L2589" s="807">
        <f t="shared" si="193"/>
        <v>108</v>
      </c>
      <c r="M2589" s="782"/>
      <c r="N2589" s="803">
        <v>9</v>
      </c>
      <c r="O2589" s="800"/>
      <c r="P2589" s="786"/>
      <c r="Q2589" s="945"/>
      <c r="R2589" s="807" t="s">
        <v>16715</v>
      </c>
      <c r="S2589" s="800" t="s">
        <v>8952</v>
      </c>
      <c r="T2589" s="800" t="s">
        <v>16259</v>
      </c>
      <c r="U2589" s="876"/>
      <c r="V2589" s="957">
        <v>3</v>
      </c>
      <c r="W2589" s="877" t="s">
        <v>16260</v>
      </c>
      <c r="X2589" s="876"/>
      <c r="Y2589" s="876"/>
      <c r="Z2589" s="876"/>
      <c r="AA2589" s="876"/>
      <c r="AB2589" s="877"/>
      <c r="AC2589" s="876" t="s">
        <v>10027</v>
      </c>
      <c r="AD2589" s="876"/>
      <c r="AE2589" s="876" t="s">
        <v>10027</v>
      </c>
      <c r="AF2589" s="876"/>
      <c r="AG2589" s="876"/>
      <c r="AH2589" s="876"/>
      <c r="AI2589" s="876"/>
      <c r="AJ2589" s="876"/>
    </row>
    <row r="2590" spans="2:36" ht="30" customHeight="1" x14ac:dyDescent="0.25">
      <c r="B2590" s="784">
        <v>2582</v>
      </c>
      <c r="C2590" s="785" t="s">
        <v>1191</v>
      </c>
      <c r="D2590" s="872" t="s">
        <v>16261</v>
      </c>
      <c r="E2590" s="862" t="s">
        <v>16262</v>
      </c>
      <c r="F2590" s="872" t="s">
        <v>16263</v>
      </c>
      <c r="G2590" s="807" t="s">
        <v>3400</v>
      </c>
      <c r="H2590" s="781"/>
      <c r="I2590" s="781"/>
      <c r="J2590" s="800"/>
      <c r="K2590" s="782"/>
      <c r="L2590" s="807">
        <f t="shared" si="193"/>
        <v>184.8</v>
      </c>
      <c r="M2590" s="782"/>
      <c r="N2590" s="803">
        <v>15.4</v>
      </c>
      <c r="O2590" s="800"/>
      <c r="P2590" s="786"/>
      <c r="Q2590" s="945"/>
      <c r="R2590" s="807" t="s">
        <v>16715</v>
      </c>
      <c r="S2590" s="800" t="s">
        <v>8952</v>
      </c>
      <c r="T2590" s="800" t="s">
        <v>16264</v>
      </c>
      <c r="U2590" s="876"/>
      <c r="V2590" s="957">
        <v>4</v>
      </c>
      <c r="W2590" s="877" t="s">
        <v>13490</v>
      </c>
      <c r="X2590" s="876"/>
      <c r="Y2590" s="876"/>
      <c r="Z2590" s="876"/>
      <c r="AA2590" s="876"/>
      <c r="AB2590" s="877"/>
      <c r="AC2590" s="876" t="s">
        <v>10027</v>
      </c>
      <c r="AD2590" s="876"/>
      <c r="AE2590" s="876"/>
      <c r="AF2590" s="876"/>
      <c r="AG2590" s="876"/>
      <c r="AH2590" s="876"/>
      <c r="AI2590" s="876"/>
      <c r="AJ2590" s="876"/>
    </row>
    <row r="2591" spans="2:36" ht="45" customHeight="1" x14ac:dyDescent="0.25">
      <c r="B2591" s="784">
        <v>2583</v>
      </c>
      <c r="C2591" s="874" t="s">
        <v>2759</v>
      </c>
      <c r="D2591" s="872" t="s">
        <v>6560</v>
      </c>
      <c r="E2591" s="862" t="s">
        <v>16265</v>
      </c>
      <c r="F2591" s="872" t="s">
        <v>16266</v>
      </c>
      <c r="G2591" s="807" t="s">
        <v>3400</v>
      </c>
      <c r="H2591" s="781"/>
      <c r="I2591" s="781"/>
      <c r="J2591" s="800"/>
      <c r="K2591" s="782"/>
      <c r="L2591" s="807">
        <f t="shared" si="193"/>
        <v>80.400000000000006</v>
      </c>
      <c r="M2591" s="782"/>
      <c r="N2591" s="803">
        <v>6.7</v>
      </c>
      <c r="O2591" s="800"/>
      <c r="P2591" s="786"/>
      <c r="Q2591" s="945"/>
      <c r="R2591" s="807" t="s">
        <v>16715</v>
      </c>
      <c r="S2591" s="800" t="s">
        <v>8952</v>
      </c>
      <c r="T2591" s="800" t="s">
        <v>16267</v>
      </c>
      <c r="U2591" s="876"/>
      <c r="V2591" s="957"/>
      <c r="W2591" s="877"/>
      <c r="X2591" s="876"/>
      <c r="Y2591" s="876"/>
      <c r="Z2591" s="877" t="s">
        <v>16373</v>
      </c>
      <c r="AA2591" s="876"/>
      <c r="AB2591" s="877"/>
      <c r="AC2591" s="876" t="s">
        <v>10027</v>
      </c>
      <c r="AD2591" s="876"/>
      <c r="AE2591" s="876" t="s">
        <v>10027</v>
      </c>
      <c r="AF2591" s="876"/>
      <c r="AG2591" s="876"/>
      <c r="AH2591" s="876"/>
      <c r="AI2591" s="876"/>
      <c r="AJ2591" s="876"/>
    </row>
    <row r="2592" spans="2:36" ht="45" customHeight="1" x14ac:dyDescent="0.25">
      <c r="B2592" s="784">
        <v>2584</v>
      </c>
      <c r="C2592" s="874" t="s">
        <v>2759</v>
      </c>
      <c r="D2592" s="872" t="s">
        <v>16268</v>
      </c>
      <c r="E2592" s="862" t="s">
        <v>16269</v>
      </c>
      <c r="F2592" s="872" t="s">
        <v>16270</v>
      </c>
      <c r="G2592" s="807" t="s">
        <v>3400</v>
      </c>
      <c r="H2592" s="781"/>
      <c r="I2592" s="781"/>
      <c r="J2592" s="800"/>
      <c r="K2592" s="782"/>
      <c r="L2592" s="807">
        <f t="shared" si="193"/>
        <v>58.08</v>
      </c>
      <c r="M2592" s="782"/>
      <c r="N2592" s="803">
        <v>4.84</v>
      </c>
      <c r="O2592" s="800"/>
      <c r="P2592" s="786"/>
      <c r="Q2592" s="945"/>
      <c r="R2592" s="807" t="s">
        <v>16715</v>
      </c>
      <c r="S2592" s="800" t="s">
        <v>8952</v>
      </c>
      <c r="T2592" s="800" t="s">
        <v>17239</v>
      </c>
      <c r="U2592" s="876"/>
      <c r="V2592" s="957">
        <v>1</v>
      </c>
      <c r="W2592" s="877" t="s">
        <v>13485</v>
      </c>
      <c r="X2592" s="876"/>
      <c r="Y2592" s="876"/>
      <c r="Z2592" s="876"/>
      <c r="AA2592" s="876"/>
      <c r="AB2592" s="877"/>
      <c r="AC2592" s="876" t="s">
        <v>10027</v>
      </c>
      <c r="AD2592" s="876" t="s">
        <v>10027</v>
      </c>
      <c r="AE2592" s="876" t="s">
        <v>10027</v>
      </c>
      <c r="AF2592" s="876"/>
      <c r="AG2592" s="876"/>
      <c r="AH2592" s="876"/>
      <c r="AI2592" s="876"/>
      <c r="AJ2592" s="876"/>
    </row>
    <row r="2593" spans="2:36" ht="30" customHeight="1" x14ac:dyDescent="0.25">
      <c r="B2593" s="784">
        <v>2585</v>
      </c>
      <c r="C2593" s="785" t="s">
        <v>3034</v>
      </c>
      <c r="D2593" s="872" t="s">
        <v>16115</v>
      </c>
      <c r="E2593" s="862" t="s">
        <v>16271</v>
      </c>
      <c r="F2593" s="872" t="s">
        <v>16272</v>
      </c>
      <c r="G2593" s="807" t="s">
        <v>3400</v>
      </c>
      <c r="H2593" s="781"/>
      <c r="I2593" s="781"/>
      <c r="J2593" s="800"/>
      <c r="K2593" s="782"/>
      <c r="L2593" s="807">
        <f t="shared" si="193"/>
        <v>264</v>
      </c>
      <c r="M2593" s="782"/>
      <c r="N2593" s="803">
        <v>22</v>
      </c>
      <c r="O2593" s="800"/>
      <c r="P2593" s="786"/>
      <c r="Q2593" s="945"/>
      <c r="R2593" s="807" t="s">
        <v>16715</v>
      </c>
      <c r="S2593" s="800" t="s">
        <v>8952</v>
      </c>
      <c r="T2593" s="800" t="s">
        <v>16273</v>
      </c>
      <c r="U2593" s="876"/>
      <c r="V2593" s="957"/>
      <c r="W2593" s="877"/>
      <c r="X2593" s="876"/>
      <c r="Y2593" s="876"/>
      <c r="Z2593" s="876"/>
      <c r="AA2593" s="876">
        <v>1</v>
      </c>
      <c r="AB2593" s="877" t="s">
        <v>10525</v>
      </c>
      <c r="AC2593" s="876" t="s">
        <v>10027</v>
      </c>
      <c r="AD2593" s="876"/>
      <c r="AE2593" s="876"/>
      <c r="AF2593" s="876"/>
      <c r="AG2593" s="876"/>
      <c r="AH2593" s="876"/>
      <c r="AI2593" s="876"/>
      <c r="AJ2593" s="876"/>
    </row>
    <row r="2594" spans="2:36" ht="30" customHeight="1" x14ac:dyDescent="0.25">
      <c r="B2594" s="784">
        <v>2586</v>
      </c>
      <c r="C2594" s="785" t="s">
        <v>3034</v>
      </c>
      <c r="D2594" s="872" t="s">
        <v>16274</v>
      </c>
      <c r="E2594" s="862" t="s">
        <v>16275</v>
      </c>
      <c r="F2594" s="872" t="s">
        <v>3469</v>
      </c>
      <c r="G2594" s="807" t="s">
        <v>3400</v>
      </c>
      <c r="H2594" s="781"/>
      <c r="I2594" s="781"/>
      <c r="J2594" s="800"/>
      <c r="K2594" s="782"/>
      <c r="L2594" s="807">
        <f t="shared" si="193"/>
        <v>304.08</v>
      </c>
      <c r="M2594" s="782"/>
      <c r="N2594" s="803">
        <v>25.34</v>
      </c>
      <c r="O2594" s="800"/>
      <c r="P2594" s="786"/>
      <c r="Q2594" s="945"/>
      <c r="R2594" s="807" t="s">
        <v>16715</v>
      </c>
      <c r="S2594" s="800" t="s">
        <v>8952</v>
      </c>
      <c r="T2594" s="857" t="s">
        <v>3472</v>
      </c>
      <c r="U2594" s="876"/>
      <c r="V2594" s="957"/>
      <c r="W2594" s="877"/>
      <c r="X2594" s="876"/>
      <c r="Y2594" s="876"/>
      <c r="Z2594" s="876"/>
      <c r="AA2594" s="876">
        <v>1</v>
      </c>
      <c r="AB2594" s="877" t="s">
        <v>16276</v>
      </c>
      <c r="AC2594" s="876" t="s">
        <v>10027</v>
      </c>
      <c r="AD2594" s="876"/>
      <c r="AE2594" s="876" t="s">
        <v>10027</v>
      </c>
      <c r="AF2594" s="876"/>
      <c r="AG2594" s="876"/>
      <c r="AH2594" s="876"/>
      <c r="AI2594" s="876"/>
      <c r="AJ2594" s="876"/>
    </row>
    <row r="2595" spans="2:36" ht="30" customHeight="1" x14ac:dyDescent="0.25">
      <c r="B2595" s="784">
        <v>2587</v>
      </c>
      <c r="C2595" s="785" t="s">
        <v>2844</v>
      </c>
      <c r="D2595" s="872" t="s">
        <v>16277</v>
      </c>
      <c r="E2595" s="862" t="s">
        <v>16278</v>
      </c>
      <c r="F2595" s="872" t="s">
        <v>16279</v>
      </c>
      <c r="G2595" s="807" t="s">
        <v>3400</v>
      </c>
      <c r="H2595" s="781"/>
      <c r="I2595" s="781"/>
      <c r="J2595" s="800"/>
      <c r="K2595" s="782"/>
      <c r="L2595" s="807">
        <f t="shared" si="193"/>
        <v>422.40000000000003</v>
      </c>
      <c r="M2595" s="782"/>
      <c r="N2595" s="803">
        <v>35.200000000000003</v>
      </c>
      <c r="O2595" s="800"/>
      <c r="P2595" s="786"/>
      <c r="Q2595" s="945"/>
      <c r="R2595" s="807" t="s">
        <v>16715</v>
      </c>
      <c r="S2595" s="800" t="s">
        <v>8952</v>
      </c>
      <c r="T2595" s="800" t="s">
        <v>17240</v>
      </c>
      <c r="U2595" s="876"/>
      <c r="V2595" s="957"/>
      <c r="W2595" s="877"/>
      <c r="X2595" s="876"/>
      <c r="Y2595" s="876"/>
      <c r="Z2595" s="876"/>
      <c r="AA2595" s="876">
        <v>1</v>
      </c>
      <c r="AB2595" s="877" t="s">
        <v>10525</v>
      </c>
      <c r="AC2595" s="876"/>
      <c r="AD2595" s="876"/>
      <c r="AE2595" s="876"/>
      <c r="AF2595" s="876"/>
      <c r="AG2595" s="876"/>
      <c r="AH2595" s="876"/>
      <c r="AI2595" s="876"/>
      <c r="AJ2595" s="876"/>
    </row>
    <row r="2596" spans="2:36" ht="45" customHeight="1" x14ac:dyDescent="0.25">
      <c r="B2596" s="784">
        <v>2588</v>
      </c>
      <c r="C2596" s="785" t="s">
        <v>3034</v>
      </c>
      <c r="D2596" s="872" t="s">
        <v>8501</v>
      </c>
      <c r="E2596" s="862" t="s">
        <v>16280</v>
      </c>
      <c r="F2596" s="872" t="s">
        <v>6353</v>
      </c>
      <c r="G2596" s="807" t="s">
        <v>3400</v>
      </c>
      <c r="H2596" s="781"/>
      <c r="I2596" s="781"/>
      <c r="J2596" s="800"/>
      <c r="K2596" s="782"/>
      <c r="L2596" s="807">
        <f t="shared" si="193"/>
        <v>96</v>
      </c>
      <c r="M2596" s="782"/>
      <c r="N2596" s="803">
        <v>8</v>
      </c>
      <c r="O2596" s="800"/>
      <c r="P2596" s="786"/>
      <c r="Q2596" s="945"/>
      <c r="R2596" s="807" t="s">
        <v>16715</v>
      </c>
      <c r="S2596" s="800" t="s">
        <v>8952</v>
      </c>
      <c r="T2596" s="800" t="s">
        <v>16281</v>
      </c>
      <c r="U2596" s="876"/>
      <c r="V2596" s="957"/>
      <c r="W2596" s="877"/>
      <c r="X2596" s="876"/>
      <c r="Y2596" s="876"/>
      <c r="Z2596" s="876"/>
      <c r="AA2596" s="876">
        <v>1</v>
      </c>
      <c r="AB2596" s="877" t="s">
        <v>13494</v>
      </c>
      <c r="AC2596" s="876"/>
      <c r="AD2596" s="876"/>
      <c r="AE2596" s="876"/>
      <c r="AF2596" s="876"/>
      <c r="AG2596" s="876"/>
      <c r="AH2596" s="876"/>
      <c r="AI2596" s="876"/>
      <c r="AJ2596" s="876"/>
    </row>
    <row r="2597" spans="2:36" ht="90" customHeight="1" x14ac:dyDescent="0.25">
      <c r="B2597" s="784">
        <v>2589</v>
      </c>
      <c r="C2597" s="785" t="s">
        <v>3162</v>
      </c>
      <c r="D2597" s="872" t="s">
        <v>16282</v>
      </c>
      <c r="E2597" s="862" t="s">
        <v>16283</v>
      </c>
      <c r="F2597" s="872" t="s">
        <v>6339</v>
      </c>
      <c r="G2597" s="807" t="s">
        <v>3400</v>
      </c>
      <c r="H2597" s="781"/>
      <c r="I2597" s="781"/>
      <c r="J2597" s="800" t="s">
        <v>16284</v>
      </c>
      <c r="K2597" s="782"/>
      <c r="L2597" s="807">
        <f t="shared" si="193"/>
        <v>77.88</v>
      </c>
      <c r="M2597" s="782"/>
      <c r="N2597" s="803">
        <v>6.49</v>
      </c>
      <c r="O2597" s="800"/>
      <c r="P2597" s="786"/>
      <c r="Q2597" s="945"/>
      <c r="R2597" s="807" t="s">
        <v>16715</v>
      </c>
      <c r="S2597" s="800" t="s">
        <v>8952</v>
      </c>
      <c r="T2597" s="800" t="s">
        <v>16285</v>
      </c>
      <c r="U2597" s="876"/>
      <c r="V2597" s="957">
        <v>5</v>
      </c>
      <c r="W2597" s="877" t="s">
        <v>16286</v>
      </c>
      <c r="X2597" s="876"/>
      <c r="Y2597" s="876"/>
      <c r="Z2597" s="876"/>
      <c r="AA2597" s="876"/>
      <c r="AB2597" s="877"/>
      <c r="AC2597" s="876" t="s">
        <v>10027</v>
      </c>
      <c r="AD2597" s="876"/>
      <c r="AE2597" s="876"/>
      <c r="AF2597" s="876"/>
      <c r="AG2597" s="876"/>
      <c r="AH2597" s="876"/>
      <c r="AI2597" s="876"/>
      <c r="AJ2597" s="876"/>
    </row>
    <row r="2598" spans="2:36" ht="105" customHeight="1" x14ac:dyDescent="0.25">
      <c r="B2598" s="784">
        <v>2590</v>
      </c>
      <c r="C2598" s="785" t="s">
        <v>2817</v>
      </c>
      <c r="D2598" s="792" t="s">
        <v>8894</v>
      </c>
      <c r="E2598" s="793" t="s">
        <v>16300</v>
      </c>
      <c r="F2598" s="792" t="s">
        <v>4797</v>
      </c>
      <c r="G2598" s="794" t="s">
        <v>3400</v>
      </c>
      <c r="H2598" s="796"/>
      <c r="I2598" s="796"/>
      <c r="J2598" s="796"/>
      <c r="K2598" s="796"/>
      <c r="L2598" s="807">
        <f t="shared" si="193"/>
        <v>192</v>
      </c>
      <c r="M2598" s="796"/>
      <c r="N2598" s="797">
        <v>16</v>
      </c>
      <c r="O2598" s="795"/>
      <c r="P2598" s="795"/>
      <c r="Q2598" s="796"/>
      <c r="R2598" s="807" t="s">
        <v>16715</v>
      </c>
      <c r="S2598" s="807" t="s">
        <v>8952</v>
      </c>
      <c r="T2598" s="796" t="s">
        <v>4800</v>
      </c>
      <c r="U2598" s="807"/>
      <c r="V2598" s="963"/>
      <c r="W2598" s="807"/>
      <c r="X2598" s="807"/>
      <c r="Y2598" s="807"/>
      <c r="Z2598" s="807"/>
      <c r="AA2598" s="807">
        <v>1</v>
      </c>
      <c r="AB2598" s="807" t="s">
        <v>16298</v>
      </c>
      <c r="AC2598" s="807"/>
      <c r="AD2598" s="807"/>
      <c r="AE2598" s="807"/>
      <c r="AF2598" s="807"/>
      <c r="AG2598" s="807"/>
      <c r="AH2598" s="807"/>
      <c r="AI2598" s="807"/>
      <c r="AJ2598" s="807"/>
    </row>
    <row r="2599" spans="2:36" ht="45" customHeight="1" x14ac:dyDescent="0.25">
      <c r="B2599" s="784">
        <v>2591</v>
      </c>
      <c r="C2599" s="874" t="s">
        <v>2759</v>
      </c>
      <c r="D2599" s="872" t="s">
        <v>16326</v>
      </c>
      <c r="E2599" s="862" t="s">
        <v>16327</v>
      </c>
      <c r="F2599" s="884" t="s">
        <v>16328</v>
      </c>
      <c r="G2599" s="782" t="s">
        <v>7737</v>
      </c>
      <c r="H2599" s="781"/>
      <c r="I2599" s="781"/>
      <c r="J2599" s="781"/>
      <c r="K2599" s="781"/>
      <c r="L2599" s="807">
        <f t="shared" si="193"/>
        <v>13.200000000000001</v>
      </c>
      <c r="M2599" s="781"/>
      <c r="N2599" s="800">
        <v>1.1000000000000001</v>
      </c>
      <c r="O2599" s="800"/>
      <c r="P2599" s="800"/>
      <c r="Q2599" s="800" t="s">
        <v>16329</v>
      </c>
      <c r="R2599" s="807" t="s">
        <v>17287</v>
      </c>
      <c r="S2599" s="800" t="s">
        <v>9057</v>
      </c>
      <c r="T2599" s="800"/>
      <c r="U2599" s="876"/>
      <c r="V2599" s="960">
        <v>1</v>
      </c>
      <c r="W2599" s="877" t="s">
        <v>12160</v>
      </c>
      <c r="X2599" s="876"/>
      <c r="Y2599" s="876"/>
      <c r="Z2599" s="876"/>
      <c r="AA2599" s="876"/>
      <c r="AB2599" s="876"/>
      <c r="AC2599" s="876"/>
      <c r="AD2599" s="876"/>
      <c r="AE2599" s="876"/>
      <c r="AF2599" s="876"/>
      <c r="AG2599" s="876"/>
      <c r="AH2599" s="876"/>
      <c r="AI2599" s="876"/>
      <c r="AJ2599" s="876"/>
    </row>
    <row r="2600" spans="2:36" ht="45" customHeight="1" x14ac:dyDescent="0.25">
      <c r="B2600" s="784">
        <v>2592</v>
      </c>
      <c r="C2600" s="785" t="s">
        <v>2844</v>
      </c>
      <c r="D2600" s="872" t="s">
        <v>8375</v>
      </c>
      <c r="E2600" s="862" t="s">
        <v>16330</v>
      </c>
      <c r="F2600" s="884" t="s">
        <v>11312</v>
      </c>
      <c r="G2600" s="782" t="s">
        <v>7737</v>
      </c>
      <c r="H2600" s="781"/>
      <c r="I2600" s="781"/>
      <c r="J2600" s="781"/>
      <c r="K2600" s="781"/>
      <c r="L2600" s="807">
        <f t="shared" si="193"/>
        <v>13.200000000000001</v>
      </c>
      <c r="M2600" s="781"/>
      <c r="N2600" s="800">
        <v>1.1000000000000001</v>
      </c>
      <c r="O2600" s="800"/>
      <c r="P2600" s="800"/>
      <c r="Q2600" s="800" t="s">
        <v>16331</v>
      </c>
      <c r="R2600" s="807" t="s">
        <v>17287</v>
      </c>
      <c r="S2600" s="800" t="s">
        <v>8952</v>
      </c>
      <c r="T2600" s="800" t="s">
        <v>16332</v>
      </c>
      <c r="U2600" s="876"/>
      <c r="V2600" s="960">
        <v>1</v>
      </c>
      <c r="W2600" s="877" t="s">
        <v>16333</v>
      </c>
      <c r="X2600" s="876"/>
      <c r="Y2600" s="876"/>
      <c r="Z2600" s="876"/>
      <c r="AA2600" s="876"/>
      <c r="AB2600" s="876"/>
      <c r="AC2600" s="876" t="s">
        <v>10027</v>
      </c>
      <c r="AD2600" s="876"/>
      <c r="AE2600" s="876"/>
      <c r="AF2600" s="876"/>
      <c r="AG2600" s="876"/>
      <c r="AH2600" s="876"/>
      <c r="AI2600" s="876"/>
      <c r="AJ2600" s="876"/>
    </row>
    <row r="2601" spans="2:36" ht="45" customHeight="1" x14ac:dyDescent="0.25">
      <c r="B2601" s="784">
        <v>2593</v>
      </c>
      <c r="C2601" s="874" t="s">
        <v>2759</v>
      </c>
      <c r="D2601" s="872" t="s">
        <v>16334</v>
      </c>
      <c r="E2601" s="862" t="s">
        <v>16335</v>
      </c>
      <c r="F2601" s="884" t="s">
        <v>11318</v>
      </c>
      <c r="G2601" s="782" t="s">
        <v>7737</v>
      </c>
      <c r="H2601" s="781"/>
      <c r="I2601" s="781"/>
      <c r="J2601" s="781"/>
      <c r="K2601" s="781"/>
      <c r="L2601" s="807">
        <f t="shared" si="193"/>
        <v>19.200000000000003</v>
      </c>
      <c r="M2601" s="781"/>
      <c r="N2601" s="800">
        <v>1.6</v>
      </c>
      <c r="O2601" s="800"/>
      <c r="P2601" s="800"/>
      <c r="Q2601" s="800" t="s">
        <v>11326</v>
      </c>
      <c r="R2601" s="807" t="s">
        <v>17287</v>
      </c>
      <c r="S2601" s="800" t="s">
        <v>8952</v>
      </c>
      <c r="T2601" s="800" t="s">
        <v>16336</v>
      </c>
      <c r="U2601" s="876"/>
      <c r="V2601" s="957"/>
      <c r="W2601" s="877"/>
      <c r="X2601" s="876"/>
      <c r="Y2601" s="876"/>
      <c r="Z2601" s="877" t="s">
        <v>16372</v>
      </c>
      <c r="AA2601" s="876"/>
      <c r="AB2601" s="876"/>
      <c r="AC2601" s="876" t="s">
        <v>10027</v>
      </c>
      <c r="AD2601" s="876" t="s">
        <v>10027</v>
      </c>
      <c r="AE2601" s="876" t="s">
        <v>10027</v>
      </c>
      <c r="AF2601" s="876"/>
      <c r="AG2601" s="876"/>
      <c r="AH2601" s="876"/>
      <c r="AI2601" s="876"/>
      <c r="AJ2601" s="876"/>
    </row>
    <row r="2602" spans="2:36" ht="30" customHeight="1" x14ac:dyDescent="0.25">
      <c r="B2602" s="784">
        <v>2594</v>
      </c>
      <c r="C2602" s="785" t="s">
        <v>2844</v>
      </c>
      <c r="D2602" s="872" t="s">
        <v>16337</v>
      </c>
      <c r="E2602" s="862" t="s">
        <v>16338</v>
      </c>
      <c r="F2602" s="884" t="s">
        <v>16339</v>
      </c>
      <c r="G2602" s="782" t="s">
        <v>7737</v>
      </c>
      <c r="H2602" s="781"/>
      <c r="I2602" s="781"/>
      <c r="J2602" s="781"/>
      <c r="K2602" s="781"/>
      <c r="L2602" s="807">
        <f t="shared" si="193"/>
        <v>21.240000000000002</v>
      </c>
      <c r="M2602" s="781"/>
      <c r="N2602" s="800">
        <v>1.77</v>
      </c>
      <c r="O2602" s="800"/>
      <c r="P2602" s="800"/>
      <c r="Q2602" s="800" t="s">
        <v>16340</v>
      </c>
      <c r="R2602" s="807" t="s">
        <v>17287</v>
      </c>
      <c r="S2602" s="800" t="s">
        <v>9057</v>
      </c>
      <c r="T2602" s="800"/>
      <c r="U2602" s="876"/>
      <c r="V2602" s="960">
        <v>1</v>
      </c>
      <c r="W2602" s="877"/>
      <c r="X2602" s="876"/>
      <c r="Y2602" s="876"/>
      <c r="Z2602" s="876"/>
      <c r="AA2602" s="876"/>
      <c r="AB2602" s="876"/>
      <c r="AC2602" s="876"/>
      <c r="AD2602" s="876"/>
      <c r="AE2602" s="876"/>
      <c r="AF2602" s="876"/>
      <c r="AG2602" s="876"/>
      <c r="AH2602" s="876"/>
      <c r="AI2602" s="876"/>
      <c r="AJ2602" s="876"/>
    </row>
    <row r="2603" spans="2:36" ht="45" customHeight="1" x14ac:dyDescent="0.25">
      <c r="B2603" s="784">
        <v>2595</v>
      </c>
      <c r="C2603" s="874" t="s">
        <v>2790</v>
      </c>
      <c r="D2603" s="872" t="s">
        <v>16341</v>
      </c>
      <c r="E2603" s="862" t="s">
        <v>16342</v>
      </c>
      <c r="F2603" s="884" t="s">
        <v>16343</v>
      </c>
      <c r="G2603" s="782" t="s">
        <v>7737</v>
      </c>
      <c r="H2603" s="781"/>
      <c r="I2603" s="781"/>
      <c r="J2603" s="781"/>
      <c r="K2603" s="781"/>
      <c r="L2603" s="807">
        <f t="shared" si="193"/>
        <v>7.92</v>
      </c>
      <c r="M2603" s="781"/>
      <c r="N2603" s="800">
        <v>0.66</v>
      </c>
      <c r="O2603" s="800"/>
      <c r="P2603" s="800"/>
      <c r="Q2603" s="800" t="s">
        <v>16344</v>
      </c>
      <c r="R2603" s="807" t="s">
        <v>17287</v>
      </c>
      <c r="S2603" s="800" t="s">
        <v>9057</v>
      </c>
      <c r="T2603" s="800"/>
      <c r="U2603" s="876"/>
      <c r="V2603" s="960">
        <v>1</v>
      </c>
      <c r="W2603" s="877" t="s">
        <v>16345</v>
      </c>
      <c r="X2603" s="876"/>
      <c r="Y2603" s="876"/>
      <c r="Z2603" s="876"/>
      <c r="AA2603" s="876"/>
      <c r="AB2603" s="876"/>
      <c r="AC2603" s="876"/>
      <c r="AD2603" s="876"/>
      <c r="AE2603" s="876"/>
      <c r="AF2603" s="876"/>
      <c r="AG2603" s="876"/>
      <c r="AH2603" s="876"/>
      <c r="AI2603" s="876"/>
      <c r="AJ2603" s="876"/>
    </row>
    <row r="2604" spans="2:36" ht="45" customHeight="1" x14ac:dyDescent="0.25">
      <c r="B2604" s="784">
        <v>2596</v>
      </c>
      <c r="C2604" s="874" t="s">
        <v>2768</v>
      </c>
      <c r="D2604" s="872" t="s">
        <v>16346</v>
      </c>
      <c r="E2604" s="862" t="s">
        <v>16347</v>
      </c>
      <c r="F2604" s="884" t="s">
        <v>16348</v>
      </c>
      <c r="G2604" s="782" t="s">
        <v>7737</v>
      </c>
      <c r="H2604" s="781"/>
      <c r="I2604" s="781"/>
      <c r="J2604" s="781"/>
      <c r="K2604" s="781"/>
      <c r="L2604" s="807">
        <f t="shared" si="193"/>
        <v>13.200000000000001</v>
      </c>
      <c r="M2604" s="781"/>
      <c r="N2604" s="800">
        <v>1.1000000000000001</v>
      </c>
      <c r="O2604" s="800"/>
      <c r="P2604" s="800"/>
      <c r="Q2604" s="800" t="s">
        <v>16349</v>
      </c>
      <c r="R2604" s="807" t="s">
        <v>17287</v>
      </c>
      <c r="S2604" s="800" t="s">
        <v>8952</v>
      </c>
      <c r="T2604" s="800" t="s">
        <v>17241</v>
      </c>
      <c r="U2604" s="876"/>
      <c r="V2604" s="960">
        <v>1</v>
      </c>
      <c r="W2604" s="877" t="s">
        <v>16350</v>
      </c>
      <c r="X2604" s="876"/>
      <c r="Y2604" s="876"/>
      <c r="Z2604" s="876"/>
      <c r="AA2604" s="876"/>
      <c r="AB2604" s="876"/>
      <c r="AC2604" s="876"/>
      <c r="AD2604" s="876"/>
      <c r="AE2604" s="876"/>
      <c r="AF2604" s="876"/>
      <c r="AG2604" s="876"/>
      <c r="AH2604" s="876"/>
      <c r="AI2604" s="876"/>
      <c r="AJ2604" s="876"/>
    </row>
    <row r="2605" spans="2:36" ht="45" customHeight="1" x14ac:dyDescent="0.25">
      <c r="B2605" s="784">
        <v>2597</v>
      </c>
      <c r="C2605" s="878" t="s">
        <v>9500</v>
      </c>
      <c r="D2605" s="872" t="s">
        <v>16351</v>
      </c>
      <c r="E2605" s="862" t="s">
        <v>16352</v>
      </c>
      <c r="F2605" s="884" t="s">
        <v>16353</v>
      </c>
      <c r="G2605" s="782" t="s">
        <v>7737</v>
      </c>
      <c r="H2605" s="781"/>
      <c r="I2605" s="781"/>
      <c r="J2605" s="781"/>
      <c r="K2605" s="781"/>
      <c r="L2605" s="807">
        <f t="shared" si="193"/>
        <v>192</v>
      </c>
      <c r="M2605" s="781"/>
      <c r="N2605" s="800">
        <v>16</v>
      </c>
      <c r="O2605" s="800"/>
      <c r="P2605" s="800"/>
      <c r="Q2605" s="800" t="s">
        <v>16354</v>
      </c>
      <c r="R2605" s="807" t="s">
        <v>17287</v>
      </c>
      <c r="S2605" s="800" t="s">
        <v>8952</v>
      </c>
      <c r="T2605" s="800" t="s">
        <v>16355</v>
      </c>
      <c r="U2605" s="876"/>
      <c r="V2605" s="960"/>
      <c r="W2605" s="877"/>
      <c r="X2605" s="876"/>
      <c r="Y2605" s="876"/>
      <c r="Z2605" s="876"/>
      <c r="AA2605" s="876">
        <v>1</v>
      </c>
      <c r="AB2605" s="876" t="s">
        <v>12160</v>
      </c>
      <c r="AC2605" s="876" t="s">
        <v>10027</v>
      </c>
      <c r="AD2605" s="876"/>
      <c r="AE2605" s="876" t="s">
        <v>10027</v>
      </c>
      <c r="AF2605" s="876"/>
      <c r="AG2605" s="876"/>
      <c r="AH2605" s="876"/>
      <c r="AI2605" s="876"/>
      <c r="AJ2605" s="876"/>
    </row>
    <row r="2606" spans="2:36" ht="75" customHeight="1" x14ac:dyDescent="0.25">
      <c r="B2606" s="784">
        <v>2598</v>
      </c>
      <c r="C2606" s="878" t="s">
        <v>9500</v>
      </c>
      <c r="D2606" s="872" t="s">
        <v>16369</v>
      </c>
      <c r="E2606" s="862" t="s">
        <v>16356</v>
      </c>
      <c r="F2606" s="872" t="s">
        <v>16357</v>
      </c>
      <c r="G2606" s="782" t="s">
        <v>7737</v>
      </c>
      <c r="H2606" s="781"/>
      <c r="I2606" s="781"/>
      <c r="J2606" s="781"/>
      <c r="K2606" s="781"/>
      <c r="L2606" s="807">
        <f t="shared" si="193"/>
        <v>19.200000000000003</v>
      </c>
      <c r="M2606" s="781"/>
      <c r="N2606" s="800">
        <v>1.6</v>
      </c>
      <c r="O2606" s="800"/>
      <c r="P2606" s="800"/>
      <c r="Q2606" s="800" t="s">
        <v>16357</v>
      </c>
      <c r="R2606" s="807" t="s">
        <v>17287</v>
      </c>
      <c r="S2606" s="800" t="s">
        <v>8952</v>
      </c>
      <c r="T2606" s="800" t="s">
        <v>16358</v>
      </c>
      <c r="U2606" s="876"/>
      <c r="V2606" s="957"/>
      <c r="W2606" s="877"/>
      <c r="X2606" s="876"/>
      <c r="Y2606" s="876"/>
      <c r="Z2606" s="877" t="s">
        <v>16371</v>
      </c>
      <c r="AA2606" s="876"/>
      <c r="AB2606" s="876"/>
      <c r="AC2606" s="876"/>
      <c r="AD2606" s="876"/>
      <c r="AE2606" s="876"/>
      <c r="AF2606" s="876"/>
      <c r="AG2606" s="876"/>
      <c r="AH2606" s="876"/>
      <c r="AI2606" s="876"/>
      <c r="AJ2606" s="876"/>
    </row>
    <row r="2607" spans="2:36" ht="60" customHeight="1" x14ac:dyDescent="0.25">
      <c r="B2607" s="784">
        <v>2599</v>
      </c>
      <c r="C2607" s="878" t="s">
        <v>9386</v>
      </c>
      <c r="D2607" s="872" t="s">
        <v>16359</v>
      </c>
      <c r="E2607" s="862" t="s">
        <v>16360</v>
      </c>
      <c r="F2607" s="872" t="s">
        <v>16361</v>
      </c>
      <c r="G2607" s="782" t="s">
        <v>7737</v>
      </c>
      <c r="H2607" s="781"/>
      <c r="I2607" s="781"/>
      <c r="J2607" s="781"/>
      <c r="K2607" s="781"/>
      <c r="L2607" s="807">
        <f t="shared" si="193"/>
        <v>18</v>
      </c>
      <c r="M2607" s="781"/>
      <c r="N2607" s="800">
        <v>1.5</v>
      </c>
      <c r="O2607" s="800"/>
      <c r="P2607" s="800"/>
      <c r="Q2607" s="800" t="s">
        <v>16361</v>
      </c>
      <c r="R2607" s="807" t="s">
        <v>17287</v>
      </c>
      <c r="S2607" s="800" t="s">
        <v>8952</v>
      </c>
      <c r="T2607" s="800" t="s">
        <v>16362</v>
      </c>
      <c r="U2607" s="876"/>
      <c r="V2607" s="957"/>
      <c r="W2607" s="877"/>
      <c r="X2607" s="876"/>
      <c r="Y2607" s="877"/>
      <c r="Z2607" s="877" t="s">
        <v>16370</v>
      </c>
      <c r="AA2607" s="876"/>
      <c r="AB2607" s="876"/>
      <c r="AC2607" s="876" t="s">
        <v>10027</v>
      </c>
      <c r="AD2607" s="876"/>
      <c r="AE2607" s="876"/>
      <c r="AF2607" s="876"/>
      <c r="AG2607" s="876"/>
      <c r="AH2607" s="876"/>
      <c r="AI2607" s="876"/>
      <c r="AJ2607" s="876"/>
    </row>
    <row r="2608" spans="2:36" ht="75" customHeight="1" x14ac:dyDescent="0.25">
      <c r="B2608" s="784">
        <v>2600</v>
      </c>
      <c r="C2608" s="874" t="s">
        <v>2768</v>
      </c>
      <c r="D2608" s="872" t="s">
        <v>8418</v>
      </c>
      <c r="E2608" s="862" t="s">
        <v>16363</v>
      </c>
      <c r="F2608" s="872" t="s">
        <v>16364</v>
      </c>
      <c r="G2608" s="782" t="s">
        <v>7737</v>
      </c>
      <c r="H2608" s="781"/>
      <c r="I2608" s="781"/>
      <c r="J2608" s="781"/>
      <c r="K2608" s="781"/>
      <c r="L2608" s="807">
        <f t="shared" si="193"/>
        <v>16.919999999999998</v>
      </c>
      <c r="M2608" s="781"/>
      <c r="N2608" s="800">
        <v>1.41</v>
      </c>
      <c r="O2608" s="800"/>
      <c r="P2608" s="800"/>
      <c r="Q2608" s="800" t="s">
        <v>16364</v>
      </c>
      <c r="R2608" s="807" t="s">
        <v>17287</v>
      </c>
      <c r="S2608" s="800" t="s">
        <v>9057</v>
      </c>
      <c r="T2608" s="800"/>
      <c r="U2608" s="876"/>
      <c r="V2608" s="957">
        <v>1</v>
      </c>
      <c r="W2608" s="877"/>
      <c r="X2608" s="876"/>
      <c r="Y2608" s="876"/>
      <c r="Z2608" s="876"/>
      <c r="AA2608" s="876"/>
      <c r="AB2608" s="876"/>
      <c r="AC2608" s="876"/>
      <c r="AD2608" s="876"/>
      <c r="AE2608" s="876"/>
      <c r="AF2608" s="876"/>
      <c r="AG2608" s="876"/>
      <c r="AH2608" s="876"/>
      <c r="AI2608" s="876"/>
      <c r="AJ2608" s="876"/>
    </row>
    <row r="2609" spans="2:36" ht="45" customHeight="1" x14ac:dyDescent="0.25">
      <c r="B2609" s="784">
        <v>2601</v>
      </c>
      <c r="C2609" s="874" t="s">
        <v>2759</v>
      </c>
      <c r="D2609" s="872" t="s">
        <v>16365</v>
      </c>
      <c r="E2609" s="862" t="s">
        <v>16366</v>
      </c>
      <c r="F2609" s="872" t="s">
        <v>16367</v>
      </c>
      <c r="G2609" s="782" t="s">
        <v>7737</v>
      </c>
      <c r="H2609" s="781"/>
      <c r="I2609" s="781"/>
      <c r="J2609" s="781"/>
      <c r="K2609" s="781"/>
      <c r="L2609" s="807">
        <f t="shared" si="193"/>
        <v>27</v>
      </c>
      <c r="M2609" s="781"/>
      <c r="N2609" s="800">
        <v>2.25</v>
      </c>
      <c r="O2609" s="800"/>
      <c r="P2609" s="800"/>
      <c r="Q2609" s="800" t="s">
        <v>16367</v>
      </c>
      <c r="R2609" s="807" t="s">
        <v>17287</v>
      </c>
      <c r="S2609" s="800" t="s">
        <v>8952</v>
      </c>
      <c r="T2609" s="800" t="s">
        <v>16368</v>
      </c>
      <c r="U2609" s="876"/>
      <c r="V2609" s="962"/>
      <c r="W2609" s="877"/>
      <c r="X2609" s="876"/>
      <c r="Y2609" s="876"/>
      <c r="Z2609" s="877" t="s">
        <v>13499</v>
      </c>
      <c r="AA2609" s="876"/>
      <c r="AB2609" s="876"/>
      <c r="AC2609" s="876"/>
      <c r="AD2609" s="876"/>
      <c r="AE2609" s="876"/>
      <c r="AF2609" s="876"/>
      <c r="AG2609" s="876"/>
      <c r="AH2609" s="876"/>
      <c r="AI2609" s="876"/>
      <c r="AJ2609" s="876"/>
    </row>
    <row r="2610" spans="2:36" ht="45" customHeight="1" x14ac:dyDescent="0.25">
      <c r="B2610" s="784">
        <v>2602</v>
      </c>
      <c r="C2610" s="874" t="s">
        <v>2759</v>
      </c>
      <c r="D2610" s="872" t="s">
        <v>16458</v>
      </c>
      <c r="E2610" s="862" t="s">
        <v>16459</v>
      </c>
      <c r="F2610" s="872" t="s">
        <v>16460</v>
      </c>
      <c r="G2610" s="800" t="s">
        <v>10200</v>
      </c>
      <c r="H2610" s="781"/>
      <c r="I2610" s="781"/>
      <c r="J2610" s="781"/>
      <c r="K2610" s="781"/>
      <c r="L2610" s="807"/>
      <c r="M2610" s="781"/>
      <c r="N2610" s="800"/>
      <c r="O2610" s="800"/>
      <c r="P2610" s="800"/>
      <c r="Q2610" s="800" t="s">
        <v>16461</v>
      </c>
      <c r="R2610" s="807" t="s">
        <v>16715</v>
      </c>
      <c r="S2610" s="800" t="s">
        <v>9057</v>
      </c>
      <c r="T2610" s="800"/>
      <c r="U2610" s="876">
        <v>4.5</v>
      </c>
      <c r="V2610" s="962">
        <v>2</v>
      </c>
      <c r="W2610" s="877"/>
      <c r="X2610" s="876"/>
      <c r="Y2610" s="876"/>
      <c r="Z2610" s="877"/>
      <c r="AA2610" s="876"/>
      <c r="AB2610" s="876"/>
      <c r="AC2610" s="876" t="s">
        <v>10027</v>
      </c>
      <c r="AD2610" s="876" t="s">
        <v>10027</v>
      </c>
      <c r="AE2610" s="876" t="s">
        <v>10027</v>
      </c>
      <c r="AF2610" s="876"/>
      <c r="AG2610" s="876"/>
      <c r="AH2610" s="876"/>
      <c r="AI2610" s="876"/>
      <c r="AJ2610" s="876"/>
    </row>
    <row r="2611" spans="2:36" ht="45" customHeight="1" x14ac:dyDescent="0.25">
      <c r="B2611" s="784">
        <v>2603</v>
      </c>
      <c r="C2611" s="874" t="s">
        <v>2759</v>
      </c>
      <c r="D2611" s="872" t="s">
        <v>16492</v>
      </c>
      <c r="E2611" s="862" t="s">
        <v>16493</v>
      </c>
      <c r="F2611" s="872" t="s">
        <v>16494</v>
      </c>
      <c r="G2611" s="800" t="s">
        <v>10200</v>
      </c>
      <c r="H2611" s="781"/>
      <c r="I2611" s="781"/>
      <c r="J2611" s="781"/>
      <c r="K2611" s="781"/>
      <c r="L2611" s="807">
        <f t="shared" si="193"/>
        <v>118.80000000000001</v>
      </c>
      <c r="M2611" s="781"/>
      <c r="N2611" s="800">
        <v>9.9</v>
      </c>
      <c r="O2611" s="800"/>
      <c r="P2611" s="800"/>
      <c r="Q2611" s="800" t="s">
        <v>16495</v>
      </c>
      <c r="R2611" s="807" t="s">
        <v>16715</v>
      </c>
      <c r="S2611" s="800" t="s">
        <v>8952</v>
      </c>
      <c r="T2611" s="800" t="s">
        <v>17242</v>
      </c>
      <c r="U2611" s="876">
        <v>1.8</v>
      </c>
      <c r="V2611" s="962">
        <v>1</v>
      </c>
      <c r="W2611" s="877" t="s">
        <v>12825</v>
      </c>
      <c r="X2611" s="876"/>
      <c r="Y2611" s="876"/>
      <c r="Z2611" s="877"/>
      <c r="AA2611" s="876"/>
      <c r="AB2611" s="876"/>
      <c r="AC2611" s="876" t="s">
        <v>10027</v>
      </c>
      <c r="AD2611" s="876" t="s">
        <v>10027</v>
      </c>
      <c r="AE2611" s="876" t="s">
        <v>10027</v>
      </c>
      <c r="AF2611" s="876"/>
      <c r="AG2611" s="876"/>
      <c r="AH2611" s="876"/>
      <c r="AI2611" s="876"/>
      <c r="AJ2611" s="876"/>
    </row>
    <row r="2612" spans="2:36" ht="31.5" customHeight="1" x14ac:dyDescent="0.25">
      <c r="B2612" s="784">
        <v>2604</v>
      </c>
      <c r="C2612" s="785" t="s">
        <v>3034</v>
      </c>
      <c r="D2612" s="872" t="s">
        <v>16497</v>
      </c>
      <c r="E2612" s="862" t="s">
        <v>16498</v>
      </c>
      <c r="F2612" s="872" t="s">
        <v>17400</v>
      </c>
      <c r="G2612" s="800" t="s">
        <v>1105</v>
      </c>
      <c r="H2612" s="781"/>
      <c r="I2612" s="781"/>
      <c r="J2612" s="781"/>
      <c r="K2612" s="782">
        <v>2792.3</v>
      </c>
      <c r="L2612" s="807">
        <f t="shared" si="193"/>
        <v>242.88</v>
      </c>
      <c r="M2612" s="807">
        <f t="shared" si="193"/>
        <v>75.239999999999995</v>
      </c>
      <c r="N2612" s="800">
        <v>20.239999999999998</v>
      </c>
      <c r="O2612" s="800">
        <v>6.27</v>
      </c>
      <c r="P2612" s="788" t="s">
        <v>1527</v>
      </c>
      <c r="Q2612" s="800" t="s">
        <v>813</v>
      </c>
      <c r="R2612" s="807" t="s">
        <v>17287</v>
      </c>
      <c r="S2612" s="800" t="s">
        <v>9057</v>
      </c>
      <c r="T2612" s="800"/>
      <c r="U2612" s="876"/>
      <c r="V2612" s="571">
        <v>2</v>
      </c>
      <c r="W2612" s="877"/>
      <c r="X2612" s="876">
        <v>1</v>
      </c>
      <c r="Y2612" s="876"/>
      <c r="Z2612" s="877"/>
      <c r="AA2612" s="876"/>
      <c r="AB2612" s="876"/>
      <c r="AC2612" s="876" t="s">
        <v>10027</v>
      </c>
      <c r="AD2612" s="876" t="s">
        <v>10027</v>
      </c>
      <c r="AE2612" s="876" t="s">
        <v>10027</v>
      </c>
      <c r="AF2612" s="876"/>
      <c r="AG2612" s="876"/>
      <c r="AH2612" s="876"/>
      <c r="AI2612" s="877" t="s">
        <v>17401</v>
      </c>
      <c r="AJ2612" s="876"/>
    </row>
    <row r="2613" spans="2:36" ht="30" customHeight="1" x14ac:dyDescent="0.25">
      <c r="B2613" s="784">
        <v>2605</v>
      </c>
      <c r="C2613" s="785" t="s">
        <v>2809</v>
      </c>
      <c r="D2613" s="872" t="s">
        <v>17155</v>
      </c>
      <c r="E2613" s="862" t="s">
        <v>16500</v>
      </c>
      <c r="F2613" s="872"/>
      <c r="G2613" s="800" t="s">
        <v>1105</v>
      </c>
      <c r="H2613" s="781"/>
      <c r="I2613" s="781"/>
      <c r="J2613" s="781"/>
      <c r="K2613" s="781"/>
      <c r="L2613" s="807"/>
      <c r="M2613" s="781"/>
      <c r="N2613" s="800"/>
      <c r="O2613" s="800"/>
      <c r="P2613" s="800"/>
      <c r="Q2613" s="800"/>
      <c r="R2613" s="807"/>
      <c r="S2613" s="800" t="s">
        <v>9057</v>
      </c>
      <c r="T2613" s="800"/>
      <c r="U2613" s="876"/>
      <c r="V2613" s="962"/>
      <c r="W2613" s="877"/>
      <c r="X2613" s="876"/>
      <c r="Y2613" s="876"/>
      <c r="Z2613" s="877"/>
      <c r="AA2613" s="876"/>
      <c r="AB2613" s="876"/>
      <c r="AC2613" s="876"/>
      <c r="AD2613" s="876"/>
      <c r="AE2613" s="876"/>
      <c r="AF2613" s="876"/>
      <c r="AG2613" s="876"/>
      <c r="AH2613" s="876"/>
      <c r="AI2613" s="877"/>
      <c r="AJ2613" s="876"/>
    </row>
    <row r="2614" spans="2:36" ht="45" customHeight="1" x14ac:dyDescent="0.25">
      <c r="B2614" s="784">
        <v>2606</v>
      </c>
      <c r="C2614" s="785" t="s">
        <v>2759</v>
      </c>
      <c r="D2614" s="872" t="s">
        <v>16502</v>
      </c>
      <c r="E2614" s="862" t="s">
        <v>16503</v>
      </c>
      <c r="F2614" s="872"/>
      <c r="G2614" s="800" t="s">
        <v>1105</v>
      </c>
      <c r="H2614" s="781"/>
      <c r="I2614" s="781"/>
      <c r="J2614" s="781"/>
      <c r="K2614" s="781"/>
      <c r="L2614" s="807"/>
      <c r="M2614" s="781"/>
      <c r="N2614" s="800"/>
      <c r="O2614" s="800"/>
      <c r="P2614" s="800"/>
      <c r="Q2614" s="800"/>
      <c r="R2614" s="807"/>
      <c r="S2614" s="800" t="s">
        <v>9057</v>
      </c>
      <c r="T2614" s="800"/>
      <c r="U2614" s="876"/>
      <c r="V2614" s="962"/>
      <c r="W2614" s="877"/>
      <c r="X2614" s="876"/>
      <c r="Y2614" s="876"/>
      <c r="Z2614" s="877"/>
      <c r="AA2614" s="876"/>
      <c r="AB2614" s="876"/>
      <c r="AC2614" s="876"/>
      <c r="AD2614" s="876"/>
      <c r="AE2614" s="876"/>
      <c r="AF2614" s="876"/>
      <c r="AG2614" s="876"/>
      <c r="AH2614" s="876"/>
      <c r="AI2614" s="877"/>
      <c r="AJ2614" s="876"/>
    </row>
    <row r="2615" spans="2:36" ht="31.5" customHeight="1" x14ac:dyDescent="0.25">
      <c r="B2615" s="784">
        <v>2607</v>
      </c>
      <c r="C2615" s="785" t="s">
        <v>3034</v>
      </c>
      <c r="D2615" s="872" t="s">
        <v>16530</v>
      </c>
      <c r="E2615" s="862" t="s">
        <v>16531</v>
      </c>
      <c r="F2615" s="872" t="s">
        <v>16532</v>
      </c>
      <c r="G2615" s="800" t="s">
        <v>10200</v>
      </c>
      <c r="H2615" s="781"/>
      <c r="I2615" s="781"/>
      <c r="J2615" s="781"/>
      <c r="K2615" s="781"/>
      <c r="L2615" s="807">
        <f t="shared" si="193"/>
        <v>171.60000000000002</v>
      </c>
      <c r="M2615" s="781"/>
      <c r="N2615" s="800">
        <v>14.3</v>
      </c>
      <c r="O2615" s="800"/>
      <c r="P2615" s="800"/>
      <c r="Q2615" s="800" t="s">
        <v>16533</v>
      </c>
      <c r="R2615" s="807" t="s">
        <v>16715</v>
      </c>
      <c r="S2615" s="800" t="s">
        <v>8952</v>
      </c>
      <c r="T2615" s="800" t="s">
        <v>17499</v>
      </c>
      <c r="U2615" s="876">
        <v>7.2</v>
      </c>
      <c r="V2615" s="962">
        <v>1</v>
      </c>
      <c r="W2615" s="877"/>
      <c r="X2615" s="876"/>
      <c r="Y2615" s="876"/>
      <c r="Z2615" s="877"/>
      <c r="AA2615" s="876"/>
      <c r="AB2615" s="876"/>
      <c r="AC2615" s="876" t="s">
        <v>10027</v>
      </c>
      <c r="AD2615" s="876"/>
      <c r="AE2615" s="876"/>
      <c r="AF2615" s="876"/>
      <c r="AG2615" s="876"/>
      <c r="AH2615" s="876"/>
      <c r="AI2615" s="877"/>
      <c r="AJ2615" s="876"/>
    </row>
    <row r="2616" spans="2:36" ht="30" customHeight="1" x14ac:dyDescent="0.25">
      <c r="B2616" s="784">
        <v>2608</v>
      </c>
      <c r="C2616" s="785" t="s">
        <v>2809</v>
      </c>
      <c r="D2616" s="872" t="s">
        <v>17000</v>
      </c>
      <c r="E2616" s="862" t="s">
        <v>16534</v>
      </c>
      <c r="F2616" s="872" t="s">
        <v>17129</v>
      </c>
      <c r="G2616" s="800" t="s">
        <v>1105</v>
      </c>
      <c r="H2616" s="781"/>
      <c r="I2616" s="781"/>
      <c r="J2616" s="781"/>
      <c r="K2616" s="782">
        <v>15297.5</v>
      </c>
      <c r="L2616" s="807">
        <f t="shared" si="193"/>
        <v>1330.8000000000002</v>
      </c>
      <c r="M2616" s="807">
        <f t="shared" si="193"/>
        <v>413.04</v>
      </c>
      <c r="N2616" s="800">
        <v>110.9</v>
      </c>
      <c r="O2616" s="800">
        <v>34.42</v>
      </c>
      <c r="P2616" s="788" t="s">
        <v>1527</v>
      </c>
      <c r="Q2616" s="800" t="s">
        <v>813</v>
      </c>
      <c r="R2616" s="807" t="s">
        <v>17287</v>
      </c>
      <c r="S2616" s="800" t="s">
        <v>8952</v>
      </c>
      <c r="T2616" s="800" t="s">
        <v>17436</v>
      </c>
      <c r="U2616" s="876">
        <v>11</v>
      </c>
      <c r="V2616" s="962">
        <v>3</v>
      </c>
      <c r="W2616" s="877" t="s">
        <v>16454</v>
      </c>
      <c r="X2616" s="876">
        <v>1</v>
      </c>
      <c r="Y2616" s="877" t="s">
        <v>12820</v>
      </c>
      <c r="Z2616" s="877"/>
      <c r="AA2616" s="876"/>
      <c r="AB2616" s="876"/>
      <c r="AC2616" s="876" t="s">
        <v>10027</v>
      </c>
      <c r="AD2616" s="876"/>
      <c r="AE2616" s="876"/>
      <c r="AF2616" s="876"/>
      <c r="AG2616" s="876"/>
      <c r="AH2616" s="876"/>
      <c r="AI2616" s="877" t="s">
        <v>11344</v>
      </c>
      <c r="AJ2616" s="876"/>
    </row>
    <row r="2617" spans="2:36" ht="45" customHeight="1" x14ac:dyDescent="0.25">
      <c r="B2617" s="784">
        <v>2609</v>
      </c>
      <c r="C2617" s="785" t="s">
        <v>9500</v>
      </c>
      <c r="D2617" s="872" t="s">
        <v>16538</v>
      </c>
      <c r="E2617" s="862" t="s">
        <v>16539</v>
      </c>
      <c r="F2617" s="872" t="s">
        <v>16540</v>
      </c>
      <c r="G2617" s="800" t="s">
        <v>10200</v>
      </c>
      <c r="H2617" s="781"/>
      <c r="I2617" s="781"/>
      <c r="J2617" s="781"/>
      <c r="K2617" s="781"/>
      <c r="L2617" s="807"/>
      <c r="M2617" s="781"/>
      <c r="N2617" s="800"/>
      <c r="O2617" s="800"/>
      <c r="P2617" s="800"/>
      <c r="Q2617" s="800" t="s">
        <v>16540</v>
      </c>
      <c r="R2617" s="807" t="s">
        <v>16715</v>
      </c>
      <c r="S2617" s="800" t="s">
        <v>9057</v>
      </c>
      <c r="T2617" s="800"/>
      <c r="U2617" s="876"/>
      <c r="V2617" s="962"/>
      <c r="W2617" s="877"/>
      <c r="X2617" s="876"/>
      <c r="Y2617" s="876"/>
      <c r="Z2617" s="877"/>
      <c r="AA2617" s="876"/>
      <c r="AB2617" s="876"/>
      <c r="AC2617" s="876"/>
      <c r="AD2617" s="876"/>
      <c r="AE2617" s="876"/>
      <c r="AF2617" s="876"/>
      <c r="AG2617" s="876"/>
      <c r="AH2617" s="876"/>
      <c r="AI2617" s="877"/>
      <c r="AJ2617" s="876"/>
    </row>
    <row r="2618" spans="2:36" ht="45" customHeight="1" x14ac:dyDescent="0.25">
      <c r="B2618" s="784">
        <v>2610</v>
      </c>
      <c r="C2618" s="785" t="s">
        <v>9500</v>
      </c>
      <c r="D2618" s="785" t="s">
        <v>17579</v>
      </c>
      <c r="E2618" s="807" t="s">
        <v>16542</v>
      </c>
      <c r="F2618" s="785" t="s">
        <v>16543</v>
      </c>
      <c r="G2618" s="807" t="s">
        <v>10200</v>
      </c>
      <c r="H2618" s="807"/>
      <c r="I2618" s="807"/>
      <c r="J2618" s="807"/>
      <c r="K2618" s="807"/>
      <c r="L2618" s="807">
        <f t="shared" si="193"/>
        <v>132</v>
      </c>
      <c r="M2618" s="807"/>
      <c r="N2618" s="790">
        <v>11</v>
      </c>
      <c r="O2618" s="790"/>
      <c r="P2618" s="788"/>
      <c r="Q2618" s="807" t="s">
        <v>16543</v>
      </c>
      <c r="R2618" s="807" t="s">
        <v>16715</v>
      </c>
      <c r="S2618" s="807" t="s">
        <v>8952</v>
      </c>
      <c r="T2618" s="811" t="s">
        <v>17475</v>
      </c>
      <c r="U2618" s="807">
        <v>1.96</v>
      </c>
      <c r="V2618" s="963">
        <v>1</v>
      </c>
      <c r="W2618" s="807"/>
      <c r="X2618" s="807">
        <v>1</v>
      </c>
      <c r="Y2618" s="807" t="s">
        <v>16646</v>
      </c>
      <c r="Z2618" s="807"/>
      <c r="AA2618" s="807">
        <v>1</v>
      </c>
      <c r="AB2618" s="807"/>
      <c r="AC2618" s="807" t="s">
        <v>10027</v>
      </c>
      <c r="AD2618" s="807" t="s">
        <v>10027</v>
      </c>
      <c r="AE2618" s="807" t="s">
        <v>10027</v>
      </c>
      <c r="AF2618" s="807"/>
      <c r="AG2618" s="807"/>
      <c r="AH2618" s="807"/>
      <c r="AI2618" s="807"/>
      <c r="AJ2618" s="807"/>
    </row>
    <row r="2619" spans="2:36" ht="45" customHeight="1" x14ac:dyDescent="0.25">
      <c r="B2619" s="784">
        <v>2611</v>
      </c>
      <c r="C2619" s="785" t="s">
        <v>2759</v>
      </c>
      <c r="D2619" s="785" t="s">
        <v>16546</v>
      </c>
      <c r="E2619" s="807" t="s">
        <v>16547</v>
      </c>
      <c r="F2619" s="785" t="s">
        <v>16548</v>
      </c>
      <c r="G2619" s="807" t="s">
        <v>10200</v>
      </c>
      <c r="H2619" s="807"/>
      <c r="I2619" s="807"/>
      <c r="J2619" s="807"/>
      <c r="K2619" s="807"/>
      <c r="L2619" s="807">
        <f t="shared" si="193"/>
        <v>24</v>
      </c>
      <c r="M2619" s="807"/>
      <c r="N2619" s="790">
        <v>2</v>
      </c>
      <c r="O2619" s="790"/>
      <c r="P2619" s="788"/>
      <c r="Q2619" s="807" t="s">
        <v>16548</v>
      </c>
      <c r="R2619" s="807" t="s">
        <v>16715</v>
      </c>
      <c r="S2619" s="807" t="s">
        <v>8952</v>
      </c>
      <c r="T2619" s="807" t="s">
        <v>17243</v>
      </c>
      <c r="U2619" s="807">
        <v>15</v>
      </c>
      <c r="V2619" s="963">
        <v>1</v>
      </c>
      <c r="W2619" s="807"/>
      <c r="X2619" s="807"/>
      <c r="Y2619" s="807"/>
      <c r="Z2619" s="807"/>
      <c r="AA2619" s="807"/>
      <c r="AB2619" s="807"/>
      <c r="AC2619" s="807" t="s">
        <v>10027</v>
      </c>
      <c r="AD2619" s="807" t="s">
        <v>10027</v>
      </c>
      <c r="AE2619" s="807" t="s">
        <v>10027</v>
      </c>
      <c r="AF2619" s="807"/>
      <c r="AG2619" s="807"/>
      <c r="AH2619" s="807"/>
      <c r="AI2619" s="807"/>
      <c r="AJ2619" s="807"/>
    </row>
    <row r="2620" spans="2:36" ht="45" customHeight="1" x14ac:dyDescent="0.25">
      <c r="B2620" s="784">
        <v>2612</v>
      </c>
      <c r="C2620" s="785" t="s">
        <v>2759</v>
      </c>
      <c r="D2620" s="785" t="s">
        <v>11856</v>
      </c>
      <c r="E2620" s="807" t="s">
        <v>13600</v>
      </c>
      <c r="F2620" s="785" t="s">
        <v>17580</v>
      </c>
      <c r="G2620" s="807" t="s">
        <v>10200</v>
      </c>
      <c r="H2620" s="807"/>
      <c r="I2620" s="807"/>
      <c r="J2620" s="807"/>
      <c r="K2620" s="807"/>
      <c r="L2620" s="807">
        <f t="shared" si="193"/>
        <v>96</v>
      </c>
      <c r="M2620" s="807"/>
      <c r="N2620" s="790">
        <v>8</v>
      </c>
      <c r="O2620" s="790"/>
      <c r="P2620" s="788"/>
      <c r="Q2620" s="807" t="s">
        <v>17268</v>
      </c>
      <c r="R2620" s="807" t="s">
        <v>16715</v>
      </c>
      <c r="S2620" s="807" t="s">
        <v>8952</v>
      </c>
      <c r="T2620" s="807" t="s">
        <v>17507</v>
      </c>
      <c r="U2620" s="807">
        <v>20</v>
      </c>
      <c r="V2620" s="963"/>
      <c r="W2620" s="807"/>
      <c r="X2620" s="807">
        <v>1</v>
      </c>
      <c r="Y2620" s="807"/>
      <c r="Z2620" s="807"/>
      <c r="AA2620" s="807">
        <v>1</v>
      </c>
      <c r="AB2620" s="807"/>
      <c r="AC2620" s="807" t="s">
        <v>10027</v>
      </c>
      <c r="AD2620" s="807" t="s">
        <v>2239</v>
      </c>
      <c r="AE2620" s="807" t="s">
        <v>10027</v>
      </c>
      <c r="AF2620" s="807"/>
      <c r="AG2620" s="807"/>
      <c r="AH2620" s="807"/>
      <c r="AI2620" s="807"/>
      <c r="AJ2620" s="807"/>
    </row>
    <row r="2621" spans="2:36" ht="45" customHeight="1" x14ac:dyDescent="0.25">
      <c r="B2621" s="784">
        <v>2613</v>
      </c>
      <c r="C2621" s="785" t="s">
        <v>1191</v>
      </c>
      <c r="D2621" s="785" t="s">
        <v>16563</v>
      </c>
      <c r="E2621" s="807" t="s">
        <v>16566</v>
      </c>
      <c r="F2621" s="785" t="s">
        <v>16564</v>
      </c>
      <c r="G2621" s="807" t="s">
        <v>10200</v>
      </c>
      <c r="H2621" s="807"/>
      <c r="I2621" s="807"/>
      <c r="J2621" s="807"/>
      <c r="K2621" s="807"/>
      <c r="L2621" s="807">
        <f t="shared" si="193"/>
        <v>13.200000000000001</v>
      </c>
      <c r="M2621" s="807"/>
      <c r="N2621" s="790">
        <v>1.1000000000000001</v>
      </c>
      <c r="O2621" s="790"/>
      <c r="P2621" s="788"/>
      <c r="Q2621" s="807" t="s">
        <v>16564</v>
      </c>
      <c r="R2621" s="807" t="s">
        <v>16715</v>
      </c>
      <c r="S2621" s="807" t="s">
        <v>8952</v>
      </c>
      <c r="T2621" s="807" t="s">
        <v>16565</v>
      </c>
      <c r="U2621" s="807"/>
      <c r="V2621" s="963">
        <v>1</v>
      </c>
      <c r="W2621" s="807" t="s">
        <v>16567</v>
      </c>
      <c r="X2621" s="807">
        <v>1</v>
      </c>
      <c r="Y2621" s="807" t="s">
        <v>13889</v>
      </c>
      <c r="Z2621" s="807"/>
      <c r="AA2621" s="807"/>
      <c r="AB2621" s="807"/>
      <c r="AC2621" s="807"/>
      <c r="AD2621" s="807"/>
      <c r="AE2621" s="807"/>
      <c r="AF2621" s="807"/>
      <c r="AG2621" s="807"/>
      <c r="AH2621" s="807"/>
      <c r="AI2621" s="807"/>
      <c r="AJ2621" s="807"/>
    </row>
    <row r="2622" spans="2:36" ht="45" customHeight="1" x14ac:dyDescent="0.25">
      <c r="B2622" s="784">
        <v>2614</v>
      </c>
      <c r="C2622" s="785" t="s">
        <v>2759</v>
      </c>
      <c r="D2622" s="785" t="s">
        <v>16572</v>
      </c>
      <c r="E2622" s="807" t="s">
        <v>16573</v>
      </c>
      <c r="F2622" s="785" t="s">
        <v>16571</v>
      </c>
      <c r="G2622" s="807" t="s">
        <v>10200</v>
      </c>
      <c r="H2622" s="807"/>
      <c r="I2622" s="807"/>
      <c r="J2622" s="807"/>
      <c r="K2622" s="807"/>
      <c r="L2622" s="807">
        <f t="shared" si="193"/>
        <v>5.76</v>
      </c>
      <c r="M2622" s="807"/>
      <c r="N2622" s="790">
        <v>0.48</v>
      </c>
      <c r="O2622" s="790"/>
      <c r="P2622" s="788"/>
      <c r="Q2622" s="807" t="s">
        <v>16571</v>
      </c>
      <c r="R2622" s="807" t="s">
        <v>16715</v>
      </c>
      <c r="S2622" s="807" t="s">
        <v>8952</v>
      </c>
      <c r="T2622" s="807" t="s">
        <v>17244</v>
      </c>
      <c r="U2622" s="807"/>
      <c r="V2622" s="963"/>
      <c r="W2622" s="807"/>
      <c r="X2622" s="807"/>
      <c r="Y2622" s="807"/>
      <c r="Z2622" s="807" t="s">
        <v>12789</v>
      </c>
      <c r="AA2622" s="807"/>
      <c r="AB2622" s="807"/>
      <c r="AC2622" s="807" t="s">
        <v>10027</v>
      </c>
      <c r="AD2622" s="807" t="s">
        <v>2239</v>
      </c>
      <c r="AE2622" s="807" t="s">
        <v>2239</v>
      </c>
      <c r="AF2622" s="807"/>
      <c r="AG2622" s="807"/>
      <c r="AH2622" s="807"/>
      <c r="AI2622" s="807"/>
      <c r="AJ2622" s="807"/>
    </row>
    <row r="2623" spans="2:36" ht="30" customHeight="1" x14ac:dyDescent="0.25">
      <c r="B2623" s="784">
        <v>2615</v>
      </c>
      <c r="C2623" s="785" t="s">
        <v>9510</v>
      </c>
      <c r="D2623" s="785" t="s">
        <v>16589</v>
      </c>
      <c r="E2623" s="807" t="s">
        <v>16590</v>
      </c>
      <c r="F2623" s="785" t="s">
        <v>16591</v>
      </c>
      <c r="G2623" s="807" t="s">
        <v>7737</v>
      </c>
      <c r="H2623" s="807"/>
      <c r="I2623" s="807"/>
      <c r="J2623" s="807"/>
      <c r="K2623" s="807"/>
      <c r="L2623" s="807"/>
      <c r="M2623" s="807"/>
      <c r="N2623" s="790"/>
      <c r="O2623" s="790"/>
      <c r="P2623" s="788"/>
      <c r="Q2623" s="807"/>
      <c r="R2623" s="807" t="s">
        <v>17287</v>
      </c>
      <c r="S2623" s="807" t="s">
        <v>9057</v>
      </c>
      <c r="T2623" s="807"/>
      <c r="U2623" s="807"/>
      <c r="V2623" s="963"/>
      <c r="W2623" s="807"/>
      <c r="X2623" s="807"/>
      <c r="Y2623" s="807"/>
      <c r="Z2623" s="807"/>
      <c r="AA2623" s="807"/>
      <c r="AB2623" s="807"/>
      <c r="AC2623" s="807"/>
      <c r="AD2623" s="807"/>
      <c r="AE2623" s="807"/>
      <c r="AF2623" s="807"/>
      <c r="AG2623" s="807"/>
      <c r="AH2623" s="807"/>
      <c r="AI2623" s="807"/>
      <c r="AJ2623" s="807"/>
    </row>
    <row r="2624" spans="2:36" ht="30" customHeight="1" x14ac:dyDescent="0.25">
      <c r="B2624" s="784">
        <v>2616</v>
      </c>
      <c r="C2624" s="785" t="s">
        <v>9510</v>
      </c>
      <c r="D2624" s="785" t="s">
        <v>16589</v>
      </c>
      <c r="E2624" s="807" t="s">
        <v>16592</v>
      </c>
      <c r="F2624" s="785" t="s">
        <v>16591</v>
      </c>
      <c r="G2624" s="807" t="s">
        <v>7737</v>
      </c>
      <c r="H2624" s="807"/>
      <c r="I2624" s="807"/>
      <c r="J2624" s="807"/>
      <c r="K2624" s="807"/>
      <c r="L2624" s="807"/>
      <c r="M2624" s="807"/>
      <c r="N2624" s="790"/>
      <c r="O2624" s="790"/>
      <c r="P2624" s="788"/>
      <c r="Q2624" s="807"/>
      <c r="R2624" s="807" t="s">
        <v>17287</v>
      </c>
      <c r="S2624" s="807" t="s">
        <v>9057</v>
      </c>
      <c r="T2624" s="807"/>
      <c r="U2624" s="807"/>
      <c r="V2624" s="963"/>
      <c r="W2624" s="807"/>
      <c r="X2624" s="807"/>
      <c r="Y2624" s="807"/>
      <c r="Z2624" s="807"/>
      <c r="AA2624" s="807"/>
      <c r="AB2624" s="807"/>
      <c r="AC2624" s="807"/>
      <c r="AD2624" s="807"/>
      <c r="AE2624" s="807"/>
      <c r="AF2624" s="807"/>
      <c r="AG2624" s="807"/>
      <c r="AH2624" s="807"/>
      <c r="AI2624" s="807"/>
      <c r="AJ2624" s="807"/>
    </row>
    <row r="2625" spans="2:36" ht="30" customHeight="1" x14ac:dyDescent="0.25">
      <c r="B2625" s="784">
        <v>2617</v>
      </c>
      <c r="C2625" s="785" t="s">
        <v>9510</v>
      </c>
      <c r="D2625" s="785" t="s">
        <v>16589</v>
      </c>
      <c r="E2625" s="807" t="s">
        <v>16593</v>
      </c>
      <c r="F2625" s="785" t="s">
        <v>16591</v>
      </c>
      <c r="G2625" s="807" t="s">
        <v>7737</v>
      </c>
      <c r="H2625" s="807"/>
      <c r="I2625" s="807"/>
      <c r="J2625" s="807"/>
      <c r="K2625" s="807"/>
      <c r="L2625" s="807"/>
      <c r="M2625" s="807"/>
      <c r="N2625" s="790"/>
      <c r="O2625" s="790"/>
      <c r="P2625" s="788"/>
      <c r="Q2625" s="807"/>
      <c r="R2625" s="807" t="s">
        <v>17287</v>
      </c>
      <c r="S2625" s="807" t="s">
        <v>9057</v>
      </c>
      <c r="T2625" s="807"/>
      <c r="U2625" s="807"/>
      <c r="V2625" s="963"/>
      <c r="W2625" s="807"/>
      <c r="X2625" s="807"/>
      <c r="Y2625" s="807"/>
      <c r="Z2625" s="807"/>
      <c r="AA2625" s="807"/>
      <c r="AB2625" s="807"/>
      <c r="AC2625" s="807"/>
      <c r="AD2625" s="807"/>
      <c r="AE2625" s="807"/>
      <c r="AF2625" s="807"/>
      <c r="AG2625" s="807"/>
      <c r="AH2625" s="807"/>
      <c r="AI2625" s="807"/>
      <c r="AJ2625" s="807"/>
    </row>
    <row r="2626" spans="2:36" ht="30" customHeight="1" x14ac:dyDescent="0.25">
      <c r="B2626" s="784">
        <v>2618</v>
      </c>
      <c r="C2626" s="785" t="s">
        <v>9510</v>
      </c>
      <c r="D2626" s="785" t="s">
        <v>16589</v>
      </c>
      <c r="E2626" s="807" t="s">
        <v>16594</v>
      </c>
      <c r="F2626" s="785" t="s">
        <v>16591</v>
      </c>
      <c r="G2626" s="807" t="s">
        <v>7737</v>
      </c>
      <c r="H2626" s="807"/>
      <c r="I2626" s="807"/>
      <c r="J2626" s="807"/>
      <c r="K2626" s="807"/>
      <c r="L2626" s="807"/>
      <c r="M2626" s="807"/>
      <c r="N2626" s="790"/>
      <c r="O2626" s="790"/>
      <c r="P2626" s="788"/>
      <c r="Q2626" s="807"/>
      <c r="R2626" s="807" t="s">
        <v>17287</v>
      </c>
      <c r="S2626" s="807" t="s">
        <v>9057</v>
      </c>
      <c r="T2626" s="807"/>
      <c r="U2626" s="807"/>
      <c r="V2626" s="963"/>
      <c r="W2626" s="807"/>
      <c r="X2626" s="807"/>
      <c r="Y2626" s="807"/>
      <c r="Z2626" s="807"/>
      <c r="AA2626" s="807"/>
      <c r="AB2626" s="807"/>
      <c r="AC2626" s="807"/>
      <c r="AD2626" s="807"/>
      <c r="AE2626" s="807"/>
      <c r="AF2626" s="807"/>
      <c r="AG2626" s="807"/>
      <c r="AH2626" s="807"/>
      <c r="AI2626" s="807"/>
      <c r="AJ2626" s="807"/>
    </row>
    <row r="2627" spans="2:36" ht="45" customHeight="1" x14ac:dyDescent="0.25">
      <c r="B2627" s="784">
        <v>2619</v>
      </c>
      <c r="C2627" s="785" t="s">
        <v>2759</v>
      </c>
      <c r="D2627" s="785" t="s">
        <v>16597</v>
      </c>
      <c r="E2627" s="807" t="s">
        <v>16596</v>
      </c>
      <c r="F2627" s="785" t="s">
        <v>16598</v>
      </c>
      <c r="G2627" s="807" t="s">
        <v>10200</v>
      </c>
      <c r="H2627" s="807"/>
      <c r="I2627" s="807"/>
      <c r="J2627" s="807"/>
      <c r="K2627" s="807"/>
      <c r="L2627" s="807">
        <f t="shared" si="193"/>
        <v>63.599999999999994</v>
      </c>
      <c r="M2627" s="807"/>
      <c r="N2627" s="790">
        <v>5.3</v>
      </c>
      <c r="O2627" s="790"/>
      <c r="P2627" s="788"/>
      <c r="Q2627" s="807" t="s">
        <v>16598</v>
      </c>
      <c r="R2627" s="807" t="s">
        <v>16715</v>
      </c>
      <c r="S2627" s="807" t="s">
        <v>8952</v>
      </c>
      <c r="T2627" s="807" t="s">
        <v>17245</v>
      </c>
      <c r="U2627" s="807"/>
      <c r="V2627" s="963">
        <v>1</v>
      </c>
      <c r="W2627" s="807" t="s">
        <v>16611</v>
      </c>
      <c r="X2627" s="807">
        <v>1</v>
      </c>
      <c r="Y2627" s="807" t="s">
        <v>14681</v>
      </c>
      <c r="Z2627" s="807"/>
      <c r="AA2627" s="807"/>
      <c r="AB2627" s="807"/>
      <c r="AC2627" s="807"/>
      <c r="AD2627" s="807"/>
      <c r="AE2627" s="807"/>
      <c r="AF2627" s="807"/>
      <c r="AG2627" s="807"/>
      <c r="AH2627" s="807"/>
      <c r="AI2627" s="807"/>
      <c r="AJ2627" s="807"/>
    </row>
    <row r="2628" spans="2:36" ht="30" customHeight="1" x14ac:dyDescent="0.25">
      <c r="B2628" s="784">
        <v>2620</v>
      </c>
      <c r="C2628" s="785" t="s">
        <v>2809</v>
      </c>
      <c r="D2628" s="785" t="s">
        <v>16608</v>
      </c>
      <c r="E2628" s="807" t="s">
        <v>16606</v>
      </c>
      <c r="F2628" s="785" t="s">
        <v>16609</v>
      </c>
      <c r="G2628" s="807" t="s">
        <v>10200</v>
      </c>
      <c r="H2628" s="807"/>
      <c r="I2628" s="807"/>
      <c r="J2628" s="807"/>
      <c r="K2628" s="807"/>
      <c r="L2628" s="807">
        <f t="shared" si="193"/>
        <v>26.400000000000002</v>
      </c>
      <c r="M2628" s="807"/>
      <c r="N2628" s="790">
        <v>2.2000000000000002</v>
      </c>
      <c r="O2628" s="790"/>
      <c r="P2628" s="788"/>
      <c r="Q2628" s="807" t="s">
        <v>12140</v>
      </c>
      <c r="R2628" s="807" t="s">
        <v>16715</v>
      </c>
      <c r="S2628" s="807" t="s">
        <v>8952</v>
      </c>
      <c r="T2628" s="800" t="s">
        <v>2824</v>
      </c>
      <c r="U2628" s="807"/>
      <c r="V2628" s="963">
        <v>1</v>
      </c>
      <c r="W2628" s="807" t="s">
        <v>10261</v>
      </c>
      <c r="X2628" s="807">
        <v>1</v>
      </c>
      <c r="Y2628" s="807" t="s">
        <v>13889</v>
      </c>
      <c r="Z2628" s="807"/>
      <c r="AA2628" s="807"/>
      <c r="AB2628" s="807"/>
      <c r="AC2628" s="807"/>
      <c r="AD2628" s="807"/>
      <c r="AE2628" s="807"/>
      <c r="AF2628" s="807"/>
      <c r="AG2628" s="807"/>
      <c r="AH2628" s="807"/>
      <c r="AI2628" s="807"/>
      <c r="AJ2628" s="807"/>
    </row>
    <row r="2629" spans="2:36" ht="45" customHeight="1" x14ac:dyDescent="0.25">
      <c r="B2629" s="784">
        <v>2621</v>
      </c>
      <c r="C2629" s="785" t="s">
        <v>2759</v>
      </c>
      <c r="D2629" s="785" t="s">
        <v>16616</v>
      </c>
      <c r="E2629" s="807" t="s">
        <v>16617</v>
      </c>
      <c r="F2629" s="785" t="s">
        <v>16620</v>
      </c>
      <c r="G2629" s="807" t="s">
        <v>10200</v>
      </c>
      <c r="H2629" s="807"/>
      <c r="I2629" s="807"/>
      <c r="J2629" s="807"/>
      <c r="K2629" s="807"/>
      <c r="L2629" s="807">
        <f t="shared" si="193"/>
        <v>1056</v>
      </c>
      <c r="M2629" s="807"/>
      <c r="N2629" s="790">
        <v>88</v>
      </c>
      <c r="O2629" s="790"/>
      <c r="P2629" s="788"/>
      <c r="Q2629" s="807" t="s">
        <v>16620</v>
      </c>
      <c r="R2629" s="807" t="s">
        <v>16715</v>
      </c>
      <c r="S2629" s="807" t="s">
        <v>8952</v>
      </c>
      <c r="T2629" s="800" t="s">
        <v>17463</v>
      </c>
      <c r="U2629" s="807"/>
      <c r="V2629" s="963"/>
      <c r="W2629" s="807"/>
      <c r="X2629" s="807"/>
      <c r="Y2629" s="807"/>
      <c r="Z2629" s="807"/>
      <c r="AA2629" s="807">
        <v>1</v>
      </c>
      <c r="AB2629" s="807"/>
      <c r="AC2629" s="807" t="s">
        <v>2239</v>
      </c>
      <c r="AD2629" s="807" t="s">
        <v>2239</v>
      </c>
      <c r="AE2629" s="807" t="s">
        <v>2239</v>
      </c>
      <c r="AF2629" s="807"/>
      <c r="AG2629" s="807"/>
      <c r="AH2629" s="807"/>
      <c r="AI2629" s="807"/>
      <c r="AJ2629" s="807"/>
    </row>
    <row r="2630" spans="2:36" ht="45" customHeight="1" x14ac:dyDescent="0.25">
      <c r="B2630" s="784">
        <v>2622</v>
      </c>
      <c r="C2630" s="785" t="s">
        <v>2759</v>
      </c>
      <c r="D2630" s="785" t="s">
        <v>16618</v>
      </c>
      <c r="E2630" s="807" t="s">
        <v>16615</v>
      </c>
      <c r="F2630" s="785" t="s">
        <v>16619</v>
      </c>
      <c r="G2630" s="807" t="s">
        <v>10200</v>
      </c>
      <c r="H2630" s="807"/>
      <c r="I2630" s="807"/>
      <c r="J2630" s="807"/>
      <c r="K2630" s="807"/>
      <c r="L2630" s="807"/>
      <c r="M2630" s="807"/>
      <c r="N2630" s="790">
        <v>0</v>
      </c>
      <c r="O2630" s="790"/>
      <c r="P2630" s="788"/>
      <c r="Q2630" s="807" t="s">
        <v>16619</v>
      </c>
      <c r="R2630" s="807" t="s">
        <v>16715</v>
      </c>
      <c r="S2630" s="807" t="s">
        <v>8952</v>
      </c>
      <c r="T2630" s="800"/>
      <c r="U2630" s="807">
        <v>2</v>
      </c>
      <c r="V2630" s="963"/>
      <c r="W2630" s="807"/>
      <c r="X2630" s="807"/>
      <c r="Y2630" s="807"/>
      <c r="Z2630" s="807" t="s">
        <v>11654</v>
      </c>
      <c r="AA2630" s="807"/>
      <c r="AB2630" s="807"/>
      <c r="AC2630" s="807" t="s">
        <v>10027</v>
      </c>
      <c r="AD2630" s="807" t="s">
        <v>2239</v>
      </c>
      <c r="AE2630" s="807" t="s">
        <v>2239</v>
      </c>
      <c r="AF2630" s="807"/>
      <c r="AG2630" s="807"/>
      <c r="AH2630" s="807"/>
      <c r="AI2630" s="807"/>
      <c r="AJ2630" s="807"/>
    </row>
    <row r="2631" spans="2:36" ht="45" customHeight="1" x14ac:dyDescent="0.25">
      <c r="B2631" s="784">
        <v>2623</v>
      </c>
      <c r="C2631" s="785" t="s">
        <v>2844</v>
      </c>
      <c r="D2631" s="785" t="s">
        <v>2006</v>
      </c>
      <c r="E2631" s="807" t="s">
        <v>16623</v>
      </c>
      <c r="F2631" s="785" t="s">
        <v>17581</v>
      </c>
      <c r="G2631" s="807" t="s">
        <v>10200</v>
      </c>
      <c r="H2631" s="807"/>
      <c r="I2631" s="807"/>
      <c r="J2631" s="807"/>
      <c r="K2631" s="807"/>
      <c r="L2631" s="807">
        <f t="shared" si="193"/>
        <v>213.60000000000002</v>
      </c>
      <c r="M2631" s="807"/>
      <c r="N2631" s="790">
        <v>17.8</v>
      </c>
      <c r="O2631" s="790"/>
      <c r="P2631" s="788"/>
      <c r="Q2631" s="807" t="s">
        <v>16624</v>
      </c>
      <c r="R2631" s="807" t="s">
        <v>16715</v>
      </c>
      <c r="S2631" s="807" t="s">
        <v>8952</v>
      </c>
      <c r="T2631" s="800" t="s">
        <v>17448</v>
      </c>
      <c r="U2631" s="807"/>
      <c r="V2631" s="963"/>
      <c r="W2631" s="807"/>
      <c r="X2631" s="807">
        <v>1</v>
      </c>
      <c r="Y2631" s="807" t="s">
        <v>13889</v>
      </c>
      <c r="Z2631" s="807"/>
      <c r="AA2631" s="807" t="s">
        <v>16645</v>
      </c>
      <c r="AB2631" s="807"/>
      <c r="AC2631" s="807" t="s">
        <v>10027</v>
      </c>
      <c r="AD2631" s="807" t="s">
        <v>2239</v>
      </c>
      <c r="AE2631" s="807" t="s">
        <v>2239</v>
      </c>
      <c r="AF2631" s="807"/>
      <c r="AG2631" s="807"/>
      <c r="AH2631" s="807"/>
      <c r="AI2631" s="807"/>
      <c r="AJ2631" s="807"/>
    </row>
    <row r="2632" spans="2:36" ht="60" customHeight="1" x14ac:dyDescent="0.25">
      <c r="B2632" s="784">
        <v>2624</v>
      </c>
      <c r="C2632" s="785" t="s">
        <v>2759</v>
      </c>
      <c r="D2632" s="785" t="s">
        <v>16681</v>
      </c>
      <c r="E2632" s="807" t="s">
        <v>16680</v>
      </c>
      <c r="F2632" s="785" t="s">
        <v>16914</v>
      </c>
      <c r="G2632" s="807" t="s">
        <v>10200</v>
      </c>
      <c r="H2632" s="807"/>
      <c r="I2632" s="807"/>
      <c r="J2632" s="807"/>
      <c r="K2632" s="807"/>
      <c r="L2632" s="807">
        <f t="shared" ref="L2632:M2663" si="194">N2632*12</f>
        <v>116.39999999999999</v>
      </c>
      <c r="M2632" s="807"/>
      <c r="N2632" s="790">
        <v>9.6999999999999993</v>
      </c>
      <c r="O2632" s="790"/>
      <c r="P2632" s="788"/>
      <c r="Q2632" s="807" t="s">
        <v>13994</v>
      </c>
      <c r="R2632" s="807" t="s">
        <v>16715</v>
      </c>
      <c r="S2632" s="807" t="s">
        <v>8952</v>
      </c>
      <c r="T2632" s="800" t="s">
        <v>17246</v>
      </c>
      <c r="U2632" s="807">
        <v>10</v>
      </c>
      <c r="V2632" s="963">
        <v>3</v>
      </c>
      <c r="W2632" s="807"/>
      <c r="X2632" s="807">
        <v>1</v>
      </c>
      <c r="Y2632" s="807"/>
      <c r="Z2632" s="807"/>
      <c r="AA2632" s="807"/>
      <c r="AB2632" s="807"/>
      <c r="AC2632" s="807" t="s">
        <v>10027</v>
      </c>
      <c r="AD2632" s="807" t="s">
        <v>10027</v>
      </c>
      <c r="AE2632" s="807" t="s">
        <v>10027</v>
      </c>
      <c r="AF2632" s="807"/>
      <c r="AG2632" s="807"/>
      <c r="AH2632" s="807"/>
      <c r="AI2632" s="807"/>
      <c r="AJ2632" s="807"/>
    </row>
    <row r="2633" spans="2:36" ht="30" customHeight="1" x14ac:dyDescent="0.25">
      <c r="B2633" s="784">
        <v>2625</v>
      </c>
      <c r="C2633" s="878" t="s">
        <v>9386</v>
      </c>
      <c r="D2633" s="785" t="s">
        <v>16695</v>
      </c>
      <c r="E2633" s="807" t="s">
        <v>16694</v>
      </c>
      <c r="F2633" s="785" t="s">
        <v>4900</v>
      </c>
      <c r="G2633" s="807" t="s">
        <v>3400</v>
      </c>
      <c r="H2633" s="807"/>
      <c r="I2633" s="807"/>
      <c r="J2633" s="807"/>
      <c r="K2633" s="807"/>
      <c r="L2633" s="807"/>
      <c r="M2633" s="807"/>
      <c r="N2633" s="790"/>
      <c r="O2633" s="790"/>
      <c r="P2633" s="788"/>
      <c r="Q2633" s="807"/>
      <c r="R2633" s="807" t="s">
        <v>16715</v>
      </c>
      <c r="S2633" s="807" t="s">
        <v>8952</v>
      </c>
      <c r="T2633" s="800" t="s">
        <v>17250</v>
      </c>
      <c r="U2633" s="807">
        <v>4</v>
      </c>
      <c r="V2633" s="963">
        <v>2</v>
      </c>
      <c r="W2633" s="807"/>
      <c r="X2633" s="807"/>
      <c r="Y2633" s="807"/>
      <c r="Z2633" s="807"/>
      <c r="AA2633" s="807"/>
      <c r="AB2633" s="807"/>
      <c r="AC2633" s="807" t="s">
        <v>10027</v>
      </c>
      <c r="AD2633" s="807" t="s">
        <v>10027</v>
      </c>
      <c r="AE2633" s="807" t="s">
        <v>10027</v>
      </c>
      <c r="AF2633" s="807" t="s">
        <v>10027</v>
      </c>
      <c r="AG2633" s="807"/>
      <c r="AH2633" s="807"/>
      <c r="AI2633" s="807"/>
      <c r="AJ2633" s="807"/>
    </row>
    <row r="2634" spans="2:36" ht="45" customHeight="1" x14ac:dyDescent="0.25">
      <c r="B2634" s="784">
        <v>2626</v>
      </c>
      <c r="C2634" s="785" t="s">
        <v>2759</v>
      </c>
      <c r="D2634" s="785" t="s">
        <v>16700</v>
      </c>
      <c r="E2634" s="807" t="s">
        <v>16701</v>
      </c>
      <c r="F2634" s="785" t="s">
        <v>16702</v>
      </c>
      <c r="G2634" s="807" t="s">
        <v>10200</v>
      </c>
      <c r="H2634" s="807"/>
      <c r="I2634" s="807"/>
      <c r="J2634" s="807"/>
      <c r="K2634" s="807"/>
      <c r="L2634" s="807">
        <f t="shared" si="194"/>
        <v>31.32</v>
      </c>
      <c r="M2634" s="807"/>
      <c r="N2634" s="790">
        <v>2.61</v>
      </c>
      <c r="O2634" s="790"/>
      <c r="P2634" s="788"/>
      <c r="Q2634" s="807" t="s">
        <v>16702</v>
      </c>
      <c r="R2634" s="807" t="s">
        <v>16715</v>
      </c>
      <c r="S2634" s="807" t="s">
        <v>8952</v>
      </c>
      <c r="T2634" s="800"/>
      <c r="U2634" s="807">
        <v>3</v>
      </c>
      <c r="V2634" s="963">
        <v>1</v>
      </c>
      <c r="W2634" s="807"/>
      <c r="X2634" s="807">
        <v>1</v>
      </c>
      <c r="Y2634" s="807"/>
      <c r="Z2634" s="807"/>
      <c r="AA2634" s="807"/>
      <c r="AB2634" s="807"/>
      <c r="AC2634" s="807" t="s">
        <v>10027</v>
      </c>
      <c r="AD2634" s="807" t="s">
        <v>10027</v>
      </c>
      <c r="AE2634" s="807" t="s">
        <v>10027</v>
      </c>
      <c r="AF2634" s="807" t="s">
        <v>2239</v>
      </c>
      <c r="AG2634" s="807"/>
      <c r="AH2634" s="807"/>
      <c r="AI2634" s="807"/>
      <c r="AJ2634" s="807"/>
    </row>
    <row r="2635" spans="2:36" ht="45" customHeight="1" x14ac:dyDescent="0.25">
      <c r="B2635" s="784">
        <v>2627</v>
      </c>
      <c r="C2635" s="785" t="s">
        <v>2759</v>
      </c>
      <c r="D2635" s="785" t="s">
        <v>16703</v>
      </c>
      <c r="E2635" s="807" t="s">
        <v>16704</v>
      </c>
      <c r="F2635" s="785" t="s">
        <v>16705</v>
      </c>
      <c r="G2635" s="807" t="s">
        <v>10200</v>
      </c>
      <c r="H2635" s="807"/>
      <c r="I2635" s="807"/>
      <c r="J2635" s="807"/>
      <c r="K2635" s="807"/>
      <c r="L2635" s="807">
        <f t="shared" si="194"/>
        <v>60</v>
      </c>
      <c r="M2635" s="807"/>
      <c r="N2635" s="790">
        <v>5</v>
      </c>
      <c r="O2635" s="790"/>
      <c r="P2635" s="788"/>
      <c r="Q2635" s="807" t="s">
        <v>16705</v>
      </c>
      <c r="R2635" s="807" t="s">
        <v>16715</v>
      </c>
      <c r="S2635" s="807" t="s">
        <v>8952</v>
      </c>
      <c r="T2635" s="800" t="s">
        <v>17489</v>
      </c>
      <c r="U2635" s="807">
        <v>3</v>
      </c>
      <c r="V2635" s="963"/>
      <c r="W2635" s="807"/>
      <c r="X2635" s="807">
        <v>1</v>
      </c>
      <c r="Y2635" s="807" t="s">
        <v>16652</v>
      </c>
      <c r="Z2635" s="807" t="s">
        <v>16732</v>
      </c>
      <c r="AA2635" s="807"/>
      <c r="AB2635" s="807"/>
      <c r="AC2635" s="807" t="s">
        <v>10027</v>
      </c>
      <c r="AD2635" s="807" t="s">
        <v>2239</v>
      </c>
      <c r="AE2635" s="807" t="s">
        <v>2239</v>
      </c>
      <c r="AF2635" s="807"/>
      <c r="AG2635" s="807"/>
      <c r="AH2635" s="807"/>
      <c r="AI2635" s="807"/>
      <c r="AJ2635" s="807"/>
    </row>
    <row r="2636" spans="2:36" ht="45" customHeight="1" x14ac:dyDescent="0.25">
      <c r="B2636" s="784">
        <v>2628</v>
      </c>
      <c r="C2636" s="785" t="s">
        <v>2759</v>
      </c>
      <c r="D2636" s="783" t="s">
        <v>16716</v>
      </c>
      <c r="E2636" s="807" t="s">
        <v>14715</v>
      </c>
      <c r="F2636" s="783" t="s">
        <v>16717</v>
      </c>
      <c r="G2636" s="807" t="s">
        <v>12788</v>
      </c>
      <c r="H2636" s="807"/>
      <c r="I2636" s="807"/>
      <c r="J2636" s="807"/>
      <c r="K2636" s="807"/>
      <c r="L2636" s="807">
        <f t="shared" si="194"/>
        <v>7.92</v>
      </c>
      <c r="M2636" s="807"/>
      <c r="N2636" s="782">
        <v>0.66</v>
      </c>
      <c r="O2636" s="788"/>
      <c r="P2636" s="788"/>
      <c r="Q2636" s="807"/>
      <c r="R2636" s="807" t="s">
        <v>16715</v>
      </c>
      <c r="S2636" s="807" t="s">
        <v>8952</v>
      </c>
      <c r="T2636" s="800" t="s">
        <v>14714</v>
      </c>
      <c r="U2636" s="807"/>
      <c r="V2636" s="963"/>
      <c r="W2636" s="807"/>
      <c r="X2636" s="807"/>
      <c r="Y2636" s="807"/>
      <c r="Z2636" s="807" t="s">
        <v>1589</v>
      </c>
      <c r="AA2636" s="807"/>
      <c r="AB2636" s="807"/>
      <c r="AC2636" s="807"/>
      <c r="AD2636" s="807"/>
      <c r="AE2636" s="807"/>
      <c r="AF2636" s="807"/>
      <c r="AG2636" s="807"/>
      <c r="AH2636" s="807"/>
      <c r="AI2636" s="807"/>
      <c r="AJ2636" s="807"/>
    </row>
    <row r="2637" spans="2:36" ht="45" customHeight="1" x14ac:dyDescent="0.25">
      <c r="B2637" s="784">
        <v>2629</v>
      </c>
      <c r="C2637" s="785" t="s">
        <v>2759</v>
      </c>
      <c r="D2637" s="783" t="s">
        <v>16718</v>
      </c>
      <c r="E2637" s="807" t="s">
        <v>16720</v>
      </c>
      <c r="F2637" s="783" t="s">
        <v>16719</v>
      </c>
      <c r="G2637" s="807" t="s">
        <v>12788</v>
      </c>
      <c r="H2637" s="807"/>
      <c r="I2637" s="807"/>
      <c r="J2637" s="807"/>
      <c r="K2637" s="807"/>
      <c r="L2637" s="807">
        <f t="shared" si="194"/>
        <v>26.400000000000002</v>
      </c>
      <c r="M2637" s="807"/>
      <c r="N2637" s="782">
        <v>2.2000000000000002</v>
      </c>
      <c r="O2637" s="788"/>
      <c r="P2637" s="788"/>
      <c r="Q2637" s="807"/>
      <c r="R2637" s="807" t="s">
        <v>16715</v>
      </c>
      <c r="S2637" s="807" t="s">
        <v>8952</v>
      </c>
      <c r="T2637" s="800" t="s">
        <v>11871</v>
      </c>
      <c r="U2637" s="807"/>
      <c r="V2637" s="963">
        <v>1</v>
      </c>
      <c r="W2637" s="807"/>
      <c r="X2637" s="807"/>
      <c r="Y2637" s="807"/>
      <c r="Z2637" s="807"/>
      <c r="AA2637" s="807"/>
      <c r="AB2637" s="807"/>
      <c r="AC2637" s="807"/>
      <c r="AD2637" s="807"/>
      <c r="AE2637" s="807"/>
      <c r="AF2637" s="807"/>
      <c r="AG2637" s="807"/>
      <c r="AH2637" s="807"/>
      <c r="AI2637" s="807"/>
      <c r="AJ2637" s="807"/>
    </row>
    <row r="2638" spans="2:36" ht="45" customHeight="1" x14ac:dyDescent="0.25">
      <c r="B2638" s="784">
        <v>2630</v>
      </c>
      <c r="C2638" s="785" t="s">
        <v>2759</v>
      </c>
      <c r="D2638" s="783" t="s">
        <v>16721</v>
      </c>
      <c r="E2638" s="807" t="s">
        <v>16724</v>
      </c>
      <c r="F2638" s="783" t="s">
        <v>16722</v>
      </c>
      <c r="G2638" s="807" t="s">
        <v>12788</v>
      </c>
      <c r="H2638" s="807"/>
      <c r="I2638" s="807"/>
      <c r="J2638" s="807"/>
      <c r="K2638" s="807"/>
      <c r="L2638" s="807">
        <f t="shared" si="194"/>
        <v>4.32</v>
      </c>
      <c r="M2638" s="807"/>
      <c r="N2638" s="782">
        <v>0.36</v>
      </c>
      <c r="O2638" s="788"/>
      <c r="P2638" s="788"/>
      <c r="Q2638" s="807"/>
      <c r="R2638" s="807" t="s">
        <v>16715</v>
      </c>
      <c r="S2638" s="807" t="s">
        <v>8952</v>
      </c>
      <c r="T2638" s="800" t="s">
        <v>16723</v>
      </c>
      <c r="U2638" s="807"/>
      <c r="V2638" s="963"/>
      <c r="W2638" s="807"/>
      <c r="X2638" s="807"/>
      <c r="Y2638" s="807"/>
      <c r="Z2638" s="807" t="s">
        <v>12901</v>
      </c>
      <c r="AA2638" s="807"/>
      <c r="AB2638" s="807"/>
      <c r="AC2638" s="807"/>
      <c r="AD2638" s="807"/>
      <c r="AE2638" s="807"/>
      <c r="AF2638" s="807"/>
      <c r="AG2638" s="807"/>
      <c r="AH2638" s="807"/>
      <c r="AI2638" s="807"/>
      <c r="AJ2638" s="807"/>
    </row>
    <row r="2639" spans="2:36" ht="45" customHeight="1" x14ac:dyDescent="0.25">
      <c r="B2639" s="784">
        <v>2631</v>
      </c>
      <c r="C2639" s="785" t="s">
        <v>2759</v>
      </c>
      <c r="D2639" s="783" t="s">
        <v>12730</v>
      </c>
      <c r="E2639" s="807" t="s">
        <v>16726</v>
      </c>
      <c r="F2639" s="783" t="s">
        <v>16725</v>
      </c>
      <c r="G2639" s="807" t="s">
        <v>12788</v>
      </c>
      <c r="H2639" s="807"/>
      <c r="I2639" s="807"/>
      <c r="J2639" s="807"/>
      <c r="K2639" s="807"/>
      <c r="L2639" s="807">
        <f t="shared" si="194"/>
        <v>5.76</v>
      </c>
      <c r="M2639" s="807"/>
      <c r="N2639" s="782">
        <v>0.48</v>
      </c>
      <c r="O2639" s="788"/>
      <c r="P2639" s="788"/>
      <c r="Q2639" s="807"/>
      <c r="R2639" s="807" t="s">
        <v>16715</v>
      </c>
      <c r="S2639" s="807" t="s">
        <v>8952</v>
      </c>
      <c r="T2639" s="800" t="s">
        <v>12733</v>
      </c>
      <c r="U2639" s="807"/>
      <c r="V2639" s="963"/>
      <c r="W2639" s="807"/>
      <c r="X2639" s="807"/>
      <c r="Y2639" s="807"/>
      <c r="Z2639" s="807" t="s">
        <v>12789</v>
      </c>
      <c r="AA2639" s="807"/>
      <c r="AB2639" s="807"/>
      <c r="AC2639" s="807"/>
      <c r="AD2639" s="807"/>
      <c r="AE2639" s="807"/>
      <c r="AF2639" s="807"/>
      <c r="AG2639" s="807"/>
      <c r="AH2639" s="807"/>
      <c r="AI2639" s="807"/>
      <c r="AJ2639" s="807"/>
    </row>
    <row r="2640" spans="2:36" ht="45" customHeight="1" x14ac:dyDescent="0.25">
      <c r="B2640" s="784">
        <v>2632</v>
      </c>
      <c r="C2640" s="785" t="s">
        <v>3034</v>
      </c>
      <c r="D2640" s="783" t="s">
        <v>16733</v>
      </c>
      <c r="E2640" s="807" t="s">
        <v>16734</v>
      </c>
      <c r="F2640" s="783" t="s">
        <v>16736</v>
      </c>
      <c r="G2640" s="807" t="s">
        <v>10200</v>
      </c>
      <c r="H2640" s="807"/>
      <c r="I2640" s="807"/>
      <c r="J2640" s="807"/>
      <c r="K2640" s="807"/>
      <c r="L2640" s="807">
        <f t="shared" si="194"/>
        <v>15.84</v>
      </c>
      <c r="M2640" s="807"/>
      <c r="N2640" s="782">
        <v>1.32</v>
      </c>
      <c r="O2640" s="788"/>
      <c r="P2640" s="788"/>
      <c r="Q2640" s="800" t="s">
        <v>16736</v>
      </c>
      <c r="R2640" s="807" t="s">
        <v>16715</v>
      </c>
      <c r="S2640" s="807" t="s">
        <v>8952</v>
      </c>
      <c r="T2640" s="800" t="s">
        <v>17247</v>
      </c>
      <c r="U2640" s="807"/>
      <c r="V2640" s="963"/>
      <c r="W2640" s="807"/>
      <c r="X2640" s="807"/>
      <c r="Y2640" s="807"/>
      <c r="Z2640" s="807" t="s">
        <v>16735</v>
      </c>
      <c r="AA2640" s="807"/>
      <c r="AB2640" s="807"/>
      <c r="AC2640" s="807"/>
      <c r="AD2640" s="807"/>
      <c r="AE2640" s="807"/>
      <c r="AF2640" s="807"/>
      <c r="AG2640" s="807"/>
      <c r="AH2640" s="807"/>
      <c r="AI2640" s="807"/>
      <c r="AJ2640" s="807"/>
    </row>
    <row r="2641" spans="2:36" ht="45" customHeight="1" x14ac:dyDescent="0.25">
      <c r="B2641" s="784">
        <v>2633</v>
      </c>
      <c r="C2641" s="785" t="s">
        <v>2759</v>
      </c>
      <c r="D2641" s="783" t="s">
        <v>16767</v>
      </c>
      <c r="E2641" s="807" t="s">
        <v>16766</v>
      </c>
      <c r="F2641" s="783" t="s">
        <v>16768</v>
      </c>
      <c r="G2641" s="807" t="s">
        <v>10200</v>
      </c>
      <c r="H2641" s="807"/>
      <c r="I2641" s="807"/>
      <c r="J2641" s="807"/>
      <c r="K2641" s="807"/>
      <c r="L2641" s="807">
        <f t="shared" si="194"/>
        <v>96</v>
      </c>
      <c r="M2641" s="807"/>
      <c r="N2641" s="782">
        <v>8</v>
      </c>
      <c r="O2641" s="788"/>
      <c r="P2641" s="788"/>
      <c r="Q2641" s="800" t="s">
        <v>16768</v>
      </c>
      <c r="R2641" s="807" t="s">
        <v>16715</v>
      </c>
      <c r="S2641" s="807" t="s">
        <v>8952</v>
      </c>
      <c r="T2641" s="800" t="s">
        <v>17498</v>
      </c>
      <c r="U2641" s="807">
        <v>10</v>
      </c>
      <c r="V2641" s="963"/>
      <c r="W2641" s="807"/>
      <c r="X2641" s="807"/>
      <c r="Y2641" s="807"/>
      <c r="Z2641" s="807"/>
      <c r="AA2641" s="807">
        <v>1</v>
      </c>
      <c r="AB2641" s="807" t="s">
        <v>17164</v>
      </c>
      <c r="AC2641" s="807" t="s">
        <v>10027</v>
      </c>
      <c r="AD2641" s="807" t="s">
        <v>2239</v>
      </c>
      <c r="AE2641" s="807" t="s">
        <v>2239</v>
      </c>
      <c r="AF2641" s="807"/>
      <c r="AG2641" s="807"/>
      <c r="AH2641" s="807"/>
      <c r="AI2641" s="807"/>
      <c r="AJ2641" s="807"/>
    </row>
    <row r="2642" spans="2:36" ht="30" customHeight="1" x14ac:dyDescent="0.25">
      <c r="B2642" s="784">
        <v>2634</v>
      </c>
      <c r="C2642" s="785" t="s">
        <v>1191</v>
      </c>
      <c r="D2642" s="783" t="s">
        <v>16129</v>
      </c>
      <c r="E2642" s="807" t="s">
        <v>17530</v>
      </c>
      <c r="F2642" s="783" t="s">
        <v>16769</v>
      </c>
      <c r="G2642" s="807" t="s">
        <v>3400</v>
      </c>
      <c r="H2642" s="807"/>
      <c r="I2642" s="807"/>
      <c r="J2642" s="807"/>
      <c r="K2642" s="807"/>
      <c r="L2642" s="807">
        <f t="shared" si="194"/>
        <v>330</v>
      </c>
      <c r="M2642" s="807"/>
      <c r="N2642" s="782">
        <v>27.5</v>
      </c>
      <c r="O2642" s="788"/>
      <c r="P2642" s="788"/>
      <c r="Q2642" s="800"/>
      <c r="R2642" s="807" t="s">
        <v>16715</v>
      </c>
      <c r="S2642" s="807" t="s">
        <v>8952</v>
      </c>
      <c r="T2642" s="800" t="s">
        <v>17453</v>
      </c>
      <c r="U2642" s="807">
        <v>10</v>
      </c>
      <c r="V2642" s="963">
        <v>5</v>
      </c>
      <c r="W2642" s="807"/>
      <c r="X2642" s="807"/>
      <c r="Y2642" s="807"/>
      <c r="Z2642" s="807"/>
      <c r="AA2642" s="807"/>
      <c r="AB2642" s="807"/>
      <c r="AC2642" s="807" t="s">
        <v>10027</v>
      </c>
      <c r="AD2642" s="807" t="s">
        <v>10027</v>
      </c>
      <c r="AE2642" s="807" t="s">
        <v>10027</v>
      </c>
      <c r="AF2642" s="807" t="s">
        <v>10027</v>
      </c>
      <c r="AG2642" s="807"/>
      <c r="AH2642" s="807"/>
      <c r="AI2642" s="807"/>
      <c r="AJ2642" s="807"/>
    </row>
    <row r="2643" spans="2:36" ht="90" customHeight="1" x14ac:dyDescent="0.25">
      <c r="B2643" s="784">
        <v>2635</v>
      </c>
      <c r="C2643" s="785" t="s">
        <v>3034</v>
      </c>
      <c r="D2643" s="858" t="s">
        <v>17623</v>
      </c>
      <c r="E2643" s="807" t="s">
        <v>17624</v>
      </c>
      <c r="F2643" s="858" t="s">
        <v>12877</v>
      </c>
      <c r="G2643" s="807" t="s">
        <v>2856</v>
      </c>
      <c r="H2643" s="807"/>
      <c r="I2643" s="807"/>
      <c r="J2643" s="807"/>
      <c r="K2643" s="807"/>
      <c r="L2643" s="807">
        <f t="shared" si="194"/>
        <v>96</v>
      </c>
      <c r="M2643" s="771"/>
      <c r="N2643" s="859">
        <v>8</v>
      </c>
      <c r="O2643" s="790"/>
      <c r="P2643" s="786"/>
      <c r="Q2643" s="859" t="s">
        <v>12877</v>
      </c>
      <c r="R2643" s="807" t="s">
        <v>16715</v>
      </c>
      <c r="S2643" s="807" t="s">
        <v>8952</v>
      </c>
      <c r="T2643" s="859" t="s">
        <v>17625</v>
      </c>
      <c r="U2643" s="807"/>
      <c r="V2643" s="961"/>
      <c r="W2643" s="807"/>
      <c r="X2643" s="807"/>
      <c r="Y2643" s="807"/>
      <c r="Z2643" s="807"/>
      <c r="AA2643" s="807">
        <v>1</v>
      </c>
      <c r="AB2643" s="807"/>
      <c r="AC2643" s="807"/>
      <c r="AD2643" s="807"/>
      <c r="AE2643" s="807"/>
      <c r="AF2643" s="807"/>
      <c r="AG2643" s="807"/>
      <c r="AH2643" s="807"/>
      <c r="AI2643" s="807"/>
      <c r="AJ2643" s="807"/>
    </row>
    <row r="2644" spans="2:36" ht="90" customHeight="1" x14ac:dyDescent="0.25">
      <c r="B2644" s="784">
        <v>2636</v>
      </c>
      <c r="C2644" s="785" t="s">
        <v>3162</v>
      </c>
      <c r="D2644" s="785" t="s">
        <v>16832</v>
      </c>
      <c r="E2644" s="807" t="s">
        <v>9535</v>
      </c>
      <c r="F2644" s="785" t="s">
        <v>12877</v>
      </c>
      <c r="G2644" s="807" t="s">
        <v>2856</v>
      </c>
      <c r="H2644" s="807"/>
      <c r="I2644" s="807"/>
      <c r="J2644" s="807"/>
      <c r="K2644" s="807"/>
      <c r="L2644" s="807"/>
      <c r="M2644" s="807"/>
      <c r="N2644" s="786">
        <v>0</v>
      </c>
      <c r="O2644" s="788"/>
      <c r="P2644" s="788"/>
      <c r="Q2644" s="807" t="s">
        <v>12877</v>
      </c>
      <c r="R2644" s="807" t="s">
        <v>16715</v>
      </c>
      <c r="S2644" s="807" t="s">
        <v>8952</v>
      </c>
      <c r="T2644" s="807"/>
      <c r="U2644" s="807"/>
      <c r="V2644" s="963"/>
      <c r="W2644" s="807"/>
      <c r="X2644" s="807"/>
      <c r="Y2644" s="807"/>
      <c r="Z2644" s="807"/>
      <c r="AA2644" s="807">
        <v>1</v>
      </c>
      <c r="AB2644" s="807"/>
      <c r="AC2644" s="807"/>
      <c r="AD2644" s="807"/>
      <c r="AE2644" s="807"/>
      <c r="AF2644" s="807"/>
      <c r="AG2644" s="807"/>
      <c r="AH2644" s="807"/>
      <c r="AI2644" s="807"/>
      <c r="AJ2644" s="807"/>
    </row>
    <row r="2645" spans="2:36" ht="57" customHeight="1" x14ac:dyDescent="0.25">
      <c r="B2645" s="784">
        <v>2637</v>
      </c>
      <c r="C2645" s="785" t="s">
        <v>3034</v>
      </c>
      <c r="D2645" s="785" t="s">
        <v>16869</v>
      </c>
      <c r="E2645" s="807" t="s">
        <v>16868</v>
      </c>
      <c r="F2645" s="785" t="s">
        <v>16874</v>
      </c>
      <c r="G2645" s="807" t="s">
        <v>10200</v>
      </c>
      <c r="H2645" s="807"/>
      <c r="I2645" s="807"/>
      <c r="J2645" s="807"/>
      <c r="K2645" s="807"/>
      <c r="L2645" s="807">
        <f t="shared" si="194"/>
        <v>52.800000000000004</v>
      </c>
      <c r="M2645" s="807"/>
      <c r="N2645" s="786">
        <v>4.4000000000000004</v>
      </c>
      <c r="O2645" s="788"/>
      <c r="P2645" s="788"/>
      <c r="Q2645" s="807" t="s">
        <v>16874</v>
      </c>
      <c r="R2645" s="807" t="s">
        <v>16715</v>
      </c>
      <c r="S2645" s="807" t="s">
        <v>8952</v>
      </c>
      <c r="T2645" s="807" t="s">
        <v>17508</v>
      </c>
      <c r="U2645" s="807"/>
      <c r="V2645" s="963">
        <v>5</v>
      </c>
      <c r="W2645" s="807"/>
      <c r="X2645" s="807"/>
      <c r="Y2645" s="807"/>
      <c r="Z2645" s="807"/>
      <c r="AA2645" s="807"/>
      <c r="AB2645" s="807"/>
      <c r="AC2645" s="807" t="s">
        <v>10027</v>
      </c>
      <c r="AD2645" s="807" t="s">
        <v>2239</v>
      </c>
      <c r="AE2645" s="807" t="s">
        <v>2239</v>
      </c>
      <c r="AF2645" s="807"/>
      <c r="AG2645" s="807"/>
      <c r="AH2645" s="807"/>
      <c r="AI2645" s="807"/>
      <c r="AJ2645" s="807"/>
    </row>
    <row r="2646" spans="2:36" ht="48.75" customHeight="1" x14ac:dyDescent="0.25">
      <c r="B2646" s="784">
        <v>2638</v>
      </c>
      <c r="C2646" s="785" t="s">
        <v>3034</v>
      </c>
      <c r="D2646" s="785" t="s">
        <v>16870</v>
      </c>
      <c r="E2646" s="807" t="s">
        <v>16871</v>
      </c>
      <c r="F2646" s="785" t="s">
        <v>16874</v>
      </c>
      <c r="G2646" s="807" t="s">
        <v>10200</v>
      </c>
      <c r="H2646" s="807"/>
      <c r="I2646" s="807"/>
      <c r="J2646" s="807"/>
      <c r="K2646" s="807"/>
      <c r="L2646" s="807">
        <f t="shared" si="194"/>
        <v>66</v>
      </c>
      <c r="M2646" s="807"/>
      <c r="N2646" s="786">
        <v>5.5</v>
      </c>
      <c r="O2646" s="788"/>
      <c r="P2646" s="788"/>
      <c r="Q2646" s="807" t="s">
        <v>16874</v>
      </c>
      <c r="R2646" s="807" t="s">
        <v>16715</v>
      </c>
      <c r="S2646" s="807" t="s">
        <v>8952</v>
      </c>
      <c r="T2646" s="807" t="s">
        <v>17474</v>
      </c>
      <c r="U2646" s="807"/>
      <c r="V2646" s="963">
        <v>5</v>
      </c>
      <c r="W2646" s="807"/>
      <c r="X2646" s="807"/>
      <c r="Y2646" s="807"/>
      <c r="Z2646" s="807"/>
      <c r="AA2646" s="807">
        <v>1</v>
      </c>
      <c r="AB2646" s="807"/>
      <c r="AC2646" s="807" t="s">
        <v>10027</v>
      </c>
      <c r="AD2646" s="807" t="s">
        <v>2239</v>
      </c>
      <c r="AE2646" s="807" t="s">
        <v>2239</v>
      </c>
      <c r="AF2646" s="807"/>
      <c r="AG2646" s="807"/>
      <c r="AH2646" s="807"/>
      <c r="AI2646" s="807"/>
      <c r="AJ2646" s="807"/>
    </row>
    <row r="2647" spans="2:36" ht="59.25" customHeight="1" x14ac:dyDescent="0.25">
      <c r="B2647" s="784">
        <v>2639</v>
      </c>
      <c r="C2647" s="785" t="s">
        <v>3034</v>
      </c>
      <c r="D2647" s="785" t="s">
        <v>16872</v>
      </c>
      <c r="E2647" s="807" t="s">
        <v>16873</v>
      </c>
      <c r="F2647" s="785" t="s">
        <v>16874</v>
      </c>
      <c r="G2647" s="807" t="s">
        <v>10200</v>
      </c>
      <c r="H2647" s="807"/>
      <c r="I2647" s="807"/>
      <c r="J2647" s="807"/>
      <c r="K2647" s="807"/>
      <c r="L2647" s="807">
        <f t="shared" si="194"/>
        <v>39.599999999999994</v>
      </c>
      <c r="M2647" s="807"/>
      <c r="N2647" s="786">
        <v>3.3</v>
      </c>
      <c r="O2647" s="788"/>
      <c r="P2647" s="788"/>
      <c r="Q2647" s="807" t="s">
        <v>16874</v>
      </c>
      <c r="R2647" s="807" t="s">
        <v>16715</v>
      </c>
      <c r="S2647" s="807" t="s">
        <v>8952</v>
      </c>
      <c r="T2647" s="807" t="s">
        <v>17471</v>
      </c>
      <c r="U2647" s="807"/>
      <c r="V2647" s="963">
        <v>5</v>
      </c>
      <c r="W2647" s="807"/>
      <c r="X2647" s="807"/>
      <c r="Y2647" s="807"/>
      <c r="Z2647" s="807"/>
      <c r="AA2647" s="807">
        <v>1</v>
      </c>
      <c r="AB2647" s="807"/>
      <c r="AC2647" s="807" t="s">
        <v>10027</v>
      </c>
      <c r="AD2647" s="807" t="s">
        <v>2239</v>
      </c>
      <c r="AE2647" s="807" t="s">
        <v>2239</v>
      </c>
      <c r="AF2647" s="807"/>
      <c r="AG2647" s="807"/>
      <c r="AH2647" s="807"/>
      <c r="AI2647" s="807"/>
      <c r="AJ2647" s="807"/>
    </row>
    <row r="2648" spans="2:36" ht="30" customHeight="1" x14ac:dyDescent="0.25">
      <c r="B2648" s="784">
        <v>2640</v>
      </c>
      <c r="C2648" s="785" t="s">
        <v>2844</v>
      </c>
      <c r="D2648" s="792" t="s">
        <v>16951</v>
      </c>
      <c r="E2648" s="793" t="s">
        <v>16952</v>
      </c>
      <c r="F2648" s="792" t="s">
        <v>5257</v>
      </c>
      <c r="G2648" s="794" t="s">
        <v>3400</v>
      </c>
      <c r="H2648" s="796"/>
      <c r="I2648" s="796"/>
      <c r="J2648" s="796"/>
      <c r="K2648" s="796"/>
      <c r="L2648" s="807"/>
      <c r="M2648" s="796"/>
      <c r="N2648" s="797"/>
      <c r="O2648" s="795"/>
      <c r="P2648" s="795"/>
      <c r="Q2648" s="796"/>
      <c r="R2648" s="807" t="s">
        <v>16715</v>
      </c>
      <c r="S2648" s="807" t="s">
        <v>8952</v>
      </c>
      <c r="T2648" s="796" t="s">
        <v>17250</v>
      </c>
      <c r="U2648" s="807"/>
      <c r="V2648" s="963">
        <v>1</v>
      </c>
      <c r="W2648" s="807"/>
      <c r="X2648" s="807"/>
      <c r="Y2648" s="807"/>
      <c r="Z2648" s="807"/>
      <c r="AA2648" s="807"/>
      <c r="AB2648" s="807"/>
      <c r="AC2648" s="807" t="s">
        <v>10027</v>
      </c>
      <c r="AD2648" s="807"/>
      <c r="AE2648" s="807" t="s">
        <v>10027</v>
      </c>
      <c r="AF2648" s="807"/>
      <c r="AG2648" s="807"/>
      <c r="AH2648" s="807"/>
      <c r="AI2648" s="807"/>
      <c r="AJ2648" s="807"/>
    </row>
    <row r="2649" spans="2:36" ht="409.5" customHeight="1" x14ac:dyDescent="0.25">
      <c r="B2649" s="784">
        <v>2641</v>
      </c>
      <c r="C2649" s="785" t="s">
        <v>2844</v>
      </c>
      <c r="D2649" s="792" t="s">
        <v>17363</v>
      </c>
      <c r="E2649" s="793" t="s">
        <v>16954</v>
      </c>
      <c r="F2649" s="792" t="s">
        <v>17180</v>
      </c>
      <c r="G2649" s="794" t="s">
        <v>1105</v>
      </c>
      <c r="H2649" s="796"/>
      <c r="I2649" s="796"/>
      <c r="J2649" s="796"/>
      <c r="K2649" s="796">
        <v>1358.4</v>
      </c>
      <c r="L2649" s="807">
        <f t="shared" si="194"/>
        <v>187.8</v>
      </c>
      <c r="M2649" s="807">
        <f t="shared" si="194"/>
        <v>36.72</v>
      </c>
      <c r="N2649" s="797">
        <v>15.65</v>
      </c>
      <c r="O2649" s="795">
        <v>3.06</v>
      </c>
      <c r="P2649" s="795" t="s">
        <v>16955</v>
      </c>
      <c r="Q2649" s="795" t="s">
        <v>16955</v>
      </c>
      <c r="R2649" s="807" t="s">
        <v>16715</v>
      </c>
      <c r="S2649" s="807" t="s">
        <v>8952</v>
      </c>
      <c r="T2649" s="796" t="s">
        <v>17591</v>
      </c>
      <c r="U2649" s="807"/>
      <c r="V2649" s="963">
        <v>1</v>
      </c>
      <c r="W2649" s="807" t="s">
        <v>17152</v>
      </c>
      <c r="X2649" s="807">
        <v>1</v>
      </c>
      <c r="Y2649" s="807" t="s">
        <v>13889</v>
      </c>
      <c r="Z2649" s="807"/>
      <c r="AA2649" s="807"/>
      <c r="AB2649" s="807"/>
      <c r="AC2649" s="807" t="s">
        <v>10027</v>
      </c>
      <c r="AD2649" s="807" t="s">
        <v>10027</v>
      </c>
      <c r="AE2649" s="807" t="s">
        <v>10027</v>
      </c>
      <c r="AF2649" s="807"/>
      <c r="AG2649" s="807"/>
      <c r="AH2649" s="807" t="s">
        <v>668</v>
      </c>
      <c r="AI2649" s="807"/>
      <c r="AJ2649" s="807"/>
    </row>
    <row r="2650" spans="2:36" ht="30" customHeight="1" x14ac:dyDescent="0.25">
      <c r="B2650" s="784">
        <v>2642</v>
      </c>
      <c r="C2650" s="785" t="s">
        <v>2809</v>
      </c>
      <c r="D2650" s="792" t="s">
        <v>17121</v>
      </c>
      <c r="E2650" s="793" t="s">
        <v>17122</v>
      </c>
      <c r="F2650" s="792" t="s">
        <v>17123</v>
      </c>
      <c r="G2650" s="794" t="s">
        <v>3400</v>
      </c>
      <c r="H2650" s="796"/>
      <c r="I2650" s="796"/>
      <c r="J2650" s="796"/>
      <c r="K2650" s="796"/>
      <c r="L2650" s="807"/>
      <c r="M2650" s="796"/>
      <c r="N2650" s="797"/>
      <c r="O2650" s="795"/>
      <c r="P2650" s="795"/>
      <c r="Q2650" s="807"/>
      <c r="R2650" s="807" t="s">
        <v>16715</v>
      </c>
      <c r="S2650" s="807" t="s">
        <v>9057</v>
      </c>
      <c r="T2650" s="796"/>
      <c r="U2650" s="807"/>
      <c r="V2650" s="963">
        <v>3</v>
      </c>
      <c r="W2650" s="807"/>
      <c r="X2650" s="807"/>
      <c r="Y2650" s="807"/>
      <c r="Z2650" s="807"/>
      <c r="AA2650" s="807"/>
      <c r="AB2650" s="807"/>
      <c r="AC2650" s="807"/>
      <c r="AD2650" s="807"/>
      <c r="AE2650" s="807"/>
      <c r="AF2650" s="807"/>
      <c r="AG2650" s="807"/>
      <c r="AH2650" s="807"/>
      <c r="AI2650" s="807"/>
      <c r="AJ2650" s="807"/>
    </row>
    <row r="2651" spans="2:36" ht="45" customHeight="1" x14ac:dyDescent="0.25">
      <c r="B2651" s="784">
        <v>2643</v>
      </c>
      <c r="C2651" s="785" t="s">
        <v>2790</v>
      </c>
      <c r="D2651" s="792" t="s">
        <v>17132</v>
      </c>
      <c r="E2651" s="793" t="s">
        <v>17130</v>
      </c>
      <c r="F2651" s="792" t="s">
        <v>17131</v>
      </c>
      <c r="G2651" s="796" t="s">
        <v>10200</v>
      </c>
      <c r="H2651" s="796"/>
      <c r="I2651" s="796"/>
      <c r="J2651" s="796"/>
      <c r="K2651" s="796"/>
      <c r="L2651" s="807"/>
      <c r="M2651" s="796"/>
      <c r="N2651" s="797">
        <v>0</v>
      </c>
      <c r="O2651" s="795"/>
      <c r="P2651" s="795"/>
      <c r="Q2651" s="807" t="s">
        <v>17133</v>
      </c>
      <c r="R2651" s="807" t="s">
        <v>16715</v>
      </c>
      <c r="S2651" s="807" t="s">
        <v>8952</v>
      </c>
      <c r="T2651" s="796"/>
      <c r="U2651" s="807">
        <v>4</v>
      </c>
      <c r="V2651" s="963"/>
      <c r="W2651" s="807"/>
      <c r="X2651" s="807"/>
      <c r="Y2651" s="807"/>
      <c r="Z2651" s="807" t="s">
        <v>10126</v>
      </c>
      <c r="AA2651" s="807"/>
      <c r="AB2651" s="807"/>
      <c r="AC2651" s="807" t="s">
        <v>10027</v>
      </c>
      <c r="AD2651" s="807" t="s">
        <v>10027</v>
      </c>
      <c r="AE2651" s="807" t="s">
        <v>10027</v>
      </c>
      <c r="AF2651" s="807"/>
      <c r="AG2651" s="807"/>
      <c r="AH2651" s="807"/>
      <c r="AI2651" s="807"/>
      <c r="AJ2651" s="807"/>
    </row>
    <row r="2652" spans="2:36" ht="45" customHeight="1" x14ac:dyDescent="0.25">
      <c r="B2652" s="784">
        <v>2644</v>
      </c>
      <c r="C2652" s="785" t="s">
        <v>2790</v>
      </c>
      <c r="D2652" s="792" t="s">
        <v>17134</v>
      </c>
      <c r="E2652" s="793" t="s">
        <v>17135</v>
      </c>
      <c r="F2652" s="792" t="s">
        <v>17131</v>
      </c>
      <c r="G2652" s="796" t="s">
        <v>10200</v>
      </c>
      <c r="H2652" s="796"/>
      <c r="I2652" s="796"/>
      <c r="J2652" s="796"/>
      <c r="K2652" s="796"/>
      <c r="L2652" s="807"/>
      <c r="M2652" s="796"/>
      <c r="N2652" s="797">
        <v>0</v>
      </c>
      <c r="O2652" s="795"/>
      <c r="P2652" s="795"/>
      <c r="Q2652" s="807" t="s">
        <v>17133</v>
      </c>
      <c r="R2652" s="807" t="s">
        <v>16715</v>
      </c>
      <c r="S2652" s="807" t="s">
        <v>8952</v>
      </c>
      <c r="T2652" s="796"/>
      <c r="U2652" s="807">
        <v>4</v>
      </c>
      <c r="V2652" s="963"/>
      <c r="W2652" s="807"/>
      <c r="X2652" s="807"/>
      <c r="Y2652" s="807"/>
      <c r="Z2652" s="807" t="s">
        <v>10126</v>
      </c>
      <c r="AA2652" s="807"/>
      <c r="AB2652" s="807"/>
      <c r="AC2652" s="807" t="s">
        <v>10027</v>
      </c>
      <c r="AD2652" s="807" t="s">
        <v>10027</v>
      </c>
      <c r="AE2652" s="807" t="s">
        <v>10027</v>
      </c>
      <c r="AF2652" s="807"/>
      <c r="AG2652" s="807"/>
      <c r="AH2652" s="807"/>
      <c r="AI2652" s="807"/>
      <c r="AJ2652" s="807"/>
    </row>
    <row r="2653" spans="2:36" ht="45" customHeight="1" x14ac:dyDescent="0.25">
      <c r="B2653" s="784">
        <v>2645</v>
      </c>
      <c r="C2653" s="785" t="s">
        <v>2790</v>
      </c>
      <c r="D2653" s="792" t="s">
        <v>17136</v>
      </c>
      <c r="E2653" s="793" t="s">
        <v>17137</v>
      </c>
      <c r="F2653" s="792" t="s">
        <v>17131</v>
      </c>
      <c r="G2653" s="796" t="s">
        <v>10200</v>
      </c>
      <c r="H2653" s="796"/>
      <c r="I2653" s="796"/>
      <c r="J2653" s="796"/>
      <c r="K2653" s="796"/>
      <c r="L2653" s="807"/>
      <c r="M2653" s="796"/>
      <c r="N2653" s="797">
        <v>0</v>
      </c>
      <c r="O2653" s="795"/>
      <c r="P2653" s="795"/>
      <c r="Q2653" s="807" t="s">
        <v>17133</v>
      </c>
      <c r="R2653" s="807" t="s">
        <v>16715</v>
      </c>
      <c r="S2653" s="807" t="s">
        <v>8952</v>
      </c>
      <c r="T2653" s="796"/>
      <c r="U2653" s="807">
        <v>4</v>
      </c>
      <c r="V2653" s="963"/>
      <c r="W2653" s="807"/>
      <c r="X2653" s="807"/>
      <c r="Y2653" s="807"/>
      <c r="Z2653" s="807" t="s">
        <v>9475</v>
      </c>
      <c r="AA2653" s="807"/>
      <c r="AB2653" s="807"/>
      <c r="AC2653" s="807" t="s">
        <v>10027</v>
      </c>
      <c r="AD2653" s="807" t="s">
        <v>10027</v>
      </c>
      <c r="AE2653" s="807" t="s">
        <v>10027</v>
      </c>
      <c r="AF2653" s="807"/>
      <c r="AG2653" s="807"/>
      <c r="AH2653" s="807"/>
      <c r="AI2653" s="807"/>
      <c r="AJ2653" s="807"/>
    </row>
    <row r="2654" spans="2:36" ht="45" customHeight="1" x14ac:dyDescent="0.25">
      <c r="B2654" s="784">
        <v>2646</v>
      </c>
      <c r="C2654" s="785" t="s">
        <v>2759</v>
      </c>
      <c r="D2654" s="792" t="s">
        <v>17138</v>
      </c>
      <c r="E2654" s="793" t="s">
        <v>17139</v>
      </c>
      <c r="F2654" s="792" t="s">
        <v>17140</v>
      </c>
      <c r="G2654" s="796" t="s">
        <v>10200</v>
      </c>
      <c r="H2654" s="796"/>
      <c r="I2654" s="796"/>
      <c r="J2654" s="796"/>
      <c r="K2654" s="796"/>
      <c r="L2654" s="807"/>
      <c r="M2654" s="796"/>
      <c r="N2654" s="797">
        <v>0</v>
      </c>
      <c r="O2654" s="795"/>
      <c r="P2654" s="795"/>
      <c r="Q2654" s="807" t="s">
        <v>17133</v>
      </c>
      <c r="R2654" s="807" t="s">
        <v>16715</v>
      </c>
      <c r="S2654" s="807" t="s">
        <v>8952</v>
      </c>
      <c r="T2654" s="796"/>
      <c r="U2654" s="807">
        <v>4</v>
      </c>
      <c r="V2654" s="963"/>
      <c r="W2654" s="807"/>
      <c r="X2654" s="807"/>
      <c r="Y2654" s="807"/>
      <c r="Z2654" s="807" t="s">
        <v>9475</v>
      </c>
      <c r="AA2654" s="807"/>
      <c r="AB2654" s="807"/>
      <c r="AC2654" s="807" t="s">
        <v>10027</v>
      </c>
      <c r="AD2654" s="807" t="s">
        <v>10027</v>
      </c>
      <c r="AE2654" s="807" t="s">
        <v>10027</v>
      </c>
      <c r="AF2654" s="807"/>
      <c r="AG2654" s="807"/>
      <c r="AH2654" s="807"/>
      <c r="AI2654" s="807"/>
      <c r="AJ2654" s="807"/>
    </row>
    <row r="2655" spans="2:36" s="577" customFormat="1" ht="60" x14ac:dyDescent="0.25">
      <c r="B2655" s="784">
        <v>2647</v>
      </c>
      <c r="C2655" s="785" t="s">
        <v>2759</v>
      </c>
      <c r="D2655" s="792" t="s">
        <v>17362</v>
      </c>
      <c r="E2655" s="793" t="s">
        <v>17307</v>
      </c>
      <c r="F2655" s="792" t="s">
        <v>18026</v>
      </c>
      <c r="G2655" s="796" t="s">
        <v>1104</v>
      </c>
      <c r="H2655" s="796"/>
      <c r="I2655" s="796"/>
      <c r="J2655" s="796"/>
      <c r="K2655" s="796">
        <v>3064.2</v>
      </c>
      <c r="L2655" s="807">
        <f t="shared" si="194"/>
        <v>263.52119999999996</v>
      </c>
      <c r="M2655" s="807">
        <f t="shared" si="194"/>
        <v>85.797600000000003</v>
      </c>
      <c r="N2655" s="786">
        <f>K2655*0.086/12</f>
        <v>21.960099999999997</v>
      </c>
      <c r="O2655" s="786">
        <f>(K2655*0.028)/12</f>
        <v>7.1497999999999999</v>
      </c>
      <c r="P2655" s="795" t="s">
        <v>9945</v>
      </c>
      <c r="Q2655" s="807" t="s">
        <v>813</v>
      </c>
      <c r="R2655" s="796" t="s">
        <v>8298</v>
      </c>
      <c r="S2655" s="807" t="s">
        <v>8952</v>
      </c>
      <c r="T2655" s="796" t="s">
        <v>17451</v>
      </c>
      <c r="U2655" s="807"/>
      <c r="V2655" s="1017">
        <v>1</v>
      </c>
      <c r="W2655" s="807" t="s">
        <v>10826</v>
      </c>
      <c r="X2655" s="807">
        <v>1</v>
      </c>
      <c r="Y2655" s="807" t="s">
        <v>10261</v>
      </c>
      <c r="Z2655" s="807"/>
      <c r="AA2655" s="807"/>
      <c r="AB2655" s="807"/>
      <c r="AC2655" s="807"/>
      <c r="AD2655" s="807"/>
      <c r="AE2655" s="807"/>
      <c r="AF2655" s="807"/>
      <c r="AG2655" s="807"/>
      <c r="AH2655" s="807"/>
      <c r="AI2655" s="807" t="s">
        <v>16742</v>
      </c>
      <c r="AJ2655" s="807"/>
    </row>
    <row r="2656" spans="2:36" ht="45" customHeight="1" x14ac:dyDescent="0.25">
      <c r="B2656" s="784">
        <v>2648</v>
      </c>
      <c r="C2656" s="785" t="s">
        <v>2844</v>
      </c>
      <c r="D2656" s="792" t="s">
        <v>8908</v>
      </c>
      <c r="E2656" s="793" t="s">
        <v>17160</v>
      </c>
      <c r="F2656" s="792" t="s">
        <v>17162</v>
      </c>
      <c r="G2656" s="796" t="s">
        <v>10200</v>
      </c>
      <c r="H2656" s="796"/>
      <c r="I2656" s="796"/>
      <c r="J2656" s="796"/>
      <c r="K2656" s="796"/>
      <c r="L2656" s="807"/>
      <c r="M2656" s="796"/>
      <c r="N2656" s="797">
        <v>0</v>
      </c>
      <c r="O2656" s="795"/>
      <c r="P2656" s="795"/>
      <c r="Q2656" s="807" t="s">
        <v>17161</v>
      </c>
      <c r="R2656" s="807" t="s">
        <v>16715</v>
      </c>
      <c r="S2656" s="807" t="s">
        <v>8952</v>
      </c>
      <c r="T2656" s="796"/>
      <c r="U2656" s="807">
        <v>20</v>
      </c>
      <c r="V2656" s="963">
        <v>2</v>
      </c>
      <c r="W2656" s="807"/>
      <c r="X2656" s="807"/>
      <c r="Y2656" s="807"/>
      <c r="Z2656" s="807"/>
      <c r="AA2656" s="807"/>
      <c r="AB2656" s="807"/>
      <c r="AC2656" s="807" t="s">
        <v>10027</v>
      </c>
      <c r="AD2656" s="807" t="s">
        <v>2239</v>
      </c>
      <c r="AE2656" s="807" t="s">
        <v>10027</v>
      </c>
      <c r="AF2656" s="807"/>
      <c r="AG2656" s="807"/>
      <c r="AH2656" s="807"/>
      <c r="AI2656" s="807"/>
      <c r="AJ2656" s="807"/>
    </row>
    <row r="2657" spans="2:36" ht="90" customHeight="1" x14ac:dyDescent="0.25">
      <c r="B2657" s="784">
        <v>2649</v>
      </c>
      <c r="C2657" s="785" t="s">
        <v>1191</v>
      </c>
      <c r="D2657" s="783" t="s">
        <v>17176</v>
      </c>
      <c r="E2657" s="800" t="s">
        <v>17178</v>
      </c>
      <c r="F2657" s="783" t="s">
        <v>15658</v>
      </c>
      <c r="G2657" s="807" t="s">
        <v>2856</v>
      </c>
      <c r="H2657" s="807"/>
      <c r="I2657" s="807"/>
      <c r="J2657" s="807"/>
      <c r="K2657" s="807"/>
      <c r="L2657" s="807">
        <f t="shared" si="194"/>
        <v>9.6000000000000014</v>
      </c>
      <c r="M2657" s="807"/>
      <c r="N2657" s="800">
        <v>0.8</v>
      </c>
      <c r="O2657" s="788"/>
      <c r="P2657" s="788"/>
      <c r="Q2657" s="800" t="s">
        <v>15658</v>
      </c>
      <c r="R2657" s="807" t="s">
        <v>16715</v>
      </c>
      <c r="S2657" s="807" t="s">
        <v>8952</v>
      </c>
      <c r="T2657" s="800" t="s">
        <v>17177</v>
      </c>
      <c r="U2657" s="807"/>
      <c r="V2657" s="963"/>
      <c r="W2657" s="807"/>
      <c r="X2657" s="807"/>
      <c r="Y2657" s="807"/>
      <c r="Z2657" s="807" t="s">
        <v>9475</v>
      </c>
      <c r="AA2657" s="807"/>
      <c r="AB2657" s="807"/>
      <c r="AC2657" s="807"/>
      <c r="AD2657" s="807"/>
      <c r="AE2657" s="807"/>
      <c r="AF2657" s="807"/>
      <c r="AG2657" s="807"/>
      <c r="AH2657" s="807"/>
      <c r="AI2657" s="807"/>
      <c r="AJ2657" s="807"/>
    </row>
    <row r="2658" spans="2:36" ht="60" customHeight="1" x14ac:dyDescent="0.25">
      <c r="B2658" s="784">
        <v>2650</v>
      </c>
      <c r="C2658" s="785" t="s">
        <v>2844</v>
      </c>
      <c r="D2658" s="808" t="s">
        <v>12489</v>
      </c>
      <c r="E2658" s="862" t="s">
        <v>17289</v>
      </c>
      <c r="F2658" s="808" t="s">
        <v>17290</v>
      </c>
      <c r="G2658" s="807" t="s">
        <v>10200</v>
      </c>
      <c r="H2658" s="781"/>
      <c r="I2658" s="781"/>
      <c r="J2658" s="781"/>
      <c r="K2658" s="782"/>
      <c r="L2658" s="807"/>
      <c r="M2658" s="782"/>
      <c r="N2658" s="800">
        <v>0</v>
      </c>
      <c r="O2658" s="800"/>
      <c r="P2658" s="788"/>
      <c r="Q2658" s="800" t="s">
        <v>17291</v>
      </c>
      <c r="R2658" s="807" t="s">
        <v>16715</v>
      </c>
      <c r="S2658" s="800" t="s">
        <v>8952</v>
      </c>
      <c r="T2658" s="857"/>
      <c r="U2658" s="782">
        <v>3</v>
      </c>
      <c r="V2658" s="956">
        <v>2</v>
      </c>
      <c r="W2658" s="800"/>
      <c r="X2658" s="782"/>
      <c r="Y2658" s="782"/>
      <c r="Z2658" s="782"/>
      <c r="AA2658" s="782"/>
      <c r="AB2658" s="782"/>
      <c r="AC2658" s="782" t="s">
        <v>10027</v>
      </c>
      <c r="AD2658" s="782" t="s">
        <v>2239</v>
      </c>
      <c r="AE2658" s="782" t="s">
        <v>2239</v>
      </c>
      <c r="AF2658" s="782"/>
      <c r="AG2658" s="782"/>
      <c r="AH2658" s="782"/>
      <c r="AI2658" s="782"/>
      <c r="AJ2658" s="782"/>
    </row>
    <row r="2659" spans="2:36" ht="60" customHeight="1" x14ac:dyDescent="0.25">
      <c r="B2659" s="784">
        <v>2651</v>
      </c>
      <c r="C2659" s="785" t="s">
        <v>2759</v>
      </c>
      <c r="D2659" s="808" t="s">
        <v>17298</v>
      </c>
      <c r="E2659" s="862" t="s">
        <v>17299</v>
      </c>
      <c r="F2659" s="808" t="s">
        <v>17300</v>
      </c>
      <c r="G2659" s="807" t="s">
        <v>10200</v>
      </c>
      <c r="H2659" s="781"/>
      <c r="I2659" s="781"/>
      <c r="J2659" s="781"/>
      <c r="K2659" s="782"/>
      <c r="L2659" s="807">
        <f t="shared" si="194"/>
        <v>13.200000000000001</v>
      </c>
      <c r="M2659" s="782"/>
      <c r="N2659" s="800">
        <v>1.1000000000000001</v>
      </c>
      <c r="O2659" s="800"/>
      <c r="P2659" s="788"/>
      <c r="Q2659" s="800" t="s">
        <v>17301</v>
      </c>
      <c r="R2659" s="807" t="s">
        <v>16715</v>
      </c>
      <c r="S2659" s="800" t="s">
        <v>8952</v>
      </c>
      <c r="T2659" s="857" t="s">
        <v>17497</v>
      </c>
      <c r="U2659" s="782">
        <v>4</v>
      </c>
      <c r="V2659" s="956">
        <v>1</v>
      </c>
      <c r="W2659" s="800"/>
      <c r="X2659" s="782"/>
      <c r="Y2659" s="782"/>
      <c r="Z2659" s="782"/>
      <c r="AA2659" s="782"/>
      <c r="AB2659" s="782"/>
      <c r="AC2659" s="782" t="s">
        <v>10027</v>
      </c>
      <c r="AD2659" s="782" t="s">
        <v>2239</v>
      </c>
      <c r="AE2659" s="782" t="s">
        <v>2239</v>
      </c>
      <c r="AF2659" s="782"/>
      <c r="AG2659" s="782"/>
      <c r="AH2659" s="782"/>
      <c r="AI2659" s="782"/>
      <c r="AJ2659" s="782"/>
    </row>
    <row r="2660" spans="2:36" ht="66" customHeight="1" x14ac:dyDescent="0.25">
      <c r="B2660" s="784">
        <v>2652</v>
      </c>
      <c r="C2660" s="785" t="s">
        <v>2759</v>
      </c>
      <c r="D2660" s="785" t="s">
        <v>17323</v>
      </c>
      <c r="E2660" s="807" t="s">
        <v>17324</v>
      </c>
      <c r="F2660" s="785" t="s">
        <v>17325</v>
      </c>
      <c r="G2660" s="807" t="s">
        <v>1105</v>
      </c>
      <c r="H2660" s="807"/>
      <c r="I2660" s="807"/>
      <c r="J2660" s="807"/>
      <c r="K2660" s="807">
        <v>17845.2</v>
      </c>
      <c r="L2660" s="807">
        <f t="shared" si="194"/>
        <v>1552.56</v>
      </c>
      <c r="M2660" s="807">
        <f t="shared" si="194"/>
        <v>481.79999999999995</v>
      </c>
      <c r="N2660" s="786">
        <v>129.38</v>
      </c>
      <c r="O2660" s="786">
        <v>40.15</v>
      </c>
      <c r="P2660" s="788" t="s">
        <v>1527</v>
      </c>
      <c r="Q2660" s="807" t="s">
        <v>813</v>
      </c>
      <c r="R2660" s="807" t="s">
        <v>8298</v>
      </c>
      <c r="S2660" s="807" t="s">
        <v>9057</v>
      </c>
      <c r="T2660" s="807"/>
      <c r="U2660" s="807"/>
      <c r="V2660" s="963"/>
      <c r="W2660" s="807"/>
      <c r="X2660" s="807"/>
      <c r="Y2660" s="807"/>
      <c r="Z2660" s="807"/>
      <c r="AA2660" s="807"/>
      <c r="AB2660" s="807"/>
      <c r="AC2660" s="807"/>
      <c r="AD2660" s="807"/>
      <c r="AE2660" s="807"/>
      <c r="AF2660" s="807"/>
      <c r="AG2660" s="807"/>
      <c r="AH2660" s="807"/>
      <c r="AI2660" s="807"/>
      <c r="AJ2660" s="807"/>
    </row>
    <row r="2661" spans="2:36" ht="58.5" customHeight="1" x14ac:dyDescent="0.25">
      <c r="B2661" s="784">
        <v>2653</v>
      </c>
      <c r="C2661" s="785" t="s">
        <v>2759</v>
      </c>
      <c r="D2661" s="785" t="s">
        <v>17326</v>
      </c>
      <c r="E2661" s="807" t="s">
        <v>17327</v>
      </c>
      <c r="F2661" s="785" t="s">
        <v>17328</v>
      </c>
      <c r="G2661" s="807" t="s">
        <v>1105</v>
      </c>
      <c r="H2661" s="807"/>
      <c r="I2661" s="807"/>
      <c r="J2661" s="807"/>
      <c r="K2661" s="807">
        <v>7454.08</v>
      </c>
      <c r="L2661" s="807">
        <f t="shared" si="194"/>
        <v>648.48</v>
      </c>
      <c r="M2661" s="807">
        <f t="shared" si="194"/>
        <v>201.24</v>
      </c>
      <c r="N2661" s="786">
        <v>54.04</v>
      </c>
      <c r="O2661" s="786">
        <v>16.77</v>
      </c>
      <c r="P2661" s="788" t="s">
        <v>1527</v>
      </c>
      <c r="Q2661" s="807" t="s">
        <v>813</v>
      </c>
      <c r="R2661" s="807" t="s">
        <v>8298</v>
      </c>
      <c r="S2661" s="807" t="s">
        <v>9057</v>
      </c>
      <c r="T2661" s="807"/>
      <c r="U2661" s="807"/>
      <c r="V2661" s="963"/>
      <c r="W2661" s="807"/>
      <c r="X2661" s="807"/>
      <c r="Y2661" s="807"/>
      <c r="Z2661" s="807"/>
      <c r="AA2661" s="807"/>
      <c r="AB2661" s="807"/>
      <c r="AC2661" s="807"/>
      <c r="AD2661" s="807"/>
      <c r="AE2661" s="807"/>
      <c r="AF2661" s="807"/>
      <c r="AG2661" s="807"/>
      <c r="AH2661" s="807"/>
      <c r="AI2661" s="807"/>
      <c r="AJ2661" s="807"/>
    </row>
    <row r="2662" spans="2:36" ht="76.5" customHeight="1" x14ac:dyDescent="0.25">
      <c r="B2662" s="784">
        <v>2654</v>
      </c>
      <c r="C2662" s="785" t="s">
        <v>2759</v>
      </c>
      <c r="D2662" s="785" t="s">
        <v>17329</v>
      </c>
      <c r="E2662" s="807" t="s">
        <v>17330</v>
      </c>
      <c r="F2662" s="785" t="s">
        <v>17331</v>
      </c>
      <c r="G2662" s="807" t="s">
        <v>1105</v>
      </c>
      <c r="H2662" s="807"/>
      <c r="I2662" s="807"/>
      <c r="J2662" s="807"/>
      <c r="K2662" s="807">
        <v>10250</v>
      </c>
      <c r="L2662" s="807">
        <f t="shared" si="194"/>
        <v>891.72</v>
      </c>
      <c r="M2662" s="807">
        <f t="shared" si="194"/>
        <v>276.71999999999997</v>
      </c>
      <c r="N2662" s="786">
        <v>74.31</v>
      </c>
      <c r="O2662" s="786">
        <v>23.06</v>
      </c>
      <c r="P2662" s="788" t="s">
        <v>1527</v>
      </c>
      <c r="Q2662" s="807" t="s">
        <v>813</v>
      </c>
      <c r="R2662" s="807" t="s">
        <v>8298</v>
      </c>
      <c r="S2662" s="807" t="s">
        <v>9057</v>
      </c>
      <c r="T2662" s="807"/>
      <c r="U2662" s="807"/>
      <c r="V2662" s="963"/>
      <c r="W2662" s="807"/>
      <c r="X2662" s="807"/>
      <c r="Y2662" s="807"/>
      <c r="Z2662" s="807"/>
      <c r="AA2662" s="807"/>
      <c r="AB2662" s="807"/>
      <c r="AC2662" s="807"/>
      <c r="AD2662" s="807"/>
      <c r="AE2662" s="807"/>
      <c r="AF2662" s="807"/>
      <c r="AG2662" s="807"/>
      <c r="AH2662" s="807"/>
      <c r="AI2662" s="807"/>
      <c r="AJ2662" s="807"/>
    </row>
    <row r="2663" spans="2:36" ht="105.75" customHeight="1" x14ac:dyDescent="0.25">
      <c r="B2663" s="784">
        <v>2655</v>
      </c>
      <c r="C2663" s="785" t="s">
        <v>2759</v>
      </c>
      <c r="D2663" s="785" t="s">
        <v>17342</v>
      </c>
      <c r="E2663" s="807" t="s">
        <v>17343</v>
      </c>
      <c r="F2663" s="785" t="s">
        <v>17344</v>
      </c>
      <c r="G2663" s="807" t="s">
        <v>1105</v>
      </c>
      <c r="H2663" s="807"/>
      <c r="I2663" s="807"/>
      <c r="J2663" s="807"/>
      <c r="K2663" s="807">
        <v>15741.6</v>
      </c>
      <c r="L2663" s="807">
        <f t="shared" si="194"/>
        <v>1369.68</v>
      </c>
      <c r="M2663" s="807">
        <f t="shared" si="194"/>
        <v>424.91999999999996</v>
      </c>
      <c r="N2663" s="788">
        <v>114.14</v>
      </c>
      <c r="O2663" s="788">
        <v>35.409999999999997</v>
      </c>
      <c r="P2663" s="788" t="s">
        <v>1527</v>
      </c>
      <c r="Q2663" s="788" t="s">
        <v>813</v>
      </c>
      <c r="R2663" s="807" t="s">
        <v>8298</v>
      </c>
      <c r="S2663" s="807" t="s">
        <v>9057</v>
      </c>
      <c r="T2663" s="807"/>
      <c r="U2663" s="807"/>
      <c r="V2663" s="963"/>
      <c r="W2663" s="807"/>
      <c r="X2663" s="807"/>
      <c r="Y2663" s="807"/>
      <c r="Z2663" s="807"/>
      <c r="AA2663" s="807"/>
      <c r="AB2663" s="807"/>
      <c r="AC2663" s="807"/>
      <c r="AD2663" s="807"/>
      <c r="AE2663" s="807"/>
      <c r="AF2663" s="807"/>
      <c r="AG2663" s="807"/>
      <c r="AH2663" s="807"/>
      <c r="AI2663" s="807"/>
      <c r="AJ2663" s="807"/>
    </row>
    <row r="2664" spans="2:36" s="577" customFormat="1" ht="68.25" customHeight="1" x14ac:dyDescent="0.25">
      <c r="B2664" s="784">
        <v>2656</v>
      </c>
      <c r="C2664" s="832" t="s">
        <v>2759</v>
      </c>
      <c r="D2664" s="832" t="s">
        <v>17351</v>
      </c>
      <c r="E2664" s="833" t="s">
        <v>17350</v>
      </c>
      <c r="F2664" s="832" t="s">
        <v>17826</v>
      </c>
      <c r="G2664" s="833" t="s">
        <v>1104</v>
      </c>
      <c r="H2664" s="833" t="s">
        <v>17366</v>
      </c>
      <c r="I2664" s="833" t="s">
        <v>14428</v>
      </c>
      <c r="J2664" s="833"/>
      <c r="K2664" s="833">
        <v>18458.099999999999</v>
      </c>
      <c r="L2664" s="833">
        <f>N2664*12</f>
        <v>1785.8705999999997</v>
      </c>
      <c r="M2664" s="833"/>
      <c r="N2664" s="786">
        <f>K2664*0.086/12+16.5395</f>
        <v>148.82254999999998</v>
      </c>
      <c r="O2664" s="786"/>
      <c r="P2664" s="786" t="s">
        <v>2549</v>
      </c>
      <c r="Q2664" s="834" t="s">
        <v>813</v>
      </c>
      <c r="R2664" s="807" t="s">
        <v>8298</v>
      </c>
      <c r="S2664" s="833" t="s">
        <v>8952</v>
      </c>
      <c r="T2664" s="833" t="s">
        <v>14427</v>
      </c>
      <c r="U2664" s="833">
        <v>14.2</v>
      </c>
      <c r="V2664" s="1028">
        <v>3</v>
      </c>
      <c r="W2664" s="833" t="s">
        <v>18008</v>
      </c>
      <c r="X2664" s="833">
        <v>1</v>
      </c>
      <c r="Y2664" s="833" t="s">
        <v>17368</v>
      </c>
      <c r="Z2664" s="833"/>
      <c r="AA2664" s="833"/>
      <c r="AB2664" s="833"/>
      <c r="AC2664" s="833" t="s">
        <v>10027</v>
      </c>
      <c r="AD2664" s="833"/>
      <c r="AE2664" s="833"/>
      <c r="AF2664" s="833"/>
      <c r="AG2664" s="833"/>
      <c r="AH2664" s="833"/>
      <c r="AI2664" s="833" t="s">
        <v>17956</v>
      </c>
      <c r="AJ2664" s="782"/>
    </row>
    <row r="2665" spans="2:36" ht="47.25" customHeight="1" x14ac:dyDescent="0.25">
      <c r="B2665" s="784">
        <v>2657</v>
      </c>
      <c r="C2665" s="874" t="s">
        <v>2817</v>
      </c>
      <c r="D2665" s="872" t="s">
        <v>17407</v>
      </c>
      <c r="E2665" s="862" t="s">
        <v>17408</v>
      </c>
      <c r="F2665" s="872" t="s">
        <v>17409</v>
      </c>
      <c r="G2665" s="807" t="s">
        <v>10200</v>
      </c>
      <c r="H2665" s="781"/>
      <c r="I2665" s="781"/>
      <c r="J2665" s="800"/>
      <c r="K2665" s="782"/>
      <c r="L2665" s="807"/>
      <c r="M2665" s="782"/>
      <c r="N2665" s="803">
        <v>0</v>
      </c>
      <c r="O2665" s="800"/>
      <c r="P2665" s="786"/>
      <c r="Q2665" s="945"/>
      <c r="R2665" s="807" t="s">
        <v>16715</v>
      </c>
      <c r="S2665" s="800" t="s">
        <v>8952</v>
      </c>
      <c r="T2665" s="800"/>
      <c r="U2665" s="876"/>
      <c r="V2665" s="957"/>
      <c r="W2665" s="877"/>
      <c r="X2665" s="876"/>
      <c r="Y2665" s="876"/>
      <c r="Z2665" s="876" t="s">
        <v>9475</v>
      </c>
      <c r="AA2665" s="876"/>
      <c r="AB2665" s="877"/>
      <c r="AC2665" s="876" t="s">
        <v>10027</v>
      </c>
      <c r="AD2665" s="876" t="s">
        <v>17410</v>
      </c>
      <c r="AE2665" s="876" t="s">
        <v>2239</v>
      </c>
      <c r="AF2665" s="876" t="s">
        <v>2239</v>
      </c>
      <c r="AG2665" s="876"/>
      <c r="AH2665" s="876"/>
      <c r="AI2665" s="876"/>
      <c r="AJ2665" s="876"/>
    </row>
    <row r="2666" spans="2:36" s="577" customFormat="1" ht="60" customHeight="1" x14ac:dyDescent="0.25">
      <c r="B2666" s="784">
        <v>2658</v>
      </c>
      <c r="C2666" s="832" t="s">
        <v>2759</v>
      </c>
      <c r="D2666" s="872" t="s">
        <v>17583</v>
      </c>
      <c r="E2666" s="862" t="s">
        <v>17584</v>
      </c>
      <c r="F2666" s="872" t="s">
        <v>17585</v>
      </c>
      <c r="G2666" s="807" t="s">
        <v>10200</v>
      </c>
      <c r="H2666" s="781"/>
      <c r="I2666" s="781"/>
      <c r="J2666" s="800"/>
      <c r="K2666" s="782"/>
      <c r="L2666" s="807">
        <f t="shared" ref="L2666:L2728" si="195">N2666*12</f>
        <v>13.200000000000001</v>
      </c>
      <c r="M2666" s="782"/>
      <c r="N2666" s="803">
        <v>1.1000000000000001</v>
      </c>
      <c r="O2666" s="800"/>
      <c r="P2666" s="786"/>
      <c r="Q2666" s="945"/>
      <c r="R2666" s="807" t="s">
        <v>16715</v>
      </c>
      <c r="S2666" s="800" t="s">
        <v>8952</v>
      </c>
      <c r="T2666" s="800" t="s">
        <v>17586</v>
      </c>
      <c r="U2666" s="782"/>
      <c r="V2666" s="945">
        <v>1</v>
      </c>
      <c r="W2666" s="800"/>
      <c r="X2666" s="782"/>
      <c r="Y2666" s="782"/>
      <c r="Z2666" s="782"/>
      <c r="AA2666" s="782"/>
      <c r="AB2666" s="800"/>
      <c r="AC2666" s="782" t="s">
        <v>10027</v>
      </c>
      <c r="AD2666" s="782" t="s">
        <v>17410</v>
      </c>
      <c r="AE2666" s="782" t="s">
        <v>2239</v>
      </c>
      <c r="AF2666" s="782" t="s">
        <v>2239</v>
      </c>
      <c r="AG2666" s="782"/>
      <c r="AH2666" s="782"/>
      <c r="AI2666" s="782"/>
      <c r="AJ2666" s="782"/>
    </row>
    <row r="2667" spans="2:36" ht="120" customHeight="1" x14ac:dyDescent="0.25">
      <c r="B2667" s="784">
        <v>2659</v>
      </c>
      <c r="C2667" s="785" t="s">
        <v>2759</v>
      </c>
      <c r="D2667" s="783" t="s">
        <v>17588</v>
      </c>
      <c r="E2667" s="800" t="s">
        <v>17589</v>
      </c>
      <c r="F2667" s="783" t="s">
        <v>15658</v>
      </c>
      <c r="G2667" s="807" t="s">
        <v>2856</v>
      </c>
      <c r="H2667" s="807"/>
      <c r="I2667" s="807"/>
      <c r="J2667" s="807"/>
      <c r="K2667" s="807"/>
      <c r="L2667" s="807">
        <f t="shared" si="195"/>
        <v>26.400000000000002</v>
      </c>
      <c r="M2667" s="807"/>
      <c r="N2667" s="800">
        <v>2.2000000000000002</v>
      </c>
      <c r="O2667" s="788"/>
      <c r="P2667" s="788"/>
      <c r="Q2667" s="800" t="s">
        <v>15658</v>
      </c>
      <c r="R2667" s="807" t="s">
        <v>16715</v>
      </c>
      <c r="S2667" s="807" t="s">
        <v>8952</v>
      </c>
      <c r="T2667" s="800" t="s">
        <v>17590</v>
      </c>
      <c r="U2667" s="807"/>
      <c r="V2667" s="966">
        <v>1</v>
      </c>
      <c r="W2667" s="807"/>
      <c r="X2667" s="807"/>
      <c r="Y2667" s="807"/>
      <c r="Z2667" s="807"/>
      <c r="AA2667" s="807"/>
      <c r="AB2667" s="807"/>
      <c r="AC2667" s="807"/>
      <c r="AD2667" s="807"/>
      <c r="AE2667" s="807"/>
      <c r="AF2667" s="807"/>
      <c r="AG2667" s="807"/>
      <c r="AH2667" s="807"/>
      <c r="AI2667" s="807"/>
      <c r="AJ2667" s="807"/>
    </row>
    <row r="2668" spans="2:36" ht="90" customHeight="1" x14ac:dyDescent="0.25">
      <c r="B2668" s="784">
        <v>2660</v>
      </c>
      <c r="C2668" s="785" t="s">
        <v>2759</v>
      </c>
      <c r="D2668" s="785" t="s">
        <v>17592</v>
      </c>
      <c r="E2668" s="807" t="s">
        <v>17593</v>
      </c>
      <c r="F2668" s="785" t="s">
        <v>17594</v>
      </c>
      <c r="G2668" s="807" t="s">
        <v>2856</v>
      </c>
      <c r="H2668" s="807"/>
      <c r="I2668" s="807"/>
      <c r="J2668" s="807"/>
      <c r="K2668" s="807"/>
      <c r="L2668" s="807">
        <f t="shared" si="195"/>
        <v>15.84</v>
      </c>
      <c r="M2668" s="807"/>
      <c r="N2668" s="786">
        <v>1.32</v>
      </c>
      <c r="O2668" s="788"/>
      <c r="P2668" s="788"/>
      <c r="Q2668" s="785" t="s">
        <v>17594</v>
      </c>
      <c r="R2668" s="807" t="s">
        <v>16715</v>
      </c>
      <c r="S2668" s="807" t="s">
        <v>8952</v>
      </c>
      <c r="T2668" s="807" t="s">
        <v>17595</v>
      </c>
      <c r="U2668" s="807"/>
      <c r="V2668" s="967"/>
      <c r="W2668" s="807"/>
      <c r="X2668" s="807"/>
      <c r="Y2668" s="807"/>
      <c r="Z2668" s="807" t="s">
        <v>1589</v>
      </c>
      <c r="AA2668" s="807"/>
      <c r="AB2668" s="807"/>
      <c r="AC2668" s="807"/>
      <c r="AD2668" s="807"/>
      <c r="AE2668" s="807"/>
      <c r="AF2668" s="807"/>
      <c r="AG2668" s="807"/>
      <c r="AH2668" s="807"/>
      <c r="AI2668" s="807"/>
      <c r="AJ2668" s="807"/>
    </row>
    <row r="2669" spans="2:36" ht="180" customHeight="1" x14ac:dyDescent="0.25">
      <c r="B2669" s="784">
        <v>2661</v>
      </c>
      <c r="C2669" s="798" t="s">
        <v>2759</v>
      </c>
      <c r="D2669" s="787" t="s">
        <v>17597</v>
      </c>
      <c r="E2669" s="800" t="s">
        <v>17599</v>
      </c>
      <c r="F2669" s="785" t="s">
        <v>7211</v>
      </c>
      <c r="G2669" s="807" t="s">
        <v>2856</v>
      </c>
      <c r="H2669" s="807"/>
      <c r="I2669" s="807"/>
      <c r="J2669" s="807"/>
      <c r="K2669" s="807"/>
      <c r="L2669" s="807">
        <f t="shared" si="195"/>
        <v>166.32</v>
      </c>
      <c r="M2669" s="807"/>
      <c r="N2669" s="788">
        <v>13.86</v>
      </c>
      <c r="O2669" s="788"/>
      <c r="P2669" s="788"/>
      <c r="Q2669" s="807" t="s">
        <v>7211</v>
      </c>
      <c r="R2669" s="807" t="s">
        <v>16715</v>
      </c>
      <c r="S2669" s="807" t="s">
        <v>8952</v>
      </c>
      <c r="T2669" s="807" t="s">
        <v>17598</v>
      </c>
      <c r="U2669" s="807"/>
      <c r="V2669" s="968"/>
      <c r="W2669" s="807"/>
      <c r="X2669" s="807"/>
      <c r="Y2669" s="807"/>
      <c r="Z2669" s="807" t="s">
        <v>17600</v>
      </c>
      <c r="AA2669" s="807"/>
      <c r="AB2669" s="807"/>
      <c r="AC2669" s="807" t="s">
        <v>2239</v>
      </c>
      <c r="AD2669" s="807" t="s">
        <v>2239</v>
      </c>
      <c r="AE2669" s="807" t="s">
        <v>2239</v>
      </c>
      <c r="AF2669" s="807" t="s">
        <v>2239</v>
      </c>
      <c r="AG2669" s="807"/>
      <c r="AH2669" s="807"/>
      <c r="AI2669" s="807" t="s">
        <v>13943</v>
      </c>
      <c r="AJ2669" s="807"/>
    </row>
    <row r="2670" spans="2:36" ht="90" customHeight="1" x14ac:dyDescent="0.25">
      <c r="B2670" s="784">
        <v>2662</v>
      </c>
      <c r="C2670" s="785" t="s">
        <v>2759</v>
      </c>
      <c r="D2670" s="783" t="s">
        <v>17601</v>
      </c>
      <c r="E2670" s="800" t="s">
        <v>17602</v>
      </c>
      <c r="F2670" s="783" t="s">
        <v>12977</v>
      </c>
      <c r="G2670" s="807" t="s">
        <v>2856</v>
      </c>
      <c r="H2670" s="807"/>
      <c r="I2670" s="807"/>
      <c r="J2670" s="807"/>
      <c r="K2670" s="807"/>
      <c r="L2670" s="807">
        <f t="shared" si="195"/>
        <v>39.599999999999994</v>
      </c>
      <c r="M2670" s="807"/>
      <c r="N2670" s="800">
        <v>3.3</v>
      </c>
      <c r="O2670" s="788"/>
      <c r="P2670" s="788"/>
      <c r="Q2670" s="800" t="s">
        <v>12977</v>
      </c>
      <c r="R2670" s="807" t="s">
        <v>16715</v>
      </c>
      <c r="S2670" s="807" t="s">
        <v>8952</v>
      </c>
      <c r="T2670" s="800" t="s">
        <v>17603</v>
      </c>
      <c r="U2670" s="807"/>
      <c r="V2670" s="968">
        <v>1</v>
      </c>
      <c r="W2670" s="807"/>
      <c r="X2670" s="807"/>
      <c r="Y2670" s="807"/>
      <c r="Z2670" s="807"/>
      <c r="AA2670" s="807"/>
      <c r="AB2670" s="807"/>
      <c r="AC2670" s="807"/>
      <c r="AD2670" s="807"/>
      <c r="AE2670" s="807"/>
      <c r="AF2670" s="807"/>
      <c r="AG2670" s="807"/>
      <c r="AH2670" s="807"/>
      <c r="AI2670" s="807"/>
      <c r="AJ2670" s="807"/>
    </row>
    <row r="2671" spans="2:36" ht="90" customHeight="1" x14ac:dyDescent="0.25">
      <c r="B2671" s="784">
        <v>2663</v>
      </c>
      <c r="C2671" s="785" t="s">
        <v>2809</v>
      </c>
      <c r="D2671" s="783" t="s">
        <v>17604</v>
      </c>
      <c r="E2671" s="800" t="s">
        <v>17605</v>
      </c>
      <c r="F2671" s="785" t="s">
        <v>14031</v>
      </c>
      <c r="G2671" s="807" t="s">
        <v>2856</v>
      </c>
      <c r="H2671" s="807"/>
      <c r="I2671" s="807"/>
      <c r="J2671" s="807"/>
      <c r="K2671" s="807"/>
      <c r="L2671" s="807">
        <f t="shared" si="195"/>
        <v>52.800000000000004</v>
      </c>
      <c r="M2671" s="807"/>
      <c r="N2671" s="800">
        <v>4.4000000000000004</v>
      </c>
      <c r="O2671" s="788"/>
      <c r="P2671" s="788"/>
      <c r="Q2671" s="807" t="s">
        <v>14031</v>
      </c>
      <c r="R2671" s="807" t="s">
        <v>16715</v>
      </c>
      <c r="S2671" s="807" t="s">
        <v>8952</v>
      </c>
      <c r="T2671" s="800" t="s">
        <v>17606</v>
      </c>
      <c r="U2671" s="807"/>
      <c r="V2671" s="968">
        <v>2</v>
      </c>
      <c r="W2671" s="807"/>
      <c r="X2671" s="807"/>
      <c r="Y2671" s="807"/>
      <c r="Z2671" s="807"/>
      <c r="AA2671" s="807"/>
      <c r="AB2671" s="807"/>
      <c r="AC2671" s="807"/>
      <c r="AD2671" s="807"/>
      <c r="AE2671" s="807"/>
      <c r="AF2671" s="807"/>
      <c r="AG2671" s="807"/>
      <c r="AH2671" s="807"/>
      <c r="AI2671" s="807"/>
      <c r="AJ2671" s="807"/>
    </row>
    <row r="2672" spans="2:36" ht="90" customHeight="1" x14ac:dyDescent="0.25">
      <c r="B2672" s="784">
        <v>2664</v>
      </c>
      <c r="C2672" s="785" t="s">
        <v>2759</v>
      </c>
      <c r="D2672" s="785" t="s">
        <v>17607</v>
      </c>
      <c r="E2672" s="807" t="s">
        <v>17608</v>
      </c>
      <c r="F2672" s="785" t="s">
        <v>17609</v>
      </c>
      <c r="G2672" s="807" t="s">
        <v>2856</v>
      </c>
      <c r="H2672" s="807"/>
      <c r="I2672" s="807"/>
      <c r="J2672" s="807"/>
      <c r="K2672" s="807"/>
      <c r="L2672" s="807">
        <f t="shared" si="195"/>
        <v>39.599999999999994</v>
      </c>
      <c r="M2672" s="807"/>
      <c r="N2672" s="790">
        <v>3.3</v>
      </c>
      <c r="O2672" s="790"/>
      <c r="P2672" s="788"/>
      <c r="Q2672" s="807" t="s">
        <v>17609</v>
      </c>
      <c r="R2672" s="807" t="s">
        <v>16715</v>
      </c>
      <c r="S2672" s="807" t="s">
        <v>8952</v>
      </c>
      <c r="T2672" s="807" t="s">
        <v>17610</v>
      </c>
      <c r="U2672" s="807"/>
      <c r="V2672" s="968">
        <v>1</v>
      </c>
      <c r="W2672" s="807"/>
      <c r="X2672" s="807"/>
      <c r="Y2672" s="807"/>
      <c r="Z2672" s="807"/>
      <c r="AA2672" s="807"/>
      <c r="AB2672" s="807"/>
      <c r="AC2672" s="807"/>
      <c r="AD2672" s="807"/>
      <c r="AE2672" s="807"/>
      <c r="AF2672" s="807"/>
      <c r="AG2672" s="807"/>
      <c r="AH2672" s="807"/>
      <c r="AI2672" s="807"/>
      <c r="AJ2672" s="807"/>
    </row>
    <row r="2673" spans="2:36" ht="90" customHeight="1" x14ac:dyDescent="0.25">
      <c r="B2673" s="784">
        <v>2665</v>
      </c>
      <c r="C2673" s="785" t="s">
        <v>1191</v>
      </c>
      <c r="D2673" s="783" t="s">
        <v>17612</v>
      </c>
      <c r="E2673" s="800" t="s">
        <v>17613</v>
      </c>
      <c r="F2673" s="783" t="s">
        <v>17611</v>
      </c>
      <c r="G2673" s="807" t="s">
        <v>2856</v>
      </c>
      <c r="H2673" s="807"/>
      <c r="I2673" s="807"/>
      <c r="J2673" s="807"/>
      <c r="K2673" s="807"/>
      <c r="L2673" s="807">
        <f t="shared" si="195"/>
        <v>26.400000000000002</v>
      </c>
      <c r="M2673" s="807"/>
      <c r="N2673" s="800">
        <v>2.2000000000000002</v>
      </c>
      <c r="O2673" s="788"/>
      <c r="P2673" s="788"/>
      <c r="Q2673" s="783" t="s">
        <v>17611</v>
      </c>
      <c r="R2673" s="807" t="s">
        <v>16715</v>
      </c>
      <c r="S2673" s="807" t="s">
        <v>8952</v>
      </c>
      <c r="T2673" s="800" t="s">
        <v>17614</v>
      </c>
      <c r="U2673" s="807"/>
      <c r="V2673" s="968">
        <v>1</v>
      </c>
      <c r="W2673" s="807"/>
      <c r="X2673" s="807"/>
      <c r="Y2673" s="807"/>
      <c r="Z2673" s="807"/>
      <c r="AA2673" s="807"/>
      <c r="AB2673" s="807"/>
      <c r="AC2673" s="807"/>
      <c r="AD2673" s="807"/>
      <c r="AE2673" s="807"/>
      <c r="AF2673" s="807"/>
      <c r="AG2673" s="807"/>
      <c r="AH2673" s="807"/>
      <c r="AI2673" s="807"/>
      <c r="AJ2673" s="807"/>
    </row>
    <row r="2674" spans="2:36" ht="90" customHeight="1" x14ac:dyDescent="0.25">
      <c r="B2674" s="784">
        <v>2666</v>
      </c>
      <c r="C2674" s="798" t="s">
        <v>2759</v>
      </c>
      <c r="D2674" s="785" t="s">
        <v>17615</v>
      </c>
      <c r="E2674" s="807" t="s">
        <v>17616</v>
      </c>
      <c r="F2674" s="785" t="s">
        <v>17617</v>
      </c>
      <c r="G2674" s="807" t="s">
        <v>2856</v>
      </c>
      <c r="H2674" s="807"/>
      <c r="I2674" s="807"/>
      <c r="J2674" s="807"/>
      <c r="K2674" s="807"/>
      <c r="L2674" s="807">
        <f t="shared" si="195"/>
        <v>63.36</v>
      </c>
      <c r="M2674" s="807"/>
      <c r="N2674" s="786">
        <v>5.28</v>
      </c>
      <c r="O2674" s="786"/>
      <c r="P2674" s="786"/>
      <c r="Q2674" s="785" t="s">
        <v>17617</v>
      </c>
      <c r="R2674" s="807" t="s">
        <v>16715</v>
      </c>
      <c r="S2674" s="807" t="s">
        <v>8952</v>
      </c>
      <c r="T2674" s="800" t="s">
        <v>17618</v>
      </c>
      <c r="U2674" s="807"/>
      <c r="V2674" s="968"/>
      <c r="W2674" s="807"/>
      <c r="X2674" s="807"/>
      <c r="Y2674" s="807"/>
      <c r="Z2674" s="807" t="s">
        <v>1589</v>
      </c>
      <c r="AA2674" s="807"/>
      <c r="AB2674" s="807"/>
      <c r="AC2674" s="807"/>
      <c r="AD2674" s="807"/>
      <c r="AE2674" s="807"/>
      <c r="AF2674" s="807"/>
      <c r="AG2674" s="807"/>
      <c r="AH2674" s="807"/>
      <c r="AI2674" s="807"/>
      <c r="AJ2674" s="807"/>
    </row>
    <row r="2675" spans="2:36" ht="90" customHeight="1" x14ac:dyDescent="0.25">
      <c r="B2675" s="784">
        <v>2667</v>
      </c>
      <c r="C2675" s="798" t="s">
        <v>2759</v>
      </c>
      <c r="D2675" s="785" t="s">
        <v>17619</v>
      </c>
      <c r="E2675" s="807" t="s">
        <v>17620</v>
      </c>
      <c r="F2675" s="785" t="s">
        <v>17621</v>
      </c>
      <c r="G2675" s="807" t="s">
        <v>2856</v>
      </c>
      <c r="H2675" s="807"/>
      <c r="I2675" s="807"/>
      <c r="J2675" s="807"/>
      <c r="K2675" s="807"/>
      <c r="L2675" s="807">
        <f t="shared" si="195"/>
        <v>142.56</v>
      </c>
      <c r="M2675" s="807"/>
      <c r="N2675" s="786">
        <v>11.88</v>
      </c>
      <c r="O2675" s="786"/>
      <c r="P2675" s="786"/>
      <c r="Q2675" s="785" t="s">
        <v>17621</v>
      </c>
      <c r="R2675" s="807" t="s">
        <v>16715</v>
      </c>
      <c r="S2675" s="807" t="s">
        <v>8952</v>
      </c>
      <c r="T2675" s="800" t="s">
        <v>17622</v>
      </c>
      <c r="U2675" s="807"/>
      <c r="V2675" s="968"/>
      <c r="W2675" s="807"/>
      <c r="X2675" s="807"/>
      <c r="Y2675" s="807"/>
      <c r="Z2675" s="807" t="s">
        <v>1570</v>
      </c>
      <c r="AA2675" s="807"/>
      <c r="AB2675" s="807"/>
      <c r="AC2675" s="807"/>
      <c r="AD2675" s="807"/>
      <c r="AE2675" s="807"/>
      <c r="AF2675" s="807"/>
      <c r="AG2675" s="807"/>
      <c r="AH2675" s="807"/>
      <c r="AI2675" s="807"/>
      <c r="AJ2675" s="807"/>
    </row>
    <row r="2676" spans="2:36" ht="90" customHeight="1" x14ac:dyDescent="0.25">
      <c r="B2676" s="784">
        <v>2668</v>
      </c>
      <c r="C2676" s="785" t="s">
        <v>9510</v>
      </c>
      <c r="D2676" s="785" t="s">
        <v>17627</v>
      </c>
      <c r="E2676" s="807" t="s">
        <v>17628</v>
      </c>
      <c r="F2676" s="785" t="s">
        <v>17629</v>
      </c>
      <c r="G2676" s="807" t="s">
        <v>2856</v>
      </c>
      <c r="H2676" s="807"/>
      <c r="I2676" s="807"/>
      <c r="J2676" s="807"/>
      <c r="K2676" s="807"/>
      <c r="L2676" s="807">
        <f t="shared" si="195"/>
        <v>76.800000000000011</v>
      </c>
      <c r="M2676" s="807"/>
      <c r="N2676" s="790">
        <v>6.4</v>
      </c>
      <c r="O2676" s="790"/>
      <c r="P2676" s="788"/>
      <c r="Q2676" s="785" t="s">
        <v>17629</v>
      </c>
      <c r="R2676" s="807" t="s">
        <v>16715</v>
      </c>
      <c r="S2676" s="807" t="s">
        <v>8952</v>
      </c>
      <c r="T2676" s="807" t="s">
        <v>17630</v>
      </c>
      <c r="U2676" s="807"/>
      <c r="V2676" s="968"/>
      <c r="W2676" s="807"/>
      <c r="X2676" s="807"/>
      <c r="Y2676" s="807"/>
      <c r="Z2676" s="807" t="s">
        <v>9475</v>
      </c>
      <c r="AA2676" s="807"/>
      <c r="AB2676" s="807"/>
      <c r="AC2676" s="807"/>
      <c r="AD2676" s="807"/>
      <c r="AE2676" s="807"/>
      <c r="AF2676" s="807"/>
      <c r="AG2676" s="807"/>
      <c r="AH2676" s="807"/>
      <c r="AI2676" s="807"/>
      <c r="AJ2676" s="807"/>
    </row>
    <row r="2677" spans="2:36" ht="90" customHeight="1" x14ac:dyDescent="0.25">
      <c r="B2677" s="784">
        <v>2669</v>
      </c>
      <c r="C2677" s="785" t="s">
        <v>2759</v>
      </c>
      <c r="D2677" s="891" t="s">
        <v>17631</v>
      </c>
      <c r="E2677" s="800" t="s">
        <v>17634</v>
      </c>
      <c r="F2677" s="860" t="s">
        <v>17633</v>
      </c>
      <c r="G2677" s="807" t="s">
        <v>2856</v>
      </c>
      <c r="H2677" s="817"/>
      <c r="I2677" s="817"/>
      <c r="J2677" s="817"/>
      <c r="K2677" s="817"/>
      <c r="L2677" s="807">
        <f t="shared" si="195"/>
        <v>250.79999999999998</v>
      </c>
      <c r="M2677" s="817"/>
      <c r="N2677" s="800">
        <v>20.9</v>
      </c>
      <c r="O2677" s="800"/>
      <c r="P2677" s="800"/>
      <c r="Q2677" s="947" t="s">
        <v>17633</v>
      </c>
      <c r="R2677" s="807" t="s">
        <v>16715</v>
      </c>
      <c r="S2677" s="807" t="s">
        <v>8952</v>
      </c>
      <c r="T2677" s="800" t="s">
        <v>17632</v>
      </c>
      <c r="U2677" s="800"/>
      <c r="V2677" s="961">
        <v>1</v>
      </c>
      <c r="W2677" s="800"/>
      <c r="X2677" s="800"/>
      <c r="Y2677" s="800"/>
      <c r="Z2677" s="800"/>
      <c r="AA2677" s="800"/>
      <c r="AB2677" s="800"/>
      <c r="AC2677" s="800"/>
      <c r="AD2677" s="800"/>
      <c r="AE2677" s="800"/>
      <c r="AF2677" s="800"/>
      <c r="AG2677" s="800"/>
      <c r="AH2677" s="800"/>
      <c r="AI2677" s="800"/>
      <c r="AJ2677" s="800"/>
    </row>
    <row r="2678" spans="2:36" ht="90" customHeight="1" x14ac:dyDescent="0.25">
      <c r="B2678" s="784">
        <v>2670</v>
      </c>
      <c r="C2678" s="785" t="s">
        <v>2759</v>
      </c>
      <c r="D2678" s="891" t="s">
        <v>17636</v>
      </c>
      <c r="E2678" s="800" t="s">
        <v>17635</v>
      </c>
      <c r="F2678" s="860" t="s">
        <v>17633</v>
      </c>
      <c r="G2678" s="807" t="s">
        <v>2856</v>
      </c>
      <c r="H2678" s="817"/>
      <c r="I2678" s="817"/>
      <c r="J2678" s="817"/>
      <c r="K2678" s="817"/>
      <c r="L2678" s="807">
        <f t="shared" si="195"/>
        <v>277.20000000000005</v>
      </c>
      <c r="M2678" s="817"/>
      <c r="N2678" s="800">
        <v>23.1</v>
      </c>
      <c r="O2678" s="800"/>
      <c r="P2678" s="800"/>
      <c r="Q2678" s="947" t="s">
        <v>17633</v>
      </c>
      <c r="R2678" s="807" t="s">
        <v>16715</v>
      </c>
      <c r="S2678" s="807" t="s">
        <v>8952</v>
      </c>
      <c r="T2678" s="800" t="s">
        <v>17637</v>
      </c>
      <c r="U2678" s="800"/>
      <c r="V2678" s="961">
        <v>1</v>
      </c>
      <c r="W2678" s="800"/>
      <c r="X2678" s="800"/>
      <c r="Y2678" s="800"/>
      <c r="Z2678" s="800"/>
      <c r="AA2678" s="800"/>
      <c r="AB2678" s="800"/>
      <c r="AC2678" s="800"/>
      <c r="AD2678" s="800"/>
      <c r="AE2678" s="800"/>
      <c r="AF2678" s="800"/>
      <c r="AG2678" s="800"/>
      <c r="AH2678" s="800"/>
      <c r="AI2678" s="800"/>
      <c r="AJ2678" s="800"/>
    </row>
    <row r="2679" spans="2:36" ht="90" customHeight="1" x14ac:dyDescent="0.25">
      <c r="B2679" s="784">
        <v>2671</v>
      </c>
      <c r="C2679" s="785" t="s">
        <v>2790</v>
      </c>
      <c r="D2679" s="783" t="s">
        <v>17638</v>
      </c>
      <c r="E2679" s="800" t="s">
        <v>17639</v>
      </c>
      <c r="F2679" s="783" t="s">
        <v>17640</v>
      </c>
      <c r="G2679" s="807" t="s">
        <v>2856</v>
      </c>
      <c r="H2679" s="807"/>
      <c r="I2679" s="807"/>
      <c r="J2679" s="807"/>
      <c r="K2679" s="807"/>
      <c r="L2679" s="807">
        <f t="shared" si="195"/>
        <v>28.799999999999997</v>
      </c>
      <c r="M2679" s="807"/>
      <c r="N2679" s="800">
        <v>2.4</v>
      </c>
      <c r="O2679" s="788"/>
      <c r="P2679" s="788"/>
      <c r="Q2679" s="800" t="s">
        <v>17640</v>
      </c>
      <c r="R2679" s="807" t="s">
        <v>16715</v>
      </c>
      <c r="S2679" s="807" t="s">
        <v>8952</v>
      </c>
      <c r="T2679" s="800" t="s">
        <v>17641</v>
      </c>
      <c r="U2679" s="807"/>
      <c r="V2679" s="969"/>
      <c r="W2679" s="807"/>
      <c r="X2679" s="807"/>
      <c r="Y2679" s="807"/>
      <c r="Z2679" s="807" t="s">
        <v>9475</v>
      </c>
      <c r="AA2679" s="807"/>
      <c r="AB2679" s="807"/>
      <c r="AC2679" s="807"/>
      <c r="AD2679" s="807"/>
      <c r="AE2679" s="807"/>
      <c r="AF2679" s="807"/>
      <c r="AG2679" s="807"/>
      <c r="AH2679" s="807"/>
      <c r="AI2679" s="807"/>
      <c r="AJ2679" s="807"/>
    </row>
    <row r="2680" spans="2:36" ht="90" customHeight="1" x14ac:dyDescent="0.25">
      <c r="B2680" s="784">
        <v>2672</v>
      </c>
      <c r="C2680" s="785" t="s">
        <v>9386</v>
      </c>
      <c r="D2680" s="783" t="s">
        <v>17642</v>
      </c>
      <c r="E2680" s="800" t="s">
        <v>17643</v>
      </c>
      <c r="F2680" s="783" t="s">
        <v>17644</v>
      </c>
      <c r="G2680" s="807" t="s">
        <v>2856</v>
      </c>
      <c r="H2680" s="807"/>
      <c r="I2680" s="807"/>
      <c r="J2680" s="807"/>
      <c r="K2680" s="807"/>
      <c r="L2680" s="807">
        <f t="shared" si="195"/>
        <v>13.200000000000001</v>
      </c>
      <c r="M2680" s="807"/>
      <c r="N2680" s="800">
        <v>1.1000000000000001</v>
      </c>
      <c r="O2680" s="788"/>
      <c r="P2680" s="788"/>
      <c r="Q2680" s="783" t="s">
        <v>17644</v>
      </c>
      <c r="R2680" s="807" t="s">
        <v>16715</v>
      </c>
      <c r="S2680" s="807" t="s">
        <v>8952</v>
      </c>
      <c r="T2680" s="800" t="s">
        <v>17645</v>
      </c>
      <c r="U2680" s="807"/>
      <c r="V2680" s="969">
        <v>1</v>
      </c>
      <c r="W2680" s="807"/>
      <c r="X2680" s="807"/>
      <c r="Y2680" s="807"/>
      <c r="Z2680" s="807"/>
      <c r="AA2680" s="807"/>
      <c r="AB2680" s="807"/>
      <c r="AC2680" s="807"/>
      <c r="AD2680" s="807"/>
      <c r="AE2680" s="807"/>
      <c r="AF2680" s="807"/>
      <c r="AG2680" s="807"/>
      <c r="AH2680" s="807"/>
      <c r="AI2680" s="807"/>
      <c r="AJ2680" s="807"/>
    </row>
    <row r="2681" spans="2:36" ht="90" customHeight="1" x14ac:dyDescent="0.25">
      <c r="B2681" s="784">
        <v>2673</v>
      </c>
      <c r="C2681" s="785" t="s">
        <v>2759</v>
      </c>
      <c r="D2681" s="785" t="s">
        <v>17646</v>
      </c>
      <c r="E2681" s="807" t="s">
        <v>17647</v>
      </c>
      <c r="F2681" s="785" t="s">
        <v>17648</v>
      </c>
      <c r="G2681" s="807" t="s">
        <v>2856</v>
      </c>
      <c r="H2681" s="807"/>
      <c r="I2681" s="807"/>
      <c r="J2681" s="807"/>
      <c r="K2681" s="807"/>
      <c r="L2681" s="807">
        <f t="shared" si="195"/>
        <v>184.8</v>
      </c>
      <c r="M2681" s="807"/>
      <c r="N2681" s="790">
        <v>15.4</v>
      </c>
      <c r="O2681" s="790"/>
      <c r="P2681" s="788"/>
      <c r="Q2681" s="807" t="s">
        <v>17648</v>
      </c>
      <c r="R2681" s="807" t="s">
        <v>16715</v>
      </c>
      <c r="S2681" s="807" t="s">
        <v>8952</v>
      </c>
      <c r="T2681" s="807" t="s">
        <v>17649</v>
      </c>
      <c r="U2681" s="807"/>
      <c r="V2681" s="969">
        <v>2</v>
      </c>
      <c r="W2681" s="807"/>
      <c r="X2681" s="807"/>
      <c r="Y2681" s="807"/>
      <c r="Z2681" s="807"/>
      <c r="AA2681" s="807"/>
      <c r="AB2681" s="807"/>
      <c r="AC2681" s="807"/>
      <c r="AD2681" s="807"/>
      <c r="AE2681" s="807"/>
      <c r="AF2681" s="807"/>
      <c r="AG2681" s="807"/>
      <c r="AH2681" s="807"/>
      <c r="AI2681" s="807"/>
      <c r="AJ2681" s="807"/>
    </row>
    <row r="2682" spans="2:36" ht="94.5" customHeight="1" x14ac:dyDescent="0.25">
      <c r="B2682" s="784">
        <v>2674</v>
      </c>
      <c r="C2682" s="785" t="s">
        <v>2759</v>
      </c>
      <c r="D2682" s="872" t="s">
        <v>17650</v>
      </c>
      <c r="E2682" s="862" t="s">
        <v>17652</v>
      </c>
      <c r="F2682" s="872" t="s">
        <v>17653</v>
      </c>
      <c r="G2682" s="800" t="s">
        <v>2856</v>
      </c>
      <c r="H2682" s="781"/>
      <c r="I2682" s="781"/>
      <c r="J2682" s="781"/>
      <c r="K2682" s="781"/>
      <c r="L2682" s="807">
        <f t="shared" si="195"/>
        <v>13.200000000000001</v>
      </c>
      <c r="M2682" s="781"/>
      <c r="N2682" s="800">
        <v>1.1000000000000001</v>
      </c>
      <c r="O2682" s="800"/>
      <c r="P2682" s="800"/>
      <c r="Q2682" s="872" t="s">
        <v>17653</v>
      </c>
      <c r="R2682" s="807" t="s">
        <v>16715</v>
      </c>
      <c r="S2682" s="800" t="s">
        <v>8952</v>
      </c>
      <c r="T2682" s="800" t="s">
        <v>17651</v>
      </c>
      <c r="U2682" s="876"/>
      <c r="V2682" s="957">
        <v>1</v>
      </c>
      <c r="W2682" s="877"/>
      <c r="X2682" s="876"/>
      <c r="Y2682" s="876"/>
      <c r="Z2682" s="876"/>
      <c r="AA2682" s="876"/>
      <c r="AB2682" s="876"/>
      <c r="AC2682" s="876"/>
      <c r="AD2682" s="876"/>
      <c r="AE2682" s="876"/>
      <c r="AF2682" s="876"/>
      <c r="AG2682" s="807"/>
      <c r="AH2682" s="807"/>
      <c r="AI2682" s="807"/>
      <c r="AJ2682" s="807"/>
    </row>
    <row r="2683" spans="2:36" ht="90" customHeight="1" x14ac:dyDescent="0.25">
      <c r="B2683" s="784">
        <v>2675</v>
      </c>
      <c r="C2683" s="785" t="s">
        <v>2809</v>
      </c>
      <c r="D2683" s="783" t="s">
        <v>17654</v>
      </c>
      <c r="E2683" s="800" t="s">
        <v>17656</v>
      </c>
      <c r="F2683" s="783" t="s">
        <v>12882</v>
      </c>
      <c r="G2683" s="807" t="s">
        <v>2856</v>
      </c>
      <c r="H2683" s="807"/>
      <c r="I2683" s="807"/>
      <c r="J2683" s="807"/>
      <c r="K2683" s="807"/>
      <c r="L2683" s="807">
        <f t="shared" si="195"/>
        <v>230.39999999999998</v>
      </c>
      <c r="M2683" s="807"/>
      <c r="N2683" s="800">
        <v>19.2</v>
      </c>
      <c r="O2683" s="788"/>
      <c r="P2683" s="788"/>
      <c r="Q2683" s="800" t="s">
        <v>12882</v>
      </c>
      <c r="R2683" s="807" t="s">
        <v>16715</v>
      </c>
      <c r="S2683" s="807" t="s">
        <v>8952</v>
      </c>
      <c r="T2683" s="800" t="s">
        <v>17655</v>
      </c>
      <c r="U2683" s="807"/>
      <c r="V2683" s="969"/>
      <c r="W2683" s="807"/>
      <c r="X2683" s="807"/>
      <c r="Y2683" s="807"/>
      <c r="Z2683" s="807" t="s">
        <v>9475</v>
      </c>
      <c r="AA2683" s="807"/>
      <c r="AB2683" s="807"/>
      <c r="AC2683" s="807"/>
      <c r="AD2683" s="807"/>
      <c r="AE2683" s="807"/>
      <c r="AF2683" s="807"/>
      <c r="AG2683" s="807"/>
      <c r="AH2683" s="807"/>
      <c r="AI2683" s="807"/>
      <c r="AJ2683" s="807"/>
    </row>
    <row r="2684" spans="2:36" ht="45" customHeight="1" x14ac:dyDescent="0.25">
      <c r="B2684" s="784">
        <v>2676</v>
      </c>
      <c r="C2684" s="785" t="s">
        <v>2809</v>
      </c>
      <c r="D2684" s="783" t="s">
        <v>17662</v>
      </c>
      <c r="E2684" s="800" t="s">
        <v>17663</v>
      </c>
      <c r="F2684" s="783" t="s">
        <v>17664</v>
      </c>
      <c r="G2684" s="807" t="s">
        <v>10200</v>
      </c>
      <c r="H2684" s="807"/>
      <c r="I2684" s="807"/>
      <c r="J2684" s="807"/>
      <c r="K2684" s="807"/>
      <c r="L2684" s="807">
        <f t="shared" si="195"/>
        <v>13.200000000000001</v>
      </c>
      <c r="M2684" s="807"/>
      <c r="N2684" s="800">
        <v>1.1000000000000001</v>
      </c>
      <c r="O2684" s="788"/>
      <c r="P2684" s="788"/>
      <c r="Q2684" s="783" t="s">
        <v>17664</v>
      </c>
      <c r="R2684" s="807" t="s">
        <v>16715</v>
      </c>
      <c r="S2684" s="807" t="s">
        <v>8952</v>
      </c>
      <c r="T2684" s="857" t="s">
        <v>17665</v>
      </c>
      <c r="U2684" s="807"/>
      <c r="V2684" s="972">
        <v>1</v>
      </c>
      <c r="W2684" s="807"/>
      <c r="X2684" s="807"/>
      <c r="Y2684" s="807"/>
      <c r="Z2684" s="807"/>
      <c r="AA2684" s="807"/>
      <c r="AB2684" s="807"/>
      <c r="AC2684" s="807"/>
      <c r="AD2684" s="807"/>
      <c r="AE2684" s="807"/>
      <c r="AF2684" s="807"/>
      <c r="AG2684" s="807"/>
      <c r="AH2684" s="807"/>
      <c r="AI2684" s="807"/>
      <c r="AJ2684" s="807"/>
    </row>
    <row r="2685" spans="2:36" ht="60" customHeight="1" x14ac:dyDescent="0.25">
      <c r="B2685" s="784">
        <v>2677</v>
      </c>
      <c r="C2685" s="785" t="s">
        <v>9500</v>
      </c>
      <c r="D2685" s="785" t="s">
        <v>17668</v>
      </c>
      <c r="E2685" s="807" t="s">
        <v>17669</v>
      </c>
      <c r="F2685" s="785" t="s">
        <v>17670</v>
      </c>
      <c r="G2685" s="807" t="s">
        <v>10200</v>
      </c>
      <c r="H2685" s="807"/>
      <c r="I2685" s="807"/>
      <c r="J2685" s="807"/>
      <c r="K2685" s="807"/>
      <c r="L2685" s="807">
        <f t="shared" si="195"/>
        <v>224.39999999999998</v>
      </c>
      <c r="M2685" s="807"/>
      <c r="N2685" s="790">
        <v>18.7</v>
      </c>
      <c r="O2685" s="790"/>
      <c r="P2685" s="788"/>
      <c r="Q2685" s="807" t="s">
        <v>17670</v>
      </c>
      <c r="R2685" s="807" t="s">
        <v>16715</v>
      </c>
      <c r="S2685" s="807" t="s">
        <v>8952</v>
      </c>
      <c r="T2685" s="811" t="s">
        <v>17671</v>
      </c>
      <c r="U2685" s="807"/>
      <c r="V2685" s="972">
        <v>4</v>
      </c>
      <c r="W2685" s="807"/>
      <c r="X2685" s="807"/>
      <c r="Y2685" s="807"/>
      <c r="Z2685" s="807"/>
      <c r="AA2685" s="807"/>
      <c r="AB2685" s="807"/>
      <c r="AC2685" s="807"/>
      <c r="AD2685" s="807"/>
      <c r="AE2685" s="807"/>
      <c r="AF2685" s="807"/>
      <c r="AG2685" s="807"/>
      <c r="AH2685" s="807"/>
      <c r="AI2685" s="807"/>
      <c r="AJ2685" s="807"/>
    </row>
    <row r="2686" spans="2:36" ht="60" customHeight="1" x14ac:dyDescent="0.25">
      <c r="B2686" s="784">
        <v>2678</v>
      </c>
      <c r="C2686" s="785" t="s">
        <v>9500</v>
      </c>
      <c r="D2686" s="785" t="s">
        <v>17678</v>
      </c>
      <c r="E2686" s="807" t="s">
        <v>17679</v>
      </c>
      <c r="F2686" s="785" t="s">
        <v>17680</v>
      </c>
      <c r="G2686" s="807" t="s">
        <v>10200</v>
      </c>
      <c r="H2686" s="807"/>
      <c r="I2686" s="807"/>
      <c r="J2686" s="807"/>
      <c r="K2686" s="807"/>
      <c r="L2686" s="807">
        <f t="shared" si="195"/>
        <v>9.6000000000000014</v>
      </c>
      <c r="M2686" s="807"/>
      <c r="N2686" s="790">
        <v>0.8</v>
      </c>
      <c r="O2686" s="790"/>
      <c r="P2686" s="788"/>
      <c r="Q2686" s="785" t="s">
        <v>17680</v>
      </c>
      <c r="R2686" s="807" t="s">
        <v>16715</v>
      </c>
      <c r="S2686" s="807" t="s">
        <v>8952</v>
      </c>
      <c r="T2686" s="811" t="s">
        <v>3208</v>
      </c>
      <c r="U2686" s="807"/>
      <c r="V2686" s="973"/>
      <c r="W2686" s="807"/>
      <c r="X2686" s="807"/>
      <c r="Y2686" s="807"/>
      <c r="Z2686" s="807" t="s">
        <v>9475</v>
      </c>
      <c r="AA2686" s="807"/>
      <c r="AB2686" s="807"/>
      <c r="AC2686" s="807"/>
      <c r="AD2686" s="807"/>
      <c r="AE2686" s="807"/>
      <c r="AF2686" s="807"/>
      <c r="AG2686" s="807"/>
      <c r="AH2686" s="807"/>
      <c r="AI2686" s="807"/>
      <c r="AJ2686" s="807"/>
    </row>
    <row r="2687" spans="2:36" ht="60" customHeight="1" x14ac:dyDescent="0.25">
      <c r="B2687" s="784">
        <v>2679</v>
      </c>
      <c r="C2687" s="785" t="s">
        <v>2759</v>
      </c>
      <c r="D2687" s="785" t="s">
        <v>8919</v>
      </c>
      <c r="E2687" s="807" t="s">
        <v>17685</v>
      </c>
      <c r="F2687" s="785" t="s">
        <v>17687</v>
      </c>
      <c r="G2687" s="807" t="s">
        <v>10200</v>
      </c>
      <c r="H2687" s="807"/>
      <c r="I2687" s="807"/>
      <c r="J2687" s="807"/>
      <c r="K2687" s="807"/>
      <c r="L2687" s="807">
        <f t="shared" si="195"/>
        <v>96</v>
      </c>
      <c r="M2687" s="807"/>
      <c r="N2687" s="790">
        <v>8</v>
      </c>
      <c r="O2687" s="790"/>
      <c r="P2687" s="788"/>
      <c r="Q2687" s="785" t="s">
        <v>17686</v>
      </c>
      <c r="R2687" s="807" t="s">
        <v>16715</v>
      </c>
      <c r="S2687" s="807" t="s">
        <v>8952</v>
      </c>
      <c r="T2687" s="811"/>
      <c r="U2687" s="807">
        <v>8.75</v>
      </c>
      <c r="V2687" s="974"/>
      <c r="W2687" s="807"/>
      <c r="X2687" s="807"/>
      <c r="Y2687" s="807"/>
      <c r="Z2687" s="807"/>
      <c r="AA2687" s="807">
        <v>1</v>
      </c>
      <c r="AB2687" s="807"/>
      <c r="AC2687" s="807"/>
      <c r="AD2687" s="807"/>
      <c r="AE2687" s="807"/>
      <c r="AF2687" s="807"/>
      <c r="AG2687" s="807"/>
      <c r="AH2687" s="807"/>
      <c r="AI2687" s="807"/>
      <c r="AJ2687" s="807"/>
    </row>
    <row r="2688" spans="2:36" ht="60" x14ac:dyDescent="0.25">
      <c r="B2688" s="784">
        <v>2680</v>
      </c>
      <c r="C2688" s="785" t="s">
        <v>2759</v>
      </c>
      <c r="D2688" s="785" t="s">
        <v>17688</v>
      </c>
      <c r="E2688" s="807" t="s">
        <v>17689</v>
      </c>
      <c r="F2688" s="785" t="s">
        <v>17690</v>
      </c>
      <c r="G2688" s="807" t="s">
        <v>10200</v>
      </c>
      <c r="H2688" s="807"/>
      <c r="I2688" s="807"/>
      <c r="J2688" s="807"/>
      <c r="K2688" s="807"/>
      <c r="L2688" s="807">
        <f t="shared" si="195"/>
        <v>39.599999999999994</v>
      </c>
      <c r="M2688" s="807"/>
      <c r="N2688" s="790">
        <v>3.3</v>
      </c>
      <c r="O2688" s="790"/>
      <c r="P2688" s="788"/>
      <c r="Q2688" s="785" t="s">
        <v>17690</v>
      </c>
      <c r="R2688" s="807" t="s">
        <v>16715</v>
      </c>
      <c r="S2688" s="807" t="s">
        <v>8952</v>
      </c>
      <c r="T2688" s="811" t="s">
        <v>17972</v>
      </c>
      <c r="U2688" s="807">
        <v>4</v>
      </c>
      <c r="V2688" s="974">
        <v>1</v>
      </c>
      <c r="W2688" s="807"/>
      <c r="X2688" s="807"/>
      <c r="Y2688" s="807"/>
      <c r="Z2688" s="807"/>
      <c r="AA2688" s="807"/>
      <c r="AB2688" s="807"/>
      <c r="AC2688" s="807" t="s">
        <v>10027</v>
      </c>
      <c r="AD2688" s="807" t="s">
        <v>10027</v>
      </c>
      <c r="AE2688" s="807" t="s">
        <v>10027</v>
      </c>
      <c r="AF2688" s="807"/>
      <c r="AG2688" s="807"/>
      <c r="AH2688" s="807"/>
      <c r="AI2688" s="807"/>
      <c r="AJ2688" s="807"/>
    </row>
    <row r="2689" spans="2:36" ht="45" customHeight="1" x14ac:dyDescent="0.25">
      <c r="B2689" s="784">
        <v>2681</v>
      </c>
      <c r="C2689" s="785" t="s">
        <v>2809</v>
      </c>
      <c r="D2689" s="785" t="s">
        <v>17692</v>
      </c>
      <c r="E2689" s="807" t="s">
        <v>17693</v>
      </c>
      <c r="F2689" s="785" t="s">
        <v>17694</v>
      </c>
      <c r="G2689" s="807" t="s">
        <v>10200</v>
      </c>
      <c r="H2689" s="807"/>
      <c r="I2689" s="807"/>
      <c r="J2689" s="807"/>
      <c r="K2689" s="807"/>
      <c r="L2689" s="807">
        <f t="shared" si="195"/>
        <v>116.16</v>
      </c>
      <c r="M2689" s="807"/>
      <c r="N2689" s="790">
        <v>9.68</v>
      </c>
      <c r="O2689" s="790"/>
      <c r="P2689" s="788"/>
      <c r="Q2689" s="785" t="s">
        <v>17694</v>
      </c>
      <c r="R2689" s="807" t="s">
        <v>16715</v>
      </c>
      <c r="S2689" s="807" t="s">
        <v>8952</v>
      </c>
      <c r="T2689" s="811" t="s">
        <v>17971</v>
      </c>
      <c r="U2689" s="807">
        <v>3.48</v>
      </c>
      <c r="V2689" s="975">
        <v>2</v>
      </c>
      <c r="W2689" s="807"/>
      <c r="X2689" s="807"/>
      <c r="Y2689" s="807"/>
      <c r="Z2689" s="807"/>
      <c r="AA2689" s="807"/>
      <c r="AB2689" s="807"/>
      <c r="AC2689" s="807" t="s">
        <v>10027</v>
      </c>
      <c r="AD2689" s="807" t="s">
        <v>10027</v>
      </c>
      <c r="AE2689" s="807" t="s">
        <v>10027</v>
      </c>
      <c r="AF2689" s="807"/>
      <c r="AG2689" s="807"/>
      <c r="AH2689" s="807"/>
      <c r="AI2689" s="807"/>
      <c r="AJ2689" s="807"/>
    </row>
    <row r="2690" spans="2:36" ht="45" customHeight="1" x14ac:dyDescent="0.25">
      <c r="B2690" s="784">
        <v>2682</v>
      </c>
      <c r="C2690" s="785" t="s">
        <v>2768</v>
      </c>
      <c r="D2690" s="785" t="s">
        <v>17695</v>
      </c>
      <c r="E2690" s="807" t="s">
        <v>17696</v>
      </c>
      <c r="F2690" s="785" t="s">
        <v>17697</v>
      </c>
      <c r="G2690" s="807" t="s">
        <v>10200</v>
      </c>
      <c r="H2690" s="807"/>
      <c r="I2690" s="807"/>
      <c r="J2690" s="807"/>
      <c r="K2690" s="807"/>
      <c r="L2690" s="807"/>
      <c r="M2690" s="807"/>
      <c r="N2690" s="790"/>
      <c r="O2690" s="790"/>
      <c r="P2690" s="788"/>
      <c r="Q2690" s="785" t="s">
        <v>17697</v>
      </c>
      <c r="R2690" s="807" t="s">
        <v>16715</v>
      </c>
      <c r="S2690" s="807" t="s">
        <v>8952</v>
      </c>
      <c r="T2690" s="811"/>
      <c r="U2690" s="807">
        <v>3.48</v>
      </c>
      <c r="V2690" s="975">
        <v>2</v>
      </c>
      <c r="W2690" s="807"/>
      <c r="X2690" s="807"/>
      <c r="Y2690" s="807"/>
      <c r="Z2690" s="807"/>
      <c r="AA2690" s="807"/>
      <c r="AB2690" s="807"/>
      <c r="AC2690" s="807" t="s">
        <v>10027</v>
      </c>
      <c r="AD2690" s="807" t="s">
        <v>10027</v>
      </c>
      <c r="AE2690" s="807" t="s">
        <v>10027</v>
      </c>
      <c r="AF2690" s="807"/>
      <c r="AG2690" s="807"/>
      <c r="AH2690" s="807"/>
      <c r="AI2690" s="807"/>
      <c r="AJ2690" s="807"/>
    </row>
    <row r="2691" spans="2:36" ht="75" customHeight="1" x14ac:dyDescent="0.25">
      <c r="B2691" s="784">
        <v>2683</v>
      </c>
      <c r="C2691" s="785" t="s">
        <v>2759</v>
      </c>
      <c r="D2691" s="785" t="s">
        <v>13417</v>
      </c>
      <c r="E2691" s="807" t="s">
        <v>17698</v>
      </c>
      <c r="F2691" s="785" t="s">
        <v>17699</v>
      </c>
      <c r="G2691" s="807" t="s">
        <v>10200</v>
      </c>
      <c r="H2691" s="807"/>
      <c r="I2691" s="807"/>
      <c r="J2691" s="807"/>
      <c r="K2691" s="807"/>
      <c r="L2691" s="807"/>
      <c r="M2691" s="807"/>
      <c r="N2691" s="790"/>
      <c r="O2691" s="790"/>
      <c r="P2691" s="788"/>
      <c r="Q2691" s="785" t="s">
        <v>17699</v>
      </c>
      <c r="R2691" s="807" t="s">
        <v>16715</v>
      </c>
      <c r="S2691" s="807" t="s">
        <v>8952</v>
      </c>
      <c r="T2691" s="807"/>
      <c r="U2691" s="807">
        <v>6</v>
      </c>
      <c r="V2691" s="976">
        <v>2</v>
      </c>
      <c r="W2691" s="807"/>
      <c r="X2691" s="807"/>
      <c r="Y2691" s="807"/>
      <c r="Z2691" s="807"/>
      <c r="AA2691" s="807"/>
      <c r="AB2691" s="807"/>
      <c r="AC2691" s="807" t="s">
        <v>10027</v>
      </c>
      <c r="AD2691" s="807" t="s">
        <v>10027</v>
      </c>
      <c r="AE2691" s="807" t="s">
        <v>10027</v>
      </c>
      <c r="AF2691" s="807"/>
      <c r="AG2691" s="807"/>
      <c r="AH2691" s="807"/>
      <c r="AI2691" s="807"/>
      <c r="AJ2691" s="807"/>
    </row>
    <row r="2692" spans="2:36" ht="60" customHeight="1" x14ac:dyDescent="0.25">
      <c r="B2692" s="981">
        <v>2684</v>
      </c>
      <c r="C2692" s="819" t="s">
        <v>2759</v>
      </c>
      <c r="D2692" s="819" t="s">
        <v>8919</v>
      </c>
      <c r="E2692" s="978" t="s">
        <v>17700</v>
      </c>
      <c r="F2692" s="819" t="s">
        <v>17701</v>
      </c>
      <c r="G2692" s="978" t="s">
        <v>10200</v>
      </c>
      <c r="H2692" s="978"/>
      <c r="I2692" s="978"/>
      <c r="J2692" s="978"/>
      <c r="K2692" s="978"/>
      <c r="L2692" s="807">
        <f t="shared" si="195"/>
        <v>224.39999999999998</v>
      </c>
      <c r="M2692" s="995"/>
      <c r="N2692" s="982">
        <v>18.7</v>
      </c>
      <c r="O2692" s="982"/>
      <c r="P2692" s="850"/>
      <c r="Q2692" s="819" t="s">
        <v>17702</v>
      </c>
      <c r="R2692" s="978" t="s">
        <v>16715</v>
      </c>
      <c r="S2692" s="978" t="s">
        <v>8952</v>
      </c>
      <c r="T2692" s="983" t="s">
        <v>17974</v>
      </c>
      <c r="U2692" s="978">
        <v>8.75</v>
      </c>
      <c r="V2692" s="977">
        <v>2</v>
      </c>
      <c r="W2692" s="978"/>
      <c r="X2692" s="978"/>
      <c r="Y2692" s="978"/>
      <c r="Z2692" s="978"/>
      <c r="AA2692" s="978"/>
      <c r="AB2692" s="978"/>
      <c r="AC2692" s="978" t="s">
        <v>10027</v>
      </c>
      <c r="AD2692" s="807" t="s">
        <v>10027</v>
      </c>
      <c r="AE2692" s="807" t="s">
        <v>10027</v>
      </c>
      <c r="AF2692" s="807"/>
      <c r="AG2692" s="807"/>
      <c r="AH2692" s="807"/>
      <c r="AI2692" s="807"/>
      <c r="AJ2692" s="807"/>
    </row>
    <row r="2693" spans="2:36" ht="60" x14ac:dyDescent="0.25">
      <c r="B2693" s="782">
        <v>2685</v>
      </c>
      <c r="C2693" s="785" t="s">
        <v>2790</v>
      </c>
      <c r="D2693" s="785" t="s">
        <v>17718</v>
      </c>
      <c r="E2693" s="800" t="s">
        <v>17705</v>
      </c>
      <c r="F2693" s="980" t="s">
        <v>17706</v>
      </c>
      <c r="G2693" s="979" t="s">
        <v>10200</v>
      </c>
      <c r="H2693" s="781"/>
      <c r="I2693" s="781"/>
      <c r="J2693" s="781"/>
      <c r="K2693" s="781"/>
      <c r="L2693" s="807">
        <f t="shared" si="195"/>
        <v>480</v>
      </c>
      <c r="M2693" s="781"/>
      <c r="N2693" s="800">
        <v>40</v>
      </c>
      <c r="O2693" s="800"/>
      <c r="P2693" s="800"/>
      <c r="Q2693" s="980" t="s">
        <v>17706</v>
      </c>
      <c r="R2693" s="979" t="s">
        <v>16715</v>
      </c>
      <c r="S2693" s="979" t="s">
        <v>8952</v>
      </c>
      <c r="T2693" s="800" t="s">
        <v>17973</v>
      </c>
      <c r="U2693" s="782">
        <v>40</v>
      </c>
      <c r="V2693" s="782"/>
      <c r="W2693" s="807"/>
      <c r="X2693" s="782"/>
      <c r="Y2693" s="782"/>
      <c r="Z2693" s="782"/>
      <c r="AA2693" s="782">
        <v>1</v>
      </c>
      <c r="AB2693" s="807" t="s">
        <v>17749</v>
      </c>
      <c r="AC2693" s="979" t="s">
        <v>10027</v>
      </c>
      <c r="AD2693" s="987" t="s">
        <v>2239</v>
      </c>
      <c r="AE2693" s="979" t="s">
        <v>10027</v>
      </c>
      <c r="AF2693" s="782"/>
      <c r="AG2693" s="782"/>
      <c r="AH2693" s="782"/>
      <c r="AI2693" s="782"/>
      <c r="AJ2693" s="782"/>
    </row>
    <row r="2694" spans="2:36" ht="90" x14ac:dyDescent="0.25">
      <c r="B2694" s="782">
        <v>2686</v>
      </c>
      <c r="C2694" s="785" t="s">
        <v>2844</v>
      </c>
      <c r="D2694" s="819" t="s">
        <v>8375</v>
      </c>
      <c r="E2694" s="800" t="s">
        <v>17707</v>
      </c>
      <c r="F2694" s="980" t="s">
        <v>17708</v>
      </c>
      <c r="G2694" s="978" t="s">
        <v>10200</v>
      </c>
      <c r="H2694" s="781"/>
      <c r="I2694" s="781"/>
      <c r="J2694" s="781"/>
      <c r="K2694" s="781"/>
      <c r="L2694" s="807">
        <f t="shared" si="195"/>
        <v>1452</v>
      </c>
      <c r="M2694" s="781"/>
      <c r="N2694" s="800">
        <v>121</v>
      </c>
      <c r="O2694" s="800"/>
      <c r="P2694" s="800"/>
      <c r="Q2694" s="980" t="s">
        <v>17708</v>
      </c>
      <c r="R2694" s="978" t="s">
        <v>16715</v>
      </c>
      <c r="S2694" s="978" t="s">
        <v>8952</v>
      </c>
      <c r="T2694" s="800"/>
      <c r="U2694" s="782">
        <v>14</v>
      </c>
      <c r="V2694" s="782">
        <v>10</v>
      </c>
      <c r="W2694" s="979" t="s">
        <v>17752</v>
      </c>
      <c r="X2694" s="782"/>
      <c r="Y2694" s="782"/>
      <c r="Z2694" s="986"/>
      <c r="AA2694" s="782"/>
      <c r="AB2694" s="782"/>
      <c r="AC2694" s="978" t="s">
        <v>10027</v>
      </c>
      <c r="AD2694" s="987" t="s">
        <v>2239</v>
      </c>
      <c r="AE2694" s="978" t="s">
        <v>10027</v>
      </c>
      <c r="AF2694" s="782"/>
      <c r="AG2694" s="782"/>
      <c r="AH2694" s="782"/>
      <c r="AI2694" s="782"/>
      <c r="AJ2694" s="782"/>
    </row>
    <row r="2695" spans="2:36" ht="75" x14ac:dyDescent="0.25">
      <c r="B2695" s="782">
        <v>2687</v>
      </c>
      <c r="C2695" s="785" t="s">
        <v>2759</v>
      </c>
      <c r="D2695" s="785" t="s">
        <v>17709</v>
      </c>
      <c r="E2695" s="800" t="s">
        <v>17710</v>
      </c>
      <c r="F2695" s="980" t="s">
        <v>17742</v>
      </c>
      <c r="G2695" s="807" t="s">
        <v>10200</v>
      </c>
      <c r="H2695" s="781"/>
      <c r="I2695" s="781"/>
      <c r="J2695" s="781"/>
      <c r="K2695" s="781"/>
      <c r="L2695" s="807">
        <f t="shared" si="195"/>
        <v>43.2</v>
      </c>
      <c r="M2695" s="781"/>
      <c r="N2695" s="800">
        <v>3.6</v>
      </c>
      <c r="O2695" s="800"/>
      <c r="P2695" s="800"/>
      <c r="Q2695" s="980" t="s">
        <v>17711</v>
      </c>
      <c r="R2695" s="807" t="s">
        <v>16715</v>
      </c>
      <c r="S2695" s="978" t="s">
        <v>8952</v>
      </c>
      <c r="T2695" s="1019" t="s">
        <v>17978</v>
      </c>
      <c r="U2695" s="782">
        <v>6.75</v>
      </c>
      <c r="V2695" s="782"/>
      <c r="W2695" s="979" t="s">
        <v>10171</v>
      </c>
      <c r="X2695" s="782"/>
      <c r="Y2695" s="782"/>
      <c r="Z2695" s="807" t="s">
        <v>9475</v>
      </c>
      <c r="AA2695" s="782"/>
      <c r="AB2695" s="782"/>
      <c r="AC2695" s="807" t="s">
        <v>10027</v>
      </c>
      <c r="AD2695" s="987" t="s">
        <v>10027</v>
      </c>
      <c r="AE2695" s="978" t="s">
        <v>10027</v>
      </c>
      <c r="AF2695" s="782"/>
      <c r="AG2695" s="782"/>
      <c r="AH2695" s="782"/>
      <c r="AI2695" s="782"/>
      <c r="AJ2695" s="782"/>
    </row>
    <row r="2696" spans="2:36" ht="75" x14ac:dyDescent="0.25">
      <c r="B2696" s="782">
        <v>2688</v>
      </c>
      <c r="C2696" s="785" t="s">
        <v>2809</v>
      </c>
      <c r="D2696" s="785" t="s">
        <v>17712</v>
      </c>
      <c r="E2696" s="800" t="s">
        <v>17713</v>
      </c>
      <c r="F2696" s="980" t="s">
        <v>17714</v>
      </c>
      <c r="G2696" s="807" t="s">
        <v>10200</v>
      </c>
      <c r="H2696" s="781"/>
      <c r="I2696" s="781"/>
      <c r="J2696" s="781"/>
      <c r="K2696" s="781"/>
      <c r="L2696" s="807">
        <f t="shared" si="195"/>
        <v>58.08</v>
      </c>
      <c r="M2696" s="781"/>
      <c r="N2696" s="800">
        <v>4.84</v>
      </c>
      <c r="O2696" s="800"/>
      <c r="P2696" s="800"/>
      <c r="Q2696" s="980" t="s">
        <v>17714</v>
      </c>
      <c r="R2696" s="807" t="s">
        <v>16715</v>
      </c>
      <c r="S2696" s="978" t="s">
        <v>8952</v>
      </c>
      <c r="T2696" s="800" t="s">
        <v>17975</v>
      </c>
      <c r="U2696" s="782">
        <v>60</v>
      </c>
      <c r="V2696" s="782">
        <v>1</v>
      </c>
      <c r="W2696" s="979" t="s">
        <v>17750</v>
      </c>
      <c r="X2696" s="782"/>
      <c r="Y2696" s="782"/>
      <c r="Z2696" s="782"/>
      <c r="AA2696" s="782"/>
      <c r="AB2696" s="782"/>
      <c r="AC2696" s="807" t="s">
        <v>10027</v>
      </c>
      <c r="AD2696" s="987" t="s">
        <v>2239</v>
      </c>
      <c r="AE2696" s="978" t="s">
        <v>10027</v>
      </c>
      <c r="AF2696" s="782"/>
      <c r="AG2696" s="782"/>
      <c r="AH2696" s="782"/>
      <c r="AI2696" s="782"/>
      <c r="AJ2696" s="782"/>
    </row>
    <row r="2697" spans="2:36" ht="45" x14ac:dyDescent="0.25">
      <c r="B2697" s="984">
        <v>2689</v>
      </c>
      <c r="C2697" s="819" t="s">
        <v>2809</v>
      </c>
      <c r="D2697" s="819" t="s">
        <v>17715</v>
      </c>
      <c r="E2697" s="849" t="s">
        <v>17716</v>
      </c>
      <c r="F2697" s="988" t="s">
        <v>17745</v>
      </c>
      <c r="G2697" s="978" t="s">
        <v>10200</v>
      </c>
      <c r="H2697" s="989"/>
      <c r="I2697" s="989"/>
      <c r="J2697" s="989"/>
      <c r="K2697" s="989"/>
      <c r="L2697" s="807"/>
      <c r="M2697" s="989"/>
      <c r="N2697" s="849"/>
      <c r="O2697" s="849"/>
      <c r="P2697" s="849"/>
      <c r="Q2697" s="988" t="s">
        <v>17717</v>
      </c>
      <c r="R2697" s="978" t="s">
        <v>16715</v>
      </c>
      <c r="S2697" s="978" t="s">
        <v>8952</v>
      </c>
      <c r="T2697" s="849"/>
      <c r="U2697" s="990">
        <v>15</v>
      </c>
      <c r="V2697" s="990"/>
      <c r="W2697" s="782"/>
      <c r="X2697" s="782"/>
      <c r="Y2697" s="782"/>
      <c r="Z2697" s="782"/>
      <c r="AA2697" s="782">
        <v>1</v>
      </c>
      <c r="AB2697" s="782"/>
      <c r="AC2697" s="807" t="s">
        <v>10027</v>
      </c>
      <c r="AD2697" s="782" t="s">
        <v>2239</v>
      </c>
      <c r="AE2697" s="807" t="s">
        <v>10027</v>
      </c>
      <c r="AF2697" s="782"/>
      <c r="AG2697" s="782"/>
      <c r="AH2697" s="782"/>
      <c r="AI2697" s="782"/>
      <c r="AJ2697" s="782"/>
    </row>
    <row r="2698" spans="2:36" ht="60" x14ac:dyDescent="0.25">
      <c r="B2698" s="782">
        <v>2690</v>
      </c>
      <c r="C2698" s="785" t="s">
        <v>2759</v>
      </c>
      <c r="D2698" s="785" t="s">
        <v>17719</v>
      </c>
      <c r="E2698" s="800" t="s">
        <v>17720</v>
      </c>
      <c r="F2698" s="980" t="s">
        <v>17721</v>
      </c>
      <c r="G2698" s="807" t="s">
        <v>10200</v>
      </c>
      <c r="H2698" s="781"/>
      <c r="I2698" s="781"/>
      <c r="J2698" s="781"/>
      <c r="K2698" s="781"/>
      <c r="L2698" s="807"/>
      <c r="M2698" s="781"/>
      <c r="N2698" s="800"/>
      <c r="O2698" s="800"/>
      <c r="P2698" s="800"/>
      <c r="Q2698" s="980" t="s">
        <v>17721</v>
      </c>
      <c r="R2698" s="807" t="s">
        <v>8298</v>
      </c>
      <c r="S2698" s="978" t="s">
        <v>8952</v>
      </c>
      <c r="T2698" s="800"/>
      <c r="U2698" s="782">
        <v>3.84</v>
      </c>
      <c r="V2698" s="782">
        <v>2</v>
      </c>
      <c r="W2698" s="782"/>
      <c r="X2698" s="782"/>
      <c r="Y2698" s="782"/>
      <c r="Z2698" s="782"/>
      <c r="AA2698" s="782"/>
      <c r="AB2698" s="782"/>
      <c r="AC2698" s="807" t="s">
        <v>10027</v>
      </c>
      <c r="AD2698" s="782" t="s">
        <v>10027</v>
      </c>
      <c r="AE2698" s="807" t="s">
        <v>10027</v>
      </c>
      <c r="AF2698" s="782"/>
      <c r="AG2698" s="782"/>
      <c r="AH2698" s="782"/>
      <c r="AI2698" s="782"/>
      <c r="AJ2698" s="782"/>
    </row>
    <row r="2699" spans="2:36" ht="75" x14ac:dyDescent="0.25">
      <c r="B2699" s="782">
        <v>2691</v>
      </c>
      <c r="C2699" s="785" t="s">
        <v>2759</v>
      </c>
      <c r="D2699" s="785" t="s">
        <v>17722</v>
      </c>
      <c r="E2699" s="800" t="s">
        <v>17723</v>
      </c>
      <c r="F2699" s="980" t="s">
        <v>17724</v>
      </c>
      <c r="G2699" s="807" t="s">
        <v>10200</v>
      </c>
      <c r="H2699" s="781"/>
      <c r="I2699" s="781"/>
      <c r="J2699" s="781"/>
      <c r="K2699" s="781"/>
      <c r="L2699" s="807">
        <f t="shared" si="195"/>
        <v>264</v>
      </c>
      <c r="M2699" s="781"/>
      <c r="N2699" s="800">
        <v>22</v>
      </c>
      <c r="O2699" s="800"/>
      <c r="P2699" s="800"/>
      <c r="Q2699" s="980" t="s">
        <v>17724</v>
      </c>
      <c r="R2699" s="807" t="s">
        <v>16715</v>
      </c>
      <c r="S2699" s="807" t="s">
        <v>8952</v>
      </c>
      <c r="T2699" s="800"/>
      <c r="U2699" s="782">
        <v>7.5</v>
      </c>
      <c r="V2699" s="782">
        <v>4</v>
      </c>
      <c r="W2699" s="807" t="s">
        <v>10171</v>
      </c>
      <c r="X2699" s="782"/>
      <c r="Y2699" s="782"/>
      <c r="Z2699" s="782"/>
      <c r="AA2699" s="782"/>
      <c r="AB2699" s="782"/>
      <c r="AC2699" s="807" t="s">
        <v>10027</v>
      </c>
      <c r="AD2699" s="807" t="s">
        <v>10027</v>
      </c>
      <c r="AE2699" s="807" t="s">
        <v>10027</v>
      </c>
      <c r="AF2699" s="782"/>
      <c r="AG2699" s="782"/>
      <c r="AH2699" s="782"/>
      <c r="AI2699" s="782"/>
      <c r="AJ2699" s="782"/>
    </row>
    <row r="2700" spans="2:36" ht="105" x14ac:dyDescent="0.25">
      <c r="B2700" s="782">
        <v>2692</v>
      </c>
      <c r="C2700" s="785" t="s">
        <v>2759</v>
      </c>
      <c r="D2700" s="785" t="s">
        <v>17725</v>
      </c>
      <c r="E2700" s="800" t="s">
        <v>7472</v>
      </c>
      <c r="F2700" s="980" t="s">
        <v>17726</v>
      </c>
      <c r="G2700" s="807" t="s">
        <v>10200</v>
      </c>
      <c r="H2700" s="781"/>
      <c r="I2700" s="781"/>
      <c r="J2700" s="781"/>
      <c r="K2700" s="781"/>
      <c r="L2700" s="807">
        <f t="shared" si="195"/>
        <v>57.599999999999994</v>
      </c>
      <c r="M2700" s="781"/>
      <c r="N2700" s="800">
        <v>4.8</v>
      </c>
      <c r="O2700" s="800"/>
      <c r="P2700" s="800"/>
      <c r="Q2700" s="800" t="s">
        <v>17727</v>
      </c>
      <c r="R2700" s="807" t="s">
        <v>16715</v>
      </c>
      <c r="S2700" s="978" t="s">
        <v>8952</v>
      </c>
      <c r="T2700" s="800"/>
      <c r="U2700" s="782">
        <v>25.2</v>
      </c>
      <c r="V2700" s="782"/>
      <c r="W2700" s="979" t="s">
        <v>17753</v>
      </c>
      <c r="X2700" s="782"/>
      <c r="Y2700" s="782"/>
      <c r="Z2700" s="807" t="s">
        <v>9475</v>
      </c>
      <c r="AA2700" s="782"/>
      <c r="AB2700" s="782"/>
      <c r="AC2700" s="807" t="s">
        <v>10027</v>
      </c>
      <c r="AD2700" s="782" t="s">
        <v>10027</v>
      </c>
      <c r="AE2700" s="807" t="s">
        <v>10027</v>
      </c>
      <c r="AF2700" s="782"/>
      <c r="AG2700" s="782"/>
      <c r="AH2700" s="782"/>
      <c r="AI2700" s="782"/>
      <c r="AJ2700" s="782"/>
    </row>
    <row r="2701" spans="2:36" ht="75" x14ac:dyDescent="0.25">
      <c r="B2701" s="990">
        <v>2693</v>
      </c>
      <c r="C2701" s="819" t="s">
        <v>2759</v>
      </c>
      <c r="D2701" s="819" t="s">
        <v>13417</v>
      </c>
      <c r="E2701" s="849" t="s">
        <v>17698</v>
      </c>
      <c r="F2701" s="988" t="s">
        <v>17728</v>
      </c>
      <c r="G2701" s="978" t="s">
        <v>10200</v>
      </c>
      <c r="H2701" s="989"/>
      <c r="I2701" s="989"/>
      <c r="J2701" s="989"/>
      <c r="K2701" s="989"/>
      <c r="L2701" s="807" t="e">
        <f t="shared" si="195"/>
        <v>#VALUE!</v>
      </c>
      <c r="M2701" s="781"/>
      <c r="N2701" s="985" t="s">
        <v>17744</v>
      </c>
      <c r="O2701" s="849"/>
      <c r="P2701" s="849"/>
      <c r="Q2701" s="785" t="s">
        <v>17699</v>
      </c>
      <c r="R2701" s="807" t="s">
        <v>16715</v>
      </c>
      <c r="S2701" s="978" t="s">
        <v>8952</v>
      </c>
      <c r="T2701" s="800" t="s">
        <v>17976</v>
      </c>
      <c r="U2701" s="782">
        <v>6</v>
      </c>
      <c r="V2701" s="782">
        <v>1</v>
      </c>
      <c r="W2701" s="782"/>
      <c r="X2701" s="782"/>
      <c r="Y2701" s="782"/>
      <c r="Z2701" s="782"/>
      <c r="AA2701" s="782"/>
      <c r="AB2701" s="782"/>
      <c r="AC2701" s="807" t="s">
        <v>10027</v>
      </c>
      <c r="AD2701" s="782" t="s">
        <v>10027</v>
      </c>
      <c r="AE2701" s="807" t="s">
        <v>10027</v>
      </c>
      <c r="AF2701" s="782"/>
      <c r="AG2701" s="782"/>
      <c r="AH2701" s="782"/>
      <c r="AI2701" s="782"/>
      <c r="AJ2701" s="782"/>
    </row>
    <row r="2702" spans="2:36" ht="75" x14ac:dyDescent="0.25">
      <c r="B2702" s="782">
        <v>2694</v>
      </c>
      <c r="C2702" s="785" t="s">
        <v>2759</v>
      </c>
      <c r="D2702" s="785" t="s">
        <v>13417</v>
      </c>
      <c r="E2702" s="800" t="s">
        <v>17698</v>
      </c>
      <c r="F2702" s="980" t="s">
        <v>17743</v>
      </c>
      <c r="G2702" s="807" t="s">
        <v>10200</v>
      </c>
      <c r="H2702" s="781"/>
      <c r="I2702" s="781"/>
      <c r="J2702" s="781"/>
      <c r="K2702" s="781"/>
      <c r="L2702" s="807">
        <f t="shared" si="195"/>
        <v>114.84</v>
      </c>
      <c r="M2702" s="781"/>
      <c r="N2702" s="800">
        <v>9.57</v>
      </c>
      <c r="O2702" s="800"/>
      <c r="P2702" s="800"/>
      <c r="Q2702" s="785" t="s">
        <v>17699</v>
      </c>
      <c r="R2702" s="807" t="s">
        <v>16715</v>
      </c>
      <c r="S2702" s="978" t="s">
        <v>8952</v>
      </c>
      <c r="T2702" s="800"/>
      <c r="U2702" s="782">
        <v>6</v>
      </c>
      <c r="V2702" s="782">
        <v>1</v>
      </c>
      <c r="W2702" s="979" t="s">
        <v>17748</v>
      </c>
      <c r="X2702" s="782"/>
      <c r="Y2702" s="782"/>
      <c r="Z2702" s="782"/>
      <c r="AA2702" s="782"/>
      <c r="AB2702" s="782"/>
      <c r="AC2702" s="807" t="s">
        <v>10027</v>
      </c>
      <c r="AD2702" s="782" t="s">
        <v>10027</v>
      </c>
      <c r="AE2702" s="807" t="s">
        <v>10027</v>
      </c>
      <c r="AF2702" s="782"/>
      <c r="AG2702" s="782"/>
      <c r="AH2702" s="782"/>
      <c r="AI2702" s="782"/>
      <c r="AJ2702" s="782"/>
    </row>
    <row r="2703" spans="2:36" ht="75" x14ac:dyDescent="0.25">
      <c r="B2703" s="782">
        <v>2695</v>
      </c>
      <c r="C2703" s="785" t="s">
        <v>2790</v>
      </c>
      <c r="D2703" s="785" t="s">
        <v>17729</v>
      </c>
      <c r="E2703" s="800" t="s">
        <v>17705</v>
      </c>
      <c r="F2703" s="980" t="s">
        <v>17730</v>
      </c>
      <c r="G2703" s="807" t="s">
        <v>10200</v>
      </c>
      <c r="H2703" s="781"/>
      <c r="I2703" s="781"/>
      <c r="J2703" s="781"/>
      <c r="K2703" s="781"/>
      <c r="L2703" s="807">
        <f t="shared" si="195"/>
        <v>384</v>
      </c>
      <c r="M2703" s="781"/>
      <c r="N2703" s="800">
        <v>32</v>
      </c>
      <c r="O2703" s="800"/>
      <c r="P2703" s="800"/>
      <c r="Q2703" s="800" t="s">
        <v>17731</v>
      </c>
      <c r="R2703" s="807" t="s">
        <v>16715</v>
      </c>
      <c r="S2703" s="978" t="s">
        <v>8952</v>
      </c>
      <c r="T2703" s="800"/>
      <c r="U2703" s="782">
        <v>40</v>
      </c>
      <c r="V2703" s="782"/>
      <c r="W2703" s="979"/>
      <c r="X2703" s="782"/>
      <c r="Y2703" s="782"/>
      <c r="Z2703" s="782"/>
      <c r="AA2703" s="782">
        <v>1</v>
      </c>
      <c r="AB2703" s="991" t="s">
        <v>17751</v>
      </c>
      <c r="AC2703" s="807" t="s">
        <v>10027</v>
      </c>
      <c r="AD2703" s="782" t="s">
        <v>2239</v>
      </c>
      <c r="AE2703" s="807" t="s">
        <v>10027</v>
      </c>
      <c r="AF2703" s="782"/>
      <c r="AG2703" s="782"/>
      <c r="AH2703" s="782"/>
      <c r="AI2703" s="782"/>
      <c r="AJ2703" s="782"/>
    </row>
    <row r="2704" spans="2:36" ht="75" x14ac:dyDescent="0.25">
      <c r="B2704" s="782">
        <v>2696</v>
      </c>
      <c r="C2704" s="785" t="s">
        <v>2809</v>
      </c>
      <c r="D2704" s="785" t="s">
        <v>17732</v>
      </c>
      <c r="E2704" s="800" t="s">
        <v>17716</v>
      </c>
      <c r="F2704" s="980" t="s">
        <v>17733</v>
      </c>
      <c r="G2704" s="807" t="s">
        <v>10200</v>
      </c>
      <c r="H2704" s="781"/>
      <c r="I2704" s="781"/>
      <c r="J2704" s="781"/>
      <c r="K2704" s="781"/>
      <c r="L2704" s="807">
        <f t="shared" si="195"/>
        <v>432</v>
      </c>
      <c r="M2704" s="781"/>
      <c r="N2704" s="800">
        <v>36</v>
      </c>
      <c r="O2704" s="800"/>
      <c r="P2704" s="800"/>
      <c r="Q2704" s="800" t="s">
        <v>17734</v>
      </c>
      <c r="R2704" s="807" t="s">
        <v>16715</v>
      </c>
      <c r="S2704" s="807" t="s">
        <v>8952</v>
      </c>
      <c r="T2704" s="800"/>
      <c r="U2704" s="782">
        <v>15</v>
      </c>
      <c r="V2704" s="782"/>
      <c r="W2704" s="979"/>
      <c r="X2704" s="782"/>
      <c r="Y2704" s="782"/>
      <c r="Z2704" s="782"/>
      <c r="AA2704" s="782">
        <v>1</v>
      </c>
      <c r="AB2704" s="991" t="s">
        <v>10171</v>
      </c>
      <c r="AC2704" s="807" t="s">
        <v>10027</v>
      </c>
      <c r="AD2704" s="782" t="s">
        <v>2239</v>
      </c>
      <c r="AE2704" s="807" t="s">
        <v>10027</v>
      </c>
      <c r="AF2704" s="782"/>
      <c r="AG2704" s="782"/>
      <c r="AH2704" s="782"/>
      <c r="AI2704" s="782"/>
      <c r="AJ2704" s="782"/>
    </row>
    <row r="2705" spans="2:36" ht="75" x14ac:dyDescent="0.25">
      <c r="B2705" s="782">
        <v>2697</v>
      </c>
      <c r="C2705" s="785" t="s">
        <v>2759</v>
      </c>
      <c r="D2705" s="785" t="s">
        <v>17735</v>
      </c>
      <c r="E2705" s="800" t="s">
        <v>17736</v>
      </c>
      <c r="F2705" s="980" t="s">
        <v>17737</v>
      </c>
      <c r="G2705" s="807" t="s">
        <v>10200</v>
      </c>
      <c r="H2705" s="781"/>
      <c r="I2705" s="781"/>
      <c r="J2705" s="781"/>
      <c r="K2705" s="781"/>
      <c r="L2705" s="807">
        <f t="shared" si="195"/>
        <v>43.2</v>
      </c>
      <c r="M2705" s="781"/>
      <c r="N2705" s="800">
        <v>3.6</v>
      </c>
      <c r="O2705" s="800"/>
      <c r="P2705" s="800"/>
      <c r="Q2705" s="800" t="s">
        <v>17738</v>
      </c>
      <c r="R2705" s="807" t="s">
        <v>16715</v>
      </c>
      <c r="S2705" s="807" t="s">
        <v>8952</v>
      </c>
      <c r="T2705" s="800"/>
      <c r="U2705" s="782">
        <v>4.9000000000000004</v>
      </c>
      <c r="V2705" s="782"/>
      <c r="W2705" s="979" t="s">
        <v>10171</v>
      </c>
      <c r="X2705" s="782"/>
      <c r="Y2705" s="782"/>
      <c r="Z2705" s="807" t="s">
        <v>9475</v>
      </c>
      <c r="AA2705" s="782"/>
      <c r="AB2705" s="782"/>
      <c r="AC2705" s="807" t="s">
        <v>10027</v>
      </c>
      <c r="AD2705" s="782" t="s">
        <v>10027</v>
      </c>
      <c r="AE2705" s="807" t="s">
        <v>10027</v>
      </c>
      <c r="AF2705" s="782"/>
      <c r="AG2705" s="782"/>
      <c r="AH2705" s="782"/>
      <c r="AI2705" s="782"/>
      <c r="AJ2705" s="782"/>
    </row>
    <row r="2706" spans="2:36" ht="75" x14ac:dyDescent="0.25">
      <c r="B2706" s="990">
        <v>2698</v>
      </c>
      <c r="C2706" s="819" t="s">
        <v>2759</v>
      </c>
      <c r="D2706" s="819" t="s">
        <v>17739</v>
      </c>
      <c r="E2706" s="849" t="s">
        <v>17698</v>
      </c>
      <c r="F2706" s="988" t="s">
        <v>17740</v>
      </c>
      <c r="G2706" s="978" t="s">
        <v>10200</v>
      </c>
      <c r="H2706" s="989"/>
      <c r="I2706" s="989"/>
      <c r="J2706" s="989"/>
      <c r="K2706" s="989"/>
      <c r="L2706" s="807">
        <f t="shared" si="195"/>
        <v>118.80000000000001</v>
      </c>
      <c r="M2706" s="989"/>
      <c r="N2706" s="849">
        <v>9.9</v>
      </c>
      <c r="O2706" s="849"/>
      <c r="P2706" s="849"/>
      <c r="Q2706" s="785" t="s">
        <v>17699</v>
      </c>
      <c r="R2706" s="978" t="s">
        <v>16715</v>
      </c>
      <c r="S2706" s="978" t="s">
        <v>8952</v>
      </c>
      <c r="T2706" s="849"/>
      <c r="U2706" s="990">
        <v>6</v>
      </c>
      <c r="V2706" s="990">
        <v>1</v>
      </c>
      <c r="W2706" s="979" t="s">
        <v>17747</v>
      </c>
      <c r="X2706" s="990"/>
      <c r="Y2706" s="990"/>
      <c r="Z2706" s="782"/>
      <c r="AA2706" s="782"/>
      <c r="AB2706" s="782"/>
      <c r="AC2706" s="807" t="s">
        <v>10027</v>
      </c>
      <c r="AD2706" s="782" t="s">
        <v>10027</v>
      </c>
      <c r="AE2706" s="807" t="s">
        <v>10027</v>
      </c>
      <c r="AF2706" s="782"/>
      <c r="AG2706" s="782"/>
      <c r="AH2706" s="782"/>
      <c r="AI2706" s="782"/>
      <c r="AJ2706" s="782"/>
    </row>
    <row r="2707" spans="2:36" ht="75" x14ac:dyDescent="0.25">
      <c r="B2707" s="782">
        <v>2699</v>
      </c>
      <c r="C2707" s="785" t="s">
        <v>2759</v>
      </c>
      <c r="D2707" s="785" t="s">
        <v>17739</v>
      </c>
      <c r="E2707" s="800" t="s">
        <v>17698</v>
      </c>
      <c r="F2707" s="980" t="s">
        <v>17741</v>
      </c>
      <c r="G2707" s="807" t="s">
        <v>10200</v>
      </c>
      <c r="H2707" s="781"/>
      <c r="I2707" s="781"/>
      <c r="J2707" s="781"/>
      <c r="K2707" s="781"/>
      <c r="L2707" s="807">
        <f t="shared" si="195"/>
        <v>59.400000000000006</v>
      </c>
      <c r="M2707" s="781"/>
      <c r="N2707" s="800">
        <v>4.95</v>
      </c>
      <c r="O2707" s="800"/>
      <c r="P2707" s="800"/>
      <c r="Q2707" s="785" t="s">
        <v>17699</v>
      </c>
      <c r="R2707" s="807" t="s">
        <v>16715</v>
      </c>
      <c r="S2707" s="807" t="s">
        <v>8952</v>
      </c>
      <c r="T2707" s="800"/>
      <c r="U2707" s="782">
        <v>6</v>
      </c>
      <c r="V2707" s="782">
        <v>1</v>
      </c>
      <c r="W2707" s="979" t="s">
        <v>17746</v>
      </c>
      <c r="X2707" s="782"/>
      <c r="Y2707" s="782"/>
      <c r="Z2707" s="782"/>
      <c r="AA2707" s="782"/>
      <c r="AB2707" s="782"/>
      <c r="AC2707" s="807" t="s">
        <v>10027</v>
      </c>
      <c r="AD2707" s="782" t="s">
        <v>10027</v>
      </c>
      <c r="AE2707" s="807" t="s">
        <v>10027</v>
      </c>
      <c r="AF2707" s="782"/>
      <c r="AG2707" s="782"/>
      <c r="AH2707" s="782"/>
      <c r="AI2707" s="782"/>
      <c r="AJ2707" s="782"/>
    </row>
    <row r="2708" spans="2:36" ht="60" x14ac:dyDescent="0.25">
      <c r="B2708" s="782">
        <v>2670</v>
      </c>
      <c r="C2708" s="785" t="s">
        <v>2759</v>
      </c>
      <c r="D2708" s="785" t="s">
        <v>17735</v>
      </c>
      <c r="E2708" s="800" t="s">
        <v>17736</v>
      </c>
      <c r="F2708" s="800" t="s">
        <v>17738</v>
      </c>
      <c r="G2708" s="807" t="s">
        <v>10200</v>
      </c>
      <c r="H2708" s="781"/>
      <c r="I2708" s="781"/>
      <c r="J2708" s="781"/>
      <c r="K2708" s="781"/>
      <c r="L2708" s="807"/>
      <c r="M2708" s="781"/>
      <c r="N2708" s="800"/>
      <c r="O2708" s="800"/>
      <c r="P2708" s="800"/>
      <c r="Q2708" s="800" t="s">
        <v>17738</v>
      </c>
      <c r="R2708" s="807" t="s">
        <v>16715</v>
      </c>
      <c r="S2708" s="807" t="s">
        <v>8952</v>
      </c>
      <c r="T2708" s="800"/>
      <c r="U2708" s="782">
        <v>4.9000000000000004</v>
      </c>
      <c r="V2708" s="782"/>
      <c r="W2708" s="782"/>
      <c r="X2708" s="782"/>
      <c r="Y2708" s="782"/>
      <c r="Z2708" s="807" t="s">
        <v>9475</v>
      </c>
      <c r="AA2708" s="782"/>
      <c r="AB2708" s="782"/>
      <c r="AC2708" s="807" t="s">
        <v>10027</v>
      </c>
      <c r="AD2708" s="782" t="s">
        <v>10027</v>
      </c>
      <c r="AE2708" s="807" t="s">
        <v>10027</v>
      </c>
      <c r="AF2708" s="782"/>
      <c r="AG2708" s="782"/>
      <c r="AH2708" s="782"/>
      <c r="AI2708" s="782"/>
      <c r="AJ2708" s="782"/>
    </row>
    <row r="2709" spans="2:36" ht="60" x14ac:dyDescent="0.25">
      <c r="B2709" s="782">
        <v>2671</v>
      </c>
      <c r="C2709" s="785" t="s">
        <v>2759</v>
      </c>
      <c r="D2709" s="785" t="s">
        <v>17754</v>
      </c>
      <c r="E2709" s="800" t="s">
        <v>17755</v>
      </c>
      <c r="F2709" s="980" t="s">
        <v>17756</v>
      </c>
      <c r="G2709" s="807" t="s">
        <v>10200</v>
      </c>
      <c r="H2709" s="781"/>
      <c r="I2709" s="781"/>
      <c r="J2709" s="781"/>
      <c r="K2709" s="781"/>
      <c r="L2709" s="807">
        <f t="shared" si="195"/>
        <v>237.60000000000002</v>
      </c>
      <c r="M2709" s="781"/>
      <c r="N2709" s="800">
        <v>19.8</v>
      </c>
      <c r="O2709" s="800"/>
      <c r="P2709" s="800"/>
      <c r="Q2709" s="980" t="s">
        <v>17756</v>
      </c>
      <c r="R2709" s="807" t="s">
        <v>16715</v>
      </c>
      <c r="S2709" s="807" t="s">
        <v>8952</v>
      </c>
      <c r="T2709" s="800"/>
      <c r="U2709" s="782">
        <v>6</v>
      </c>
      <c r="V2709" s="571">
        <v>1</v>
      </c>
      <c r="W2709" s="807" t="s">
        <v>10826</v>
      </c>
      <c r="X2709" s="571"/>
      <c r="Y2709" s="571"/>
      <c r="Z2709" s="571"/>
      <c r="AA2709" s="571"/>
      <c r="AB2709" s="571"/>
      <c r="AC2709" s="807" t="s">
        <v>10027</v>
      </c>
      <c r="AD2709" s="807" t="s">
        <v>10027</v>
      </c>
      <c r="AE2709" s="807" t="s">
        <v>10027</v>
      </c>
      <c r="AF2709" s="571"/>
      <c r="AG2709" s="571"/>
      <c r="AH2709" s="571"/>
      <c r="AI2709" s="571"/>
      <c r="AJ2709" s="571"/>
    </row>
    <row r="2710" spans="2:36" ht="135" x14ac:dyDescent="0.25">
      <c r="B2710" s="782">
        <v>2672</v>
      </c>
      <c r="C2710" s="785" t="s">
        <v>2809</v>
      </c>
      <c r="D2710" s="785" t="s">
        <v>17758</v>
      </c>
      <c r="E2710" s="800" t="s">
        <v>17759</v>
      </c>
      <c r="F2710" s="980" t="s">
        <v>17760</v>
      </c>
      <c r="G2710" s="807" t="s">
        <v>10200</v>
      </c>
      <c r="H2710" s="781"/>
      <c r="I2710" s="781"/>
      <c r="J2710" s="781"/>
      <c r="K2710" s="781"/>
      <c r="L2710" s="807">
        <f t="shared" si="195"/>
        <v>480</v>
      </c>
      <c r="M2710" s="781"/>
      <c r="N2710" s="800">
        <v>40</v>
      </c>
      <c r="O2710" s="800"/>
      <c r="P2710" s="800"/>
      <c r="Q2710" s="980" t="s">
        <v>17760</v>
      </c>
      <c r="R2710" s="807" t="s">
        <v>16715</v>
      </c>
      <c r="S2710" s="807" t="s">
        <v>8952</v>
      </c>
      <c r="T2710" s="800"/>
      <c r="U2710" s="782">
        <v>12</v>
      </c>
      <c r="V2710" s="571"/>
      <c r="W2710" s="571"/>
      <c r="X2710" s="571"/>
      <c r="Y2710" s="571"/>
      <c r="Z2710" s="571"/>
      <c r="AA2710" s="571">
        <v>1</v>
      </c>
      <c r="AB2710" s="992" t="s">
        <v>17786</v>
      </c>
      <c r="AC2710" s="807" t="s">
        <v>10027</v>
      </c>
      <c r="AD2710" s="807" t="s">
        <v>10027</v>
      </c>
      <c r="AE2710" s="807" t="s">
        <v>10027</v>
      </c>
      <c r="AF2710" s="571"/>
      <c r="AG2710" s="571"/>
      <c r="AH2710" s="571"/>
      <c r="AI2710" s="571"/>
      <c r="AJ2710" s="571"/>
    </row>
    <row r="2711" spans="2:36" ht="45" x14ac:dyDescent="0.25">
      <c r="B2711" s="782">
        <v>2673</v>
      </c>
      <c r="C2711" s="785" t="s">
        <v>2809</v>
      </c>
      <c r="D2711" s="785" t="s">
        <v>17758</v>
      </c>
      <c r="E2711" s="800" t="s">
        <v>17761</v>
      </c>
      <c r="F2711" s="980" t="s">
        <v>17760</v>
      </c>
      <c r="G2711" s="807" t="s">
        <v>10200</v>
      </c>
      <c r="H2711" s="781"/>
      <c r="I2711" s="781"/>
      <c r="J2711" s="781"/>
      <c r="K2711" s="781"/>
      <c r="L2711" s="807">
        <f t="shared" si="195"/>
        <v>768</v>
      </c>
      <c r="M2711" s="781"/>
      <c r="N2711" s="800">
        <v>64</v>
      </c>
      <c r="O2711" s="800"/>
      <c r="P2711" s="800"/>
      <c r="Q2711" s="980" t="s">
        <v>17760</v>
      </c>
      <c r="R2711" s="807" t="s">
        <v>16715</v>
      </c>
      <c r="S2711" s="807" t="s">
        <v>8952</v>
      </c>
      <c r="T2711" s="800"/>
      <c r="U2711" s="782">
        <v>12</v>
      </c>
      <c r="V2711" s="571"/>
      <c r="W2711" s="571"/>
      <c r="X2711" s="571"/>
      <c r="Y2711" s="571"/>
      <c r="Z2711" s="571"/>
      <c r="AA2711" s="571">
        <v>1</v>
      </c>
      <c r="AB2711" s="571" t="s">
        <v>17787</v>
      </c>
      <c r="AC2711" s="807" t="s">
        <v>10027</v>
      </c>
      <c r="AD2711" s="807" t="s">
        <v>10027</v>
      </c>
      <c r="AE2711" s="807" t="s">
        <v>10027</v>
      </c>
      <c r="AF2711" s="571"/>
      <c r="AG2711" s="571"/>
      <c r="AH2711" s="571"/>
      <c r="AI2711" s="571"/>
      <c r="AJ2711" s="571"/>
    </row>
    <row r="2712" spans="2:36" ht="75" x14ac:dyDescent="0.25">
      <c r="B2712" s="782">
        <v>2674</v>
      </c>
      <c r="C2712" s="785" t="s">
        <v>2759</v>
      </c>
      <c r="D2712" s="785" t="s">
        <v>17739</v>
      </c>
      <c r="E2712" s="800" t="s">
        <v>17698</v>
      </c>
      <c r="F2712" s="980" t="s">
        <v>17762</v>
      </c>
      <c r="G2712" s="807" t="s">
        <v>10200</v>
      </c>
      <c r="H2712" s="781"/>
      <c r="I2712" s="781"/>
      <c r="J2712" s="781"/>
      <c r="K2712" s="781"/>
      <c r="L2712" s="807"/>
      <c r="M2712" s="781"/>
      <c r="N2712" s="800"/>
      <c r="O2712" s="800"/>
      <c r="P2712" s="800"/>
      <c r="Q2712" s="785" t="s">
        <v>17699</v>
      </c>
      <c r="R2712" s="807" t="s">
        <v>16715</v>
      </c>
      <c r="S2712" s="807" t="s">
        <v>8952</v>
      </c>
      <c r="T2712" s="800"/>
      <c r="U2712" s="782">
        <v>6</v>
      </c>
      <c r="V2712" s="571">
        <v>1</v>
      </c>
      <c r="W2712" s="571"/>
      <c r="X2712" s="571"/>
      <c r="Y2712" s="571"/>
      <c r="Z2712" s="571"/>
      <c r="AA2712" s="571"/>
      <c r="AB2712" s="571"/>
      <c r="AC2712" s="807" t="s">
        <v>10027</v>
      </c>
      <c r="AD2712" s="807" t="s">
        <v>10027</v>
      </c>
      <c r="AE2712" s="807" t="s">
        <v>10027</v>
      </c>
      <c r="AF2712" s="571"/>
      <c r="AG2712" s="571"/>
      <c r="AH2712" s="571"/>
      <c r="AI2712" s="571"/>
      <c r="AJ2712" s="571"/>
    </row>
    <row r="2713" spans="2:36" ht="60" x14ac:dyDescent="0.25">
      <c r="B2713" s="782">
        <v>2675</v>
      </c>
      <c r="C2713" s="785" t="s">
        <v>2759</v>
      </c>
      <c r="D2713" s="785" t="s">
        <v>17763</v>
      </c>
      <c r="E2713" s="800" t="s">
        <v>89</v>
      </c>
      <c r="F2713" s="980" t="s">
        <v>17764</v>
      </c>
      <c r="G2713" s="807" t="s">
        <v>10200</v>
      </c>
      <c r="H2713" s="781"/>
      <c r="I2713" s="781"/>
      <c r="J2713" s="781"/>
      <c r="K2713" s="781"/>
      <c r="L2713" s="807">
        <f t="shared" si="195"/>
        <v>13.919999999999998</v>
      </c>
      <c r="M2713" s="781"/>
      <c r="N2713" s="800">
        <v>1.1599999999999999</v>
      </c>
      <c r="O2713" s="800"/>
      <c r="P2713" s="800"/>
      <c r="Q2713" s="800" t="s">
        <v>1237</v>
      </c>
      <c r="R2713" s="807" t="s">
        <v>16715</v>
      </c>
      <c r="S2713" s="807" t="s">
        <v>8952</v>
      </c>
      <c r="T2713" s="800"/>
      <c r="U2713" s="782">
        <v>18</v>
      </c>
      <c r="V2713" s="571">
        <v>1</v>
      </c>
      <c r="W2713" s="965" t="s">
        <v>1564</v>
      </c>
      <c r="X2713" s="571"/>
      <c r="Y2713" s="571"/>
      <c r="Z2713" s="571"/>
      <c r="AA2713" s="571"/>
      <c r="AB2713" s="571"/>
      <c r="AC2713" s="807" t="s">
        <v>10027</v>
      </c>
      <c r="AD2713" s="571" t="s">
        <v>2239</v>
      </c>
      <c r="AE2713" s="807" t="s">
        <v>10027</v>
      </c>
      <c r="AF2713" s="571"/>
      <c r="AG2713" s="571"/>
      <c r="AH2713" s="571"/>
      <c r="AI2713" s="571"/>
      <c r="AJ2713" s="571"/>
    </row>
    <row r="2714" spans="2:36" ht="45" x14ac:dyDescent="0.25">
      <c r="B2714" s="782">
        <v>2676</v>
      </c>
      <c r="C2714" s="785" t="s">
        <v>2809</v>
      </c>
      <c r="D2714" s="785" t="s">
        <v>17765</v>
      </c>
      <c r="E2714" s="800" t="s">
        <v>17766</v>
      </c>
      <c r="F2714" s="980" t="s">
        <v>17697</v>
      </c>
      <c r="G2714" s="807" t="s">
        <v>10200</v>
      </c>
      <c r="H2714" s="781"/>
      <c r="I2714" s="781"/>
      <c r="J2714" s="781"/>
      <c r="K2714" s="781"/>
      <c r="L2714" s="807"/>
      <c r="M2714" s="781"/>
      <c r="N2714" s="800"/>
      <c r="O2714" s="800"/>
      <c r="P2714" s="800"/>
      <c r="Q2714" s="980" t="s">
        <v>17697</v>
      </c>
      <c r="R2714" s="807" t="s">
        <v>16715</v>
      </c>
      <c r="S2714" s="807" t="s">
        <v>8952</v>
      </c>
      <c r="T2714" s="800"/>
      <c r="U2714" s="782">
        <v>3.48</v>
      </c>
      <c r="V2714" s="571">
        <v>2</v>
      </c>
      <c r="W2714" s="571"/>
      <c r="X2714" s="571"/>
      <c r="Y2714" s="571"/>
      <c r="Z2714" s="571"/>
      <c r="AA2714" s="571"/>
      <c r="AB2714" s="571"/>
      <c r="AC2714" s="807" t="s">
        <v>10027</v>
      </c>
      <c r="AD2714" s="807" t="s">
        <v>10027</v>
      </c>
      <c r="AE2714" s="807" t="s">
        <v>10027</v>
      </c>
      <c r="AF2714" s="571"/>
      <c r="AG2714" s="571"/>
      <c r="AH2714" s="571"/>
      <c r="AI2714" s="571"/>
      <c r="AJ2714" s="571"/>
    </row>
    <row r="2715" spans="2:36" ht="45" x14ac:dyDescent="0.25">
      <c r="B2715" s="782">
        <v>2677</v>
      </c>
      <c r="C2715" s="785" t="s">
        <v>2809</v>
      </c>
      <c r="D2715" s="785" t="s">
        <v>17767</v>
      </c>
      <c r="E2715" s="800" t="s">
        <v>17768</v>
      </c>
      <c r="F2715" s="980" t="s">
        <v>17769</v>
      </c>
      <c r="G2715" s="807" t="s">
        <v>10200</v>
      </c>
      <c r="H2715" s="781"/>
      <c r="I2715" s="781"/>
      <c r="J2715" s="781"/>
      <c r="K2715" s="781"/>
      <c r="L2715" s="807"/>
      <c r="M2715" s="781"/>
      <c r="N2715" s="800"/>
      <c r="O2715" s="800"/>
      <c r="P2715" s="800"/>
      <c r="Q2715" s="980" t="s">
        <v>17769</v>
      </c>
      <c r="R2715" s="807" t="s">
        <v>16715</v>
      </c>
      <c r="S2715" s="807" t="s">
        <v>8952</v>
      </c>
      <c r="T2715" s="800"/>
      <c r="U2715" s="782">
        <v>2.25</v>
      </c>
      <c r="V2715" s="571">
        <v>1</v>
      </c>
      <c r="W2715" s="571"/>
      <c r="X2715" s="571"/>
      <c r="Y2715" s="571"/>
      <c r="Z2715" s="571"/>
      <c r="AA2715" s="571"/>
      <c r="AB2715" s="571"/>
      <c r="AC2715" s="807" t="s">
        <v>10027</v>
      </c>
      <c r="AD2715" s="807" t="s">
        <v>10027</v>
      </c>
      <c r="AE2715" s="807" t="s">
        <v>10027</v>
      </c>
      <c r="AF2715" s="571"/>
      <c r="AG2715" s="571"/>
      <c r="AH2715" s="571"/>
      <c r="AI2715" s="571"/>
      <c r="AJ2715" s="571"/>
    </row>
    <row r="2716" spans="2:36" ht="45" x14ac:dyDescent="0.25">
      <c r="B2716" s="782">
        <v>2678</v>
      </c>
      <c r="C2716" s="785" t="s">
        <v>2809</v>
      </c>
      <c r="D2716" s="785" t="s">
        <v>17770</v>
      </c>
      <c r="E2716" s="800" t="s">
        <v>17771</v>
      </c>
      <c r="F2716" s="980" t="s">
        <v>17772</v>
      </c>
      <c r="G2716" s="807" t="s">
        <v>10200</v>
      </c>
      <c r="H2716" s="781"/>
      <c r="I2716" s="781"/>
      <c r="J2716" s="781"/>
      <c r="K2716" s="781"/>
      <c r="L2716" s="807"/>
      <c r="M2716" s="781"/>
      <c r="N2716" s="800"/>
      <c r="O2716" s="800"/>
      <c r="P2716" s="800"/>
      <c r="Q2716" s="980" t="s">
        <v>17772</v>
      </c>
      <c r="R2716" s="807" t="s">
        <v>16715</v>
      </c>
      <c r="S2716" s="807" t="s">
        <v>8952</v>
      </c>
      <c r="T2716" s="800"/>
      <c r="U2716" s="782">
        <v>5.92</v>
      </c>
      <c r="V2716" s="571">
        <v>2</v>
      </c>
      <c r="W2716" s="571"/>
      <c r="X2716" s="571"/>
      <c r="Y2716" s="571"/>
      <c r="Z2716" s="571"/>
      <c r="AA2716" s="571"/>
      <c r="AB2716" s="571"/>
      <c r="AC2716" s="807" t="s">
        <v>10027</v>
      </c>
      <c r="AD2716" s="571" t="s">
        <v>2239</v>
      </c>
      <c r="AE2716" s="807" t="s">
        <v>10027</v>
      </c>
      <c r="AF2716" s="571"/>
      <c r="AG2716" s="571"/>
      <c r="AH2716" s="571"/>
      <c r="AI2716" s="571"/>
      <c r="AJ2716" s="571"/>
    </row>
    <row r="2717" spans="2:36" ht="75" x14ac:dyDescent="0.25">
      <c r="B2717" s="782">
        <v>2679</v>
      </c>
      <c r="C2717" s="785" t="s">
        <v>2759</v>
      </c>
      <c r="D2717" s="783" t="s">
        <v>17773</v>
      </c>
      <c r="E2717" s="800" t="s">
        <v>17774</v>
      </c>
      <c r="F2717" s="980" t="s">
        <v>17775</v>
      </c>
      <c r="G2717" s="807" t="s">
        <v>10200</v>
      </c>
      <c r="H2717" s="781"/>
      <c r="I2717" s="781"/>
      <c r="J2717" s="781"/>
      <c r="K2717" s="781"/>
      <c r="L2717" s="807">
        <f t="shared" si="195"/>
        <v>237.60000000000002</v>
      </c>
      <c r="M2717" s="781"/>
      <c r="N2717" s="800">
        <v>19.8</v>
      </c>
      <c r="O2717" s="800"/>
      <c r="P2717" s="800"/>
      <c r="Q2717" s="980" t="s">
        <v>17775</v>
      </c>
      <c r="R2717" s="807" t="s">
        <v>16715</v>
      </c>
      <c r="S2717" s="807" t="s">
        <v>8952</v>
      </c>
      <c r="T2717" s="800"/>
      <c r="U2717" s="782">
        <v>8</v>
      </c>
      <c r="V2717" s="571">
        <v>2</v>
      </c>
      <c r="W2717" s="993" t="s">
        <v>10833</v>
      </c>
      <c r="X2717" s="571"/>
      <c r="Y2717" s="571"/>
      <c r="Z2717" s="571"/>
      <c r="AA2717" s="571"/>
      <c r="AB2717" s="571"/>
      <c r="AC2717" s="807" t="s">
        <v>10027</v>
      </c>
      <c r="AD2717" s="571" t="s">
        <v>10027</v>
      </c>
      <c r="AE2717" s="807" t="s">
        <v>10027</v>
      </c>
      <c r="AF2717" s="571"/>
      <c r="AG2717" s="571"/>
      <c r="AH2717" s="571"/>
      <c r="AI2717" s="571"/>
      <c r="AJ2717" s="571"/>
    </row>
    <row r="2718" spans="2:36" ht="60" x14ac:dyDescent="0.25">
      <c r="B2718" s="782">
        <v>2680</v>
      </c>
      <c r="C2718" s="785" t="s">
        <v>2759</v>
      </c>
      <c r="D2718" s="785" t="s">
        <v>17776</v>
      </c>
      <c r="E2718" s="800" t="s">
        <v>17777</v>
      </c>
      <c r="F2718" s="980" t="s">
        <v>17778</v>
      </c>
      <c r="G2718" s="807" t="s">
        <v>10200</v>
      </c>
      <c r="H2718" s="781"/>
      <c r="I2718" s="781"/>
      <c r="J2718" s="781"/>
      <c r="K2718" s="781"/>
      <c r="L2718" s="807"/>
      <c r="M2718" s="781"/>
      <c r="N2718" s="800"/>
      <c r="O2718" s="800"/>
      <c r="P2718" s="800"/>
      <c r="Q2718" s="800" t="s">
        <v>17779</v>
      </c>
      <c r="R2718" s="807" t="s">
        <v>16715</v>
      </c>
      <c r="S2718" s="807" t="s">
        <v>8952</v>
      </c>
      <c r="T2718" s="800"/>
      <c r="U2718" s="782">
        <v>8</v>
      </c>
      <c r="V2718" s="571">
        <v>1</v>
      </c>
      <c r="W2718" s="571"/>
      <c r="X2718" s="571"/>
      <c r="Y2718" s="571"/>
      <c r="Z2718" s="571"/>
      <c r="AA2718" s="571"/>
      <c r="AB2718" s="571"/>
      <c r="AC2718" s="807" t="s">
        <v>10027</v>
      </c>
      <c r="AD2718" s="571" t="s">
        <v>10027</v>
      </c>
      <c r="AE2718" s="807" t="s">
        <v>10027</v>
      </c>
      <c r="AF2718" s="571"/>
      <c r="AG2718" s="571"/>
      <c r="AH2718" s="571"/>
      <c r="AI2718" s="571"/>
      <c r="AJ2718" s="571"/>
    </row>
    <row r="2719" spans="2:36" ht="45" x14ac:dyDescent="0.25">
      <c r="B2719" s="782">
        <v>2681</v>
      </c>
      <c r="C2719" s="785" t="s">
        <v>2768</v>
      </c>
      <c r="D2719" s="785" t="s">
        <v>17780</v>
      </c>
      <c r="E2719" s="800" t="s">
        <v>17781</v>
      </c>
      <c r="F2719" s="980" t="s">
        <v>17782</v>
      </c>
      <c r="G2719" s="807" t="s">
        <v>10200</v>
      </c>
      <c r="H2719" s="781"/>
      <c r="I2719" s="781"/>
      <c r="J2719" s="781"/>
      <c r="K2719" s="781"/>
      <c r="L2719" s="807"/>
      <c r="M2719" s="781"/>
      <c r="N2719" s="800"/>
      <c r="O2719" s="800"/>
      <c r="P2719" s="800"/>
      <c r="Q2719" s="980" t="s">
        <v>17782</v>
      </c>
      <c r="R2719" s="807" t="s">
        <v>16715</v>
      </c>
      <c r="S2719" s="807" t="s">
        <v>8952</v>
      </c>
      <c r="T2719" s="800"/>
      <c r="U2719" s="782">
        <v>3</v>
      </c>
      <c r="V2719" s="571"/>
      <c r="W2719" s="571"/>
      <c r="X2719" s="571"/>
      <c r="Y2719" s="571"/>
      <c r="Z2719" s="807" t="s">
        <v>9475</v>
      </c>
      <c r="AA2719" s="571"/>
      <c r="AB2719" s="571"/>
      <c r="AC2719" s="807" t="s">
        <v>10027</v>
      </c>
      <c r="AD2719" s="571" t="s">
        <v>2239</v>
      </c>
      <c r="AE2719" s="807" t="s">
        <v>10027</v>
      </c>
      <c r="AF2719" s="571"/>
      <c r="AG2719" s="571"/>
      <c r="AH2719" s="571"/>
      <c r="AI2719" s="571"/>
      <c r="AJ2719" s="571"/>
    </row>
    <row r="2720" spans="2:36" ht="135" x14ac:dyDescent="0.25">
      <c r="B2720" s="782">
        <v>2682</v>
      </c>
      <c r="C2720" s="785" t="s">
        <v>2768</v>
      </c>
      <c r="D2720" s="785" t="s">
        <v>17783</v>
      </c>
      <c r="E2720" s="800" t="s">
        <v>17784</v>
      </c>
      <c r="F2720" s="980" t="s">
        <v>17785</v>
      </c>
      <c r="G2720" s="807" t="s">
        <v>10200</v>
      </c>
      <c r="H2720" s="781"/>
      <c r="I2720" s="781"/>
      <c r="J2720" s="781"/>
      <c r="K2720" s="781"/>
      <c r="L2720" s="807">
        <f t="shared" si="195"/>
        <v>52.800000000000004</v>
      </c>
      <c r="M2720" s="781"/>
      <c r="N2720" s="800">
        <v>4.4000000000000004</v>
      </c>
      <c r="O2720" s="800"/>
      <c r="P2720" s="800"/>
      <c r="Q2720" s="980" t="s">
        <v>17785</v>
      </c>
      <c r="R2720" s="807" t="s">
        <v>8298</v>
      </c>
      <c r="S2720" s="807" t="s">
        <v>8952</v>
      </c>
      <c r="T2720" s="800"/>
      <c r="U2720" s="782">
        <v>1.92</v>
      </c>
      <c r="V2720" s="571">
        <v>1</v>
      </c>
      <c r="W2720" s="965" t="s">
        <v>17817</v>
      </c>
      <c r="X2720" s="571"/>
      <c r="Y2720" s="571"/>
      <c r="Z2720" s="571"/>
      <c r="AA2720" s="571"/>
      <c r="AB2720" s="571"/>
      <c r="AC2720" s="807" t="s">
        <v>10027</v>
      </c>
      <c r="AD2720" s="807" t="s">
        <v>10027</v>
      </c>
      <c r="AE2720" s="807" t="s">
        <v>10027</v>
      </c>
      <c r="AF2720" s="571"/>
      <c r="AG2720" s="571"/>
      <c r="AH2720" s="571"/>
      <c r="AI2720" s="571"/>
      <c r="AJ2720" s="571"/>
    </row>
    <row r="2721" spans="1:36" ht="105" x14ac:dyDescent="0.25">
      <c r="B2721" s="782">
        <v>2683</v>
      </c>
      <c r="C2721" s="785" t="s">
        <v>2809</v>
      </c>
      <c r="D2721" s="785" t="s">
        <v>17793</v>
      </c>
      <c r="E2721" s="800" t="s">
        <v>17788</v>
      </c>
      <c r="F2721" s="980" t="s">
        <v>17789</v>
      </c>
      <c r="G2721" s="807" t="s">
        <v>10200</v>
      </c>
      <c r="H2721" s="781"/>
      <c r="I2721" s="781"/>
      <c r="J2721" s="781"/>
      <c r="K2721" s="781"/>
      <c r="L2721" s="807">
        <f t="shared" si="195"/>
        <v>96</v>
      </c>
      <c r="M2721" s="781"/>
      <c r="N2721" s="800">
        <v>8</v>
      </c>
      <c r="O2721" s="800"/>
      <c r="P2721" s="800"/>
      <c r="Q2721" s="980" t="s">
        <v>17789</v>
      </c>
      <c r="R2721" s="807" t="s">
        <v>16715</v>
      </c>
      <c r="S2721" s="807" t="s">
        <v>8952</v>
      </c>
      <c r="T2721" s="800"/>
      <c r="U2721" s="782">
        <v>8</v>
      </c>
      <c r="V2721" s="571"/>
      <c r="W2721" s="571"/>
      <c r="X2721" s="571"/>
      <c r="Y2721" s="571"/>
      <c r="Z2721" s="571"/>
      <c r="AA2721" s="571">
        <v>1</v>
      </c>
      <c r="AB2721" s="995" t="s">
        <v>17794</v>
      </c>
      <c r="AC2721" s="807" t="s">
        <v>10027</v>
      </c>
      <c r="AD2721" s="807" t="s">
        <v>10027</v>
      </c>
      <c r="AE2721" s="807" t="s">
        <v>10027</v>
      </c>
      <c r="AF2721" s="571"/>
      <c r="AG2721" s="571"/>
      <c r="AH2721" s="571"/>
      <c r="AI2721" s="571"/>
      <c r="AJ2721" s="571"/>
    </row>
    <row r="2722" spans="1:36" ht="60" x14ac:dyDescent="0.25">
      <c r="B2722" s="782">
        <v>2684</v>
      </c>
      <c r="C2722" s="785" t="s">
        <v>9500</v>
      </c>
      <c r="D2722" s="785" t="s">
        <v>17790</v>
      </c>
      <c r="E2722" s="800" t="s">
        <v>17791</v>
      </c>
      <c r="F2722" s="980" t="s">
        <v>17792</v>
      </c>
      <c r="G2722" s="807" t="s">
        <v>10200</v>
      </c>
      <c r="H2722" s="781"/>
      <c r="I2722" s="781"/>
      <c r="J2722" s="781"/>
      <c r="K2722" s="781"/>
      <c r="L2722" s="807">
        <f t="shared" si="195"/>
        <v>105.60000000000001</v>
      </c>
      <c r="M2722" s="781"/>
      <c r="N2722" s="800">
        <v>8.8000000000000007</v>
      </c>
      <c r="O2722" s="800"/>
      <c r="P2722" s="800"/>
      <c r="Q2722" s="980" t="s">
        <v>17792</v>
      </c>
      <c r="R2722" s="807" t="s">
        <v>16715</v>
      </c>
      <c r="S2722" s="807" t="s">
        <v>8952</v>
      </c>
      <c r="T2722" s="800"/>
      <c r="U2722" s="782">
        <v>20</v>
      </c>
      <c r="V2722" s="571">
        <v>1</v>
      </c>
      <c r="W2722" s="571" t="s">
        <v>14599</v>
      </c>
      <c r="X2722" s="571"/>
      <c r="Y2722" s="571"/>
      <c r="Z2722" s="571"/>
      <c r="AA2722" s="571"/>
      <c r="AB2722" s="571"/>
      <c r="AC2722" s="807" t="s">
        <v>10027</v>
      </c>
      <c r="AD2722" s="571" t="s">
        <v>2239</v>
      </c>
      <c r="AE2722" s="807" t="s">
        <v>10027</v>
      </c>
      <c r="AF2722" s="571"/>
      <c r="AG2722" s="571"/>
      <c r="AH2722" s="571"/>
      <c r="AI2722" s="571"/>
      <c r="AJ2722" s="571"/>
    </row>
    <row r="2723" spans="1:36" ht="60" x14ac:dyDescent="0.25">
      <c r="B2723" s="782">
        <v>2685</v>
      </c>
      <c r="C2723" s="785" t="s">
        <v>2759</v>
      </c>
      <c r="D2723" s="785" t="s">
        <v>17797</v>
      </c>
      <c r="E2723" s="800" t="s">
        <v>17798</v>
      </c>
      <c r="F2723" s="980" t="s">
        <v>17799</v>
      </c>
      <c r="G2723" s="807" t="s">
        <v>10200</v>
      </c>
      <c r="H2723" s="781"/>
      <c r="I2723" s="781"/>
      <c r="J2723" s="781"/>
      <c r="K2723" s="781"/>
      <c r="L2723" s="807"/>
      <c r="M2723" s="781"/>
      <c r="N2723" s="800"/>
      <c r="O2723" s="800"/>
      <c r="P2723" s="800"/>
      <c r="Q2723" s="980" t="s">
        <v>17799</v>
      </c>
      <c r="R2723" s="807" t="s">
        <v>16715</v>
      </c>
      <c r="S2723" s="807" t="s">
        <v>8952</v>
      </c>
      <c r="T2723" s="800"/>
      <c r="U2723" s="782">
        <v>2.5</v>
      </c>
      <c r="V2723" s="571">
        <v>1</v>
      </c>
      <c r="W2723" s="571"/>
      <c r="X2723" s="571"/>
      <c r="Y2723" s="571"/>
      <c r="Z2723" s="571"/>
      <c r="AA2723" s="571"/>
      <c r="AB2723" s="571"/>
      <c r="AC2723" s="807" t="s">
        <v>10027</v>
      </c>
      <c r="AD2723" s="807" t="s">
        <v>10027</v>
      </c>
      <c r="AE2723" s="807" t="s">
        <v>10027</v>
      </c>
      <c r="AF2723" s="571"/>
      <c r="AG2723" s="571"/>
      <c r="AH2723" s="571"/>
      <c r="AI2723" s="571"/>
      <c r="AJ2723" s="571"/>
    </row>
    <row r="2724" spans="1:36" ht="105" x14ac:dyDescent="0.25">
      <c r="B2724" s="782">
        <v>2686</v>
      </c>
      <c r="C2724" s="785" t="s">
        <v>2759</v>
      </c>
      <c r="D2724" s="785" t="s">
        <v>17797</v>
      </c>
      <c r="E2724" s="800" t="s">
        <v>17828</v>
      </c>
      <c r="F2724" s="980" t="s">
        <v>17829</v>
      </c>
      <c r="G2724" s="807" t="s">
        <v>10200</v>
      </c>
      <c r="H2724" s="781"/>
      <c r="I2724" s="781"/>
      <c r="J2724" s="781"/>
      <c r="K2724" s="781"/>
      <c r="L2724" s="807">
        <f t="shared" si="195"/>
        <v>59.400000000000006</v>
      </c>
      <c r="M2724" s="781"/>
      <c r="N2724" s="800">
        <v>4.95</v>
      </c>
      <c r="O2724" s="800"/>
      <c r="P2724" s="800"/>
      <c r="Q2724" s="980" t="s">
        <v>17829</v>
      </c>
      <c r="R2724" s="807" t="s">
        <v>16715</v>
      </c>
      <c r="S2724" s="807" t="s">
        <v>8952</v>
      </c>
      <c r="T2724" s="800"/>
      <c r="U2724" s="782">
        <v>4</v>
      </c>
      <c r="V2724" s="571">
        <v>1</v>
      </c>
      <c r="W2724" s="965" t="s">
        <v>17862</v>
      </c>
      <c r="X2724" s="571"/>
      <c r="Y2724" s="571"/>
      <c r="Z2724" s="571"/>
      <c r="AA2724" s="571"/>
      <c r="AB2724" s="571"/>
      <c r="AC2724" s="807" t="s">
        <v>10027</v>
      </c>
      <c r="AD2724" s="571" t="s">
        <v>2239</v>
      </c>
      <c r="AE2724" s="807" t="s">
        <v>10027</v>
      </c>
      <c r="AF2724" s="571"/>
      <c r="AG2724" s="571"/>
      <c r="AH2724" s="571"/>
      <c r="AI2724" s="571"/>
      <c r="AJ2724" s="571"/>
    </row>
    <row r="2725" spans="1:36" ht="75" x14ac:dyDescent="0.25">
      <c r="B2725" s="990">
        <v>2687</v>
      </c>
      <c r="C2725" s="819" t="s">
        <v>2809</v>
      </c>
      <c r="D2725" s="819" t="s">
        <v>17830</v>
      </c>
      <c r="E2725" s="849" t="s">
        <v>17831</v>
      </c>
      <c r="F2725" s="988" t="s">
        <v>17832</v>
      </c>
      <c r="G2725" s="998" t="s">
        <v>10200</v>
      </c>
      <c r="H2725" s="989"/>
      <c r="I2725" s="989"/>
      <c r="J2725" s="989"/>
      <c r="K2725" s="989"/>
      <c r="L2725" s="807">
        <f t="shared" si="195"/>
        <v>96</v>
      </c>
      <c r="M2725" s="989"/>
      <c r="N2725" s="849">
        <v>8</v>
      </c>
      <c r="O2725" s="849"/>
      <c r="P2725" s="849"/>
      <c r="Q2725" s="988" t="s">
        <v>17832</v>
      </c>
      <c r="R2725" s="998" t="s">
        <v>16715</v>
      </c>
      <c r="S2725" s="998" t="s">
        <v>8952</v>
      </c>
      <c r="T2725" s="849"/>
      <c r="U2725" s="990">
        <v>30</v>
      </c>
      <c r="V2725" s="1000"/>
      <c r="W2725" s="1000"/>
      <c r="X2725" s="1000"/>
      <c r="Y2725" s="1000"/>
      <c r="Z2725" s="1000"/>
      <c r="AA2725" s="1000">
        <v>1</v>
      </c>
      <c r="AB2725" s="1015" t="s">
        <v>16276</v>
      </c>
      <c r="AC2725" s="998" t="s">
        <v>10027</v>
      </c>
      <c r="AD2725" s="1000" t="s">
        <v>2239</v>
      </c>
      <c r="AE2725" s="998" t="s">
        <v>10027</v>
      </c>
      <c r="AF2725" s="1000"/>
      <c r="AG2725" s="1000"/>
      <c r="AH2725" s="1000"/>
      <c r="AI2725" s="1000"/>
      <c r="AJ2725" s="1000"/>
    </row>
    <row r="2726" spans="1:36" ht="45" x14ac:dyDescent="0.25">
      <c r="A2726" s="37"/>
      <c r="B2726" s="782">
        <v>2688</v>
      </c>
      <c r="C2726" s="785" t="s">
        <v>2844</v>
      </c>
      <c r="D2726" s="785" t="s">
        <v>17838</v>
      </c>
      <c r="E2726" s="800" t="s">
        <v>17839</v>
      </c>
      <c r="F2726" s="822" t="s">
        <v>17917</v>
      </c>
      <c r="G2726" s="807" t="s">
        <v>10200</v>
      </c>
      <c r="H2726" s="781"/>
      <c r="I2726" s="781"/>
      <c r="J2726" s="781"/>
      <c r="K2726" s="781"/>
      <c r="L2726" s="807"/>
      <c r="M2726" s="781"/>
      <c r="N2726" s="800"/>
      <c r="O2726" s="800"/>
      <c r="P2726" s="800"/>
      <c r="Q2726" s="807" t="s">
        <v>15989</v>
      </c>
      <c r="R2726" s="807" t="s">
        <v>16715</v>
      </c>
      <c r="S2726" s="807" t="s">
        <v>8952</v>
      </c>
      <c r="T2726" s="800"/>
      <c r="U2726" s="782">
        <v>5.4</v>
      </c>
      <c r="V2726" s="571">
        <v>1</v>
      </c>
      <c r="W2726" s="571"/>
      <c r="X2726" s="571"/>
      <c r="Y2726" s="571"/>
      <c r="Z2726" s="571"/>
      <c r="AA2726" s="571"/>
      <c r="AB2726" s="571"/>
      <c r="AC2726" s="807" t="s">
        <v>10027</v>
      </c>
      <c r="AD2726" s="807" t="s">
        <v>10027</v>
      </c>
      <c r="AE2726" s="807" t="s">
        <v>10027</v>
      </c>
      <c r="AF2726" s="571"/>
      <c r="AG2726" s="571"/>
      <c r="AH2726" s="571"/>
      <c r="AI2726" s="571"/>
      <c r="AJ2726" s="571"/>
    </row>
    <row r="2727" spans="1:36" ht="45" x14ac:dyDescent="0.25">
      <c r="A2727" s="37"/>
      <c r="B2727" s="782">
        <v>2689</v>
      </c>
      <c r="C2727" s="785" t="s">
        <v>2844</v>
      </c>
      <c r="D2727" s="785" t="s">
        <v>17841</v>
      </c>
      <c r="E2727" s="800" t="s">
        <v>17840</v>
      </c>
      <c r="F2727" s="822" t="s">
        <v>17918</v>
      </c>
      <c r="G2727" s="807" t="s">
        <v>10200</v>
      </c>
      <c r="H2727" s="781"/>
      <c r="I2727" s="781"/>
      <c r="J2727" s="781"/>
      <c r="K2727" s="781"/>
      <c r="L2727" s="807"/>
      <c r="M2727" s="781"/>
      <c r="N2727" s="800"/>
      <c r="O2727" s="800"/>
      <c r="P2727" s="800"/>
      <c r="Q2727" s="807" t="s">
        <v>15989</v>
      </c>
      <c r="R2727" s="807" t="s">
        <v>16715</v>
      </c>
      <c r="S2727" s="807" t="s">
        <v>8952</v>
      </c>
      <c r="T2727" s="800"/>
      <c r="U2727" s="782">
        <v>2.88</v>
      </c>
      <c r="V2727" s="571"/>
      <c r="W2727" s="571"/>
      <c r="X2727" s="571"/>
      <c r="Y2727" s="571"/>
      <c r="Z2727" s="965" t="s">
        <v>14079</v>
      </c>
      <c r="AA2727" s="571"/>
      <c r="AB2727" s="571"/>
      <c r="AC2727" s="807" t="s">
        <v>10027</v>
      </c>
      <c r="AD2727" s="807" t="s">
        <v>10027</v>
      </c>
      <c r="AE2727" s="807" t="s">
        <v>10027</v>
      </c>
      <c r="AF2727" s="571"/>
      <c r="AG2727" s="571"/>
      <c r="AH2727" s="571"/>
      <c r="AI2727" s="571"/>
      <c r="AJ2727" s="571"/>
    </row>
    <row r="2728" spans="1:36" ht="90" x14ac:dyDescent="0.25">
      <c r="A2728" s="37"/>
      <c r="B2728" s="782">
        <v>2690</v>
      </c>
      <c r="C2728" s="785" t="s">
        <v>2759</v>
      </c>
      <c r="D2728" s="785" t="s">
        <v>17843</v>
      </c>
      <c r="E2728" s="800" t="s">
        <v>17844</v>
      </c>
      <c r="F2728" s="980" t="s">
        <v>17666</v>
      </c>
      <c r="G2728" s="807" t="s">
        <v>10200</v>
      </c>
      <c r="H2728" s="781"/>
      <c r="I2728" s="781"/>
      <c r="J2728" s="781"/>
      <c r="K2728" s="781"/>
      <c r="L2728" s="807">
        <f t="shared" si="195"/>
        <v>26.400000000000002</v>
      </c>
      <c r="M2728" s="781"/>
      <c r="N2728" s="800">
        <v>2.2000000000000002</v>
      </c>
      <c r="O2728" s="800"/>
      <c r="P2728" s="800"/>
      <c r="Q2728" s="980" t="s">
        <v>17666</v>
      </c>
      <c r="R2728" s="807" t="s">
        <v>16715</v>
      </c>
      <c r="S2728" s="807" t="s">
        <v>8952</v>
      </c>
      <c r="T2728" s="800"/>
      <c r="U2728" s="782">
        <v>24</v>
      </c>
      <c r="V2728" s="571">
        <v>2</v>
      </c>
      <c r="W2728" s="965" t="s">
        <v>17859</v>
      </c>
      <c r="X2728" s="571"/>
      <c r="Y2728" s="571"/>
      <c r="Z2728" s="571"/>
      <c r="AA2728" s="571">
        <v>1</v>
      </c>
      <c r="AB2728" s="571"/>
      <c r="AC2728" s="807" t="s">
        <v>10027</v>
      </c>
      <c r="AD2728" s="807" t="s">
        <v>10027</v>
      </c>
      <c r="AE2728" s="807" t="s">
        <v>10027</v>
      </c>
      <c r="AF2728" s="571"/>
      <c r="AG2728" s="571"/>
      <c r="AH2728" s="571"/>
      <c r="AI2728" s="571"/>
      <c r="AJ2728" s="571"/>
    </row>
    <row r="2729" spans="1:36" ht="45" x14ac:dyDescent="0.25">
      <c r="A2729" s="37"/>
      <c r="B2729" s="782">
        <v>2691</v>
      </c>
      <c r="C2729" s="785" t="s">
        <v>2809</v>
      </c>
      <c r="D2729" s="785" t="s">
        <v>17845</v>
      </c>
      <c r="E2729" s="800" t="s">
        <v>17846</v>
      </c>
      <c r="F2729" s="980" t="s">
        <v>17847</v>
      </c>
      <c r="G2729" s="807" t="s">
        <v>10200</v>
      </c>
      <c r="H2729" s="781"/>
      <c r="I2729" s="781"/>
      <c r="J2729" s="781"/>
      <c r="K2729" s="781"/>
      <c r="L2729" s="807"/>
      <c r="M2729" s="781"/>
      <c r="N2729" s="800"/>
      <c r="O2729" s="800"/>
      <c r="P2729" s="800"/>
      <c r="Q2729" s="980" t="s">
        <v>17847</v>
      </c>
      <c r="R2729" s="807" t="s">
        <v>16715</v>
      </c>
      <c r="S2729" s="807" t="s">
        <v>8952</v>
      </c>
      <c r="T2729" s="800"/>
      <c r="U2729" s="782">
        <v>1</v>
      </c>
      <c r="V2729" s="571"/>
      <c r="W2729" s="571"/>
      <c r="X2729" s="571"/>
      <c r="Y2729" s="571"/>
      <c r="Z2729" s="965" t="s">
        <v>14175</v>
      </c>
      <c r="AA2729" s="571"/>
      <c r="AB2729" s="571"/>
      <c r="AC2729" s="807" t="s">
        <v>10027</v>
      </c>
      <c r="AD2729" s="807" t="s">
        <v>10027</v>
      </c>
      <c r="AE2729" s="807" t="s">
        <v>10027</v>
      </c>
      <c r="AF2729" s="571"/>
      <c r="AG2729" s="571"/>
      <c r="AH2729" s="571"/>
      <c r="AI2729" s="571"/>
      <c r="AJ2729" s="571"/>
    </row>
    <row r="2730" spans="1:36" ht="45" x14ac:dyDescent="0.25">
      <c r="A2730" s="37"/>
      <c r="B2730" s="782">
        <v>2692</v>
      </c>
      <c r="C2730" s="785" t="s">
        <v>2809</v>
      </c>
      <c r="D2730" s="785" t="s">
        <v>17853</v>
      </c>
      <c r="E2730" s="800" t="s">
        <v>17854</v>
      </c>
      <c r="F2730" s="980" t="s">
        <v>17855</v>
      </c>
      <c r="G2730" s="807" t="s">
        <v>10200</v>
      </c>
      <c r="H2730" s="781"/>
      <c r="I2730" s="781"/>
      <c r="J2730" s="781"/>
      <c r="K2730" s="781"/>
      <c r="L2730" s="807"/>
      <c r="M2730" s="781"/>
      <c r="N2730" s="800"/>
      <c r="O2730" s="800"/>
      <c r="P2730" s="800"/>
      <c r="Q2730" s="980" t="s">
        <v>17855</v>
      </c>
      <c r="R2730" s="807" t="s">
        <v>16715</v>
      </c>
      <c r="S2730" s="807" t="s">
        <v>8952</v>
      </c>
      <c r="T2730" s="800"/>
      <c r="U2730" s="782">
        <v>7</v>
      </c>
      <c r="V2730" s="571">
        <v>2</v>
      </c>
      <c r="W2730" s="571"/>
      <c r="X2730" s="571"/>
      <c r="Y2730" s="571"/>
      <c r="Z2730" s="571"/>
      <c r="AA2730" s="571"/>
      <c r="AB2730" s="571"/>
      <c r="AC2730" s="807" t="s">
        <v>10027</v>
      </c>
      <c r="AD2730" s="807" t="s">
        <v>10027</v>
      </c>
      <c r="AE2730" s="807" t="s">
        <v>10027</v>
      </c>
      <c r="AF2730" s="571"/>
      <c r="AG2730" s="571"/>
      <c r="AH2730" s="571"/>
      <c r="AI2730" s="571"/>
      <c r="AJ2730" s="571"/>
    </row>
    <row r="2731" spans="1:36" ht="150" x14ac:dyDescent="0.25">
      <c r="A2731" s="37"/>
      <c r="B2731" s="782">
        <v>2693</v>
      </c>
      <c r="C2731" s="785" t="s">
        <v>2759</v>
      </c>
      <c r="D2731" s="785" t="s">
        <v>17856</v>
      </c>
      <c r="E2731" s="800" t="s">
        <v>17857</v>
      </c>
      <c r="F2731" s="980" t="s">
        <v>17858</v>
      </c>
      <c r="G2731" s="807" t="s">
        <v>10200</v>
      </c>
      <c r="H2731" s="781"/>
      <c r="I2731" s="781"/>
      <c r="J2731" s="781"/>
      <c r="K2731" s="781"/>
      <c r="L2731" s="807">
        <f t="shared" ref="L2731:L2746" si="196">N2731*12</f>
        <v>92.4</v>
      </c>
      <c r="M2731" s="781"/>
      <c r="N2731" s="800">
        <v>7.7</v>
      </c>
      <c r="O2731" s="800"/>
      <c r="P2731" s="800"/>
      <c r="Q2731" s="980" t="s">
        <v>17858</v>
      </c>
      <c r="R2731" s="807" t="s">
        <v>16715</v>
      </c>
      <c r="S2731" s="807" t="s">
        <v>8952</v>
      </c>
      <c r="T2731" s="800"/>
      <c r="U2731" s="782">
        <v>1.44</v>
      </c>
      <c r="V2731" s="571">
        <v>1</v>
      </c>
      <c r="W2731" s="965" t="s">
        <v>17914</v>
      </c>
      <c r="X2731" s="571"/>
      <c r="Y2731" s="571"/>
      <c r="Z2731" s="571"/>
      <c r="AA2731" s="571"/>
      <c r="AB2731" s="571"/>
      <c r="AC2731" s="571" t="s">
        <v>10027</v>
      </c>
      <c r="AD2731" s="571" t="s">
        <v>2239</v>
      </c>
      <c r="AE2731" s="571" t="s">
        <v>10027</v>
      </c>
      <c r="AF2731" s="571"/>
      <c r="AG2731" s="571"/>
      <c r="AH2731" s="571"/>
      <c r="AI2731" s="571"/>
      <c r="AJ2731" s="571"/>
    </row>
    <row r="2732" spans="1:36" ht="60" x14ac:dyDescent="0.25">
      <c r="B2732" s="990">
        <v>2694</v>
      </c>
      <c r="C2732" s="819" t="s">
        <v>2759</v>
      </c>
      <c r="D2732" s="819" t="s">
        <v>17877</v>
      </c>
      <c r="E2732" s="849" t="s">
        <v>17878</v>
      </c>
      <c r="F2732" s="988" t="s">
        <v>17879</v>
      </c>
      <c r="G2732" s="1007" t="s">
        <v>10200</v>
      </c>
      <c r="H2732" s="989"/>
      <c r="I2732" s="989"/>
      <c r="J2732" s="989"/>
      <c r="K2732" s="989"/>
      <c r="L2732" s="807"/>
      <c r="M2732" s="989"/>
      <c r="N2732" s="849"/>
      <c r="O2732" s="849"/>
      <c r="P2732" s="849"/>
      <c r="Q2732" s="988" t="s">
        <v>17879</v>
      </c>
      <c r="R2732" s="1007" t="s">
        <v>16715</v>
      </c>
      <c r="S2732" s="1007" t="s">
        <v>8952</v>
      </c>
      <c r="T2732" s="849"/>
      <c r="U2732" s="990">
        <v>16</v>
      </c>
      <c r="V2732" s="1000"/>
      <c r="W2732" s="1000"/>
      <c r="X2732" s="1000"/>
      <c r="Y2732" s="1000"/>
      <c r="Z2732" s="1000"/>
      <c r="AA2732" s="1000">
        <v>1</v>
      </c>
      <c r="AB2732" s="1000"/>
      <c r="AC2732" s="1000" t="s">
        <v>10027</v>
      </c>
      <c r="AD2732" s="1000" t="s">
        <v>2239</v>
      </c>
      <c r="AE2732" s="1000" t="s">
        <v>10027</v>
      </c>
      <c r="AF2732" s="1000"/>
      <c r="AG2732" s="1000"/>
      <c r="AH2732" s="1000"/>
      <c r="AI2732" s="1000"/>
      <c r="AJ2732" s="1000"/>
    </row>
    <row r="2733" spans="1:36" ht="60" x14ac:dyDescent="0.25">
      <c r="A2733" s="37"/>
      <c r="B2733" s="782">
        <v>2695</v>
      </c>
      <c r="C2733" s="785" t="s">
        <v>2759</v>
      </c>
      <c r="D2733" s="785" t="s">
        <v>17887</v>
      </c>
      <c r="E2733" s="800" t="s">
        <v>17888</v>
      </c>
      <c r="F2733" s="980" t="s">
        <v>17889</v>
      </c>
      <c r="G2733" s="807" t="s">
        <v>12788</v>
      </c>
      <c r="H2733" s="781"/>
      <c r="I2733" s="781"/>
      <c r="J2733" s="781"/>
      <c r="K2733" s="781"/>
      <c r="L2733" s="807">
        <f t="shared" si="196"/>
        <v>26.400000000000002</v>
      </c>
      <c r="M2733" s="781"/>
      <c r="N2733" s="800">
        <v>2.2000000000000002</v>
      </c>
      <c r="O2733" s="800"/>
      <c r="P2733" s="800"/>
      <c r="Q2733" s="980"/>
      <c r="R2733" s="807" t="s">
        <v>16715</v>
      </c>
      <c r="S2733" s="807" t="s">
        <v>8952</v>
      </c>
      <c r="T2733" s="800"/>
      <c r="U2733" s="782">
        <v>1.44</v>
      </c>
      <c r="V2733" s="571">
        <v>1</v>
      </c>
      <c r="W2733" s="965" t="s">
        <v>17910</v>
      </c>
      <c r="X2733" s="571"/>
      <c r="Y2733" s="571"/>
      <c r="Z2733" s="571"/>
      <c r="AA2733" s="571"/>
      <c r="AB2733" s="571"/>
      <c r="AC2733" s="571" t="s">
        <v>10027</v>
      </c>
      <c r="AD2733" s="571" t="s">
        <v>2239</v>
      </c>
      <c r="AE2733" s="571" t="s">
        <v>10027</v>
      </c>
      <c r="AF2733" s="571"/>
      <c r="AG2733" s="571"/>
      <c r="AH2733" s="571"/>
      <c r="AI2733" s="571" t="s">
        <v>17913</v>
      </c>
      <c r="AJ2733" s="571"/>
    </row>
    <row r="2734" spans="1:36" ht="60" x14ac:dyDescent="0.25">
      <c r="A2734" s="37"/>
      <c r="B2734" s="782">
        <v>2696</v>
      </c>
      <c r="C2734" s="785" t="s">
        <v>2759</v>
      </c>
      <c r="D2734" s="785" t="s">
        <v>17890</v>
      </c>
      <c r="E2734" s="800" t="s">
        <v>17891</v>
      </c>
      <c r="F2734" s="980" t="s">
        <v>17892</v>
      </c>
      <c r="G2734" s="807" t="s">
        <v>10200</v>
      </c>
      <c r="H2734" s="781"/>
      <c r="I2734" s="781"/>
      <c r="J2734" s="781"/>
      <c r="K2734" s="781"/>
      <c r="L2734" s="807"/>
      <c r="M2734" s="781"/>
      <c r="N2734" s="800"/>
      <c r="O2734" s="800"/>
      <c r="P2734" s="800"/>
      <c r="Q2734" s="980" t="s">
        <v>17892</v>
      </c>
      <c r="R2734" s="807" t="s">
        <v>16715</v>
      </c>
      <c r="S2734" s="807" t="s">
        <v>8952</v>
      </c>
      <c r="T2734" s="800"/>
      <c r="U2734" s="782">
        <v>17.11</v>
      </c>
      <c r="V2734" s="571"/>
      <c r="W2734" s="571"/>
      <c r="X2734" s="571"/>
      <c r="Y2734" s="571"/>
      <c r="Z2734" s="571"/>
      <c r="AA2734" s="571"/>
      <c r="AB2734" s="571"/>
      <c r="AC2734" s="571" t="s">
        <v>10027</v>
      </c>
      <c r="AD2734" s="571" t="s">
        <v>2239</v>
      </c>
      <c r="AE2734" s="571" t="s">
        <v>10027</v>
      </c>
      <c r="AF2734" s="571"/>
      <c r="AG2734" s="571"/>
      <c r="AH2734" s="571"/>
      <c r="AI2734" s="571"/>
      <c r="AJ2734" s="571"/>
    </row>
    <row r="2735" spans="1:36" ht="75" x14ac:dyDescent="0.25">
      <c r="B2735" s="990">
        <v>2697</v>
      </c>
      <c r="C2735" s="819" t="s">
        <v>2759</v>
      </c>
      <c r="D2735" s="819" t="s">
        <v>17895</v>
      </c>
      <c r="E2735" s="849" t="s">
        <v>17894</v>
      </c>
      <c r="F2735" s="988" t="s">
        <v>17896</v>
      </c>
      <c r="G2735" s="807" t="s">
        <v>10200</v>
      </c>
      <c r="H2735" s="989"/>
      <c r="I2735" s="989"/>
      <c r="J2735" s="989"/>
      <c r="K2735" s="989"/>
      <c r="L2735" s="807">
        <f t="shared" si="196"/>
        <v>40.47</v>
      </c>
      <c r="M2735" s="989"/>
      <c r="N2735" s="849">
        <v>3.3725000000000001</v>
      </c>
      <c r="O2735" s="849"/>
      <c r="P2735" s="849"/>
      <c r="Q2735" s="849" t="s">
        <v>17897</v>
      </c>
      <c r="R2735" s="1013" t="s">
        <v>17287</v>
      </c>
      <c r="S2735" s="1013" t="s">
        <v>8952</v>
      </c>
      <c r="T2735" s="849"/>
      <c r="U2735" s="990">
        <v>2.52</v>
      </c>
      <c r="V2735" s="1000">
        <v>1</v>
      </c>
      <c r="W2735" s="1015" t="s">
        <v>1564</v>
      </c>
      <c r="X2735" s="1000"/>
      <c r="Y2735" s="1000"/>
      <c r="Z2735" s="1000"/>
      <c r="AA2735" s="1000"/>
      <c r="AB2735" s="1000"/>
      <c r="AC2735" s="1000" t="s">
        <v>10027</v>
      </c>
      <c r="AD2735" s="1000" t="s">
        <v>10027</v>
      </c>
      <c r="AE2735" s="1000" t="s">
        <v>10027</v>
      </c>
      <c r="AF2735" s="1000"/>
      <c r="AG2735" s="1000"/>
      <c r="AH2735" s="1000"/>
      <c r="AI2735" s="1015" t="s">
        <v>17899</v>
      </c>
      <c r="AJ2735" s="1000"/>
    </row>
    <row r="2736" spans="1:36" ht="60" x14ac:dyDescent="0.25">
      <c r="A2736" s="37"/>
      <c r="B2736" s="782">
        <v>2698</v>
      </c>
      <c r="C2736" s="785" t="s">
        <v>2759</v>
      </c>
      <c r="D2736" s="785" t="s">
        <v>17900</v>
      </c>
      <c r="E2736" s="800" t="s">
        <v>17901</v>
      </c>
      <c r="F2736" s="980" t="s">
        <v>17902</v>
      </c>
      <c r="G2736" s="807" t="s">
        <v>10200</v>
      </c>
      <c r="H2736" s="781"/>
      <c r="I2736" s="781"/>
      <c r="J2736" s="781"/>
      <c r="K2736" s="781"/>
      <c r="L2736" s="807"/>
      <c r="M2736" s="781"/>
      <c r="N2736" s="800"/>
      <c r="O2736" s="800"/>
      <c r="P2736" s="800"/>
      <c r="Q2736" s="980" t="s">
        <v>17902</v>
      </c>
      <c r="R2736" s="807" t="s">
        <v>16715</v>
      </c>
      <c r="S2736" s="807" t="s">
        <v>8952</v>
      </c>
      <c r="T2736" s="800"/>
      <c r="U2736" s="782">
        <v>1.44</v>
      </c>
      <c r="V2736" s="571">
        <v>1</v>
      </c>
      <c r="W2736" s="571"/>
      <c r="X2736" s="571"/>
      <c r="Y2736" s="571"/>
      <c r="Z2736" s="571"/>
      <c r="AA2736" s="571"/>
      <c r="AB2736" s="571"/>
      <c r="AC2736" s="571" t="s">
        <v>10027</v>
      </c>
      <c r="AD2736" s="571" t="s">
        <v>2239</v>
      </c>
      <c r="AE2736" s="571" t="s">
        <v>10027</v>
      </c>
      <c r="AF2736" s="571"/>
      <c r="AG2736" s="571"/>
      <c r="AH2736" s="571"/>
      <c r="AI2736" s="571"/>
      <c r="AJ2736" s="571"/>
    </row>
    <row r="2737" spans="1:36" ht="60" x14ac:dyDescent="0.25">
      <c r="A2737" s="37"/>
      <c r="B2737" s="782">
        <v>2699</v>
      </c>
      <c r="C2737" s="785" t="s">
        <v>2759</v>
      </c>
      <c r="D2737" s="785" t="s">
        <v>17903</v>
      </c>
      <c r="E2737" s="800" t="s">
        <v>17904</v>
      </c>
      <c r="F2737" s="980" t="s">
        <v>17905</v>
      </c>
      <c r="G2737" s="807" t="s">
        <v>10200</v>
      </c>
      <c r="H2737" s="781"/>
      <c r="I2737" s="781"/>
      <c r="J2737" s="781"/>
      <c r="K2737" s="781"/>
      <c r="L2737" s="807"/>
      <c r="M2737" s="781"/>
      <c r="N2737" s="800"/>
      <c r="O2737" s="800"/>
      <c r="P2737" s="800"/>
      <c r="Q2737" s="980" t="s">
        <v>17905</v>
      </c>
      <c r="R2737" s="807" t="s">
        <v>16715</v>
      </c>
      <c r="S2737" s="807" t="s">
        <v>8952</v>
      </c>
      <c r="T2737" s="800"/>
      <c r="U2737" s="782">
        <v>4</v>
      </c>
      <c r="V2737" s="571">
        <v>2</v>
      </c>
      <c r="W2737" s="571"/>
      <c r="X2737" s="571"/>
      <c r="Y2737" s="571"/>
      <c r="Z2737" s="571"/>
      <c r="AA2737" s="571"/>
      <c r="AB2737" s="571"/>
      <c r="AC2737" s="571" t="s">
        <v>10027</v>
      </c>
      <c r="AD2737" s="571" t="s">
        <v>2239</v>
      </c>
      <c r="AE2737" s="571" t="s">
        <v>10027</v>
      </c>
      <c r="AF2737" s="571"/>
      <c r="AG2737" s="571"/>
      <c r="AH2737" s="571"/>
      <c r="AI2737" s="571"/>
      <c r="AJ2737" s="571"/>
    </row>
    <row r="2738" spans="1:36" ht="60" x14ac:dyDescent="0.25">
      <c r="A2738" s="37"/>
      <c r="B2738" s="782">
        <v>2700</v>
      </c>
      <c r="C2738" s="785" t="s">
        <v>2759</v>
      </c>
      <c r="D2738" s="785" t="s">
        <v>17890</v>
      </c>
      <c r="E2738" s="800" t="s">
        <v>17891</v>
      </c>
      <c r="F2738" s="980" t="s">
        <v>17906</v>
      </c>
      <c r="G2738" s="807" t="s">
        <v>10200</v>
      </c>
      <c r="H2738" s="781"/>
      <c r="I2738" s="781"/>
      <c r="J2738" s="781"/>
      <c r="K2738" s="781"/>
      <c r="L2738" s="807">
        <f t="shared" si="196"/>
        <v>623.952</v>
      </c>
      <c r="M2738" s="781"/>
      <c r="N2738" s="800">
        <v>51.996000000000002</v>
      </c>
      <c r="O2738" s="800"/>
      <c r="P2738" s="800"/>
      <c r="Q2738" s="980" t="s">
        <v>17892</v>
      </c>
      <c r="R2738" s="807" t="s">
        <v>16715</v>
      </c>
      <c r="S2738" s="807" t="s">
        <v>8952</v>
      </c>
      <c r="T2738" s="800"/>
      <c r="U2738" s="782">
        <v>17.11</v>
      </c>
      <c r="V2738" s="571"/>
      <c r="W2738" s="571"/>
      <c r="X2738" s="571"/>
      <c r="Y2738" s="571"/>
      <c r="Z2738" s="571" t="s">
        <v>17907</v>
      </c>
      <c r="AA2738" s="965" t="s">
        <v>17908</v>
      </c>
      <c r="AB2738" s="571"/>
      <c r="AC2738" s="571" t="s">
        <v>10027</v>
      </c>
      <c r="AD2738" s="571" t="s">
        <v>2239</v>
      </c>
      <c r="AE2738" s="571" t="s">
        <v>10027</v>
      </c>
      <c r="AF2738" s="571"/>
      <c r="AG2738" s="571"/>
      <c r="AH2738" s="571"/>
      <c r="AI2738" s="571"/>
      <c r="AJ2738" s="965" t="s">
        <v>17909</v>
      </c>
    </row>
    <row r="2739" spans="1:36" ht="265.5" customHeight="1" x14ac:dyDescent="0.25">
      <c r="A2739" s="37"/>
      <c r="B2739" s="782">
        <v>2701</v>
      </c>
      <c r="C2739" s="785" t="s">
        <v>2759</v>
      </c>
      <c r="D2739" s="785" t="s">
        <v>17911</v>
      </c>
      <c r="E2739" s="800" t="s">
        <v>17912</v>
      </c>
      <c r="F2739" s="980"/>
      <c r="G2739" s="807" t="s">
        <v>10200</v>
      </c>
      <c r="H2739" s="807" t="s">
        <v>18079</v>
      </c>
      <c r="I2739" s="781"/>
      <c r="J2739" s="781"/>
      <c r="K2739" s="781"/>
      <c r="L2739" s="807">
        <f t="shared" si="196"/>
        <v>1830.3600000000001</v>
      </c>
      <c r="M2739" s="781"/>
      <c r="N2739" s="800">
        <v>152.53</v>
      </c>
      <c r="O2739" s="800"/>
      <c r="P2739" s="800"/>
      <c r="Q2739" s="800"/>
      <c r="R2739" s="807" t="s">
        <v>17287</v>
      </c>
      <c r="S2739" s="807" t="s">
        <v>8952</v>
      </c>
      <c r="T2739" s="800"/>
      <c r="U2739" s="782">
        <v>0</v>
      </c>
      <c r="V2739" s="571">
        <v>4</v>
      </c>
      <c r="W2739" s="965" t="s">
        <v>1564</v>
      </c>
      <c r="X2739" s="571"/>
      <c r="Y2739" s="571"/>
      <c r="Z2739" s="571"/>
      <c r="AA2739" s="571"/>
      <c r="AB2739" s="571"/>
      <c r="AC2739" s="571" t="s">
        <v>2239</v>
      </c>
      <c r="AD2739" s="571" t="s">
        <v>2239</v>
      </c>
      <c r="AE2739" s="571" t="s">
        <v>2239</v>
      </c>
      <c r="AF2739" s="571"/>
      <c r="AG2739" s="571"/>
      <c r="AH2739" s="571"/>
      <c r="AI2739" s="571"/>
      <c r="AJ2739" s="571"/>
    </row>
    <row r="2740" spans="1:36" ht="60" x14ac:dyDescent="0.25">
      <c r="A2740" s="37"/>
      <c r="B2740" s="782">
        <v>2702</v>
      </c>
      <c r="C2740" s="785" t="s">
        <v>2759</v>
      </c>
      <c r="D2740" s="785" t="s">
        <v>17915</v>
      </c>
      <c r="E2740" s="800"/>
      <c r="F2740" s="980" t="s">
        <v>17916</v>
      </c>
      <c r="G2740" s="807" t="s">
        <v>10200</v>
      </c>
      <c r="H2740" s="781"/>
      <c r="I2740" s="781"/>
      <c r="J2740" s="781"/>
      <c r="K2740" s="781"/>
      <c r="L2740" s="807">
        <f t="shared" si="196"/>
        <v>270</v>
      </c>
      <c r="M2740" s="781"/>
      <c r="N2740" s="800">
        <v>22.5</v>
      </c>
      <c r="O2740" s="800"/>
      <c r="P2740" s="800"/>
      <c r="Q2740" s="800" t="s">
        <v>17916</v>
      </c>
      <c r="R2740" s="807" t="s">
        <v>16715</v>
      </c>
      <c r="S2740" s="807" t="s">
        <v>8952</v>
      </c>
      <c r="T2740" s="800"/>
      <c r="U2740" s="782"/>
      <c r="V2740" s="571"/>
      <c r="W2740" s="571"/>
      <c r="X2740" s="571"/>
      <c r="Y2740" s="571"/>
      <c r="Z2740" s="571" t="s">
        <v>9475</v>
      </c>
      <c r="AA2740" s="965" t="s">
        <v>13946</v>
      </c>
      <c r="AB2740" s="571"/>
      <c r="AC2740" s="571"/>
      <c r="AD2740" s="571"/>
      <c r="AE2740" s="571"/>
      <c r="AF2740" s="571"/>
      <c r="AG2740" s="571"/>
      <c r="AH2740" s="571"/>
      <c r="AI2740" s="571"/>
      <c r="AJ2740" s="571"/>
    </row>
    <row r="2741" spans="1:36" ht="60" x14ac:dyDescent="0.25">
      <c r="A2741" s="37"/>
      <c r="B2741" s="782">
        <v>2703</v>
      </c>
      <c r="C2741" s="785" t="s">
        <v>2759</v>
      </c>
      <c r="D2741" s="785" t="s">
        <v>17921</v>
      </c>
      <c r="E2741" s="800"/>
      <c r="F2741" s="980" t="s">
        <v>17922</v>
      </c>
      <c r="G2741" s="807" t="s">
        <v>10200</v>
      </c>
      <c r="H2741" s="781"/>
      <c r="I2741" s="781"/>
      <c r="J2741" s="781"/>
      <c r="K2741" s="781"/>
      <c r="L2741" s="807">
        <f t="shared" si="196"/>
        <v>18.72</v>
      </c>
      <c r="M2741" s="781"/>
      <c r="N2741" s="800">
        <v>1.56</v>
      </c>
      <c r="O2741" s="800"/>
      <c r="P2741" s="800"/>
      <c r="Q2741" s="980" t="s">
        <v>17922</v>
      </c>
      <c r="R2741" s="807" t="s">
        <v>16715</v>
      </c>
      <c r="S2741" s="807" t="s">
        <v>8952</v>
      </c>
      <c r="T2741" s="800"/>
      <c r="U2741" s="782"/>
      <c r="V2741" s="571"/>
      <c r="W2741" s="571"/>
      <c r="X2741" s="571"/>
      <c r="Y2741" s="571"/>
      <c r="Z2741" s="965" t="s">
        <v>17923</v>
      </c>
      <c r="AA2741" s="965" t="s">
        <v>17924</v>
      </c>
      <c r="AB2741" s="571"/>
      <c r="AC2741" s="571"/>
      <c r="AD2741" s="571"/>
      <c r="AE2741" s="571"/>
      <c r="AF2741" s="571"/>
      <c r="AG2741" s="571"/>
      <c r="AH2741" s="571"/>
      <c r="AI2741" s="965" t="s">
        <v>17930</v>
      </c>
      <c r="AJ2741" s="571"/>
    </row>
    <row r="2742" spans="1:36" ht="199.5" customHeight="1" x14ac:dyDescent="0.25">
      <c r="A2742" s="37"/>
      <c r="B2742" s="782">
        <v>2704</v>
      </c>
      <c r="C2742" s="785" t="s">
        <v>2759</v>
      </c>
      <c r="D2742" s="785" t="s">
        <v>17925</v>
      </c>
      <c r="E2742" s="800"/>
      <c r="F2742" s="980"/>
      <c r="G2742" s="807"/>
      <c r="H2742" s="980" t="s">
        <v>18057</v>
      </c>
      <c r="I2742" s="781"/>
      <c r="J2742" s="781"/>
      <c r="K2742" s="781"/>
      <c r="L2742" s="807">
        <f t="shared" si="196"/>
        <v>64.08</v>
      </c>
      <c r="M2742" s="781"/>
      <c r="N2742" s="800">
        <v>5.34</v>
      </c>
      <c r="O2742" s="800"/>
      <c r="P2742" s="800"/>
      <c r="Q2742" s="980"/>
      <c r="R2742" s="807" t="s">
        <v>16715</v>
      </c>
      <c r="S2742" s="807" t="s">
        <v>8952</v>
      </c>
      <c r="T2742" s="800"/>
      <c r="U2742" s="782"/>
      <c r="V2742" s="571">
        <v>6</v>
      </c>
      <c r="W2742" s="571"/>
      <c r="X2742" s="571"/>
      <c r="Y2742" s="571"/>
      <c r="Z2742" s="571"/>
      <c r="AA2742" s="571"/>
      <c r="AB2742" s="571"/>
      <c r="AC2742" s="571"/>
      <c r="AD2742" s="571"/>
      <c r="AE2742" s="571"/>
      <c r="AF2742" s="571"/>
      <c r="AG2742" s="571"/>
      <c r="AH2742" s="571"/>
      <c r="AI2742" s="965" t="s">
        <v>17930</v>
      </c>
      <c r="AJ2742" s="571"/>
    </row>
    <row r="2743" spans="1:36" ht="90" x14ac:dyDescent="0.25">
      <c r="A2743" s="37"/>
      <c r="B2743" s="782">
        <v>2705</v>
      </c>
      <c r="C2743" s="785" t="s">
        <v>2759</v>
      </c>
      <c r="D2743" s="785" t="s">
        <v>17926</v>
      </c>
      <c r="E2743" s="800"/>
      <c r="F2743" s="980" t="s">
        <v>17927</v>
      </c>
      <c r="G2743" s="807" t="s">
        <v>10200</v>
      </c>
      <c r="H2743" s="781"/>
      <c r="I2743" s="781"/>
      <c r="J2743" s="781"/>
      <c r="K2743" s="781"/>
      <c r="L2743" s="807">
        <f t="shared" si="196"/>
        <v>8.64</v>
      </c>
      <c r="M2743" s="781"/>
      <c r="N2743" s="800">
        <v>0.72</v>
      </c>
      <c r="O2743" s="800"/>
      <c r="P2743" s="800"/>
      <c r="Q2743" s="980" t="s">
        <v>17927</v>
      </c>
      <c r="R2743" s="807" t="s">
        <v>16715</v>
      </c>
      <c r="S2743" s="807" t="s">
        <v>8952</v>
      </c>
      <c r="T2743" s="800"/>
      <c r="U2743" s="782"/>
      <c r="V2743" s="571"/>
      <c r="W2743" s="571"/>
      <c r="X2743" s="571"/>
      <c r="Y2743" s="571"/>
      <c r="Z2743" s="965" t="s">
        <v>13645</v>
      </c>
      <c r="AA2743" s="965" t="s">
        <v>17928</v>
      </c>
      <c r="AB2743" s="571"/>
      <c r="AC2743" s="571"/>
      <c r="AD2743" s="571"/>
      <c r="AE2743" s="571"/>
      <c r="AF2743" s="571"/>
      <c r="AG2743" s="571"/>
      <c r="AH2743" s="571"/>
      <c r="AI2743" s="965" t="s">
        <v>17930</v>
      </c>
      <c r="AJ2743" s="571"/>
    </row>
    <row r="2744" spans="1:36" ht="90" x14ac:dyDescent="0.25">
      <c r="A2744" s="37"/>
      <c r="B2744" s="782">
        <v>2706</v>
      </c>
      <c r="C2744" s="785" t="s">
        <v>2759</v>
      </c>
      <c r="D2744" s="785" t="s">
        <v>17929</v>
      </c>
      <c r="E2744" s="800"/>
      <c r="F2744" s="980" t="s">
        <v>17927</v>
      </c>
      <c r="G2744" s="807" t="s">
        <v>10200</v>
      </c>
      <c r="H2744" s="781"/>
      <c r="I2744" s="781"/>
      <c r="J2744" s="781"/>
      <c r="K2744" s="781"/>
      <c r="L2744" s="807">
        <f t="shared" si="196"/>
        <v>8.64</v>
      </c>
      <c r="M2744" s="781"/>
      <c r="N2744" s="800">
        <v>0.72</v>
      </c>
      <c r="O2744" s="800"/>
      <c r="P2744" s="800"/>
      <c r="Q2744" s="980" t="s">
        <v>17927</v>
      </c>
      <c r="R2744" s="807" t="s">
        <v>16715</v>
      </c>
      <c r="S2744" s="807" t="s">
        <v>8952</v>
      </c>
      <c r="T2744" s="800"/>
      <c r="U2744" s="782"/>
      <c r="V2744" s="571"/>
      <c r="W2744" s="571"/>
      <c r="X2744" s="571"/>
      <c r="Y2744" s="571"/>
      <c r="Z2744" s="965" t="s">
        <v>13645</v>
      </c>
      <c r="AA2744" s="965" t="s">
        <v>17928</v>
      </c>
      <c r="AB2744" s="571"/>
      <c r="AC2744" s="571"/>
      <c r="AD2744" s="571"/>
      <c r="AE2744" s="571"/>
      <c r="AF2744" s="571"/>
      <c r="AG2744" s="571"/>
      <c r="AH2744" s="571"/>
      <c r="AI2744" s="965" t="s">
        <v>17930</v>
      </c>
      <c r="AJ2744" s="571"/>
    </row>
    <row r="2745" spans="1:36" ht="90" x14ac:dyDescent="0.25">
      <c r="A2745" s="37"/>
      <c r="B2745" s="782">
        <v>2707</v>
      </c>
      <c r="C2745" s="785" t="s">
        <v>2768</v>
      </c>
      <c r="D2745" s="785" t="s">
        <v>17963</v>
      </c>
      <c r="E2745" s="800" t="s">
        <v>17964</v>
      </c>
      <c r="F2745" s="980" t="s">
        <v>17965</v>
      </c>
      <c r="G2745" s="807" t="s">
        <v>10200</v>
      </c>
      <c r="H2745" s="781"/>
      <c r="I2745" s="781"/>
      <c r="J2745" s="781"/>
      <c r="K2745" s="781"/>
      <c r="L2745" s="807">
        <f t="shared" si="196"/>
        <v>448.79999999999995</v>
      </c>
      <c r="M2745" s="781"/>
      <c r="N2745" s="800">
        <v>37.4</v>
      </c>
      <c r="O2745" s="800"/>
      <c r="P2745" s="800"/>
      <c r="Q2745" s="980" t="s">
        <v>17965</v>
      </c>
      <c r="R2745" s="807" t="s">
        <v>16715</v>
      </c>
      <c r="S2745" s="807" t="s">
        <v>8952</v>
      </c>
      <c r="T2745" s="800"/>
      <c r="U2745" s="1016" t="s">
        <v>17966</v>
      </c>
      <c r="V2745" s="571">
        <v>4</v>
      </c>
      <c r="W2745" s="571" t="s">
        <v>17977</v>
      </c>
      <c r="X2745" s="571"/>
      <c r="Y2745" s="571"/>
      <c r="Z2745" s="571"/>
      <c r="AA2745" s="571"/>
      <c r="AB2745" s="571"/>
      <c r="AC2745" s="571" t="s">
        <v>10027</v>
      </c>
      <c r="AD2745" s="571" t="s">
        <v>10027</v>
      </c>
      <c r="AE2745" s="571" t="s">
        <v>10027</v>
      </c>
      <c r="AF2745" s="571"/>
      <c r="AG2745" s="571"/>
      <c r="AH2745" s="571"/>
      <c r="AI2745" s="571"/>
      <c r="AJ2745" s="571"/>
    </row>
    <row r="2746" spans="1:36" ht="60" x14ac:dyDescent="0.25">
      <c r="A2746" s="37"/>
      <c r="B2746" s="782">
        <v>2708</v>
      </c>
      <c r="C2746" s="785" t="s">
        <v>2759</v>
      </c>
      <c r="D2746" s="785" t="s">
        <v>9778</v>
      </c>
      <c r="E2746" s="800" t="s">
        <v>17967</v>
      </c>
      <c r="F2746" s="980" t="s">
        <v>17968</v>
      </c>
      <c r="G2746" s="807" t="s">
        <v>10200</v>
      </c>
      <c r="H2746" s="781"/>
      <c r="I2746" s="781"/>
      <c r="J2746" s="781"/>
      <c r="K2746" s="781"/>
      <c r="L2746" s="807">
        <f t="shared" si="196"/>
        <v>30.48</v>
      </c>
      <c r="M2746" s="781"/>
      <c r="N2746" s="800">
        <v>2.54</v>
      </c>
      <c r="O2746" s="800"/>
      <c r="P2746" s="800"/>
      <c r="Q2746" s="800" t="s">
        <v>17969</v>
      </c>
      <c r="R2746" s="807" t="s">
        <v>16715</v>
      </c>
      <c r="S2746" s="807" t="s">
        <v>8952</v>
      </c>
      <c r="T2746" s="800"/>
      <c r="U2746" s="782">
        <v>1.44</v>
      </c>
      <c r="V2746" s="571"/>
      <c r="W2746" s="571"/>
      <c r="X2746" s="571"/>
      <c r="Y2746" s="571"/>
      <c r="Z2746" s="965" t="s">
        <v>1589</v>
      </c>
      <c r="AA2746" s="571"/>
      <c r="AB2746" s="571"/>
      <c r="AC2746" s="571" t="s">
        <v>10027</v>
      </c>
      <c r="AD2746" s="571" t="s">
        <v>2239</v>
      </c>
      <c r="AE2746" s="571" t="s">
        <v>10027</v>
      </c>
      <c r="AF2746" s="571"/>
      <c r="AG2746" s="571"/>
      <c r="AH2746" s="571"/>
      <c r="AI2746" s="965" t="s">
        <v>17970</v>
      </c>
      <c r="AJ2746" s="571"/>
    </row>
    <row r="2747" spans="1:36" ht="60" x14ac:dyDescent="0.25">
      <c r="B2747" s="782">
        <v>2709</v>
      </c>
      <c r="C2747" s="798" t="s">
        <v>2759</v>
      </c>
      <c r="D2747" s="785" t="s">
        <v>12053</v>
      </c>
      <c r="E2747" s="807" t="s">
        <v>12054</v>
      </c>
      <c r="F2747" s="980" t="s">
        <v>18064</v>
      </c>
      <c r="G2747" s="807" t="s">
        <v>10200</v>
      </c>
      <c r="H2747" s="781"/>
      <c r="I2747" s="781"/>
      <c r="J2747" s="781"/>
      <c r="K2747" s="781"/>
      <c r="L2747" s="781"/>
      <c r="M2747" s="781"/>
      <c r="N2747" s="800">
        <v>0.38</v>
      </c>
      <c r="O2747" s="800"/>
      <c r="P2747" s="800"/>
      <c r="Q2747" s="800" t="s">
        <v>18065</v>
      </c>
      <c r="R2747" s="807" t="s">
        <v>16715</v>
      </c>
      <c r="S2747" s="807" t="s">
        <v>8952</v>
      </c>
      <c r="T2747" s="800"/>
      <c r="U2747" s="782"/>
      <c r="V2747" s="571"/>
      <c r="W2747" s="571"/>
      <c r="X2747" s="571"/>
      <c r="Y2747" s="571"/>
      <c r="Z2747" s="571"/>
      <c r="AA2747" s="571"/>
      <c r="AB2747" s="571"/>
      <c r="AC2747" s="571"/>
      <c r="AD2747" s="571"/>
      <c r="AE2747" s="571"/>
      <c r="AF2747" s="571"/>
      <c r="AG2747" s="571"/>
      <c r="AH2747" s="571"/>
      <c r="AI2747" s="571"/>
      <c r="AJ2747" s="571"/>
    </row>
    <row r="2748" spans="1:36" ht="60" x14ac:dyDescent="0.25">
      <c r="B2748" s="782">
        <v>2710</v>
      </c>
      <c r="C2748" s="785" t="s">
        <v>2759</v>
      </c>
      <c r="D2748" s="785" t="s">
        <v>18066</v>
      </c>
      <c r="E2748" s="800" t="s">
        <v>18067</v>
      </c>
      <c r="F2748" s="980" t="s">
        <v>18068</v>
      </c>
      <c r="G2748" s="807" t="s">
        <v>10200</v>
      </c>
      <c r="H2748" s="781"/>
      <c r="I2748" s="781"/>
      <c r="J2748" s="781"/>
      <c r="K2748" s="781"/>
      <c r="L2748" s="781"/>
      <c r="M2748" s="781"/>
      <c r="N2748" s="800">
        <v>2.25</v>
      </c>
      <c r="O2748" s="800"/>
      <c r="P2748" s="800"/>
      <c r="Q2748" s="800" t="s">
        <v>18068</v>
      </c>
      <c r="R2748" s="807" t="s">
        <v>16715</v>
      </c>
      <c r="S2748" s="807" t="s">
        <v>8952</v>
      </c>
      <c r="T2748" s="800"/>
      <c r="U2748" s="782">
        <v>4</v>
      </c>
      <c r="V2748" s="571"/>
      <c r="W2748" s="571"/>
      <c r="X2748" s="571"/>
      <c r="Y2748" s="571"/>
      <c r="Z2748" s="965" t="s">
        <v>11654</v>
      </c>
      <c r="AA2748" s="965" t="s">
        <v>18069</v>
      </c>
      <c r="AB2748" s="571"/>
      <c r="AC2748" s="571" t="s">
        <v>10027</v>
      </c>
      <c r="AD2748" s="571" t="s">
        <v>2239</v>
      </c>
      <c r="AE2748" s="571" t="s">
        <v>10027</v>
      </c>
      <c r="AF2748" s="571"/>
      <c r="AG2748" s="571"/>
      <c r="AH2748" s="571"/>
      <c r="AI2748" s="571"/>
      <c r="AJ2748" s="571"/>
    </row>
    <row r="2749" spans="1:36" ht="60" x14ac:dyDescent="0.25">
      <c r="B2749" s="990">
        <v>2711</v>
      </c>
      <c r="C2749" s="819" t="s">
        <v>2759</v>
      </c>
      <c r="D2749" s="819" t="s">
        <v>3121</v>
      </c>
      <c r="E2749" s="849" t="s">
        <v>18070</v>
      </c>
      <c r="F2749" s="988" t="s">
        <v>18071</v>
      </c>
      <c r="G2749" s="1033" t="s">
        <v>10200</v>
      </c>
      <c r="H2749" s="989"/>
      <c r="I2749" s="989"/>
      <c r="J2749" s="989"/>
      <c r="K2749" s="989"/>
      <c r="L2749" s="989"/>
      <c r="M2749" s="989"/>
      <c r="N2749" s="849"/>
      <c r="O2749" s="849"/>
      <c r="P2749" s="849"/>
      <c r="Q2749" s="988" t="s">
        <v>18071</v>
      </c>
      <c r="R2749" s="1033" t="s">
        <v>16715</v>
      </c>
      <c r="S2749" s="1033" t="s">
        <v>8952</v>
      </c>
      <c r="T2749" s="849"/>
      <c r="U2749" s="990">
        <v>4</v>
      </c>
      <c r="V2749" s="1000">
        <v>1</v>
      </c>
      <c r="W2749" s="1000"/>
      <c r="X2749" s="1000"/>
      <c r="Y2749" s="1000"/>
      <c r="Z2749" s="1000"/>
      <c r="AA2749" s="1000"/>
      <c r="AB2749" s="1000"/>
      <c r="AC2749" s="1000" t="s">
        <v>10027</v>
      </c>
      <c r="AD2749" s="1000" t="s">
        <v>10027</v>
      </c>
      <c r="AE2749" s="1000" t="s">
        <v>10027</v>
      </c>
      <c r="AF2749" s="1000"/>
      <c r="AG2749" s="1000"/>
      <c r="AH2749" s="1000"/>
      <c r="AI2749" s="1000"/>
      <c r="AJ2749" s="1000"/>
    </row>
    <row r="2750" spans="1:36" ht="60" x14ac:dyDescent="0.25">
      <c r="B2750" s="782">
        <v>2712</v>
      </c>
      <c r="C2750" s="785" t="s">
        <v>2759</v>
      </c>
      <c r="D2750" s="785" t="s">
        <v>18072</v>
      </c>
      <c r="E2750" s="800" t="s">
        <v>18073</v>
      </c>
      <c r="F2750" s="980" t="s">
        <v>18074</v>
      </c>
      <c r="G2750" s="807" t="s">
        <v>10200</v>
      </c>
      <c r="H2750" s="781"/>
      <c r="I2750" s="781"/>
      <c r="J2750" s="781"/>
      <c r="K2750" s="781"/>
      <c r="L2750" s="781"/>
      <c r="M2750" s="781"/>
      <c r="N2750" s="800"/>
      <c r="O2750" s="800"/>
      <c r="P2750" s="800"/>
      <c r="Q2750" s="980" t="s">
        <v>18074</v>
      </c>
      <c r="R2750" s="807" t="s">
        <v>16715</v>
      </c>
      <c r="S2750" s="807" t="s">
        <v>8952</v>
      </c>
      <c r="T2750" s="800"/>
      <c r="U2750" s="782">
        <v>4.5</v>
      </c>
      <c r="V2750" s="571">
        <v>2</v>
      </c>
      <c r="W2750" s="571"/>
      <c r="X2750" s="571"/>
      <c r="Y2750" s="571"/>
      <c r="Z2750" s="571"/>
      <c r="AA2750" s="571"/>
      <c r="AB2750" s="571"/>
      <c r="AC2750" s="571" t="s">
        <v>10027</v>
      </c>
      <c r="AD2750" s="571" t="s">
        <v>2239</v>
      </c>
      <c r="AE2750" s="571" t="s">
        <v>10027</v>
      </c>
      <c r="AF2750" s="571"/>
      <c r="AG2750" s="571"/>
      <c r="AH2750" s="571"/>
      <c r="AI2750" s="571"/>
      <c r="AJ2750" s="571"/>
    </row>
  </sheetData>
  <sheetProtection formatCells="0" insertColumns="0" insertRows="0" deleteColumns="0" deleteRows="0"/>
  <autoFilter ref="B8:AJ2750"/>
  <customSheetViews>
    <customSheetView guid="{F9E77D3E-9512-4655-8DC5-CBCB6D76B9C5}" scale="80" fitToPage="1" filter="1" showAutoFilter="1" hiddenColumns="1">
      <pane ySplit="9" topLeftCell="A545" activePane="bottomLeft" state="frozen"/>
      <selection pane="bottomLeft" activeCell="C588" sqref="C588"/>
      <pageMargins left="0.7" right="0.7" top="0.75" bottom="0.75" header="0.3" footer="0.3"/>
      <pageSetup paperSize="9" scale="25" orientation="landscape" r:id="rId1"/>
      <autoFilter ref="B8:AF587">
        <filterColumn colId="3">
          <filters>
            <filter val="4"/>
          </filters>
        </filterColumn>
      </autoFilter>
    </customSheetView>
    <customSheetView guid="{D9685D2E-3084-4AF6-8DBA-5592BEF27847}" scale="87" fitToPage="1" filter="1" showAutoFilter="1" hiddenColumns="1">
      <pane ySplit="9" topLeftCell="A550" activePane="bottomLeft" state="frozen"/>
      <selection pane="bottomLeft" activeCell="I587" sqref="I587"/>
      <pageMargins left="0.7" right="0.7" top="0.75" bottom="0.75" header="0.3" footer="0.3"/>
      <pageSetup paperSize="9" scale="10" orientation="landscape" r:id="rId2"/>
      <autoFilter ref="A4:AE587">
        <filterColumn colId="6">
          <filters>
            <filter val="0"/>
          </filters>
        </filterColumn>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2" showButton="0"/>
        <filterColumn colId="24" showButton="0"/>
        <filterColumn colId="26" showButton="0"/>
      </autoFilter>
    </customSheetView>
    <customSheetView guid="{1B6A4866-A5AB-480B-A411-F20888958AF4}" scale="60" showPageBreaks="1" fitToPage="1" showAutoFilter="1" hiddenColumns="1" view="pageBreakPreview" topLeftCell="B1">
      <pane ySplit="125" topLeftCell="A127" activePane="bottomLeft" state="frozen"/>
      <selection pane="bottomLeft" activeCell="I24" sqref="I24"/>
      <pageMargins left="0.7" right="0.7" top="0.75" bottom="0.75" header="0.3" footer="0.3"/>
      <pageSetup paperSize="9" scale="10" orientation="landscape" r:id="rId3"/>
      <autoFilter ref="A4:AE587">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2" showButton="0"/>
        <filterColumn colId="24" showButton="0"/>
        <filterColumn colId="26" showButton="0"/>
      </autoFilter>
    </customSheetView>
    <customSheetView guid="{5448D88C-FF86-4D3F-8490-F2F239C6F324}" scale="72" showPageBreaks="1" fitToPage="1" showAutoFilter="1" hiddenColumns="1" view="pageBreakPreview">
      <pane ySplit="8" topLeftCell="A9" activePane="bottomLeft" state="frozen"/>
      <selection pane="bottomLeft" activeCell="I45" sqref="I45:I47"/>
      <pageMargins left="0.7" right="0.7" top="0.75" bottom="0.75" header="0.3" footer="0.3"/>
      <pageSetup paperSize="9" scale="10" orientation="landscape" r:id="rId4"/>
      <autoFilter ref="C8:AE587"/>
    </customSheetView>
    <customSheetView guid="{BD98B3E9-7C13-41E6-82C5-392E91EC622B}" scale="73" showPageBreaks="1" fitToPage="1" showAutoFilter="1" hiddenColumns="1" view="pageBreakPreview">
      <pane ySplit="8" topLeftCell="A175" activePane="bottomLeft" state="frozen"/>
      <selection pane="bottomLeft" activeCell="I198" sqref="I197:I198"/>
      <pageMargins left="0.7" right="0.7" top="0.75" bottom="0.75" header="0.3" footer="0.3"/>
      <pageSetup paperSize="9" scale="10" orientation="landscape" r:id="rId5"/>
      <autoFilter ref="B8:AE587"/>
    </customSheetView>
    <customSheetView guid="{6EC6FC78-CAF0-4B41-BCBC-C0FF1BFCA410}" scale="80" showPageBreaks="1" fitToPage="1" filter="1" showAutoFilter="1" hiddenColumns="1" topLeftCell="D1">
      <pane ySplit="9" topLeftCell="A466" activePane="bottomLeft" state="frozen"/>
      <selection pane="bottomLeft" activeCell="J471" sqref="J471"/>
      <pageMargins left="0.7" right="0.7" top="0.75" bottom="0.75" header="0.3" footer="0.3"/>
      <pageSetup paperSize="9" scale="25" orientation="landscape" r:id="rId6"/>
      <autoFilter ref="B8:AF587">
        <filterColumn colId="3">
          <filters>
            <filter val="4"/>
          </filters>
        </filterColumn>
        <filterColumn colId="4">
          <filters>
            <filter val="ИЖС"/>
          </filters>
        </filterColumn>
        <filterColumn colId="5">
          <filters>
            <filter val="0"/>
          </filters>
        </filterColumn>
      </autoFilter>
    </customSheetView>
    <customSheetView guid="{EBBD5757-E7AD-4688-ABF4-2AE9E930BC4B}" scale="75" showPageBreaks="1" fitToPage="1" showAutoFilter="1" view="pageBreakPreview">
      <pane ySplit="7" topLeftCell="A902" activePane="bottomLeft" state="frozen"/>
      <selection pane="bottomLeft" activeCell="C907" sqref="C907"/>
      <pageMargins left="0.7" right="0.7" top="0.75" bottom="0.75" header="0.3" footer="0.3"/>
      <pageSetup paperSize="9" scale="10" orientation="landscape" r:id="rId7"/>
      <autoFilter ref="A4:Y1656">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 guid="{60861627-6CD5-4083-8CA7-D44B15F4A9CE}" scale="87" fitToPage="1" filter="1" showAutoFilter="1">
      <pane ySplit="8" topLeftCell="A9" activePane="bottomLeft" state="frozen"/>
      <selection pane="bottomLeft" activeCell="H21" sqref="H21"/>
      <pageMargins left="0.7" right="0.7" top="0.75" bottom="0.75" header="0.3" footer="0.3"/>
      <pageSetup paperSize="9" scale="10" orientation="landscape" r:id="rId8"/>
      <autoFilter ref="A4:Y1667">
        <filterColumn colId="6">
          <filters>
            <filter val="ИЖС"/>
            <filter val="МКД/ИЖС"/>
          </filters>
        </filterColumn>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s>
  <mergeCells count="40">
    <mergeCell ref="AI605:AI606"/>
    <mergeCell ref="AI4:AI6"/>
    <mergeCell ref="AE6:AE7"/>
    <mergeCell ref="AC5:AH5"/>
    <mergeCell ref="V5:AB5"/>
    <mergeCell ref="AH6:AH7"/>
    <mergeCell ref="Z6:Z7"/>
    <mergeCell ref="AG6:AG7"/>
    <mergeCell ref="AC6:AC7"/>
    <mergeCell ref="AD6:AD7"/>
    <mergeCell ref="W6:W7"/>
    <mergeCell ref="AF6:AF7"/>
    <mergeCell ref="AA6:AA7"/>
    <mergeCell ref="C4:C7"/>
    <mergeCell ref="S4:S7"/>
    <mergeCell ref="N4:N7"/>
    <mergeCell ref="O4:O7"/>
    <mergeCell ref="P4:P7"/>
    <mergeCell ref="H4:H7"/>
    <mergeCell ref="I4:I7"/>
    <mergeCell ref="J4:J7"/>
    <mergeCell ref="K4:K7"/>
    <mergeCell ref="L4:L7"/>
    <mergeCell ref="M4:M7"/>
    <mergeCell ref="AJ4:AJ7"/>
    <mergeCell ref="Y6:Y7"/>
    <mergeCell ref="AB6:AB7"/>
    <mergeCell ref="B2:E2"/>
    <mergeCell ref="U4:AH4"/>
    <mergeCell ref="F4:F7"/>
    <mergeCell ref="Q4:Q7"/>
    <mergeCell ref="T4:T7"/>
    <mergeCell ref="B4:B7"/>
    <mergeCell ref="E4:E7"/>
    <mergeCell ref="R4:R7"/>
    <mergeCell ref="G4:G7"/>
    <mergeCell ref="D4:D7"/>
    <mergeCell ref="V6:V7"/>
    <mergeCell ref="X6:X7"/>
    <mergeCell ref="U5:U7"/>
  </mergeCells>
  <pageMargins left="0.70866141732283472" right="0.70866141732283472" top="0.74803149606299213" bottom="0.74803149606299213" header="0.31496062992125984" footer="0.31496062992125984"/>
  <pageSetup paperSize="9" scale="50" orientation="landscape"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pageSetUpPr fitToPage="1"/>
  </sheetPr>
  <dimension ref="C4:AB95"/>
  <sheetViews>
    <sheetView zoomScale="80" zoomScaleNormal="80" workbookViewId="0">
      <selection activeCell="H29" sqref="H29"/>
    </sheetView>
  </sheetViews>
  <sheetFormatPr defaultRowHeight="15" x14ac:dyDescent="0.25"/>
  <cols>
    <col min="4" max="4" width="35.85546875" customWidth="1"/>
    <col min="5" max="5" width="27" customWidth="1"/>
    <col min="6" max="6" width="15.85546875" customWidth="1"/>
    <col min="7" max="8" width="17" customWidth="1"/>
    <col min="9" max="9" width="21.42578125" customWidth="1"/>
    <col min="10" max="10" width="34.7109375" customWidth="1"/>
    <col min="12" max="12" width="18.7109375" customWidth="1"/>
  </cols>
  <sheetData>
    <row r="4" spans="3:28" ht="15" customHeight="1" x14ac:dyDescent="0.25">
      <c r="W4" s="1125" t="s">
        <v>1514</v>
      </c>
      <c r="X4" s="1125"/>
      <c r="Y4" s="1125" t="s">
        <v>1514</v>
      </c>
      <c r="Z4" s="1125"/>
      <c r="AA4" s="1125" t="s">
        <v>1514</v>
      </c>
      <c r="AB4" s="1125"/>
    </row>
    <row r="5" spans="3:28" ht="15" customHeight="1" x14ac:dyDescent="0.25">
      <c r="C5" s="47"/>
      <c r="D5" s="48"/>
      <c r="E5" s="48"/>
      <c r="F5" s="48"/>
      <c r="G5" s="31"/>
      <c r="H5" s="31"/>
      <c r="I5" s="47"/>
      <c r="J5" s="31"/>
      <c r="K5" s="1174" t="s">
        <v>593</v>
      </c>
      <c r="L5" s="1175"/>
      <c r="M5" s="1175"/>
      <c r="N5" s="1175"/>
      <c r="O5" s="1175"/>
      <c r="P5" s="1175"/>
      <c r="Q5" s="1175"/>
      <c r="R5" s="1175"/>
      <c r="S5" s="1175"/>
      <c r="T5" s="1175"/>
      <c r="U5" s="1176"/>
      <c r="V5" s="47"/>
      <c r="W5" s="1125" t="s">
        <v>1517</v>
      </c>
      <c r="X5" s="1125"/>
      <c r="Y5" s="1125" t="s">
        <v>1518</v>
      </c>
      <c r="Z5" s="1125"/>
      <c r="AA5" s="1125" t="s">
        <v>836</v>
      </c>
      <c r="AB5" s="1125"/>
    </row>
    <row r="6" spans="3:28" ht="75" customHeight="1" x14ac:dyDescent="0.25">
      <c r="C6" s="1119" t="s">
        <v>0</v>
      </c>
      <c r="D6" s="1119" t="s">
        <v>1</v>
      </c>
      <c r="E6" s="1119" t="s">
        <v>2</v>
      </c>
      <c r="F6" s="1122" t="s">
        <v>748</v>
      </c>
      <c r="G6" s="1116" t="s">
        <v>604</v>
      </c>
      <c r="H6" s="1116" t="s">
        <v>1103</v>
      </c>
      <c r="I6" s="1172" t="s">
        <v>592</v>
      </c>
      <c r="J6" s="1116" t="s">
        <v>4</v>
      </c>
      <c r="K6" s="1172" t="s">
        <v>603</v>
      </c>
      <c r="L6" s="1167" t="s">
        <v>594</v>
      </c>
      <c r="M6" s="1174" t="s">
        <v>595</v>
      </c>
      <c r="N6" s="1175"/>
      <c r="O6" s="1176"/>
      <c r="P6" s="1174" t="s">
        <v>596</v>
      </c>
      <c r="Q6" s="1175"/>
      <c r="R6" s="1175"/>
      <c r="S6" s="1175"/>
      <c r="T6" s="1175"/>
      <c r="U6" s="1176"/>
      <c r="V6" s="47"/>
      <c r="W6" s="434" t="s">
        <v>1515</v>
      </c>
      <c r="X6" s="434" t="s">
        <v>1516</v>
      </c>
      <c r="Y6" s="434" t="s">
        <v>1515</v>
      </c>
      <c r="Z6" s="434" t="s">
        <v>1516</v>
      </c>
      <c r="AA6" s="434" t="s">
        <v>1515</v>
      </c>
      <c r="AB6" s="434" t="s">
        <v>1516</v>
      </c>
    </row>
    <row r="7" spans="3:28" ht="109.5" x14ac:dyDescent="0.25">
      <c r="C7" s="1121"/>
      <c r="D7" s="1121"/>
      <c r="E7" s="1227"/>
      <c r="F7" s="1124"/>
      <c r="G7" s="1118"/>
      <c r="H7" s="1118"/>
      <c r="I7" s="1173"/>
      <c r="J7" s="1118"/>
      <c r="K7" s="1173"/>
      <c r="L7" s="1168"/>
      <c r="M7" s="301" t="s">
        <v>8</v>
      </c>
      <c r="N7" s="301" t="s">
        <v>597</v>
      </c>
      <c r="O7" s="301" t="s">
        <v>1066</v>
      </c>
      <c r="P7" s="111" t="s">
        <v>598</v>
      </c>
      <c r="Q7" s="111" t="s">
        <v>599</v>
      </c>
      <c r="R7" s="111" t="s">
        <v>600</v>
      </c>
      <c r="S7" s="226" t="s">
        <v>1063</v>
      </c>
      <c r="T7" s="111" t="s">
        <v>601</v>
      </c>
      <c r="U7" s="79" t="s">
        <v>661</v>
      </c>
      <c r="V7" s="125" t="s">
        <v>602</v>
      </c>
      <c r="W7" s="435"/>
      <c r="X7" s="435"/>
      <c r="Y7" s="435"/>
      <c r="Z7" s="435"/>
      <c r="AA7" s="435"/>
      <c r="AB7" s="435"/>
    </row>
    <row r="8" spans="3:28" ht="15" customHeight="1" x14ac:dyDescent="0.25">
      <c r="C8" s="8">
        <v>1</v>
      </c>
      <c r="D8" s="122" t="s">
        <v>1258</v>
      </c>
      <c r="E8" s="123" t="s">
        <v>814</v>
      </c>
      <c r="F8" s="92" t="s">
        <v>214</v>
      </c>
      <c r="G8" s="107">
        <v>1</v>
      </c>
      <c r="H8" s="256" t="s">
        <v>1104</v>
      </c>
      <c r="I8" s="29" t="s">
        <v>815</v>
      </c>
      <c r="J8" s="143" t="s">
        <v>848</v>
      </c>
      <c r="K8" s="107">
        <v>0</v>
      </c>
      <c r="L8" s="87" t="s">
        <v>816</v>
      </c>
      <c r="M8" s="305">
        <v>6</v>
      </c>
      <c r="N8" s="229">
        <v>1</v>
      </c>
      <c r="O8" s="126"/>
      <c r="P8" s="87">
        <v>1</v>
      </c>
      <c r="Q8" s="87">
        <v>0</v>
      </c>
      <c r="R8" s="87">
        <v>1</v>
      </c>
      <c r="S8" s="126"/>
      <c r="T8" s="87"/>
      <c r="U8" s="87" t="s">
        <v>663</v>
      </c>
      <c r="V8" s="126">
        <v>0</v>
      </c>
    </row>
    <row r="9" spans="3:28" ht="15" customHeight="1" x14ac:dyDescent="0.25">
      <c r="C9" s="8">
        <v>2</v>
      </c>
      <c r="D9" s="15" t="s">
        <v>1259</v>
      </c>
      <c r="E9" s="123" t="s">
        <v>467</v>
      </c>
      <c r="F9" s="102" t="s">
        <v>214</v>
      </c>
      <c r="G9" s="103">
        <v>1</v>
      </c>
      <c r="H9" s="256" t="s">
        <v>1104</v>
      </c>
      <c r="I9" s="29" t="s">
        <v>815</v>
      </c>
      <c r="J9" s="124" t="s">
        <v>849</v>
      </c>
      <c r="K9" s="37">
        <v>0</v>
      </c>
      <c r="L9" s="87" t="s">
        <v>816</v>
      </c>
      <c r="M9" s="69">
        <v>4</v>
      </c>
      <c r="N9" s="229">
        <v>0</v>
      </c>
      <c r="O9" s="126"/>
      <c r="P9" s="87">
        <v>1</v>
      </c>
      <c r="Q9" s="87">
        <v>0</v>
      </c>
      <c r="R9" s="87">
        <v>1</v>
      </c>
      <c r="S9" s="126"/>
      <c r="T9" s="37"/>
      <c r="U9" s="87" t="s">
        <v>663</v>
      </c>
      <c r="V9" s="126">
        <v>0</v>
      </c>
    </row>
    <row r="10" spans="3:28" ht="15" customHeight="1" x14ac:dyDescent="0.25">
      <c r="C10" s="8">
        <v>3</v>
      </c>
      <c r="D10" s="15" t="s">
        <v>1260</v>
      </c>
      <c r="E10" s="123" t="s">
        <v>468</v>
      </c>
      <c r="F10" s="102" t="s">
        <v>817</v>
      </c>
      <c r="G10" s="103">
        <v>1</v>
      </c>
      <c r="H10" s="256" t="s">
        <v>1104</v>
      </c>
      <c r="I10" s="29" t="s">
        <v>815</v>
      </c>
      <c r="J10" s="124" t="s">
        <v>850</v>
      </c>
      <c r="K10" s="37">
        <v>0</v>
      </c>
      <c r="L10" s="87" t="s">
        <v>816</v>
      </c>
      <c r="M10" s="69">
        <v>6</v>
      </c>
      <c r="N10" s="229">
        <v>1</v>
      </c>
      <c r="O10" s="126"/>
      <c r="P10" s="87">
        <v>1</v>
      </c>
      <c r="Q10" s="87">
        <v>1</v>
      </c>
      <c r="R10" s="87">
        <v>1</v>
      </c>
      <c r="S10" s="126"/>
      <c r="T10" s="37"/>
      <c r="U10" s="87" t="s">
        <v>663</v>
      </c>
      <c r="V10" s="126">
        <v>0</v>
      </c>
    </row>
    <row r="11" spans="3:28" ht="15" customHeight="1" x14ac:dyDescent="0.25">
      <c r="C11" s="8">
        <v>4</v>
      </c>
      <c r="D11" s="16" t="s">
        <v>1261</v>
      </c>
      <c r="E11" s="123" t="s">
        <v>469</v>
      </c>
      <c r="F11" s="102" t="s">
        <v>214</v>
      </c>
      <c r="G11" s="107">
        <v>1</v>
      </c>
      <c r="H11" s="256" t="s">
        <v>1104</v>
      </c>
      <c r="I11" s="29" t="s">
        <v>815</v>
      </c>
      <c r="J11" s="124" t="s">
        <v>851</v>
      </c>
      <c r="K11" s="37">
        <v>0</v>
      </c>
      <c r="L11" s="87" t="s">
        <v>816</v>
      </c>
      <c r="M11" s="69">
        <v>5</v>
      </c>
      <c r="N11" s="229">
        <v>0</v>
      </c>
      <c r="O11" s="126"/>
      <c r="P11" s="87">
        <v>1</v>
      </c>
      <c r="Q11" s="87">
        <v>0</v>
      </c>
      <c r="R11" s="87">
        <v>1</v>
      </c>
      <c r="S11" s="126"/>
      <c r="T11" s="37"/>
      <c r="U11" s="87" t="s">
        <v>663</v>
      </c>
      <c r="V11" s="126">
        <v>0</v>
      </c>
    </row>
    <row r="12" spans="3:28" ht="15" customHeight="1" x14ac:dyDescent="0.25">
      <c r="C12" s="8">
        <v>5</v>
      </c>
      <c r="D12" s="17" t="s">
        <v>1262</v>
      </c>
      <c r="E12" s="123" t="s">
        <v>470</v>
      </c>
      <c r="F12" s="102" t="s">
        <v>214</v>
      </c>
      <c r="G12" s="103">
        <v>1</v>
      </c>
      <c r="H12" s="256" t="s">
        <v>1104</v>
      </c>
      <c r="I12" s="29" t="s">
        <v>815</v>
      </c>
      <c r="J12" s="124" t="s">
        <v>852</v>
      </c>
      <c r="K12" s="37">
        <v>0</v>
      </c>
      <c r="L12" s="87" t="s">
        <v>816</v>
      </c>
      <c r="M12" s="69">
        <v>6</v>
      </c>
      <c r="N12" s="229">
        <v>1</v>
      </c>
      <c r="O12" s="126"/>
      <c r="P12" s="87">
        <v>1</v>
      </c>
      <c r="Q12" s="87">
        <v>0</v>
      </c>
      <c r="R12" s="87">
        <v>1</v>
      </c>
      <c r="S12" s="126"/>
      <c r="T12" s="37"/>
      <c r="U12" s="87" t="s">
        <v>663</v>
      </c>
      <c r="V12" s="126">
        <v>0</v>
      </c>
    </row>
    <row r="13" spans="3:28" ht="15" customHeight="1" x14ac:dyDescent="0.25">
      <c r="C13" s="8">
        <v>6</v>
      </c>
      <c r="D13" s="17" t="s">
        <v>1263</v>
      </c>
      <c r="E13" s="123" t="s">
        <v>471</v>
      </c>
      <c r="F13" s="102" t="s">
        <v>214</v>
      </c>
      <c r="G13" s="103">
        <v>1</v>
      </c>
      <c r="H13" s="256" t="s">
        <v>1104</v>
      </c>
      <c r="I13" s="29" t="s">
        <v>815</v>
      </c>
      <c r="J13" s="124" t="s">
        <v>847</v>
      </c>
      <c r="K13" s="37">
        <v>0</v>
      </c>
      <c r="L13" s="87" t="s">
        <v>816</v>
      </c>
      <c r="M13" s="69">
        <v>5</v>
      </c>
      <c r="N13" s="229">
        <v>0</v>
      </c>
      <c r="O13" s="126"/>
      <c r="P13" s="87">
        <v>1</v>
      </c>
      <c r="Q13" s="87">
        <v>0</v>
      </c>
      <c r="R13" s="87">
        <v>1</v>
      </c>
      <c r="S13" s="126"/>
      <c r="T13" s="37"/>
      <c r="U13" s="87" t="s">
        <v>663</v>
      </c>
      <c r="V13" s="126">
        <v>0</v>
      </c>
    </row>
    <row r="14" spans="3:28" ht="15" customHeight="1" x14ac:dyDescent="0.25">
      <c r="C14" s="8">
        <v>7</v>
      </c>
      <c r="D14" s="17" t="s">
        <v>1264</v>
      </c>
      <c r="E14" s="123" t="s">
        <v>472</v>
      </c>
      <c r="F14" s="102" t="s">
        <v>214</v>
      </c>
      <c r="G14" s="107">
        <v>1</v>
      </c>
      <c r="H14" s="256" t="s">
        <v>1104</v>
      </c>
      <c r="I14" s="29" t="s">
        <v>815</v>
      </c>
      <c r="J14" s="124" t="s">
        <v>853</v>
      </c>
      <c r="K14" s="37">
        <v>0</v>
      </c>
      <c r="L14" s="87" t="s">
        <v>816</v>
      </c>
      <c r="M14" s="69">
        <v>5</v>
      </c>
      <c r="N14" s="229">
        <v>0</v>
      </c>
      <c r="O14" s="126"/>
      <c r="P14" s="87">
        <v>1</v>
      </c>
      <c r="Q14" s="87">
        <v>0</v>
      </c>
      <c r="R14" s="87">
        <v>1</v>
      </c>
      <c r="S14" s="126"/>
      <c r="T14" s="37"/>
      <c r="U14" s="87" t="s">
        <v>663</v>
      </c>
      <c r="V14" s="126">
        <v>0</v>
      </c>
    </row>
    <row r="15" spans="3:28" ht="15" customHeight="1" x14ac:dyDescent="0.25">
      <c r="C15" s="8">
        <v>8</v>
      </c>
      <c r="D15" s="17" t="s">
        <v>1265</v>
      </c>
      <c r="E15" s="123" t="s">
        <v>473</v>
      </c>
      <c r="F15" s="102" t="s">
        <v>214</v>
      </c>
      <c r="G15" s="103">
        <v>1</v>
      </c>
      <c r="H15" s="256" t="s">
        <v>1104</v>
      </c>
      <c r="I15" s="29" t="s">
        <v>815</v>
      </c>
      <c r="J15" s="124" t="s">
        <v>854</v>
      </c>
      <c r="K15" s="37">
        <v>0</v>
      </c>
      <c r="L15" s="87" t="s">
        <v>816</v>
      </c>
      <c r="M15" s="69">
        <v>6</v>
      </c>
      <c r="N15" s="229">
        <v>1</v>
      </c>
      <c r="O15" s="126"/>
      <c r="P15" s="87">
        <v>1</v>
      </c>
      <c r="Q15" s="87">
        <v>0</v>
      </c>
      <c r="R15" s="87">
        <v>1</v>
      </c>
      <c r="S15" s="126"/>
      <c r="T15" s="37"/>
      <c r="U15" s="87" t="s">
        <v>663</v>
      </c>
      <c r="V15" s="126">
        <v>0</v>
      </c>
    </row>
    <row r="16" spans="3:28" ht="15" customHeight="1" x14ac:dyDescent="0.25">
      <c r="C16" s="8">
        <v>9</v>
      </c>
      <c r="D16" s="17" t="s">
        <v>1266</v>
      </c>
      <c r="E16" s="123" t="s">
        <v>474</v>
      </c>
      <c r="F16" s="102" t="s">
        <v>214</v>
      </c>
      <c r="G16" s="103">
        <v>1</v>
      </c>
      <c r="H16" s="256" t="s">
        <v>1104</v>
      </c>
      <c r="I16" s="29" t="s">
        <v>815</v>
      </c>
      <c r="J16" s="124" t="s">
        <v>855</v>
      </c>
      <c r="K16" s="37">
        <v>0</v>
      </c>
      <c r="L16" s="87" t="s">
        <v>816</v>
      </c>
      <c r="M16" s="69">
        <v>6</v>
      </c>
      <c r="N16" s="229">
        <v>1</v>
      </c>
      <c r="O16" s="126"/>
      <c r="P16" s="87">
        <v>1</v>
      </c>
      <c r="Q16" s="87">
        <v>0</v>
      </c>
      <c r="R16" s="87">
        <v>1</v>
      </c>
      <c r="S16" s="126"/>
      <c r="T16" s="37"/>
      <c r="U16" s="87" t="s">
        <v>663</v>
      </c>
      <c r="V16" s="126">
        <v>0</v>
      </c>
    </row>
    <row r="17" spans="3:22" ht="15" customHeight="1" x14ac:dyDescent="0.25">
      <c r="C17" s="8">
        <v>10</v>
      </c>
      <c r="D17" s="17" t="s">
        <v>1267</v>
      </c>
      <c r="E17" s="123" t="s">
        <v>818</v>
      </c>
      <c r="F17" s="102" t="s">
        <v>214</v>
      </c>
      <c r="G17" s="107">
        <v>1</v>
      </c>
      <c r="H17" s="256" t="s">
        <v>1104</v>
      </c>
      <c r="I17" s="29" t="s">
        <v>815</v>
      </c>
      <c r="J17" s="124" t="s">
        <v>856</v>
      </c>
      <c r="K17" s="37">
        <v>0</v>
      </c>
      <c r="L17" s="87" t="s">
        <v>816</v>
      </c>
      <c r="M17" s="69">
        <v>7</v>
      </c>
      <c r="N17" s="229">
        <v>1</v>
      </c>
      <c r="O17" s="126"/>
      <c r="P17" s="87">
        <v>1</v>
      </c>
      <c r="Q17" s="87">
        <v>0</v>
      </c>
      <c r="R17" s="87">
        <v>1</v>
      </c>
      <c r="S17" s="126"/>
      <c r="T17" s="37"/>
      <c r="U17" s="87" t="s">
        <v>663</v>
      </c>
      <c r="V17" s="126">
        <v>0</v>
      </c>
    </row>
    <row r="18" spans="3:22" ht="15" customHeight="1" x14ac:dyDescent="0.25">
      <c r="C18" s="8">
        <v>11</v>
      </c>
      <c r="D18" s="17" t="s">
        <v>1268</v>
      </c>
      <c r="E18" s="123" t="s">
        <v>475</v>
      </c>
      <c r="F18" s="102" t="s">
        <v>214</v>
      </c>
      <c r="G18" s="103">
        <v>1</v>
      </c>
      <c r="H18" s="256" t="s">
        <v>1104</v>
      </c>
      <c r="I18" s="29" t="s">
        <v>815</v>
      </c>
      <c r="J18" s="124" t="s">
        <v>857</v>
      </c>
      <c r="K18" s="37">
        <v>0</v>
      </c>
      <c r="L18" s="87" t="s">
        <v>816</v>
      </c>
      <c r="M18" s="69">
        <v>6</v>
      </c>
      <c r="N18" s="229">
        <v>1</v>
      </c>
      <c r="O18" s="126"/>
      <c r="P18" s="87">
        <v>1</v>
      </c>
      <c r="Q18" s="87">
        <v>0</v>
      </c>
      <c r="R18" s="87">
        <v>1</v>
      </c>
      <c r="S18" s="126"/>
      <c r="T18" s="37"/>
      <c r="U18" s="87" t="s">
        <v>663</v>
      </c>
      <c r="V18" s="126">
        <v>0</v>
      </c>
    </row>
    <row r="19" spans="3:22" ht="15" customHeight="1" x14ac:dyDescent="0.25">
      <c r="C19" s="8">
        <v>12</v>
      </c>
      <c r="D19" s="17" t="s">
        <v>1269</v>
      </c>
      <c r="E19" s="123" t="s">
        <v>819</v>
      </c>
      <c r="F19" s="102" t="s">
        <v>214</v>
      </c>
      <c r="G19" s="103">
        <v>1</v>
      </c>
      <c r="H19" s="256" t="s">
        <v>1104</v>
      </c>
      <c r="I19" s="29" t="s">
        <v>815</v>
      </c>
      <c r="J19" s="124" t="s">
        <v>858</v>
      </c>
      <c r="K19" s="37">
        <v>0</v>
      </c>
      <c r="L19" s="87" t="s">
        <v>816</v>
      </c>
      <c r="M19" s="69">
        <v>6</v>
      </c>
      <c r="N19" s="229">
        <v>1</v>
      </c>
      <c r="O19" s="126"/>
      <c r="P19" s="87">
        <v>1</v>
      </c>
      <c r="Q19" s="87">
        <v>0</v>
      </c>
      <c r="R19" s="87">
        <v>1</v>
      </c>
      <c r="S19" s="126"/>
      <c r="T19" s="37"/>
      <c r="U19" s="87" t="s">
        <v>663</v>
      </c>
      <c r="V19" s="126">
        <v>0</v>
      </c>
    </row>
    <row r="20" spans="3:22" ht="15" customHeight="1" x14ac:dyDescent="0.25">
      <c r="C20" s="8">
        <v>13</v>
      </c>
      <c r="D20" s="17" t="s">
        <v>1270</v>
      </c>
      <c r="E20" s="123" t="s">
        <v>820</v>
      </c>
      <c r="F20" s="102" t="s">
        <v>214</v>
      </c>
      <c r="G20" s="107">
        <v>1</v>
      </c>
      <c r="H20" s="256" t="s">
        <v>1104</v>
      </c>
      <c r="I20" s="29" t="s">
        <v>815</v>
      </c>
      <c r="J20" s="124" t="s">
        <v>859</v>
      </c>
      <c r="K20" s="37">
        <v>0</v>
      </c>
      <c r="L20" s="87" t="s">
        <v>816</v>
      </c>
      <c r="M20" s="69">
        <v>6</v>
      </c>
      <c r="N20" s="229">
        <v>1</v>
      </c>
      <c r="O20" s="126"/>
      <c r="P20" s="87">
        <v>1</v>
      </c>
      <c r="Q20" s="87">
        <v>0</v>
      </c>
      <c r="R20" s="87">
        <v>1</v>
      </c>
      <c r="S20" s="126"/>
      <c r="T20" s="37"/>
      <c r="U20" s="87" t="s">
        <v>663</v>
      </c>
      <c r="V20" s="126">
        <v>0</v>
      </c>
    </row>
    <row r="21" spans="3:22" ht="15" customHeight="1" x14ac:dyDescent="0.25">
      <c r="C21" s="8">
        <v>14</v>
      </c>
      <c r="D21" s="17" t="s">
        <v>1271</v>
      </c>
      <c r="E21" s="123" t="s">
        <v>476</v>
      </c>
      <c r="F21" s="102" t="s">
        <v>214</v>
      </c>
      <c r="G21" s="103">
        <v>1</v>
      </c>
      <c r="H21" s="256" t="s">
        <v>1104</v>
      </c>
      <c r="I21" s="29" t="s">
        <v>815</v>
      </c>
      <c r="J21" s="124" t="s">
        <v>860</v>
      </c>
      <c r="K21" s="37">
        <v>0</v>
      </c>
      <c r="L21" s="87" t="s">
        <v>816</v>
      </c>
      <c r="M21" s="69">
        <v>6</v>
      </c>
      <c r="N21" s="229">
        <v>1</v>
      </c>
      <c r="O21" s="126"/>
      <c r="P21" s="87">
        <v>1</v>
      </c>
      <c r="Q21" s="87">
        <v>0</v>
      </c>
      <c r="R21" s="87">
        <v>1</v>
      </c>
      <c r="S21" s="126"/>
      <c r="T21" s="37"/>
      <c r="U21" s="87" t="s">
        <v>663</v>
      </c>
      <c r="V21" s="126">
        <v>0</v>
      </c>
    </row>
    <row r="22" spans="3:22" ht="15" customHeight="1" x14ac:dyDescent="0.25">
      <c r="C22" s="8">
        <v>15</v>
      </c>
      <c r="D22" s="17" t="s">
        <v>1272</v>
      </c>
      <c r="E22" s="123" t="s">
        <v>821</v>
      </c>
      <c r="F22" s="102" t="s">
        <v>214</v>
      </c>
      <c r="G22" s="103">
        <v>1</v>
      </c>
      <c r="H22" s="256" t="s">
        <v>1104</v>
      </c>
      <c r="I22" s="29" t="s">
        <v>815</v>
      </c>
      <c r="J22" s="124" t="s">
        <v>861</v>
      </c>
      <c r="K22" s="37">
        <v>0</v>
      </c>
      <c r="L22" s="87" t="s">
        <v>816</v>
      </c>
      <c r="M22" s="69">
        <v>5</v>
      </c>
      <c r="N22" s="229">
        <v>1</v>
      </c>
      <c r="O22" s="126"/>
      <c r="P22" s="87">
        <v>1</v>
      </c>
      <c r="Q22" s="87">
        <v>0</v>
      </c>
      <c r="R22" s="87">
        <v>1</v>
      </c>
      <c r="S22" s="126"/>
      <c r="T22" s="37"/>
      <c r="U22" s="87" t="s">
        <v>663</v>
      </c>
      <c r="V22" s="126">
        <v>0</v>
      </c>
    </row>
    <row r="23" spans="3:22" ht="15" customHeight="1" x14ac:dyDescent="0.25">
      <c r="C23" s="8">
        <v>16</v>
      </c>
      <c r="D23" s="17" t="s">
        <v>1273</v>
      </c>
      <c r="E23" s="123" t="s">
        <v>477</v>
      </c>
      <c r="F23" s="102" t="s">
        <v>214</v>
      </c>
      <c r="G23" s="107">
        <v>1</v>
      </c>
      <c r="H23" s="256" t="s">
        <v>1104</v>
      </c>
      <c r="I23" s="29" t="s">
        <v>815</v>
      </c>
      <c r="J23" s="124" t="s">
        <v>862</v>
      </c>
      <c r="K23" s="37">
        <v>0</v>
      </c>
      <c r="L23" s="87" t="s">
        <v>816</v>
      </c>
      <c r="M23" s="69">
        <v>6</v>
      </c>
      <c r="N23" s="229">
        <v>0</v>
      </c>
      <c r="O23" s="126"/>
      <c r="P23" s="87">
        <v>1</v>
      </c>
      <c r="Q23" s="87">
        <v>0</v>
      </c>
      <c r="R23" s="87">
        <v>1</v>
      </c>
      <c r="S23" s="126"/>
      <c r="T23" s="37"/>
      <c r="U23" s="87" t="s">
        <v>663</v>
      </c>
      <c r="V23" s="126">
        <v>0</v>
      </c>
    </row>
    <row r="24" spans="3:22" ht="15" customHeight="1" x14ac:dyDescent="0.25">
      <c r="C24" s="8">
        <v>17</v>
      </c>
      <c r="D24" s="17" t="s">
        <v>1274</v>
      </c>
      <c r="E24" s="123" t="s">
        <v>478</v>
      </c>
      <c r="F24" s="102" t="s">
        <v>214</v>
      </c>
      <c r="G24" s="103">
        <v>1</v>
      </c>
      <c r="H24" s="256" t="s">
        <v>1104</v>
      </c>
      <c r="I24" s="29" t="s">
        <v>815</v>
      </c>
      <c r="J24" s="124" t="s">
        <v>863</v>
      </c>
      <c r="K24" s="37">
        <v>0</v>
      </c>
      <c r="L24" s="87" t="s">
        <v>816</v>
      </c>
      <c r="M24" s="69">
        <v>6</v>
      </c>
      <c r="N24" s="229">
        <v>1</v>
      </c>
      <c r="O24" s="126"/>
      <c r="P24" s="87">
        <v>1</v>
      </c>
      <c r="Q24" s="87">
        <v>0</v>
      </c>
      <c r="R24" s="87">
        <v>1</v>
      </c>
      <c r="S24" s="126"/>
      <c r="T24" s="37"/>
      <c r="U24" s="87" t="s">
        <v>663</v>
      </c>
      <c r="V24" s="126">
        <v>0</v>
      </c>
    </row>
    <row r="25" spans="3:22" ht="15" customHeight="1" x14ac:dyDescent="0.25">
      <c r="C25" s="8">
        <v>18</v>
      </c>
      <c r="D25" s="17" t="s">
        <v>1275</v>
      </c>
      <c r="E25" s="123" t="s">
        <v>479</v>
      </c>
      <c r="F25" s="102" t="s">
        <v>214</v>
      </c>
      <c r="G25" s="103">
        <v>1</v>
      </c>
      <c r="H25" s="256" t="s">
        <v>1104</v>
      </c>
      <c r="I25" s="29" t="s">
        <v>815</v>
      </c>
      <c r="J25" s="124" t="s">
        <v>864</v>
      </c>
      <c r="K25" s="37">
        <v>0</v>
      </c>
      <c r="L25" s="87" t="s">
        <v>816</v>
      </c>
      <c r="M25" s="69">
        <v>5</v>
      </c>
      <c r="N25" s="229">
        <v>1</v>
      </c>
      <c r="O25" s="126"/>
      <c r="P25" s="87">
        <v>1</v>
      </c>
      <c r="Q25" s="87">
        <v>0</v>
      </c>
      <c r="R25" s="87">
        <v>1</v>
      </c>
      <c r="S25" s="126"/>
      <c r="T25" s="37"/>
      <c r="U25" s="87" t="s">
        <v>663</v>
      </c>
      <c r="V25" s="126">
        <v>0</v>
      </c>
    </row>
    <row r="26" spans="3:22" ht="15" customHeight="1" x14ac:dyDescent="0.25">
      <c r="C26" s="8">
        <v>19</v>
      </c>
      <c r="D26" s="17" t="s">
        <v>1276</v>
      </c>
      <c r="E26" s="123" t="s">
        <v>480</v>
      </c>
      <c r="F26" s="102" t="s">
        <v>214</v>
      </c>
      <c r="G26" s="107">
        <v>1</v>
      </c>
      <c r="H26" s="256" t="s">
        <v>1104</v>
      </c>
      <c r="I26" s="29" t="s">
        <v>815</v>
      </c>
      <c r="J26" s="124" t="s">
        <v>865</v>
      </c>
      <c r="K26" s="37">
        <v>0</v>
      </c>
      <c r="L26" s="87" t="s">
        <v>816</v>
      </c>
      <c r="M26" s="69">
        <v>6</v>
      </c>
      <c r="N26" s="229">
        <v>1</v>
      </c>
      <c r="O26" s="126"/>
      <c r="P26" s="87">
        <v>1</v>
      </c>
      <c r="Q26" s="87">
        <v>0</v>
      </c>
      <c r="R26" s="87">
        <v>1</v>
      </c>
      <c r="S26" s="126"/>
      <c r="T26" s="37"/>
      <c r="U26" s="87" t="s">
        <v>663</v>
      </c>
      <c r="V26" s="126">
        <v>0</v>
      </c>
    </row>
    <row r="27" spans="3:22" ht="15" customHeight="1" x14ac:dyDescent="0.25">
      <c r="C27" s="8">
        <v>20</v>
      </c>
      <c r="D27" s="17" t="s">
        <v>1277</v>
      </c>
      <c r="E27" s="123" t="s">
        <v>481</v>
      </c>
      <c r="F27" s="102" t="s">
        <v>214</v>
      </c>
      <c r="G27" s="103">
        <v>1</v>
      </c>
      <c r="H27" s="256" t="s">
        <v>1104</v>
      </c>
      <c r="I27" s="29" t="s">
        <v>815</v>
      </c>
      <c r="J27" s="124" t="s">
        <v>866</v>
      </c>
      <c r="K27" s="37">
        <v>0</v>
      </c>
      <c r="L27" s="87" t="s">
        <v>816</v>
      </c>
      <c r="M27" s="69">
        <v>4</v>
      </c>
      <c r="N27" s="229">
        <v>0</v>
      </c>
      <c r="O27" s="126"/>
      <c r="P27" s="87">
        <v>1</v>
      </c>
      <c r="Q27" s="87">
        <v>0</v>
      </c>
      <c r="R27" s="87">
        <v>1</v>
      </c>
      <c r="S27" s="126"/>
      <c r="T27" s="37"/>
      <c r="U27" s="87" t="s">
        <v>663</v>
      </c>
      <c r="V27" s="126">
        <v>0</v>
      </c>
    </row>
    <row r="28" spans="3:22" ht="15" customHeight="1" x14ac:dyDescent="0.25">
      <c r="C28" s="8">
        <v>21</v>
      </c>
      <c r="D28" s="17" t="s">
        <v>1278</v>
      </c>
      <c r="E28" s="123" t="s">
        <v>482</v>
      </c>
      <c r="F28" s="102" t="s">
        <v>214</v>
      </c>
      <c r="G28" s="103">
        <v>1</v>
      </c>
      <c r="H28" s="256" t="s">
        <v>1104</v>
      </c>
      <c r="I28" s="29" t="s">
        <v>815</v>
      </c>
      <c r="J28" s="124" t="s">
        <v>867</v>
      </c>
      <c r="K28" s="37">
        <v>0</v>
      </c>
      <c r="L28" s="87" t="s">
        <v>816</v>
      </c>
      <c r="M28" s="69">
        <v>4</v>
      </c>
      <c r="N28" s="229">
        <v>1</v>
      </c>
      <c r="O28" s="126"/>
      <c r="P28" s="87">
        <v>1</v>
      </c>
      <c r="Q28" s="87">
        <v>0</v>
      </c>
      <c r="R28" s="87">
        <v>0</v>
      </c>
      <c r="S28" s="126"/>
      <c r="T28" s="37"/>
      <c r="U28" s="87" t="s">
        <v>663</v>
      </c>
      <c r="V28" s="126">
        <v>0</v>
      </c>
    </row>
    <row r="29" spans="3:22" ht="15" customHeight="1" x14ac:dyDescent="0.25">
      <c r="C29" s="8">
        <v>22</v>
      </c>
      <c r="D29" s="17" t="s">
        <v>1279</v>
      </c>
      <c r="E29" s="123" t="s">
        <v>483</v>
      </c>
      <c r="F29" s="102" t="s">
        <v>214</v>
      </c>
      <c r="G29" s="107">
        <v>1</v>
      </c>
      <c r="H29" s="256" t="s">
        <v>1104</v>
      </c>
      <c r="I29" s="29" t="s">
        <v>815</v>
      </c>
      <c r="J29" s="124" t="s">
        <v>868</v>
      </c>
      <c r="K29" s="37">
        <v>0</v>
      </c>
      <c r="L29" s="87" t="s">
        <v>816</v>
      </c>
      <c r="M29" s="69">
        <v>6</v>
      </c>
      <c r="N29" s="229">
        <v>1</v>
      </c>
      <c r="O29" s="126"/>
      <c r="P29" s="87">
        <v>1</v>
      </c>
      <c r="Q29" s="87">
        <v>0</v>
      </c>
      <c r="R29" s="87">
        <v>1</v>
      </c>
      <c r="S29" s="126"/>
      <c r="T29" s="37"/>
      <c r="U29" s="87" t="s">
        <v>663</v>
      </c>
      <c r="V29" s="126">
        <v>0</v>
      </c>
    </row>
    <row r="30" spans="3:22" ht="15" customHeight="1" x14ac:dyDescent="0.25">
      <c r="C30" s="8">
        <v>23</v>
      </c>
      <c r="D30" s="17" t="s">
        <v>1280</v>
      </c>
      <c r="E30" s="123" t="s">
        <v>484</v>
      </c>
      <c r="F30" s="102" t="s">
        <v>214</v>
      </c>
      <c r="G30" s="103">
        <v>1</v>
      </c>
      <c r="H30" s="256" t="s">
        <v>1104</v>
      </c>
      <c r="I30" s="29" t="s">
        <v>815</v>
      </c>
      <c r="J30" s="124" t="s">
        <v>869</v>
      </c>
      <c r="K30" s="37">
        <v>0</v>
      </c>
      <c r="L30" s="87" t="s">
        <v>816</v>
      </c>
      <c r="M30" s="69">
        <v>6</v>
      </c>
      <c r="N30" s="229">
        <v>0</v>
      </c>
      <c r="O30" s="126"/>
      <c r="P30" s="87">
        <v>1</v>
      </c>
      <c r="Q30" s="87">
        <v>0</v>
      </c>
      <c r="R30" s="87">
        <v>1</v>
      </c>
      <c r="S30" s="126"/>
      <c r="T30" s="37"/>
      <c r="U30" s="87" t="s">
        <v>663</v>
      </c>
      <c r="V30" s="126">
        <v>0</v>
      </c>
    </row>
    <row r="31" spans="3:22" ht="37.5" customHeight="1" x14ac:dyDescent="0.25"/>
    <row r="32" spans="3:22" ht="15" customHeight="1" x14ac:dyDescent="0.25">
      <c r="C32" s="37">
        <v>24</v>
      </c>
      <c r="D32" s="355" t="s">
        <v>1428</v>
      </c>
      <c r="E32" s="355" t="s">
        <v>1429</v>
      </c>
      <c r="F32" s="102" t="s">
        <v>214</v>
      </c>
      <c r="G32" s="37">
        <v>1</v>
      </c>
      <c r="H32" s="37" t="s">
        <v>1105</v>
      </c>
      <c r="I32" s="37" t="s">
        <v>1430</v>
      </c>
      <c r="J32" s="355" t="s">
        <v>1428</v>
      </c>
      <c r="K32" s="37">
        <v>0</v>
      </c>
      <c r="L32" s="37" t="s">
        <v>1431</v>
      </c>
      <c r="M32" s="37">
        <v>2</v>
      </c>
      <c r="N32" s="37">
        <v>0</v>
      </c>
      <c r="O32" s="37"/>
      <c r="P32" s="37">
        <v>0</v>
      </c>
      <c r="Q32" s="37">
        <v>0</v>
      </c>
      <c r="R32" s="37">
        <v>0</v>
      </c>
      <c r="S32" s="37"/>
      <c r="T32" s="37"/>
      <c r="U32" s="37">
        <v>0</v>
      </c>
      <c r="V32" s="37">
        <v>0</v>
      </c>
    </row>
    <row r="33" spans="3:22" x14ac:dyDescent="0.25">
      <c r="C33" s="37">
        <v>25</v>
      </c>
      <c r="D33" s="37" t="s">
        <v>1432</v>
      </c>
      <c r="E33" s="37" t="s">
        <v>1433</v>
      </c>
      <c r="F33" s="102" t="s">
        <v>214</v>
      </c>
      <c r="G33" s="37">
        <v>1</v>
      </c>
      <c r="H33" s="37" t="s">
        <v>1105</v>
      </c>
      <c r="I33" s="37" t="s">
        <v>1430</v>
      </c>
      <c r="J33" s="37" t="s">
        <v>1432</v>
      </c>
      <c r="K33" s="37">
        <v>0</v>
      </c>
      <c r="L33" s="37" t="s">
        <v>1431</v>
      </c>
      <c r="M33" s="37">
        <v>2</v>
      </c>
      <c r="N33" s="37">
        <v>0</v>
      </c>
      <c r="O33" s="37"/>
      <c r="P33" s="37">
        <v>1</v>
      </c>
      <c r="Q33" s="37">
        <v>0</v>
      </c>
      <c r="R33" s="37">
        <v>0</v>
      </c>
      <c r="S33" s="37"/>
      <c r="T33" s="37"/>
      <c r="U33" s="37">
        <v>0</v>
      </c>
      <c r="V33" s="37">
        <v>0</v>
      </c>
    </row>
    <row r="34" spans="3:22" x14ac:dyDescent="0.25">
      <c r="C34" s="37">
        <v>26</v>
      </c>
      <c r="D34" s="37" t="s">
        <v>1434</v>
      </c>
      <c r="E34" s="37" t="s">
        <v>1435</v>
      </c>
      <c r="F34" s="102" t="s">
        <v>214</v>
      </c>
      <c r="G34" s="37">
        <v>1</v>
      </c>
      <c r="H34" s="37" t="s">
        <v>1105</v>
      </c>
      <c r="I34" s="37" t="s">
        <v>1430</v>
      </c>
      <c r="J34" s="37" t="s">
        <v>1434</v>
      </c>
      <c r="K34" s="37">
        <v>0</v>
      </c>
      <c r="L34" s="37" t="s">
        <v>1431</v>
      </c>
      <c r="M34" s="37">
        <v>0</v>
      </c>
      <c r="N34" s="37">
        <v>0</v>
      </c>
      <c r="O34" s="37"/>
      <c r="P34" s="37">
        <v>0</v>
      </c>
      <c r="Q34" s="37">
        <v>0</v>
      </c>
      <c r="R34" s="37">
        <v>0</v>
      </c>
      <c r="S34" s="37"/>
      <c r="T34" s="37"/>
      <c r="U34" s="37">
        <v>0</v>
      </c>
      <c r="V34" s="37">
        <v>0</v>
      </c>
    </row>
    <row r="35" spans="3:22" x14ac:dyDescent="0.25">
      <c r="C35" s="37">
        <v>27</v>
      </c>
      <c r="D35" s="37" t="s">
        <v>1436</v>
      </c>
      <c r="E35" s="37" t="s">
        <v>1437</v>
      </c>
      <c r="F35" s="102" t="s">
        <v>214</v>
      </c>
      <c r="G35" s="37">
        <v>1</v>
      </c>
      <c r="H35" s="37" t="s">
        <v>1105</v>
      </c>
      <c r="I35" s="37" t="s">
        <v>1430</v>
      </c>
      <c r="J35" s="37" t="s">
        <v>1436</v>
      </c>
      <c r="K35" s="37">
        <v>0</v>
      </c>
      <c r="L35" s="37" t="s">
        <v>1431</v>
      </c>
      <c r="M35" s="37">
        <v>0</v>
      </c>
      <c r="N35" s="37">
        <v>0</v>
      </c>
      <c r="O35" s="37"/>
      <c r="P35" s="37">
        <v>1</v>
      </c>
      <c r="Q35" s="37">
        <v>0</v>
      </c>
      <c r="R35" s="37">
        <v>0</v>
      </c>
      <c r="S35" s="37"/>
      <c r="T35" s="37"/>
      <c r="U35" s="37">
        <v>0</v>
      </c>
      <c r="V35" s="37">
        <v>0</v>
      </c>
    </row>
    <row r="36" spans="3:22" x14ac:dyDescent="0.25">
      <c r="C36" s="37">
        <v>28</v>
      </c>
      <c r="D36" s="37" t="s">
        <v>1438</v>
      </c>
      <c r="E36" s="37" t="s">
        <v>1439</v>
      </c>
      <c r="F36" s="102" t="s">
        <v>214</v>
      </c>
      <c r="G36" s="37">
        <v>1</v>
      </c>
      <c r="H36" s="37" t="s">
        <v>1105</v>
      </c>
      <c r="I36" s="37" t="s">
        <v>1430</v>
      </c>
      <c r="J36" s="37" t="s">
        <v>1438</v>
      </c>
      <c r="K36" s="37">
        <v>0</v>
      </c>
      <c r="L36" s="37" t="s">
        <v>1431</v>
      </c>
      <c r="M36" s="37">
        <v>0</v>
      </c>
      <c r="N36" s="37">
        <v>0</v>
      </c>
      <c r="O36" s="37"/>
      <c r="P36" s="37">
        <v>0</v>
      </c>
      <c r="Q36" s="37">
        <v>0</v>
      </c>
      <c r="R36" s="37">
        <v>0</v>
      </c>
      <c r="S36" s="37"/>
      <c r="T36" s="37"/>
      <c r="U36" s="37">
        <v>0</v>
      </c>
      <c r="V36" s="37">
        <v>0</v>
      </c>
    </row>
    <row r="37" spans="3:22" ht="30" x14ac:dyDescent="0.25">
      <c r="C37" s="409">
        <v>29</v>
      </c>
      <c r="D37" s="17" t="s">
        <v>1281</v>
      </c>
      <c r="E37" s="410" t="s">
        <v>485</v>
      </c>
      <c r="F37" s="429" t="s">
        <v>822</v>
      </c>
      <c r="G37" s="105"/>
      <c r="H37" s="105"/>
      <c r="I37" s="411" t="s">
        <v>815</v>
      </c>
      <c r="J37" s="124" t="s">
        <v>823</v>
      </c>
      <c r="K37" s="412">
        <v>0</v>
      </c>
      <c r="L37" s="413" t="s">
        <v>816</v>
      </c>
      <c r="M37" s="414">
        <v>1</v>
      </c>
      <c r="N37" s="415">
        <v>0</v>
      </c>
      <c r="O37" s="415"/>
      <c r="P37" s="413">
        <v>1</v>
      </c>
      <c r="Q37" s="413">
        <v>0</v>
      </c>
      <c r="R37" s="413">
        <v>0</v>
      </c>
      <c r="S37" s="416"/>
      <c r="T37" s="412"/>
      <c r="U37" s="412">
        <v>0</v>
      </c>
      <c r="V37" s="416">
        <v>0</v>
      </c>
    </row>
    <row r="47" spans="3:22" ht="15" customHeight="1" x14ac:dyDescent="0.25"/>
    <row r="48" spans="3:22" ht="78.75" customHeight="1" x14ac:dyDescent="0.25"/>
    <row r="51" ht="15" customHeight="1" x14ac:dyDescent="0.25"/>
    <row r="53" ht="30" customHeight="1" x14ac:dyDescent="0.25"/>
    <row r="73" spans="3:5" x14ac:dyDescent="0.25">
      <c r="C73" s="37">
        <v>1</v>
      </c>
      <c r="D73" s="15" t="s">
        <v>501</v>
      </c>
      <c r="E73" s="17" t="s">
        <v>467</v>
      </c>
    </row>
    <row r="74" spans="3:5" x14ac:dyDescent="0.25">
      <c r="C74" s="37">
        <v>2</v>
      </c>
      <c r="D74" s="15" t="s">
        <v>502</v>
      </c>
      <c r="E74" s="17" t="s">
        <v>468</v>
      </c>
    </row>
    <row r="75" spans="3:5" x14ac:dyDescent="0.25">
      <c r="C75" s="37">
        <v>3</v>
      </c>
      <c r="D75" s="16" t="s">
        <v>490</v>
      </c>
      <c r="E75" s="17" t="s">
        <v>469</v>
      </c>
    </row>
    <row r="76" spans="3:5" x14ac:dyDescent="0.25">
      <c r="C76" s="37">
        <v>4</v>
      </c>
      <c r="D76" s="17" t="s">
        <v>503</v>
      </c>
      <c r="E76" s="17" t="s">
        <v>470</v>
      </c>
    </row>
    <row r="77" spans="3:5" x14ac:dyDescent="0.25">
      <c r="C77" s="37">
        <v>5</v>
      </c>
      <c r="D77" s="17" t="s">
        <v>504</v>
      </c>
      <c r="E77" s="17" t="s">
        <v>471</v>
      </c>
    </row>
    <row r="78" spans="3:5" x14ac:dyDescent="0.25">
      <c r="C78" s="37">
        <v>6</v>
      </c>
      <c r="D78" s="17" t="s">
        <v>505</v>
      </c>
      <c r="E78" s="17" t="s">
        <v>472</v>
      </c>
    </row>
    <row r="79" spans="3:5" x14ac:dyDescent="0.25">
      <c r="C79" s="37">
        <v>7</v>
      </c>
      <c r="D79" s="17" t="s">
        <v>506</v>
      </c>
      <c r="E79" s="17" t="s">
        <v>473</v>
      </c>
    </row>
    <row r="80" spans="3:5" x14ac:dyDescent="0.25">
      <c r="C80" s="37">
        <v>8</v>
      </c>
      <c r="D80" s="17" t="s">
        <v>507</v>
      </c>
      <c r="E80" s="17" t="s">
        <v>474</v>
      </c>
    </row>
    <row r="81" spans="3:5" x14ac:dyDescent="0.25">
      <c r="C81" s="37">
        <v>9</v>
      </c>
      <c r="D81" s="17" t="s">
        <v>508</v>
      </c>
      <c r="E81" s="17" t="s">
        <v>713</v>
      </c>
    </row>
    <row r="82" spans="3:5" x14ac:dyDescent="0.25">
      <c r="C82" s="37">
        <v>10</v>
      </c>
      <c r="D82" s="17" t="s">
        <v>509</v>
      </c>
      <c r="E82" s="17" t="s">
        <v>475</v>
      </c>
    </row>
    <row r="83" spans="3:5" x14ac:dyDescent="0.25">
      <c r="C83" s="37">
        <v>11</v>
      </c>
      <c r="D83" s="17" t="s">
        <v>510</v>
      </c>
      <c r="E83" s="17" t="s">
        <v>712</v>
      </c>
    </row>
    <row r="84" spans="3:5" x14ac:dyDescent="0.25">
      <c r="C84" s="37">
        <v>12</v>
      </c>
      <c r="D84" s="17" t="s">
        <v>511</v>
      </c>
      <c r="E84" s="17" t="s">
        <v>714</v>
      </c>
    </row>
    <row r="85" spans="3:5" x14ac:dyDescent="0.25">
      <c r="C85" s="37">
        <v>13</v>
      </c>
      <c r="D85" s="17" t="s">
        <v>512</v>
      </c>
      <c r="E85" s="17" t="s">
        <v>476</v>
      </c>
    </row>
    <row r="86" spans="3:5" x14ac:dyDescent="0.25">
      <c r="C86" s="37">
        <v>14</v>
      </c>
      <c r="D86" s="17" t="s">
        <v>513</v>
      </c>
      <c r="E86" s="17" t="s">
        <v>715</v>
      </c>
    </row>
    <row r="87" spans="3:5" x14ac:dyDescent="0.25">
      <c r="C87" s="37">
        <v>15</v>
      </c>
      <c r="D87" s="17" t="s">
        <v>514</v>
      </c>
      <c r="E87" s="17" t="s">
        <v>477</v>
      </c>
    </row>
    <row r="88" spans="3:5" x14ac:dyDescent="0.25">
      <c r="C88" s="37">
        <v>16</v>
      </c>
      <c r="D88" s="17" t="s">
        <v>515</v>
      </c>
      <c r="E88" s="17" t="s">
        <v>478</v>
      </c>
    </row>
    <row r="89" spans="3:5" x14ac:dyDescent="0.25">
      <c r="C89" s="37">
        <v>17</v>
      </c>
      <c r="D89" s="17" t="s">
        <v>516</v>
      </c>
      <c r="E89" s="17" t="s">
        <v>479</v>
      </c>
    </row>
    <row r="90" spans="3:5" x14ac:dyDescent="0.25">
      <c r="C90" s="37">
        <v>18</v>
      </c>
      <c r="D90" s="17" t="s">
        <v>517</v>
      </c>
      <c r="E90" s="17" t="s">
        <v>480</v>
      </c>
    </row>
    <row r="91" spans="3:5" x14ac:dyDescent="0.25">
      <c r="C91" s="37">
        <v>19</v>
      </c>
      <c r="D91" s="17" t="s">
        <v>518</v>
      </c>
      <c r="E91" s="17" t="s">
        <v>481</v>
      </c>
    </row>
    <row r="92" spans="3:5" ht="30" x14ac:dyDescent="0.25">
      <c r="C92" s="37">
        <v>20</v>
      </c>
      <c r="D92" s="17" t="s">
        <v>519</v>
      </c>
      <c r="E92" s="17" t="s">
        <v>482</v>
      </c>
    </row>
    <row r="93" spans="3:5" x14ac:dyDescent="0.25">
      <c r="C93" s="37">
        <v>21</v>
      </c>
      <c r="D93" s="17" t="s">
        <v>520</v>
      </c>
      <c r="E93" s="17" t="s">
        <v>483</v>
      </c>
    </row>
    <row r="94" spans="3:5" x14ac:dyDescent="0.25">
      <c r="C94" s="37">
        <v>22</v>
      </c>
      <c r="D94" s="17" t="s">
        <v>491</v>
      </c>
      <c r="E94" s="17" t="s">
        <v>484</v>
      </c>
    </row>
    <row r="95" spans="3:5" ht="30" x14ac:dyDescent="0.25">
      <c r="C95" s="37">
        <v>23</v>
      </c>
      <c r="D95" s="17" t="s">
        <v>492</v>
      </c>
      <c r="E95" s="17" t="s">
        <v>485</v>
      </c>
    </row>
  </sheetData>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s>
    <customSheetView guid="{F9E77D3E-9512-4655-8DC5-CBCB6D76B9C5}" scale="80" fitToPage="1" showAutoFilter="1">
      <selection activeCell="H29" sqref="H29"/>
      <pageMargins left="0.7" right="0.7" top="0.75" bottom="0.75" header="0.3" footer="0.3"/>
      <pageSetup paperSize="9" scale="41" orientation="landscape" r:id="rId1"/>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D9685D2E-3084-4AF6-8DBA-5592BEF27847}" scale="80" showPageBreaks="1" fitToPage="1" printArea="1" showAutoFilter="1">
      <selection activeCell="H29" sqref="H29"/>
      <pageMargins left="0.7" right="0.7" top="0.75" bottom="0.75" header="0.3" footer="0.3"/>
      <pageSetup paperSize="9" scale="41" orientation="landscape" r:id="rId2"/>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1B6A4866-A5AB-480B-A411-F20888958AF4}" scale="80" showPageBreaks="1" fitToPage="1" printArea="1" showAutoFilter="1">
      <selection activeCell="H29" sqref="H29"/>
      <pageMargins left="0.7" right="0.7" top="0.75" bottom="0.75" header="0.3" footer="0.3"/>
      <pageSetup paperSize="9" scale="42" orientation="landscape" r:id="rId3"/>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5448D88C-FF86-4D3F-8490-F2F239C6F324}" scale="80" fitToPage="1" showAutoFilter="1">
      <selection activeCell="H29" sqref="H29"/>
      <pageMargins left="0.7" right="0.7" top="0.75" bottom="0.75" header="0.3" footer="0.3"/>
      <pageSetup paperSize="9" scale="42" orientation="landscape" r:id="rId4"/>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BD98B3E9-7C13-41E6-82C5-392E91EC622B}" scale="80" fitToPage="1" showAutoFilter="1">
      <selection activeCell="H29" sqref="H29"/>
      <pageMargins left="0.7" right="0.7" top="0.75" bottom="0.75" header="0.3" footer="0.3"/>
      <pageSetup paperSize="9" scale="41" orientation="landscape" horizontalDpi="0" verticalDpi="0" r:id="rId5"/>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6EC6FC78-CAF0-4B41-BCBC-C0FF1BFCA410}" scale="80" fitToPage="1" showAutoFilter="1">
      <selection activeCell="H29" sqref="H29"/>
      <pageMargins left="0.7" right="0.7" top="0.75" bottom="0.75" header="0.3" footer="0.3"/>
      <pageSetup paperSize="9" scale="41" orientation="landscape" r:id="rId6"/>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EBBD5757-E7AD-4688-ABF4-2AE9E930BC4B}" scale="80" fitToPage="1" showAutoFilter="1">
      <selection activeCell="H29" sqref="H29"/>
      <pageMargins left="0.7" right="0.7" top="0.75" bottom="0.75" header="0.3" footer="0.3"/>
      <pageSetup paperSize="9" scale="41" orientation="landscape" r:id="rId7"/>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60861627-6CD5-4083-8CA7-D44B15F4A9CE}" scale="80" showPageBreaks="1" fitToPage="1" printArea="1" showAutoFilter="1">
      <selection activeCell="H29" sqref="H29"/>
      <pageMargins left="0.7" right="0.7" top="0.75" bottom="0.75" header="0.3" footer="0.3"/>
      <pageSetup paperSize="9" scale="41" orientation="landscape" r:id="rId8"/>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s>
  <mergeCells count="19">
    <mergeCell ref="Y4:Z4"/>
    <mergeCell ref="AA4:AB4"/>
    <mergeCell ref="W5:X5"/>
    <mergeCell ref="Y5:Z5"/>
    <mergeCell ref="AA5:AB5"/>
    <mergeCell ref="W4:X4"/>
    <mergeCell ref="J6:J7"/>
    <mergeCell ref="K5:U5"/>
    <mergeCell ref="L6:L7"/>
    <mergeCell ref="K6:K7"/>
    <mergeCell ref="M6:O6"/>
    <mergeCell ref="P6:U6"/>
    <mergeCell ref="D6:D7"/>
    <mergeCell ref="C6:C7"/>
    <mergeCell ref="I6:I7"/>
    <mergeCell ref="H6:H7"/>
    <mergeCell ref="G6:G7"/>
    <mergeCell ref="F6:F7"/>
    <mergeCell ref="E6:E7"/>
  </mergeCells>
  <pageMargins left="0.7" right="0.7" top="0.75" bottom="0.75" header="0.3" footer="0.3"/>
  <pageSetup paperSize="9" scale="41" orientation="landscape"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filterMode="1">
    <pageSetUpPr fitToPage="1"/>
  </sheetPr>
  <dimension ref="A1:Z17"/>
  <sheetViews>
    <sheetView zoomScale="70" zoomScaleNormal="70" workbookViewId="0">
      <selection activeCell="A17" sqref="A17:T17"/>
    </sheetView>
  </sheetViews>
  <sheetFormatPr defaultRowHeight="50.1" customHeight="1" x14ac:dyDescent="0.25"/>
  <cols>
    <col min="2" max="2" width="66" customWidth="1"/>
    <col min="3" max="3" width="26.140625" customWidth="1"/>
    <col min="7" max="7" width="27.42578125" customWidth="1"/>
    <col min="8" max="8" width="32.42578125" customWidth="1"/>
    <col min="10" max="10" width="12" customWidth="1"/>
    <col min="11" max="13" width="14.7109375" customWidth="1"/>
    <col min="14" max="14" width="12.7109375" customWidth="1"/>
    <col min="15" max="15" width="11.140625" customWidth="1"/>
    <col min="18" max="18" width="9" customWidth="1"/>
    <col min="19" max="19" width="12.140625" customWidth="1"/>
  </cols>
  <sheetData>
    <row r="1" spans="1:26" ht="24" customHeight="1" x14ac:dyDescent="0.25">
      <c r="A1" s="1230" t="s">
        <v>747</v>
      </c>
      <c r="B1" s="1231"/>
      <c r="C1" s="1232"/>
      <c r="D1" s="136"/>
      <c r="E1" s="136"/>
      <c r="F1" s="136"/>
      <c r="G1" s="136"/>
      <c r="H1" s="136"/>
      <c r="I1" s="136"/>
      <c r="J1" s="136"/>
      <c r="K1" s="136"/>
      <c r="L1" s="136"/>
      <c r="M1" s="136"/>
      <c r="N1" s="136"/>
      <c r="O1" s="136"/>
      <c r="P1" s="136"/>
      <c r="Q1" s="136"/>
      <c r="R1" s="136"/>
      <c r="S1" s="136"/>
      <c r="T1" s="136"/>
      <c r="U1" s="1125" t="s">
        <v>1514</v>
      </c>
      <c r="V1" s="1125"/>
      <c r="W1" s="1125" t="s">
        <v>1514</v>
      </c>
      <c r="X1" s="1125"/>
      <c r="Y1" s="1125" t="s">
        <v>1514</v>
      </c>
      <c r="Z1" s="1125"/>
    </row>
    <row r="2" spans="1:26" ht="50.1" customHeight="1" x14ac:dyDescent="0.25">
      <c r="A2" s="136"/>
      <c r="B2" s="137"/>
      <c r="C2" s="137"/>
      <c r="D2" s="137"/>
      <c r="E2" s="31"/>
      <c r="F2" s="31"/>
      <c r="G2" s="136"/>
      <c r="H2" s="31"/>
      <c r="I2" s="1174" t="s">
        <v>593</v>
      </c>
      <c r="J2" s="1175"/>
      <c r="K2" s="1175"/>
      <c r="L2" s="1175"/>
      <c r="M2" s="1175"/>
      <c r="N2" s="1175"/>
      <c r="O2" s="1175"/>
      <c r="P2" s="1175"/>
      <c r="Q2" s="1175"/>
      <c r="R2" s="1175"/>
      <c r="S2" s="1176"/>
      <c r="T2" s="136"/>
      <c r="U2" s="1125" t="s">
        <v>1517</v>
      </c>
      <c r="V2" s="1125"/>
      <c r="W2" s="1125" t="s">
        <v>1518</v>
      </c>
      <c r="X2" s="1125"/>
      <c r="Y2" s="1125" t="s">
        <v>836</v>
      </c>
      <c r="Z2" s="1125"/>
    </row>
    <row r="3" spans="1:26" ht="50.1" customHeight="1" x14ac:dyDescent="0.25">
      <c r="A3" s="1239" t="s">
        <v>0</v>
      </c>
      <c r="B3" s="1239" t="s">
        <v>1</v>
      </c>
      <c r="C3" s="1239" t="s">
        <v>2</v>
      </c>
      <c r="D3" s="1236" t="s">
        <v>748</v>
      </c>
      <c r="E3" s="1116" t="s">
        <v>604</v>
      </c>
      <c r="F3" s="1116" t="s">
        <v>1141</v>
      </c>
      <c r="G3" s="1233" t="s">
        <v>592</v>
      </c>
      <c r="H3" s="1076" t="s">
        <v>4</v>
      </c>
      <c r="I3" s="138"/>
      <c r="J3" s="1135" t="s">
        <v>594</v>
      </c>
      <c r="K3" s="1174" t="s">
        <v>595</v>
      </c>
      <c r="L3" s="1175"/>
      <c r="M3" s="1176"/>
      <c r="N3" s="1174" t="s">
        <v>596</v>
      </c>
      <c r="O3" s="1175"/>
      <c r="P3" s="1175"/>
      <c r="Q3" s="1175"/>
      <c r="R3" s="1175"/>
      <c r="S3" s="1176"/>
      <c r="T3" s="136"/>
      <c r="U3" s="434" t="s">
        <v>1515</v>
      </c>
      <c r="V3" s="434" t="s">
        <v>1516</v>
      </c>
      <c r="W3" s="434" t="s">
        <v>1515</v>
      </c>
      <c r="X3" s="434" t="s">
        <v>1516</v>
      </c>
      <c r="Y3" s="434" t="s">
        <v>1515</v>
      </c>
      <c r="Z3" s="434" t="s">
        <v>1516</v>
      </c>
    </row>
    <row r="4" spans="1:26" ht="50.1" customHeight="1" x14ac:dyDescent="0.25">
      <c r="A4" s="1240"/>
      <c r="B4" s="1240"/>
      <c r="C4" s="1240"/>
      <c r="D4" s="1237"/>
      <c r="E4" s="1117"/>
      <c r="F4" s="1117"/>
      <c r="G4" s="1235"/>
      <c r="H4" s="1077"/>
      <c r="I4" s="1233" t="s">
        <v>603</v>
      </c>
      <c r="J4" s="1135"/>
      <c r="K4" s="1127" t="s">
        <v>8</v>
      </c>
      <c r="L4" s="1127" t="s">
        <v>597</v>
      </c>
      <c r="M4" s="1162" t="s">
        <v>1066</v>
      </c>
      <c r="N4" s="1135" t="s">
        <v>598</v>
      </c>
      <c r="O4" s="1135" t="s">
        <v>599</v>
      </c>
      <c r="P4" s="1135" t="s">
        <v>600</v>
      </c>
      <c r="Q4" s="1159" t="s">
        <v>1063</v>
      </c>
      <c r="R4" s="1135" t="s">
        <v>601</v>
      </c>
      <c r="S4" s="1228" t="s">
        <v>661</v>
      </c>
      <c r="T4" s="1228" t="s">
        <v>602</v>
      </c>
      <c r="U4" s="435"/>
      <c r="V4" s="435"/>
      <c r="W4" s="435"/>
      <c r="X4" s="435"/>
      <c r="Y4" s="435"/>
      <c r="Z4" s="435"/>
    </row>
    <row r="5" spans="1:26" ht="50.1" hidden="1" customHeight="1" x14ac:dyDescent="0.25">
      <c r="A5" s="1241"/>
      <c r="B5" s="1241"/>
      <c r="C5" s="1241"/>
      <c r="D5" s="1238"/>
      <c r="E5" s="1118"/>
      <c r="F5" s="250"/>
      <c r="G5" s="1234"/>
      <c r="H5" s="1078"/>
      <c r="I5" s="1234"/>
      <c r="J5" s="1135"/>
      <c r="K5" s="1127"/>
      <c r="L5" s="1127"/>
      <c r="M5" s="1163"/>
      <c r="N5" s="1135"/>
      <c r="O5" s="1135"/>
      <c r="P5" s="1135"/>
      <c r="Q5" s="1161"/>
      <c r="R5" s="1135"/>
      <c r="S5" s="1229"/>
      <c r="T5" s="1229"/>
    </row>
    <row r="6" spans="1:26" ht="50.1" customHeight="1" x14ac:dyDescent="0.25">
      <c r="A6" s="102">
        <v>1</v>
      </c>
      <c r="B6" s="37" t="s">
        <v>837</v>
      </c>
      <c r="C6" s="37" t="s">
        <v>313</v>
      </c>
      <c r="D6" s="102" t="s">
        <v>214</v>
      </c>
      <c r="E6" s="37"/>
      <c r="F6" s="37" t="s">
        <v>1104</v>
      </c>
      <c r="G6" s="37" t="s">
        <v>813</v>
      </c>
      <c r="H6" s="93" t="s">
        <v>905</v>
      </c>
      <c r="I6" s="37">
        <v>1</v>
      </c>
      <c r="J6" s="37" t="s">
        <v>829</v>
      </c>
      <c r="K6" s="69">
        <v>3</v>
      </c>
      <c r="L6" s="69">
        <v>1</v>
      </c>
      <c r="M6" s="277"/>
      <c r="N6" s="37">
        <v>1</v>
      </c>
      <c r="O6" s="37">
        <v>0</v>
      </c>
      <c r="P6" s="37">
        <v>1</v>
      </c>
      <c r="Q6" s="69"/>
      <c r="R6" s="37"/>
      <c r="S6" s="37" t="s">
        <v>830</v>
      </c>
      <c r="T6" s="37">
        <v>0</v>
      </c>
    </row>
    <row r="7" spans="1:26" ht="50.1" hidden="1" customHeight="1" x14ac:dyDescent="0.25">
      <c r="A7" s="102">
        <v>2</v>
      </c>
      <c r="B7" s="37" t="s">
        <v>838</v>
      </c>
      <c r="C7" s="37" t="s">
        <v>314</v>
      </c>
      <c r="D7" s="102" t="s">
        <v>214</v>
      </c>
      <c r="E7" s="37"/>
      <c r="F7" s="37" t="s">
        <v>1104</v>
      </c>
      <c r="G7" s="37" t="s">
        <v>813</v>
      </c>
      <c r="H7" s="37" t="s">
        <v>906</v>
      </c>
      <c r="I7" s="37">
        <v>1</v>
      </c>
      <c r="J7" s="37" t="s">
        <v>831</v>
      </c>
      <c r="K7" s="69">
        <v>0</v>
      </c>
      <c r="L7" s="69">
        <v>0</v>
      </c>
      <c r="M7" s="277"/>
      <c r="N7" s="37">
        <v>1</v>
      </c>
      <c r="O7" s="37">
        <v>0</v>
      </c>
      <c r="P7" s="37">
        <v>1</v>
      </c>
      <c r="Q7" s="69"/>
      <c r="R7" s="37"/>
      <c r="S7" s="37" t="s">
        <v>830</v>
      </c>
      <c r="T7" s="37">
        <v>0</v>
      </c>
    </row>
    <row r="8" spans="1:26" ht="50.1" customHeight="1" x14ac:dyDescent="0.25">
      <c r="A8" s="102">
        <v>3</v>
      </c>
      <c r="B8" s="139" t="s">
        <v>839</v>
      </c>
      <c r="C8" s="37" t="s">
        <v>315</v>
      </c>
      <c r="D8" s="102" t="s">
        <v>214</v>
      </c>
      <c r="E8" s="37"/>
      <c r="F8" s="37" t="s">
        <v>1104</v>
      </c>
      <c r="G8" s="37" t="s">
        <v>813</v>
      </c>
      <c r="H8" s="93" t="s">
        <v>907</v>
      </c>
      <c r="I8" s="37">
        <v>0</v>
      </c>
      <c r="J8" s="37" t="s">
        <v>832</v>
      </c>
      <c r="K8" s="69">
        <v>4</v>
      </c>
      <c r="L8" s="69">
        <v>1</v>
      </c>
      <c r="M8" s="277"/>
      <c r="N8" s="37">
        <v>1</v>
      </c>
      <c r="O8" s="37">
        <v>0</v>
      </c>
      <c r="P8" s="37">
        <v>1</v>
      </c>
      <c r="Q8" s="69"/>
      <c r="R8" s="37"/>
      <c r="S8" s="37" t="s">
        <v>830</v>
      </c>
      <c r="T8" s="37">
        <v>0</v>
      </c>
    </row>
    <row r="9" spans="1:26" ht="50.1" customHeight="1" x14ac:dyDescent="0.25">
      <c r="A9" s="102">
        <v>4</v>
      </c>
      <c r="B9" s="93" t="s">
        <v>840</v>
      </c>
      <c r="C9" s="37" t="s">
        <v>316</v>
      </c>
      <c r="D9" s="102" t="s">
        <v>214</v>
      </c>
      <c r="E9" s="37"/>
      <c r="F9" s="37" t="s">
        <v>1104</v>
      </c>
      <c r="G9" s="37" t="s">
        <v>813</v>
      </c>
      <c r="H9" s="37" t="s">
        <v>908</v>
      </c>
      <c r="I9" s="37">
        <v>0</v>
      </c>
      <c r="J9" s="37" t="s">
        <v>833</v>
      </c>
      <c r="K9" s="69">
        <v>2</v>
      </c>
      <c r="L9" s="69">
        <v>1</v>
      </c>
      <c r="M9" s="277"/>
      <c r="N9" s="37">
        <v>1</v>
      </c>
      <c r="O9" s="37">
        <v>0</v>
      </c>
      <c r="P9" s="37">
        <v>1</v>
      </c>
      <c r="Q9" s="69"/>
      <c r="R9" s="37"/>
      <c r="S9" s="37" t="s">
        <v>830</v>
      </c>
      <c r="T9" s="37">
        <v>0</v>
      </c>
    </row>
    <row r="10" spans="1:26" ht="50.1" customHeight="1" x14ac:dyDescent="0.25">
      <c r="A10" s="102">
        <v>5</v>
      </c>
      <c r="B10" s="93" t="s">
        <v>841</v>
      </c>
      <c r="C10" s="37" t="s">
        <v>317</v>
      </c>
      <c r="D10" s="102" t="s">
        <v>214</v>
      </c>
      <c r="E10" s="37"/>
      <c r="F10" s="37" t="s">
        <v>1104</v>
      </c>
      <c r="G10" s="37" t="s">
        <v>813</v>
      </c>
      <c r="H10" s="93" t="s">
        <v>909</v>
      </c>
      <c r="I10" s="37">
        <v>0</v>
      </c>
      <c r="J10" s="37" t="s">
        <v>833</v>
      </c>
      <c r="K10" s="69">
        <v>2</v>
      </c>
      <c r="L10" s="69">
        <v>1</v>
      </c>
      <c r="M10" s="277"/>
      <c r="N10" s="37">
        <v>1</v>
      </c>
      <c r="O10" s="37">
        <v>0</v>
      </c>
      <c r="P10" s="37">
        <v>1</v>
      </c>
      <c r="Q10" s="69"/>
      <c r="R10" s="37"/>
      <c r="S10" s="37" t="s">
        <v>830</v>
      </c>
      <c r="T10" s="37">
        <v>0</v>
      </c>
    </row>
    <row r="11" spans="1:26" ht="50.1" customHeight="1" x14ac:dyDescent="0.25">
      <c r="A11" s="102">
        <v>6</v>
      </c>
      <c r="B11" s="139" t="s">
        <v>842</v>
      </c>
      <c r="C11" s="37" t="s">
        <v>318</v>
      </c>
      <c r="D11" s="102" t="s">
        <v>214</v>
      </c>
      <c r="E11" s="37"/>
      <c r="F11" s="37" t="s">
        <v>1104</v>
      </c>
      <c r="G11" s="37" t="s">
        <v>813</v>
      </c>
      <c r="H11" s="93" t="s">
        <v>910</v>
      </c>
      <c r="I11" s="37">
        <v>0</v>
      </c>
      <c r="J11" s="37" t="s">
        <v>831</v>
      </c>
      <c r="K11" s="69">
        <v>3</v>
      </c>
      <c r="L11" s="69">
        <v>1</v>
      </c>
      <c r="M11" s="277"/>
      <c r="N11" s="37">
        <v>1</v>
      </c>
      <c r="O11" s="37">
        <v>0</v>
      </c>
      <c r="P11" s="37">
        <v>1</v>
      </c>
      <c r="Q11" s="69"/>
      <c r="R11" s="37"/>
      <c r="S11" s="37" t="s">
        <v>830</v>
      </c>
      <c r="T11" s="37">
        <v>0</v>
      </c>
    </row>
    <row r="12" spans="1:26" ht="50.1" customHeight="1" x14ac:dyDescent="0.25">
      <c r="A12" s="102">
        <v>7</v>
      </c>
      <c r="B12" s="139" t="s">
        <v>843</v>
      </c>
      <c r="C12" s="37" t="s">
        <v>319</v>
      </c>
      <c r="D12" s="102" t="s">
        <v>214</v>
      </c>
      <c r="E12" s="37"/>
      <c r="F12" s="37" t="s">
        <v>1104</v>
      </c>
      <c r="G12" s="37" t="s">
        <v>813</v>
      </c>
      <c r="H12" s="93" t="s">
        <v>911</v>
      </c>
      <c r="I12" s="37">
        <v>0</v>
      </c>
      <c r="J12" s="37" t="s">
        <v>833</v>
      </c>
      <c r="K12" s="69">
        <v>2</v>
      </c>
      <c r="L12" s="69">
        <v>1</v>
      </c>
      <c r="M12" s="277"/>
      <c r="N12" s="37">
        <v>1</v>
      </c>
      <c r="O12" s="37">
        <v>0</v>
      </c>
      <c r="P12" s="37">
        <v>1</v>
      </c>
      <c r="Q12" s="69"/>
      <c r="R12" s="37"/>
      <c r="S12" s="37" t="s">
        <v>830</v>
      </c>
      <c r="T12" s="37">
        <v>0</v>
      </c>
    </row>
    <row r="13" spans="1:26" ht="50.1" customHeight="1" x14ac:dyDescent="0.25">
      <c r="A13" s="102">
        <v>8</v>
      </c>
      <c r="B13" s="93" t="s">
        <v>844</v>
      </c>
      <c r="C13" s="37" t="s">
        <v>320</v>
      </c>
      <c r="D13" s="102" t="s">
        <v>214</v>
      </c>
      <c r="E13" s="37"/>
      <c r="F13" s="37" t="s">
        <v>1104</v>
      </c>
      <c r="G13" s="37" t="s">
        <v>813</v>
      </c>
      <c r="H13" s="93" t="s">
        <v>913</v>
      </c>
      <c r="I13" s="37">
        <v>0</v>
      </c>
      <c r="J13" s="37" t="s">
        <v>833</v>
      </c>
      <c r="K13" s="69">
        <v>3</v>
      </c>
      <c r="L13" s="69">
        <v>1</v>
      </c>
      <c r="M13" s="277"/>
      <c r="N13" s="37">
        <v>1</v>
      </c>
      <c r="O13" s="37">
        <v>0</v>
      </c>
      <c r="P13" s="37">
        <v>1</v>
      </c>
      <c r="Q13" s="69"/>
      <c r="R13" s="37"/>
      <c r="S13" s="37" t="s">
        <v>830</v>
      </c>
      <c r="T13" s="37">
        <v>0</v>
      </c>
    </row>
    <row r="14" spans="1:26" ht="50.1" customHeight="1" x14ac:dyDescent="0.25">
      <c r="A14" s="300"/>
    </row>
    <row r="16" spans="1:26" ht="50.1" customHeight="1" x14ac:dyDescent="0.25">
      <c r="B16" t="s">
        <v>1468</v>
      </c>
    </row>
    <row r="17" spans="1:20" ht="50.1" customHeight="1" x14ac:dyDescent="0.25">
      <c r="A17" s="37">
        <v>11</v>
      </c>
      <c r="B17" s="37" t="s">
        <v>845</v>
      </c>
      <c r="C17" s="37" t="s">
        <v>834</v>
      </c>
      <c r="D17" s="37" t="s">
        <v>836</v>
      </c>
      <c r="E17" s="37"/>
      <c r="F17" s="37"/>
      <c r="G17" s="37"/>
      <c r="H17" s="37" t="s">
        <v>835</v>
      </c>
      <c r="I17" s="37"/>
      <c r="J17" s="37"/>
      <c r="K17" s="37">
        <f>SUM(M6:M13)</f>
        <v>0</v>
      </c>
      <c r="L17" s="37">
        <v>0</v>
      </c>
      <c r="M17" s="37"/>
      <c r="N17" s="37">
        <v>1</v>
      </c>
      <c r="O17" s="37">
        <v>0</v>
      </c>
      <c r="P17" s="37">
        <v>0</v>
      </c>
      <c r="Q17" s="37"/>
      <c r="R17" s="37"/>
      <c r="S17" s="37">
        <v>0</v>
      </c>
      <c r="T17" s="37">
        <v>0</v>
      </c>
    </row>
  </sheetData>
  <autoFilter ref="K4:M13">
    <filterColumn colId="1">
      <filters>
        <filter val="1"/>
      </filters>
    </filterColumn>
  </autoFilter>
  <customSheetViews>
    <customSheetView guid="{F9E77D3E-9512-4655-8DC5-CBCB6D76B9C5}" scale="70" fitToPage="1" filter="1" showAutoFilter="1">
      <selection activeCell="A17" sqref="A17:T17"/>
      <pageMargins left="0.7" right="0.7" top="0.75" bottom="0.75" header="0.3" footer="0.3"/>
      <pageSetup paperSize="9" scale="40" orientation="landscape" r:id="rId1"/>
      <autoFilter ref="K4:M13">
        <filterColumn colId="1">
          <filters>
            <filter val="1"/>
          </filters>
        </filterColumn>
      </autoFilter>
    </customSheetView>
    <customSheetView guid="{D9685D2E-3084-4AF6-8DBA-5592BEF27847}" scale="70" showPageBreaks="1" fitToPage="1" printArea="1" filter="1" showAutoFilter="1">
      <selection activeCell="A17" sqref="A17:T17"/>
      <pageMargins left="0.7" right="0.7" top="0.75" bottom="0.75" header="0.3" footer="0.3"/>
      <pageSetup paperSize="9" scale="40" orientation="landscape" r:id="rId2"/>
      <autoFilter ref="K4:M13">
        <filterColumn colId="1">
          <filters>
            <filter val="1"/>
          </filters>
        </filterColumn>
      </autoFilter>
    </customSheetView>
    <customSheetView guid="{1B6A4866-A5AB-480B-A411-F20888958AF4}" scale="70" showPageBreaks="1" fitToPage="1" printArea="1" filter="1" showAutoFilter="1">
      <selection activeCell="A17" sqref="A17:T17"/>
      <pageMargins left="0.7" right="0.7" top="0.75" bottom="0.75" header="0.3" footer="0.3"/>
      <pageSetup paperSize="9" scale="40" orientation="landscape" r:id="rId3"/>
      <autoFilter ref="K4:M13">
        <filterColumn colId="1">
          <filters>
            <filter val="1"/>
          </filters>
        </filterColumn>
      </autoFilter>
    </customSheetView>
    <customSheetView guid="{5448D88C-FF86-4D3F-8490-F2F239C6F324}" scale="70" fitToPage="1" filter="1" showAutoFilter="1">
      <selection activeCell="A17" sqref="A17:T17"/>
      <pageMargins left="0.7" right="0.7" top="0.75" bottom="0.75" header="0.3" footer="0.3"/>
      <pageSetup paperSize="9" scale="40" orientation="landscape" r:id="rId4"/>
      <autoFilter ref="K4:M13">
        <filterColumn colId="1">
          <filters>
            <filter val="1"/>
          </filters>
        </filterColumn>
      </autoFilter>
    </customSheetView>
    <customSheetView guid="{BD98B3E9-7C13-41E6-82C5-392E91EC622B}" scale="70" fitToPage="1" filter="1" showAutoFilter="1">
      <selection activeCell="A17" sqref="A17:T17"/>
      <pageMargins left="0.7" right="0.7" top="0.75" bottom="0.75" header="0.3" footer="0.3"/>
      <pageSetup paperSize="9" scale="40" orientation="landscape" horizontalDpi="0" verticalDpi="0" r:id="rId5"/>
      <autoFilter ref="K4:M13">
        <filterColumn colId="1">
          <filters>
            <filter val="1"/>
          </filters>
        </filterColumn>
      </autoFilter>
    </customSheetView>
    <customSheetView guid="{6EC6FC78-CAF0-4B41-BCBC-C0FF1BFCA410}" scale="70" fitToPage="1" filter="1" showAutoFilter="1">
      <selection activeCell="A17" sqref="A17:T17"/>
      <pageMargins left="0.7" right="0.7" top="0.75" bottom="0.75" header="0.3" footer="0.3"/>
      <pageSetup paperSize="9" scale="40" orientation="landscape" r:id="rId6"/>
      <autoFilter ref="K4:M13">
        <filterColumn colId="1">
          <filters>
            <filter val="1"/>
          </filters>
        </filterColumn>
      </autoFilter>
    </customSheetView>
    <customSheetView guid="{EBBD5757-E7AD-4688-ABF4-2AE9E930BC4B}" scale="70" fitToPage="1" filter="1" showAutoFilter="1">
      <selection activeCell="A17" sqref="A17:T17"/>
      <pageMargins left="0.7" right="0.7" top="0.75" bottom="0.75" header="0.3" footer="0.3"/>
      <pageSetup paperSize="9" scale="40" orientation="landscape" r:id="rId7"/>
      <autoFilter ref="K4:M13">
        <filterColumn colId="1">
          <filters>
            <filter val="1"/>
          </filters>
        </filterColumn>
      </autoFilter>
    </customSheetView>
    <customSheetView guid="{60861627-6CD5-4083-8CA7-D44B15F4A9CE}" scale="70" showPageBreaks="1" fitToPage="1" printArea="1" filter="1" showAutoFilter="1">
      <selection activeCell="A17" sqref="A17:T17"/>
      <pageMargins left="0.7" right="0.7" top="0.75" bottom="0.75" header="0.3" footer="0.3"/>
      <pageSetup paperSize="9" scale="40" orientation="landscape" r:id="rId8"/>
      <autoFilter ref="K4:M13">
        <filterColumn colId="1">
          <filters>
            <filter val="1"/>
          </filters>
        </filterColumn>
      </autoFilter>
    </customSheetView>
  </customSheetViews>
  <mergeCells count="30">
    <mergeCell ref="Y1:Z1"/>
    <mergeCell ref="U2:V2"/>
    <mergeCell ref="W2:X2"/>
    <mergeCell ref="Y2:Z2"/>
    <mergeCell ref="U1:V1"/>
    <mergeCell ref="W1:X1"/>
    <mergeCell ref="A1:C1"/>
    <mergeCell ref="J3:J5"/>
    <mergeCell ref="I4:I5"/>
    <mergeCell ref="I2:S2"/>
    <mergeCell ref="S4:S5"/>
    <mergeCell ref="H3:H5"/>
    <mergeCell ref="G3:G5"/>
    <mergeCell ref="E3:E5"/>
    <mergeCell ref="D3:D5"/>
    <mergeCell ref="C3:C5"/>
    <mergeCell ref="B3:B5"/>
    <mergeCell ref="A3:A5"/>
    <mergeCell ref="K3:M3"/>
    <mergeCell ref="N3:S3"/>
    <mergeCell ref="F3:F4"/>
    <mergeCell ref="T4:T5"/>
    <mergeCell ref="K4:K5"/>
    <mergeCell ref="L4:L5"/>
    <mergeCell ref="N4:N5"/>
    <mergeCell ref="O4:O5"/>
    <mergeCell ref="P4:P5"/>
    <mergeCell ref="R4:R5"/>
    <mergeCell ref="M4:M5"/>
    <mergeCell ref="Q4:Q5"/>
  </mergeCells>
  <pageMargins left="0.7" right="0.7" top="0.75" bottom="0.75" header="0.3" footer="0.3"/>
  <pageSetup paperSize="9" scale="40" orientation="landscape"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dimension ref="A1:Z129"/>
  <sheetViews>
    <sheetView zoomScale="70" zoomScaleNormal="70" workbookViewId="0">
      <selection activeCell="R8" sqref="R8"/>
    </sheetView>
  </sheetViews>
  <sheetFormatPr defaultColWidth="20.7109375" defaultRowHeight="20.100000000000001" customHeight="1" x14ac:dyDescent="0.25"/>
  <cols>
    <col min="2" max="2" width="48.140625" customWidth="1"/>
    <col min="3" max="3" width="26.28515625" customWidth="1"/>
    <col min="4" max="4" width="13" customWidth="1"/>
    <col min="5" max="5" width="10.140625" customWidth="1"/>
    <col min="6" max="6" width="13.85546875" customWidth="1"/>
    <col min="7" max="7" width="25.140625" customWidth="1"/>
    <col min="8" max="8" width="30.7109375" customWidth="1"/>
    <col min="9" max="9" width="10" customWidth="1"/>
    <col min="10" max="10" width="11.5703125" customWidth="1"/>
    <col min="11" max="13" width="13.7109375" customWidth="1"/>
    <col min="14" max="14" width="11.5703125" customWidth="1"/>
    <col min="15" max="15" width="10.140625" customWidth="1"/>
    <col min="16" max="17" width="9.42578125" customWidth="1"/>
    <col min="18" max="18" width="10.140625" customWidth="1"/>
    <col min="19" max="19" width="14.7109375" customWidth="1"/>
    <col min="20" max="20" width="13.28515625" customWidth="1"/>
  </cols>
  <sheetData>
    <row r="1" spans="1:26" ht="20.100000000000001" customHeight="1" x14ac:dyDescent="0.25">
      <c r="A1" s="1230" t="s">
        <v>747</v>
      </c>
      <c r="B1" s="1231"/>
      <c r="C1" s="1232"/>
      <c r="D1" s="136"/>
      <c r="E1" s="136"/>
      <c r="F1" s="136"/>
      <c r="G1" s="136"/>
      <c r="H1" s="136"/>
      <c r="I1" s="136"/>
      <c r="J1" s="136"/>
      <c r="K1" s="136"/>
      <c r="L1" s="136"/>
      <c r="M1" s="136"/>
      <c r="N1" s="136"/>
      <c r="O1" s="136"/>
      <c r="P1" s="136"/>
      <c r="Q1" s="136"/>
      <c r="R1" s="136"/>
      <c r="S1" s="136"/>
      <c r="T1" s="136"/>
    </row>
    <row r="2" spans="1:26" ht="20.100000000000001" customHeight="1" x14ac:dyDescent="0.25">
      <c r="A2" s="136"/>
      <c r="B2" s="137"/>
      <c r="C2" s="137"/>
      <c r="D2" s="137"/>
      <c r="E2" s="31"/>
      <c r="F2" s="136"/>
      <c r="G2" s="248"/>
      <c r="H2" s="31"/>
      <c r="I2" s="1174" t="s">
        <v>593</v>
      </c>
      <c r="J2" s="1175"/>
      <c r="K2" s="1175"/>
      <c r="L2" s="1175"/>
      <c r="M2" s="1175"/>
      <c r="N2" s="1175"/>
      <c r="O2" s="1175"/>
      <c r="P2" s="1175"/>
      <c r="Q2" s="1175"/>
      <c r="R2" s="1175"/>
      <c r="S2" s="1176"/>
      <c r="T2" s="136"/>
      <c r="U2" s="1125" t="s">
        <v>1514</v>
      </c>
      <c r="V2" s="1125"/>
      <c r="W2" s="1125" t="s">
        <v>1514</v>
      </c>
      <c r="X2" s="1125"/>
      <c r="Y2" s="1125" t="s">
        <v>1514</v>
      </c>
      <c r="Z2" s="1125"/>
    </row>
    <row r="3" spans="1:26" ht="36.75" customHeight="1" x14ac:dyDescent="0.25">
      <c r="A3" s="179"/>
      <c r="B3" s="1242" t="s">
        <v>1</v>
      </c>
      <c r="C3" s="1242" t="s">
        <v>2</v>
      </c>
      <c r="D3" s="1246" t="s">
        <v>748</v>
      </c>
      <c r="E3" s="1218" t="s">
        <v>604</v>
      </c>
      <c r="F3" s="1129" t="s">
        <v>1103</v>
      </c>
      <c r="G3" s="1245" t="s">
        <v>592</v>
      </c>
      <c r="H3" s="1220" t="s">
        <v>4</v>
      </c>
      <c r="I3" s="1245" t="s">
        <v>603</v>
      </c>
      <c r="J3" s="1135" t="s">
        <v>594</v>
      </c>
      <c r="K3" s="1174" t="s">
        <v>595</v>
      </c>
      <c r="L3" s="1175"/>
      <c r="M3" s="1176"/>
      <c r="N3" s="1174" t="s">
        <v>596</v>
      </c>
      <c r="O3" s="1175"/>
      <c r="P3" s="1175"/>
      <c r="Q3" s="1175"/>
      <c r="R3" s="1175"/>
      <c r="S3" s="1176"/>
      <c r="T3" s="136"/>
      <c r="U3" s="1125" t="s">
        <v>1517</v>
      </c>
      <c r="V3" s="1125"/>
      <c r="W3" s="1125" t="s">
        <v>1518</v>
      </c>
      <c r="X3" s="1125"/>
      <c r="Y3" s="1125" t="s">
        <v>836</v>
      </c>
      <c r="Z3" s="1125"/>
    </row>
    <row r="4" spans="1:26" ht="20.100000000000001" customHeight="1" x14ac:dyDescent="0.25">
      <c r="A4" s="1242" t="s">
        <v>0</v>
      </c>
      <c r="B4" s="1242"/>
      <c r="C4" s="1242"/>
      <c r="D4" s="1246"/>
      <c r="E4" s="1218"/>
      <c r="F4" s="1244"/>
      <c r="G4" s="1245"/>
      <c r="H4" s="1220"/>
      <c r="I4" s="1245"/>
      <c r="J4" s="1135"/>
      <c r="K4" s="1127" t="s">
        <v>8</v>
      </c>
      <c r="L4" s="1127" t="s">
        <v>597</v>
      </c>
      <c r="M4" s="1162" t="s">
        <v>1066</v>
      </c>
      <c r="N4" s="1135" t="s">
        <v>598</v>
      </c>
      <c r="O4" s="1135" t="s">
        <v>599</v>
      </c>
      <c r="P4" s="1135" t="s">
        <v>600</v>
      </c>
      <c r="Q4" s="1159" t="s">
        <v>1063</v>
      </c>
      <c r="R4" s="1135" t="s">
        <v>601</v>
      </c>
      <c r="S4" s="1243" t="s">
        <v>661</v>
      </c>
      <c r="T4" s="1243" t="s">
        <v>602</v>
      </c>
      <c r="U4" s="434" t="s">
        <v>1515</v>
      </c>
      <c r="V4" s="434" t="s">
        <v>1516</v>
      </c>
      <c r="W4" s="434" t="s">
        <v>1515</v>
      </c>
      <c r="X4" s="434" t="s">
        <v>1516</v>
      </c>
      <c r="Y4" s="434" t="s">
        <v>1515</v>
      </c>
      <c r="Z4" s="434" t="s">
        <v>1516</v>
      </c>
    </row>
    <row r="5" spans="1:26" ht="90" customHeight="1" x14ac:dyDescent="0.25">
      <c r="A5" s="1242"/>
      <c r="B5" s="1242"/>
      <c r="C5" s="1242"/>
      <c r="D5" s="1246"/>
      <c r="E5" s="1218"/>
      <c r="F5" s="1130"/>
      <c r="G5" s="1245"/>
      <c r="H5" s="1220"/>
      <c r="I5" s="1245"/>
      <c r="J5" s="1135"/>
      <c r="K5" s="1127"/>
      <c r="L5" s="1127"/>
      <c r="M5" s="1163"/>
      <c r="N5" s="1135"/>
      <c r="O5" s="1135"/>
      <c r="P5" s="1135"/>
      <c r="Q5" s="1161"/>
      <c r="R5" s="1135"/>
      <c r="S5" s="1243"/>
      <c r="T5" s="1243"/>
      <c r="U5" s="435"/>
      <c r="V5" s="435"/>
      <c r="W5" s="435"/>
      <c r="X5" s="435"/>
      <c r="Y5" s="435"/>
      <c r="Z5" s="435"/>
    </row>
    <row r="6" spans="1:26" ht="39.950000000000003" customHeight="1" x14ac:dyDescent="0.25">
      <c r="A6" s="69">
        <v>1</v>
      </c>
      <c r="B6" s="39" t="s">
        <v>1305</v>
      </c>
      <c r="C6" s="246" t="s">
        <v>870</v>
      </c>
      <c r="D6" s="246" t="s">
        <v>214</v>
      </c>
      <c r="E6" s="246"/>
      <c r="F6" s="69" t="s">
        <v>1104</v>
      </c>
      <c r="G6" s="272" t="s">
        <v>813</v>
      </c>
      <c r="H6" s="272" t="s">
        <v>904</v>
      </c>
      <c r="I6" s="246">
        <v>1</v>
      </c>
      <c r="J6" s="246">
        <v>25</v>
      </c>
      <c r="K6" s="246">
        <v>0</v>
      </c>
      <c r="L6" s="246">
        <v>1</v>
      </c>
      <c r="M6" s="246"/>
      <c r="N6" s="246">
        <v>1</v>
      </c>
      <c r="O6" s="246">
        <v>0</v>
      </c>
      <c r="P6" s="246">
        <v>1</v>
      </c>
      <c r="Q6" s="246"/>
      <c r="R6" s="246"/>
      <c r="S6" s="246" t="s">
        <v>662</v>
      </c>
      <c r="T6" s="246">
        <v>0</v>
      </c>
    </row>
    <row r="7" spans="1:26" ht="39.950000000000003" customHeight="1" x14ac:dyDescent="0.25">
      <c r="A7" s="69">
        <v>2</v>
      </c>
      <c r="B7" s="39" t="s">
        <v>1306</v>
      </c>
      <c r="C7" s="246" t="s">
        <v>871</v>
      </c>
      <c r="D7" s="246" t="s">
        <v>214</v>
      </c>
      <c r="E7" s="246"/>
      <c r="F7" s="69" t="s">
        <v>1104</v>
      </c>
      <c r="G7" s="272" t="s">
        <v>813</v>
      </c>
      <c r="H7" s="272" t="s">
        <v>1020</v>
      </c>
      <c r="I7" s="246"/>
      <c r="J7" s="246">
        <v>4.5</v>
      </c>
      <c r="K7" s="246">
        <v>2</v>
      </c>
      <c r="L7" s="246">
        <v>1</v>
      </c>
      <c r="M7" s="246"/>
      <c r="N7" s="246">
        <v>1</v>
      </c>
      <c r="O7" s="246">
        <v>0</v>
      </c>
      <c r="P7" s="246">
        <v>1</v>
      </c>
      <c r="Q7" s="246"/>
      <c r="R7" s="246"/>
      <c r="S7" s="246" t="s">
        <v>662</v>
      </c>
      <c r="T7" s="246">
        <v>0</v>
      </c>
    </row>
    <row r="8" spans="1:26" ht="39.950000000000003" customHeight="1" x14ac:dyDescent="0.25">
      <c r="A8" s="69">
        <v>3</v>
      </c>
      <c r="B8" s="39" t="s">
        <v>1307</v>
      </c>
      <c r="C8" s="246" t="s">
        <v>872</v>
      </c>
      <c r="D8" s="246" t="s">
        <v>214</v>
      </c>
      <c r="E8" s="246"/>
      <c r="F8" s="69" t="s">
        <v>1104</v>
      </c>
      <c r="G8" s="272" t="s">
        <v>813</v>
      </c>
      <c r="H8" s="272" t="s">
        <v>1021</v>
      </c>
      <c r="I8" s="246"/>
      <c r="J8" s="246">
        <v>5.3</v>
      </c>
      <c r="K8" s="246">
        <v>2</v>
      </c>
      <c r="L8" s="246">
        <v>1</v>
      </c>
      <c r="M8" s="246"/>
      <c r="N8" s="246">
        <v>1</v>
      </c>
      <c r="O8" s="246">
        <v>0</v>
      </c>
      <c r="P8" s="246">
        <v>1</v>
      </c>
      <c r="Q8" s="246"/>
      <c r="R8" s="246"/>
      <c r="S8" s="272" t="s">
        <v>873</v>
      </c>
      <c r="T8" s="246">
        <v>0</v>
      </c>
    </row>
    <row r="9" spans="1:26" ht="39.950000000000003" customHeight="1" x14ac:dyDescent="0.25">
      <c r="A9" s="69">
        <v>4</v>
      </c>
      <c r="B9" s="39" t="s">
        <v>1308</v>
      </c>
      <c r="C9" s="246" t="s">
        <v>874</v>
      </c>
      <c r="D9" s="246" t="s">
        <v>214</v>
      </c>
      <c r="E9" s="246"/>
      <c r="F9" s="69" t="s">
        <v>1104</v>
      </c>
      <c r="G9" s="272" t="s">
        <v>813</v>
      </c>
      <c r="H9" s="272" t="s">
        <v>1022</v>
      </c>
      <c r="I9" s="246"/>
      <c r="J9" s="246">
        <v>5.3</v>
      </c>
      <c r="K9" s="246">
        <v>1</v>
      </c>
      <c r="L9" s="246">
        <v>1</v>
      </c>
      <c r="M9" s="246"/>
      <c r="N9" s="246">
        <v>1</v>
      </c>
      <c r="O9" s="246">
        <v>1</v>
      </c>
      <c r="P9" s="246">
        <v>1</v>
      </c>
      <c r="Q9" s="246">
        <v>1</v>
      </c>
      <c r="R9" s="246"/>
      <c r="S9" s="246" t="s">
        <v>662</v>
      </c>
      <c r="T9" s="246">
        <v>0</v>
      </c>
    </row>
    <row r="10" spans="1:26" ht="39.950000000000003" customHeight="1" x14ac:dyDescent="0.25">
      <c r="A10" s="69">
        <v>5</v>
      </c>
      <c r="B10" s="39" t="s">
        <v>1309</v>
      </c>
      <c r="C10" s="246" t="s">
        <v>875</v>
      </c>
      <c r="D10" s="246" t="s">
        <v>214</v>
      </c>
      <c r="E10" s="246"/>
      <c r="F10" s="69" t="s">
        <v>1104</v>
      </c>
      <c r="G10" s="272" t="s">
        <v>813</v>
      </c>
      <c r="H10" s="272" t="s">
        <v>1023</v>
      </c>
      <c r="I10" s="246"/>
      <c r="J10" s="246">
        <v>3.5</v>
      </c>
      <c r="K10" s="246">
        <v>1</v>
      </c>
      <c r="L10" s="246">
        <v>1</v>
      </c>
      <c r="M10" s="246"/>
      <c r="N10" s="246">
        <v>1</v>
      </c>
      <c r="O10" s="246">
        <v>0</v>
      </c>
      <c r="P10" s="246">
        <v>1</v>
      </c>
      <c r="Q10" s="246"/>
      <c r="R10" s="246"/>
      <c r="S10" s="246" t="s">
        <v>662</v>
      </c>
      <c r="T10" s="246">
        <v>0</v>
      </c>
    </row>
    <row r="11" spans="1:26" ht="39.950000000000003" customHeight="1" x14ac:dyDescent="0.25">
      <c r="A11" s="69">
        <v>6</v>
      </c>
      <c r="B11" s="39" t="s">
        <v>1310</v>
      </c>
      <c r="C11" s="246" t="s">
        <v>876</v>
      </c>
      <c r="D11" s="246" t="s">
        <v>214</v>
      </c>
      <c r="E11" s="246"/>
      <c r="F11" s="69" t="s">
        <v>1104</v>
      </c>
      <c r="G11" s="272" t="s">
        <v>813</v>
      </c>
      <c r="H11" s="272" t="s">
        <v>1028</v>
      </c>
      <c r="I11" s="246"/>
      <c r="J11" s="246">
        <v>4.5</v>
      </c>
      <c r="K11" s="246">
        <v>0</v>
      </c>
      <c r="L11" s="246">
        <v>1</v>
      </c>
      <c r="M11" s="246">
        <v>2</v>
      </c>
      <c r="N11" s="246">
        <v>1</v>
      </c>
      <c r="O11" s="246">
        <v>0</v>
      </c>
      <c r="P11" s="246">
        <v>1</v>
      </c>
      <c r="Q11" s="246"/>
      <c r="R11" s="246"/>
      <c r="S11" s="246" t="s">
        <v>662</v>
      </c>
      <c r="T11" s="246">
        <v>0</v>
      </c>
    </row>
    <row r="12" spans="1:26" ht="39.950000000000003" customHeight="1" x14ac:dyDescent="0.25">
      <c r="A12" s="69">
        <v>7</v>
      </c>
      <c r="B12" s="39" t="s">
        <v>1311</v>
      </c>
      <c r="C12" s="246" t="s">
        <v>877</v>
      </c>
      <c r="D12" s="246" t="s">
        <v>214</v>
      </c>
      <c r="E12" s="246"/>
      <c r="F12" s="69" t="s">
        <v>1104</v>
      </c>
      <c r="G12" s="272" t="s">
        <v>813</v>
      </c>
      <c r="H12" s="272" t="s">
        <v>1029</v>
      </c>
      <c r="I12" s="246"/>
      <c r="J12" s="246">
        <v>19</v>
      </c>
      <c r="K12" s="246">
        <v>1</v>
      </c>
      <c r="L12" s="246">
        <v>1</v>
      </c>
      <c r="M12" s="246">
        <v>3</v>
      </c>
      <c r="N12" s="246">
        <v>1</v>
      </c>
      <c r="O12" s="246">
        <v>1</v>
      </c>
      <c r="P12" s="246">
        <v>1</v>
      </c>
      <c r="Q12" s="246">
        <v>1</v>
      </c>
      <c r="R12" s="246"/>
      <c r="S12" s="246" t="s">
        <v>663</v>
      </c>
      <c r="T12" s="246">
        <v>0</v>
      </c>
    </row>
    <row r="13" spans="1:26" ht="39.950000000000003" customHeight="1" x14ac:dyDescent="0.25">
      <c r="A13" s="69">
        <v>8</v>
      </c>
      <c r="B13" s="39" t="s">
        <v>1312</v>
      </c>
      <c r="C13" s="246" t="s">
        <v>878</v>
      </c>
      <c r="D13" s="246" t="s">
        <v>214</v>
      </c>
      <c r="E13" s="246"/>
      <c r="F13" s="69" t="s">
        <v>1104</v>
      </c>
      <c r="G13" s="272" t="s">
        <v>813</v>
      </c>
      <c r="H13" s="272" t="s">
        <v>1030</v>
      </c>
      <c r="I13" s="246"/>
      <c r="J13" s="246">
        <v>15.8</v>
      </c>
      <c r="K13" s="246">
        <v>2</v>
      </c>
      <c r="L13" s="246">
        <v>1</v>
      </c>
      <c r="M13" s="246">
        <v>1</v>
      </c>
      <c r="N13" s="246">
        <v>1</v>
      </c>
      <c r="O13" s="246">
        <v>0</v>
      </c>
      <c r="P13" s="246">
        <v>1</v>
      </c>
      <c r="Q13" s="246"/>
      <c r="R13" s="246"/>
      <c r="S13" s="246" t="s">
        <v>662</v>
      </c>
      <c r="T13" s="246">
        <v>0</v>
      </c>
    </row>
    <row r="14" spans="1:26" ht="39.950000000000003" customHeight="1" x14ac:dyDescent="0.25">
      <c r="A14" s="69">
        <v>9</v>
      </c>
      <c r="B14" s="39" t="s">
        <v>1313</v>
      </c>
      <c r="C14" s="246" t="s">
        <v>879</v>
      </c>
      <c r="D14" s="246" t="s">
        <v>214</v>
      </c>
      <c r="E14" s="246"/>
      <c r="F14" s="69" t="s">
        <v>1104</v>
      </c>
      <c r="G14" s="272" t="s">
        <v>813</v>
      </c>
      <c r="H14" s="272" t="s">
        <v>1024</v>
      </c>
      <c r="I14" s="246"/>
      <c r="J14" s="246">
        <v>18</v>
      </c>
      <c r="K14" s="246">
        <v>3</v>
      </c>
      <c r="L14" s="246">
        <v>1</v>
      </c>
      <c r="M14" s="246"/>
      <c r="N14" s="246">
        <v>1</v>
      </c>
      <c r="O14" s="246">
        <v>1</v>
      </c>
      <c r="P14" s="246">
        <v>1</v>
      </c>
      <c r="Q14" s="246"/>
      <c r="R14" s="246"/>
      <c r="S14" s="246" t="s">
        <v>662</v>
      </c>
      <c r="T14" s="246">
        <v>0</v>
      </c>
    </row>
    <row r="15" spans="1:26" ht="39.950000000000003" customHeight="1" x14ac:dyDescent="0.25">
      <c r="A15" s="69">
        <v>10</v>
      </c>
      <c r="B15" s="39" t="s">
        <v>1314</v>
      </c>
      <c r="C15" s="246" t="s">
        <v>880</v>
      </c>
      <c r="D15" s="246" t="s">
        <v>214</v>
      </c>
      <c r="E15" s="246"/>
      <c r="F15" s="69" t="s">
        <v>1104</v>
      </c>
      <c r="G15" s="272" t="s">
        <v>813</v>
      </c>
      <c r="H15" s="272" t="s">
        <v>1025</v>
      </c>
      <c r="I15" s="246"/>
      <c r="J15" s="246">
        <v>18</v>
      </c>
      <c r="K15" s="246">
        <v>4</v>
      </c>
      <c r="L15" s="246">
        <v>1</v>
      </c>
      <c r="M15" s="246"/>
      <c r="N15" s="246">
        <v>1</v>
      </c>
      <c r="O15" s="246">
        <v>1</v>
      </c>
      <c r="P15" s="246">
        <v>1</v>
      </c>
      <c r="Q15" s="246"/>
      <c r="R15" s="246"/>
      <c r="S15" s="246" t="s">
        <v>662</v>
      </c>
      <c r="T15" s="246">
        <v>0</v>
      </c>
    </row>
    <row r="16" spans="1:26" ht="39.950000000000003" customHeight="1" x14ac:dyDescent="0.25">
      <c r="A16" s="69">
        <v>11</v>
      </c>
      <c r="B16" s="39" t="s">
        <v>1315</v>
      </c>
      <c r="C16" s="246" t="s">
        <v>881</v>
      </c>
      <c r="D16" s="246" t="s">
        <v>214</v>
      </c>
      <c r="E16" s="246"/>
      <c r="F16" s="69" t="s">
        <v>1104</v>
      </c>
      <c r="G16" s="272" t="s">
        <v>813</v>
      </c>
      <c r="H16" s="272" t="s">
        <v>1027</v>
      </c>
      <c r="I16" s="246"/>
      <c r="J16" s="246">
        <v>25</v>
      </c>
      <c r="K16" s="246">
        <v>1</v>
      </c>
      <c r="L16" s="246">
        <v>1</v>
      </c>
      <c r="M16" s="246">
        <v>2</v>
      </c>
      <c r="N16" s="246">
        <v>1</v>
      </c>
      <c r="O16" s="246">
        <v>1</v>
      </c>
      <c r="P16" s="246">
        <v>1</v>
      </c>
      <c r="Q16" s="246">
        <v>1</v>
      </c>
      <c r="R16" s="246"/>
      <c r="S16" s="246" t="s">
        <v>662</v>
      </c>
      <c r="T16" s="246">
        <v>0</v>
      </c>
    </row>
    <row r="17" spans="1:20" ht="39.950000000000003" customHeight="1" x14ac:dyDescent="0.25">
      <c r="A17" s="69">
        <v>12</v>
      </c>
      <c r="B17" s="39" t="s">
        <v>1316</v>
      </c>
      <c r="C17" s="246" t="s">
        <v>1102</v>
      </c>
      <c r="D17" s="246" t="s">
        <v>214</v>
      </c>
      <c r="E17" s="246"/>
      <c r="F17" s="69" t="s">
        <v>1104</v>
      </c>
      <c r="G17" s="272" t="s">
        <v>813</v>
      </c>
      <c r="H17" s="272" t="s">
        <v>1026</v>
      </c>
      <c r="I17" s="246">
        <v>1</v>
      </c>
      <c r="J17" s="246"/>
      <c r="K17" s="246">
        <v>0</v>
      </c>
      <c r="L17" s="246">
        <v>1</v>
      </c>
      <c r="M17" s="246"/>
      <c r="N17" s="246">
        <v>1</v>
      </c>
      <c r="O17" s="246">
        <v>0</v>
      </c>
      <c r="P17" s="246">
        <v>1</v>
      </c>
      <c r="Q17" s="246"/>
      <c r="R17" s="246"/>
      <c r="S17" s="246" t="s">
        <v>662</v>
      </c>
      <c r="T17" s="246">
        <v>0</v>
      </c>
    </row>
    <row r="18" spans="1:20" ht="39.950000000000003" customHeight="1" x14ac:dyDescent="0.25">
      <c r="A18" s="69">
        <v>13</v>
      </c>
      <c r="B18" s="39" t="s">
        <v>1317</v>
      </c>
      <c r="C18" s="246" t="s">
        <v>882</v>
      </c>
      <c r="D18" s="246" t="s">
        <v>214</v>
      </c>
      <c r="E18" s="246"/>
      <c r="F18" s="69" t="s">
        <v>1104</v>
      </c>
      <c r="G18" s="272" t="s">
        <v>813</v>
      </c>
      <c r="H18" s="272" t="s">
        <v>1031</v>
      </c>
      <c r="I18" s="246"/>
      <c r="J18" s="246">
        <v>12.8</v>
      </c>
      <c r="K18" s="246">
        <v>4</v>
      </c>
      <c r="L18" s="246">
        <v>1</v>
      </c>
      <c r="M18" s="246"/>
      <c r="N18" s="246">
        <v>1</v>
      </c>
      <c r="O18" s="246">
        <v>1</v>
      </c>
      <c r="P18" s="246">
        <v>1</v>
      </c>
      <c r="Q18" s="246">
        <v>1</v>
      </c>
      <c r="R18" s="246"/>
      <c r="S18" s="246" t="s">
        <v>662</v>
      </c>
      <c r="T18" s="246">
        <v>0</v>
      </c>
    </row>
    <row r="19" spans="1:20" ht="39.950000000000003" customHeight="1" x14ac:dyDescent="0.25">
      <c r="A19" s="69">
        <v>14</v>
      </c>
      <c r="B19" s="39" t="s">
        <v>1318</v>
      </c>
      <c r="C19" s="246" t="s">
        <v>883</v>
      </c>
      <c r="D19" s="246" t="s">
        <v>214</v>
      </c>
      <c r="E19" s="246"/>
      <c r="F19" s="69" t="s">
        <v>1104</v>
      </c>
      <c r="G19" s="272" t="s">
        <v>813</v>
      </c>
      <c r="H19" s="272" t="s">
        <v>1032</v>
      </c>
      <c r="I19" s="246"/>
      <c r="J19" s="246">
        <v>12.8</v>
      </c>
      <c r="K19" s="246">
        <v>4</v>
      </c>
      <c r="L19" s="246">
        <v>1</v>
      </c>
      <c r="M19" s="246"/>
      <c r="N19" s="246">
        <v>1</v>
      </c>
      <c r="O19" s="246">
        <v>1</v>
      </c>
      <c r="P19" s="246">
        <v>1</v>
      </c>
      <c r="Q19" s="246">
        <v>1</v>
      </c>
      <c r="R19" s="246"/>
      <c r="S19" s="246" t="s">
        <v>662</v>
      </c>
      <c r="T19" s="246">
        <v>0</v>
      </c>
    </row>
    <row r="20" spans="1:20" ht="39.950000000000003" customHeight="1" x14ac:dyDescent="0.25">
      <c r="A20" s="69">
        <v>15</v>
      </c>
      <c r="B20" s="39" t="s">
        <v>1319</v>
      </c>
      <c r="C20" s="246" t="s">
        <v>884</v>
      </c>
      <c r="D20" s="246" t="s">
        <v>214</v>
      </c>
      <c r="E20" s="246"/>
      <c r="F20" s="69" t="s">
        <v>1104</v>
      </c>
      <c r="G20" s="272" t="s">
        <v>813</v>
      </c>
      <c r="H20" s="272" t="s">
        <v>1033</v>
      </c>
      <c r="I20" s="246"/>
      <c r="J20" s="246">
        <v>12.8</v>
      </c>
      <c r="K20" s="246">
        <v>4</v>
      </c>
      <c r="L20" s="246">
        <v>1</v>
      </c>
      <c r="M20" s="246"/>
      <c r="N20" s="246">
        <v>1</v>
      </c>
      <c r="O20" s="246">
        <v>1</v>
      </c>
      <c r="P20" s="246">
        <v>1</v>
      </c>
      <c r="Q20" s="246"/>
      <c r="R20" s="246"/>
      <c r="S20" s="246" t="s">
        <v>663</v>
      </c>
      <c r="T20" s="246">
        <v>0</v>
      </c>
    </row>
    <row r="21" spans="1:20" ht="39.950000000000003" customHeight="1" x14ac:dyDescent="0.25">
      <c r="A21" s="69">
        <v>16</v>
      </c>
      <c r="B21" s="39" t="s">
        <v>1320</v>
      </c>
      <c r="C21" s="246" t="s">
        <v>885</v>
      </c>
      <c r="D21" s="246" t="s">
        <v>214</v>
      </c>
      <c r="E21" s="246"/>
      <c r="F21" s="69" t="s">
        <v>1104</v>
      </c>
      <c r="G21" s="272" t="s">
        <v>813</v>
      </c>
      <c r="H21" s="272" t="s">
        <v>1034</v>
      </c>
      <c r="I21" s="246"/>
      <c r="J21" s="246">
        <v>7.5</v>
      </c>
      <c r="K21" s="246">
        <v>2</v>
      </c>
      <c r="L21" s="246">
        <v>1</v>
      </c>
      <c r="M21" s="246"/>
      <c r="N21" s="246">
        <v>1</v>
      </c>
      <c r="O21" s="246">
        <v>0</v>
      </c>
      <c r="P21" s="246">
        <v>1</v>
      </c>
      <c r="Q21" s="246"/>
      <c r="R21" s="246"/>
      <c r="S21" s="246" t="s">
        <v>662</v>
      </c>
      <c r="T21" s="246">
        <v>0</v>
      </c>
    </row>
    <row r="22" spans="1:20" ht="39.950000000000003" customHeight="1" x14ac:dyDescent="0.25">
      <c r="A22" s="69">
        <v>17</v>
      </c>
      <c r="B22" s="39" t="s">
        <v>1321</v>
      </c>
      <c r="C22" s="246" t="s">
        <v>886</v>
      </c>
      <c r="D22" s="246" t="s">
        <v>214</v>
      </c>
      <c r="E22" s="246"/>
      <c r="F22" s="69" t="s">
        <v>1104</v>
      </c>
      <c r="G22" s="272" t="s">
        <v>813</v>
      </c>
      <c r="H22" s="272" t="s">
        <v>1035</v>
      </c>
      <c r="I22" s="246">
        <v>1</v>
      </c>
      <c r="J22" s="246">
        <v>12.8</v>
      </c>
      <c r="K22" s="246">
        <v>0</v>
      </c>
      <c r="L22" s="246">
        <v>1</v>
      </c>
      <c r="M22" s="246"/>
      <c r="N22" s="246">
        <v>1</v>
      </c>
      <c r="O22" s="246">
        <v>1</v>
      </c>
      <c r="P22" s="246">
        <v>1</v>
      </c>
      <c r="Q22" s="246"/>
      <c r="R22" s="246"/>
      <c r="S22" s="246" t="s">
        <v>663</v>
      </c>
      <c r="T22" s="246">
        <v>0</v>
      </c>
    </row>
    <row r="23" spans="1:20" ht="39.950000000000003" customHeight="1" x14ac:dyDescent="0.25">
      <c r="A23" s="69">
        <v>18</v>
      </c>
      <c r="B23" s="39" t="s">
        <v>1322</v>
      </c>
      <c r="C23" s="246" t="s">
        <v>887</v>
      </c>
      <c r="D23" s="246" t="s">
        <v>214</v>
      </c>
      <c r="E23" s="246"/>
      <c r="F23" s="69" t="s">
        <v>1104</v>
      </c>
      <c r="G23" s="272" t="s">
        <v>813</v>
      </c>
      <c r="H23" s="272" t="s">
        <v>1036</v>
      </c>
      <c r="I23" s="246"/>
      <c r="J23" s="246">
        <v>12.8</v>
      </c>
      <c r="K23" s="246">
        <v>4</v>
      </c>
      <c r="L23" s="246">
        <v>1</v>
      </c>
      <c r="M23" s="246"/>
      <c r="N23" s="246">
        <v>1</v>
      </c>
      <c r="O23" s="246">
        <v>1</v>
      </c>
      <c r="P23" s="246">
        <v>1</v>
      </c>
      <c r="Q23" s="246">
        <v>1</v>
      </c>
      <c r="R23" s="246"/>
      <c r="S23" s="246" t="s">
        <v>663</v>
      </c>
      <c r="T23" s="246">
        <v>0</v>
      </c>
    </row>
    <row r="24" spans="1:20" ht="39.950000000000003" customHeight="1" x14ac:dyDescent="0.25">
      <c r="A24" s="69">
        <v>19</v>
      </c>
      <c r="B24" s="39" t="s">
        <v>1323</v>
      </c>
      <c r="C24" s="246" t="s">
        <v>888</v>
      </c>
      <c r="D24" s="246" t="s">
        <v>214</v>
      </c>
      <c r="E24" s="246"/>
      <c r="F24" s="69" t="s">
        <v>1104</v>
      </c>
      <c r="G24" s="272" t="s">
        <v>813</v>
      </c>
      <c r="H24" s="272" t="s">
        <v>1037</v>
      </c>
      <c r="I24" s="246"/>
      <c r="J24" s="246">
        <v>25</v>
      </c>
      <c r="K24" s="246">
        <v>4</v>
      </c>
      <c r="L24" s="246">
        <v>1</v>
      </c>
      <c r="M24" s="246"/>
      <c r="N24" s="246">
        <v>1</v>
      </c>
      <c r="O24" s="246">
        <v>0</v>
      </c>
      <c r="P24" s="246">
        <v>1</v>
      </c>
      <c r="Q24" s="246"/>
      <c r="R24" s="246"/>
      <c r="S24" s="246" t="s">
        <v>663</v>
      </c>
      <c r="T24" s="246">
        <v>0</v>
      </c>
    </row>
    <row r="25" spans="1:20" ht="39.950000000000003" customHeight="1" x14ac:dyDescent="0.25">
      <c r="A25" s="69">
        <v>20</v>
      </c>
      <c r="B25" s="246" t="s">
        <v>1324</v>
      </c>
      <c r="C25" s="246" t="s">
        <v>889</v>
      </c>
      <c r="D25" s="246" t="s">
        <v>214</v>
      </c>
      <c r="E25" s="246"/>
      <c r="F25" s="69" t="s">
        <v>1104</v>
      </c>
      <c r="G25" s="272" t="s">
        <v>813</v>
      </c>
      <c r="H25" s="272" t="s">
        <v>1038</v>
      </c>
      <c r="I25" s="246">
        <v>1</v>
      </c>
      <c r="J25" s="246">
        <v>25</v>
      </c>
      <c r="K25" s="246">
        <v>0</v>
      </c>
      <c r="L25" s="246">
        <v>1</v>
      </c>
      <c r="M25" s="246"/>
      <c r="N25" s="246">
        <v>1</v>
      </c>
      <c r="O25" s="246">
        <v>0</v>
      </c>
      <c r="P25" s="246">
        <v>1</v>
      </c>
      <c r="Q25" s="246"/>
      <c r="R25" s="246"/>
      <c r="S25" s="246" t="s">
        <v>662</v>
      </c>
      <c r="T25" s="246">
        <v>0</v>
      </c>
    </row>
    <row r="26" spans="1:20" ht="39.950000000000003" customHeight="1" x14ac:dyDescent="0.25">
      <c r="A26" s="69">
        <v>21</v>
      </c>
      <c r="B26" s="246" t="s">
        <v>1325</v>
      </c>
      <c r="C26" s="246" t="s">
        <v>890</v>
      </c>
      <c r="D26" s="246" t="s">
        <v>214</v>
      </c>
      <c r="E26" s="246"/>
      <c r="F26" s="69" t="s">
        <v>1105</v>
      </c>
      <c r="G26" s="272" t="s">
        <v>813</v>
      </c>
      <c r="H26" s="272" t="s">
        <v>1056</v>
      </c>
      <c r="I26" s="246">
        <v>1</v>
      </c>
      <c r="J26" s="246">
        <v>25</v>
      </c>
      <c r="K26" s="246">
        <v>0</v>
      </c>
      <c r="L26" s="246">
        <v>1</v>
      </c>
      <c r="M26" s="246"/>
      <c r="N26" s="246">
        <v>1</v>
      </c>
      <c r="O26" s="246">
        <v>0</v>
      </c>
      <c r="P26" s="246">
        <v>1</v>
      </c>
      <c r="Q26" s="246"/>
      <c r="R26" s="246"/>
      <c r="S26" s="246" t="s">
        <v>662</v>
      </c>
      <c r="T26" s="246">
        <v>0</v>
      </c>
    </row>
    <row r="27" spans="1:20" ht="39.950000000000003" customHeight="1" x14ac:dyDescent="0.25">
      <c r="A27" s="69">
        <v>22</v>
      </c>
      <c r="B27" s="39" t="s">
        <v>1326</v>
      </c>
      <c r="C27" s="246" t="s">
        <v>891</v>
      </c>
      <c r="D27" s="246" t="s">
        <v>214</v>
      </c>
      <c r="E27" s="246"/>
      <c r="F27" s="69" t="s">
        <v>1105</v>
      </c>
      <c r="G27" s="272" t="s">
        <v>813</v>
      </c>
      <c r="H27" s="272" t="s">
        <v>1050</v>
      </c>
      <c r="I27" s="246">
        <v>1</v>
      </c>
      <c r="J27" s="246">
        <v>25</v>
      </c>
      <c r="K27" s="246">
        <v>0</v>
      </c>
      <c r="L27" s="246">
        <v>1</v>
      </c>
      <c r="M27" s="246"/>
      <c r="N27" s="246">
        <v>1</v>
      </c>
      <c r="O27" s="246">
        <v>0</v>
      </c>
      <c r="P27" s="246">
        <v>1</v>
      </c>
      <c r="Q27" s="246"/>
      <c r="R27" s="246"/>
      <c r="S27" s="246" t="s">
        <v>663</v>
      </c>
      <c r="T27" s="246">
        <v>0</v>
      </c>
    </row>
    <row r="28" spans="1:20" ht="39.950000000000003" customHeight="1" x14ac:dyDescent="0.25">
      <c r="A28" s="69">
        <v>23</v>
      </c>
      <c r="B28" s="39" t="s">
        <v>1327</v>
      </c>
      <c r="C28" s="246" t="s">
        <v>892</v>
      </c>
      <c r="D28" s="246" t="s">
        <v>214</v>
      </c>
      <c r="E28" s="246"/>
      <c r="F28" s="69" t="s">
        <v>1105</v>
      </c>
      <c r="G28" s="272" t="s">
        <v>813</v>
      </c>
      <c r="H28" s="272" t="s">
        <v>1051</v>
      </c>
      <c r="I28" s="246"/>
      <c r="J28" s="246">
        <v>12.8</v>
      </c>
      <c r="K28" s="246">
        <v>2</v>
      </c>
      <c r="L28" s="246">
        <v>1</v>
      </c>
      <c r="M28" s="246"/>
      <c r="N28" s="246">
        <v>1</v>
      </c>
      <c r="O28" s="246">
        <v>1</v>
      </c>
      <c r="P28" s="246">
        <v>1</v>
      </c>
      <c r="Q28" s="246">
        <v>1</v>
      </c>
      <c r="R28" s="246"/>
      <c r="S28" s="246" t="s">
        <v>663</v>
      </c>
      <c r="T28" s="246">
        <v>0</v>
      </c>
    </row>
    <row r="29" spans="1:20" ht="39.950000000000003" customHeight="1" x14ac:dyDescent="0.25">
      <c r="A29" s="69">
        <v>24</v>
      </c>
      <c r="B29" s="39" t="s">
        <v>1328</v>
      </c>
      <c r="C29" s="246" t="s">
        <v>893</v>
      </c>
      <c r="D29" s="246" t="s">
        <v>214</v>
      </c>
      <c r="E29" s="246"/>
      <c r="F29" s="69" t="s">
        <v>1105</v>
      </c>
      <c r="G29" s="272" t="s">
        <v>813</v>
      </c>
      <c r="H29" s="272" t="s">
        <v>1051</v>
      </c>
      <c r="I29" s="246"/>
      <c r="J29" s="246">
        <v>12.8</v>
      </c>
      <c r="K29" s="246">
        <v>2</v>
      </c>
      <c r="L29" s="246">
        <v>1</v>
      </c>
      <c r="M29" s="246"/>
      <c r="N29" s="246">
        <v>1</v>
      </c>
      <c r="O29" s="246">
        <v>1</v>
      </c>
      <c r="P29" s="246">
        <v>1</v>
      </c>
      <c r="Q29" s="246">
        <v>1</v>
      </c>
      <c r="R29" s="246"/>
      <c r="S29" s="246" t="s">
        <v>663</v>
      </c>
      <c r="T29" s="246">
        <v>0</v>
      </c>
    </row>
    <row r="30" spans="1:20" ht="39.950000000000003" customHeight="1" x14ac:dyDescent="0.25">
      <c r="A30" s="69">
        <v>25</v>
      </c>
      <c r="B30" s="39" t="s">
        <v>1329</v>
      </c>
      <c r="C30" s="246" t="s">
        <v>894</v>
      </c>
      <c r="D30" s="246" t="s">
        <v>214</v>
      </c>
      <c r="E30" s="246"/>
      <c r="F30" s="69" t="s">
        <v>1105</v>
      </c>
      <c r="G30" s="272" t="s">
        <v>813</v>
      </c>
      <c r="H30" s="272" t="s">
        <v>1052</v>
      </c>
      <c r="I30" s="246"/>
      <c r="J30" s="246">
        <v>12.8</v>
      </c>
      <c r="K30" s="246">
        <v>2</v>
      </c>
      <c r="L30" s="246">
        <v>1</v>
      </c>
      <c r="M30" s="246"/>
      <c r="N30" s="246">
        <v>1</v>
      </c>
      <c r="O30" s="246">
        <v>1</v>
      </c>
      <c r="P30" s="246">
        <v>1</v>
      </c>
      <c r="Q30" s="246">
        <v>1</v>
      </c>
      <c r="R30" s="246"/>
      <c r="S30" s="246" t="s">
        <v>663</v>
      </c>
      <c r="T30" s="246">
        <v>0</v>
      </c>
    </row>
    <row r="31" spans="1:20" ht="39.950000000000003" customHeight="1" x14ac:dyDescent="0.25">
      <c r="A31" s="69">
        <v>26</v>
      </c>
      <c r="B31" s="39" t="s">
        <v>1330</v>
      </c>
      <c r="C31" s="246" t="s">
        <v>895</v>
      </c>
      <c r="D31" s="246" t="s">
        <v>214</v>
      </c>
      <c r="E31" s="246"/>
      <c r="F31" s="69" t="s">
        <v>1105</v>
      </c>
      <c r="G31" s="272" t="s">
        <v>813</v>
      </c>
      <c r="H31" s="272" t="s">
        <v>1055</v>
      </c>
      <c r="I31" s="246"/>
      <c r="J31" s="246">
        <v>33</v>
      </c>
      <c r="K31" s="246">
        <v>4</v>
      </c>
      <c r="L31" s="246">
        <v>1</v>
      </c>
      <c r="M31" s="246"/>
      <c r="N31" s="246">
        <v>1</v>
      </c>
      <c r="O31" s="246">
        <v>1</v>
      </c>
      <c r="P31" s="246">
        <v>1</v>
      </c>
      <c r="Q31" s="246">
        <v>1</v>
      </c>
      <c r="R31" s="246"/>
      <c r="S31" s="246" t="s">
        <v>663</v>
      </c>
      <c r="T31" s="246">
        <v>0</v>
      </c>
    </row>
    <row r="32" spans="1:20" ht="39.950000000000003" customHeight="1" x14ac:dyDescent="0.25">
      <c r="A32" s="69">
        <v>27</v>
      </c>
      <c r="B32" s="39" t="s">
        <v>1331</v>
      </c>
      <c r="C32" s="246" t="s">
        <v>896</v>
      </c>
      <c r="D32" s="246" t="s">
        <v>214</v>
      </c>
      <c r="E32" s="246"/>
      <c r="F32" s="69" t="s">
        <v>1105</v>
      </c>
      <c r="G32" s="272" t="s">
        <v>813</v>
      </c>
      <c r="H32" s="272" t="s">
        <v>1054</v>
      </c>
      <c r="I32" s="246"/>
      <c r="J32" s="246">
        <v>12.8</v>
      </c>
      <c r="K32" s="246">
        <v>2</v>
      </c>
      <c r="L32" s="246">
        <v>1</v>
      </c>
      <c r="M32" s="246"/>
      <c r="N32" s="246">
        <v>1</v>
      </c>
      <c r="O32" s="246">
        <v>0</v>
      </c>
      <c r="P32" s="246">
        <v>1</v>
      </c>
      <c r="Q32" s="246"/>
      <c r="R32" s="246"/>
      <c r="S32" s="246" t="s">
        <v>662</v>
      </c>
      <c r="T32" s="246">
        <v>0</v>
      </c>
    </row>
    <row r="33" spans="1:20" ht="39.950000000000003" customHeight="1" x14ac:dyDescent="0.25"/>
    <row r="34" spans="1:20" ht="39.950000000000003" customHeight="1" x14ac:dyDescent="0.25"/>
    <row r="40" spans="1:20" ht="20.100000000000001" customHeight="1" x14ac:dyDescent="0.3">
      <c r="B40" s="417" t="s">
        <v>1468</v>
      </c>
    </row>
    <row r="42" spans="1:20" ht="20.100000000000001" customHeight="1" x14ac:dyDescent="0.25">
      <c r="A42" s="37"/>
      <c r="B42" s="183" t="s">
        <v>901</v>
      </c>
      <c r="C42" s="183" t="s">
        <v>897</v>
      </c>
      <c r="D42" s="183" t="s">
        <v>151</v>
      </c>
      <c r="E42" s="183"/>
      <c r="F42" s="185" t="s">
        <v>813</v>
      </c>
      <c r="G42" s="185"/>
      <c r="H42" s="185" t="s">
        <v>1053</v>
      </c>
      <c r="I42" s="183">
        <v>0</v>
      </c>
      <c r="J42" s="183">
        <v>5.3</v>
      </c>
      <c r="K42" s="247">
        <v>2</v>
      </c>
      <c r="L42" s="247">
        <v>1</v>
      </c>
      <c r="M42" s="246"/>
      <c r="N42" s="183">
        <v>1</v>
      </c>
      <c r="O42" s="183">
        <v>0</v>
      </c>
      <c r="P42" s="183">
        <v>1</v>
      </c>
      <c r="Q42" s="246"/>
      <c r="R42" s="183">
        <v>1</v>
      </c>
      <c r="S42" s="183" t="s">
        <v>662</v>
      </c>
      <c r="T42" s="183">
        <v>0</v>
      </c>
    </row>
    <row r="43" spans="1:20" ht="20.100000000000001" customHeight="1" x14ac:dyDescent="0.25">
      <c r="B43" s="183" t="s">
        <v>898</v>
      </c>
      <c r="C43" s="144" t="s">
        <v>900</v>
      </c>
      <c r="D43" s="183" t="s">
        <v>151</v>
      </c>
      <c r="E43" s="183"/>
      <c r="F43" s="185" t="s">
        <v>813</v>
      </c>
      <c r="G43" s="185"/>
      <c r="H43" s="185" t="s">
        <v>899</v>
      </c>
      <c r="I43" s="183">
        <v>0</v>
      </c>
      <c r="J43" s="183"/>
      <c r="K43" s="247">
        <v>17</v>
      </c>
      <c r="L43" s="247">
        <v>0</v>
      </c>
      <c r="M43" s="246"/>
      <c r="N43" s="183">
        <v>1</v>
      </c>
      <c r="O43" s="183">
        <v>0</v>
      </c>
      <c r="P43" s="183">
        <v>0</v>
      </c>
      <c r="Q43" s="246"/>
      <c r="R43" s="183">
        <v>0</v>
      </c>
      <c r="S43" s="183"/>
      <c r="T43" s="183">
        <v>0</v>
      </c>
    </row>
    <row r="67" spans="1:3" ht="20.100000000000001" customHeight="1" x14ac:dyDescent="0.25">
      <c r="A67" t="s">
        <v>1475</v>
      </c>
    </row>
    <row r="72" spans="1:3" ht="20.100000000000001" customHeight="1" x14ac:dyDescent="0.25">
      <c r="A72" s="145" t="s">
        <v>0</v>
      </c>
      <c r="B72" s="145" t="s">
        <v>1</v>
      </c>
      <c r="C72" s="145" t="s">
        <v>2</v>
      </c>
    </row>
    <row r="73" spans="1:3" ht="20.100000000000001" customHeight="1" x14ac:dyDescent="0.25">
      <c r="A73" s="23">
        <v>1</v>
      </c>
      <c r="B73" s="147" t="s">
        <v>535</v>
      </c>
      <c r="C73" s="24" t="s">
        <v>321</v>
      </c>
    </row>
    <row r="74" spans="1:3" ht="20.100000000000001" customHeight="1" x14ac:dyDescent="0.25">
      <c r="A74" s="23">
        <v>2</v>
      </c>
      <c r="B74" s="147" t="s">
        <v>536</v>
      </c>
      <c r="C74" s="24" t="s">
        <v>322</v>
      </c>
    </row>
    <row r="75" spans="1:3" ht="20.100000000000001" customHeight="1" x14ac:dyDescent="0.25">
      <c r="A75" s="23">
        <v>3</v>
      </c>
      <c r="B75" s="147" t="s">
        <v>537</v>
      </c>
      <c r="C75" s="24" t="s">
        <v>323</v>
      </c>
    </row>
    <row r="76" spans="1:3" ht="20.100000000000001" customHeight="1" x14ac:dyDescent="0.25">
      <c r="A76" s="23">
        <v>4</v>
      </c>
      <c r="B76" s="147" t="s">
        <v>538</v>
      </c>
      <c r="C76" s="24" t="s">
        <v>324</v>
      </c>
    </row>
    <row r="77" spans="1:3" ht="20.100000000000001" customHeight="1" x14ac:dyDescent="0.25">
      <c r="A77" s="23">
        <v>5</v>
      </c>
      <c r="B77" s="147" t="s">
        <v>539</v>
      </c>
      <c r="C77" s="24" t="s">
        <v>325</v>
      </c>
    </row>
    <row r="78" spans="1:3" ht="20.100000000000001" customHeight="1" x14ac:dyDescent="0.25">
      <c r="A78" s="23">
        <v>6</v>
      </c>
      <c r="B78" s="147" t="s">
        <v>540</v>
      </c>
      <c r="C78" s="24" t="s">
        <v>326</v>
      </c>
    </row>
    <row r="79" spans="1:3" ht="20.100000000000001" customHeight="1" x14ac:dyDescent="0.25">
      <c r="A79" s="23">
        <v>7</v>
      </c>
      <c r="B79" s="147" t="s">
        <v>541</v>
      </c>
      <c r="C79" s="24" t="s">
        <v>327</v>
      </c>
    </row>
    <row r="80" spans="1:3" ht="20.100000000000001" customHeight="1" x14ac:dyDescent="0.25">
      <c r="A80" s="23">
        <v>8</v>
      </c>
      <c r="B80" s="147" t="s">
        <v>542</v>
      </c>
      <c r="C80" s="24" t="s">
        <v>328</v>
      </c>
    </row>
    <row r="81" spans="1:3" ht="20.100000000000001" customHeight="1" x14ac:dyDescent="0.25">
      <c r="A81" s="23">
        <v>9</v>
      </c>
      <c r="B81" s="147" t="s">
        <v>543</v>
      </c>
      <c r="C81" s="24" t="s">
        <v>329</v>
      </c>
    </row>
    <row r="82" spans="1:3" ht="20.100000000000001" customHeight="1" x14ac:dyDescent="0.25">
      <c r="A82" s="23">
        <v>10</v>
      </c>
      <c r="B82" s="147" t="s">
        <v>544</v>
      </c>
      <c r="C82" s="24" t="s">
        <v>330</v>
      </c>
    </row>
    <row r="83" spans="1:3" ht="20.100000000000001" customHeight="1" x14ac:dyDescent="0.25">
      <c r="A83" s="23">
        <v>11</v>
      </c>
      <c r="B83" s="146" t="s">
        <v>545</v>
      </c>
      <c r="C83" s="24" t="s">
        <v>331</v>
      </c>
    </row>
    <row r="84" spans="1:3" ht="20.100000000000001" customHeight="1" x14ac:dyDescent="0.25">
      <c r="A84" s="23">
        <v>12</v>
      </c>
      <c r="B84" s="25" t="s">
        <v>493</v>
      </c>
      <c r="C84" s="24" t="s">
        <v>332</v>
      </c>
    </row>
    <row r="85" spans="1:3" ht="20.100000000000001" customHeight="1" x14ac:dyDescent="0.25">
      <c r="A85" s="23">
        <v>13</v>
      </c>
      <c r="B85" s="25" t="s">
        <v>546</v>
      </c>
      <c r="C85" s="24" t="s">
        <v>333</v>
      </c>
    </row>
    <row r="86" spans="1:3" ht="20.100000000000001" customHeight="1" x14ac:dyDescent="0.25">
      <c r="A86" s="23">
        <v>14</v>
      </c>
      <c r="B86" s="147" t="s">
        <v>547</v>
      </c>
      <c r="C86" s="24" t="s">
        <v>334</v>
      </c>
    </row>
    <row r="87" spans="1:3" ht="20.100000000000001" customHeight="1" x14ac:dyDescent="0.25">
      <c r="A87" s="23">
        <v>15</v>
      </c>
      <c r="B87" s="147" t="s">
        <v>548</v>
      </c>
      <c r="C87" s="24" t="s">
        <v>335</v>
      </c>
    </row>
    <row r="88" spans="1:3" ht="20.100000000000001" customHeight="1" x14ac:dyDescent="0.25">
      <c r="A88" s="23">
        <v>16</v>
      </c>
      <c r="B88" s="147" t="s">
        <v>549</v>
      </c>
      <c r="C88" s="24" t="s">
        <v>336</v>
      </c>
    </row>
    <row r="89" spans="1:3" ht="20.100000000000001" customHeight="1" x14ac:dyDescent="0.25">
      <c r="A89" s="23">
        <v>17</v>
      </c>
      <c r="B89" s="147" t="s">
        <v>550</v>
      </c>
      <c r="C89" s="24" t="s">
        <v>337</v>
      </c>
    </row>
    <row r="90" spans="1:3" ht="20.100000000000001" customHeight="1" x14ac:dyDescent="0.25">
      <c r="A90" s="23">
        <v>18</v>
      </c>
      <c r="B90" s="147" t="s">
        <v>551</v>
      </c>
      <c r="C90" s="24" t="s">
        <v>338</v>
      </c>
    </row>
    <row r="91" spans="1:3" ht="20.100000000000001" customHeight="1" x14ac:dyDescent="0.25">
      <c r="A91" s="23">
        <v>19</v>
      </c>
      <c r="B91" s="147" t="s">
        <v>552</v>
      </c>
      <c r="C91" s="24" t="s">
        <v>339</v>
      </c>
    </row>
    <row r="92" spans="1:3" ht="20.100000000000001" customHeight="1" x14ac:dyDescent="0.25">
      <c r="A92" s="23">
        <v>20</v>
      </c>
      <c r="B92" s="147" t="s">
        <v>553</v>
      </c>
      <c r="C92" s="24" t="s">
        <v>340</v>
      </c>
    </row>
    <row r="93" spans="1:3" ht="20.100000000000001" customHeight="1" x14ac:dyDescent="0.25">
      <c r="A93" s="23">
        <v>21</v>
      </c>
      <c r="B93" s="147" t="s">
        <v>554</v>
      </c>
      <c r="C93" s="24" t="s">
        <v>341</v>
      </c>
    </row>
    <row r="94" spans="1:3" ht="20.100000000000001" customHeight="1" x14ac:dyDescent="0.25">
      <c r="A94" s="23">
        <v>22</v>
      </c>
      <c r="B94" s="147" t="s">
        <v>555</v>
      </c>
      <c r="C94" s="24" t="s">
        <v>342</v>
      </c>
    </row>
    <row r="95" spans="1:3" ht="20.100000000000001" customHeight="1" x14ac:dyDescent="0.25">
      <c r="A95" s="23">
        <v>23</v>
      </c>
      <c r="B95" s="147" t="s">
        <v>495</v>
      </c>
      <c r="C95" s="24" t="s">
        <v>343</v>
      </c>
    </row>
    <row r="96" spans="1:3" ht="20.100000000000001" customHeight="1" x14ac:dyDescent="0.25">
      <c r="A96" s="23">
        <v>24</v>
      </c>
      <c r="B96" s="147" t="s">
        <v>496</v>
      </c>
      <c r="C96" s="24" t="s">
        <v>344</v>
      </c>
    </row>
    <row r="97" spans="1:3" ht="24.95" customHeight="1" x14ac:dyDescent="0.25">
      <c r="A97" s="23">
        <v>25</v>
      </c>
      <c r="B97" s="147" t="s">
        <v>496</v>
      </c>
      <c r="C97" s="24" t="s">
        <v>345</v>
      </c>
    </row>
    <row r="98" spans="1:3" ht="24.95" customHeight="1" x14ac:dyDescent="0.25">
      <c r="A98" s="23">
        <v>26</v>
      </c>
      <c r="B98" s="147" t="s">
        <v>497</v>
      </c>
      <c r="C98" s="24" t="s">
        <v>346</v>
      </c>
    </row>
    <row r="99" spans="1:3" ht="24.95" customHeight="1" x14ac:dyDescent="0.25">
      <c r="A99" s="23">
        <v>27</v>
      </c>
      <c r="B99" s="147" t="s">
        <v>498</v>
      </c>
      <c r="C99" s="24" t="s">
        <v>347</v>
      </c>
    </row>
    <row r="100" spans="1:3" ht="24.95" customHeight="1" x14ac:dyDescent="0.25">
      <c r="A100" s="23">
        <v>28</v>
      </c>
      <c r="B100" s="147" t="s">
        <v>494</v>
      </c>
      <c r="C100" s="24" t="s">
        <v>348</v>
      </c>
    </row>
    <row r="101" spans="1:3" ht="24.95" customHeight="1" x14ac:dyDescent="0.25">
      <c r="A101" s="23">
        <v>29</v>
      </c>
      <c r="B101" s="147" t="s">
        <v>499</v>
      </c>
      <c r="C101" s="24" t="s">
        <v>349</v>
      </c>
    </row>
    <row r="102" spans="1:3" ht="24.95" customHeight="1" x14ac:dyDescent="0.25">
      <c r="A102" s="23">
        <v>30</v>
      </c>
      <c r="B102" s="146" t="s">
        <v>500</v>
      </c>
      <c r="C102" s="24" t="s">
        <v>350</v>
      </c>
    </row>
    <row r="103" spans="1:3" ht="24.95" customHeight="1" x14ac:dyDescent="0.25"/>
    <row r="104" spans="1:3" ht="24.95" customHeight="1" x14ac:dyDescent="0.25"/>
    <row r="105" spans="1:3" ht="24.95" customHeight="1" x14ac:dyDescent="0.25"/>
    <row r="106" spans="1:3" ht="24.95" customHeight="1" x14ac:dyDescent="0.25"/>
    <row r="107" spans="1:3" ht="24.95" customHeight="1" x14ac:dyDescent="0.25"/>
    <row r="108" spans="1:3" ht="24.95" customHeight="1" x14ac:dyDescent="0.25"/>
    <row r="109" spans="1:3" ht="24.95" customHeight="1" x14ac:dyDescent="0.25"/>
    <row r="110" spans="1:3" ht="24.95" customHeight="1" x14ac:dyDescent="0.25"/>
    <row r="111" spans="1:3" ht="24.95" customHeight="1" x14ac:dyDescent="0.25"/>
    <row r="112" spans="1:3" ht="24.95" customHeight="1" x14ac:dyDescent="0.25"/>
    <row r="113" ht="24.95" customHeight="1" x14ac:dyDescent="0.25"/>
    <row r="114" ht="24.95" customHeight="1" x14ac:dyDescent="0.25"/>
    <row r="115" ht="24.95" customHeight="1" x14ac:dyDescent="0.25"/>
    <row r="116" ht="24.95" customHeight="1" x14ac:dyDescent="0.25"/>
    <row r="117" ht="24.95" customHeight="1" x14ac:dyDescent="0.25"/>
    <row r="118" ht="24.95" customHeight="1" x14ac:dyDescent="0.25"/>
    <row r="119" ht="24.95" customHeight="1" x14ac:dyDescent="0.25"/>
    <row r="120" ht="24.95" customHeight="1" x14ac:dyDescent="0.25"/>
    <row r="121" ht="24.95" customHeight="1" x14ac:dyDescent="0.25"/>
    <row r="122" ht="24.95" customHeight="1" x14ac:dyDescent="0.25"/>
    <row r="123" ht="24.95" customHeight="1" x14ac:dyDescent="0.25"/>
    <row r="124" ht="24.95" customHeight="1" x14ac:dyDescent="0.25"/>
    <row r="125" ht="24.95" customHeight="1" x14ac:dyDescent="0.25"/>
    <row r="126" ht="24.95" customHeight="1" x14ac:dyDescent="0.25"/>
    <row r="127" ht="24.95" customHeight="1" x14ac:dyDescent="0.25"/>
    <row r="128" ht="24.95" customHeight="1" x14ac:dyDescent="0.25"/>
    <row r="129" ht="24.95" customHeight="1" x14ac:dyDescent="0.25"/>
  </sheetData>
  <autoFilter ref="A3:T32">
    <filterColumn colId="10" showButton="0"/>
    <filterColumn colId="11" showButton="0"/>
    <filterColumn colId="13" showButton="0"/>
    <filterColumn colId="14" showButton="0"/>
    <filterColumn colId="15" showButton="0"/>
    <filterColumn colId="16" showButton="0"/>
    <filterColumn colId="17" showButton="0"/>
  </autoFilter>
  <customSheetViews>
    <customSheetView guid="{F9E77D3E-9512-4655-8DC5-CBCB6D76B9C5}" scale="70" showAutoFilter="1">
      <selection activeCell="R8" sqref="R8"/>
      <pageMargins left="0.7" right="0.7" top="0.75" bottom="0.75" header="0.3" footer="0.3"/>
      <pageSetup paperSize="9" orientation="portrait" r:id="rId1"/>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D9685D2E-3084-4AF6-8DBA-5592BEF27847}" scale="70" showAutoFilter="1">
      <selection activeCell="R8" sqref="R8"/>
      <pageMargins left="0.7" right="0.7" top="0.75" bottom="0.75" header="0.3" footer="0.3"/>
      <pageSetup paperSize="9" orientation="portrait" horizontalDpi="0" verticalDpi="0" r:id="rId2"/>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1B6A4866-A5AB-480B-A411-F20888958AF4}" scale="70" showAutoFilter="1">
      <selection activeCell="R8" sqref="R8"/>
      <pageMargins left="0.7" right="0.7" top="0.75" bottom="0.75" header="0.3" footer="0.3"/>
      <pageSetup paperSize="9" orientation="portrait" horizontalDpi="0" verticalDpi="0" r:id="rId3"/>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5448D88C-FF86-4D3F-8490-F2F239C6F324}" scale="70" showAutoFilter="1">
      <selection activeCell="R8" sqref="R8"/>
      <pageMargins left="0.7" right="0.7" top="0.75" bottom="0.75" header="0.3" footer="0.3"/>
      <pageSetup paperSize="9" orientation="portrait" horizontalDpi="0" verticalDpi="0" r:id="rId4"/>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BD98B3E9-7C13-41E6-82C5-392E91EC622B}" scale="70" showAutoFilter="1">
      <selection activeCell="R8" sqref="R8"/>
      <pageMargins left="0.7" right="0.7" top="0.75" bottom="0.75" header="0.3" footer="0.3"/>
      <pageSetup paperSize="9" orientation="portrait" horizontalDpi="0" verticalDpi="0" r:id="rId5"/>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6EC6FC78-CAF0-4B41-BCBC-C0FF1BFCA410}" scale="70" showAutoFilter="1">
      <selection activeCell="R8" sqref="R8"/>
      <pageMargins left="0.7" right="0.7" top="0.75" bottom="0.75" header="0.3" footer="0.3"/>
      <pageSetup paperSize="9" orientation="portrait" r:id="rId6"/>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EBBD5757-E7AD-4688-ABF4-2AE9E930BC4B}" scale="70" showAutoFilter="1">
      <selection activeCell="R8" sqref="R8"/>
      <pageMargins left="0.7" right="0.7" top="0.75" bottom="0.75" header="0.3" footer="0.3"/>
      <pageSetup paperSize="9" orientation="portrait" r:id="rId7"/>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60861627-6CD5-4083-8CA7-D44B15F4A9CE}" scale="70" showAutoFilter="1">
      <selection activeCell="R8" sqref="R8"/>
      <pageMargins left="0.7" right="0.7" top="0.75" bottom="0.75" header="0.3" footer="0.3"/>
      <pageSetup paperSize="9" orientation="portrait" r:id="rId8"/>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s>
  <mergeCells count="30">
    <mergeCell ref="Y2:Z2"/>
    <mergeCell ref="U3:V3"/>
    <mergeCell ref="W3:X3"/>
    <mergeCell ref="Y3:Z3"/>
    <mergeCell ref="U2:V2"/>
    <mergeCell ref="W2:X2"/>
    <mergeCell ref="T4:T5"/>
    <mergeCell ref="I3:I5"/>
    <mergeCell ref="B3:B5"/>
    <mergeCell ref="H3:H5"/>
    <mergeCell ref="G3:G5"/>
    <mergeCell ref="E3:E5"/>
    <mergeCell ref="D3:D5"/>
    <mergeCell ref="C3:C5"/>
    <mergeCell ref="M4:M5"/>
    <mergeCell ref="Q4:Q5"/>
    <mergeCell ref="N3:S3"/>
    <mergeCell ref="K3:M3"/>
    <mergeCell ref="A1:C1"/>
    <mergeCell ref="I2:S2"/>
    <mergeCell ref="J3:J5"/>
    <mergeCell ref="A4:A5"/>
    <mergeCell ref="K4:K5"/>
    <mergeCell ref="L4:L5"/>
    <mergeCell ref="N4:N5"/>
    <mergeCell ref="O4:O5"/>
    <mergeCell ref="P4:P5"/>
    <mergeCell ref="R4:R5"/>
    <mergeCell ref="S4:S5"/>
    <mergeCell ref="F3:F5"/>
  </mergeCells>
  <pageMargins left="0.7" right="0.7" top="0.75" bottom="0.75" header="0.3" footer="0.3"/>
  <pageSetup paperSize="9" orientation="portrait" r:id="rId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pageSetUpPr fitToPage="1"/>
  </sheetPr>
  <dimension ref="E5:AD76"/>
  <sheetViews>
    <sheetView topLeftCell="E10" zoomScale="80" zoomScaleNormal="80" workbookViewId="0">
      <selection activeCell="E10" sqref="E10:X21"/>
    </sheetView>
  </sheetViews>
  <sheetFormatPr defaultRowHeight="15" x14ac:dyDescent="0.25"/>
  <cols>
    <col min="6" max="6" width="43.5703125" customWidth="1"/>
    <col min="7" max="7" width="35.85546875" customWidth="1"/>
    <col min="9" max="9" width="19.5703125" customWidth="1"/>
    <col min="10" max="10" width="13.140625" customWidth="1"/>
    <col min="11" max="11" width="19.85546875" customWidth="1"/>
    <col min="12" max="12" width="30.5703125" customWidth="1"/>
    <col min="15" max="17" width="14.7109375" customWidth="1"/>
    <col min="23" max="23" width="10.28515625" customWidth="1"/>
  </cols>
  <sheetData>
    <row r="5" spans="5:30" x14ac:dyDescent="0.25">
      <c r="E5" s="1230" t="s">
        <v>747</v>
      </c>
      <c r="F5" s="1231"/>
      <c r="G5" s="1232"/>
      <c r="H5" s="136"/>
      <c r="I5" s="136"/>
      <c r="J5" s="136"/>
      <c r="K5" s="136"/>
      <c r="L5" s="136"/>
      <c r="M5" s="136"/>
      <c r="N5" s="136"/>
      <c r="O5" s="136"/>
      <c r="P5" s="136"/>
      <c r="Q5" s="136"/>
      <c r="R5" s="136"/>
      <c r="S5" s="136"/>
      <c r="T5" s="136"/>
      <c r="U5" s="136"/>
      <c r="V5" s="136"/>
      <c r="W5" s="136"/>
      <c r="X5" s="136"/>
    </row>
    <row r="6" spans="5:30" ht="15" customHeight="1" x14ac:dyDescent="0.25">
      <c r="E6" s="136"/>
      <c r="F6" s="137"/>
      <c r="G6" s="137"/>
      <c r="H6" s="137"/>
      <c r="I6" s="34"/>
      <c r="J6" s="34"/>
      <c r="K6" s="136"/>
      <c r="L6" s="34"/>
      <c r="M6" s="1174" t="s">
        <v>593</v>
      </c>
      <c r="N6" s="1175"/>
      <c r="O6" s="1175"/>
      <c r="P6" s="1175"/>
      <c r="Q6" s="1175"/>
      <c r="R6" s="1175"/>
      <c r="S6" s="1175"/>
      <c r="T6" s="1175"/>
      <c r="U6" s="1175"/>
      <c r="V6" s="1175"/>
      <c r="W6" s="1176"/>
      <c r="X6" s="136"/>
      <c r="Y6" s="1250" t="s">
        <v>1514</v>
      </c>
      <c r="Z6" s="1251"/>
      <c r="AA6" s="1250" t="s">
        <v>1514</v>
      </c>
      <c r="AB6" s="1251"/>
      <c r="AC6" s="1250" t="s">
        <v>1514</v>
      </c>
      <c r="AD6" s="1251"/>
    </row>
    <row r="7" spans="5:30" ht="15" customHeight="1" x14ac:dyDescent="0.25">
      <c r="E7" s="199"/>
      <c r="F7" s="1239" t="s">
        <v>1</v>
      </c>
      <c r="G7" s="1239" t="s">
        <v>2</v>
      </c>
      <c r="H7" s="1236" t="s">
        <v>748</v>
      </c>
      <c r="I7" s="1116" t="s">
        <v>604</v>
      </c>
      <c r="J7" s="1116" t="s">
        <v>1106</v>
      </c>
      <c r="K7" s="1233" t="s">
        <v>592</v>
      </c>
      <c r="L7" s="1076" t="s">
        <v>4</v>
      </c>
      <c r="M7" s="1233" t="s">
        <v>603</v>
      </c>
      <c r="N7" s="1167" t="s">
        <v>594</v>
      </c>
      <c r="O7" s="1174" t="s">
        <v>595</v>
      </c>
      <c r="P7" s="1175"/>
      <c r="Q7" s="1176"/>
      <c r="R7" s="1174" t="s">
        <v>596</v>
      </c>
      <c r="S7" s="1175"/>
      <c r="T7" s="1175"/>
      <c r="U7" s="1175"/>
      <c r="V7" s="1175"/>
      <c r="W7" s="1176"/>
      <c r="X7" s="136"/>
      <c r="Y7" s="1250" t="s">
        <v>1517</v>
      </c>
      <c r="Z7" s="1251"/>
      <c r="AA7" s="1250" t="s">
        <v>1518</v>
      </c>
      <c r="AB7" s="1251"/>
      <c r="AC7" s="1250" t="s">
        <v>836</v>
      </c>
      <c r="AD7" s="1251"/>
    </row>
    <row r="8" spans="5:30" ht="15" customHeight="1" x14ac:dyDescent="0.25">
      <c r="E8" s="1239" t="s">
        <v>0</v>
      </c>
      <c r="F8" s="1240"/>
      <c r="G8" s="1240"/>
      <c r="H8" s="1237"/>
      <c r="I8" s="1117"/>
      <c r="J8" s="1117"/>
      <c r="K8" s="1235"/>
      <c r="L8" s="1077"/>
      <c r="M8" s="1235"/>
      <c r="N8" s="1247"/>
      <c r="O8" s="1162" t="s">
        <v>8</v>
      </c>
      <c r="P8" s="1162" t="s">
        <v>597</v>
      </c>
      <c r="Q8" s="1162" t="s">
        <v>1066</v>
      </c>
      <c r="R8" s="1167" t="s">
        <v>598</v>
      </c>
      <c r="S8" s="1167" t="s">
        <v>599</v>
      </c>
      <c r="T8" s="1167" t="s">
        <v>600</v>
      </c>
      <c r="U8" s="1159" t="s">
        <v>1063</v>
      </c>
      <c r="V8" s="1167" t="s">
        <v>601</v>
      </c>
      <c r="W8" s="1228" t="s">
        <v>661</v>
      </c>
      <c r="X8" s="1228" t="s">
        <v>602</v>
      </c>
      <c r="Y8" s="434" t="s">
        <v>1515</v>
      </c>
      <c r="Z8" s="434" t="s">
        <v>1516</v>
      </c>
      <c r="AA8" s="434" t="s">
        <v>1515</v>
      </c>
      <c r="AB8" s="434" t="s">
        <v>1516</v>
      </c>
      <c r="AC8" s="434" t="s">
        <v>1515</v>
      </c>
      <c r="AD8" s="434" t="s">
        <v>1516</v>
      </c>
    </row>
    <row r="9" spans="5:30" ht="83.25" customHeight="1" x14ac:dyDescent="0.25">
      <c r="E9" s="1241"/>
      <c r="F9" s="1241"/>
      <c r="G9" s="1241"/>
      <c r="H9" s="1238"/>
      <c r="I9" s="1118"/>
      <c r="J9" s="1118"/>
      <c r="K9" s="1234"/>
      <c r="L9" s="1078"/>
      <c r="M9" s="1234"/>
      <c r="N9" s="1168"/>
      <c r="O9" s="1163"/>
      <c r="P9" s="1163"/>
      <c r="Q9" s="1163"/>
      <c r="R9" s="1168"/>
      <c r="S9" s="1168"/>
      <c r="T9" s="1168"/>
      <c r="U9" s="1161"/>
      <c r="V9" s="1168"/>
      <c r="W9" s="1229"/>
      <c r="X9" s="1229"/>
      <c r="Y9" s="435"/>
      <c r="Z9" s="435"/>
      <c r="AA9" s="435"/>
      <c r="AB9" s="435"/>
      <c r="AC9" s="435"/>
      <c r="AD9" s="435"/>
    </row>
    <row r="10" spans="5:30" ht="24.95" customHeight="1" x14ac:dyDescent="0.25">
      <c r="E10" s="150">
        <v>1</v>
      </c>
      <c r="F10" s="157" t="s">
        <v>1332</v>
      </c>
      <c r="G10" s="164" t="s">
        <v>925</v>
      </c>
      <c r="H10" s="92" t="s">
        <v>214</v>
      </c>
      <c r="I10" s="151"/>
      <c r="J10" s="257" t="s">
        <v>1104</v>
      </c>
      <c r="K10" s="29" t="s">
        <v>813</v>
      </c>
      <c r="L10" s="151" t="s">
        <v>939</v>
      </c>
      <c r="M10" s="151">
        <v>0</v>
      </c>
      <c r="N10" s="151">
        <v>18.2</v>
      </c>
      <c r="O10" s="69">
        <v>2</v>
      </c>
      <c r="P10" s="69">
        <v>0</v>
      </c>
      <c r="Q10" s="69" t="s">
        <v>1440</v>
      </c>
      <c r="R10" s="151">
        <v>1</v>
      </c>
      <c r="S10" s="151">
        <v>1</v>
      </c>
      <c r="T10" s="151">
        <v>1</v>
      </c>
      <c r="U10" s="229">
        <v>1</v>
      </c>
      <c r="V10" s="151"/>
      <c r="W10" s="151" t="s">
        <v>663</v>
      </c>
      <c r="X10" s="151">
        <v>0</v>
      </c>
    </row>
    <row r="11" spans="5:30" ht="24.95" customHeight="1" x14ac:dyDescent="0.25">
      <c r="E11" s="150">
        <v>2</v>
      </c>
      <c r="F11" s="157" t="s">
        <v>1333</v>
      </c>
      <c r="G11" s="164" t="s">
        <v>926</v>
      </c>
      <c r="H11" s="92" t="s">
        <v>214</v>
      </c>
      <c r="I11" s="151"/>
      <c r="J11" s="257" t="s">
        <v>1104</v>
      </c>
      <c r="K11" s="29" t="s">
        <v>813</v>
      </c>
      <c r="L11" s="152" t="s">
        <v>940</v>
      </c>
      <c r="M11" s="151">
        <v>0</v>
      </c>
      <c r="N11" s="151">
        <v>21</v>
      </c>
      <c r="O11" s="69">
        <v>2</v>
      </c>
      <c r="P11" s="69">
        <v>0</v>
      </c>
      <c r="Q11" s="69" t="s">
        <v>1440</v>
      </c>
      <c r="R11" s="151">
        <v>1</v>
      </c>
      <c r="S11" s="151">
        <v>1</v>
      </c>
      <c r="T11" s="151">
        <v>1</v>
      </c>
      <c r="U11" s="229">
        <v>1</v>
      </c>
      <c r="V11" s="151"/>
      <c r="W11" s="136" t="s">
        <v>662</v>
      </c>
      <c r="X11" s="151">
        <v>0</v>
      </c>
    </row>
    <row r="12" spans="5:30" ht="24.95" customHeight="1" x14ac:dyDescent="0.25">
      <c r="E12" s="150">
        <v>3</v>
      </c>
      <c r="F12" s="17" t="s">
        <v>1334</v>
      </c>
      <c r="G12" s="164" t="s">
        <v>927</v>
      </c>
      <c r="H12" s="92" t="s">
        <v>214</v>
      </c>
      <c r="I12" s="151"/>
      <c r="J12" s="257" t="s">
        <v>1104</v>
      </c>
      <c r="K12" s="29" t="s">
        <v>813</v>
      </c>
      <c r="L12" s="151" t="s">
        <v>941</v>
      </c>
      <c r="M12" s="151">
        <v>0</v>
      </c>
      <c r="N12" s="151">
        <v>19.600000000000001</v>
      </c>
      <c r="O12" s="69">
        <v>2</v>
      </c>
      <c r="P12" s="69">
        <v>0</v>
      </c>
      <c r="Q12" s="69"/>
      <c r="R12" s="151">
        <v>1</v>
      </c>
      <c r="S12" s="151">
        <v>1</v>
      </c>
      <c r="T12" s="151">
        <v>1</v>
      </c>
      <c r="U12" s="229">
        <v>1</v>
      </c>
      <c r="V12" s="151"/>
      <c r="W12" s="151" t="s">
        <v>663</v>
      </c>
      <c r="X12" s="151">
        <v>0</v>
      </c>
    </row>
    <row r="13" spans="5:30" ht="24.95" customHeight="1" x14ac:dyDescent="0.25">
      <c r="E13" s="150">
        <v>4</v>
      </c>
      <c r="F13" s="157" t="s">
        <v>560</v>
      </c>
      <c r="G13" s="164" t="s">
        <v>928</v>
      </c>
      <c r="H13" s="92" t="s">
        <v>214</v>
      </c>
      <c r="I13" s="151"/>
      <c r="J13" s="257" t="s">
        <v>1104</v>
      </c>
      <c r="K13" s="29" t="s">
        <v>813</v>
      </c>
      <c r="L13" s="152" t="s">
        <v>942</v>
      </c>
      <c r="M13" s="151">
        <v>0</v>
      </c>
      <c r="N13" s="151">
        <v>20</v>
      </c>
      <c r="O13" s="69">
        <v>3</v>
      </c>
      <c r="P13" s="69">
        <v>0</v>
      </c>
      <c r="Q13" s="69" t="s">
        <v>1442</v>
      </c>
      <c r="R13" s="151">
        <v>1</v>
      </c>
      <c r="S13" s="151">
        <v>1</v>
      </c>
      <c r="T13" s="151">
        <v>1</v>
      </c>
      <c r="U13" s="229">
        <v>1</v>
      </c>
      <c r="V13" s="151"/>
      <c r="W13" s="151" t="s">
        <v>663</v>
      </c>
      <c r="X13" s="151">
        <v>0</v>
      </c>
    </row>
    <row r="14" spans="5:30" ht="24.95" customHeight="1" x14ac:dyDescent="0.25">
      <c r="E14" s="150">
        <v>5</v>
      </c>
      <c r="F14" s="157" t="s">
        <v>1337</v>
      </c>
      <c r="G14" s="164" t="s">
        <v>931</v>
      </c>
      <c r="H14" s="92" t="s">
        <v>214</v>
      </c>
      <c r="I14" s="151"/>
      <c r="J14" s="257" t="s">
        <v>1104</v>
      </c>
      <c r="K14" s="29" t="s">
        <v>813</v>
      </c>
      <c r="L14" s="152" t="s">
        <v>945</v>
      </c>
      <c r="M14" s="151">
        <v>0</v>
      </c>
      <c r="N14" s="151">
        <v>12</v>
      </c>
      <c r="O14" s="69">
        <v>5</v>
      </c>
      <c r="P14" s="69">
        <v>0</v>
      </c>
      <c r="Q14" s="69" t="s">
        <v>1442</v>
      </c>
      <c r="R14" s="151">
        <v>1</v>
      </c>
      <c r="S14" s="151">
        <v>1</v>
      </c>
      <c r="T14" s="151">
        <v>1</v>
      </c>
      <c r="U14" s="229">
        <v>1</v>
      </c>
      <c r="V14" s="151"/>
      <c r="W14" s="151" t="s">
        <v>663</v>
      </c>
      <c r="X14" s="151">
        <v>0</v>
      </c>
    </row>
    <row r="15" spans="5:30" ht="24.95" customHeight="1" x14ac:dyDescent="0.25">
      <c r="E15" s="150">
        <v>6</v>
      </c>
      <c r="F15" s="157" t="s">
        <v>1338</v>
      </c>
      <c r="G15" s="164" t="s">
        <v>932</v>
      </c>
      <c r="H15" s="92" t="s">
        <v>214</v>
      </c>
      <c r="I15" s="151"/>
      <c r="J15" s="257" t="s">
        <v>1104</v>
      </c>
      <c r="K15" s="29" t="s">
        <v>813</v>
      </c>
      <c r="L15" s="151" t="s">
        <v>946</v>
      </c>
      <c r="M15" s="151">
        <v>0</v>
      </c>
      <c r="N15" s="151">
        <v>10.8</v>
      </c>
      <c r="O15" s="69">
        <v>1</v>
      </c>
      <c r="P15" s="69">
        <v>1</v>
      </c>
      <c r="Q15" s="69" t="s">
        <v>1442</v>
      </c>
      <c r="R15" s="151">
        <v>1</v>
      </c>
      <c r="S15" s="151">
        <v>1</v>
      </c>
      <c r="T15" s="151">
        <v>1</v>
      </c>
      <c r="U15" s="229">
        <v>1</v>
      </c>
      <c r="V15" s="151"/>
      <c r="W15" s="151" t="s">
        <v>8</v>
      </c>
      <c r="X15" s="151">
        <v>0</v>
      </c>
    </row>
    <row r="16" spans="5:30" ht="24.95" customHeight="1" x14ac:dyDescent="0.25">
      <c r="E16" s="150">
        <v>7</v>
      </c>
      <c r="F16" s="157" t="s">
        <v>1341</v>
      </c>
      <c r="G16" s="164" t="s">
        <v>935</v>
      </c>
      <c r="H16" s="92" t="s">
        <v>214</v>
      </c>
      <c r="I16" s="151"/>
      <c r="J16" s="257" t="s">
        <v>1104</v>
      </c>
      <c r="K16" s="29" t="s">
        <v>813</v>
      </c>
      <c r="L16" s="152" t="s">
        <v>949</v>
      </c>
      <c r="M16" s="151">
        <v>0</v>
      </c>
      <c r="N16" s="151">
        <v>10</v>
      </c>
      <c r="O16" s="69">
        <v>2</v>
      </c>
      <c r="P16" s="69">
        <v>0</v>
      </c>
      <c r="Q16" s="69" t="s">
        <v>1442</v>
      </c>
      <c r="R16" s="151">
        <v>1</v>
      </c>
      <c r="S16" s="151">
        <v>0</v>
      </c>
      <c r="T16" s="151">
        <v>1</v>
      </c>
      <c r="U16" s="229">
        <v>1</v>
      </c>
      <c r="V16" s="151"/>
      <c r="W16" s="151" t="s">
        <v>8</v>
      </c>
      <c r="X16" s="151">
        <v>0</v>
      </c>
    </row>
    <row r="17" spans="5:24" ht="24.95" customHeight="1" x14ac:dyDescent="0.25">
      <c r="E17" s="150">
        <v>8</v>
      </c>
      <c r="F17" s="157" t="s">
        <v>1340</v>
      </c>
      <c r="G17" s="164" t="s">
        <v>934</v>
      </c>
      <c r="H17" s="92" t="s">
        <v>214</v>
      </c>
      <c r="I17" s="151"/>
      <c r="J17" s="257" t="s">
        <v>1104</v>
      </c>
      <c r="K17" s="29" t="s">
        <v>813</v>
      </c>
      <c r="L17" s="151" t="s">
        <v>948</v>
      </c>
      <c r="M17" s="151">
        <v>0</v>
      </c>
      <c r="N17" s="151">
        <v>14.6</v>
      </c>
      <c r="O17" s="69">
        <v>2</v>
      </c>
      <c r="P17" s="69">
        <v>2</v>
      </c>
      <c r="Q17" s="69" t="s">
        <v>1444</v>
      </c>
      <c r="R17" s="151">
        <v>1</v>
      </c>
      <c r="S17" s="151">
        <v>1</v>
      </c>
      <c r="T17" s="151">
        <v>1</v>
      </c>
      <c r="U17" s="229">
        <v>1</v>
      </c>
      <c r="V17" s="151"/>
      <c r="W17" s="151" t="s">
        <v>663</v>
      </c>
      <c r="X17" s="151">
        <v>0</v>
      </c>
    </row>
    <row r="18" spans="5:24" ht="24.95" customHeight="1" x14ac:dyDescent="0.25">
      <c r="E18" s="150">
        <v>9</v>
      </c>
      <c r="F18" s="157" t="s">
        <v>1339</v>
      </c>
      <c r="G18" s="164" t="s">
        <v>933</v>
      </c>
      <c r="H18" s="92" t="s">
        <v>214</v>
      </c>
      <c r="I18" s="151"/>
      <c r="J18" s="257" t="s">
        <v>1104</v>
      </c>
      <c r="K18" s="29" t="s">
        <v>813</v>
      </c>
      <c r="L18" s="151" t="s">
        <v>947</v>
      </c>
      <c r="M18" s="151">
        <v>0</v>
      </c>
      <c r="N18" s="151">
        <v>42</v>
      </c>
      <c r="O18" s="69">
        <v>0</v>
      </c>
      <c r="P18" s="69">
        <v>0</v>
      </c>
      <c r="Q18" s="69" t="s">
        <v>1444</v>
      </c>
      <c r="R18" s="151">
        <v>1</v>
      </c>
      <c r="S18" s="151">
        <v>1</v>
      </c>
      <c r="T18" s="151">
        <v>1</v>
      </c>
      <c r="U18" s="229">
        <v>1</v>
      </c>
      <c r="V18" s="151"/>
      <c r="W18" s="151" t="s">
        <v>663</v>
      </c>
      <c r="X18" s="151">
        <v>0</v>
      </c>
    </row>
    <row r="19" spans="5:24" ht="24.95" customHeight="1" x14ac:dyDescent="0.25">
      <c r="E19" s="150">
        <v>10</v>
      </c>
      <c r="F19" s="165" t="s">
        <v>1342</v>
      </c>
      <c r="G19" s="164" t="s">
        <v>936</v>
      </c>
      <c r="H19" s="92" t="s">
        <v>214</v>
      </c>
      <c r="I19" s="257"/>
      <c r="J19" s="257" t="s">
        <v>1105</v>
      </c>
      <c r="K19" s="29" t="s">
        <v>813</v>
      </c>
      <c r="L19" s="151" t="s">
        <v>950</v>
      </c>
      <c r="M19" s="151">
        <v>0</v>
      </c>
      <c r="N19" s="151">
        <v>10</v>
      </c>
      <c r="O19" s="419">
        <v>1</v>
      </c>
      <c r="P19" s="69">
        <v>0</v>
      </c>
      <c r="Q19" s="69"/>
      <c r="R19" s="151">
        <v>1</v>
      </c>
      <c r="S19" s="151">
        <v>0</v>
      </c>
      <c r="T19" s="151">
        <v>1</v>
      </c>
      <c r="U19" s="229">
        <v>0</v>
      </c>
      <c r="V19" s="151"/>
      <c r="W19" s="151" t="s">
        <v>7</v>
      </c>
      <c r="X19" s="151">
        <v>0</v>
      </c>
    </row>
    <row r="20" spans="5:24" ht="24.95" customHeight="1" x14ac:dyDescent="0.25">
      <c r="E20" s="150">
        <v>11</v>
      </c>
      <c r="F20" s="165" t="s">
        <v>1336</v>
      </c>
      <c r="G20" s="164" t="s">
        <v>930</v>
      </c>
      <c r="H20" s="92" t="s">
        <v>214</v>
      </c>
      <c r="I20" s="151"/>
      <c r="J20" s="257" t="s">
        <v>1104</v>
      </c>
      <c r="K20" s="29" t="s">
        <v>813</v>
      </c>
      <c r="L20" s="151" t="s">
        <v>944</v>
      </c>
      <c r="M20" s="151">
        <v>0</v>
      </c>
      <c r="N20" s="151">
        <v>10.3</v>
      </c>
      <c r="O20" s="69">
        <v>1</v>
      </c>
      <c r="P20" s="69">
        <v>1</v>
      </c>
      <c r="Q20" s="69" t="s">
        <v>1442</v>
      </c>
      <c r="R20" s="151">
        <v>1</v>
      </c>
      <c r="S20" s="151">
        <v>1</v>
      </c>
      <c r="T20" s="151">
        <v>1</v>
      </c>
      <c r="U20" s="229">
        <v>1</v>
      </c>
      <c r="V20" s="151"/>
      <c r="W20" s="136" t="s">
        <v>668</v>
      </c>
      <c r="X20" s="151">
        <v>0</v>
      </c>
    </row>
    <row r="21" spans="5:24" ht="24.95" customHeight="1" x14ac:dyDescent="0.25">
      <c r="E21" s="150">
        <v>12</v>
      </c>
      <c r="F21" s="165" t="s">
        <v>1335</v>
      </c>
      <c r="G21" s="164" t="s">
        <v>929</v>
      </c>
      <c r="H21" s="92" t="s">
        <v>214</v>
      </c>
      <c r="I21" s="151"/>
      <c r="J21" s="257" t="s">
        <v>1104</v>
      </c>
      <c r="K21" s="29" t="s">
        <v>813</v>
      </c>
      <c r="L21" s="152" t="s">
        <v>943</v>
      </c>
      <c r="M21" s="151">
        <v>0</v>
      </c>
      <c r="N21" s="151">
        <v>10.3</v>
      </c>
      <c r="O21" s="69">
        <v>2</v>
      </c>
      <c r="P21" s="69">
        <v>1</v>
      </c>
      <c r="Q21" s="69" t="s">
        <v>1446</v>
      </c>
      <c r="R21" s="151">
        <v>1</v>
      </c>
      <c r="S21" s="151">
        <v>1</v>
      </c>
      <c r="T21" s="151">
        <v>1</v>
      </c>
      <c r="U21" s="229">
        <v>1</v>
      </c>
      <c r="V21" s="151"/>
      <c r="W21" s="151" t="s">
        <v>663</v>
      </c>
      <c r="X21" s="151">
        <v>0</v>
      </c>
    </row>
    <row r="31" spans="5:24" x14ac:dyDescent="0.25">
      <c r="E31" t="s">
        <v>1475</v>
      </c>
    </row>
    <row r="33" spans="5:24" x14ac:dyDescent="0.25">
      <c r="E33" s="357"/>
      <c r="F33" s="358"/>
      <c r="G33" s="358"/>
      <c r="H33" s="358"/>
      <c r="I33" s="357"/>
      <c r="J33" s="357"/>
      <c r="K33" s="357"/>
      <c r="L33" s="34"/>
      <c r="M33" s="34"/>
      <c r="N33" s="1128" t="s">
        <v>593</v>
      </c>
      <c r="O33" s="1128"/>
      <c r="P33" s="1128"/>
      <c r="Q33" s="1128"/>
      <c r="R33" s="1128"/>
      <c r="S33" s="1128"/>
      <c r="T33" s="1128"/>
      <c r="U33" s="1128"/>
      <c r="V33" s="1128"/>
      <c r="W33" s="357"/>
      <c r="X33" s="357"/>
    </row>
    <row r="34" spans="5:24" x14ac:dyDescent="0.25">
      <c r="E34" s="359"/>
      <c r="F34" s="359"/>
      <c r="G34" s="359"/>
      <c r="H34" s="359"/>
      <c r="I34" s="359"/>
      <c r="J34" s="359"/>
      <c r="K34" s="359"/>
      <c r="L34" s="35"/>
      <c r="M34" s="35"/>
      <c r="N34" s="1135" t="s">
        <v>594</v>
      </c>
      <c r="O34" s="1128" t="s">
        <v>595</v>
      </c>
      <c r="P34" s="1128"/>
      <c r="Q34" s="354"/>
      <c r="R34" s="1128" t="s">
        <v>596</v>
      </c>
      <c r="S34" s="1128"/>
      <c r="T34" s="1128"/>
      <c r="U34" s="1128"/>
      <c r="V34" s="1128"/>
      <c r="W34" s="359"/>
      <c r="X34" s="357"/>
    </row>
    <row r="35" spans="5:24" x14ac:dyDescent="0.25">
      <c r="E35" s="1249" t="s">
        <v>0</v>
      </c>
      <c r="F35" s="1249" t="s">
        <v>1</v>
      </c>
      <c r="G35" s="1249" t="s">
        <v>2</v>
      </c>
      <c r="H35" s="1249" t="s">
        <v>213</v>
      </c>
      <c r="I35" s="1248" t="s">
        <v>603</v>
      </c>
      <c r="J35" s="360"/>
      <c r="K35" s="1248" t="s">
        <v>592</v>
      </c>
      <c r="L35" s="1218" t="s">
        <v>604</v>
      </c>
      <c r="M35" s="353"/>
      <c r="N35" s="1135"/>
      <c r="O35" s="1128" t="s">
        <v>8</v>
      </c>
      <c r="P35" s="1128" t="s">
        <v>597</v>
      </c>
      <c r="Q35" s="354"/>
      <c r="R35" s="1135" t="s">
        <v>598</v>
      </c>
      <c r="S35" s="1135" t="s">
        <v>599</v>
      </c>
      <c r="T35" s="1135" t="s">
        <v>600</v>
      </c>
      <c r="U35" s="352"/>
      <c r="V35" s="1135" t="s">
        <v>601</v>
      </c>
      <c r="W35" s="1248" t="s">
        <v>661</v>
      </c>
      <c r="X35" s="1249" t="s">
        <v>602</v>
      </c>
    </row>
    <row r="36" spans="5:24" x14ac:dyDescent="0.25">
      <c r="E36" s="1249"/>
      <c r="F36" s="1249"/>
      <c r="G36" s="1249"/>
      <c r="H36" s="1249"/>
      <c r="I36" s="1248"/>
      <c r="J36" s="360"/>
      <c r="K36" s="1248"/>
      <c r="L36" s="1218"/>
      <c r="M36" s="353" t="s">
        <v>4</v>
      </c>
      <c r="N36" s="1135"/>
      <c r="O36" s="1128"/>
      <c r="P36" s="1128"/>
      <c r="Q36" s="354"/>
      <c r="R36" s="1135"/>
      <c r="S36" s="1135"/>
      <c r="T36" s="1135"/>
      <c r="U36" s="352"/>
      <c r="V36" s="1135"/>
      <c r="W36" s="1248"/>
      <c r="X36" s="1249"/>
    </row>
    <row r="37" spans="5:24" x14ac:dyDescent="0.25">
      <c r="E37" s="357">
        <v>1</v>
      </c>
      <c r="F37" s="17" t="s">
        <v>556</v>
      </c>
      <c r="G37" s="17" t="s">
        <v>1474</v>
      </c>
      <c r="H37" s="357"/>
      <c r="I37" s="357"/>
      <c r="J37" s="357"/>
      <c r="K37" s="357"/>
      <c r="L37" s="357"/>
      <c r="M37" s="357"/>
      <c r="N37" s="37"/>
      <c r="O37" s="70">
        <v>2</v>
      </c>
      <c r="P37" s="159">
        <v>0</v>
      </c>
      <c r="Q37" s="361" t="s">
        <v>1440</v>
      </c>
      <c r="R37" s="37">
        <v>1</v>
      </c>
      <c r="S37" s="37">
        <v>1</v>
      </c>
      <c r="T37" s="37">
        <v>1</v>
      </c>
      <c r="U37" s="37"/>
      <c r="V37" s="37"/>
      <c r="W37" s="37" t="s">
        <v>716</v>
      </c>
      <c r="X37" s="37"/>
    </row>
    <row r="38" spans="5:24" x14ac:dyDescent="0.25">
      <c r="E38" s="357">
        <v>2</v>
      </c>
      <c r="F38" s="17" t="s">
        <v>558</v>
      </c>
      <c r="G38" s="17" t="s">
        <v>353</v>
      </c>
      <c r="H38" s="357"/>
      <c r="I38" s="362"/>
      <c r="J38" s="362"/>
      <c r="K38" s="357"/>
      <c r="L38" s="357"/>
      <c r="M38" s="357"/>
      <c r="N38" s="37"/>
      <c r="O38" s="70">
        <v>2</v>
      </c>
      <c r="P38" s="159">
        <v>0</v>
      </c>
      <c r="Q38" s="361" t="s">
        <v>1440</v>
      </c>
      <c r="R38" s="37">
        <v>1</v>
      </c>
      <c r="S38" s="37">
        <v>1</v>
      </c>
      <c r="T38" s="37">
        <v>1</v>
      </c>
      <c r="U38" s="37"/>
      <c r="V38" s="37"/>
      <c r="W38" s="37" t="s">
        <v>662</v>
      </c>
      <c r="X38" s="37"/>
    </row>
    <row r="39" spans="5:24" ht="30" x14ac:dyDescent="0.25">
      <c r="E39" s="357">
        <v>3</v>
      </c>
      <c r="F39" s="17" t="s">
        <v>559</v>
      </c>
      <c r="G39" s="17" t="s">
        <v>354</v>
      </c>
      <c r="H39" s="357"/>
      <c r="I39" s="362"/>
      <c r="J39" s="362"/>
      <c r="K39" s="357"/>
      <c r="L39" s="357"/>
      <c r="M39" s="357"/>
      <c r="N39" s="37"/>
      <c r="O39" s="70">
        <v>2</v>
      </c>
      <c r="P39" s="159">
        <v>0</v>
      </c>
      <c r="R39" s="37">
        <v>1</v>
      </c>
      <c r="S39" s="37">
        <v>1</v>
      </c>
      <c r="T39" s="37">
        <v>1</v>
      </c>
      <c r="U39" s="37"/>
      <c r="V39" s="37"/>
      <c r="W39" s="37" t="s">
        <v>716</v>
      </c>
      <c r="X39" s="37"/>
    </row>
    <row r="40" spans="5:24" ht="30" x14ac:dyDescent="0.25">
      <c r="E40" s="357">
        <v>4</v>
      </c>
      <c r="F40" s="17" t="s">
        <v>560</v>
      </c>
      <c r="G40" s="17" t="s">
        <v>355</v>
      </c>
      <c r="H40" s="357"/>
      <c r="I40" s="362"/>
      <c r="J40" s="362"/>
      <c r="K40" s="357"/>
      <c r="L40" s="357"/>
      <c r="M40" s="357"/>
      <c r="N40" s="37"/>
      <c r="O40" s="70">
        <v>3</v>
      </c>
      <c r="P40" s="159">
        <v>0</v>
      </c>
      <c r="Q40" s="361" t="s">
        <v>1442</v>
      </c>
      <c r="R40" s="37">
        <v>1</v>
      </c>
      <c r="S40" s="37">
        <v>1</v>
      </c>
      <c r="T40" s="37">
        <v>1</v>
      </c>
      <c r="U40" s="37"/>
      <c r="V40" s="37"/>
      <c r="W40" s="37"/>
      <c r="X40" s="37"/>
    </row>
    <row r="41" spans="5:24" x14ac:dyDescent="0.25">
      <c r="E41" s="357">
        <v>5</v>
      </c>
      <c r="F41" s="17" t="s">
        <v>561</v>
      </c>
      <c r="G41" s="17" t="s">
        <v>356</v>
      </c>
      <c r="H41" s="357"/>
      <c r="I41" s="362"/>
      <c r="J41" s="362"/>
      <c r="K41" s="357"/>
      <c r="L41" s="357"/>
      <c r="M41" s="357"/>
      <c r="N41" s="37"/>
      <c r="O41" s="70">
        <v>5</v>
      </c>
      <c r="P41" s="159">
        <v>0</v>
      </c>
      <c r="Q41" s="361" t="s">
        <v>1442</v>
      </c>
      <c r="R41" s="37">
        <v>1</v>
      </c>
      <c r="S41" s="37">
        <v>1</v>
      </c>
      <c r="T41" s="37">
        <v>1</v>
      </c>
      <c r="U41" s="37"/>
      <c r="V41" s="37"/>
      <c r="W41" s="37"/>
      <c r="X41" s="37"/>
    </row>
    <row r="42" spans="5:24" x14ac:dyDescent="0.25">
      <c r="E42" s="357">
        <v>6</v>
      </c>
      <c r="F42" s="157" t="s">
        <v>562</v>
      </c>
      <c r="G42" s="157" t="s">
        <v>357</v>
      </c>
      <c r="H42" s="363"/>
      <c r="I42" s="362"/>
      <c r="J42" s="362"/>
      <c r="K42" s="363"/>
      <c r="L42" s="363"/>
      <c r="M42" s="363"/>
      <c r="N42" s="159"/>
      <c r="O42" s="70">
        <v>1</v>
      </c>
      <c r="P42" s="159">
        <v>1</v>
      </c>
      <c r="Q42" s="361" t="s">
        <v>1442</v>
      </c>
      <c r="R42" s="37">
        <v>1</v>
      </c>
      <c r="S42" s="37">
        <v>1</v>
      </c>
      <c r="T42" s="37">
        <v>1</v>
      </c>
      <c r="U42" s="37"/>
      <c r="V42" s="37"/>
      <c r="W42" s="37"/>
      <c r="X42" s="37"/>
    </row>
    <row r="43" spans="5:24" x14ac:dyDescent="0.25">
      <c r="E43" s="357">
        <v>7</v>
      </c>
      <c r="F43" s="17" t="s">
        <v>564</v>
      </c>
      <c r="G43" s="17" t="s">
        <v>359</v>
      </c>
      <c r="H43" s="357"/>
      <c r="I43" s="362"/>
      <c r="J43" s="362"/>
      <c r="K43" s="357"/>
      <c r="L43" s="357"/>
      <c r="M43" s="357"/>
      <c r="N43" s="37"/>
      <c r="O43" s="70">
        <v>2</v>
      </c>
      <c r="P43" s="159">
        <v>0</v>
      </c>
      <c r="Q43" s="361" t="s">
        <v>1442</v>
      </c>
      <c r="R43" s="37">
        <v>1</v>
      </c>
      <c r="S43" s="37">
        <v>0</v>
      </c>
      <c r="T43" s="37">
        <v>1</v>
      </c>
      <c r="U43" s="37"/>
      <c r="V43" s="37"/>
      <c r="W43" s="37"/>
      <c r="X43" s="37"/>
    </row>
    <row r="44" spans="5:24" x14ac:dyDescent="0.25">
      <c r="E44" s="357">
        <v>8</v>
      </c>
      <c r="F44" s="17" t="s">
        <v>565</v>
      </c>
      <c r="G44" s="17" t="s">
        <v>360</v>
      </c>
      <c r="H44" s="357"/>
      <c r="I44" s="362"/>
      <c r="J44" s="362"/>
      <c r="K44" s="357"/>
      <c r="L44" s="357"/>
      <c r="M44" s="357"/>
      <c r="N44" s="37"/>
      <c r="O44" s="70">
        <v>2</v>
      </c>
      <c r="P44" s="159">
        <v>2</v>
      </c>
      <c r="Q44" s="361" t="s">
        <v>1444</v>
      </c>
      <c r="R44" s="37">
        <v>1</v>
      </c>
      <c r="S44" s="37">
        <v>1</v>
      </c>
      <c r="T44" s="37">
        <v>1</v>
      </c>
      <c r="U44" s="37"/>
      <c r="V44" s="37"/>
      <c r="W44" s="37"/>
      <c r="X44" s="37"/>
    </row>
    <row r="45" spans="5:24" x14ac:dyDescent="0.25">
      <c r="E45" s="357">
        <v>9</v>
      </c>
      <c r="F45" s="17" t="s">
        <v>566</v>
      </c>
      <c r="G45" s="17" t="s">
        <v>361</v>
      </c>
      <c r="H45" s="357"/>
      <c r="I45" s="357"/>
      <c r="J45" s="357"/>
      <c r="K45" s="357"/>
      <c r="L45" s="357"/>
      <c r="M45" s="357"/>
      <c r="N45" s="37"/>
      <c r="O45" s="70">
        <v>0</v>
      </c>
      <c r="P45" s="159">
        <v>0</v>
      </c>
      <c r="Q45" s="361" t="s">
        <v>1444</v>
      </c>
      <c r="R45" s="37">
        <v>1</v>
      </c>
      <c r="S45" s="37">
        <v>1</v>
      </c>
      <c r="T45" s="37">
        <v>1</v>
      </c>
      <c r="U45" s="37"/>
      <c r="V45" s="37"/>
      <c r="W45" s="37"/>
      <c r="X45" s="37"/>
    </row>
    <row r="46" spans="5:24" x14ac:dyDescent="0.25">
      <c r="E46" s="357">
        <v>10</v>
      </c>
      <c r="F46" s="66" t="s">
        <v>362</v>
      </c>
      <c r="G46" s="66" t="s">
        <v>363</v>
      </c>
      <c r="H46" s="364"/>
      <c r="I46" s="364"/>
      <c r="J46" s="364"/>
      <c r="K46" s="364"/>
      <c r="L46" s="364"/>
      <c r="M46" s="364"/>
      <c r="N46" s="68"/>
      <c r="O46" s="72">
        <v>1</v>
      </c>
      <c r="P46" s="365">
        <v>0</v>
      </c>
      <c r="R46" s="68">
        <v>1</v>
      </c>
      <c r="S46" s="68">
        <v>0</v>
      </c>
      <c r="T46" s="68">
        <v>1</v>
      </c>
      <c r="U46" s="68"/>
      <c r="V46" s="68"/>
      <c r="W46" s="68"/>
      <c r="X46" s="68"/>
    </row>
    <row r="47" spans="5:24" x14ac:dyDescent="0.25">
      <c r="E47" s="366">
        <v>11</v>
      </c>
      <c r="F47" s="17" t="s">
        <v>1445</v>
      </c>
      <c r="G47" s="164" t="s">
        <v>930</v>
      </c>
      <c r="H47" s="69"/>
      <c r="I47" s="69"/>
      <c r="J47" s="69"/>
      <c r="K47" s="69"/>
      <c r="L47" s="69"/>
      <c r="M47" s="69"/>
      <c r="N47" s="69"/>
      <c r="O47" s="70">
        <v>1</v>
      </c>
      <c r="P47" s="69">
        <v>1</v>
      </c>
      <c r="Q47" s="70" t="s">
        <v>1442</v>
      </c>
      <c r="R47" s="69">
        <v>1</v>
      </c>
      <c r="S47" s="69">
        <v>1</v>
      </c>
      <c r="T47" s="69">
        <v>1</v>
      </c>
      <c r="U47" s="69"/>
      <c r="V47" s="37"/>
      <c r="W47" s="37"/>
      <c r="X47" s="37"/>
    </row>
    <row r="48" spans="5:24" x14ac:dyDescent="0.25">
      <c r="E48" s="366">
        <v>12</v>
      </c>
      <c r="F48" s="17" t="s">
        <v>938</v>
      </c>
      <c r="G48" s="17" t="s">
        <v>929</v>
      </c>
      <c r="H48" s="37"/>
      <c r="I48" s="37"/>
      <c r="J48" s="37"/>
      <c r="K48" s="37"/>
      <c r="L48" s="37"/>
      <c r="M48" s="37"/>
      <c r="N48" s="37"/>
      <c r="O48" s="70">
        <v>2</v>
      </c>
      <c r="P48" s="37">
        <v>1</v>
      </c>
      <c r="Q48" s="367" t="s">
        <v>1446</v>
      </c>
      <c r="R48" s="37">
        <v>1</v>
      </c>
      <c r="S48" s="37">
        <v>1</v>
      </c>
      <c r="T48" s="37">
        <v>1</v>
      </c>
      <c r="U48" s="37"/>
      <c r="V48" s="37"/>
      <c r="W48" s="37"/>
      <c r="X48" s="37"/>
    </row>
    <row r="51" spans="5:25" x14ac:dyDescent="0.25">
      <c r="E51" t="s">
        <v>1447</v>
      </c>
    </row>
    <row r="53" spans="5:25" x14ac:dyDescent="0.25">
      <c r="E53" s="357"/>
      <c r="F53" s="161" t="s">
        <v>1441</v>
      </c>
      <c r="G53" s="17" t="s">
        <v>352</v>
      </c>
      <c r="H53" s="357"/>
      <c r="I53" s="362"/>
      <c r="J53" s="362"/>
      <c r="K53" s="357"/>
      <c r="L53" s="357"/>
      <c r="M53" s="357"/>
      <c r="N53" s="37"/>
      <c r="O53" s="37"/>
      <c r="P53" s="37"/>
      <c r="Q53" s="37"/>
      <c r="R53" s="37"/>
      <c r="S53" s="37"/>
      <c r="T53" s="37"/>
      <c r="U53" s="37"/>
      <c r="V53" s="37"/>
      <c r="W53" s="37"/>
      <c r="X53" s="37"/>
    </row>
    <row r="54" spans="5:25" ht="30" x14ac:dyDescent="0.25">
      <c r="E54" s="357"/>
      <c r="F54" s="161" t="s">
        <v>1443</v>
      </c>
      <c r="G54" s="157" t="s">
        <v>358</v>
      </c>
      <c r="H54" s="357"/>
      <c r="I54" s="362"/>
      <c r="J54" s="362"/>
      <c r="K54" s="357"/>
      <c r="L54" s="357"/>
      <c r="M54" s="357"/>
      <c r="N54" s="37"/>
      <c r="O54" s="37"/>
      <c r="P54" s="37"/>
      <c r="Q54" s="37"/>
      <c r="R54" s="37"/>
      <c r="S54" s="37"/>
      <c r="T54" s="37"/>
      <c r="U54" s="37"/>
      <c r="V54" s="37"/>
      <c r="W54" s="37"/>
      <c r="X54" s="37"/>
    </row>
    <row r="59" spans="5:25" x14ac:dyDescent="0.25">
      <c r="E59" s="47"/>
      <c r="F59" s="48"/>
      <c r="G59" s="48"/>
      <c r="H59" s="48"/>
      <c r="I59" s="47"/>
      <c r="J59" s="47"/>
      <c r="K59" s="47"/>
      <c r="L59" s="34"/>
      <c r="M59" s="34"/>
      <c r="N59" s="1128" t="s">
        <v>593</v>
      </c>
      <c r="O59" s="1128"/>
      <c r="P59" s="1128"/>
      <c r="Q59" s="1128"/>
      <c r="R59" s="1128"/>
      <c r="S59" s="1128"/>
      <c r="T59" s="1128"/>
      <c r="U59" s="1128"/>
      <c r="V59" s="1128"/>
      <c r="W59" s="47"/>
      <c r="X59" s="47"/>
    </row>
    <row r="60" spans="5:25" x14ac:dyDescent="0.25">
      <c r="E60" s="49"/>
      <c r="F60" s="49"/>
      <c r="G60" s="49"/>
      <c r="H60" s="49"/>
      <c r="I60" s="49"/>
      <c r="J60" s="49"/>
      <c r="K60" s="49"/>
      <c r="L60" s="35"/>
      <c r="M60" s="35"/>
      <c r="N60" s="1135" t="s">
        <v>594</v>
      </c>
      <c r="O60" s="1128" t="s">
        <v>595</v>
      </c>
      <c r="P60" s="1128"/>
      <c r="Q60" s="197"/>
      <c r="R60" s="1128" t="s">
        <v>596</v>
      </c>
      <c r="S60" s="1128"/>
      <c r="T60" s="1128"/>
      <c r="U60" s="1128"/>
      <c r="V60" s="1128"/>
      <c r="W60" s="49"/>
      <c r="X60" s="47"/>
    </row>
    <row r="61" spans="5:25" x14ac:dyDescent="0.25">
      <c r="E61" s="1132" t="s">
        <v>0</v>
      </c>
      <c r="F61" s="1132" t="s">
        <v>1</v>
      </c>
      <c r="G61" s="1132" t="s">
        <v>2</v>
      </c>
      <c r="H61" s="1132" t="s">
        <v>213</v>
      </c>
      <c r="I61" s="1226" t="s">
        <v>603</v>
      </c>
      <c r="J61" s="251"/>
      <c r="K61" s="1226" t="s">
        <v>592</v>
      </c>
      <c r="L61" s="1218" t="s">
        <v>604</v>
      </c>
      <c r="M61" s="62"/>
      <c r="N61" s="1135"/>
      <c r="O61" s="1128" t="s">
        <v>8</v>
      </c>
      <c r="P61" s="1128" t="s">
        <v>597</v>
      </c>
      <c r="Q61" s="197"/>
      <c r="R61" s="1135" t="s">
        <v>598</v>
      </c>
      <c r="S61" s="1135" t="s">
        <v>599</v>
      </c>
      <c r="T61" s="1135" t="s">
        <v>600</v>
      </c>
      <c r="U61" s="196"/>
      <c r="V61" s="1135" t="s">
        <v>601</v>
      </c>
      <c r="W61" s="1226" t="s">
        <v>661</v>
      </c>
      <c r="X61" s="1132" t="s">
        <v>602</v>
      </c>
    </row>
    <row r="62" spans="5:25" x14ac:dyDescent="0.25">
      <c r="E62" s="1132"/>
      <c r="F62" s="1132"/>
      <c r="G62" s="1132"/>
      <c r="H62" s="1132"/>
      <c r="I62" s="1226"/>
      <c r="J62" s="251"/>
      <c r="K62" s="1226"/>
      <c r="L62" s="1218"/>
      <c r="M62" s="62" t="s">
        <v>4</v>
      </c>
      <c r="N62" s="1135"/>
      <c r="O62" s="1128"/>
      <c r="P62" s="1128"/>
      <c r="Q62" s="197"/>
      <c r="R62" s="1135"/>
      <c r="S62" s="1135"/>
      <c r="T62" s="1135"/>
      <c r="U62" s="196"/>
      <c r="V62" s="1135"/>
      <c r="W62" s="1226"/>
      <c r="X62" s="1132"/>
    </row>
    <row r="63" spans="5:25" x14ac:dyDescent="0.25">
      <c r="E63" s="26">
        <v>1</v>
      </c>
      <c r="F63" s="17" t="s">
        <v>556</v>
      </c>
      <c r="G63" s="17" t="s">
        <v>351</v>
      </c>
      <c r="H63" s="26"/>
      <c r="I63" s="26"/>
      <c r="J63" s="26"/>
      <c r="K63" s="26"/>
      <c r="L63" s="26"/>
      <c r="M63" s="26"/>
      <c r="N63" s="37"/>
      <c r="O63" s="37">
        <v>2</v>
      </c>
      <c r="P63" s="70">
        <v>0</v>
      </c>
      <c r="Q63" s="70"/>
      <c r="R63" s="37">
        <v>1</v>
      </c>
      <c r="S63" s="37">
        <v>1</v>
      </c>
      <c r="T63" s="37">
        <v>1</v>
      </c>
      <c r="U63" s="37"/>
      <c r="V63" s="37"/>
      <c r="W63" s="37" t="s">
        <v>716</v>
      </c>
      <c r="X63" s="37"/>
      <c r="Y63" t="s">
        <v>717</v>
      </c>
    </row>
    <row r="64" spans="5:25" x14ac:dyDescent="0.25">
      <c r="E64" s="26">
        <v>2</v>
      </c>
      <c r="F64" s="161" t="s">
        <v>557</v>
      </c>
      <c r="G64" s="17" t="s">
        <v>352</v>
      </c>
      <c r="H64" s="26"/>
      <c r="I64" s="160"/>
      <c r="J64" s="160"/>
      <c r="K64" s="26"/>
      <c r="L64" s="26"/>
      <c r="M64" s="26"/>
      <c r="N64" s="37"/>
      <c r="O64" s="37">
        <v>2</v>
      </c>
      <c r="P64" s="37">
        <v>1</v>
      </c>
      <c r="Q64" s="37"/>
      <c r="R64" s="37">
        <v>1</v>
      </c>
      <c r="S64" s="37">
        <v>1</v>
      </c>
      <c r="T64" s="37">
        <v>1</v>
      </c>
      <c r="U64" s="37"/>
      <c r="V64" s="37"/>
      <c r="W64" s="37" t="s">
        <v>668</v>
      </c>
      <c r="X64" s="37"/>
      <c r="Y64" t="s">
        <v>717</v>
      </c>
    </row>
    <row r="65" spans="5:25" x14ac:dyDescent="0.25">
      <c r="E65" s="26">
        <v>3</v>
      </c>
      <c r="F65" s="17" t="s">
        <v>558</v>
      </c>
      <c r="G65" s="17" t="s">
        <v>353</v>
      </c>
      <c r="H65" s="26"/>
      <c r="I65" s="156"/>
      <c r="J65" s="156"/>
      <c r="K65" s="26"/>
      <c r="L65" s="26"/>
      <c r="M65" s="26"/>
      <c r="N65" s="37"/>
      <c r="O65" s="37">
        <v>2</v>
      </c>
      <c r="P65" s="70">
        <v>0</v>
      </c>
      <c r="Q65" s="70"/>
      <c r="R65" s="37">
        <v>1</v>
      </c>
      <c r="S65" s="37">
        <v>1</v>
      </c>
      <c r="T65" s="37">
        <v>1</v>
      </c>
      <c r="U65" s="37"/>
      <c r="V65" s="37"/>
      <c r="W65" s="37" t="s">
        <v>662</v>
      </c>
      <c r="X65" s="37"/>
      <c r="Y65" t="s">
        <v>717</v>
      </c>
    </row>
    <row r="66" spans="5:25" ht="30" x14ac:dyDescent="0.25">
      <c r="E66" s="26">
        <v>4</v>
      </c>
      <c r="F66" s="17" t="s">
        <v>559</v>
      </c>
      <c r="G66" s="17" t="s">
        <v>354</v>
      </c>
      <c r="H66" s="26"/>
      <c r="I66" s="156"/>
      <c r="J66" s="156"/>
      <c r="K66" s="26"/>
      <c r="L66" s="26"/>
      <c r="M66" s="26"/>
      <c r="N66" s="37"/>
      <c r="O66" s="37">
        <v>3</v>
      </c>
      <c r="P66" s="70">
        <v>0</v>
      </c>
      <c r="Q66" s="70"/>
      <c r="R66" s="37">
        <v>1</v>
      </c>
      <c r="S66" s="37">
        <v>1</v>
      </c>
      <c r="T66" s="37">
        <v>1</v>
      </c>
      <c r="U66" s="37"/>
      <c r="V66" s="37"/>
      <c r="W66" s="37" t="s">
        <v>716</v>
      </c>
      <c r="X66" s="37"/>
    </row>
    <row r="67" spans="5:25" ht="30" x14ac:dyDescent="0.25">
      <c r="E67" s="26">
        <v>5</v>
      </c>
      <c r="F67" s="17" t="s">
        <v>560</v>
      </c>
      <c r="G67" s="17" t="s">
        <v>355</v>
      </c>
      <c r="H67" s="26"/>
      <c r="I67" s="156"/>
      <c r="J67" s="156"/>
      <c r="K67" s="26"/>
      <c r="L67" s="26"/>
      <c r="M67" s="26"/>
      <c r="N67" s="37"/>
      <c r="O67" s="37">
        <v>3</v>
      </c>
      <c r="P67" s="70">
        <v>0</v>
      </c>
      <c r="Q67" s="70"/>
      <c r="R67" s="37">
        <v>1</v>
      </c>
      <c r="S67" s="37">
        <v>1</v>
      </c>
      <c r="T67" s="37">
        <v>1</v>
      </c>
      <c r="U67" s="37"/>
      <c r="V67" s="37"/>
      <c r="W67" s="37"/>
      <c r="X67" s="37"/>
      <c r="Y67" t="s">
        <v>718</v>
      </c>
    </row>
    <row r="68" spans="5:25" x14ac:dyDescent="0.25">
      <c r="E68" s="26">
        <v>6</v>
      </c>
      <c r="F68" s="17" t="s">
        <v>561</v>
      </c>
      <c r="G68" s="17" t="s">
        <v>356</v>
      </c>
      <c r="H68" s="26"/>
      <c r="I68" s="156"/>
      <c r="J68" s="156"/>
      <c r="K68" s="26"/>
      <c r="L68" s="26"/>
      <c r="M68" s="26"/>
      <c r="N68" s="37"/>
      <c r="O68" s="37">
        <v>5</v>
      </c>
      <c r="P68" s="70">
        <v>0</v>
      </c>
      <c r="Q68" s="70"/>
      <c r="R68" s="37">
        <v>1</v>
      </c>
      <c r="S68" s="37">
        <v>1</v>
      </c>
      <c r="T68" s="37">
        <v>1</v>
      </c>
      <c r="U68" s="37"/>
      <c r="V68" s="37"/>
      <c r="W68" s="37"/>
      <c r="X68" s="37"/>
      <c r="Y68" t="s">
        <v>718</v>
      </c>
    </row>
    <row r="69" spans="5:25" x14ac:dyDescent="0.25">
      <c r="E69" s="26">
        <v>7</v>
      </c>
      <c r="F69" s="157" t="s">
        <v>562</v>
      </c>
      <c r="G69" s="157" t="s">
        <v>357</v>
      </c>
      <c r="H69" s="158"/>
      <c r="I69" s="156"/>
      <c r="J69" s="156"/>
      <c r="K69" s="158"/>
      <c r="L69" s="158"/>
      <c r="M69" s="158"/>
      <c r="N69" s="159"/>
      <c r="O69" s="159">
        <v>1</v>
      </c>
      <c r="P69" s="159">
        <v>1</v>
      </c>
      <c r="Q69" s="159"/>
      <c r="R69" s="37">
        <v>1</v>
      </c>
      <c r="S69" s="37">
        <v>1</v>
      </c>
      <c r="T69" s="37">
        <v>1</v>
      </c>
      <c r="U69" s="37"/>
      <c r="V69" s="37"/>
      <c r="W69" s="37"/>
      <c r="X69" s="37"/>
      <c r="Y69" t="s">
        <v>717</v>
      </c>
    </row>
    <row r="70" spans="5:25" ht="30" x14ac:dyDescent="0.25">
      <c r="E70" s="26">
        <v>8</v>
      </c>
      <c r="F70" s="161" t="s">
        <v>563</v>
      </c>
      <c r="G70" s="64" t="s">
        <v>358</v>
      </c>
      <c r="H70" s="26"/>
      <c r="I70" s="156"/>
      <c r="J70" s="156"/>
      <c r="K70" s="26"/>
      <c r="L70" s="26"/>
      <c r="M70" s="26"/>
      <c r="N70" s="37"/>
      <c r="O70" s="37"/>
      <c r="P70" s="37"/>
      <c r="Q70" s="37"/>
      <c r="R70" s="37"/>
      <c r="S70" s="37"/>
      <c r="T70" s="37"/>
      <c r="U70" s="37"/>
      <c r="V70" s="37"/>
      <c r="W70" s="37"/>
      <c r="X70" s="37"/>
    </row>
    <row r="71" spans="5:25" x14ac:dyDescent="0.25">
      <c r="E71" s="26">
        <v>9</v>
      </c>
      <c r="F71" s="17" t="s">
        <v>564</v>
      </c>
      <c r="G71" s="17" t="s">
        <v>359</v>
      </c>
      <c r="H71" s="26"/>
      <c r="I71" s="156"/>
      <c r="J71" s="156"/>
      <c r="K71" s="26"/>
      <c r="L71" s="26"/>
      <c r="M71" s="26"/>
      <c r="N71" s="37"/>
      <c r="O71" s="37">
        <v>2</v>
      </c>
      <c r="P71" s="70">
        <v>0</v>
      </c>
      <c r="Q71" s="70"/>
      <c r="R71" s="37">
        <v>1</v>
      </c>
      <c r="S71" s="37">
        <v>0</v>
      </c>
      <c r="T71" s="37">
        <v>1</v>
      </c>
      <c r="U71" s="37"/>
      <c r="V71" s="37"/>
      <c r="W71" s="37"/>
      <c r="X71" s="37"/>
      <c r="Y71" t="s">
        <v>719</v>
      </c>
    </row>
    <row r="72" spans="5:25" x14ac:dyDescent="0.25">
      <c r="E72" s="26">
        <v>10</v>
      </c>
      <c r="F72" s="17" t="s">
        <v>565</v>
      </c>
      <c r="G72" s="17" t="s">
        <v>360</v>
      </c>
      <c r="H72" s="26"/>
      <c r="I72" s="160"/>
      <c r="J72" s="160"/>
      <c r="K72" s="26"/>
      <c r="L72" s="26"/>
      <c r="M72" s="26"/>
      <c r="N72" s="37"/>
      <c r="O72" s="37">
        <v>2</v>
      </c>
      <c r="P72" s="71">
        <v>2</v>
      </c>
      <c r="Q72" s="71"/>
      <c r="R72" s="37">
        <v>1</v>
      </c>
      <c r="S72" s="37">
        <v>1</v>
      </c>
      <c r="T72" s="37">
        <v>1</v>
      </c>
      <c r="U72" s="37"/>
      <c r="V72" s="37"/>
      <c r="W72" s="37"/>
      <c r="X72" s="37"/>
      <c r="Y72" t="s">
        <v>717</v>
      </c>
    </row>
    <row r="73" spans="5:25" x14ac:dyDescent="0.25">
      <c r="E73" s="26">
        <v>11</v>
      </c>
      <c r="F73" s="17" t="s">
        <v>566</v>
      </c>
      <c r="G73" s="17" t="s">
        <v>361</v>
      </c>
      <c r="H73" s="26"/>
      <c r="I73" s="26"/>
      <c r="J73" s="26"/>
      <c r="K73" s="26"/>
      <c r="L73" s="26"/>
      <c r="M73" s="26"/>
      <c r="N73" s="37"/>
      <c r="O73" s="37">
        <v>0</v>
      </c>
      <c r="P73" s="70">
        <v>0</v>
      </c>
      <c r="Q73" s="70"/>
      <c r="R73" s="37">
        <v>1</v>
      </c>
      <c r="S73" s="37">
        <v>1</v>
      </c>
      <c r="T73" s="37">
        <v>1</v>
      </c>
      <c r="U73" s="37"/>
      <c r="V73" s="37"/>
      <c r="W73" s="37"/>
      <c r="X73" s="37"/>
      <c r="Y73" t="s">
        <v>720</v>
      </c>
    </row>
    <row r="74" spans="5:25" x14ac:dyDescent="0.25">
      <c r="E74" s="26">
        <v>12</v>
      </c>
      <c r="F74" s="66" t="s">
        <v>362</v>
      </c>
      <c r="G74" s="66" t="s">
        <v>363</v>
      </c>
      <c r="H74" s="67"/>
      <c r="I74" s="67"/>
      <c r="J74" s="67"/>
      <c r="K74" s="67"/>
      <c r="L74" s="67"/>
      <c r="M74" s="67"/>
      <c r="N74" s="68"/>
      <c r="O74" s="68">
        <v>0</v>
      </c>
      <c r="P74" s="72">
        <v>0</v>
      </c>
      <c r="Q74" s="72"/>
      <c r="R74" s="68">
        <v>1</v>
      </c>
      <c r="S74" s="68">
        <v>0</v>
      </c>
      <c r="T74" s="68">
        <v>1</v>
      </c>
      <c r="U74" s="68"/>
      <c r="V74" s="68"/>
      <c r="W74" s="68"/>
      <c r="X74" s="68"/>
    </row>
    <row r="75" spans="5:25" x14ac:dyDescent="0.25">
      <c r="E75" s="63"/>
      <c r="F75" s="17" t="s">
        <v>721</v>
      </c>
      <c r="G75" s="69"/>
      <c r="H75" s="69"/>
      <c r="I75" s="69"/>
      <c r="J75" s="69"/>
      <c r="K75" s="69"/>
      <c r="L75" s="69"/>
      <c r="M75" s="69"/>
      <c r="N75" s="69"/>
      <c r="O75" s="69">
        <v>1</v>
      </c>
      <c r="P75" s="69">
        <v>1</v>
      </c>
      <c r="Q75" s="69"/>
      <c r="R75" s="69">
        <v>1</v>
      </c>
      <c r="S75" s="69">
        <v>1</v>
      </c>
      <c r="T75" s="69">
        <v>1</v>
      </c>
      <c r="U75" s="69"/>
      <c r="V75" s="37"/>
      <c r="W75" s="37"/>
      <c r="X75" s="37"/>
      <c r="Y75" s="37" t="s">
        <v>719</v>
      </c>
    </row>
    <row r="76" spans="5:25" x14ac:dyDescent="0.25">
      <c r="E76" s="63"/>
      <c r="F76" s="162" t="s">
        <v>938</v>
      </c>
    </row>
  </sheetData>
  <autoFilter ref="P8:Q21"/>
  <customSheetViews>
    <customSheetView guid="{F9E77D3E-9512-4655-8DC5-CBCB6D76B9C5}" scale="80" fitToPage="1" showAutoFilter="1" topLeftCell="E10">
      <selection activeCell="E10" sqref="E10:X21"/>
      <pageMargins left="0.7" right="0.7" top="0.75" bottom="0.75" header="0.3" footer="0.3"/>
      <pageSetup paperSize="9" scale="46" orientation="landscape" r:id="rId1"/>
      <autoFilter ref="P8:Q21"/>
    </customSheetView>
    <customSheetView guid="{D9685D2E-3084-4AF6-8DBA-5592BEF27847}" scale="80" fitToPage="1" showAutoFilter="1" topLeftCell="E10">
      <selection activeCell="E10" sqref="E10:X21"/>
      <pageMargins left="0.7" right="0.7" top="0.75" bottom="0.75" header="0.3" footer="0.3"/>
      <pageSetup paperSize="9" scale="46" orientation="landscape" horizontalDpi="0" verticalDpi="0" r:id="rId2"/>
      <autoFilter ref="P8:Q21"/>
    </customSheetView>
    <customSheetView guid="{1B6A4866-A5AB-480B-A411-F20888958AF4}" scale="80" fitToPage="1" showAutoFilter="1" topLeftCell="E10">
      <selection activeCell="E10" sqref="E10:X21"/>
      <pageMargins left="0.7" right="0.7" top="0.75" bottom="0.75" header="0.3" footer="0.3"/>
      <pageSetup paperSize="9" scale="46" orientation="landscape" horizontalDpi="0" verticalDpi="0" r:id="rId3"/>
      <autoFilter ref="P8:Q21"/>
    </customSheetView>
    <customSheetView guid="{5448D88C-FF86-4D3F-8490-F2F239C6F324}" scale="80" fitToPage="1" showAutoFilter="1" topLeftCell="E10">
      <selection activeCell="E10" sqref="E10:X21"/>
      <pageMargins left="0.7" right="0.7" top="0.75" bottom="0.75" header="0.3" footer="0.3"/>
      <pageSetup paperSize="9" scale="46" orientation="landscape" horizontalDpi="0" verticalDpi="0" r:id="rId4"/>
      <autoFilter ref="P8:Q21"/>
    </customSheetView>
    <customSheetView guid="{BD98B3E9-7C13-41E6-82C5-392E91EC622B}" scale="80" fitToPage="1" showAutoFilter="1" topLeftCell="E10">
      <selection activeCell="E10" sqref="E10:X21"/>
      <pageMargins left="0.7" right="0.7" top="0.75" bottom="0.75" header="0.3" footer="0.3"/>
      <pageSetup paperSize="9" scale="46" orientation="landscape" horizontalDpi="0" verticalDpi="0" r:id="rId5"/>
      <autoFilter ref="P8:Q21"/>
    </customSheetView>
    <customSheetView guid="{6EC6FC78-CAF0-4B41-BCBC-C0FF1BFCA410}" scale="80" fitToPage="1" showAutoFilter="1" topLeftCell="E10">
      <selection activeCell="E10" sqref="E10:X21"/>
      <pageMargins left="0.7" right="0.7" top="0.75" bottom="0.75" header="0.3" footer="0.3"/>
      <pageSetup paperSize="9" scale="46" orientation="landscape" r:id="rId6"/>
      <autoFilter ref="P8:Q21"/>
    </customSheetView>
    <customSheetView guid="{EBBD5757-E7AD-4688-ABF4-2AE9E930BC4B}" scale="80" fitToPage="1" showAutoFilter="1" topLeftCell="E10">
      <selection activeCell="E10" sqref="E10:X21"/>
      <pageMargins left="0.7" right="0.7" top="0.75" bottom="0.75" header="0.3" footer="0.3"/>
      <pageSetup paperSize="9" scale="46" orientation="landscape" r:id="rId7"/>
      <autoFilter ref="P8:Q21"/>
    </customSheetView>
    <customSheetView guid="{60861627-6CD5-4083-8CA7-D44B15F4A9CE}" scale="80" fitToPage="1" showAutoFilter="1" topLeftCell="E10">
      <selection activeCell="E10" sqref="E10:X21"/>
      <pageMargins left="0.7" right="0.7" top="0.75" bottom="0.75" header="0.3" footer="0.3"/>
      <pageSetup paperSize="9" scale="46" orientation="landscape" r:id="rId8"/>
      <autoFilter ref="P8:Q21"/>
    </customSheetView>
  </customSheetViews>
  <mergeCells count="68">
    <mergeCell ref="AC6:AD6"/>
    <mergeCell ref="Y7:Z7"/>
    <mergeCell ref="AA7:AB7"/>
    <mergeCell ref="AC7:AD7"/>
    <mergeCell ref="Y6:Z6"/>
    <mergeCell ref="AA6:AB6"/>
    <mergeCell ref="V35:V36"/>
    <mergeCell ref="W35:W36"/>
    <mergeCell ref="X35:X36"/>
    <mergeCell ref="N33:V33"/>
    <mergeCell ref="N34:N36"/>
    <mergeCell ref="O34:P34"/>
    <mergeCell ref="R34:V34"/>
    <mergeCell ref="S35:S36"/>
    <mergeCell ref="T35:T36"/>
    <mergeCell ref="E35:E36"/>
    <mergeCell ref="F35:F36"/>
    <mergeCell ref="G35:G36"/>
    <mergeCell ref="H35:H36"/>
    <mergeCell ref="I35:I36"/>
    <mergeCell ref="K35:K36"/>
    <mergeCell ref="L35:L36"/>
    <mergeCell ref="O35:O36"/>
    <mergeCell ref="P35:P36"/>
    <mergeCell ref="R35:R36"/>
    <mergeCell ref="X8:X9"/>
    <mergeCell ref="M7:M9"/>
    <mergeCell ref="F7:F9"/>
    <mergeCell ref="L7:L9"/>
    <mergeCell ref="K7:K9"/>
    <mergeCell ref="I7:I9"/>
    <mergeCell ref="H7:H9"/>
    <mergeCell ref="G7:G9"/>
    <mergeCell ref="Q8:Q9"/>
    <mergeCell ref="U8:U9"/>
    <mergeCell ref="O7:Q7"/>
    <mergeCell ref="R7:W7"/>
    <mergeCell ref="E5:G5"/>
    <mergeCell ref="M6:W6"/>
    <mergeCell ref="N7:N9"/>
    <mergeCell ref="E8:E9"/>
    <mergeCell ref="O8:O9"/>
    <mergeCell ref="P8:P9"/>
    <mergeCell ref="R8:R9"/>
    <mergeCell ref="S8:S9"/>
    <mergeCell ref="T8:T9"/>
    <mergeCell ref="V8:V9"/>
    <mergeCell ref="W8:W9"/>
    <mergeCell ref="J7:J9"/>
    <mergeCell ref="N59:V59"/>
    <mergeCell ref="N60:N62"/>
    <mergeCell ref="O60:P60"/>
    <mergeCell ref="R60:V60"/>
    <mergeCell ref="O61:O62"/>
    <mergeCell ref="P61:P62"/>
    <mergeCell ref="R61:R62"/>
    <mergeCell ref="S61:S62"/>
    <mergeCell ref="T61:T62"/>
    <mergeCell ref="V61:V62"/>
    <mergeCell ref="W61:W62"/>
    <mergeCell ref="X61:X62"/>
    <mergeCell ref="E61:E62"/>
    <mergeCell ref="F61:F62"/>
    <mergeCell ref="G61:G62"/>
    <mergeCell ref="H61:H62"/>
    <mergeCell ref="I61:I62"/>
    <mergeCell ref="K61:K62"/>
    <mergeCell ref="L61:L62"/>
  </mergeCells>
  <pageMargins left="0.7" right="0.7" top="0.75" bottom="0.75" header="0.3" footer="0.3"/>
  <pageSetup paperSize="9" scale="46" orientation="landscape"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dimension ref="B3:AA50"/>
  <sheetViews>
    <sheetView topLeftCell="R10" workbookViewId="0">
      <selection activeCell="D37" sqref="D37"/>
    </sheetView>
  </sheetViews>
  <sheetFormatPr defaultRowHeight="15" x14ac:dyDescent="0.25"/>
  <cols>
    <col min="3" max="3" width="45.85546875" customWidth="1"/>
    <col min="4" max="4" width="27.5703125" customWidth="1"/>
    <col min="5" max="5" width="17.7109375" customWidth="1"/>
    <col min="6" max="7" width="9.28515625" customWidth="1"/>
    <col min="8" max="8" width="20.5703125" customWidth="1"/>
    <col min="9" max="9" width="35" customWidth="1"/>
    <col min="11" max="11" width="15.140625" customWidth="1"/>
    <col min="20" max="20" width="10.28515625" customWidth="1"/>
  </cols>
  <sheetData>
    <row r="3" spans="2:27" x14ac:dyDescent="0.25">
      <c r="B3" s="1230" t="s">
        <v>747</v>
      </c>
      <c r="C3" s="1231"/>
      <c r="D3" s="1232"/>
      <c r="E3" s="136"/>
      <c r="F3" s="136"/>
      <c r="G3" s="136"/>
      <c r="H3" s="136"/>
      <c r="I3" s="136"/>
      <c r="J3" s="136"/>
      <c r="K3" s="136"/>
      <c r="L3" s="136"/>
      <c r="M3" s="136"/>
      <c r="N3" s="136"/>
      <c r="O3" s="136"/>
      <c r="P3" s="136"/>
      <c r="Q3" s="136"/>
      <c r="R3" s="136"/>
      <c r="S3" s="136"/>
      <c r="T3" s="136"/>
      <c r="U3" s="136"/>
    </row>
    <row r="4" spans="2:27" x14ac:dyDescent="0.25">
      <c r="B4" s="136"/>
      <c r="C4" s="137"/>
      <c r="D4" s="137"/>
      <c r="E4" s="137"/>
      <c r="F4" s="31"/>
      <c r="G4" s="31"/>
      <c r="H4" s="136"/>
      <c r="I4" s="31"/>
      <c r="J4" s="1174" t="s">
        <v>593</v>
      </c>
      <c r="K4" s="1175"/>
      <c r="L4" s="1175"/>
      <c r="M4" s="1175"/>
      <c r="N4" s="1175"/>
      <c r="O4" s="1175"/>
      <c r="P4" s="1175"/>
      <c r="Q4" s="1175"/>
      <c r="R4" s="1175"/>
      <c r="S4" s="1175"/>
      <c r="T4" s="1176"/>
      <c r="U4" s="136"/>
      <c r="V4" s="1250" t="s">
        <v>1514</v>
      </c>
      <c r="W4" s="1251"/>
      <c r="X4" s="1250" t="s">
        <v>1514</v>
      </c>
      <c r="Y4" s="1251"/>
      <c r="Z4" s="1250" t="s">
        <v>1514</v>
      </c>
      <c r="AA4" s="1251"/>
    </row>
    <row r="5" spans="2:27" x14ac:dyDescent="0.25">
      <c r="B5" s="138"/>
      <c r="C5" s="138"/>
      <c r="D5" s="138"/>
      <c r="E5" s="138"/>
      <c r="F5" s="32"/>
      <c r="G5" s="32"/>
      <c r="H5" s="138"/>
      <c r="I5" s="1192" t="s">
        <v>4</v>
      </c>
      <c r="J5" s="138"/>
      <c r="K5" s="1135" t="s">
        <v>594</v>
      </c>
      <c r="L5" s="1174" t="s">
        <v>595</v>
      </c>
      <c r="M5" s="1175"/>
      <c r="N5" s="1176"/>
      <c r="O5" s="1174" t="s">
        <v>596</v>
      </c>
      <c r="P5" s="1175"/>
      <c r="Q5" s="1175"/>
      <c r="R5" s="1175"/>
      <c r="S5" s="1175"/>
      <c r="T5" s="1176"/>
      <c r="U5" s="136"/>
      <c r="V5" s="1250" t="s">
        <v>1517</v>
      </c>
      <c r="W5" s="1251"/>
      <c r="X5" s="1250" t="s">
        <v>1518</v>
      </c>
      <c r="Y5" s="1251"/>
      <c r="Z5" s="1250" t="s">
        <v>836</v>
      </c>
      <c r="AA5" s="1251"/>
    </row>
    <row r="6" spans="2:27" x14ac:dyDescent="0.25">
      <c r="B6" s="1242" t="s">
        <v>0</v>
      </c>
      <c r="C6" s="1242" t="s">
        <v>1</v>
      </c>
      <c r="D6" s="1242" t="s">
        <v>2</v>
      </c>
      <c r="E6" s="1254" t="s">
        <v>748</v>
      </c>
      <c r="F6" s="1117" t="s">
        <v>604</v>
      </c>
      <c r="G6" s="249"/>
      <c r="H6" s="1233" t="s">
        <v>592</v>
      </c>
      <c r="I6" s="1193"/>
      <c r="J6" s="1233" t="s">
        <v>603</v>
      </c>
      <c r="K6" s="1135"/>
      <c r="L6" s="1127" t="s">
        <v>8</v>
      </c>
      <c r="M6" s="1127" t="s">
        <v>597</v>
      </c>
      <c r="N6" s="1162" t="s">
        <v>1066</v>
      </c>
      <c r="O6" s="1135" t="s">
        <v>598</v>
      </c>
      <c r="P6" s="1135" t="s">
        <v>599</v>
      </c>
      <c r="Q6" s="1135" t="s">
        <v>600</v>
      </c>
      <c r="R6" s="1159" t="s">
        <v>1063</v>
      </c>
      <c r="S6" s="1135" t="s">
        <v>601</v>
      </c>
      <c r="T6" s="1228" t="s">
        <v>661</v>
      </c>
      <c r="U6" s="1228" t="s">
        <v>602</v>
      </c>
      <c r="V6" s="434" t="s">
        <v>1515</v>
      </c>
      <c r="W6" s="434" t="s">
        <v>1516</v>
      </c>
      <c r="X6" s="434" t="s">
        <v>1515</v>
      </c>
      <c r="Y6" s="434" t="s">
        <v>1516</v>
      </c>
      <c r="Z6" s="434" t="s">
        <v>1515</v>
      </c>
      <c r="AA6" s="434" t="s">
        <v>1516</v>
      </c>
    </row>
    <row r="7" spans="2:27" ht="86.25" customHeight="1" x14ac:dyDescent="0.25">
      <c r="B7" s="1242"/>
      <c r="C7" s="1242"/>
      <c r="D7" s="1242"/>
      <c r="E7" s="1255"/>
      <c r="F7" s="1118"/>
      <c r="G7" s="250"/>
      <c r="H7" s="1234"/>
      <c r="I7" s="1194"/>
      <c r="J7" s="1234"/>
      <c r="K7" s="1135"/>
      <c r="L7" s="1127"/>
      <c r="M7" s="1127"/>
      <c r="N7" s="1163"/>
      <c r="O7" s="1135"/>
      <c r="P7" s="1135"/>
      <c r="Q7" s="1135"/>
      <c r="R7" s="1161"/>
      <c r="S7" s="1135"/>
      <c r="T7" s="1229"/>
      <c r="U7" s="1229"/>
      <c r="V7" s="435"/>
      <c r="W7" s="435"/>
      <c r="X7" s="435"/>
      <c r="Y7" s="435"/>
      <c r="Z7" s="435"/>
      <c r="AA7" s="435"/>
    </row>
    <row r="8" spans="2:27" ht="24.95" customHeight="1" x14ac:dyDescent="0.25">
      <c r="B8" s="155">
        <v>1</v>
      </c>
      <c r="C8" s="173" t="s">
        <v>567</v>
      </c>
      <c r="D8" s="173" t="s">
        <v>365</v>
      </c>
      <c r="E8" s="154" t="s">
        <v>214</v>
      </c>
      <c r="F8" s="155">
        <v>1</v>
      </c>
      <c r="G8" s="258" t="s">
        <v>1104</v>
      </c>
      <c r="H8" s="153" t="s">
        <v>813</v>
      </c>
      <c r="I8" s="170" t="s">
        <v>966</v>
      </c>
      <c r="J8" s="227">
        <v>1</v>
      </c>
      <c r="K8" s="170" t="s">
        <v>965</v>
      </c>
      <c r="L8" s="306">
        <v>8</v>
      </c>
      <c r="M8" s="306">
        <v>1</v>
      </c>
      <c r="N8" s="237"/>
      <c r="O8" s="170">
        <v>1</v>
      </c>
      <c r="P8" s="170">
        <v>1</v>
      </c>
      <c r="Q8" s="170">
        <v>1</v>
      </c>
      <c r="R8" s="237"/>
      <c r="S8" s="170"/>
      <c r="T8" s="170" t="s">
        <v>663</v>
      </c>
      <c r="U8" s="155">
        <v>0</v>
      </c>
    </row>
    <row r="9" spans="2:27" ht="24.95" customHeight="1" x14ac:dyDescent="0.25">
      <c r="B9" s="151">
        <v>2</v>
      </c>
      <c r="C9" s="17" t="s">
        <v>569</v>
      </c>
      <c r="D9" s="17" t="s">
        <v>366</v>
      </c>
      <c r="E9" s="92" t="s">
        <v>214</v>
      </c>
      <c r="F9" s="136"/>
      <c r="G9" s="255" t="s">
        <v>1104</v>
      </c>
      <c r="H9" s="29" t="s">
        <v>813</v>
      </c>
      <c r="I9" s="141" t="s">
        <v>967</v>
      </c>
      <c r="J9" s="228">
        <v>1</v>
      </c>
      <c r="K9" s="151" t="s">
        <v>965</v>
      </c>
      <c r="L9" s="229">
        <v>8</v>
      </c>
      <c r="M9" s="229">
        <v>1</v>
      </c>
      <c r="N9" s="166"/>
      <c r="O9" s="151">
        <v>1</v>
      </c>
      <c r="P9" s="151">
        <v>1</v>
      </c>
      <c r="Q9" s="151">
        <v>1</v>
      </c>
      <c r="R9" s="166"/>
      <c r="S9" s="151"/>
      <c r="T9" s="169" t="s">
        <v>663</v>
      </c>
      <c r="U9" s="151">
        <v>0</v>
      </c>
    </row>
    <row r="10" spans="2:27" ht="24.95" customHeight="1" x14ac:dyDescent="0.25">
      <c r="B10" s="151">
        <v>3</v>
      </c>
      <c r="C10" s="17" t="s">
        <v>1245</v>
      </c>
      <c r="D10" s="17" t="s">
        <v>364</v>
      </c>
      <c r="E10" s="92" t="s">
        <v>214</v>
      </c>
      <c r="F10" s="136"/>
      <c r="G10" s="255" t="s">
        <v>1104</v>
      </c>
      <c r="H10" s="29" t="s">
        <v>813</v>
      </c>
      <c r="I10" s="141" t="s">
        <v>972</v>
      </c>
      <c r="J10" s="228">
        <v>1</v>
      </c>
      <c r="K10" s="151" t="s">
        <v>965</v>
      </c>
      <c r="L10" s="229">
        <v>2</v>
      </c>
      <c r="M10" s="229">
        <v>1</v>
      </c>
      <c r="N10" s="166"/>
      <c r="O10" s="151">
        <v>1</v>
      </c>
      <c r="P10" s="151">
        <v>1</v>
      </c>
      <c r="Q10" s="151">
        <v>1</v>
      </c>
      <c r="R10" s="166"/>
      <c r="S10" s="151"/>
      <c r="T10" s="152" t="s">
        <v>964</v>
      </c>
      <c r="U10" s="151">
        <v>0</v>
      </c>
    </row>
    <row r="11" spans="2:27" ht="24.95" customHeight="1" x14ac:dyDescent="0.25">
      <c r="B11" s="151">
        <v>4</v>
      </c>
      <c r="C11" s="17" t="s">
        <v>572</v>
      </c>
      <c r="D11" s="17" t="s">
        <v>369</v>
      </c>
      <c r="E11" s="92" t="s">
        <v>214</v>
      </c>
      <c r="F11" s="136"/>
      <c r="G11" s="255" t="s">
        <v>1104</v>
      </c>
      <c r="H11" s="29" t="s">
        <v>813</v>
      </c>
      <c r="I11" s="171" t="s">
        <v>973</v>
      </c>
      <c r="J11" s="228">
        <v>1</v>
      </c>
      <c r="K11" s="151" t="s">
        <v>963</v>
      </c>
      <c r="L11" s="229">
        <v>8</v>
      </c>
      <c r="M11" s="229">
        <v>2</v>
      </c>
      <c r="N11" s="166"/>
      <c r="O11" s="151">
        <v>1</v>
      </c>
      <c r="P11" s="151">
        <v>1</v>
      </c>
      <c r="Q11" s="151">
        <v>1</v>
      </c>
      <c r="R11" s="166"/>
      <c r="S11" s="151"/>
      <c r="T11" s="151" t="s">
        <v>663</v>
      </c>
      <c r="U11" s="151">
        <v>0</v>
      </c>
    </row>
    <row r="12" spans="2:27" ht="24.95" customHeight="1" x14ac:dyDescent="0.25">
      <c r="B12" s="151">
        <v>5</v>
      </c>
      <c r="C12" s="17" t="s">
        <v>1246</v>
      </c>
      <c r="D12" s="17" t="s">
        <v>368</v>
      </c>
      <c r="E12" s="92" t="s">
        <v>214</v>
      </c>
      <c r="F12" s="136"/>
      <c r="G12" s="255" t="s">
        <v>1104</v>
      </c>
      <c r="H12" s="29" t="s">
        <v>813</v>
      </c>
      <c r="I12" s="141" t="s">
        <v>974</v>
      </c>
      <c r="J12" s="228">
        <v>1</v>
      </c>
      <c r="K12" s="151" t="s">
        <v>962</v>
      </c>
      <c r="L12" s="229">
        <v>5</v>
      </c>
      <c r="M12" s="229">
        <v>1</v>
      </c>
      <c r="N12" s="166"/>
      <c r="O12" s="151">
        <v>1</v>
      </c>
      <c r="P12" s="151">
        <v>1</v>
      </c>
      <c r="Q12" s="151">
        <v>1</v>
      </c>
      <c r="R12" s="166"/>
      <c r="S12" s="151"/>
      <c r="T12" s="151" t="s">
        <v>663</v>
      </c>
      <c r="U12" s="151">
        <v>0</v>
      </c>
    </row>
    <row r="13" spans="2:27" ht="24.95" customHeight="1" x14ac:dyDescent="0.25">
      <c r="B13" s="151">
        <v>6</v>
      </c>
      <c r="C13" s="17" t="s">
        <v>1247</v>
      </c>
      <c r="D13" s="17" t="s">
        <v>367</v>
      </c>
      <c r="E13" s="92" t="s">
        <v>214</v>
      </c>
      <c r="F13" s="136"/>
      <c r="G13" s="255" t="s">
        <v>1104</v>
      </c>
      <c r="H13" s="29" t="s">
        <v>813</v>
      </c>
      <c r="I13" s="141" t="s">
        <v>975</v>
      </c>
      <c r="J13" s="228">
        <v>1</v>
      </c>
      <c r="K13" s="151" t="s">
        <v>962</v>
      </c>
      <c r="L13" s="229">
        <v>7</v>
      </c>
      <c r="M13" s="229">
        <v>1</v>
      </c>
      <c r="N13" s="166"/>
      <c r="O13" s="151">
        <v>1</v>
      </c>
      <c r="P13" s="151">
        <v>1</v>
      </c>
      <c r="Q13" s="151">
        <v>1</v>
      </c>
      <c r="R13" s="166"/>
      <c r="S13" s="151"/>
      <c r="T13" s="151" t="s">
        <v>663</v>
      </c>
      <c r="U13" s="151">
        <v>0</v>
      </c>
    </row>
    <row r="14" spans="2:27" ht="24.95" customHeight="1" x14ac:dyDescent="0.25">
      <c r="B14" s="151">
        <v>7</v>
      </c>
      <c r="C14" s="157" t="s">
        <v>984</v>
      </c>
      <c r="D14" s="17" t="s">
        <v>370</v>
      </c>
      <c r="E14" s="92" t="s">
        <v>214</v>
      </c>
      <c r="F14" s="136"/>
      <c r="G14" s="255" t="s">
        <v>1104</v>
      </c>
      <c r="H14" s="29" t="s">
        <v>813</v>
      </c>
      <c r="I14" s="141" t="s">
        <v>976</v>
      </c>
      <c r="J14" s="228">
        <v>1</v>
      </c>
      <c r="K14" s="169" t="s">
        <v>961</v>
      </c>
      <c r="L14" s="229">
        <v>0</v>
      </c>
      <c r="M14" s="229">
        <v>0</v>
      </c>
      <c r="N14" s="166"/>
      <c r="O14" s="169">
        <v>1</v>
      </c>
      <c r="P14" s="169">
        <v>0</v>
      </c>
      <c r="Q14" s="169">
        <v>1</v>
      </c>
      <c r="R14" s="166"/>
      <c r="S14" s="169"/>
      <c r="T14" s="152" t="s">
        <v>964</v>
      </c>
      <c r="U14" s="151">
        <v>0</v>
      </c>
    </row>
    <row r="15" spans="2:27" ht="24.95" customHeight="1" x14ac:dyDescent="0.25">
      <c r="B15" s="151">
        <v>8</v>
      </c>
      <c r="C15" s="17" t="s">
        <v>574</v>
      </c>
      <c r="D15" s="17" t="s">
        <v>371</v>
      </c>
      <c r="E15" s="92" t="s">
        <v>214</v>
      </c>
      <c r="F15" s="136"/>
      <c r="G15" s="255" t="s">
        <v>1105</v>
      </c>
      <c r="H15" s="29" t="s">
        <v>813</v>
      </c>
      <c r="I15" s="315" t="s">
        <v>1407</v>
      </c>
      <c r="J15" s="228">
        <v>0</v>
      </c>
      <c r="K15" s="151">
        <v>12</v>
      </c>
      <c r="L15" s="229">
        <v>3</v>
      </c>
      <c r="M15" s="229">
        <v>0</v>
      </c>
      <c r="N15" s="166"/>
      <c r="O15" s="151">
        <v>1</v>
      </c>
      <c r="P15" s="151">
        <v>1</v>
      </c>
      <c r="Q15" s="151">
        <v>1</v>
      </c>
      <c r="R15" s="166"/>
      <c r="S15" s="151"/>
      <c r="T15" s="169" t="s">
        <v>8</v>
      </c>
      <c r="U15" s="151">
        <v>0</v>
      </c>
    </row>
    <row r="16" spans="2:27" ht="24.95" customHeight="1" x14ac:dyDescent="0.25">
      <c r="C16" s="418"/>
    </row>
    <row r="17" spans="2:21" ht="24.95" customHeight="1" x14ac:dyDescent="0.25"/>
    <row r="18" spans="2:21" ht="24.95" customHeight="1" x14ac:dyDescent="0.25"/>
    <row r="20" spans="2:21" ht="15" customHeight="1" x14ac:dyDescent="0.25"/>
    <row r="21" spans="2:21" ht="30" customHeight="1" x14ac:dyDescent="0.25">
      <c r="C21" s="428" t="s">
        <v>1468</v>
      </c>
    </row>
    <row r="22" spans="2:21" ht="36.75" customHeight="1" x14ac:dyDescent="0.25">
      <c r="B22" s="151">
        <v>9</v>
      </c>
      <c r="C22" s="165" t="s">
        <v>968</v>
      </c>
      <c r="D22" s="2" t="s">
        <v>960</v>
      </c>
      <c r="E22" s="92" t="s">
        <v>1057</v>
      </c>
      <c r="F22" s="151"/>
      <c r="G22" s="257" t="s">
        <v>1105</v>
      </c>
      <c r="H22" s="29" t="s">
        <v>813</v>
      </c>
      <c r="I22" s="169" t="s">
        <v>979</v>
      </c>
      <c r="J22" s="228">
        <v>1</v>
      </c>
      <c r="K22" s="169">
        <v>6</v>
      </c>
      <c r="L22" s="169"/>
      <c r="M22" s="169"/>
      <c r="N22" s="169"/>
      <c r="O22" s="169">
        <v>1</v>
      </c>
      <c r="P22" s="169">
        <v>0</v>
      </c>
      <c r="Q22" s="169">
        <v>0</v>
      </c>
      <c r="R22" s="166"/>
      <c r="S22" s="169"/>
      <c r="T22" s="169"/>
      <c r="U22" s="151">
        <v>0</v>
      </c>
    </row>
    <row r="23" spans="2:21" ht="29.25" customHeight="1" x14ac:dyDescent="0.25">
      <c r="B23" s="151">
        <v>10</v>
      </c>
      <c r="C23" s="165" t="s">
        <v>969</v>
      </c>
      <c r="D23" s="172" t="s">
        <v>959</v>
      </c>
      <c r="E23" s="92" t="s">
        <v>1057</v>
      </c>
      <c r="F23" s="136"/>
      <c r="G23" s="255" t="s">
        <v>1105</v>
      </c>
      <c r="H23" s="29" t="s">
        <v>813</v>
      </c>
      <c r="I23" s="141" t="s">
        <v>980</v>
      </c>
      <c r="J23" s="228">
        <v>1</v>
      </c>
      <c r="K23" s="151">
        <v>6</v>
      </c>
      <c r="L23" s="151"/>
      <c r="M23" s="151"/>
      <c r="N23" s="151"/>
      <c r="O23" s="151">
        <v>0</v>
      </c>
      <c r="P23" s="151">
        <v>0</v>
      </c>
      <c r="Q23" s="151">
        <v>0</v>
      </c>
      <c r="R23" s="166"/>
      <c r="S23" s="151"/>
      <c r="T23" s="152"/>
      <c r="U23" s="151">
        <v>0</v>
      </c>
    </row>
    <row r="24" spans="2:21" ht="24" customHeight="1" x14ac:dyDescent="0.25">
      <c r="B24" s="151">
        <v>11</v>
      </c>
      <c r="C24" s="29" t="s">
        <v>970</v>
      </c>
      <c r="D24" s="172" t="s">
        <v>958</v>
      </c>
      <c r="E24" s="92" t="s">
        <v>1057</v>
      </c>
      <c r="F24" s="136"/>
      <c r="G24" s="255" t="s">
        <v>1105</v>
      </c>
      <c r="H24" s="29" t="s">
        <v>813</v>
      </c>
      <c r="I24" s="171" t="s">
        <v>981</v>
      </c>
      <c r="J24" s="228">
        <v>1</v>
      </c>
      <c r="K24" s="151">
        <v>6</v>
      </c>
      <c r="L24" s="151"/>
      <c r="M24" s="151"/>
      <c r="N24" s="151"/>
      <c r="O24" s="151">
        <v>0</v>
      </c>
      <c r="P24" s="151">
        <v>0</v>
      </c>
      <c r="Q24" s="151">
        <v>0</v>
      </c>
      <c r="R24" s="166"/>
      <c r="S24" s="151"/>
      <c r="T24" s="151"/>
      <c r="U24" s="151">
        <v>0</v>
      </c>
    </row>
    <row r="25" spans="2:21" ht="24.75" customHeight="1" x14ac:dyDescent="0.25">
      <c r="B25" s="151">
        <v>12</v>
      </c>
      <c r="C25" s="172" t="s">
        <v>971</v>
      </c>
      <c r="D25" s="136" t="s">
        <v>708</v>
      </c>
      <c r="E25" s="92" t="s">
        <v>836</v>
      </c>
      <c r="F25" s="136"/>
      <c r="G25" s="255" t="s">
        <v>1105</v>
      </c>
      <c r="H25" s="29" t="s">
        <v>813</v>
      </c>
      <c r="I25" s="136" t="s">
        <v>982</v>
      </c>
      <c r="J25" s="228">
        <v>1</v>
      </c>
      <c r="K25" s="169">
        <v>6</v>
      </c>
      <c r="L25" s="169"/>
      <c r="M25" s="169"/>
      <c r="N25" s="169"/>
      <c r="O25" s="169">
        <v>0</v>
      </c>
      <c r="P25" s="169">
        <v>0</v>
      </c>
      <c r="Q25" s="169">
        <v>0</v>
      </c>
      <c r="R25" s="166"/>
      <c r="S25" s="169"/>
      <c r="T25" s="169"/>
      <c r="U25" s="151">
        <v>0</v>
      </c>
    </row>
    <row r="26" spans="2:21" ht="39.950000000000003" customHeight="1" x14ac:dyDescent="0.25"/>
    <row r="27" spans="2:21" ht="39.950000000000003" customHeight="1" x14ac:dyDescent="0.25"/>
    <row r="36" spans="2:4" x14ac:dyDescent="0.25">
      <c r="B36" t="s">
        <v>1475</v>
      </c>
    </row>
    <row r="40" spans="2:4" x14ac:dyDescent="0.25">
      <c r="B40" s="1252" t="s">
        <v>0</v>
      </c>
      <c r="C40" s="1252" t="s">
        <v>1</v>
      </c>
      <c r="D40" s="1253" t="s">
        <v>2</v>
      </c>
    </row>
    <row r="41" spans="2:4" x14ac:dyDescent="0.25">
      <c r="B41" s="1252"/>
      <c r="C41" s="1252"/>
      <c r="D41" s="1253"/>
    </row>
    <row r="42" spans="2:4" ht="15.75" x14ac:dyDescent="0.25">
      <c r="B42">
        <v>1</v>
      </c>
      <c r="C42" s="4" t="s">
        <v>568</v>
      </c>
      <c r="D42" s="5" t="s">
        <v>364</v>
      </c>
    </row>
    <row r="43" spans="2:4" ht="15.75" x14ac:dyDescent="0.25">
      <c r="B43">
        <v>2</v>
      </c>
      <c r="C43" s="4" t="s">
        <v>567</v>
      </c>
      <c r="D43" s="5" t="s">
        <v>365</v>
      </c>
    </row>
    <row r="44" spans="2:4" ht="15.75" x14ac:dyDescent="0.25">
      <c r="B44">
        <v>3</v>
      </c>
      <c r="C44" s="4" t="s">
        <v>569</v>
      </c>
      <c r="D44" s="5" t="s">
        <v>366</v>
      </c>
    </row>
    <row r="45" spans="2:4" ht="15.75" x14ac:dyDescent="0.25">
      <c r="B45">
        <v>4</v>
      </c>
      <c r="C45" s="4" t="s">
        <v>571</v>
      </c>
      <c r="D45" s="5" t="s">
        <v>367</v>
      </c>
    </row>
    <row r="46" spans="2:4" ht="15.75" x14ac:dyDescent="0.25">
      <c r="B46">
        <v>5</v>
      </c>
      <c r="C46" s="4" t="s">
        <v>570</v>
      </c>
      <c r="D46" s="5" t="s">
        <v>368</v>
      </c>
    </row>
    <row r="47" spans="2:4" ht="15.75" x14ac:dyDescent="0.25">
      <c r="B47">
        <v>6</v>
      </c>
      <c r="C47" s="4" t="s">
        <v>572</v>
      </c>
      <c r="D47" s="5" t="s">
        <v>369</v>
      </c>
    </row>
    <row r="48" spans="2:4" ht="15.75" x14ac:dyDescent="0.25">
      <c r="B48">
        <v>7</v>
      </c>
      <c r="C48" s="4" t="s">
        <v>573</v>
      </c>
      <c r="D48" s="5" t="s">
        <v>370</v>
      </c>
    </row>
    <row r="49" spans="2:4" ht="31.5" x14ac:dyDescent="0.25">
      <c r="B49">
        <v>8</v>
      </c>
      <c r="C49" s="4" t="s">
        <v>574</v>
      </c>
      <c r="D49" s="5" t="s">
        <v>371</v>
      </c>
    </row>
    <row r="50" spans="2:4" ht="31.5" x14ac:dyDescent="0.25">
      <c r="B50">
        <v>9</v>
      </c>
      <c r="C50" s="60" t="s">
        <v>709</v>
      </c>
      <c r="D50" s="59" t="s">
        <v>708</v>
      </c>
    </row>
  </sheetData>
  <customSheetViews>
    <customSheetView guid="{F9E77D3E-9512-4655-8DC5-CBCB6D76B9C5}" topLeftCell="D10">
      <selection activeCell="D37" sqref="D37"/>
      <pageMargins left="0.7" right="0.7" top="0.75" bottom="0.75" header="0.3" footer="0.3"/>
      <pageSetup paperSize="9" orientation="portrait" r:id="rId1"/>
    </customSheetView>
    <customSheetView guid="{D9685D2E-3084-4AF6-8DBA-5592BEF27847}" topLeftCell="D10">
      <selection activeCell="D37" sqref="D37"/>
      <pageMargins left="0.7" right="0.7" top="0.75" bottom="0.75" header="0.3" footer="0.3"/>
      <pageSetup paperSize="9" orientation="portrait" horizontalDpi="0" verticalDpi="0" r:id="rId2"/>
    </customSheetView>
    <customSheetView guid="{1B6A4866-A5AB-480B-A411-F20888958AF4}" topLeftCell="D10">
      <selection activeCell="D37" sqref="D37"/>
      <pageMargins left="0.7" right="0.7" top="0.75" bottom="0.75" header="0.3" footer="0.3"/>
      <pageSetup paperSize="9" orientation="portrait" horizontalDpi="0" verticalDpi="0" r:id="rId3"/>
    </customSheetView>
    <customSheetView guid="{5448D88C-FF86-4D3F-8490-F2F239C6F324}" topLeftCell="D10">
      <selection activeCell="D37" sqref="D37"/>
      <pageMargins left="0.7" right="0.7" top="0.75" bottom="0.75" header="0.3" footer="0.3"/>
      <pageSetup paperSize="9" orientation="portrait" horizontalDpi="0" verticalDpi="0" r:id="rId4"/>
    </customSheetView>
    <customSheetView guid="{BD98B3E9-7C13-41E6-82C5-392E91EC622B}" topLeftCell="D10">
      <selection activeCell="D37" sqref="D37"/>
      <pageMargins left="0.7" right="0.7" top="0.75" bottom="0.75" header="0.3" footer="0.3"/>
      <pageSetup paperSize="9" orientation="portrait" horizontalDpi="0" verticalDpi="0" r:id="rId5"/>
    </customSheetView>
    <customSheetView guid="{6EC6FC78-CAF0-4B41-BCBC-C0FF1BFCA410}" topLeftCell="D10">
      <selection activeCell="D37" sqref="D37"/>
      <pageMargins left="0.7" right="0.7" top="0.75" bottom="0.75" header="0.3" footer="0.3"/>
      <pageSetup paperSize="9" orientation="portrait" r:id="rId6"/>
    </customSheetView>
    <customSheetView guid="{EBBD5757-E7AD-4688-ABF4-2AE9E930BC4B}" topLeftCell="D10">
      <selection activeCell="D37" sqref="D37"/>
      <pageMargins left="0.7" right="0.7" top="0.75" bottom="0.75" header="0.3" footer="0.3"/>
      <pageSetup paperSize="9" orientation="portrait" r:id="rId7"/>
    </customSheetView>
    <customSheetView guid="{60861627-6CD5-4083-8CA7-D44B15F4A9CE}" topLeftCell="D10">
      <selection activeCell="D37" sqref="D37"/>
      <pageMargins left="0.7" right="0.7" top="0.75" bottom="0.75" header="0.3" footer="0.3"/>
      <pageSetup paperSize="9" orientation="portrait" r:id="rId8"/>
    </customSheetView>
  </customSheetViews>
  <mergeCells count="32">
    <mergeCell ref="Z4:AA4"/>
    <mergeCell ref="V5:W5"/>
    <mergeCell ref="X5:Y5"/>
    <mergeCell ref="Z5:AA5"/>
    <mergeCell ref="V4:W4"/>
    <mergeCell ref="X4:Y4"/>
    <mergeCell ref="U6:U7"/>
    <mergeCell ref="L6:L7"/>
    <mergeCell ref="M6:M7"/>
    <mergeCell ref="O6:O7"/>
    <mergeCell ref="P6:P7"/>
    <mergeCell ref="Q6:Q7"/>
    <mergeCell ref="S6:S7"/>
    <mergeCell ref="N6:N7"/>
    <mergeCell ref="R6:R7"/>
    <mergeCell ref="J6:J7"/>
    <mergeCell ref="H6:H7"/>
    <mergeCell ref="J4:T4"/>
    <mergeCell ref="T6:T7"/>
    <mergeCell ref="I5:I7"/>
    <mergeCell ref="K5:K7"/>
    <mergeCell ref="L5:N5"/>
    <mergeCell ref="O5:T5"/>
    <mergeCell ref="B40:B41"/>
    <mergeCell ref="C40:C41"/>
    <mergeCell ref="D40:D41"/>
    <mergeCell ref="F6:F7"/>
    <mergeCell ref="B3:D3"/>
    <mergeCell ref="B6:B7"/>
    <mergeCell ref="C6:C7"/>
    <mergeCell ref="D6:D7"/>
    <mergeCell ref="E6:E7"/>
  </mergeCells>
  <pageMargins left="0.7" right="0.7" top="0.75" bottom="0.75" header="0.3" footer="0.3"/>
  <pageSetup paperSize="9" orientation="portrait" r:id="rId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dimension ref="A3:Z72"/>
  <sheetViews>
    <sheetView zoomScale="90" zoomScaleNormal="90" workbookViewId="0">
      <selection activeCell="K40" sqref="K40"/>
    </sheetView>
  </sheetViews>
  <sheetFormatPr defaultRowHeight="15" x14ac:dyDescent="0.25"/>
  <cols>
    <col min="1" max="1" width="5" customWidth="1"/>
    <col min="2" max="2" width="37" customWidth="1"/>
    <col min="3" max="3" width="22.28515625" customWidth="1"/>
    <col min="4" max="6" width="9.140625" customWidth="1"/>
    <col min="7" max="7" width="22.5703125" customWidth="1"/>
    <col min="8" max="8" width="29.85546875" customWidth="1"/>
    <col min="9" max="9" width="9.140625" customWidth="1"/>
    <col min="10" max="10" width="15" customWidth="1"/>
    <col min="11" max="13" width="14.7109375" customWidth="1"/>
    <col min="14" max="14" width="9" customWidth="1"/>
    <col min="15" max="15" width="8.85546875" customWidth="1"/>
    <col min="16" max="16" width="9.140625" customWidth="1"/>
  </cols>
  <sheetData>
    <row r="3" spans="1:26" x14ac:dyDescent="0.25">
      <c r="A3" s="1256" t="s">
        <v>747</v>
      </c>
      <c r="B3" s="1257"/>
      <c r="C3" s="1258"/>
      <c r="D3" s="128"/>
      <c r="E3" s="128"/>
      <c r="F3" s="128"/>
      <c r="G3" s="128"/>
      <c r="H3" s="128"/>
      <c r="I3" s="128"/>
      <c r="J3" s="128"/>
      <c r="K3" s="128"/>
      <c r="L3" s="128"/>
      <c r="M3" s="128"/>
      <c r="N3" s="128"/>
      <c r="O3" s="128"/>
      <c r="P3" s="128"/>
      <c r="Q3" s="128"/>
      <c r="R3" s="128"/>
      <c r="S3" s="128"/>
      <c r="T3" s="128"/>
    </row>
    <row r="4" spans="1:26" ht="15" customHeight="1" x14ac:dyDescent="0.25">
      <c r="A4" s="128"/>
      <c r="B4" s="129"/>
      <c r="C4" s="129"/>
      <c r="D4" s="129"/>
      <c r="E4" s="130"/>
      <c r="F4" s="130"/>
      <c r="G4" s="37"/>
      <c r="H4" s="37"/>
      <c r="I4" s="1164" t="s">
        <v>593</v>
      </c>
      <c r="J4" s="1165"/>
      <c r="K4" s="1165"/>
      <c r="L4" s="1165"/>
      <c r="M4" s="1165"/>
      <c r="N4" s="1165"/>
      <c r="O4" s="1165"/>
      <c r="P4" s="1165"/>
      <c r="Q4" s="1165"/>
      <c r="R4" s="1165"/>
      <c r="S4" s="1166"/>
      <c r="T4" s="128"/>
      <c r="U4" s="1250" t="s">
        <v>1514</v>
      </c>
      <c r="V4" s="1251"/>
      <c r="W4" s="1250" t="s">
        <v>1514</v>
      </c>
      <c r="X4" s="1251"/>
      <c r="Y4" s="1250" t="s">
        <v>1514</v>
      </c>
      <c r="Z4" s="1251"/>
    </row>
    <row r="5" spans="1:26" ht="15" customHeight="1" x14ac:dyDescent="0.25">
      <c r="A5" s="1262" t="s">
        <v>0</v>
      </c>
      <c r="B5" s="1262" t="s">
        <v>1</v>
      </c>
      <c r="C5" s="1262" t="s">
        <v>2</v>
      </c>
      <c r="D5" s="1254" t="s">
        <v>748</v>
      </c>
      <c r="E5" s="1192" t="s">
        <v>604</v>
      </c>
      <c r="F5" s="1192" t="s">
        <v>1103</v>
      </c>
      <c r="G5" s="1246" t="s">
        <v>592</v>
      </c>
      <c r="H5" s="1220" t="s">
        <v>4</v>
      </c>
      <c r="I5" s="1254" t="s">
        <v>603</v>
      </c>
      <c r="J5" s="1126" t="s">
        <v>594</v>
      </c>
      <c r="K5" s="1164" t="s">
        <v>595</v>
      </c>
      <c r="L5" s="1165"/>
      <c r="M5" s="1166"/>
      <c r="N5" s="1164" t="s">
        <v>596</v>
      </c>
      <c r="O5" s="1165"/>
      <c r="P5" s="1165"/>
      <c r="Q5" s="1165"/>
      <c r="R5" s="1165"/>
      <c r="S5" s="1166"/>
      <c r="T5" s="128"/>
      <c r="U5" s="1250" t="s">
        <v>1517</v>
      </c>
      <c r="V5" s="1251"/>
      <c r="W5" s="1250" t="s">
        <v>1518</v>
      </c>
      <c r="X5" s="1251"/>
      <c r="Y5" s="1250" t="s">
        <v>836</v>
      </c>
      <c r="Z5" s="1251"/>
    </row>
    <row r="6" spans="1:26" ht="15" customHeight="1" x14ac:dyDescent="0.25">
      <c r="A6" s="1263"/>
      <c r="B6" s="1263"/>
      <c r="C6" s="1263"/>
      <c r="D6" s="1261"/>
      <c r="E6" s="1193"/>
      <c r="F6" s="1193"/>
      <c r="G6" s="1246"/>
      <c r="H6" s="1220"/>
      <c r="I6" s="1261"/>
      <c r="J6" s="1126"/>
      <c r="K6" s="1127" t="s">
        <v>8</v>
      </c>
      <c r="L6" s="1127" t="s">
        <v>597</v>
      </c>
      <c r="M6" s="1162" t="s">
        <v>1066</v>
      </c>
      <c r="N6" s="1126" t="s">
        <v>598</v>
      </c>
      <c r="O6" s="1126" t="s">
        <v>599</v>
      </c>
      <c r="P6" s="1126" t="s">
        <v>600</v>
      </c>
      <c r="Q6" s="1159" t="s">
        <v>1063</v>
      </c>
      <c r="R6" s="1126" t="s">
        <v>601</v>
      </c>
      <c r="S6" s="1259" t="s">
        <v>661</v>
      </c>
      <c r="T6" s="1259" t="s">
        <v>602</v>
      </c>
      <c r="U6" s="434" t="s">
        <v>1515</v>
      </c>
      <c r="V6" s="434" t="s">
        <v>1516</v>
      </c>
      <c r="W6" s="434" t="s">
        <v>1515</v>
      </c>
      <c r="X6" s="434" t="s">
        <v>1516</v>
      </c>
      <c r="Y6" s="434" t="s">
        <v>1515</v>
      </c>
      <c r="Z6" s="434" t="s">
        <v>1516</v>
      </c>
    </row>
    <row r="7" spans="1:26" ht="114.75" customHeight="1" x14ac:dyDescent="0.25">
      <c r="A7" s="1264"/>
      <c r="B7" s="1264"/>
      <c r="C7" s="1264"/>
      <c r="D7" s="1255"/>
      <c r="E7" s="1194"/>
      <c r="F7" s="1194"/>
      <c r="G7" s="1246"/>
      <c r="H7" s="1220"/>
      <c r="I7" s="1255"/>
      <c r="J7" s="1126"/>
      <c r="K7" s="1127"/>
      <c r="L7" s="1127"/>
      <c r="M7" s="1163"/>
      <c r="N7" s="1126"/>
      <c r="O7" s="1126"/>
      <c r="P7" s="1126"/>
      <c r="Q7" s="1161"/>
      <c r="R7" s="1126"/>
      <c r="S7" s="1260"/>
      <c r="T7" s="1260"/>
      <c r="U7" s="435"/>
      <c r="V7" s="435"/>
      <c r="W7" s="435"/>
      <c r="X7" s="435"/>
      <c r="Y7" s="435"/>
      <c r="Z7" s="435"/>
    </row>
    <row r="8" spans="1:26" x14ac:dyDescent="0.25">
      <c r="A8" s="131">
        <v>1</v>
      </c>
      <c r="B8" s="132" t="s">
        <v>1343</v>
      </c>
      <c r="C8" s="132" t="s">
        <v>1490</v>
      </c>
      <c r="D8" s="133" t="s">
        <v>214</v>
      </c>
      <c r="E8" s="134"/>
      <c r="F8" s="296" t="s">
        <v>1104</v>
      </c>
      <c r="G8" s="133" t="s">
        <v>824</v>
      </c>
      <c r="H8" s="132" t="s">
        <v>372</v>
      </c>
      <c r="I8" s="134">
        <v>1</v>
      </c>
      <c r="J8" s="135" t="s">
        <v>825</v>
      </c>
      <c r="K8" s="307">
        <v>4</v>
      </c>
      <c r="L8" s="308">
        <v>1</v>
      </c>
      <c r="M8" s="308">
        <v>0</v>
      </c>
      <c r="N8" s="134">
        <v>1</v>
      </c>
      <c r="O8" s="134">
        <v>1</v>
      </c>
      <c r="P8" s="134">
        <v>1</v>
      </c>
      <c r="Q8" s="134">
        <v>1</v>
      </c>
      <c r="R8" s="134"/>
      <c r="S8" s="134" t="s">
        <v>8</v>
      </c>
      <c r="T8" s="134">
        <v>0</v>
      </c>
    </row>
    <row r="9" spans="1:26" x14ac:dyDescent="0.25">
      <c r="A9" s="131">
        <v>2</v>
      </c>
      <c r="B9" s="238" t="s">
        <v>1344</v>
      </c>
      <c r="C9" s="132" t="s">
        <v>1491</v>
      </c>
      <c r="D9" s="133" t="s">
        <v>214</v>
      </c>
      <c r="E9" s="135"/>
      <c r="F9" s="296" t="s">
        <v>1104</v>
      </c>
      <c r="G9" s="133" t="s">
        <v>824</v>
      </c>
      <c r="H9" s="132" t="s">
        <v>373</v>
      </c>
      <c r="I9" s="134">
        <v>2</v>
      </c>
      <c r="J9" s="135" t="s">
        <v>825</v>
      </c>
      <c r="K9" s="307">
        <v>0</v>
      </c>
      <c r="L9" s="308">
        <v>1</v>
      </c>
      <c r="M9" s="309">
        <v>0</v>
      </c>
      <c r="N9" s="134">
        <v>1</v>
      </c>
      <c r="O9" s="134">
        <v>1</v>
      </c>
      <c r="P9" s="134">
        <v>1</v>
      </c>
      <c r="Q9" s="134">
        <v>1</v>
      </c>
      <c r="R9" s="134"/>
      <c r="S9" s="134" t="s">
        <v>8</v>
      </c>
      <c r="T9" s="134">
        <v>0</v>
      </c>
    </row>
    <row r="10" spans="1:26" x14ac:dyDescent="0.25">
      <c r="A10" s="131">
        <v>3</v>
      </c>
      <c r="B10" s="132" t="s">
        <v>1345</v>
      </c>
      <c r="C10" s="132" t="s">
        <v>1492</v>
      </c>
      <c r="D10" s="133" t="s">
        <v>214</v>
      </c>
      <c r="E10" s="135"/>
      <c r="F10" s="296" t="s">
        <v>1104</v>
      </c>
      <c r="G10" s="133" t="s">
        <v>824</v>
      </c>
      <c r="H10" s="132" t="s">
        <v>374</v>
      </c>
      <c r="I10" s="134">
        <v>0</v>
      </c>
      <c r="J10" s="135" t="s">
        <v>826</v>
      </c>
      <c r="K10" s="307">
        <v>8</v>
      </c>
      <c r="L10" s="308">
        <v>1</v>
      </c>
      <c r="M10" s="309">
        <v>0</v>
      </c>
      <c r="N10" s="134">
        <v>1</v>
      </c>
      <c r="O10" s="134">
        <v>1</v>
      </c>
      <c r="P10" s="134">
        <v>1</v>
      </c>
      <c r="Q10" s="134">
        <v>1</v>
      </c>
      <c r="R10" s="134"/>
      <c r="S10" s="134" t="s">
        <v>8</v>
      </c>
      <c r="T10" s="134">
        <v>0</v>
      </c>
    </row>
    <row r="11" spans="1:26" x14ac:dyDescent="0.25">
      <c r="A11" s="131">
        <v>4</v>
      </c>
      <c r="B11" s="132" t="s">
        <v>1346</v>
      </c>
      <c r="C11" s="132" t="s">
        <v>1493</v>
      </c>
      <c r="D11" s="133" t="s">
        <v>214</v>
      </c>
      <c r="E11" s="135"/>
      <c r="F11" s="296" t="s">
        <v>1104</v>
      </c>
      <c r="G11" s="133" t="s">
        <v>824</v>
      </c>
      <c r="H11" s="132" t="s">
        <v>375</v>
      </c>
      <c r="I11" s="134">
        <v>1</v>
      </c>
      <c r="J11" s="135" t="s">
        <v>825</v>
      </c>
      <c r="K11" s="307">
        <v>5</v>
      </c>
      <c r="L11" s="308">
        <v>1</v>
      </c>
      <c r="M11" s="309">
        <v>0</v>
      </c>
      <c r="N11" s="134">
        <v>1</v>
      </c>
      <c r="O11" s="134">
        <v>1</v>
      </c>
      <c r="P11" s="134">
        <v>1</v>
      </c>
      <c r="Q11" s="134">
        <v>1</v>
      </c>
      <c r="R11" s="134"/>
      <c r="S11" s="134" t="s">
        <v>8</v>
      </c>
      <c r="T11" s="134">
        <v>0</v>
      </c>
    </row>
    <row r="12" spans="1:26" x14ac:dyDescent="0.25">
      <c r="A12" s="131">
        <v>5</v>
      </c>
      <c r="B12" s="132" t="s">
        <v>1347</v>
      </c>
      <c r="C12" s="132" t="s">
        <v>1494</v>
      </c>
      <c r="D12" s="133" t="s">
        <v>214</v>
      </c>
      <c r="E12" s="135"/>
      <c r="F12" s="296" t="s">
        <v>1104</v>
      </c>
      <c r="G12" s="133" t="s">
        <v>824</v>
      </c>
      <c r="H12" s="132" t="s">
        <v>376</v>
      </c>
      <c r="I12" s="134">
        <v>0</v>
      </c>
      <c r="J12" s="135" t="s">
        <v>827</v>
      </c>
      <c r="K12" s="307">
        <v>5</v>
      </c>
      <c r="L12" s="308">
        <v>1</v>
      </c>
      <c r="M12" s="309">
        <v>0</v>
      </c>
      <c r="N12" s="134">
        <v>1</v>
      </c>
      <c r="O12" s="134">
        <v>1</v>
      </c>
      <c r="P12" s="134">
        <v>1</v>
      </c>
      <c r="Q12" s="134">
        <v>1</v>
      </c>
      <c r="R12" s="134"/>
      <c r="S12" s="134" t="s">
        <v>8</v>
      </c>
      <c r="T12" s="134">
        <v>0</v>
      </c>
    </row>
    <row r="13" spans="1:26" x14ac:dyDescent="0.25">
      <c r="A13" s="131">
        <v>6</v>
      </c>
      <c r="B13" s="238" t="s">
        <v>1348</v>
      </c>
      <c r="C13" s="132" t="s">
        <v>1495</v>
      </c>
      <c r="D13" s="133" t="s">
        <v>214</v>
      </c>
      <c r="E13" s="135"/>
      <c r="F13" s="296" t="s">
        <v>1104</v>
      </c>
      <c r="G13" s="133" t="s">
        <v>824</v>
      </c>
      <c r="H13" s="132" t="s">
        <v>377</v>
      </c>
      <c r="I13" s="134">
        <v>0</v>
      </c>
      <c r="J13" s="135" t="s">
        <v>827</v>
      </c>
      <c r="K13" s="307">
        <v>0</v>
      </c>
      <c r="L13" s="308">
        <v>1</v>
      </c>
      <c r="M13" s="309" t="s">
        <v>1088</v>
      </c>
      <c r="N13" s="134">
        <v>1</v>
      </c>
      <c r="O13" s="134">
        <v>1</v>
      </c>
      <c r="P13" s="134">
        <v>1</v>
      </c>
      <c r="Q13" s="134"/>
      <c r="R13" s="134"/>
      <c r="S13" s="134" t="s">
        <v>8</v>
      </c>
      <c r="T13" s="134">
        <v>0</v>
      </c>
    </row>
    <row r="14" spans="1:26" x14ac:dyDescent="0.25">
      <c r="A14" s="131">
        <v>7</v>
      </c>
      <c r="B14" s="132" t="s">
        <v>1349</v>
      </c>
      <c r="C14" s="132" t="s">
        <v>1496</v>
      </c>
      <c r="D14" s="133" t="s">
        <v>214</v>
      </c>
      <c r="E14" s="135"/>
      <c r="F14" s="296" t="s">
        <v>1104</v>
      </c>
      <c r="G14" s="133" t="s">
        <v>824</v>
      </c>
      <c r="H14" s="132" t="s">
        <v>379</v>
      </c>
      <c r="I14" s="134">
        <v>1</v>
      </c>
      <c r="J14" s="135" t="s">
        <v>825</v>
      </c>
      <c r="K14" s="307">
        <v>0</v>
      </c>
      <c r="L14" s="308">
        <v>1</v>
      </c>
      <c r="M14" s="309">
        <v>0</v>
      </c>
      <c r="N14" s="134">
        <v>1</v>
      </c>
      <c r="O14" s="134">
        <v>1</v>
      </c>
      <c r="P14" s="134">
        <v>1</v>
      </c>
      <c r="Q14" s="134"/>
      <c r="R14" s="134"/>
      <c r="S14" s="134" t="s">
        <v>8</v>
      </c>
      <c r="T14" s="134">
        <v>0</v>
      </c>
    </row>
    <row r="15" spans="1:26" x14ac:dyDescent="0.25">
      <c r="A15" s="131">
        <v>8</v>
      </c>
      <c r="B15" s="238" t="s">
        <v>1350</v>
      </c>
      <c r="C15" s="132" t="s">
        <v>1497</v>
      </c>
      <c r="D15" s="133" t="s">
        <v>214</v>
      </c>
      <c r="E15" s="135"/>
      <c r="F15" s="296" t="s">
        <v>1104</v>
      </c>
      <c r="G15" s="133" t="s">
        <v>824</v>
      </c>
      <c r="H15" s="132" t="s">
        <v>380</v>
      </c>
      <c r="I15" s="134">
        <v>0</v>
      </c>
      <c r="J15" s="135" t="s">
        <v>825</v>
      </c>
      <c r="K15" s="307">
        <v>5</v>
      </c>
      <c r="L15" s="308">
        <v>1</v>
      </c>
      <c r="M15" s="309">
        <v>0</v>
      </c>
      <c r="N15" s="134">
        <v>1</v>
      </c>
      <c r="O15" s="134">
        <v>1</v>
      </c>
      <c r="P15" s="134">
        <v>1</v>
      </c>
      <c r="Q15" s="134"/>
      <c r="R15" s="134"/>
      <c r="S15" s="134" t="s">
        <v>8</v>
      </c>
      <c r="T15" s="134">
        <v>0</v>
      </c>
    </row>
    <row r="16" spans="1:26" x14ac:dyDescent="0.25">
      <c r="A16" s="131">
        <v>9</v>
      </c>
      <c r="B16" s="238" t="s">
        <v>1351</v>
      </c>
      <c r="C16" s="132" t="s">
        <v>1498</v>
      </c>
      <c r="D16" s="133" t="s">
        <v>214</v>
      </c>
      <c r="E16" s="135"/>
      <c r="F16" s="296" t="s">
        <v>1104</v>
      </c>
      <c r="G16" s="133" t="s">
        <v>824</v>
      </c>
      <c r="H16" s="132" t="s">
        <v>381</v>
      </c>
      <c r="I16" s="134">
        <v>0</v>
      </c>
      <c r="J16" s="135" t="s">
        <v>825</v>
      </c>
      <c r="K16" s="307">
        <v>6</v>
      </c>
      <c r="L16" s="308">
        <v>1</v>
      </c>
      <c r="M16" s="309">
        <v>0</v>
      </c>
      <c r="N16" s="134">
        <v>1</v>
      </c>
      <c r="O16" s="134">
        <v>1</v>
      </c>
      <c r="P16" s="134">
        <v>1</v>
      </c>
      <c r="Q16" s="134"/>
      <c r="R16" s="134"/>
      <c r="S16" s="134" t="s">
        <v>8</v>
      </c>
      <c r="T16" s="134">
        <v>0</v>
      </c>
    </row>
    <row r="17" spans="1:20" x14ac:dyDescent="0.25">
      <c r="A17" s="131">
        <v>10</v>
      </c>
      <c r="B17" s="132" t="s">
        <v>1352</v>
      </c>
      <c r="C17" s="132" t="s">
        <v>1499</v>
      </c>
      <c r="D17" s="133" t="s">
        <v>214</v>
      </c>
      <c r="E17" s="135"/>
      <c r="F17" s="296" t="s">
        <v>1104</v>
      </c>
      <c r="G17" s="133" t="s">
        <v>824</v>
      </c>
      <c r="H17" s="132" t="s">
        <v>382</v>
      </c>
      <c r="I17" s="134">
        <v>0</v>
      </c>
      <c r="J17" s="135" t="s">
        <v>825</v>
      </c>
      <c r="K17" s="307">
        <v>4</v>
      </c>
      <c r="L17" s="308">
        <v>1</v>
      </c>
      <c r="M17" s="309">
        <v>0</v>
      </c>
      <c r="N17" s="134">
        <v>1</v>
      </c>
      <c r="O17" s="134">
        <v>1</v>
      </c>
      <c r="P17" s="134">
        <v>1</v>
      </c>
      <c r="Q17" s="134"/>
      <c r="R17" s="134"/>
      <c r="S17" s="134" t="s">
        <v>8</v>
      </c>
      <c r="T17" s="134">
        <v>0</v>
      </c>
    </row>
    <row r="18" spans="1:20" x14ac:dyDescent="0.25">
      <c r="A18" s="131">
        <v>11</v>
      </c>
      <c r="B18" s="132" t="s">
        <v>1353</v>
      </c>
      <c r="C18" s="132" t="s">
        <v>1500</v>
      </c>
      <c r="D18" s="133" t="s">
        <v>214</v>
      </c>
      <c r="E18" s="135"/>
      <c r="F18" s="135" t="s">
        <v>1105</v>
      </c>
      <c r="G18" s="133" t="s">
        <v>824</v>
      </c>
      <c r="H18" s="132" t="s">
        <v>383</v>
      </c>
      <c r="I18" s="134">
        <v>0</v>
      </c>
      <c r="J18" s="135" t="s">
        <v>827</v>
      </c>
      <c r="K18" s="307">
        <v>4</v>
      </c>
      <c r="L18" s="308">
        <v>1</v>
      </c>
      <c r="M18" s="309">
        <v>0</v>
      </c>
      <c r="N18" s="134">
        <v>1</v>
      </c>
      <c r="O18" s="134">
        <v>1</v>
      </c>
      <c r="P18" s="134">
        <v>1</v>
      </c>
      <c r="Q18" s="134"/>
      <c r="R18" s="134"/>
      <c r="S18" s="134" t="s">
        <v>8</v>
      </c>
      <c r="T18" s="134">
        <v>0</v>
      </c>
    </row>
    <row r="19" spans="1:20" x14ac:dyDescent="0.25">
      <c r="A19" s="131">
        <v>12</v>
      </c>
      <c r="B19" s="132" t="s">
        <v>1354</v>
      </c>
      <c r="C19" s="132" t="s">
        <v>1501</v>
      </c>
      <c r="D19" s="133" t="s">
        <v>214</v>
      </c>
      <c r="E19" s="135"/>
      <c r="F19" s="135" t="s">
        <v>1104</v>
      </c>
      <c r="G19" s="133" t="s">
        <v>824</v>
      </c>
      <c r="H19" s="132" t="s">
        <v>384</v>
      </c>
      <c r="I19" s="134">
        <v>0</v>
      </c>
      <c r="J19" s="135" t="s">
        <v>825</v>
      </c>
      <c r="K19" s="307">
        <v>7</v>
      </c>
      <c r="L19" s="308">
        <v>1</v>
      </c>
      <c r="M19" s="309">
        <v>0</v>
      </c>
      <c r="N19" s="134">
        <v>1</v>
      </c>
      <c r="O19" s="134">
        <v>1</v>
      </c>
      <c r="P19" s="134">
        <v>1</v>
      </c>
      <c r="Q19" s="134"/>
      <c r="R19" s="134"/>
      <c r="S19" s="134" t="s">
        <v>8</v>
      </c>
      <c r="T19" s="134">
        <v>0</v>
      </c>
    </row>
    <row r="20" spans="1:20" x14ac:dyDescent="0.25">
      <c r="A20" s="131">
        <v>13</v>
      </c>
      <c r="B20" s="238" t="s">
        <v>1355</v>
      </c>
      <c r="C20" s="132" t="s">
        <v>1502</v>
      </c>
      <c r="D20" s="133" t="s">
        <v>214</v>
      </c>
      <c r="E20" s="135"/>
      <c r="F20" s="135" t="s">
        <v>1104</v>
      </c>
      <c r="G20" s="133" t="s">
        <v>824</v>
      </c>
      <c r="H20" s="132" t="s">
        <v>385</v>
      </c>
      <c r="I20" s="134">
        <v>2</v>
      </c>
      <c r="J20" s="135" t="s">
        <v>827</v>
      </c>
      <c r="K20" s="307">
        <v>0</v>
      </c>
      <c r="L20" s="308">
        <v>1</v>
      </c>
      <c r="M20" s="309">
        <v>0</v>
      </c>
      <c r="N20" s="134">
        <v>1</v>
      </c>
      <c r="O20" s="134">
        <v>1</v>
      </c>
      <c r="P20" s="134">
        <v>1</v>
      </c>
      <c r="Q20" s="134"/>
      <c r="R20" s="134"/>
      <c r="S20" s="134" t="s">
        <v>8</v>
      </c>
      <c r="T20" s="134">
        <v>0</v>
      </c>
    </row>
    <row r="21" spans="1:20" x14ac:dyDescent="0.25">
      <c r="A21" s="131">
        <v>14</v>
      </c>
      <c r="B21" s="132" t="s">
        <v>1356</v>
      </c>
      <c r="C21" s="132" t="s">
        <v>1503</v>
      </c>
      <c r="D21" s="133" t="s">
        <v>214</v>
      </c>
      <c r="E21" s="135"/>
      <c r="F21" s="135" t="s">
        <v>1104</v>
      </c>
      <c r="G21" s="133" t="s">
        <v>824</v>
      </c>
      <c r="H21" s="132" t="s">
        <v>386</v>
      </c>
      <c r="I21" s="134">
        <v>0</v>
      </c>
      <c r="J21" s="135" t="s">
        <v>825</v>
      </c>
      <c r="K21" s="307">
        <v>6</v>
      </c>
      <c r="L21" s="308">
        <v>1</v>
      </c>
      <c r="M21" s="309">
        <v>0</v>
      </c>
      <c r="N21" s="134">
        <v>1</v>
      </c>
      <c r="O21" s="134">
        <v>1</v>
      </c>
      <c r="P21" s="134">
        <v>1</v>
      </c>
      <c r="Q21" s="134"/>
      <c r="R21" s="134"/>
      <c r="S21" s="134" t="s">
        <v>8</v>
      </c>
      <c r="T21" s="134">
        <v>0</v>
      </c>
    </row>
    <row r="22" spans="1:20" x14ac:dyDescent="0.25">
      <c r="A22" s="131">
        <v>15</v>
      </c>
      <c r="B22" s="132" t="s">
        <v>1357</v>
      </c>
      <c r="C22" s="132" t="s">
        <v>1504</v>
      </c>
      <c r="D22" s="133" t="s">
        <v>214</v>
      </c>
      <c r="E22" s="135"/>
      <c r="F22" s="135" t="s">
        <v>1104</v>
      </c>
      <c r="G22" s="133" t="s">
        <v>824</v>
      </c>
      <c r="H22" s="132" t="s">
        <v>387</v>
      </c>
      <c r="I22" s="134">
        <v>0</v>
      </c>
      <c r="J22" s="135" t="s">
        <v>828</v>
      </c>
      <c r="K22" s="307">
        <v>9</v>
      </c>
      <c r="L22" s="308">
        <v>1</v>
      </c>
      <c r="M22" s="309">
        <v>0</v>
      </c>
      <c r="N22" s="134">
        <v>1</v>
      </c>
      <c r="O22" s="134">
        <v>1</v>
      </c>
      <c r="P22" s="134">
        <v>1</v>
      </c>
      <c r="Q22" s="134"/>
      <c r="R22" s="134"/>
      <c r="S22" s="134" t="s">
        <v>8</v>
      </c>
      <c r="T22" s="134">
        <v>0</v>
      </c>
    </row>
    <row r="23" spans="1:20" x14ac:dyDescent="0.25">
      <c r="A23" s="131">
        <v>16</v>
      </c>
      <c r="B23" s="132" t="s">
        <v>1358</v>
      </c>
      <c r="C23" s="132" t="s">
        <v>1505</v>
      </c>
      <c r="D23" s="133" t="s">
        <v>214</v>
      </c>
      <c r="E23" s="135"/>
      <c r="F23" s="135" t="s">
        <v>1104</v>
      </c>
      <c r="G23" s="133" t="s">
        <v>824</v>
      </c>
      <c r="H23" s="132" t="s">
        <v>388</v>
      </c>
      <c r="I23" s="134">
        <v>0</v>
      </c>
      <c r="J23" s="135" t="s">
        <v>825</v>
      </c>
      <c r="K23" s="307">
        <v>6</v>
      </c>
      <c r="L23" s="308">
        <v>1</v>
      </c>
      <c r="M23" s="309">
        <v>0</v>
      </c>
      <c r="N23" s="134">
        <v>1</v>
      </c>
      <c r="O23" s="134">
        <v>1</v>
      </c>
      <c r="P23" s="134">
        <v>1</v>
      </c>
      <c r="Q23" s="134"/>
      <c r="R23" s="134"/>
      <c r="S23" s="134" t="s">
        <v>8</v>
      </c>
      <c r="T23" s="134">
        <v>0</v>
      </c>
    </row>
    <row r="24" spans="1:20" x14ac:dyDescent="0.25">
      <c r="A24" s="131">
        <v>17</v>
      </c>
      <c r="B24" s="132" t="s">
        <v>1359</v>
      </c>
      <c r="C24" s="132" t="s">
        <v>1506</v>
      </c>
      <c r="D24" s="133" t="s">
        <v>214</v>
      </c>
      <c r="E24" s="135"/>
      <c r="F24" s="135" t="s">
        <v>1104</v>
      </c>
      <c r="G24" s="133" t="s">
        <v>824</v>
      </c>
      <c r="H24" s="132" t="s">
        <v>389</v>
      </c>
      <c r="I24" s="134">
        <v>0</v>
      </c>
      <c r="J24" s="135" t="s">
        <v>825</v>
      </c>
      <c r="K24" s="307">
        <v>4</v>
      </c>
      <c r="L24" s="308">
        <v>1</v>
      </c>
      <c r="M24" s="309">
        <v>0</v>
      </c>
      <c r="N24" s="134">
        <v>1</v>
      </c>
      <c r="O24" s="134">
        <v>1</v>
      </c>
      <c r="P24" s="134">
        <v>1</v>
      </c>
      <c r="Q24" s="134"/>
      <c r="R24" s="134"/>
      <c r="S24" s="134" t="s">
        <v>8</v>
      </c>
      <c r="T24" s="134">
        <v>0</v>
      </c>
    </row>
    <row r="25" spans="1:20" x14ac:dyDescent="0.25">
      <c r="A25" s="131">
        <v>18</v>
      </c>
      <c r="B25" s="132" t="s">
        <v>1360</v>
      </c>
      <c r="C25" s="132" t="s">
        <v>1507</v>
      </c>
      <c r="D25" s="133" t="s">
        <v>214</v>
      </c>
      <c r="E25" s="135"/>
      <c r="F25" s="135" t="s">
        <v>1104</v>
      </c>
      <c r="G25" s="133" t="s">
        <v>824</v>
      </c>
      <c r="H25" s="132" t="s">
        <v>390</v>
      </c>
      <c r="I25" s="134">
        <v>0</v>
      </c>
      <c r="J25" s="135" t="s">
        <v>825</v>
      </c>
      <c r="K25" s="307">
        <v>5</v>
      </c>
      <c r="L25" s="308">
        <v>1</v>
      </c>
      <c r="M25" s="309">
        <v>0</v>
      </c>
      <c r="N25" s="134">
        <v>1</v>
      </c>
      <c r="O25" s="134">
        <v>1</v>
      </c>
      <c r="P25" s="134">
        <v>1</v>
      </c>
      <c r="Q25" s="134"/>
      <c r="R25" s="134"/>
      <c r="S25" s="134" t="s">
        <v>8</v>
      </c>
      <c r="T25" s="134">
        <v>0</v>
      </c>
    </row>
    <row r="26" spans="1:20" x14ac:dyDescent="0.25">
      <c r="A26" s="131">
        <v>19</v>
      </c>
      <c r="B26" s="132" t="s">
        <v>1361</v>
      </c>
      <c r="C26" s="132" t="s">
        <v>1508</v>
      </c>
      <c r="D26" s="133" t="s">
        <v>214</v>
      </c>
      <c r="E26" s="135"/>
      <c r="F26" s="135" t="s">
        <v>1104</v>
      </c>
      <c r="G26" s="133" t="s">
        <v>824</v>
      </c>
      <c r="H26" s="132" t="s">
        <v>391</v>
      </c>
      <c r="I26" s="134">
        <v>0</v>
      </c>
      <c r="J26" s="135" t="s">
        <v>825</v>
      </c>
      <c r="K26" s="307">
        <v>4</v>
      </c>
      <c r="L26" s="308">
        <v>1</v>
      </c>
      <c r="M26" s="309">
        <v>0</v>
      </c>
      <c r="N26" s="134">
        <v>1</v>
      </c>
      <c r="O26" s="134">
        <v>1</v>
      </c>
      <c r="P26" s="134">
        <v>1</v>
      </c>
      <c r="Q26" s="134"/>
      <c r="R26" s="134"/>
      <c r="S26" s="134" t="s">
        <v>8</v>
      </c>
      <c r="T26" s="134">
        <v>0</v>
      </c>
    </row>
    <row r="27" spans="1:20" x14ac:dyDescent="0.25">
      <c r="A27" s="131">
        <v>20</v>
      </c>
      <c r="B27" s="132" t="s">
        <v>1362</v>
      </c>
      <c r="C27" s="132" t="s">
        <v>1509</v>
      </c>
      <c r="D27" s="133" t="s">
        <v>214</v>
      </c>
      <c r="E27" s="135"/>
      <c r="F27" s="135" t="s">
        <v>1104</v>
      </c>
      <c r="G27" s="133" t="s">
        <v>824</v>
      </c>
      <c r="H27" s="132" t="s">
        <v>392</v>
      </c>
      <c r="I27" s="134">
        <v>0</v>
      </c>
      <c r="J27" s="135" t="s">
        <v>825</v>
      </c>
      <c r="K27" s="307">
        <v>7</v>
      </c>
      <c r="L27" s="308">
        <v>1</v>
      </c>
      <c r="M27" s="309">
        <v>0</v>
      </c>
      <c r="N27" s="134">
        <v>1</v>
      </c>
      <c r="O27" s="134">
        <v>1</v>
      </c>
      <c r="P27" s="134">
        <v>1</v>
      </c>
      <c r="Q27" s="134"/>
      <c r="R27" s="134"/>
      <c r="S27" s="134" t="s">
        <v>8</v>
      </c>
      <c r="T27" s="134">
        <v>0</v>
      </c>
    </row>
    <row r="28" spans="1:20" x14ac:dyDescent="0.25">
      <c r="A28" s="131">
        <v>21</v>
      </c>
      <c r="B28" s="132" t="s">
        <v>1363</v>
      </c>
      <c r="C28" s="132" t="s">
        <v>1510</v>
      </c>
      <c r="D28" s="133" t="s">
        <v>214</v>
      </c>
      <c r="E28" s="135"/>
      <c r="F28" s="135" t="s">
        <v>1104</v>
      </c>
      <c r="G28" s="133" t="s">
        <v>824</v>
      </c>
      <c r="H28" s="132" t="s">
        <v>393</v>
      </c>
      <c r="I28" s="134">
        <v>0</v>
      </c>
      <c r="J28" s="135" t="s">
        <v>825</v>
      </c>
      <c r="K28" s="307">
        <v>9</v>
      </c>
      <c r="L28" s="308">
        <v>1</v>
      </c>
      <c r="M28" s="309">
        <v>0</v>
      </c>
      <c r="N28" s="134">
        <v>1</v>
      </c>
      <c r="O28" s="134">
        <v>1</v>
      </c>
      <c r="P28" s="134">
        <v>1</v>
      </c>
      <c r="Q28" s="134"/>
      <c r="R28" s="134"/>
      <c r="S28" s="134" t="s">
        <v>8</v>
      </c>
      <c r="T28" s="134">
        <v>0</v>
      </c>
    </row>
    <row r="29" spans="1:20" x14ac:dyDescent="0.25">
      <c r="A29" s="131">
        <v>22</v>
      </c>
      <c r="B29" s="132" t="s">
        <v>1364</v>
      </c>
      <c r="C29" s="132" t="s">
        <v>1511</v>
      </c>
      <c r="D29" s="133" t="s">
        <v>214</v>
      </c>
      <c r="E29" s="135"/>
      <c r="F29" s="135" t="s">
        <v>1104</v>
      </c>
      <c r="G29" s="133" t="s">
        <v>824</v>
      </c>
      <c r="H29" s="132" t="s">
        <v>394</v>
      </c>
      <c r="I29" s="134">
        <v>0</v>
      </c>
      <c r="J29" s="135" t="s">
        <v>826</v>
      </c>
      <c r="K29" s="307">
        <v>5</v>
      </c>
      <c r="L29" s="308">
        <v>1</v>
      </c>
      <c r="M29" s="309">
        <v>0</v>
      </c>
      <c r="N29" s="134">
        <v>1</v>
      </c>
      <c r="O29" s="134">
        <v>1</v>
      </c>
      <c r="P29" s="134">
        <v>1</v>
      </c>
      <c r="Q29" s="134"/>
      <c r="R29" s="134"/>
      <c r="S29" s="134" t="s">
        <v>8</v>
      </c>
      <c r="T29" s="134">
        <v>0</v>
      </c>
    </row>
    <row r="30" spans="1:20" x14ac:dyDescent="0.25">
      <c r="A30" s="131">
        <v>23</v>
      </c>
      <c r="B30" s="132" t="s">
        <v>1365</v>
      </c>
      <c r="C30" s="132" t="s">
        <v>1512</v>
      </c>
      <c r="D30" s="133" t="s">
        <v>214</v>
      </c>
      <c r="E30" s="135"/>
      <c r="F30" s="135" t="s">
        <v>1104</v>
      </c>
      <c r="G30" s="133" t="s">
        <v>824</v>
      </c>
      <c r="H30" s="132" t="s">
        <v>395</v>
      </c>
      <c r="I30" s="134">
        <v>0</v>
      </c>
      <c r="J30" s="135" t="s">
        <v>825</v>
      </c>
      <c r="K30" s="307">
        <v>6</v>
      </c>
      <c r="L30" s="308">
        <v>1</v>
      </c>
      <c r="M30" s="309">
        <v>0</v>
      </c>
      <c r="N30" s="134">
        <v>1</v>
      </c>
      <c r="O30" s="134">
        <v>1</v>
      </c>
      <c r="P30" s="134">
        <v>1</v>
      </c>
      <c r="Q30" s="134"/>
      <c r="R30" s="134"/>
      <c r="S30" s="134" t="s">
        <v>8</v>
      </c>
      <c r="T30" s="134">
        <v>0</v>
      </c>
    </row>
    <row r="31" spans="1:20" x14ac:dyDescent="0.25">
      <c r="A31" s="131">
        <v>24</v>
      </c>
      <c r="B31" s="132" t="s">
        <v>1366</v>
      </c>
      <c r="C31" s="132" t="s">
        <v>397</v>
      </c>
      <c r="D31" s="133" t="s">
        <v>214</v>
      </c>
      <c r="E31" s="135"/>
      <c r="F31" s="135" t="s">
        <v>1104</v>
      </c>
      <c r="G31" s="133" t="s">
        <v>824</v>
      </c>
      <c r="H31" s="132" t="s">
        <v>396</v>
      </c>
      <c r="I31" s="134">
        <v>1</v>
      </c>
      <c r="J31" s="135" t="s">
        <v>828</v>
      </c>
      <c r="K31" s="307">
        <v>10</v>
      </c>
      <c r="L31" s="308">
        <v>1</v>
      </c>
      <c r="M31" s="309">
        <v>0</v>
      </c>
      <c r="N31" s="134">
        <v>1</v>
      </c>
      <c r="O31" s="134">
        <v>1</v>
      </c>
      <c r="P31" s="134">
        <v>1</v>
      </c>
      <c r="Q31" s="134"/>
      <c r="R31" s="134"/>
      <c r="S31" s="134" t="s">
        <v>8</v>
      </c>
      <c r="T31" s="134">
        <v>0</v>
      </c>
    </row>
    <row r="32" spans="1:20" x14ac:dyDescent="0.25">
      <c r="A32" s="131">
        <v>25</v>
      </c>
      <c r="B32" s="132" t="s">
        <v>1367</v>
      </c>
      <c r="C32" s="132" t="s">
        <v>399</v>
      </c>
      <c r="D32" s="133" t="s">
        <v>214</v>
      </c>
      <c r="E32" s="135"/>
      <c r="F32" s="135" t="s">
        <v>1104</v>
      </c>
      <c r="G32" s="133" t="s">
        <v>824</v>
      </c>
      <c r="H32" s="132" t="s">
        <v>398</v>
      </c>
      <c r="I32" s="134">
        <v>1</v>
      </c>
      <c r="J32" s="135" t="s">
        <v>825</v>
      </c>
      <c r="K32" s="307">
        <v>7</v>
      </c>
      <c r="L32" s="308">
        <v>1</v>
      </c>
      <c r="M32" s="309">
        <v>0</v>
      </c>
      <c r="N32" s="134">
        <v>1</v>
      </c>
      <c r="O32" s="134">
        <v>1</v>
      </c>
      <c r="P32" s="134">
        <v>1</v>
      </c>
      <c r="Q32" s="134"/>
      <c r="R32" s="134"/>
      <c r="S32" s="134" t="s">
        <v>8</v>
      </c>
      <c r="T32" s="134">
        <v>0</v>
      </c>
    </row>
    <row r="33" spans="1:20" x14ac:dyDescent="0.25">
      <c r="A33" s="131">
        <v>26</v>
      </c>
      <c r="B33" s="132" t="s">
        <v>1368</v>
      </c>
      <c r="C33" s="132" t="s">
        <v>401</v>
      </c>
      <c r="D33" s="133" t="s">
        <v>214</v>
      </c>
      <c r="E33" s="135"/>
      <c r="F33" s="135" t="s">
        <v>1104</v>
      </c>
      <c r="G33" s="133" t="s">
        <v>824</v>
      </c>
      <c r="H33" s="132" t="s">
        <v>400</v>
      </c>
      <c r="I33" s="134">
        <v>0</v>
      </c>
      <c r="J33" s="135" t="s">
        <v>827</v>
      </c>
      <c r="K33" s="307">
        <v>0</v>
      </c>
      <c r="L33" s="308">
        <v>0</v>
      </c>
      <c r="M33" s="309" t="s">
        <v>1088</v>
      </c>
      <c r="N33" s="134">
        <v>1</v>
      </c>
      <c r="O33" s="134">
        <v>1</v>
      </c>
      <c r="P33" s="134">
        <v>1</v>
      </c>
      <c r="Q33" s="134"/>
      <c r="R33" s="134"/>
      <c r="S33" s="134" t="s">
        <v>8</v>
      </c>
      <c r="T33" s="134">
        <v>0</v>
      </c>
    </row>
    <row r="34" spans="1:20" x14ac:dyDescent="0.25">
      <c r="A34" s="131">
        <v>27</v>
      </c>
      <c r="B34" s="132" t="s">
        <v>1369</v>
      </c>
      <c r="C34" s="132" t="s">
        <v>403</v>
      </c>
      <c r="D34" s="133" t="s">
        <v>214</v>
      </c>
      <c r="E34" s="135"/>
      <c r="F34" s="135" t="s">
        <v>1104</v>
      </c>
      <c r="G34" s="133" t="s">
        <v>824</v>
      </c>
      <c r="H34" s="132" t="s">
        <v>402</v>
      </c>
      <c r="I34" s="134">
        <v>0</v>
      </c>
      <c r="J34" s="135" t="s">
        <v>827</v>
      </c>
      <c r="K34" s="307">
        <v>0</v>
      </c>
      <c r="L34" s="308">
        <v>1</v>
      </c>
      <c r="M34" s="309" t="s">
        <v>1089</v>
      </c>
      <c r="N34" s="134">
        <v>1</v>
      </c>
      <c r="O34" s="134">
        <v>1</v>
      </c>
      <c r="P34" s="134">
        <v>1</v>
      </c>
      <c r="Q34" s="134"/>
      <c r="R34" s="134"/>
      <c r="S34" s="134" t="s">
        <v>8</v>
      </c>
      <c r="T34" s="134">
        <v>0</v>
      </c>
    </row>
    <row r="35" spans="1:20" x14ac:dyDescent="0.25">
      <c r="A35" s="131">
        <v>28</v>
      </c>
      <c r="B35" s="132" t="s">
        <v>1370</v>
      </c>
      <c r="C35" s="132" t="s">
        <v>405</v>
      </c>
      <c r="D35" s="133" t="s">
        <v>214</v>
      </c>
      <c r="E35" s="135"/>
      <c r="F35" s="135" t="s">
        <v>1104</v>
      </c>
      <c r="G35" s="133" t="s">
        <v>824</v>
      </c>
      <c r="H35" s="132" t="s">
        <v>404</v>
      </c>
      <c r="I35" s="134">
        <v>0</v>
      </c>
      <c r="J35" s="135" t="s">
        <v>825</v>
      </c>
      <c r="K35" s="307">
        <v>0</v>
      </c>
      <c r="L35" s="308">
        <v>1</v>
      </c>
      <c r="M35" s="309" t="s">
        <v>1090</v>
      </c>
      <c r="N35" s="134">
        <v>1</v>
      </c>
      <c r="O35" s="134">
        <v>1</v>
      </c>
      <c r="P35" s="134">
        <v>1</v>
      </c>
      <c r="Q35" s="134"/>
      <c r="R35" s="134"/>
      <c r="S35" s="134" t="s">
        <v>8</v>
      </c>
      <c r="T35" s="134">
        <v>0</v>
      </c>
    </row>
    <row r="36" spans="1:20" x14ac:dyDescent="0.25">
      <c r="A36" s="131">
        <v>29</v>
      </c>
      <c r="B36" s="132" t="s">
        <v>1371</v>
      </c>
      <c r="C36" s="132" t="s">
        <v>407</v>
      </c>
      <c r="D36" s="133" t="s">
        <v>214</v>
      </c>
      <c r="E36" s="135"/>
      <c r="F36" s="135" t="s">
        <v>1104</v>
      </c>
      <c r="G36" s="133" t="s">
        <v>824</v>
      </c>
      <c r="H36" s="132" t="s">
        <v>406</v>
      </c>
      <c r="I36" s="134">
        <v>2</v>
      </c>
      <c r="J36" s="135" t="s">
        <v>827</v>
      </c>
      <c r="K36" s="307">
        <v>0</v>
      </c>
      <c r="L36" s="308">
        <v>1</v>
      </c>
      <c r="M36" s="309">
        <v>0</v>
      </c>
      <c r="N36" s="134">
        <v>1</v>
      </c>
      <c r="O36" s="134">
        <v>1</v>
      </c>
      <c r="P36" s="134">
        <v>1</v>
      </c>
      <c r="Q36" s="134"/>
      <c r="R36" s="134"/>
      <c r="S36" s="134" t="s">
        <v>8</v>
      </c>
      <c r="T36" s="134">
        <v>0</v>
      </c>
    </row>
    <row r="37" spans="1:20" x14ac:dyDescent="0.25">
      <c r="A37" s="131">
        <v>30</v>
      </c>
      <c r="B37" s="132" t="s">
        <v>1372</v>
      </c>
      <c r="C37" s="132" t="s">
        <v>409</v>
      </c>
      <c r="D37" s="133" t="s">
        <v>214</v>
      </c>
      <c r="E37" s="135"/>
      <c r="F37" s="135" t="s">
        <v>1104</v>
      </c>
      <c r="G37" s="133" t="s">
        <v>824</v>
      </c>
      <c r="H37" s="132" t="s">
        <v>408</v>
      </c>
      <c r="I37" s="134">
        <v>0</v>
      </c>
      <c r="J37" s="135" t="s">
        <v>825</v>
      </c>
      <c r="K37" s="307">
        <v>0</v>
      </c>
      <c r="L37" s="308">
        <v>1</v>
      </c>
      <c r="M37" s="309" t="s">
        <v>1090</v>
      </c>
      <c r="N37" s="134">
        <v>1</v>
      </c>
      <c r="O37" s="134">
        <v>1</v>
      </c>
      <c r="P37" s="134">
        <v>1</v>
      </c>
      <c r="Q37" s="134"/>
      <c r="R37" s="134"/>
      <c r="S37" s="134" t="s">
        <v>8</v>
      </c>
      <c r="T37" s="134">
        <v>0</v>
      </c>
    </row>
    <row r="38" spans="1:20" x14ac:dyDescent="0.25">
      <c r="A38" s="131">
        <v>31</v>
      </c>
      <c r="B38" s="132" t="s">
        <v>1373</v>
      </c>
      <c r="C38" s="132" t="s">
        <v>411</v>
      </c>
      <c r="D38" s="133" t="s">
        <v>214</v>
      </c>
      <c r="E38" s="135"/>
      <c r="F38" s="135" t="s">
        <v>1104</v>
      </c>
      <c r="G38" s="133" t="s">
        <v>824</v>
      </c>
      <c r="H38" s="132" t="s">
        <v>410</v>
      </c>
      <c r="I38" s="134">
        <v>0</v>
      </c>
      <c r="J38" s="135" t="s">
        <v>827</v>
      </c>
      <c r="K38" s="307">
        <v>0</v>
      </c>
      <c r="L38" s="308">
        <v>1</v>
      </c>
      <c r="M38" s="309" t="s">
        <v>1088</v>
      </c>
      <c r="N38" s="134">
        <v>1</v>
      </c>
      <c r="O38" s="134">
        <v>1</v>
      </c>
      <c r="P38" s="134">
        <v>1</v>
      </c>
      <c r="Q38" s="134"/>
      <c r="R38" s="134"/>
      <c r="S38" s="134" t="s">
        <v>8</v>
      </c>
      <c r="T38" s="134">
        <v>0</v>
      </c>
    </row>
    <row r="39" spans="1:20" x14ac:dyDescent="0.25">
      <c r="A39" s="131">
        <v>32</v>
      </c>
      <c r="B39" s="132" t="s">
        <v>1374</v>
      </c>
      <c r="C39" s="132" t="s">
        <v>401</v>
      </c>
      <c r="D39" s="133" t="s">
        <v>214</v>
      </c>
      <c r="E39" s="135"/>
      <c r="F39" s="135" t="s">
        <v>1104</v>
      </c>
      <c r="G39" s="133" t="s">
        <v>824</v>
      </c>
      <c r="H39" s="132" t="s">
        <v>412</v>
      </c>
      <c r="I39" s="134">
        <v>0</v>
      </c>
      <c r="J39" s="135" t="s">
        <v>827</v>
      </c>
      <c r="K39" s="307">
        <v>0</v>
      </c>
      <c r="L39" s="308">
        <v>0</v>
      </c>
      <c r="M39" s="309" t="s">
        <v>1091</v>
      </c>
      <c r="N39" s="134">
        <v>1</v>
      </c>
      <c r="O39" s="134">
        <v>1</v>
      </c>
      <c r="P39" s="134">
        <v>1</v>
      </c>
      <c r="Q39" s="134"/>
      <c r="R39" s="134"/>
      <c r="S39" s="134" t="s">
        <v>8</v>
      </c>
      <c r="T39" s="134">
        <v>0</v>
      </c>
    </row>
    <row r="40" spans="1:20" x14ac:dyDescent="0.25">
      <c r="A40" s="131">
        <v>33</v>
      </c>
      <c r="B40" s="132" t="s">
        <v>1375</v>
      </c>
      <c r="C40" s="132" t="s">
        <v>414</v>
      </c>
      <c r="D40" s="133" t="s">
        <v>214</v>
      </c>
      <c r="E40" s="135"/>
      <c r="F40" s="135" t="s">
        <v>1104</v>
      </c>
      <c r="G40" s="133" t="s">
        <v>824</v>
      </c>
      <c r="H40" s="132" t="s">
        <v>413</v>
      </c>
      <c r="I40" s="134">
        <v>0</v>
      </c>
      <c r="J40" s="135" t="s">
        <v>827</v>
      </c>
      <c r="K40" s="307">
        <v>0</v>
      </c>
      <c r="L40" s="308">
        <v>0</v>
      </c>
      <c r="M40" s="309" t="s">
        <v>1088</v>
      </c>
      <c r="N40" s="134">
        <v>1</v>
      </c>
      <c r="O40" s="134">
        <v>1</v>
      </c>
      <c r="P40" s="134">
        <v>1</v>
      </c>
      <c r="Q40" s="134"/>
      <c r="R40" s="134"/>
      <c r="S40" s="134" t="s">
        <v>8</v>
      </c>
      <c r="T40" s="134">
        <v>0</v>
      </c>
    </row>
    <row r="41" spans="1:20" x14ac:dyDescent="0.25">
      <c r="A41" s="131">
        <v>34</v>
      </c>
      <c r="B41" s="132" t="s">
        <v>1376</v>
      </c>
      <c r="C41" s="132" t="s">
        <v>416</v>
      </c>
      <c r="D41" s="133" t="s">
        <v>214</v>
      </c>
      <c r="E41" s="135"/>
      <c r="F41" s="135" t="s">
        <v>1104</v>
      </c>
      <c r="G41" s="133" t="s">
        <v>824</v>
      </c>
      <c r="H41" s="132" t="s">
        <v>415</v>
      </c>
      <c r="I41" s="134">
        <v>0</v>
      </c>
      <c r="J41" s="135" t="s">
        <v>827</v>
      </c>
      <c r="K41" s="307">
        <v>0</v>
      </c>
      <c r="L41" s="308">
        <v>0</v>
      </c>
      <c r="M41" s="309" t="s">
        <v>1088</v>
      </c>
      <c r="N41" s="134">
        <v>1</v>
      </c>
      <c r="O41" s="134">
        <v>1</v>
      </c>
      <c r="P41" s="134">
        <v>1</v>
      </c>
      <c r="Q41" s="134"/>
      <c r="R41" s="134"/>
      <c r="S41" s="134" t="s">
        <v>8</v>
      </c>
      <c r="T41" s="134">
        <v>0</v>
      </c>
    </row>
    <row r="42" spans="1:20" x14ac:dyDescent="0.25">
      <c r="A42" s="131">
        <v>35</v>
      </c>
      <c r="B42" s="132" t="s">
        <v>1377</v>
      </c>
      <c r="C42" s="132" t="s">
        <v>418</v>
      </c>
      <c r="D42" s="133" t="s">
        <v>214</v>
      </c>
      <c r="E42" s="135"/>
      <c r="F42" s="135" t="s">
        <v>1104</v>
      </c>
      <c r="G42" s="133" t="s">
        <v>824</v>
      </c>
      <c r="H42" s="132" t="s">
        <v>417</v>
      </c>
      <c r="I42" s="134">
        <v>0</v>
      </c>
      <c r="J42" s="135" t="s">
        <v>827</v>
      </c>
      <c r="K42" s="307">
        <v>0</v>
      </c>
      <c r="L42" s="308">
        <v>0</v>
      </c>
      <c r="M42" s="309" t="s">
        <v>1088</v>
      </c>
      <c r="N42" s="134">
        <v>1</v>
      </c>
      <c r="O42" s="134">
        <v>1</v>
      </c>
      <c r="P42" s="134">
        <v>1</v>
      </c>
      <c r="Q42" s="134"/>
      <c r="R42" s="134"/>
      <c r="S42" s="134" t="s">
        <v>8</v>
      </c>
      <c r="T42" s="134">
        <v>0</v>
      </c>
    </row>
    <row r="43" spans="1:20" x14ac:dyDescent="0.25">
      <c r="A43" s="131">
        <v>36</v>
      </c>
      <c r="B43" s="132" t="s">
        <v>1378</v>
      </c>
      <c r="C43" s="132" t="s">
        <v>422</v>
      </c>
      <c r="D43" s="133" t="s">
        <v>214</v>
      </c>
      <c r="E43" s="135"/>
      <c r="F43" s="135" t="s">
        <v>1104</v>
      </c>
      <c r="G43" s="133" t="s">
        <v>824</v>
      </c>
      <c r="H43" s="132" t="s">
        <v>421</v>
      </c>
      <c r="I43" s="134">
        <v>0</v>
      </c>
      <c r="J43" s="135" t="s">
        <v>825</v>
      </c>
      <c r="K43" s="307">
        <v>0</v>
      </c>
      <c r="L43" s="308">
        <v>0</v>
      </c>
      <c r="M43" s="309" t="s">
        <v>1088</v>
      </c>
      <c r="N43" s="134">
        <v>1</v>
      </c>
      <c r="O43" s="134">
        <v>1</v>
      </c>
      <c r="P43" s="134">
        <v>1</v>
      </c>
      <c r="Q43" s="134"/>
      <c r="R43" s="134"/>
      <c r="S43" s="134" t="s">
        <v>8</v>
      </c>
      <c r="T43" s="134">
        <v>0</v>
      </c>
    </row>
    <row r="44" spans="1:20" x14ac:dyDescent="0.25">
      <c r="A44" s="131">
        <v>37</v>
      </c>
      <c r="B44" s="132" t="s">
        <v>1379</v>
      </c>
      <c r="C44" s="132" t="s">
        <v>424</v>
      </c>
      <c r="D44" s="133" t="s">
        <v>214</v>
      </c>
      <c r="E44" s="37"/>
      <c r="F44" s="135" t="s">
        <v>1105</v>
      </c>
      <c r="G44" s="133" t="s">
        <v>824</v>
      </c>
      <c r="H44" s="132" t="s">
        <v>423</v>
      </c>
      <c r="I44" s="134">
        <v>1</v>
      </c>
      <c r="J44" s="135" t="s">
        <v>827</v>
      </c>
      <c r="K44" s="307">
        <v>5</v>
      </c>
      <c r="L44" s="308">
        <v>0</v>
      </c>
      <c r="M44" s="309">
        <v>0</v>
      </c>
      <c r="N44" s="134">
        <v>1</v>
      </c>
      <c r="O44" s="134">
        <v>1</v>
      </c>
      <c r="P44" s="134">
        <v>1</v>
      </c>
      <c r="Q44" s="134"/>
      <c r="R44" s="134"/>
      <c r="S44" s="134" t="s">
        <v>8</v>
      </c>
      <c r="T44" s="134">
        <v>0</v>
      </c>
    </row>
    <row r="45" spans="1:20" x14ac:dyDescent="0.25">
      <c r="A45" s="131">
        <v>38</v>
      </c>
      <c r="B45" s="132" t="s">
        <v>1380</v>
      </c>
      <c r="C45" s="132" t="s">
        <v>426</v>
      </c>
      <c r="D45" s="133" t="s">
        <v>214</v>
      </c>
      <c r="E45" s="37"/>
      <c r="F45" s="135" t="s">
        <v>1105</v>
      </c>
      <c r="G45" s="133" t="s">
        <v>824</v>
      </c>
      <c r="H45" s="132" t="s">
        <v>425</v>
      </c>
      <c r="I45" s="134">
        <v>0</v>
      </c>
      <c r="J45" s="135" t="s">
        <v>827</v>
      </c>
      <c r="K45" s="307">
        <v>0</v>
      </c>
      <c r="L45" s="308">
        <v>0</v>
      </c>
      <c r="M45" s="309" t="s">
        <v>1090</v>
      </c>
      <c r="N45" s="134">
        <v>1</v>
      </c>
      <c r="O45" s="134">
        <v>1</v>
      </c>
      <c r="P45" s="134">
        <v>1</v>
      </c>
      <c r="Q45" s="134"/>
      <c r="R45" s="134"/>
      <c r="S45" s="134" t="s">
        <v>8</v>
      </c>
      <c r="T45" s="134">
        <v>0</v>
      </c>
    </row>
    <row r="46" spans="1:20" x14ac:dyDescent="0.25">
      <c r="A46" s="131">
        <v>39</v>
      </c>
      <c r="B46" s="132" t="s">
        <v>1381</v>
      </c>
      <c r="C46" s="132" t="s">
        <v>428</v>
      </c>
      <c r="D46" s="133" t="s">
        <v>214</v>
      </c>
      <c r="E46" s="135"/>
      <c r="F46" s="135" t="s">
        <v>1105</v>
      </c>
      <c r="G46" s="133" t="s">
        <v>824</v>
      </c>
      <c r="H46" s="132" t="s">
        <v>427</v>
      </c>
      <c r="I46" s="134">
        <v>0</v>
      </c>
      <c r="J46" s="135" t="s">
        <v>827</v>
      </c>
      <c r="K46" s="307">
        <v>0</v>
      </c>
      <c r="L46" s="308">
        <v>0</v>
      </c>
      <c r="M46" s="309" t="s">
        <v>1090</v>
      </c>
      <c r="N46" s="134">
        <v>1</v>
      </c>
      <c r="O46" s="134">
        <v>1</v>
      </c>
      <c r="P46" s="134">
        <v>1</v>
      </c>
      <c r="Q46" s="134"/>
      <c r="R46" s="134"/>
      <c r="S46" s="134" t="s">
        <v>8</v>
      </c>
      <c r="T46" s="134">
        <v>0</v>
      </c>
    </row>
    <row r="47" spans="1:20" x14ac:dyDescent="0.25">
      <c r="A47" s="131">
        <v>40</v>
      </c>
      <c r="B47" s="132" t="s">
        <v>1382</v>
      </c>
      <c r="C47" s="132" t="s">
        <v>430</v>
      </c>
      <c r="D47" s="133" t="s">
        <v>214</v>
      </c>
      <c r="E47" s="135"/>
      <c r="F47" s="135" t="s">
        <v>1105</v>
      </c>
      <c r="G47" s="133" t="s">
        <v>824</v>
      </c>
      <c r="H47" s="132" t="s">
        <v>429</v>
      </c>
      <c r="I47" s="134">
        <v>0</v>
      </c>
      <c r="J47" s="135" t="s">
        <v>827</v>
      </c>
      <c r="K47" s="307">
        <v>0</v>
      </c>
      <c r="L47" s="308">
        <v>0</v>
      </c>
      <c r="M47" s="309" t="s">
        <v>1088</v>
      </c>
      <c r="N47" s="134">
        <v>1</v>
      </c>
      <c r="O47" s="134">
        <v>1</v>
      </c>
      <c r="P47" s="134">
        <v>1</v>
      </c>
      <c r="Q47" s="134"/>
      <c r="R47" s="134"/>
      <c r="S47" s="134" t="s">
        <v>8</v>
      </c>
      <c r="T47" s="134">
        <v>0</v>
      </c>
    </row>
    <row r="48" spans="1:20" x14ac:dyDescent="0.25">
      <c r="A48" s="131">
        <v>41</v>
      </c>
      <c r="B48" s="132" t="s">
        <v>1383</v>
      </c>
      <c r="C48" s="132" t="s">
        <v>432</v>
      </c>
      <c r="D48" s="133" t="s">
        <v>214</v>
      </c>
      <c r="E48" s="135"/>
      <c r="F48" s="135" t="s">
        <v>1105</v>
      </c>
      <c r="G48" s="133" t="s">
        <v>824</v>
      </c>
      <c r="H48" s="132" t="s">
        <v>431</v>
      </c>
      <c r="I48" s="134">
        <v>0</v>
      </c>
      <c r="J48" s="135" t="s">
        <v>827</v>
      </c>
      <c r="K48" s="307">
        <v>6</v>
      </c>
      <c r="L48" s="308">
        <v>0</v>
      </c>
      <c r="M48" s="309">
        <v>0</v>
      </c>
      <c r="N48" s="134">
        <v>1</v>
      </c>
      <c r="O48" s="134">
        <v>1</v>
      </c>
      <c r="P48" s="134">
        <v>1</v>
      </c>
      <c r="Q48" s="134"/>
      <c r="R48" s="134"/>
      <c r="S48" s="134" t="s">
        <v>8</v>
      </c>
      <c r="T48" s="134">
        <v>0</v>
      </c>
    </row>
    <row r="49" spans="1:20" x14ac:dyDescent="0.25">
      <c r="A49" s="131">
        <v>42</v>
      </c>
      <c r="B49" s="132" t="s">
        <v>1384</v>
      </c>
      <c r="C49" s="132" t="s">
        <v>434</v>
      </c>
      <c r="D49" s="133" t="s">
        <v>214</v>
      </c>
      <c r="E49" s="135"/>
      <c r="F49" s="135" t="s">
        <v>1105</v>
      </c>
      <c r="G49" s="133" t="s">
        <v>824</v>
      </c>
      <c r="H49" s="132" t="s">
        <v>433</v>
      </c>
      <c r="I49" s="134">
        <v>1</v>
      </c>
      <c r="J49" s="135" t="s">
        <v>827</v>
      </c>
      <c r="K49" s="307">
        <v>0</v>
      </c>
      <c r="L49" s="308">
        <v>0</v>
      </c>
      <c r="M49" s="309">
        <v>0</v>
      </c>
      <c r="N49" s="134">
        <v>1</v>
      </c>
      <c r="O49" s="134">
        <v>1</v>
      </c>
      <c r="P49" s="134">
        <v>1</v>
      </c>
      <c r="Q49" s="134"/>
      <c r="R49" s="134"/>
      <c r="S49" s="134" t="s">
        <v>8</v>
      </c>
      <c r="T49" s="134">
        <v>0</v>
      </c>
    </row>
    <row r="50" spans="1:20" x14ac:dyDescent="0.25">
      <c r="A50" s="131">
        <v>43</v>
      </c>
      <c r="B50" s="132" t="s">
        <v>1385</v>
      </c>
      <c r="C50" s="132" t="s">
        <v>436</v>
      </c>
      <c r="D50" s="133" t="s">
        <v>214</v>
      </c>
      <c r="E50" s="135"/>
      <c r="F50" s="135" t="s">
        <v>1105</v>
      </c>
      <c r="G50" s="133" t="s">
        <v>824</v>
      </c>
      <c r="H50" s="132" t="s">
        <v>435</v>
      </c>
      <c r="I50" s="134">
        <v>0</v>
      </c>
      <c r="J50" s="135" t="s">
        <v>825</v>
      </c>
      <c r="K50" s="307">
        <v>0</v>
      </c>
      <c r="L50" s="308">
        <v>0</v>
      </c>
      <c r="M50" s="309" t="s">
        <v>1090</v>
      </c>
      <c r="N50" s="134">
        <v>1</v>
      </c>
      <c r="O50" s="134">
        <v>1</v>
      </c>
      <c r="P50" s="134">
        <v>1</v>
      </c>
      <c r="Q50" s="134"/>
      <c r="R50" s="134"/>
      <c r="S50" s="134" t="s">
        <v>8</v>
      </c>
      <c r="T50" s="134">
        <v>0</v>
      </c>
    </row>
    <row r="51" spans="1:20" x14ac:dyDescent="0.25">
      <c r="A51" s="131">
        <v>44</v>
      </c>
      <c r="B51" s="132" t="s">
        <v>1386</v>
      </c>
      <c r="C51" s="132" t="s">
        <v>438</v>
      </c>
      <c r="D51" s="133" t="s">
        <v>214</v>
      </c>
      <c r="E51" s="135"/>
      <c r="F51" s="135" t="s">
        <v>1105</v>
      </c>
      <c r="G51" s="133" t="s">
        <v>824</v>
      </c>
      <c r="H51" s="132" t="s">
        <v>437</v>
      </c>
      <c r="I51" s="134">
        <v>0</v>
      </c>
      <c r="J51" s="135" t="s">
        <v>825</v>
      </c>
      <c r="K51" s="307">
        <v>0</v>
      </c>
      <c r="L51" s="308">
        <v>0</v>
      </c>
      <c r="M51" s="309" t="s">
        <v>1090</v>
      </c>
      <c r="N51" s="134">
        <v>1</v>
      </c>
      <c r="O51" s="134">
        <v>1</v>
      </c>
      <c r="P51" s="134">
        <v>1</v>
      </c>
      <c r="Q51" s="134"/>
      <c r="R51" s="134"/>
      <c r="S51" s="134" t="s">
        <v>8</v>
      </c>
      <c r="T51" s="134">
        <v>0</v>
      </c>
    </row>
    <row r="52" spans="1:20" x14ac:dyDescent="0.25">
      <c r="A52" s="131">
        <v>45</v>
      </c>
      <c r="B52" s="132" t="s">
        <v>1387</v>
      </c>
      <c r="C52" s="132" t="s">
        <v>440</v>
      </c>
      <c r="D52" s="133" t="s">
        <v>214</v>
      </c>
      <c r="E52" s="135"/>
      <c r="F52" s="135" t="s">
        <v>1105</v>
      </c>
      <c r="G52" s="133" t="s">
        <v>824</v>
      </c>
      <c r="H52" s="132" t="s">
        <v>439</v>
      </c>
      <c r="I52" s="134">
        <v>0</v>
      </c>
      <c r="J52" s="135" t="s">
        <v>825</v>
      </c>
      <c r="K52" s="307">
        <v>0</v>
      </c>
      <c r="L52" s="308">
        <v>0</v>
      </c>
      <c r="M52" s="309" t="s">
        <v>1092</v>
      </c>
      <c r="N52" s="134">
        <v>1</v>
      </c>
      <c r="O52" s="134">
        <v>1</v>
      </c>
      <c r="P52" s="134">
        <v>1</v>
      </c>
      <c r="Q52" s="134"/>
      <c r="R52" s="134"/>
      <c r="S52" s="134" t="s">
        <v>8</v>
      </c>
      <c r="T52" s="134">
        <v>0</v>
      </c>
    </row>
    <row r="53" spans="1:20" ht="30" x14ac:dyDescent="0.25">
      <c r="A53" s="131">
        <v>46</v>
      </c>
      <c r="B53" s="132" t="s">
        <v>1388</v>
      </c>
      <c r="C53" s="132" t="s">
        <v>442</v>
      </c>
      <c r="D53" s="133" t="s">
        <v>214</v>
      </c>
      <c r="E53" s="135"/>
      <c r="F53" s="135" t="s">
        <v>1105</v>
      </c>
      <c r="G53" s="133" t="s">
        <v>824</v>
      </c>
      <c r="H53" s="132" t="s">
        <v>441</v>
      </c>
      <c r="I53" s="134">
        <v>0</v>
      </c>
      <c r="J53" s="135" t="s">
        <v>825</v>
      </c>
      <c r="K53" s="307">
        <v>0</v>
      </c>
      <c r="L53" s="308">
        <v>0</v>
      </c>
      <c r="M53" s="309" t="s">
        <v>1093</v>
      </c>
      <c r="N53" s="134">
        <v>1</v>
      </c>
      <c r="O53" s="134">
        <v>1</v>
      </c>
      <c r="P53" s="134">
        <v>1</v>
      </c>
      <c r="Q53" s="134"/>
      <c r="R53" s="134"/>
      <c r="S53" s="134" t="s">
        <v>8</v>
      </c>
      <c r="T53" s="134">
        <v>0</v>
      </c>
    </row>
    <row r="54" spans="1:20" x14ac:dyDescent="0.25">
      <c r="A54" s="131">
        <v>47</v>
      </c>
      <c r="B54" s="132" t="s">
        <v>1389</v>
      </c>
      <c r="C54" s="132" t="s">
        <v>444</v>
      </c>
      <c r="D54" s="133" t="s">
        <v>214</v>
      </c>
      <c r="E54" s="135"/>
      <c r="F54" s="135" t="s">
        <v>1105</v>
      </c>
      <c r="G54" s="133" t="s">
        <v>824</v>
      </c>
      <c r="H54" s="132" t="s">
        <v>443</v>
      </c>
      <c r="I54" s="134">
        <v>0</v>
      </c>
      <c r="J54" s="135" t="s">
        <v>825</v>
      </c>
      <c r="K54" s="307">
        <v>0</v>
      </c>
      <c r="L54" s="308">
        <v>0</v>
      </c>
      <c r="M54" s="309" t="s">
        <v>1094</v>
      </c>
      <c r="N54" s="134">
        <v>1</v>
      </c>
      <c r="O54" s="134">
        <v>1</v>
      </c>
      <c r="P54" s="134">
        <v>1</v>
      </c>
      <c r="Q54" s="134"/>
      <c r="R54" s="134"/>
      <c r="S54" s="134" t="s">
        <v>8</v>
      </c>
      <c r="T54" s="134">
        <v>0</v>
      </c>
    </row>
    <row r="55" spans="1:20" x14ac:dyDescent="0.25">
      <c r="A55" s="131">
        <v>48</v>
      </c>
      <c r="B55" s="132" t="s">
        <v>1390</v>
      </c>
      <c r="C55" s="132" t="s">
        <v>446</v>
      </c>
      <c r="D55" s="133" t="s">
        <v>214</v>
      </c>
      <c r="E55" s="135"/>
      <c r="F55" s="135" t="s">
        <v>1105</v>
      </c>
      <c r="G55" s="133" t="s">
        <v>824</v>
      </c>
      <c r="H55" s="132" t="s">
        <v>445</v>
      </c>
      <c r="I55" s="134">
        <v>1</v>
      </c>
      <c r="J55" s="135" t="s">
        <v>827</v>
      </c>
      <c r="K55" s="307">
        <v>0</v>
      </c>
      <c r="L55" s="308">
        <v>0</v>
      </c>
      <c r="M55" s="309">
        <v>0</v>
      </c>
      <c r="N55" s="134">
        <v>1</v>
      </c>
      <c r="O55" s="134">
        <v>1</v>
      </c>
      <c r="P55" s="134">
        <v>1</v>
      </c>
      <c r="Q55" s="134"/>
      <c r="R55" s="134"/>
      <c r="S55" s="134" t="s">
        <v>8</v>
      </c>
      <c r="T55" s="134">
        <v>0</v>
      </c>
    </row>
    <row r="56" spans="1:20" x14ac:dyDescent="0.25">
      <c r="A56" s="131">
        <v>49</v>
      </c>
      <c r="B56" s="132" t="s">
        <v>1391</v>
      </c>
      <c r="C56" s="132" t="s">
        <v>448</v>
      </c>
      <c r="D56" s="133" t="s">
        <v>214</v>
      </c>
      <c r="E56" s="135"/>
      <c r="F56" s="135" t="s">
        <v>1105</v>
      </c>
      <c r="G56" s="133" t="s">
        <v>824</v>
      </c>
      <c r="H56" s="132" t="s">
        <v>447</v>
      </c>
      <c r="I56" s="134">
        <v>0</v>
      </c>
      <c r="J56" s="135" t="s">
        <v>827</v>
      </c>
      <c r="K56" s="307">
        <v>0</v>
      </c>
      <c r="L56" s="308">
        <v>0</v>
      </c>
      <c r="M56" s="309" t="s">
        <v>1088</v>
      </c>
      <c r="N56" s="134">
        <v>1</v>
      </c>
      <c r="O56" s="134">
        <v>1</v>
      </c>
      <c r="P56" s="134">
        <v>1</v>
      </c>
      <c r="Q56" s="134"/>
      <c r="R56" s="134"/>
      <c r="S56" s="134" t="s">
        <v>8</v>
      </c>
      <c r="T56" s="134">
        <v>0</v>
      </c>
    </row>
    <row r="57" spans="1:20" x14ac:dyDescent="0.25">
      <c r="A57" s="131">
        <v>50</v>
      </c>
      <c r="B57" s="132" t="s">
        <v>1392</v>
      </c>
      <c r="C57" s="132" t="s">
        <v>450</v>
      </c>
      <c r="D57" s="133" t="s">
        <v>214</v>
      </c>
      <c r="E57" s="135"/>
      <c r="F57" s="135" t="s">
        <v>1105</v>
      </c>
      <c r="G57" s="133" t="s">
        <v>824</v>
      </c>
      <c r="H57" s="132" t="s">
        <v>449</v>
      </c>
      <c r="I57" s="134">
        <v>0</v>
      </c>
      <c r="J57" s="135" t="s">
        <v>827</v>
      </c>
      <c r="K57" s="307">
        <v>0</v>
      </c>
      <c r="L57" s="308">
        <v>0</v>
      </c>
      <c r="M57" s="309" t="s">
        <v>1089</v>
      </c>
      <c r="N57" s="134">
        <v>1</v>
      </c>
      <c r="O57" s="134">
        <v>1</v>
      </c>
      <c r="P57" s="134">
        <v>1</v>
      </c>
      <c r="Q57" s="134"/>
      <c r="R57" s="134"/>
      <c r="S57" s="134" t="s">
        <v>8</v>
      </c>
      <c r="T57" s="134">
        <v>0</v>
      </c>
    </row>
    <row r="58" spans="1:20" x14ac:dyDescent="0.25">
      <c r="A58" s="131">
        <v>51</v>
      </c>
      <c r="B58" s="132" t="s">
        <v>1519</v>
      </c>
      <c r="C58" s="132" t="s">
        <v>1513</v>
      </c>
      <c r="D58" s="133" t="s">
        <v>214</v>
      </c>
      <c r="E58" s="135"/>
      <c r="F58" s="296" t="s">
        <v>1104</v>
      </c>
      <c r="G58" s="133" t="s">
        <v>824</v>
      </c>
      <c r="H58" s="132" t="s">
        <v>378</v>
      </c>
      <c r="I58" s="134">
        <v>0</v>
      </c>
      <c r="J58" s="135" t="s">
        <v>825</v>
      </c>
      <c r="K58" s="307">
        <v>8</v>
      </c>
      <c r="L58" s="308">
        <v>1</v>
      </c>
      <c r="M58" s="309">
        <v>0</v>
      </c>
      <c r="N58" s="134">
        <v>1</v>
      </c>
      <c r="O58" s="134">
        <v>1</v>
      </c>
      <c r="P58" s="134">
        <v>1</v>
      </c>
      <c r="Q58" s="134"/>
      <c r="R58" s="134"/>
      <c r="S58" s="134" t="s">
        <v>8</v>
      </c>
      <c r="T58" s="134">
        <v>0</v>
      </c>
    </row>
    <row r="62" spans="1:20" x14ac:dyDescent="0.25">
      <c r="B62" t="s">
        <v>1468</v>
      </c>
    </row>
    <row r="63" spans="1:20" x14ac:dyDescent="0.25">
      <c r="A63" s="131">
        <v>1</v>
      </c>
      <c r="B63" s="239" t="s">
        <v>419</v>
      </c>
      <c r="C63" s="132" t="s">
        <v>420</v>
      </c>
      <c r="D63" s="133" t="s">
        <v>214</v>
      </c>
      <c r="E63" s="135"/>
      <c r="F63" s="135"/>
      <c r="G63" s="133" t="s">
        <v>824</v>
      </c>
      <c r="H63" s="132" t="s">
        <v>419</v>
      </c>
      <c r="I63" s="134">
        <v>0</v>
      </c>
      <c r="J63" s="135" t="s">
        <v>827</v>
      </c>
      <c r="K63" s="223">
        <v>3</v>
      </c>
      <c r="L63" s="224">
        <v>0</v>
      </c>
      <c r="M63" s="225">
        <v>0</v>
      </c>
      <c r="N63" s="134">
        <v>1</v>
      </c>
      <c r="O63" s="134">
        <v>1</v>
      </c>
      <c r="P63" s="134">
        <v>1</v>
      </c>
      <c r="Q63" s="134"/>
      <c r="R63" s="134"/>
      <c r="S63" s="134" t="s">
        <v>8</v>
      </c>
      <c r="T63" s="134">
        <v>0</v>
      </c>
    </row>
    <row r="68" spans="1:20" x14ac:dyDescent="0.25">
      <c r="B68" t="s">
        <v>1471</v>
      </c>
    </row>
    <row r="69" spans="1:20" x14ac:dyDescent="0.25">
      <c r="A69" s="131">
        <v>1</v>
      </c>
      <c r="B69" s="132" t="s">
        <v>451</v>
      </c>
      <c r="C69" s="132" t="s">
        <v>452</v>
      </c>
      <c r="D69" s="133" t="s">
        <v>214</v>
      </c>
      <c r="E69" s="135"/>
      <c r="F69" s="135" t="s">
        <v>1105</v>
      </c>
      <c r="G69" s="133" t="s">
        <v>824</v>
      </c>
      <c r="H69" s="132" t="s">
        <v>451</v>
      </c>
      <c r="I69" s="134">
        <v>0</v>
      </c>
      <c r="J69" s="135" t="s">
        <v>826</v>
      </c>
      <c r="K69" s="223">
        <v>0</v>
      </c>
      <c r="L69" s="224">
        <v>0</v>
      </c>
      <c r="M69" s="225">
        <v>7</v>
      </c>
      <c r="N69" s="134">
        <v>1</v>
      </c>
      <c r="O69" s="134">
        <v>1</v>
      </c>
      <c r="P69" s="134">
        <v>1</v>
      </c>
      <c r="Q69" s="134"/>
      <c r="R69" s="134"/>
      <c r="S69" s="134" t="s">
        <v>8</v>
      </c>
      <c r="T69" s="134">
        <v>0</v>
      </c>
    </row>
    <row r="70" spans="1:20" x14ac:dyDescent="0.25">
      <c r="A70" s="131">
        <v>2</v>
      </c>
      <c r="B70" s="132" t="s">
        <v>453</v>
      </c>
      <c r="C70" s="132" t="s">
        <v>454</v>
      </c>
      <c r="D70" s="133" t="s">
        <v>214</v>
      </c>
      <c r="E70" s="135"/>
      <c r="F70" s="135" t="s">
        <v>1105</v>
      </c>
      <c r="G70" s="133" t="s">
        <v>824</v>
      </c>
      <c r="H70" s="132" t="s">
        <v>453</v>
      </c>
      <c r="I70" s="134">
        <v>0</v>
      </c>
      <c r="J70" s="135" t="s">
        <v>825</v>
      </c>
      <c r="K70" s="223">
        <v>0</v>
      </c>
      <c r="L70" s="224">
        <v>0</v>
      </c>
      <c r="M70" s="225">
        <v>6</v>
      </c>
      <c r="N70" s="134">
        <v>1</v>
      </c>
      <c r="O70" s="134">
        <v>1</v>
      </c>
      <c r="P70" s="134">
        <v>1</v>
      </c>
      <c r="Q70" s="134"/>
      <c r="R70" s="134"/>
      <c r="S70" s="134" t="s">
        <v>8</v>
      </c>
      <c r="T70" s="134">
        <v>0</v>
      </c>
    </row>
    <row r="71" spans="1:20" x14ac:dyDescent="0.25">
      <c r="A71" s="131">
        <v>3</v>
      </c>
      <c r="B71" s="132" t="s">
        <v>455</v>
      </c>
      <c r="C71" s="132" t="s">
        <v>456</v>
      </c>
      <c r="D71" s="133" t="s">
        <v>214</v>
      </c>
      <c r="E71" s="135"/>
      <c r="F71" s="135" t="s">
        <v>1105</v>
      </c>
      <c r="G71" s="133" t="s">
        <v>824</v>
      </c>
      <c r="H71" s="132" t="s">
        <v>455</v>
      </c>
      <c r="I71" s="134">
        <v>0</v>
      </c>
      <c r="J71" s="135" t="s">
        <v>825</v>
      </c>
      <c r="K71" s="223">
        <v>0</v>
      </c>
      <c r="L71" s="224">
        <v>0</v>
      </c>
      <c r="M71" s="225">
        <v>6</v>
      </c>
      <c r="N71" s="134">
        <v>1</v>
      </c>
      <c r="O71" s="134">
        <v>1</v>
      </c>
      <c r="P71" s="134">
        <v>1</v>
      </c>
      <c r="Q71" s="134"/>
      <c r="R71" s="134"/>
      <c r="S71" s="134" t="s">
        <v>8</v>
      </c>
      <c r="T71" s="134">
        <v>0</v>
      </c>
    </row>
    <row r="72" spans="1:20" x14ac:dyDescent="0.25">
      <c r="A72" s="131">
        <v>4</v>
      </c>
      <c r="B72" s="132" t="s">
        <v>457</v>
      </c>
      <c r="C72" s="132" t="s">
        <v>458</v>
      </c>
      <c r="D72" s="133" t="s">
        <v>214</v>
      </c>
      <c r="E72" s="135"/>
      <c r="F72" s="135" t="s">
        <v>1105</v>
      </c>
      <c r="G72" s="133" t="s">
        <v>824</v>
      </c>
      <c r="H72" s="132" t="s">
        <v>457</v>
      </c>
      <c r="I72" s="134">
        <v>0</v>
      </c>
      <c r="J72" s="135" t="s">
        <v>825</v>
      </c>
      <c r="K72" s="223">
        <v>0</v>
      </c>
      <c r="L72" s="224">
        <v>0</v>
      </c>
      <c r="M72" s="225">
        <v>6</v>
      </c>
      <c r="N72" s="134">
        <v>1</v>
      </c>
      <c r="O72" s="134">
        <v>1</v>
      </c>
      <c r="P72" s="134">
        <v>1</v>
      </c>
      <c r="Q72" s="134"/>
      <c r="R72" s="134"/>
      <c r="S72" s="134" t="s">
        <v>8</v>
      </c>
      <c r="T72" s="134">
        <v>0</v>
      </c>
    </row>
  </sheetData>
  <autoFilter ref="A3:T63">
    <filterColumn colId="0" showButton="0"/>
    <filterColumn colId="1" showButton="0"/>
  </autoFilter>
  <customSheetViews>
    <customSheetView guid="{F9E77D3E-9512-4655-8DC5-CBCB6D76B9C5}" scale="90" showAutoFilter="1">
      <selection activeCell="K40" sqref="K40"/>
      <pageMargins left="0.7" right="0.7" top="0.75" bottom="0.75" header="0.3" footer="0.3"/>
      <pageSetup paperSize="9" orientation="portrait" r:id="rId1"/>
      <autoFilter ref="A3:T63">
        <filterColumn colId="0" showButton="0"/>
        <filterColumn colId="1" showButton="0"/>
      </autoFilter>
    </customSheetView>
    <customSheetView guid="{D9685D2E-3084-4AF6-8DBA-5592BEF27847}" scale="90" showAutoFilter="1">
      <selection activeCell="K40" sqref="K40"/>
      <pageMargins left="0.7" right="0.7" top="0.75" bottom="0.75" header="0.3" footer="0.3"/>
      <pageSetup paperSize="9" orientation="portrait" horizontalDpi="0" verticalDpi="0" r:id="rId2"/>
      <autoFilter ref="A3:T63">
        <filterColumn colId="0" showButton="0"/>
        <filterColumn colId="1" showButton="0"/>
      </autoFilter>
    </customSheetView>
    <customSheetView guid="{1B6A4866-A5AB-480B-A411-F20888958AF4}" scale="90" showAutoFilter="1">
      <selection activeCell="K40" sqref="K40"/>
      <pageMargins left="0.7" right="0.7" top="0.75" bottom="0.75" header="0.3" footer="0.3"/>
      <pageSetup paperSize="9" orientation="portrait" horizontalDpi="0" verticalDpi="0" r:id="rId3"/>
      <autoFilter ref="A3:T63">
        <filterColumn colId="0" showButton="0"/>
        <filterColumn colId="1" showButton="0"/>
      </autoFilter>
    </customSheetView>
    <customSheetView guid="{5448D88C-FF86-4D3F-8490-F2F239C6F324}" scale="90" showAutoFilter="1">
      <selection activeCell="K40" sqref="K40"/>
      <pageMargins left="0.7" right="0.7" top="0.75" bottom="0.75" header="0.3" footer="0.3"/>
      <pageSetup paperSize="9" orientation="portrait" horizontalDpi="0" verticalDpi="0" r:id="rId4"/>
      <autoFilter ref="A3:T63">
        <filterColumn colId="0" showButton="0"/>
        <filterColumn colId="1" showButton="0"/>
      </autoFilter>
    </customSheetView>
    <customSheetView guid="{BD98B3E9-7C13-41E6-82C5-392E91EC622B}" scale="90" showAutoFilter="1">
      <selection activeCell="K40" sqref="K40"/>
      <pageMargins left="0.7" right="0.7" top="0.75" bottom="0.75" header="0.3" footer="0.3"/>
      <pageSetup paperSize="9" orientation="portrait" horizontalDpi="0" verticalDpi="0" r:id="rId5"/>
      <autoFilter ref="A3:T63">
        <filterColumn colId="0" showButton="0"/>
        <filterColumn colId="1" showButton="0"/>
      </autoFilter>
    </customSheetView>
    <customSheetView guid="{6EC6FC78-CAF0-4B41-BCBC-C0FF1BFCA410}" scale="90" showAutoFilter="1">
      <selection activeCell="K40" sqref="K40"/>
      <pageMargins left="0.7" right="0.7" top="0.75" bottom="0.75" header="0.3" footer="0.3"/>
      <pageSetup paperSize="9" orientation="portrait" r:id="rId6"/>
      <autoFilter ref="A3:T63">
        <filterColumn colId="0" showButton="0"/>
        <filterColumn colId="1" showButton="0"/>
      </autoFilter>
    </customSheetView>
    <customSheetView guid="{EBBD5757-E7AD-4688-ABF4-2AE9E930BC4B}" scale="90" showAutoFilter="1">
      <selection activeCell="K40" sqref="K40"/>
      <pageMargins left="0.7" right="0.7" top="0.75" bottom="0.75" header="0.3" footer="0.3"/>
      <pageSetup paperSize="9" orientation="portrait" r:id="rId7"/>
      <autoFilter ref="A3:T63">
        <filterColumn colId="0" showButton="0"/>
        <filterColumn colId="1" showButton="0"/>
      </autoFilter>
    </customSheetView>
    <customSheetView guid="{60861627-6CD5-4083-8CA7-D44B15F4A9CE}" scale="90" showAutoFilter="1">
      <selection activeCell="K40" sqref="K40"/>
      <pageMargins left="0.7" right="0.7" top="0.75" bottom="0.75" header="0.3" footer="0.3"/>
      <pageSetup paperSize="9" orientation="portrait" r:id="rId8"/>
      <autoFilter ref="A3:T63">
        <filterColumn colId="0" showButton="0"/>
        <filterColumn colId="1" showButton="0"/>
      </autoFilter>
    </customSheetView>
  </customSheetViews>
  <mergeCells count="30">
    <mergeCell ref="Y4:Z4"/>
    <mergeCell ref="U5:V5"/>
    <mergeCell ref="W5:X5"/>
    <mergeCell ref="Y5:Z5"/>
    <mergeCell ref="U4:V4"/>
    <mergeCell ref="W4:X4"/>
    <mergeCell ref="G5:G7"/>
    <mergeCell ref="E5:E7"/>
    <mergeCell ref="R6:R7"/>
    <mergeCell ref="S6:S7"/>
    <mergeCell ref="M6:M7"/>
    <mergeCell ref="Q6:Q7"/>
    <mergeCell ref="K5:M5"/>
    <mergeCell ref="F5:F7"/>
    <mergeCell ref="A3:C3"/>
    <mergeCell ref="I4:S4"/>
    <mergeCell ref="J5:J7"/>
    <mergeCell ref="T6:T7"/>
    <mergeCell ref="K6:K7"/>
    <mergeCell ref="L6:L7"/>
    <mergeCell ref="N6:N7"/>
    <mergeCell ref="O6:O7"/>
    <mergeCell ref="P6:P7"/>
    <mergeCell ref="D5:D7"/>
    <mergeCell ref="C5:C7"/>
    <mergeCell ref="B5:B7"/>
    <mergeCell ref="A5:A7"/>
    <mergeCell ref="N5:S5"/>
    <mergeCell ref="I5:I7"/>
    <mergeCell ref="H5:H7"/>
  </mergeCells>
  <pageMargins left="0.7" right="0.7" top="0.75" bottom="0.75" header="0.3" footer="0.3"/>
  <pageSetup paperSize="9" orientation="portrait" r:id="rId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dimension ref="B6:AA66"/>
  <sheetViews>
    <sheetView workbookViewId="0">
      <selection activeCell="J26" sqref="J26"/>
    </sheetView>
  </sheetViews>
  <sheetFormatPr defaultRowHeight="15" x14ac:dyDescent="0.25"/>
  <cols>
    <col min="3" max="3" width="39" customWidth="1"/>
    <col min="4" max="4" width="29.85546875" customWidth="1"/>
    <col min="5" max="5" width="12" customWidth="1"/>
    <col min="8" max="8" width="15.7109375" customWidth="1"/>
    <col min="9" max="9" width="28.42578125" customWidth="1"/>
  </cols>
  <sheetData>
    <row r="6" spans="2:27" x14ac:dyDescent="0.25">
      <c r="B6" s="1269" t="s">
        <v>747</v>
      </c>
      <c r="C6" s="1269"/>
      <c r="D6" s="1269"/>
      <c r="E6" s="136"/>
      <c r="F6" s="136"/>
      <c r="G6" s="136"/>
      <c r="H6" s="136"/>
      <c r="I6" s="136"/>
      <c r="J6" s="136"/>
      <c r="K6" s="136"/>
      <c r="L6" s="136"/>
      <c r="M6" s="136"/>
      <c r="N6" s="136"/>
      <c r="O6" s="136"/>
      <c r="P6" s="136"/>
      <c r="Q6" s="136"/>
      <c r="R6" s="136"/>
      <c r="S6" s="136"/>
      <c r="T6" s="136"/>
      <c r="U6" s="136"/>
    </row>
    <row r="7" spans="2:27" x14ac:dyDescent="0.25">
      <c r="B7" s="136"/>
      <c r="C7" s="137"/>
      <c r="D7" s="137"/>
      <c r="E7" s="137"/>
      <c r="F7" s="34"/>
      <c r="G7" s="34"/>
      <c r="H7" s="136"/>
      <c r="I7" s="34"/>
      <c r="J7" s="1128" t="s">
        <v>593</v>
      </c>
      <c r="K7" s="1128"/>
      <c r="L7" s="1128"/>
      <c r="M7" s="1128"/>
      <c r="N7" s="1128"/>
      <c r="O7" s="1128"/>
      <c r="P7" s="1128"/>
      <c r="Q7" s="1128"/>
      <c r="R7" s="1128"/>
      <c r="S7" s="1128"/>
      <c r="T7" s="1128"/>
      <c r="U7" s="136"/>
      <c r="V7" s="1250" t="s">
        <v>1514</v>
      </c>
      <c r="W7" s="1251"/>
      <c r="X7" s="1250" t="s">
        <v>1514</v>
      </c>
      <c r="Y7" s="1251"/>
      <c r="Z7" s="1250" t="s">
        <v>1514</v>
      </c>
      <c r="AA7" s="1251"/>
    </row>
    <row r="8" spans="2:27" ht="15" customHeight="1" x14ac:dyDescent="0.25">
      <c r="B8" s="163"/>
      <c r="C8" s="163"/>
      <c r="D8" s="163"/>
      <c r="E8" s="163"/>
      <c r="F8" s="35"/>
      <c r="G8" s="35"/>
      <c r="H8" s="163"/>
      <c r="I8" s="35"/>
      <c r="J8" s="163"/>
      <c r="K8" s="1135" t="s">
        <v>594</v>
      </c>
      <c r="L8" s="1174" t="s">
        <v>595</v>
      </c>
      <c r="M8" s="1175"/>
      <c r="N8" s="1176"/>
      <c r="O8" s="1174" t="s">
        <v>596</v>
      </c>
      <c r="P8" s="1175"/>
      <c r="Q8" s="1175"/>
      <c r="R8" s="1175"/>
      <c r="S8" s="1175"/>
      <c r="T8" s="1176"/>
      <c r="U8" s="136"/>
      <c r="V8" s="1250" t="s">
        <v>1517</v>
      </c>
      <c r="W8" s="1251"/>
      <c r="X8" s="1250" t="s">
        <v>1518</v>
      </c>
      <c r="Y8" s="1251"/>
      <c r="Z8" s="1250" t="s">
        <v>836</v>
      </c>
      <c r="AA8" s="1251"/>
    </row>
    <row r="9" spans="2:27" x14ac:dyDescent="0.25">
      <c r="B9" s="1242" t="s">
        <v>0</v>
      </c>
      <c r="C9" s="1242" t="s">
        <v>1</v>
      </c>
      <c r="D9" s="1242" t="s">
        <v>2</v>
      </c>
      <c r="E9" s="1246" t="s">
        <v>748</v>
      </c>
      <c r="F9" s="1218" t="s">
        <v>604</v>
      </c>
      <c r="G9" s="1116"/>
      <c r="H9" s="1245" t="s">
        <v>592</v>
      </c>
      <c r="I9" s="1192" t="s">
        <v>4</v>
      </c>
      <c r="J9" s="1270" t="s">
        <v>603</v>
      </c>
      <c r="K9" s="1135"/>
      <c r="L9" s="1268" t="s">
        <v>8</v>
      </c>
      <c r="M9" s="1268" t="s">
        <v>597</v>
      </c>
      <c r="N9" s="1271" t="s">
        <v>1066</v>
      </c>
      <c r="O9" s="1135" t="s">
        <v>598</v>
      </c>
      <c r="P9" s="1135" t="s">
        <v>599</v>
      </c>
      <c r="Q9" s="1135" t="s">
        <v>600</v>
      </c>
      <c r="R9" s="1273" t="s">
        <v>1063</v>
      </c>
      <c r="S9" s="1135" t="s">
        <v>601</v>
      </c>
      <c r="T9" s="1243" t="s">
        <v>661</v>
      </c>
      <c r="U9" s="1243" t="s">
        <v>602</v>
      </c>
      <c r="V9" s="434" t="s">
        <v>1515</v>
      </c>
      <c r="W9" s="434" t="s">
        <v>1516</v>
      </c>
      <c r="X9" s="434" t="s">
        <v>1515</v>
      </c>
      <c r="Y9" s="434" t="s">
        <v>1516</v>
      </c>
      <c r="Z9" s="434" t="s">
        <v>1515</v>
      </c>
      <c r="AA9" s="434" t="s">
        <v>1516</v>
      </c>
    </row>
    <row r="10" spans="2:27" ht="83.25" customHeight="1" x14ac:dyDescent="0.25">
      <c r="B10" s="1242"/>
      <c r="C10" s="1242"/>
      <c r="D10" s="1242"/>
      <c r="E10" s="1246"/>
      <c r="F10" s="1218"/>
      <c r="G10" s="1118"/>
      <c r="H10" s="1245"/>
      <c r="I10" s="1194"/>
      <c r="J10" s="1270"/>
      <c r="K10" s="1135"/>
      <c r="L10" s="1268"/>
      <c r="M10" s="1268"/>
      <c r="N10" s="1272"/>
      <c r="O10" s="1135"/>
      <c r="P10" s="1135"/>
      <c r="Q10" s="1135"/>
      <c r="R10" s="1274"/>
      <c r="S10" s="1135"/>
      <c r="T10" s="1243"/>
      <c r="U10" s="1243"/>
      <c r="V10" s="435"/>
      <c r="W10" s="435"/>
      <c r="X10" s="435"/>
      <c r="Y10" s="435"/>
      <c r="Z10" s="435"/>
      <c r="AA10" s="435"/>
    </row>
    <row r="11" spans="2:27" x14ac:dyDescent="0.25">
      <c r="B11" s="150">
        <v>1</v>
      </c>
      <c r="C11" s="45" t="s">
        <v>691</v>
      </c>
      <c r="D11" s="30" t="s">
        <v>681</v>
      </c>
      <c r="E11" s="92" t="s">
        <v>214</v>
      </c>
      <c r="F11" s="151"/>
      <c r="G11" s="257" t="s">
        <v>1104</v>
      </c>
      <c r="H11" s="29"/>
      <c r="I11" s="184" t="s">
        <v>1040</v>
      </c>
      <c r="J11" s="151">
        <v>0</v>
      </c>
      <c r="K11" s="166" t="s">
        <v>956</v>
      </c>
      <c r="L11" s="166">
        <v>5</v>
      </c>
      <c r="M11" s="166">
        <v>1</v>
      </c>
      <c r="N11" s="166"/>
      <c r="O11" s="151">
        <v>1</v>
      </c>
      <c r="P11" s="151">
        <v>0</v>
      </c>
      <c r="Q11" s="151">
        <v>1</v>
      </c>
      <c r="R11" s="166"/>
      <c r="S11" s="151"/>
      <c r="T11" s="151" t="s">
        <v>663</v>
      </c>
      <c r="U11" s="151">
        <v>0</v>
      </c>
    </row>
    <row r="12" spans="2:27" x14ac:dyDescent="0.25">
      <c r="B12" s="150">
        <v>2</v>
      </c>
      <c r="C12" s="45" t="s">
        <v>692</v>
      </c>
      <c r="D12" s="30" t="s">
        <v>682</v>
      </c>
      <c r="E12" s="92" t="s">
        <v>214</v>
      </c>
      <c r="F12" s="151"/>
      <c r="G12" s="257" t="s">
        <v>1104</v>
      </c>
      <c r="H12" s="29"/>
      <c r="I12" s="184" t="s">
        <v>1041</v>
      </c>
      <c r="J12" s="151">
        <v>0</v>
      </c>
      <c r="K12" s="166" t="s">
        <v>957</v>
      </c>
      <c r="L12" s="166">
        <v>7</v>
      </c>
      <c r="M12" s="166">
        <v>1</v>
      </c>
      <c r="N12" s="166"/>
      <c r="O12" s="151">
        <v>1</v>
      </c>
      <c r="P12" s="151">
        <v>0</v>
      </c>
      <c r="Q12" s="151">
        <v>1</v>
      </c>
      <c r="R12" s="166"/>
      <c r="S12" s="151"/>
      <c r="T12" s="151" t="s">
        <v>663</v>
      </c>
      <c r="U12" s="151">
        <v>0</v>
      </c>
    </row>
    <row r="13" spans="2:27" x14ac:dyDescent="0.25">
      <c r="B13" s="150">
        <v>3</v>
      </c>
      <c r="C13" s="45" t="s">
        <v>693</v>
      </c>
      <c r="D13" s="30" t="s">
        <v>683</v>
      </c>
      <c r="E13" s="92" t="s">
        <v>214</v>
      </c>
      <c r="F13" s="151"/>
      <c r="G13" s="257" t="s">
        <v>1104</v>
      </c>
      <c r="H13" s="29"/>
      <c r="I13" s="184" t="s">
        <v>1042</v>
      </c>
      <c r="J13" s="151">
        <v>0</v>
      </c>
      <c r="K13" s="166" t="s">
        <v>956</v>
      </c>
      <c r="L13" s="166">
        <v>7</v>
      </c>
      <c r="M13" s="166">
        <v>1</v>
      </c>
      <c r="N13" s="166"/>
      <c r="O13" s="151">
        <v>1</v>
      </c>
      <c r="P13" s="151">
        <v>0</v>
      </c>
      <c r="Q13" s="151">
        <v>1</v>
      </c>
      <c r="R13" s="166"/>
      <c r="S13" s="151"/>
      <c r="T13" s="151" t="s">
        <v>663</v>
      </c>
      <c r="U13" s="151">
        <v>0</v>
      </c>
    </row>
    <row r="14" spans="2:27" x14ac:dyDescent="0.25">
      <c r="B14" s="150">
        <v>4</v>
      </c>
      <c r="C14" s="45" t="s">
        <v>694</v>
      </c>
      <c r="D14" s="30" t="s">
        <v>684</v>
      </c>
      <c r="E14" s="92" t="s">
        <v>214</v>
      </c>
      <c r="F14" s="151"/>
      <c r="G14" s="257" t="s">
        <v>1104</v>
      </c>
      <c r="H14" s="29"/>
      <c r="I14" s="184" t="s">
        <v>1043</v>
      </c>
      <c r="J14" s="151">
        <v>0</v>
      </c>
      <c r="K14" s="166" t="s">
        <v>953</v>
      </c>
      <c r="L14" s="166">
        <v>5</v>
      </c>
      <c r="M14" s="166">
        <v>1</v>
      </c>
      <c r="N14" s="166"/>
      <c r="O14" s="151">
        <v>1</v>
      </c>
      <c r="P14" s="151">
        <v>0</v>
      </c>
      <c r="Q14" s="151">
        <v>1</v>
      </c>
      <c r="R14" s="166"/>
      <c r="S14" s="151"/>
      <c r="T14" s="166" t="s">
        <v>8</v>
      </c>
      <c r="U14" s="151">
        <v>0</v>
      </c>
    </row>
    <row r="15" spans="2:27" x14ac:dyDescent="0.25">
      <c r="B15" s="150">
        <v>5</v>
      </c>
      <c r="C15" s="45" t="s">
        <v>695</v>
      </c>
      <c r="D15" s="30" t="s">
        <v>685</v>
      </c>
      <c r="E15" s="92" t="s">
        <v>214</v>
      </c>
      <c r="F15" s="151"/>
      <c r="G15" s="257" t="s">
        <v>1104</v>
      </c>
      <c r="H15" s="29"/>
      <c r="I15" s="184" t="s">
        <v>1044</v>
      </c>
      <c r="J15" s="151">
        <v>0</v>
      </c>
      <c r="K15" s="166" t="s">
        <v>955</v>
      </c>
      <c r="L15" s="166">
        <v>4</v>
      </c>
      <c r="M15" s="166">
        <v>1</v>
      </c>
      <c r="N15" s="166"/>
      <c r="O15" s="151">
        <v>1</v>
      </c>
      <c r="P15" s="151">
        <v>0</v>
      </c>
      <c r="Q15" s="166">
        <v>1</v>
      </c>
      <c r="R15" s="166"/>
      <c r="S15" s="151"/>
      <c r="T15" s="166" t="s">
        <v>663</v>
      </c>
      <c r="U15" s="151">
        <v>0</v>
      </c>
    </row>
    <row r="16" spans="2:27" x14ac:dyDescent="0.25">
      <c r="B16" s="150">
        <v>6</v>
      </c>
      <c r="C16" s="45" t="s">
        <v>698</v>
      </c>
      <c r="D16" s="30" t="s">
        <v>688</v>
      </c>
      <c r="E16" s="92" t="s">
        <v>214</v>
      </c>
      <c r="F16" s="151"/>
      <c r="G16" s="257" t="s">
        <v>1104</v>
      </c>
      <c r="H16" s="29"/>
      <c r="I16" s="184" t="s">
        <v>1045</v>
      </c>
      <c r="J16" s="151"/>
      <c r="K16" s="166" t="s">
        <v>953</v>
      </c>
      <c r="L16" s="166">
        <v>4</v>
      </c>
      <c r="M16" s="166">
        <v>1</v>
      </c>
      <c r="N16" s="166"/>
      <c r="O16" s="151">
        <v>1</v>
      </c>
      <c r="P16" s="151">
        <v>0</v>
      </c>
      <c r="Q16" s="151">
        <v>1</v>
      </c>
      <c r="R16" s="166"/>
      <c r="S16" s="151"/>
      <c r="T16" s="166" t="s">
        <v>8</v>
      </c>
      <c r="U16" s="151">
        <v>0</v>
      </c>
    </row>
    <row r="17" spans="2:21" x14ac:dyDescent="0.25">
      <c r="B17" s="150">
        <v>7</v>
      </c>
      <c r="C17" s="45" t="s">
        <v>699</v>
      </c>
      <c r="D17" s="30" t="s">
        <v>689</v>
      </c>
      <c r="E17" s="92" t="s">
        <v>214</v>
      </c>
      <c r="F17" s="151"/>
      <c r="G17" s="257" t="s">
        <v>1104</v>
      </c>
      <c r="H17" s="29"/>
      <c r="I17" s="184" t="s">
        <v>1046</v>
      </c>
      <c r="J17" s="151">
        <v>0</v>
      </c>
      <c r="K17" s="166" t="s">
        <v>954</v>
      </c>
      <c r="L17" s="166">
        <v>4</v>
      </c>
      <c r="M17" s="166">
        <v>1</v>
      </c>
      <c r="N17" s="166"/>
      <c r="O17" s="151">
        <v>1</v>
      </c>
      <c r="P17" s="151">
        <v>0</v>
      </c>
      <c r="Q17" s="151">
        <v>1</v>
      </c>
      <c r="R17" s="166"/>
      <c r="S17" s="151"/>
      <c r="T17" s="166" t="s">
        <v>7</v>
      </c>
      <c r="U17" s="151">
        <v>0</v>
      </c>
    </row>
    <row r="18" spans="2:21" x14ac:dyDescent="0.25">
      <c r="B18" s="150">
        <v>8</v>
      </c>
      <c r="C18" s="45" t="s">
        <v>700</v>
      </c>
      <c r="D18" s="30" t="s">
        <v>690</v>
      </c>
      <c r="E18" s="92" t="s">
        <v>214</v>
      </c>
      <c r="F18" s="151"/>
      <c r="G18" s="257" t="s">
        <v>1104</v>
      </c>
      <c r="H18" s="29"/>
      <c r="I18" s="29" t="s">
        <v>1047</v>
      </c>
      <c r="J18" s="151">
        <v>0</v>
      </c>
      <c r="K18" s="166" t="s">
        <v>953</v>
      </c>
      <c r="L18" s="166">
        <v>3</v>
      </c>
      <c r="M18" s="166">
        <v>1</v>
      </c>
      <c r="N18" s="166"/>
      <c r="O18" s="151">
        <v>1</v>
      </c>
      <c r="P18" s="151">
        <v>0</v>
      </c>
      <c r="Q18" s="151">
        <v>1</v>
      </c>
      <c r="R18" s="166"/>
      <c r="S18" s="151"/>
      <c r="T18" s="166" t="s">
        <v>668</v>
      </c>
      <c r="U18" s="151">
        <v>0</v>
      </c>
    </row>
    <row r="19" spans="2:21" x14ac:dyDescent="0.25">
      <c r="B19" s="150">
        <v>9</v>
      </c>
      <c r="C19" s="45" t="s">
        <v>696</v>
      </c>
      <c r="D19" s="30" t="s">
        <v>686</v>
      </c>
      <c r="E19" s="101" t="s">
        <v>214</v>
      </c>
      <c r="F19" s="37"/>
      <c r="G19" s="37" t="s">
        <v>1105</v>
      </c>
      <c r="H19" s="37"/>
      <c r="I19" s="37" t="s">
        <v>1489</v>
      </c>
      <c r="J19" s="181">
        <v>1</v>
      </c>
      <c r="K19" s="37"/>
      <c r="L19" s="181">
        <v>0</v>
      </c>
      <c r="M19" s="181">
        <v>0</v>
      </c>
      <c r="N19" s="181"/>
      <c r="O19" s="181">
        <v>1</v>
      </c>
      <c r="P19" s="181">
        <v>0</v>
      </c>
      <c r="Q19" s="181">
        <v>1</v>
      </c>
      <c r="R19" s="181"/>
      <c r="S19" s="181"/>
      <c r="T19" s="181" t="s">
        <v>663</v>
      </c>
      <c r="U19" s="181">
        <v>0</v>
      </c>
    </row>
    <row r="41" spans="2:21" x14ac:dyDescent="0.25">
      <c r="B41" s="150">
        <v>10</v>
      </c>
      <c r="C41" s="182" t="s">
        <v>701</v>
      </c>
      <c r="D41" s="332" t="s">
        <v>636</v>
      </c>
      <c r="E41" s="101" t="s">
        <v>1039</v>
      </c>
      <c r="F41" s="37"/>
      <c r="G41" s="37"/>
      <c r="H41" s="37"/>
      <c r="I41" s="37"/>
      <c r="J41" s="37"/>
      <c r="K41" s="37"/>
      <c r="L41" s="69"/>
      <c r="M41" s="69"/>
      <c r="N41" s="69"/>
      <c r="O41" s="37"/>
      <c r="P41" s="37"/>
      <c r="Q41" s="37"/>
      <c r="R41" s="69"/>
      <c r="S41" s="37"/>
      <c r="T41" s="37"/>
      <c r="U41" s="37"/>
    </row>
    <row r="42" spans="2:21" x14ac:dyDescent="0.25">
      <c r="B42" s="180">
        <v>11</v>
      </c>
      <c r="C42" s="45" t="s">
        <v>1005</v>
      </c>
      <c r="D42" s="30" t="s">
        <v>952</v>
      </c>
      <c r="E42" s="92" t="s">
        <v>151</v>
      </c>
      <c r="F42" s="151"/>
      <c r="G42" s="257" t="s">
        <v>1104</v>
      </c>
      <c r="H42" s="29"/>
      <c r="I42" s="29" t="s">
        <v>1048</v>
      </c>
      <c r="J42" s="151">
        <v>0</v>
      </c>
      <c r="K42" s="166">
        <v>0</v>
      </c>
      <c r="L42" s="166">
        <v>1</v>
      </c>
      <c r="M42" s="166">
        <v>0</v>
      </c>
      <c r="N42" s="166"/>
      <c r="O42" s="151">
        <v>0</v>
      </c>
      <c r="P42" s="151">
        <v>0</v>
      </c>
      <c r="Q42" s="151">
        <v>0</v>
      </c>
      <c r="R42" s="166"/>
      <c r="S42" s="151"/>
      <c r="T42" s="151">
        <v>0</v>
      </c>
      <c r="U42" s="151">
        <v>0</v>
      </c>
    </row>
    <row r="43" spans="2:21" x14ac:dyDescent="0.25">
      <c r="B43" s="180">
        <v>12</v>
      </c>
      <c r="C43" s="45" t="s">
        <v>1006</v>
      </c>
      <c r="D43" s="30" t="s">
        <v>951</v>
      </c>
      <c r="E43" s="92" t="s">
        <v>151</v>
      </c>
      <c r="F43" s="151"/>
      <c r="G43" s="257" t="s">
        <v>1104</v>
      </c>
      <c r="H43" s="29"/>
      <c r="I43" s="29" t="s">
        <v>1049</v>
      </c>
      <c r="J43" s="151">
        <v>0</v>
      </c>
      <c r="K43" s="166">
        <v>0</v>
      </c>
      <c r="L43" s="166">
        <v>1</v>
      </c>
      <c r="M43" s="166">
        <v>0</v>
      </c>
      <c r="N43" s="166"/>
      <c r="O43" s="151">
        <v>0</v>
      </c>
      <c r="P43" s="151">
        <v>0</v>
      </c>
      <c r="Q43" s="151">
        <v>0</v>
      </c>
      <c r="R43" s="166"/>
      <c r="S43" s="151"/>
      <c r="T43" s="151">
        <v>0</v>
      </c>
      <c r="U43" s="151">
        <v>0</v>
      </c>
    </row>
    <row r="54" spans="2:10" x14ac:dyDescent="0.25">
      <c r="B54" s="1266" t="s">
        <v>0</v>
      </c>
      <c r="C54" s="1266" t="s">
        <v>1</v>
      </c>
      <c r="D54" s="1266" t="s">
        <v>2</v>
      </c>
      <c r="E54" s="1266" t="s">
        <v>213</v>
      </c>
      <c r="F54" s="1267" t="s">
        <v>3</v>
      </c>
      <c r="G54" s="253"/>
      <c r="H54" s="1267" t="s">
        <v>4</v>
      </c>
      <c r="I54" s="1265" t="s">
        <v>6</v>
      </c>
      <c r="J54" s="1265"/>
    </row>
    <row r="55" spans="2:10" x14ac:dyDescent="0.25">
      <c r="B55" s="1266"/>
      <c r="C55" s="1266"/>
      <c r="D55" s="1266"/>
      <c r="E55" s="1266"/>
      <c r="F55" s="1267"/>
      <c r="G55" s="253"/>
      <c r="H55" s="1267"/>
      <c r="I55" s="19" t="s">
        <v>7</v>
      </c>
      <c r="J55" s="19" t="s">
        <v>8</v>
      </c>
    </row>
    <row r="56" spans="2:10" x14ac:dyDescent="0.25">
      <c r="B56" s="43">
        <v>1</v>
      </c>
      <c r="C56" s="168" t="s">
        <v>691</v>
      </c>
      <c r="D56" s="44" t="s">
        <v>681</v>
      </c>
      <c r="E56" s="43"/>
      <c r="F56" s="43"/>
      <c r="G56" s="43"/>
      <c r="H56" s="43"/>
    </row>
    <row r="57" spans="2:10" x14ac:dyDescent="0.25">
      <c r="B57" s="43">
        <v>2</v>
      </c>
      <c r="C57" s="167" t="s">
        <v>692</v>
      </c>
      <c r="D57" s="30" t="s">
        <v>682</v>
      </c>
      <c r="E57" s="43"/>
      <c r="F57" s="43"/>
      <c r="G57" s="43"/>
      <c r="H57" s="43"/>
    </row>
    <row r="58" spans="2:10" x14ac:dyDescent="0.25">
      <c r="B58" s="43">
        <v>3</v>
      </c>
      <c r="C58" s="167" t="s">
        <v>693</v>
      </c>
      <c r="D58" s="30" t="s">
        <v>683</v>
      </c>
      <c r="E58" s="43"/>
      <c r="F58" s="43"/>
      <c r="G58" s="43"/>
      <c r="H58" s="43"/>
    </row>
    <row r="59" spans="2:10" x14ac:dyDescent="0.25">
      <c r="B59" s="43">
        <v>4</v>
      </c>
      <c r="C59" s="167" t="s">
        <v>694</v>
      </c>
      <c r="D59" s="30" t="s">
        <v>684</v>
      </c>
      <c r="E59" s="43"/>
      <c r="F59" s="43"/>
      <c r="G59" s="43"/>
      <c r="H59" s="43"/>
    </row>
    <row r="60" spans="2:10" x14ac:dyDescent="0.25">
      <c r="B60" s="43">
        <v>5</v>
      </c>
      <c r="C60" s="167" t="s">
        <v>695</v>
      </c>
      <c r="D60" s="44" t="s">
        <v>685</v>
      </c>
      <c r="E60" s="43"/>
      <c r="F60" s="43"/>
      <c r="G60" s="43"/>
      <c r="H60" s="43"/>
    </row>
    <row r="61" spans="2:10" x14ac:dyDescent="0.25">
      <c r="B61" s="43">
        <v>6</v>
      </c>
      <c r="C61" s="45" t="s">
        <v>696</v>
      </c>
      <c r="D61" s="30" t="s">
        <v>686</v>
      </c>
      <c r="E61" s="43"/>
      <c r="F61" s="43"/>
      <c r="G61" s="43"/>
      <c r="H61" s="43"/>
    </row>
    <row r="62" spans="2:10" x14ac:dyDescent="0.25">
      <c r="B62" s="43">
        <v>7</v>
      </c>
      <c r="C62" s="45" t="s">
        <v>697</v>
      </c>
      <c r="D62" s="30" t="s">
        <v>687</v>
      </c>
      <c r="E62" s="43"/>
      <c r="F62" s="43"/>
      <c r="G62" s="43"/>
      <c r="H62" s="43"/>
    </row>
    <row r="63" spans="2:10" x14ac:dyDescent="0.25">
      <c r="B63" s="43">
        <v>8</v>
      </c>
      <c r="C63" s="167" t="s">
        <v>698</v>
      </c>
      <c r="D63" s="30" t="s">
        <v>688</v>
      </c>
      <c r="E63" s="43"/>
      <c r="F63" s="43"/>
      <c r="G63" s="43"/>
      <c r="H63" s="43"/>
    </row>
    <row r="64" spans="2:10" x14ac:dyDescent="0.25">
      <c r="B64" s="43">
        <v>9</v>
      </c>
      <c r="C64" s="167" t="s">
        <v>699</v>
      </c>
      <c r="D64" s="30" t="s">
        <v>689</v>
      </c>
      <c r="E64" s="43"/>
      <c r="F64" s="43"/>
      <c r="G64" s="43"/>
      <c r="H64" s="43"/>
    </row>
    <row r="65" spans="2:8" x14ac:dyDescent="0.25">
      <c r="B65" s="43">
        <v>10</v>
      </c>
      <c r="C65" s="167" t="s">
        <v>700</v>
      </c>
      <c r="D65" s="44" t="s">
        <v>690</v>
      </c>
      <c r="E65" s="43"/>
      <c r="F65" s="43"/>
      <c r="G65" s="43"/>
      <c r="H65" s="43"/>
    </row>
    <row r="66" spans="2:8" x14ac:dyDescent="0.25">
      <c r="B66" s="43">
        <v>11</v>
      </c>
      <c r="C66" s="43" t="s">
        <v>701</v>
      </c>
      <c r="D66" s="43" t="s">
        <v>636</v>
      </c>
      <c r="E66" s="43" t="s">
        <v>702</v>
      </c>
      <c r="F66" s="43"/>
      <c r="G66" s="43"/>
      <c r="H66" s="43"/>
    </row>
  </sheetData>
  <customSheetViews>
    <customSheetView guid="{F9E77D3E-9512-4655-8DC5-CBCB6D76B9C5}">
      <selection activeCell="J26" sqref="J26"/>
      <pageMargins left="0.7" right="0.7" top="0.75" bottom="0.75" header="0.3" footer="0.3"/>
    </customSheetView>
    <customSheetView guid="{D9685D2E-3084-4AF6-8DBA-5592BEF27847}">
      <selection activeCell="J26" sqref="J26"/>
      <pageMargins left="0.7" right="0.7" top="0.75" bottom="0.75" header="0.3" footer="0.3"/>
    </customSheetView>
    <customSheetView guid="{1B6A4866-A5AB-480B-A411-F20888958AF4}">
      <selection activeCell="J26" sqref="J26"/>
      <pageMargins left="0.7" right="0.7" top="0.75" bottom="0.75" header="0.3" footer="0.3"/>
    </customSheetView>
    <customSheetView guid="{5448D88C-FF86-4D3F-8490-F2F239C6F324}">
      <selection activeCell="J26" sqref="J26"/>
      <pageMargins left="0.7" right="0.7" top="0.75" bottom="0.75" header="0.3" footer="0.3"/>
    </customSheetView>
    <customSheetView guid="{BD98B3E9-7C13-41E6-82C5-392E91EC622B}">
      <selection activeCell="J26" sqref="J26"/>
      <pageMargins left="0.7" right="0.7" top="0.75" bottom="0.75" header="0.3" footer="0.3"/>
    </customSheetView>
    <customSheetView guid="{6EC6FC78-CAF0-4B41-BCBC-C0FF1BFCA410}">
      <selection activeCell="J26" sqref="J26"/>
      <pageMargins left="0.7" right="0.7" top="0.75" bottom="0.75" header="0.3" footer="0.3"/>
    </customSheetView>
    <customSheetView guid="{EBBD5757-E7AD-4688-ABF4-2AE9E930BC4B}">
      <selection activeCell="J26" sqref="J26"/>
      <pageMargins left="0.7" right="0.7" top="0.75" bottom="0.75" header="0.3" footer="0.3"/>
    </customSheetView>
    <customSheetView guid="{60861627-6CD5-4083-8CA7-D44B15F4A9CE}">
      <selection activeCell="J26" sqref="J26"/>
      <pageMargins left="0.7" right="0.7" top="0.75" bottom="0.75" header="0.3" footer="0.3"/>
    </customSheetView>
  </customSheetViews>
  <mergeCells count="37">
    <mergeCell ref="Z7:AA7"/>
    <mergeCell ref="V8:W8"/>
    <mergeCell ref="X8:Y8"/>
    <mergeCell ref="Z8:AA8"/>
    <mergeCell ref="V7:W7"/>
    <mergeCell ref="X7:Y7"/>
    <mergeCell ref="L8:N8"/>
    <mergeCell ref="F9:F10"/>
    <mergeCell ref="B6:D6"/>
    <mergeCell ref="K8:K10"/>
    <mergeCell ref="B9:B10"/>
    <mergeCell ref="C9:C10"/>
    <mergeCell ref="D9:D10"/>
    <mergeCell ref="E9:E10"/>
    <mergeCell ref="J9:J10"/>
    <mergeCell ref="H9:H10"/>
    <mergeCell ref="J7:T7"/>
    <mergeCell ref="T9:T10"/>
    <mergeCell ref="N9:N10"/>
    <mergeCell ref="R9:R10"/>
    <mergeCell ref="O8:T8"/>
    <mergeCell ref="I9:I10"/>
    <mergeCell ref="U9:U10"/>
    <mergeCell ref="L9:L10"/>
    <mergeCell ref="M9:M10"/>
    <mergeCell ref="O9:O10"/>
    <mergeCell ref="P9:P10"/>
    <mergeCell ref="Q9:Q10"/>
    <mergeCell ref="S9:S10"/>
    <mergeCell ref="G9:G10"/>
    <mergeCell ref="I54:J54"/>
    <mergeCell ref="B54:B55"/>
    <mergeCell ref="C54:C55"/>
    <mergeCell ref="D54:D55"/>
    <mergeCell ref="E54:E55"/>
    <mergeCell ref="F54:F55"/>
    <mergeCell ref="H54:H5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dimension ref="B7:AA154"/>
  <sheetViews>
    <sheetView topLeftCell="A4" zoomScale="90" zoomScaleNormal="90" workbookViewId="0">
      <selection activeCell="A25" sqref="A25:XFD26"/>
    </sheetView>
  </sheetViews>
  <sheetFormatPr defaultRowHeight="15" x14ac:dyDescent="0.25"/>
  <cols>
    <col min="3" max="3" width="40.7109375" customWidth="1"/>
    <col min="4" max="4" width="39.7109375" customWidth="1"/>
    <col min="8" max="8" width="14.7109375" customWidth="1"/>
    <col min="9" max="9" width="22.28515625" customWidth="1"/>
  </cols>
  <sheetData>
    <row r="7" spans="2:27" x14ac:dyDescent="0.25">
      <c r="B7" s="1286" t="s">
        <v>747</v>
      </c>
      <c r="C7" s="1286"/>
      <c r="D7" s="1286"/>
      <c r="E7" s="128"/>
      <c r="F7" s="128"/>
      <c r="G7" s="128"/>
      <c r="H7" s="128"/>
      <c r="I7" s="128"/>
      <c r="J7" s="128"/>
      <c r="K7" s="128"/>
      <c r="L7" s="128"/>
      <c r="M7" s="128"/>
      <c r="N7" s="128"/>
      <c r="O7" s="128"/>
      <c r="P7" s="128"/>
      <c r="Q7" s="128"/>
      <c r="R7" s="128"/>
      <c r="S7" s="128"/>
      <c r="T7" s="128"/>
      <c r="U7" s="128"/>
    </row>
    <row r="8" spans="2:27" x14ac:dyDescent="0.25">
      <c r="B8" s="128"/>
      <c r="C8" s="129"/>
      <c r="D8" s="129"/>
      <c r="E8" s="129"/>
      <c r="F8" s="12"/>
      <c r="G8" s="12"/>
      <c r="H8" s="37"/>
      <c r="I8" s="37"/>
      <c r="J8" s="1127" t="s">
        <v>593</v>
      </c>
      <c r="K8" s="1127"/>
      <c r="L8" s="1127"/>
      <c r="M8" s="1127"/>
      <c r="N8" s="1127"/>
      <c r="O8" s="1127"/>
      <c r="P8" s="1127"/>
      <c r="Q8" s="1127"/>
      <c r="R8" s="1127"/>
      <c r="S8" s="1127"/>
      <c r="T8" s="1127"/>
      <c r="U8" s="128"/>
      <c r="V8" s="1250" t="s">
        <v>1514</v>
      </c>
      <c r="W8" s="1251"/>
      <c r="X8" s="1250" t="s">
        <v>1514</v>
      </c>
      <c r="Y8" s="1251"/>
      <c r="Z8" s="1250" t="s">
        <v>1514</v>
      </c>
      <c r="AA8" s="1251"/>
    </row>
    <row r="9" spans="2:27" x14ac:dyDescent="0.25">
      <c r="B9" s="1287" t="s">
        <v>0</v>
      </c>
      <c r="C9" s="1287" t="s">
        <v>1</v>
      </c>
      <c r="D9" s="1287" t="s">
        <v>2</v>
      </c>
      <c r="E9" s="1288" t="s">
        <v>748</v>
      </c>
      <c r="F9" s="1220" t="s">
        <v>604</v>
      </c>
      <c r="G9" s="302"/>
      <c r="H9" s="1246" t="s">
        <v>592</v>
      </c>
      <c r="I9" s="1220" t="s">
        <v>4</v>
      </c>
      <c r="J9" s="1246" t="s">
        <v>603</v>
      </c>
      <c r="K9" s="1126" t="s">
        <v>594</v>
      </c>
      <c r="L9" s="1127" t="s">
        <v>595</v>
      </c>
      <c r="M9" s="1127"/>
      <c r="N9" s="1127"/>
      <c r="O9" s="1127" t="s">
        <v>596</v>
      </c>
      <c r="P9" s="1127"/>
      <c r="Q9" s="1127"/>
      <c r="R9" s="1127"/>
      <c r="S9" s="1127"/>
      <c r="T9" s="1127"/>
      <c r="U9" s="128"/>
      <c r="V9" s="1250" t="s">
        <v>1517</v>
      </c>
      <c r="W9" s="1251"/>
      <c r="X9" s="1250" t="s">
        <v>1518</v>
      </c>
      <c r="Y9" s="1251"/>
      <c r="Z9" s="1250" t="s">
        <v>836</v>
      </c>
      <c r="AA9" s="1251"/>
    </row>
    <row r="10" spans="2:27" x14ac:dyDescent="0.25">
      <c r="B10" s="1287"/>
      <c r="C10" s="1287"/>
      <c r="D10" s="1287"/>
      <c r="E10" s="1288"/>
      <c r="F10" s="1220"/>
      <c r="G10" s="302"/>
      <c r="H10" s="1246"/>
      <c r="I10" s="1220"/>
      <c r="J10" s="1246"/>
      <c r="K10" s="1126"/>
      <c r="L10" s="1127" t="s">
        <v>8</v>
      </c>
      <c r="M10" s="1127" t="s">
        <v>597</v>
      </c>
      <c r="N10" s="1127" t="s">
        <v>1066</v>
      </c>
      <c r="O10" s="1126" t="s">
        <v>598</v>
      </c>
      <c r="P10" s="1126" t="s">
        <v>599</v>
      </c>
      <c r="Q10" s="1126" t="s">
        <v>600</v>
      </c>
      <c r="R10" s="1126" t="s">
        <v>1063</v>
      </c>
      <c r="S10" s="1126" t="s">
        <v>601</v>
      </c>
      <c r="T10" s="1285" t="s">
        <v>661</v>
      </c>
      <c r="U10" s="1285" t="s">
        <v>602</v>
      </c>
      <c r="V10" s="434" t="s">
        <v>1515</v>
      </c>
      <c r="W10" s="434" t="s">
        <v>1516</v>
      </c>
      <c r="X10" s="434" t="s">
        <v>1515</v>
      </c>
      <c r="Y10" s="434" t="s">
        <v>1516</v>
      </c>
      <c r="Z10" s="434" t="s">
        <v>1515</v>
      </c>
      <c r="AA10" s="434" t="s">
        <v>1516</v>
      </c>
    </row>
    <row r="11" spans="2:27" ht="63.75" customHeight="1" x14ac:dyDescent="0.25">
      <c r="B11" s="1287"/>
      <c r="C11" s="1287"/>
      <c r="D11" s="1287"/>
      <c r="E11" s="1288"/>
      <c r="F11" s="1220"/>
      <c r="G11" s="302"/>
      <c r="H11" s="1246"/>
      <c r="I11" s="1220"/>
      <c r="J11" s="1246"/>
      <c r="K11" s="1126"/>
      <c r="L11" s="1127"/>
      <c r="M11" s="1127"/>
      <c r="N11" s="1127"/>
      <c r="O11" s="1126"/>
      <c r="P11" s="1126"/>
      <c r="Q11" s="1126"/>
      <c r="R11" s="1126"/>
      <c r="S11" s="1126"/>
      <c r="T11" s="1285"/>
      <c r="U11" s="1285"/>
      <c r="V11" s="435"/>
      <c r="W11" s="435"/>
      <c r="X11" s="435"/>
      <c r="Y11" s="435"/>
      <c r="Z11" s="435"/>
      <c r="AA11" s="435"/>
    </row>
    <row r="12" spans="2:27" ht="15" customHeight="1" x14ac:dyDescent="0.25">
      <c r="B12" s="37">
        <v>1</v>
      </c>
      <c r="C12" s="259" t="s">
        <v>637</v>
      </c>
      <c r="D12" s="39" t="s">
        <v>649</v>
      </c>
      <c r="E12" s="37" t="s">
        <v>214</v>
      </c>
      <c r="F12" s="37"/>
      <c r="G12" s="37" t="s">
        <v>1104</v>
      </c>
      <c r="H12" s="37"/>
      <c r="I12" s="37"/>
      <c r="J12" s="37"/>
      <c r="K12" s="37"/>
      <c r="L12" s="37"/>
      <c r="M12" s="37"/>
      <c r="N12" s="37"/>
      <c r="O12" s="37"/>
      <c r="P12" s="37"/>
      <c r="Q12" s="37"/>
      <c r="R12" s="37"/>
      <c r="S12" s="37"/>
      <c r="T12" s="37"/>
      <c r="U12" s="37"/>
    </row>
    <row r="13" spans="2:27" ht="30" x14ac:dyDescent="0.25">
      <c r="B13" s="37">
        <v>2</v>
      </c>
      <c r="C13" s="38" t="s">
        <v>638</v>
      </c>
      <c r="D13" s="39" t="s">
        <v>647</v>
      </c>
      <c r="E13" s="37" t="s">
        <v>214</v>
      </c>
      <c r="F13" s="37"/>
      <c r="G13" s="37" t="s">
        <v>1104</v>
      </c>
      <c r="H13" s="37"/>
      <c r="I13" s="37" t="s">
        <v>1173</v>
      </c>
      <c r="J13" s="37">
        <v>0</v>
      </c>
      <c r="K13" s="37" t="s">
        <v>1168</v>
      </c>
      <c r="L13" s="37">
        <v>0</v>
      </c>
      <c r="M13" s="37">
        <v>0</v>
      </c>
      <c r="N13" s="37">
        <v>4</v>
      </c>
      <c r="O13" s="37">
        <v>1</v>
      </c>
      <c r="P13" s="37">
        <v>0</v>
      </c>
      <c r="Q13" s="37">
        <v>1</v>
      </c>
      <c r="R13" s="37">
        <v>0</v>
      </c>
      <c r="S13" s="37">
        <v>0</v>
      </c>
      <c r="T13" s="37" t="s">
        <v>1174</v>
      </c>
      <c r="U13" s="37">
        <v>0</v>
      </c>
    </row>
    <row r="14" spans="2:27" x14ac:dyDescent="0.25">
      <c r="B14" s="37">
        <v>3</v>
      </c>
      <c r="C14" s="38" t="s">
        <v>639</v>
      </c>
      <c r="D14" s="40" t="s">
        <v>648</v>
      </c>
      <c r="E14" s="37" t="s">
        <v>214</v>
      </c>
      <c r="F14" s="37"/>
      <c r="G14" s="37" t="s">
        <v>1104</v>
      </c>
      <c r="H14" s="37"/>
      <c r="I14" s="37" t="s">
        <v>1175</v>
      </c>
      <c r="J14" s="37"/>
      <c r="K14" s="37" t="s">
        <v>1176</v>
      </c>
      <c r="L14" s="37">
        <v>0</v>
      </c>
      <c r="M14" s="37">
        <v>0</v>
      </c>
      <c r="N14" s="37">
        <v>4</v>
      </c>
      <c r="O14" s="37">
        <v>1</v>
      </c>
      <c r="P14" s="37">
        <v>0</v>
      </c>
      <c r="Q14" s="37">
        <v>1</v>
      </c>
      <c r="R14" s="37">
        <v>0</v>
      </c>
      <c r="S14" s="37">
        <v>0</v>
      </c>
      <c r="T14" s="37" t="s">
        <v>663</v>
      </c>
      <c r="U14" s="37">
        <v>0</v>
      </c>
    </row>
    <row r="15" spans="2:27" x14ac:dyDescent="0.25">
      <c r="B15" s="37">
        <v>4</v>
      </c>
      <c r="C15" s="38" t="s">
        <v>640</v>
      </c>
      <c r="D15" s="40" t="s">
        <v>650</v>
      </c>
      <c r="E15" s="37" t="s">
        <v>214</v>
      </c>
      <c r="F15" s="37"/>
      <c r="G15" s="37" t="s">
        <v>1104</v>
      </c>
      <c r="H15" s="37"/>
      <c r="I15" s="37" t="s">
        <v>1177</v>
      </c>
      <c r="J15" s="37"/>
      <c r="K15" s="37" t="s">
        <v>1176</v>
      </c>
      <c r="L15" s="37">
        <v>0</v>
      </c>
      <c r="M15" s="37">
        <v>0</v>
      </c>
      <c r="N15" s="37">
        <v>4</v>
      </c>
      <c r="O15" s="37">
        <v>1</v>
      </c>
      <c r="P15" s="37">
        <v>0</v>
      </c>
      <c r="Q15" s="37">
        <v>1</v>
      </c>
      <c r="R15" s="37">
        <v>0</v>
      </c>
      <c r="S15" s="37">
        <v>0</v>
      </c>
      <c r="T15" s="37" t="s">
        <v>663</v>
      </c>
      <c r="U15" s="37">
        <v>0</v>
      </c>
    </row>
    <row r="16" spans="2:27" x14ac:dyDescent="0.25">
      <c r="B16" s="37">
        <v>5</v>
      </c>
      <c r="C16" s="38" t="s">
        <v>641</v>
      </c>
      <c r="D16" s="40" t="s">
        <v>651</v>
      </c>
      <c r="E16" s="37" t="s">
        <v>214</v>
      </c>
      <c r="F16" s="37"/>
      <c r="G16" s="37" t="s">
        <v>1104</v>
      </c>
      <c r="H16" s="37"/>
      <c r="I16" s="37" t="s">
        <v>1178</v>
      </c>
      <c r="J16" s="37"/>
      <c r="K16" s="37" t="s">
        <v>1179</v>
      </c>
      <c r="L16" s="37">
        <v>0</v>
      </c>
      <c r="M16" s="37">
        <v>0</v>
      </c>
      <c r="N16" s="37">
        <v>4</v>
      </c>
      <c r="O16" s="37">
        <v>1</v>
      </c>
      <c r="P16" s="37">
        <v>0</v>
      </c>
      <c r="Q16" s="37">
        <v>1</v>
      </c>
      <c r="R16" s="37">
        <v>0</v>
      </c>
      <c r="S16" s="37">
        <v>0</v>
      </c>
      <c r="T16" s="37" t="s">
        <v>663</v>
      </c>
      <c r="U16" s="37">
        <v>0</v>
      </c>
    </row>
    <row r="17" spans="2:21" x14ac:dyDescent="0.25">
      <c r="B17" s="37">
        <v>6</v>
      </c>
      <c r="C17" s="38" t="s">
        <v>642</v>
      </c>
      <c r="D17" s="40" t="s">
        <v>652</v>
      </c>
      <c r="E17" s="37" t="s">
        <v>214</v>
      </c>
      <c r="F17" s="37"/>
      <c r="G17" s="37" t="s">
        <v>1104</v>
      </c>
      <c r="H17" s="37"/>
      <c r="I17" s="37" t="s">
        <v>1180</v>
      </c>
      <c r="J17" s="37"/>
      <c r="K17" s="37" t="s">
        <v>1181</v>
      </c>
      <c r="L17" s="37">
        <v>0</v>
      </c>
      <c r="M17" s="37">
        <v>0</v>
      </c>
      <c r="N17" s="37">
        <v>2</v>
      </c>
      <c r="O17" s="37">
        <v>1</v>
      </c>
      <c r="P17" s="37">
        <v>0</v>
      </c>
      <c r="Q17" s="37">
        <v>1</v>
      </c>
      <c r="R17" s="37">
        <v>0</v>
      </c>
      <c r="S17" s="37">
        <v>0</v>
      </c>
      <c r="T17" s="37" t="s">
        <v>663</v>
      </c>
      <c r="U17" s="37">
        <v>0</v>
      </c>
    </row>
    <row r="21" spans="2:21" x14ac:dyDescent="0.25">
      <c r="C21" s="63"/>
      <c r="D21" s="63"/>
      <c r="E21" s="63"/>
      <c r="F21" s="63"/>
      <c r="G21" s="63"/>
      <c r="H21" s="63"/>
    </row>
    <row r="22" spans="2:21" x14ac:dyDescent="0.25">
      <c r="C22" s="304"/>
      <c r="D22" s="63"/>
      <c r="E22" s="63"/>
      <c r="F22" s="63"/>
      <c r="G22" s="63"/>
      <c r="H22" s="63"/>
    </row>
    <row r="23" spans="2:21" x14ac:dyDescent="0.25">
      <c r="C23" s="304"/>
      <c r="D23" s="63"/>
      <c r="E23" s="63"/>
      <c r="F23" s="63"/>
      <c r="G23" s="63"/>
      <c r="H23" s="63"/>
    </row>
    <row r="24" spans="2:21" x14ac:dyDescent="0.25">
      <c r="B24" s="37">
        <v>7</v>
      </c>
      <c r="C24" s="38" t="s">
        <v>643</v>
      </c>
      <c r="D24" s="40" t="s">
        <v>653</v>
      </c>
      <c r="E24" s="37" t="s">
        <v>214</v>
      </c>
      <c r="F24" s="37"/>
      <c r="G24" s="37" t="s">
        <v>1104</v>
      </c>
      <c r="H24" s="37"/>
      <c r="I24" s="37" t="s">
        <v>1182</v>
      </c>
      <c r="J24" s="37"/>
      <c r="K24" s="37">
        <v>0</v>
      </c>
      <c r="L24" s="37">
        <v>5</v>
      </c>
      <c r="M24" s="37">
        <v>0</v>
      </c>
      <c r="N24" s="37">
        <v>0</v>
      </c>
      <c r="O24" s="37">
        <v>0</v>
      </c>
      <c r="P24" s="37">
        <v>0</v>
      </c>
      <c r="Q24" s="37">
        <v>1</v>
      </c>
      <c r="R24" s="37">
        <v>0</v>
      </c>
      <c r="S24" s="37">
        <v>0</v>
      </c>
      <c r="T24" s="37">
        <v>0</v>
      </c>
      <c r="U24" s="103">
        <v>0</v>
      </c>
    </row>
    <row r="25" spans="2:21" x14ac:dyDescent="0.25">
      <c r="B25" s="37">
        <v>8</v>
      </c>
      <c r="C25" s="38" t="s">
        <v>644</v>
      </c>
      <c r="D25" s="40" t="s">
        <v>1098</v>
      </c>
      <c r="E25" s="37" t="s">
        <v>151</v>
      </c>
      <c r="F25" s="37"/>
      <c r="G25" s="37" t="s">
        <v>1105</v>
      </c>
      <c r="H25" s="37"/>
      <c r="I25" s="37" t="s">
        <v>1183</v>
      </c>
      <c r="J25" s="37">
        <v>2</v>
      </c>
      <c r="K25" s="37" t="s">
        <v>1168</v>
      </c>
      <c r="L25" s="37">
        <v>0</v>
      </c>
      <c r="M25" s="37">
        <v>0</v>
      </c>
      <c r="N25" s="37">
        <v>0</v>
      </c>
      <c r="O25" s="37">
        <v>1</v>
      </c>
      <c r="P25" s="37">
        <v>0</v>
      </c>
      <c r="Q25" s="37">
        <v>1</v>
      </c>
      <c r="R25" s="37">
        <v>0</v>
      </c>
      <c r="S25" s="37">
        <v>0</v>
      </c>
      <c r="T25" s="37" t="s">
        <v>663</v>
      </c>
      <c r="U25" s="37">
        <v>0</v>
      </c>
    </row>
    <row r="26" spans="2:21" x14ac:dyDescent="0.25">
      <c r="B26" s="37">
        <v>12</v>
      </c>
      <c r="C26" s="38" t="s">
        <v>746</v>
      </c>
      <c r="D26" s="37" t="s">
        <v>745</v>
      </c>
      <c r="E26" s="37" t="s">
        <v>151</v>
      </c>
      <c r="F26" s="37"/>
      <c r="G26" s="37" t="s">
        <v>1105</v>
      </c>
      <c r="H26" s="37"/>
      <c r="I26" s="37" t="s">
        <v>1188</v>
      </c>
      <c r="J26" s="37">
        <v>1</v>
      </c>
      <c r="K26" s="37" t="s">
        <v>1189</v>
      </c>
      <c r="L26" s="37">
        <v>0</v>
      </c>
      <c r="M26" s="37">
        <v>0</v>
      </c>
      <c r="N26" s="37">
        <v>0</v>
      </c>
      <c r="O26" s="37">
        <v>1</v>
      </c>
      <c r="P26" s="37">
        <v>0</v>
      </c>
      <c r="Q26" s="37">
        <v>0</v>
      </c>
      <c r="R26" s="37">
        <v>0</v>
      </c>
      <c r="S26" s="37">
        <v>0</v>
      </c>
      <c r="T26" s="37" t="s">
        <v>1190</v>
      </c>
      <c r="U26" s="37">
        <v>0</v>
      </c>
    </row>
    <row r="27" spans="2:21" x14ac:dyDescent="0.25">
      <c r="B27" s="63"/>
      <c r="C27" s="304"/>
      <c r="D27" s="63"/>
      <c r="E27" s="63"/>
      <c r="F27" s="63"/>
      <c r="G27" s="63"/>
      <c r="H27" s="63"/>
      <c r="I27" s="63"/>
    </row>
    <row r="28" spans="2:21" x14ac:dyDescent="0.25">
      <c r="B28" s="63"/>
      <c r="C28" s="304"/>
      <c r="D28" s="63"/>
      <c r="E28" s="63"/>
      <c r="F28" s="63"/>
      <c r="G28" s="63"/>
      <c r="H28" s="63"/>
      <c r="I28" s="63"/>
    </row>
    <row r="29" spans="2:21" x14ac:dyDescent="0.25">
      <c r="B29" s="63"/>
      <c r="C29" s="304"/>
      <c r="D29" s="63"/>
      <c r="E29" s="63"/>
      <c r="F29" s="63"/>
      <c r="G29" s="63"/>
      <c r="H29" s="63"/>
      <c r="I29" s="63"/>
    </row>
    <row r="30" spans="2:21" x14ac:dyDescent="0.25">
      <c r="B30" s="63" t="s">
        <v>1472</v>
      </c>
      <c r="C30" s="63"/>
      <c r="D30" s="63"/>
      <c r="E30" s="63"/>
      <c r="F30" s="63"/>
      <c r="G30" s="63"/>
      <c r="H30" s="63"/>
      <c r="I30" s="63"/>
    </row>
    <row r="31" spans="2:21" x14ac:dyDescent="0.25">
      <c r="B31" t="s">
        <v>1473</v>
      </c>
    </row>
    <row r="33" spans="2:21" x14ac:dyDescent="0.25">
      <c r="B33" s="144"/>
      <c r="C33" s="144"/>
      <c r="D33" s="144"/>
      <c r="E33" s="368"/>
      <c r="F33" s="368"/>
      <c r="G33" s="368"/>
      <c r="H33" s="144"/>
      <c r="I33" s="144"/>
      <c r="J33" s="368"/>
      <c r="K33" s="368"/>
      <c r="L33" s="368"/>
      <c r="M33" s="368"/>
      <c r="N33" s="368"/>
      <c r="O33" s="144"/>
      <c r="P33" s="144"/>
      <c r="Q33" s="144"/>
      <c r="R33" s="144"/>
      <c r="S33" s="144"/>
      <c r="T33" s="144"/>
      <c r="U33" s="144"/>
    </row>
    <row r="34" spans="2:21" x14ac:dyDescent="0.25">
      <c r="B34" s="1276" t="s">
        <v>747</v>
      </c>
      <c r="C34" s="1276"/>
      <c r="D34" s="1276"/>
      <c r="E34" s="369"/>
      <c r="F34" s="356"/>
      <c r="G34" s="356"/>
      <c r="H34" s="93"/>
      <c r="I34" s="93"/>
      <c r="J34" s="1127" t="s">
        <v>593</v>
      </c>
      <c r="K34" s="1127"/>
      <c r="L34" s="1127"/>
      <c r="M34" s="1127"/>
      <c r="N34" s="1127"/>
      <c r="O34" s="1127"/>
      <c r="P34" s="1127"/>
      <c r="Q34" s="1127"/>
      <c r="R34" s="1127"/>
      <c r="S34" s="1127"/>
      <c r="T34" s="1127"/>
      <c r="U34" s="370"/>
    </row>
    <row r="35" spans="2:21" x14ac:dyDescent="0.25">
      <c r="B35" s="1277" t="s">
        <v>1448</v>
      </c>
      <c r="C35" s="1277" t="s">
        <v>1</v>
      </c>
      <c r="D35" s="1277" t="s">
        <v>2</v>
      </c>
      <c r="E35" s="1278" t="s">
        <v>748</v>
      </c>
      <c r="F35" s="1127" t="s">
        <v>604</v>
      </c>
      <c r="G35" s="356"/>
      <c r="H35" s="1277" t="s">
        <v>592</v>
      </c>
      <c r="I35" s="1127" t="s">
        <v>4</v>
      </c>
      <c r="J35" s="1277" t="s">
        <v>603</v>
      </c>
      <c r="K35" s="1126" t="s">
        <v>594</v>
      </c>
      <c r="L35" s="1127" t="s">
        <v>595</v>
      </c>
      <c r="M35" s="1127"/>
      <c r="N35" s="1127"/>
      <c r="O35" s="1127" t="s">
        <v>596</v>
      </c>
      <c r="P35" s="1127"/>
      <c r="Q35" s="1127"/>
      <c r="R35" s="1127"/>
      <c r="S35" s="1127"/>
      <c r="T35" s="1127"/>
      <c r="U35" s="370"/>
    </row>
    <row r="36" spans="2:21" x14ac:dyDescent="0.25">
      <c r="B36" s="1277"/>
      <c r="C36" s="1277"/>
      <c r="D36" s="1277"/>
      <c r="E36" s="1278"/>
      <c r="F36" s="1127"/>
      <c r="G36" s="356"/>
      <c r="H36" s="1277"/>
      <c r="I36" s="1127"/>
      <c r="J36" s="1277"/>
      <c r="K36" s="1126"/>
      <c r="L36" s="1127" t="s">
        <v>8</v>
      </c>
      <c r="M36" s="1127" t="s">
        <v>597</v>
      </c>
      <c r="N36" s="1127" t="s">
        <v>1066</v>
      </c>
      <c r="O36" s="1126" t="s">
        <v>598</v>
      </c>
      <c r="P36" s="1126" t="s">
        <v>599</v>
      </c>
      <c r="Q36" s="1126" t="s">
        <v>600</v>
      </c>
      <c r="R36" s="1126" t="s">
        <v>1063</v>
      </c>
      <c r="S36" s="1126" t="s">
        <v>601</v>
      </c>
      <c r="T36" s="1275" t="s">
        <v>661</v>
      </c>
      <c r="U36" s="1275" t="s">
        <v>602</v>
      </c>
    </row>
    <row r="37" spans="2:21" x14ac:dyDescent="0.25">
      <c r="B37" s="1277"/>
      <c r="C37" s="1277"/>
      <c r="D37" s="1277"/>
      <c r="E37" s="1278"/>
      <c r="F37" s="1127"/>
      <c r="G37" s="356"/>
      <c r="H37" s="1277"/>
      <c r="I37" s="1127"/>
      <c r="J37" s="1277"/>
      <c r="K37" s="1126"/>
      <c r="L37" s="1127"/>
      <c r="M37" s="1127"/>
      <c r="N37" s="1127"/>
      <c r="O37" s="1126"/>
      <c r="P37" s="1126"/>
      <c r="Q37" s="1126"/>
      <c r="R37" s="1126"/>
      <c r="S37" s="1126"/>
      <c r="T37" s="1275"/>
      <c r="U37" s="1275"/>
    </row>
    <row r="38" spans="2:21" x14ac:dyDescent="0.25">
      <c r="B38" s="93">
        <v>1</v>
      </c>
      <c r="C38" s="38" t="s">
        <v>1449</v>
      </c>
      <c r="D38" s="39" t="s">
        <v>649</v>
      </c>
      <c r="E38" s="371" t="s">
        <v>214</v>
      </c>
      <c r="F38" s="371"/>
      <c r="G38" s="371" t="s">
        <v>1104</v>
      </c>
      <c r="H38" s="93"/>
      <c r="I38" s="372" t="s">
        <v>1450</v>
      </c>
      <c r="J38" s="371"/>
      <c r="K38" s="373" t="s">
        <v>1176</v>
      </c>
      <c r="L38" s="373">
        <v>3</v>
      </c>
      <c r="M38" s="373">
        <v>3</v>
      </c>
      <c r="N38" s="373">
        <v>0</v>
      </c>
      <c r="O38" s="372">
        <v>1</v>
      </c>
      <c r="P38" s="372">
        <v>0</v>
      </c>
      <c r="Q38" s="372">
        <v>1</v>
      </c>
      <c r="R38" s="372">
        <v>0</v>
      </c>
      <c r="S38" s="372">
        <v>0</v>
      </c>
      <c r="T38" s="372" t="s">
        <v>1174</v>
      </c>
      <c r="U38" s="372">
        <v>0</v>
      </c>
    </row>
    <row r="39" spans="2:21" ht="30" x14ac:dyDescent="0.25">
      <c r="B39" s="93">
        <v>2</v>
      </c>
      <c r="C39" s="38" t="s">
        <v>1451</v>
      </c>
      <c r="D39" s="39" t="s">
        <v>647</v>
      </c>
      <c r="E39" s="371" t="s">
        <v>214</v>
      </c>
      <c r="F39" s="371"/>
      <c r="G39" s="371" t="s">
        <v>1104</v>
      </c>
      <c r="H39" s="93"/>
      <c r="I39" s="93" t="s">
        <v>1452</v>
      </c>
      <c r="J39" s="373">
        <v>0</v>
      </c>
      <c r="K39" s="371" t="s">
        <v>1168</v>
      </c>
      <c r="L39" s="371">
        <v>0</v>
      </c>
      <c r="M39" s="371">
        <v>0</v>
      </c>
      <c r="N39" s="373" t="s">
        <v>1453</v>
      </c>
      <c r="O39" s="93">
        <v>1</v>
      </c>
      <c r="P39" s="93">
        <v>0</v>
      </c>
      <c r="Q39" s="93">
        <v>1</v>
      </c>
      <c r="R39" s="93">
        <v>0</v>
      </c>
      <c r="S39" s="93">
        <v>0</v>
      </c>
      <c r="T39" s="93" t="s">
        <v>1174</v>
      </c>
      <c r="U39" s="93">
        <v>0</v>
      </c>
    </row>
    <row r="40" spans="2:21" x14ac:dyDescent="0.25">
      <c r="B40" s="93">
        <v>3</v>
      </c>
      <c r="C40" s="38" t="s">
        <v>639</v>
      </c>
      <c r="D40" s="39" t="s">
        <v>648</v>
      </c>
      <c r="E40" s="371" t="s">
        <v>214</v>
      </c>
      <c r="F40" s="371"/>
      <c r="G40" s="371" t="s">
        <v>1104</v>
      </c>
      <c r="H40" s="93"/>
      <c r="I40" s="93" t="s">
        <v>1175</v>
      </c>
      <c r="J40" s="371"/>
      <c r="K40" s="371" t="s">
        <v>1176</v>
      </c>
      <c r="L40" s="371">
        <v>0</v>
      </c>
      <c r="M40" s="371">
        <v>0</v>
      </c>
      <c r="N40" s="373" t="s">
        <v>1453</v>
      </c>
      <c r="O40" s="93">
        <v>1</v>
      </c>
      <c r="P40" s="93">
        <v>0</v>
      </c>
      <c r="Q40" s="93">
        <v>1</v>
      </c>
      <c r="R40" s="93">
        <v>0</v>
      </c>
      <c r="S40" s="93">
        <v>0</v>
      </c>
      <c r="T40" s="93" t="s">
        <v>663</v>
      </c>
      <c r="U40" s="93">
        <v>0</v>
      </c>
    </row>
    <row r="41" spans="2:21" x14ac:dyDescent="0.25">
      <c r="B41" s="93">
        <v>4</v>
      </c>
      <c r="C41" s="38" t="s">
        <v>640</v>
      </c>
      <c r="D41" s="39" t="s">
        <v>650</v>
      </c>
      <c r="E41" s="371" t="s">
        <v>214</v>
      </c>
      <c r="F41" s="371"/>
      <c r="G41" s="371" t="s">
        <v>1104</v>
      </c>
      <c r="H41" s="93"/>
      <c r="I41" s="93" t="s">
        <v>1177</v>
      </c>
      <c r="J41" s="371"/>
      <c r="K41" s="371" t="s">
        <v>1176</v>
      </c>
      <c r="L41" s="373">
        <v>6</v>
      </c>
      <c r="M41" s="373">
        <v>3</v>
      </c>
      <c r="N41" s="373">
        <v>0</v>
      </c>
      <c r="O41" s="93">
        <v>1</v>
      </c>
      <c r="P41" s="93">
        <v>0</v>
      </c>
      <c r="Q41" s="93">
        <v>1</v>
      </c>
      <c r="R41" s="93">
        <v>0</v>
      </c>
      <c r="S41" s="93">
        <v>0</v>
      </c>
      <c r="T41" s="93" t="s">
        <v>663</v>
      </c>
      <c r="U41" s="93">
        <v>0</v>
      </c>
    </row>
    <row r="42" spans="2:21" ht="30" x14ac:dyDescent="0.25">
      <c r="B42" s="93">
        <v>5</v>
      </c>
      <c r="C42" s="38" t="s">
        <v>641</v>
      </c>
      <c r="D42" s="39" t="s">
        <v>651</v>
      </c>
      <c r="E42" s="371" t="s">
        <v>214</v>
      </c>
      <c r="F42" s="371"/>
      <c r="G42" s="371" t="s">
        <v>1104</v>
      </c>
      <c r="H42" s="93"/>
      <c r="I42" s="93" t="s">
        <v>1178</v>
      </c>
      <c r="J42" s="371"/>
      <c r="K42" s="373" t="s">
        <v>1176</v>
      </c>
      <c r="L42" s="371">
        <v>0</v>
      </c>
      <c r="M42" s="371">
        <v>0</v>
      </c>
      <c r="N42" s="373" t="s">
        <v>1454</v>
      </c>
      <c r="O42" s="93">
        <v>1</v>
      </c>
      <c r="P42" s="93">
        <v>0</v>
      </c>
      <c r="Q42" s="93">
        <v>1</v>
      </c>
      <c r="R42" s="93">
        <v>0</v>
      </c>
      <c r="S42" s="93">
        <v>0</v>
      </c>
      <c r="T42" s="93" t="s">
        <v>663</v>
      </c>
      <c r="U42" s="93">
        <v>0</v>
      </c>
    </row>
    <row r="43" spans="2:21" x14ac:dyDescent="0.25">
      <c r="B43" s="93">
        <v>6</v>
      </c>
      <c r="C43" s="38" t="s">
        <v>642</v>
      </c>
      <c r="D43" s="39" t="s">
        <v>652</v>
      </c>
      <c r="E43" s="371" t="s">
        <v>214</v>
      </c>
      <c r="F43" s="371"/>
      <c r="G43" s="371" t="s">
        <v>1104</v>
      </c>
      <c r="H43" s="93"/>
      <c r="I43" s="93" t="s">
        <v>1180</v>
      </c>
      <c r="J43" s="371"/>
      <c r="K43" s="371" t="s">
        <v>1181</v>
      </c>
      <c r="L43" s="373">
        <v>2</v>
      </c>
      <c r="M43" s="373">
        <v>5</v>
      </c>
      <c r="N43" s="373">
        <v>0</v>
      </c>
      <c r="O43" s="93">
        <v>1</v>
      </c>
      <c r="P43" s="93">
        <v>0</v>
      </c>
      <c r="Q43" s="93">
        <v>1</v>
      </c>
      <c r="R43" s="93">
        <v>0</v>
      </c>
      <c r="S43" s="93">
        <v>0</v>
      </c>
      <c r="T43" s="93" t="s">
        <v>663</v>
      </c>
      <c r="U43" s="93">
        <v>0</v>
      </c>
    </row>
    <row r="44" spans="2:21" x14ac:dyDescent="0.25">
      <c r="B44" s="93">
        <v>7</v>
      </c>
      <c r="C44" s="38" t="s">
        <v>643</v>
      </c>
      <c r="D44" s="39" t="s">
        <v>653</v>
      </c>
      <c r="E44" s="371" t="s">
        <v>214</v>
      </c>
      <c r="F44" s="371"/>
      <c r="G44" s="371" t="s">
        <v>1104</v>
      </c>
      <c r="H44" s="93"/>
      <c r="I44" s="93" t="s">
        <v>1182</v>
      </c>
      <c r="J44" s="371"/>
      <c r="K44" s="373" t="s">
        <v>1176</v>
      </c>
      <c r="L44" s="373">
        <v>0</v>
      </c>
      <c r="M44" s="371">
        <v>0</v>
      </c>
      <c r="N44" s="373" t="s">
        <v>1453</v>
      </c>
      <c r="O44" s="93">
        <v>0</v>
      </c>
      <c r="P44" s="93">
        <v>0</v>
      </c>
      <c r="Q44" s="93">
        <v>1</v>
      </c>
      <c r="R44" s="93">
        <v>0</v>
      </c>
      <c r="S44" s="93">
        <v>0</v>
      </c>
      <c r="T44" s="93">
        <v>0</v>
      </c>
      <c r="U44" s="374">
        <v>0</v>
      </c>
    </row>
    <row r="45" spans="2:21" ht="30" x14ac:dyDescent="0.25">
      <c r="B45" s="93">
        <v>8</v>
      </c>
      <c r="C45" s="38" t="s">
        <v>644</v>
      </c>
      <c r="D45" s="39" t="s">
        <v>1455</v>
      </c>
      <c r="E45" s="371" t="s">
        <v>151</v>
      </c>
      <c r="F45" s="371"/>
      <c r="G45" s="371" t="s">
        <v>1105</v>
      </c>
      <c r="H45" s="93"/>
      <c r="I45" s="93" t="s">
        <v>1183</v>
      </c>
      <c r="J45" s="373">
        <v>0</v>
      </c>
      <c r="K45" s="371" t="s">
        <v>1168</v>
      </c>
      <c r="L45" s="371">
        <v>0</v>
      </c>
      <c r="M45" s="371">
        <v>0</v>
      </c>
      <c r="N45" s="373" t="s">
        <v>1453</v>
      </c>
      <c r="O45" s="93">
        <v>1</v>
      </c>
      <c r="P45" s="93">
        <v>0</v>
      </c>
      <c r="Q45" s="93">
        <v>1</v>
      </c>
      <c r="R45" s="93">
        <v>0</v>
      </c>
      <c r="S45" s="93">
        <v>0</v>
      </c>
      <c r="T45" s="93" t="s">
        <v>663</v>
      </c>
      <c r="U45" s="93">
        <v>0</v>
      </c>
    </row>
    <row r="46" spans="2:21" ht="30" x14ac:dyDescent="0.25">
      <c r="B46" s="93">
        <v>9</v>
      </c>
      <c r="C46" s="38" t="s">
        <v>645</v>
      </c>
      <c r="D46" s="39" t="s">
        <v>655</v>
      </c>
      <c r="E46" s="371" t="s">
        <v>151</v>
      </c>
      <c r="F46" s="371"/>
      <c r="G46" s="371" t="s">
        <v>1105</v>
      </c>
      <c r="H46" s="93"/>
      <c r="I46" s="93" t="s">
        <v>1184</v>
      </c>
      <c r="J46" s="371"/>
      <c r="K46" s="371" t="s">
        <v>1168</v>
      </c>
      <c r="L46" s="373">
        <v>0</v>
      </c>
      <c r="M46" s="371">
        <v>0</v>
      </c>
      <c r="N46" s="373" t="s">
        <v>1453</v>
      </c>
      <c r="O46" s="93">
        <v>1</v>
      </c>
      <c r="P46" s="93">
        <v>0</v>
      </c>
      <c r="Q46" s="93">
        <v>1</v>
      </c>
      <c r="R46" s="93">
        <v>0</v>
      </c>
      <c r="S46" s="93">
        <v>0</v>
      </c>
      <c r="T46" s="93" t="s">
        <v>663</v>
      </c>
      <c r="U46" s="93">
        <v>0</v>
      </c>
    </row>
    <row r="47" spans="2:21" ht="30" x14ac:dyDescent="0.25">
      <c r="B47" s="93">
        <v>10</v>
      </c>
      <c r="C47" s="38" t="s">
        <v>646</v>
      </c>
      <c r="D47" s="39" t="s">
        <v>656</v>
      </c>
      <c r="E47" s="371" t="s">
        <v>151</v>
      </c>
      <c r="F47" s="371"/>
      <c r="G47" s="371" t="s">
        <v>1105</v>
      </c>
      <c r="H47" s="93"/>
      <c r="I47" s="93" t="s">
        <v>1185</v>
      </c>
      <c r="J47" s="371"/>
      <c r="K47" s="371" t="s">
        <v>1168</v>
      </c>
      <c r="L47" s="373">
        <v>0</v>
      </c>
      <c r="M47" s="371">
        <v>0</v>
      </c>
      <c r="N47" s="373" t="s">
        <v>1453</v>
      </c>
      <c r="O47" s="93">
        <v>1</v>
      </c>
      <c r="P47" s="93">
        <v>0</v>
      </c>
      <c r="Q47" s="93">
        <v>1</v>
      </c>
      <c r="R47" s="93">
        <v>0</v>
      </c>
      <c r="S47" s="93">
        <v>0</v>
      </c>
      <c r="T47" s="93" t="s">
        <v>663</v>
      </c>
      <c r="U47" s="374">
        <v>0</v>
      </c>
    </row>
    <row r="48" spans="2:21" x14ac:dyDescent="0.25">
      <c r="B48" s="93">
        <v>11</v>
      </c>
      <c r="C48" s="38" t="s">
        <v>710</v>
      </c>
      <c r="D48" s="93" t="s">
        <v>657</v>
      </c>
      <c r="E48" s="371" t="s">
        <v>151</v>
      </c>
      <c r="F48" s="371"/>
      <c r="G48" s="371" t="s">
        <v>1105</v>
      </c>
      <c r="H48" s="93"/>
      <c r="I48" s="93" t="s">
        <v>1186</v>
      </c>
      <c r="J48" s="371"/>
      <c r="K48" s="371" t="s">
        <v>1187</v>
      </c>
      <c r="L48" s="371">
        <v>0</v>
      </c>
      <c r="M48" s="371">
        <v>0</v>
      </c>
      <c r="N48" s="373" t="s">
        <v>1453</v>
      </c>
      <c r="O48" s="93">
        <v>1</v>
      </c>
      <c r="P48" s="93">
        <v>0</v>
      </c>
      <c r="Q48" s="93">
        <v>1</v>
      </c>
      <c r="R48" s="93">
        <v>1</v>
      </c>
      <c r="S48" s="93">
        <v>0</v>
      </c>
      <c r="T48" s="93" t="s">
        <v>663</v>
      </c>
      <c r="U48" s="93">
        <v>0</v>
      </c>
    </row>
    <row r="49" spans="2:21" x14ac:dyDescent="0.25">
      <c r="B49" s="93">
        <v>12</v>
      </c>
      <c r="C49" s="38" t="s">
        <v>746</v>
      </c>
      <c r="D49" s="93" t="s">
        <v>745</v>
      </c>
      <c r="E49" s="371" t="s">
        <v>151</v>
      </c>
      <c r="F49" s="371"/>
      <c r="G49" s="371" t="s">
        <v>1105</v>
      </c>
      <c r="H49" s="93"/>
      <c r="I49" s="93" t="s">
        <v>1188</v>
      </c>
      <c r="J49" s="373">
        <v>0</v>
      </c>
      <c r="K49" s="371" t="s">
        <v>1189</v>
      </c>
      <c r="L49" s="371">
        <v>0</v>
      </c>
      <c r="M49" s="371">
        <v>0</v>
      </c>
      <c r="N49" s="373" t="s">
        <v>1453</v>
      </c>
      <c r="O49" s="93">
        <v>1</v>
      </c>
      <c r="P49" s="93">
        <v>0</v>
      </c>
      <c r="Q49" s="93">
        <v>0</v>
      </c>
      <c r="R49" s="93">
        <v>0</v>
      </c>
      <c r="S49" s="93">
        <v>0</v>
      </c>
      <c r="T49" s="93" t="s">
        <v>1190</v>
      </c>
      <c r="U49" s="93">
        <v>0</v>
      </c>
    </row>
    <row r="61" spans="2:21" x14ac:dyDescent="0.25">
      <c r="B61" s="1281" t="s">
        <v>747</v>
      </c>
      <c r="C61" s="1281"/>
      <c r="D61" s="1281"/>
      <c r="E61" s="260"/>
      <c r="F61" s="260"/>
      <c r="G61" s="260"/>
      <c r="H61" s="260"/>
      <c r="I61" s="260"/>
      <c r="J61" s="260"/>
      <c r="K61" s="260"/>
      <c r="L61" s="260"/>
      <c r="M61" s="260"/>
      <c r="N61" s="260"/>
      <c r="O61" s="260"/>
      <c r="P61" s="260"/>
      <c r="Q61" s="260"/>
      <c r="R61" s="260"/>
      <c r="S61" s="260"/>
      <c r="T61" s="260"/>
      <c r="U61" s="260"/>
    </row>
    <row r="62" spans="2:21" x14ac:dyDescent="0.25">
      <c r="B62" s="260"/>
      <c r="C62" s="261"/>
      <c r="D62" s="261"/>
      <c r="E62" s="261"/>
      <c r="F62" s="12"/>
      <c r="G62" s="12"/>
      <c r="H62" s="37"/>
      <c r="I62" s="37"/>
      <c r="J62" s="1127" t="s">
        <v>593</v>
      </c>
      <c r="K62" s="1127"/>
      <c r="L62" s="1127"/>
      <c r="M62" s="1127"/>
      <c r="N62" s="1127"/>
      <c r="O62" s="1127"/>
      <c r="P62" s="1127"/>
      <c r="Q62" s="1127"/>
      <c r="R62" s="1127"/>
      <c r="S62" s="1127"/>
      <c r="T62" s="1127"/>
      <c r="U62" s="260"/>
    </row>
    <row r="63" spans="2:21" x14ac:dyDescent="0.25">
      <c r="B63" s="1282" t="s">
        <v>0</v>
      </c>
      <c r="C63" s="1282" t="s">
        <v>1</v>
      </c>
      <c r="D63" s="1282" t="s">
        <v>2</v>
      </c>
      <c r="E63" s="1283" t="s">
        <v>748</v>
      </c>
      <c r="F63" s="1220" t="s">
        <v>604</v>
      </c>
      <c r="G63" s="252"/>
      <c r="H63" s="1284" t="s">
        <v>592</v>
      </c>
      <c r="I63" s="1220" t="s">
        <v>4</v>
      </c>
      <c r="J63" s="1283" t="s">
        <v>603</v>
      </c>
      <c r="K63" s="1126" t="s">
        <v>594</v>
      </c>
      <c r="L63" s="1127" t="s">
        <v>595</v>
      </c>
      <c r="M63" s="1127"/>
      <c r="N63" s="1127"/>
      <c r="O63" s="1127" t="s">
        <v>596</v>
      </c>
      <c r="P63" s="1127"/>
      <c r="Q63" s="1127"/>
      <c r="R63" s="1127"/>
      <c r="S63" s="1127"/>
      <c r="T63" s="1127"/>
      <c r="U63" s="260"/>
    </row>
    <row r="64" spans="2:21" x14ac:dyDescent="0.25">
      <c r="B64" s="1282"/>
      <c r="C64" s="1282"/>
      <c r="D64" s="1282"/>
      <c r="E64" s="1283"/>
      <c r="F64" s="1220"/>
      <c r="G64" s="252"/>
      <c r="H64" s="1284"/>
      <c r="I64" s="1220"/>
      <c r="J64" s="1283"/>
      <c r="K64" s="1126"/>
      <c r="L64" s="1268" t="s">
        <v>8</v>
      </c>
      <c r="M64" s="1268" t="s">
        <v>597</v>
      </c>
      <c r="N64" s="1268" t="s">
        <v>1066</v>
      </c>
      <c r="O64" s="1126" t="s">
        <v>598</v>
      </c>
      <c r="P64" s="1126" t="s">
        <v>599</v>
      </c>
      <c r="Q64" s="1126" t="s">
        <v>600</v>
      </c>
      <c r="R64" s="1280" t="s">
        <v>1063</v>
      </c>
      <c r="S64" s="1126" t="s">
        <v>601</v>
      </c>
      <c r="T64" s="1279" t="s">
        <v>661</v>
      </c>
      <c r="U64" s="1279" t="s">
        <v>602</v>
      </c>
    </row>
    <row r="65" spans="2:21" x14ac:dyDescent="0.25">
      <c r="B65" s="1282"/>
      <c r="C65" s="1282"/>
      <c r="D65" s="1282"/>
      <c r="E65" s="1283"/>
      <c r="F65" s="1220"/>
      <c r="G65" s="252"/>
      <c r="H65" s="1284"/>
      <c r="I65" s="1220"/>
      <c r="J65" s="1283"/>
      <c r="K65" s="1126"/>
      <c r="L65" s="1268"/>
      <c r="M65" s="1268"/>
      <c r="N65" s="1268"/>
      <c r="O65" s="1126"/>
      <c r="P65" s="1126"/>
      <c r="Q65" s="1126"/>
      <c r="R65" s="1280"/>
      <c r="S65" s="1126"/>
      <c r="T65" s="1279"/>
      <c r="U65" s="1279"/>
    </row>
    <row r="66" spans="2:21" ht="30" x14ac:dyDescent="0.25">
      <c r="B66" s="37"/>
      <c r="C66" s="38" t="s">
        <v>637</v>
      </c>
      <c r="D66" s="39" t="s">
        <v>649</v>
      </c>
      <c r="E66" s="37" t="s">
        <v>214</v>
      </c>
      <c r="F66" s="37"/>
      <c r="G66" s="37" t="s">
        <v>1104</v>
      </c>
      <c r="H66" s="37"/>
      <c r="I66" s="37"/>
      <c r="J66" s="37">
        <v>0</v>
      </c>
      <c r="K66" s="37"/>
      <c r="L66" s="37"/>
      <c r="M66" s="37"/>
      <c r="N66" s="37" t="s">
        <v>1107</v>
      </c>
      <c r="O66" s="37"/>
      <c r="P66" s="37"/>
      <c r="Q66" s="37"/>
      <c r="R66" s="37"/>
      <c r="S66" s="37"/>
      <c r="T66" s="37"/>
      <c r="U66" s="37"/>
    </row>
    <row r="67" spans="2:21" ht="30" x14ac:dyDescent="0.25">
      <c r="B67" s="37"/>
      <c r="C67" s="38" t="s">
        <v>638</v>
      </c>
      <c r="D67" s="39" t="s">
        <v>647</v>
      </c>
      <c r="E67" s="37" t="s">
        <v>214</v>
      </c>
      <c r="F67" s="37"/>
      <c r="G67" s="37" t="s">
        <v>1104</v>
      </c>
      <c r="H67" s="37"/>
      <c r="I67" s="37"/>
      <c r="J67" s="37">
        <v>0</v>
      </c>
      <c r="K67" s="37"/>
      <c r="L67" s="37">
        <v>1</v>
      </c>
      <c r="M67" s="37"/>
      <c r="N67" s="37"/>
      <c r="O67" s="37"/>
      <c r="P67" s="37"/>
      <c r="Q67" s="37"/>
      <c r="R67" s="37"/>
      <c r="S67" s="37"/>
      <c r="T67" s="37"/>
      <c r="U67" s="37"/>
    </row>
    <row r="68" spans="2:21" x14ac:dyDescent="0.25">
      <c r="B68" s="37"/>
      <c r="C68" s="38" t="s">
        <v>639</v>
      </c>
      <c r="D68" s="40" t="s">
        <v>648</v>
      </c>
      <c r="E68" s="37" t="s">
        <v>214</v>
      </c>
      <c r="F68" s="37"/>
      <c r="G68" s="37" t="s">
        <v>1104</v>
      </c>
      <c r="H68" s="37"/>
      <c r="I68" s="37"/>
      <c r="J68" s="37">
        <v>0</v>
      </c>
      <c r="K68" s="37"/>
      <c r="L68" s="37">
        <v>3</v>
      </c>
      <c r="M68" s="37"/>
      <c r="N68" s="37"/>
      <c r="O68" s="37"/>
      <c r="P68" s="37"/>
      <c r="Q68" s="37"/>
      <c r="R68" s="37"/>
      <c r="S68" s="37"/>
      <c r="T68" s="37"/>
      <c r="U68" s="37"/>
    </row>
    <row r="69" spans="2:21" x14ac:dyDescent="0.25">
      <c r="B69" s="37"/>
      <c r="C69" s="38" t="s">
        <v>640</v>
      </c>
      <c r="D69" s="40" t="s">
        <v>650</v>
      </c>
      <c r="E69" s="37" t="s">
        <v>214</v>
      </c>
      <c r="F69" s="37"/>
      <c r="G69" s="37" t="s">
        <v>1104</v>
      </c>
      <c r="H69" s="37"/>
      <c r="I69" s="37"/>
      <c r="J69" s="37">
        <v>0</v>
      </c>
      <c r="K69" s="37"/>
      <c r="L69" s="37">
        <v>3</v>
      </c>
      <c r="M69" s="37"/>
      <c r="N69" s="37"/>
      <c r="O69" s="37"/>
      <c r="P69" s="37"/>
      <c r="Q69" s="37"/>
      <c r="R69" s="37"/>
      <c r="S69" s="37"/>
      <c r="T69" s="37"/>
      <c r="U69" s="37"/>
    </row>
    <row r="70" spans="2:21" x14ac:dyDescent="0.25">
      <c r="B70" s="37"/>
      <c r="C70" s="38" t="s">
        <v>641</v>
      </c>
      <c r="D70" s="40" t="s">
        <v>651</v>
      </c>
      <c r="E70" s="37" t="s">
        <v>214</v>
      </c>
      <c r="F70" s="37"/>
      <c r="G70" s="37" t="s">
        <v>1104</v>
      </c>
      <c r="H70" s="37"/>
      <c r="I70" s="37"/>
      <c r="J70" s="37">
        <v>0</v>
      </c>
      <c r="K70" s="37"/>
      <c r="L70" s="37">
        <v>4</v>
      </c>
      <c r="M70" s="37"/>
      <c r="N70" s="37"/>
      <c r="O70" s="37"/>
      <c r="P70" s="37"/>
      <c r="Q70" s="37"/>
      <c r="R70" s="37"/>
      <c r="S70" s="37"/>
      <c r="T70" s="37"/>
      <c r="U70" s="37"/>
    </row>
    <row r="71" spans="2:21" x14ac:dyDescent="0.25">
      <c r="B71" s="37"/>
      <c r="C71" s="38" t="s">
        <v>642</v>
      </c>
      <c r="D71" s="40" t="s">
        <v>652</v>
      </c>
      <c r="E71" s="37" t="s">
        <v>214</v>
      </c>
      <c r="F71" s="37"/>
      <c r="G71" s="37" t="s">
        <v>1104</v>
      </c>
      <c r="H71" s="37"/>
      <c r="I71" s="37"/>
      <c r="J71" s="37">
        <v>0</v>
      </c>
      <c r="K71" s="37"/>
      <c r="L71" s="37">
        <v>3</v>
      </c>
      <c r="M71" s="37"/>
      <c r="N71" s="37"/>
      <c r="O71" s="37"/>
      <c r="P71" s="37"/>
      <c r="Q71" s="37"/>
      <c r="R71" s="37"/>
      <c r="S71" s="37"/>
      <c r="T71" s="37"/>
      <c r="U71" s="37"/>
    </row>
    <row r="72" spans="2:21" x14ac:dyDescent="0.25">
      <c r="B72" s="37"/>
      <c r="C72" s="38" t="s">
        <v>643</v>
      </c>
      <c r="D72" s="40" t="s">
        <v>653</v>
      </c>
      <c r="E72" s="37" t="s">
        <v>214</v>
      </c>
      <c r="F72" s="37"/>
      <c r="G72" s="37" t="s">
        <v>1104</v>
      </c>
      <c r="H72" s="37"/>
      <c r="I72" s="37"/>
      <c r="J72" s="37">
        <v>0</v>
      </c>
      <c r="K72" s="37"/>
      <c r="L72" s="37" t="s">
        <v>1108</v>
      </c>
      <c r="M72" s="37"/>
      <c r="N72" s="37"/>
      <c r="O72" s="37"/>
      <c r="P72" s="37"/>
      <c r="Q72" s="37"/>
      <c r="R72" s="37"/>
      <c r="S72" s="37"/>
      <c r="T72" s="37"/>
      <c r="U72" s="37"/>
    </row>
    <row r="73" spans="2:21" x14ac:dyDescent="0.25">
      <c r="B73" s="37"/>
      <c r="C73" s="262" t="s">
        <v>644</v>
      </c>
      <c r="D73" s="40" t="s">
        <v>1098</v>
      </c>
      <c r="E73" s="37"/>
      <c r="F73" s="37"/>
      <c r="G73" s="37"/>
      <c r="H73" s="37"/>
      <c r="I73" s="37"/>
      <c r="J73" s="37"/>
      <c r="K73" s="37"/>
      <c r="L73" s="37"/>
      <c r="M73" s="37"/>
      <c r="N73" s="37"/>
      <c r="O73" s="37"/>
      <c r="P73" s="37"/>
      <c r="Q73" s="37"/>
      <c r="R73" s="37"/>
      <c r="S73" s="37"/>
      <c r="T73" s="37"/>
      <c r="U73" s="37"/>
    </row>
    <row r="74" spans="2:21" x14ac:dyDescent="0.25">
      <c r="B74" s="37"/>
      <c r="C74" s="262" t="s">
        <v>645</v>
      </c>
      <c r="D74" s="40" t="s">
        <v>655</v>
      </c>
      <c r="E74" s="37"/>
      <c r="F74" s="37"/>
      <c r="G74" s="37"/>
      <c r="H74" s="37"/>
      <c r="I74" s="37"/>
      <c r="J74" s="37"/>
      <c r="K74" s="37"/>
      <c r="L74" s="37"/>
      <c r="M74" s="37"/>
      <c r="N74" s="37"/>
      <c r="O74" s="37"/>
      <c r="P74" s="37"/>
      <c r="Q74" s="37"/>
      <c r="R74" s="37"/>
      <c r="S74" s="37"/>
      <c r="T74" s="37"/>
      <c r="U74" s="37"/>
    </row>
    <row r="75" spans="2:21" x14ac:dyDescent="0.25">
      <c r="B75" s="37"/>
      <c r="C75" s="262" t="s">
        <v>646</v>
      </c>
      <c r="D75" s="40" t="s">
        <v>656</v>
      </c>
      <c r="E75" s="37"/>
      <c r="F75" s="37"/>
      <c r="G75" s="37"/>
      <c r="H75" s="37"/>
      <c r="I75" s="37"/>
      <c r="J75" s="37"/>
      <c r="K75" s="37"/>
      <c r="L75" s="37"/>
      <c r="M75" s="37"/>
      <c r="N75" s="37"/>
      <c r="O75" s="37"/>
      <c r="P75" s="37"/>
      <c r="Q75" s="37"/>
      <c r="R75" s="37"/>
      <c r="S75" s="37"/>
      <c r="T75" s="37"/>
      <c r="U75" s="37"/>
    </row>
    <row r="76" spans="2:21" x14ac:dyDescent="0.25">
      <c r="B76" s="37"/>
      <c r="C76" s="262" t="s">
        <v>710</v>
      </c>
      <c r="D76" s="37" t="s">
        <v>657</v>
      </c>
      <c r="E76" s="37"/>
      <c r="F76" s="37"/>
      <c r="G76" s="37"/>
      <c r="H76" s="37"/>
      <c r="I76" s="37"/>
      <c r="J76" s="37"/>
      <c r="K76" s="37"/>
      <c r="L76" s="37"/>
      <c r="M76" s="37"/>
      <c r="N76" s="37"/>
      <c r="O76" s="37"/>
      <c r="P76" s="37"/>
      <c r="Q76" s="37"/>
      <c r="R76" s="37"/>
      <c r="S76" s="37"/>
      <c r="T76" s="37"/>
      <c r="U76" s="37"/>
    </row>
    <row r="77" spans="2:21" x14ac:dyDescent="0.25">
      <c r="B77" s="37"/>
      <c r="C77" s="262" t="s">
        <v>746</v>
      </c>
      <c r="D77" s="37" t="s">
        <v>745</v>
      </c>
      <c r="E77" s="37"/>
      <c r="F77" s="37"/>
      <c r="G77" s="37"/>
      <c r="H77" s="37"/>
      <c r="I77" s="37"/>
      <c r="J77" s="37"/>
      <c r="K77" s="37"/>
      <c r="L77" s="37"/>
      <c r="M77" s="37"/>
      <c r="N77" s="37"/>
      <c r="O77" s="37"/>
      <c r="P77" s="37"/>
      <c r="Q77" s="37"/>
      <c r="R77" s="37"/>
      <c r="S77" s="37"/>
      <c r="T77" s="37"/>
      <c r="U77" s="37"/>
    </row>
    <row r="78" spans="2:21" ht="45" x14ac:dyDescent="0.25">
      <c r="B78" s="37"/>
      <c r="C78" s="263" t="s">
        <v>1109</v>
      </c>
      <c r="D78" s="264" t="s">
        <v>1110</v>
      </c>
      <c r="E78" s="37" t="s">
        <v>151</v>
      </c>
      <c r="F78" s="37"/>
      <c r="G78" s="37"/>
      <c r="H78" s="37"/>
      <c r="I78" s="37"/>
      <c r="J78" s="37"/>
      <c r="K78" s="37"/>
      <c r="L78" s="37">
        <v>1</v>
      </c>
      <c r="M78" s="37"/>
      <c r="N78" s="37"/>
      <c r="O78" s="37"/>
      <c r="P78" s="37"/>
      <c r="Q78" s="37"/>
      <c r="R78" s="37"/>
      <c r="S78" s="37"/>
      <c r="T78" s="37"/>
      <c r="U78" s="37"/>
    </row>
    <row r="79" spans="2:21" ht="30" x14ac:dyDescent="0.25">
      <c r="B79" s="37"/>
      <c r="C79" s="265" t="s">
        <v>1111</v>
      </c>
      <c r="D79" s="264" t="s">
        <v>1112</v>
      </c>
      <c r="E79" s="37" t="s">
        <v>151</v>
      </c>
      <c r="F79" s="37"/>
      <c r="G79" s="37"/>
      <c r="H79" s="37"/>
      <c r="I79" s="37"/>
      <c r="J79" s="37"/>
      <c r="K79" s="37"/>
      <c r="L79" s="37">
        <v>2</v>
      </c>
      <c r="M79" s="37"/>
      <c r="N79" s="37"/>
      <c r="O79" s="37"/>
      <c r="P79" s="37"/>
      <c r="Q79" s="37"/>
      <c r="R79" s="37"/>
      <c r="S79" s="37"/>
      <c r="T79" s="37"/>
      <c r="U79" s="37"/>
    </row>
    <row r="80" spans="2:21" ht="30" x14ac:dyDescent="0.25">
      <c r="B80" s="37"/>
      <c r="C80" s="266" t="s">
        <v>1113</v>
      </c>
      <c r="D80" s="267" t="s">
        <v>1114</v>
      </c>
      <c r="E80" s="268" t="s">
        <v>151</v>
      </c>
      <c r="F80" s="268"/>
      <c r="G80" s="268"/>
      <c r="H80" s="268"/>
      <c r="I80" s="268"/>
      <c r="J80" s="268"/>
      <c r="K80" s="268"/>
      <c r="L80" s="268">
        <v>3</v>
      </c>
      <c r="M80" s="37"/>
      <c r="N80" s="37"/>
      <c r="O80" s="37"/>
      <c r="P80" s="37"/>
      <c r="Q80" s="37"/>
      <c r="R80" s="37"/>
      <c r="S80" s="37"/>
      <c r="T80" s="37"/>
      <c r="U80" s="37"/>
    </row>
    <row r="81" spans="2:21" x14ac:dyDescent="0.25">
      <c r="B81" s="37"/>
      <c r="C81" s="269" t="s">
        <v>1115</v>
      </c>
      <c r="D81" s="267" t="s">
        <v>1116</v>
      </c>
      <c r="E81" s="268" t="s">
        <v>151</v>
      </c>
      <c r="F81" s="268"/>
      <c r="G81" s="268"/>
      <c r="H81" s="268"/>
      <c r="I81" s="268"/>
      <c r="J81" s="268"/>
      <c r="K81" s="268"/>
      <c r="L81" s="268">
        <v>4</v>
      </c>
      <c r="M81" s="37"/>
      <c r="N81" s="37"/>
      <c r="O81" s="37"/>
      <c r="P81" s="37"/>
      <c r="Q81" s="37"/>
      <c r="R81" s="37"/>
      <c r="S81" s="37"/>
      <c r="T81" s="37"/>
      <c r="U81" s="37"/>
    </row>
    <row r="82" spans="2:21" ht="30" x14ac:dyDescent="0.25">
      <c r="B82" s="37"/>
      <c r="C82" s="265" t="s">
        <v>1117</v>
      </c>
      <c r="D82" s="264" t="s">
        <v>1118</v>
      </c>
      <c r="E82" s="37" t="s">
        <v>151</v>
      </c>
      <c r="F82" s="37"/>
      <c r="G82" s="37"/>
      <c r="H82" s="37"/>
      <c r="I82" s="37"/>
      <c r="J82" s="37"/>
      <c r="K82" s="37"/>
      <c r="L82" s="37">
        <v>2</v>
      </c>
      <c r="M82" s="37"/>
      <c r="N82" s="37"/>
      <c r="O82" s="37"/>
      <c r="P82" s="37"/>
      <c r="Q82" s="37"/>
      <c r="R82" s="37"/>
      <c r="S82" s="37"/>
      <c r="T82" s="37"/>
      <c r="U82" s="37"/>
    </row>
    <row r="83" spans="2:21" x14ac:dyDescent="0.25">
      <c r="B83" s="37"/>
      <c r="C83" s="270" t="s">
        <v>1119</v>
      </c>
      <c r="D83" s="264" t="s">
        <v>1120</v>
      </c>
      <c r="E83" s="37" t="s">
        <v>151</v>
      </c>
      <c r="F83" s="37"/>
      <c r="G83" s="37"/>
      <c r="H83" s="37"/>
      <c r="I83" s="37"/>
      <c r="J83" s="37"/>
      <c r="K83" s="37"/>
      <c r="L83" s="37">
        <v>1</v>
      </c>
      <c r="M83" s="37"/>
      <c r="N83" s="37"/>
      <c r="O83" s="37"/>
      <c r="P83" s="37"/>
      <c r="Q83" s="37"/>
      <c r="R83" s="37"/>
      <c r="S83" s="37"/>
      <c r="T83" s="37"/>
      <c r="U83" s="37"/>
    </row>
    <row r="84" spans="2:21" x14ac:dyDescent="0.25">
      <c r="B84" s="37"/>
      <c r="C84" s="269" t="s">
        <v>1121</v>
      </c>
      <c r="D84" s="267" t="s">
        <v>1122</v>
      </c>
      <c r="E84" s="268" t="s">
        <v>151</v>
      </c>
      <c r="F84" s="268"/>
      <c r="G84" s="268"/>
      <c r="H84" s="268"/>
      <c r="I84" s="268"/>
      <c r="J84" s="268"/>
      <c r="K84" s="268"/>
      <c r="L84" s="268">
        <v>3</v>
      </c>
      <c r="M84" s="37"/>
      <c r="N84" s="37"/>
      <c r="O84" s="37"/>
      <c r="P84" s="37"/>
      <c r="Q84" s="37"/>
      <c r="R84" s="37"/>
      <c r="S84" s="37"/>
      <c r="T84" s="37"/>
      <c r="U84" s="37"/>
    </row>
    <row r="85" spans="2:21" x14ac:dyDescent="0.25">
      <c r="B85" s="37"/>
      <c r="C85" s="270" t="s">
        <v>1123</v>
      </c>
      <c r="D85" s="264" t="s">
        <v>1124</v>
      </c>
      <c r="E85" s="37" t="s">
        <v>151</v>
      </c>
      <c r="F85" s="37"/>
      <c r="G85" s="37"/>
      <c r="H85" s="37"/>
      <c r="I85" s="37"/>
      <c r="J85" s="37"/>
      <c r="K85" s="37"/>
      <c r="L85" s="37">
        <v>2</v>
      </c>
      <c r="M85" s="37"/>
      <c r="N85" s="37"/>
      <c r="O85" s="37"/>
      <c r="P85" s="37"/>
      <c r="Q85" s="37"/>
      <c r="R85" s="37"/>
      <c r="S85" s="37"/>
      <c r="T85" s="37"/>
      <c r="U85" s="37"/>
    </row>
    <row r="86" spans="2:21" x14ac:dyDescent="0.25">
      <c r="B86" s="37"/>
      <c r="C86" s="270" t="s">
        <v>1125</v>
      </c>
      <c r="D86" s="264" t="s">
        <v>1126</v>
      </c>
      <c r="E86" s="37" t="s">
        <v>151</v>
      </c>
      <c r="F86" s="37"/>
      <c r="G86" s="37"/>
      <c r="H86" s="37"/>
      <c r="I86" s="37"/>
      <c r="J86" s="37"/>
      <c r="K86" s="37"/>
      <c r="L86" s="37">
        <v>2</v>
      </c>
      <c r="M86" s="37"/>
      <c r="N86" s="37"/>
      <c r="O86" s="37"/>
      <c r="P86" s="37"/>
      <c r="Q86" s="37"/>
      <c r="R86" s="37"/>
      <c r="S86" s="37"/>
      <c r="T86" s="37"/>
      <c r="U86" s="37"/>
    </row>
    <row r="87" spans="2:21" x14ac:dyDescent="0.25">
      <c r="B87" s="37"/>
      <c r="C87" s="270" t="s">
        <v>1127</v>
      </c>
      <c r="D87" s="264" t="s">
        <v>1128</v>
      </c>
      <c r="E87" s="37" t="s">
        <v>151</v>
      </c>
      <c r="F87" s="37"/>
      <c r="G87" s="37"/>
      <c r="H87" s="37"/>
      <c r="I87" s="37"/>
      <c r="J87" s="37"/>
      <c r="K87" s="37"/>
      <c r="L87" s="37">
        <v>2</v>
      </c>
      <c r="M87" s="37"/>
      <c r="N87" s="37"/>
      <c r="O87" s="37"/>
      <c r="P87" s="37"/>
      <c r="Q87" s="37"/>
      <c r="R87" s="37"/>
      <c r="S87" s="37"/>
      <c r="T87" s="37"/>
      <c r="U87" s="37"/>
    </row>
    <row r="88" spans="2:21" ht="30" x14ac:dyDescent="0.25">
      <c r="B88" s="271"/>
      <c r="C88" s="266" t="s">
        <v>1129</v>
      </c>
      <c r="D88" s="267" t="s">
        <v>1130</v>
      </c>
      <c r="E88" s="268" t="s">
        <v>151</v>
      </c>
      <c r="F88" s="268"/>
      <c r="G88" s="268"/>
      <c r="H88" s="268"/>
      <c r="I88" s="268"/>
      <c r="J88" s="268"/>
      <c r="K88" s="268"/>
      <c r="L88" s="268">
        <v>3</v>
      </c>
      <c r="M88" s="37"/>
      <c r="N88" s="37"/>
      <c r="O88" s="37"/>
      <c r="P88" s="37"/>
      <c r="Q88" s="37"/>
      <c r="R88" s="37"/>
      <c r="S88" s="37"/>
      <c r="T88" s="37"/>
      <c r="U88" s="37"/>
    </row>
    <row r="89" spans="2:21" x14ac:dyDescent="0.25">
      <c r="B89" s="37"/>
      <c r="C89" s="270" t="s">
        <v>1131</v>
      </c>
      <c r="D89" s="264" t="s">
        <v>1132</v>
      </c>
      <c r="E89" s="37" t="s">
        <v>151</v>
      </c>
      <c r="F89" s="37"/>
      <c r="G89" s="37"/>
      <c r="H89" s="37"/>
      <c r="I89" s="37"/>
      <c r="J89" s="37"/>
      <c r="K89" s="37"/>
      <c r="L89" s="37">
        <v>2</v>
      </c>
      <c r="M89" s="37"/>
      <c r="N89" s="37"/>
      <c r="O89" s="37"/>
      <c r="P89" s="37"/>
      <c r="Q89" s="37"/>
      <c r="R89" s="37"/>
      <c r="S89" s="37"/>
      <c r="T89" s="37"/>
      <c r="U89" s="37"/>
    </row>
    <row r="90" spans="2:21" x14ac:dyDescent="0.25">
      <c r="B90" s="37"/>
      <c r="C90" s="270" t="s">
        <v>1133</v>
      </c>
      <c r="D90" s="264" t="s">
        <v>1134</v>
      </c>
      <c r="E90" s="37" t="s">
        <v>151</v>
      </c>
      <c r="F90" s="37"/>
      <c r="G90" s="37"/>
      <c r="H90" s="37"/>
      <c r="I90" s="37"/>
      <c r="J90" s="37"/>
      <c r="K90" s="37"/>
      <c r="L90" s="37">
        <v>1</v>
      </c>
      <c r="M90" s="37"/>
      <c r="N90" s="37"/>
      <c r="O90" s="37"/>
      <c r="P90" s="37"/>
      <c r="Q90" s="37"/>
      <c r="R90" s="37"/>
      <c r="S90" s="37"/>
      <c r="T90" s="37"/>
      <c r="U90" s="37"/>
    </row>
    <row r="93" spans="2:21" x14ac:dyDescent="0.25">
      <c r="B93" s="1289" t="s">
        <v>747</v>
      </c>
      <c r="C93" s="1289"/>
      <c r="D93" s="1289"/>
      <c r="E93" s="283"/>
      <c r="F93" s="283"/>
      <c r="G93" s="283"/>
      <c r="H93" s="283"/>
      <c r="I93" s="283"/>
      <c r="J93" s="283"/>
      <c r="K93" s="283"/>
      <c r="L93" s="283"/>
      <c r="M93" s="283"/>
      <c r="N93" s="283"/>
      <c r="O93" s="283"/>
      <c r="P93" s="283"/>
      <c r="Q93" s="283"/>
      <c r="R93" s="283"/>
      <c r="S93" s="283"/>
      <c r="T93" s="283"/>
    </row>
    <row r="94" spans="2:21" x14ac:dyDescent="0.25">
      <c r="B94" s="283"/>
      <c r="C94" s="284"/>
      <c r="D94" s="284"/>
      <c r="E94" s="284"/>
      <c r="F94" s="12"/>
      <c r="G94" s="37"/>
      <c r="H94" s="37"/>
      <c r="I94" s="1127" t="s">
        <v>593</v>
      </c>
      <c r="J94" s="1127"/>
      <c r="K94" s="1127"/>
      <c r="L94" s="1127"/>
      <c r="M94" s="1127"/>
      <c r="N94" s="1127"/>
      <c r="O94" s="1127"/>
      <c r="P94" s="1127"/>
      <c r="Q94" s="1127"/>
      <c r="R94" s="1127"/>
      <c r="S94" s="1127"/>
      <c r="T94" s="283"/>
    </row>
    <row r="95" spans="2:21" x14ac:dyDescent="0.25">
      <c r="B95" s="1290" t="s">
        <v>0</v>
      </c>
      <c r="C95" s="1290" t="s">
        <v>1</v>
      </c>
      <c r="D95" s="1290" t="s">
        <v>2</v>
      </c>
      <c r="E95" s="1291" t="s">
        <v>748</v>
      </c>
      <c r="F95" s="1220" t="s">
        <v>604</v>
      </c>
      <c r="G95" s="1291" t="s">
        <v>592</v>
      </c>
      <c r="H95" s="1220" t="s">
        <v>4</v>
      </c>
      <c r="I95" s="1292" t="s">
        <v>603</v>
      </c>
      <c r="J95" s="1126" t="s">
        <v>594</v>
      </c>
      <c r="K95" s="1127" t="s">
        <v>595</v>
      </c>
      <c r="L95" s="1127"/>
      <c r="M95" s="1127"/>
      <c r="N95" s="1127" t="s">
        <v>596</v>
      </c>
      <c r="O95" s="1127"/>
      <c r="P95" s="1127"/>
      <c r="Q95" s="1127"/>
      <c r="R95" s="1127"/>
      <c r="S95" s="1127"/>
      <c r="T95" s="283"/>
    </row>
    <row r="96" spans="2:21" x14ac:dyDescent="0.25">
      <c r="B96" s="1290"/>
      <c r="C96" s="1290"/>
      <c r="D96" s="1290"/>
      <c r="E96" s="1291"/>
      <c r="F96" s="1220"/>
      <c r="G96" s="1291"/>
      <c r="H96" s="1220"/>
      <c r="I96" s="1292"/>
      <c r="J96" s="1126"/>
      <c r="K96" s="1268" t="s">
        <v>8</v>
      </c>
      <c r="L96" s="1268" t="s">
        <v>597</v>
      </c>
      <c r="M96" s="1268" t="s">
        <v>1066</v>
      </c>
      <c r="N96" s="1126" t="s">
        <v>598</v>
      </c>
      <c r="O96" s="1126" t="s">
        <v>599</v>
      </c>
      <c r="P96" s="1126" t="s">
        <v>600</v>
      </c>
      <c r="Q96" s="1280" t="s">
        <v>1063</v>
      </c>
      <c r="R96" s="1126" t="s">
        <v>601</v>
      </c>
      <c r="S96" s="1293" t="s">
        <v>661</v>
      </c>
      <c r="T96" s="1293" t="s">
        <v>602</v>
      </c>
    </row>
    <row r="97" spans="2:20" x14ac:dyDescent="0.25">
      <c r="B97" s="1290"/>
      <c r="C97" s="1290"/>
      <c r="D97" s="1290"/>
      <c r="E97" s="1291"/>
      <c r="F97" s="1220"/>
      <c r="G97" s="1291"/>
      <c r="H97" s="1220"/>
      <c r="I97" s="1292"/>
      <c r="J97" s="1126"/>
      <c r="K97" s="1268"/>
      <c r="L97" s="1268"/>
      <c r="M97" s="1268"/>
      <c r="N97" s="1126"/>
      <c r="O97" s="1126"/>
      <c r="P97" s="1126"/>
      <c r="Q97" s="1280"/>
      <c r="R97" s="1126"/>
      <c r="S97" s="1293"/>
      <c r="T97" s="1293"/>
    </row>
    <row r="98" spans="2:20" ht="30" x14ac:dyDescent="0.25">
      <c r="B98" s="37">
        <v>1</v>
      </c>
      <c r="C98" s="38" t="s">
        <v>1142</v>
      </c>
      <c r="D98" s="39" t="s">
        <v>649</v>
      </c>
      <c r="E98" s="37" t="s">
        <v>214</v>
      </c>
      <c r="F98" s="37">
        <v>1</v>
      </c>
      <c r="G98" s="37"/>
      <c r="H98" s="37" t="s">
        <v>1143</v>
      </c>
      <c r="I98" s="37">
        <v>0</v>
      </c>
      <c r="J98" s="37">
        <v>0</v>
      </c>
      <c r="K98" s="37">
        <v>0</v>
      </c>
      <c r="L98" s="37">
        <v>0</v>
      </c>
      <c r="M98" s="37">
        <v>2</v>
      </c>
      <c r="N98" s="37">
        <v>0</v>
      </c>
      <c r="O98" s="37">
        <v>0</v>
      </c>
      <c r="P98" s="37">
        <v>0</v>
      </c>
      <c r="Q98" s="37">
        <v>0</v>
      </c>
      <c r="R98" s="37">
        <v>0</v>
      </c>
      <c r="S98" s="37">
        <v>0</v>
      </c>
      <c r="T98" s="103">
        <v>0</v>
      </c>
    </row>
    <row r="99" spans="2:20" x14ac:dyDescent="0.25">
      <c r="B99" s="37">
        <v>2</v>
      </c>
      <c r="C99" s="37" t="s">
        <v>1144</v>
      </c>
      <c r="D99" s="39" t="s">
        <v>1145</v>
      </c>
      <c r="E99" s="37" t="s">
        <v>214</v>
      </c>
      <c r="F99" s="37">
        <v>1</v>
      </c>
      <c r="G99" s="37"/>
      <c r="H99" s="37" t="s">
        <v>1146</v>
      </c>
      <c r="I99" s="37">
        <v>0</v>
      </c>
      <c r="J99" s="37">
        <v>0</v>
      </c>
      <c r="K99" s="37">
        <v>0</v>
      </c>
      <c r="L99" s="37">
        <v>0</v>
      </c>
      <c r="M99" s="37">
        <v>2</v>
      </c>
      <c r="N99" s="37">
        <v>0</v>
      </c>
      <c r="O99" s="37">
        <v>0</v>
      </c>
      <c r="P99" s="37">
        <v>0</v>
      </c>
      <c r="Q99" s="37">
        <v>0</v>
      </c>
      <c r="R99" s="37">
        <v>0</v>
      </c>
      <c r="S99" s="37">
        <v>0</v>
      </c>
      <c r="T99" s="37">
        <v>0</v>
      </c>
    </row>
    <row r="100" spans="2:20" ht="30" x14ac:dyDescent="0.25">
      <c r="B100" s="37">
        <v>3</v>
      </c>
      <c r="C100" s="38" t="s">
        <v>1147</v>
      </c>
      <c r="D100" s="39" t="s">
        <v>1145</v>
      </c>
      <c r="E100" s="37" t="s">
        <v>214</v>
      </c>
      <c r="F100" s="37">
        <v>1</v>
      </c>
      <c r="G100" s="37"/>
      <c r="H100" s="37" t="s">
        <v>1148</v>
      </c>
      <c r="I100" s="37">
        <v>0</v>
      </c>
      <c r="J100" s="37">
        <v>0</v>
      </c>
      <c r="K100" s="37">
        <v>0</v>
      </c>
      <c r="L100" s="37">
        <v>0</v>
      </c>
      <c r="M100" s="37">
        <v>3</v>
      </c>
      <c r="N100" s="37">
        <v>0</v>
      </c>
      <c r="O100" s="37">
        <v>0</v>
      </c>
      <c r="P100" s="37">
        <v>0</v>
      </c>
      <c r="Q100" s="37">
        <v>0</v>
      </c>
      <c r="R100" s="37">
        <v>0</v>
      </c>
      <c r="S100" s="37">
        <v>0</v>
      </c>
      <c r="T100" s="37">
        <v>0</v>
      </c>
    </row>
    <row r="101" spans="2:20" x14ac:dyDescent="0.25">
      <c r="B101" s="37">
        <v>4</v>
      </c>
      <c r="C101" s="38" t="s">
        <v>1149</v>
      </c>
      <c r="D101" s="39" t="s">
        <v>1145</v>
      </c>
      <c r="E101" s="37" t="s">
        <v>214</v>
      </c>
      <c r="F101" s="37">
        <v>1</v>
      </c>
      <c r="G101" s="37"/>
      <c r="H101" s="37" t="s">
        <v>1150</v>
      </c>
      <c r="I101" s="37">
        <v>0</v>
      </c>
      <c r="J101" s="37">
        <v>0</v>
      </c>
      <c r="K101" s="37">
        <v>0</v>
      </c>
      <c r="L101" s="37">
        <v>0</v>
      </c>
      <c r="M101" s="37">
        <v>2</v>
      </c>
      <c r="N101" s="37">
        <v>0</v>
      </c>
      <c r="O101" s="37">
        <v>0</v>
      </c>
      <c r="P101" s="37">
        <v>0</v>
      </c>
      <c r="Q101" s="37">
        <v>0</v>
      </c>
      <c r="R101" s="37">
        <v>0</v>
      </c>
      <c r="S101" s="37">
        <v>0</v>
      </c>
      <c r="T101" s="37">
        <v>0</v>
      </c>
    </row>
    <row r="102" spans="2:20" x14ac:dyDescent="0.25">
      <c r="B102" s="37">
        <v>5</v>
      </c>
      <c r="C102" s="38" t="s">
        <v>1151</v>
      </c>
      <c r="D102" s="39" t="s">
        <v>1145</v>
      </c>
      <c r="E102" s="37" t="s">
        <v>214</v>
      </c>
      <c r="F102" s="37">
        <v>1</v>
      </c>
      <c r="G102" s="37"/>
      <c r="H102" s="37" t="s">
        <v>1152</v>
      </c>
      <c r="I102" s="37">
        <v>0</v>
      </c>
      <c r="J102" s="37">
        <v>0</v>
      </c>
      <c r="K102" s="37">
        <v>0</v>
      </c>
      <c r="L102" s="37">
        <v>0</v>
      </c>
      <c r="M102" s="37">
        <v>2</v>
      </c>
      <c r="N102" s="37">
        <v>0</v>
      </c>
      <c r="O102" s="37">
        <v>0</v>
      </c>
      <c r="P102" s="37">
        <v>0</v>
      </c>
      <c r="Q102" s="37">
        <v>0</v>
      </c>
      <c r="R102" s="37">
        <v>0</v>
      </c>
      <c r="S102" s="37">
        <v>0</v>
      </c>
      <c r="T102" s="37">
        <v>0</v>
      </c>
    </row>
    <row r="103" spans="2:20" x14ac:dyDescent="0.25">
      <c r="B103" s="37">
        <v>6</v>
      </c>
      <c r="C103" s="38" t="s">
        <v>1153</v>
      </c>
      <c r="D103" s="39" t="s">
        <v>1145</v>
      </c>
      <c r="E103" s="37" t="s">
        <v>214</v>
      </c>
      <c r="F103" s="37">
        <v>1</v>
      </c>
      <c r="G103" s="37"/>
      <c r="H103" s="37" t="s">
        <v>1154</v>
      </c>
      <c r="I103" s="37">
        <v>0</v>
      </c>
      <c r="J103" s="37">
        <v>0</v>
      </c>
      <c r="K103" s="37">
        <v>0</v>
      </c>
      <c r="L103" s="37">
        <v>0</v>
      </c>
      <c r="M103" s="37">
        <v>2</v>
      </c>
      <c r="N103" s="37">
        <v>0</v>
      </c>
      <c r="O103" s="37">
        <v>0</v>
      </c>
      <c r="P103" s="37">
        <v>0</v>
      </c>
      <c r="Q103" s="37">
        <v>0</v>
      </c>
      <c r="R103" s="37">
        <v>0</v>
      </c>
      <c r="S103" s="37">
        <v>0</v>
      </c>
      <c r="T103" s="37">
        <v>0</v>
      </c>
    </row>
    <row r="104" spans="2:20" x14ac:dyDescent="0.25">
      <c r="B104" s="37">
        <v>7</v>
      </c>
      <c r="C104" s="38" t="s">
        <v>1155</v>
      </c>
      <c r="D104" s="39" t="s">
        <v>1145</v>
      </c>
      <c r="E104" s="37" t="s">
        <v>214</v>
      </c>
      <c r="F104" s="37">
        <v>1</v>
      </c>
      <c r="G104" s="37"/>
      <c r="H104" s="37" t="s">
        <v>1156</v>
      </c>
      <c r="I104" s="37">
        <v>0</v>
      </c>
      <c r="J104" s="37">
        <v>0</v>
      </c>
      <c r="K104" s="37">
        <v>0</v>
      </c>
      <c r="L104" s="37">
        <v>0</v>
      </c>
      <c r="M104" s="37">
        <v>3</v>
      </c>
      <c r="N104" s="37">
        <v>0</v>
      </c>
      <c r="O104" s="37">
        <v>0</v>
      </c>
      <c r="P104" s="37">
        <v>0</v>
      </c>
      <c r="Q104" s="37">
        <v>0</v>
      </c>
      <c r="R104" s="37">
        <v>0</v>
      </c>
      <c r="S104" s="37">
        <v>0</v>
      </c>
      <c r="T104" s="37">
        <v>0</v>
      </c>
    </row>
    <row r="105" spans="2:20" x14ac:dyDescent="0.25">
      <c r="B105" s="37">
        <v>8</v>
      </c>
      <c r="C105" s="38" t="s">
        <v>1157</v>
      </c>
      <c r="D105" s="39" t="s">
        <v>1145</v>
      </c>
      <c r="E105" s="37" t="s">
        <v>214</v>
      </c>
      <c r="F105" s="37">
        <v>1</v>
      </c>
      <c r="G105" s="37"/>
      <c r="H105" s="37" t="s">
        <v>1158</v>
      </c>
      <c r="I105" s="37">
        <v>0</v>
      </c>
      <c r="J105" s="37">
        <v>0</v>
      </c>
      <c r="K105" s="37">
        <v>0</v>
      </c>
      <c r="L105" s="37">
        <v>0</v>
      </c>
      <c r="M105" s="37">
        <v>3</v>
      </c>
      <c r="N105" s="37">
        <v>0</v>
      </c>
      <c r="O105" s="37">
        <v>0</v>
      </c>
      <c r="P105" s="37">
        <v>0</v>
      </c>
      <c r="Q105" s="37">
        <v>0</v>
      </c>
      <c r="R105" s="37">
        <v>0</v>
      </c>
      <c r="S105" s="37">
        <v>0</v>
      </c>
      <c r="T105" s="37">
        <v>0</v>
      </c>
    </row>
    <row r="106" spans="2:20" x14ac:dyDescent="0.25">
      <c r="B106" s="37">
        <v>9</v>
      </c>
      <c r="C106" s="38" t="s">
        <v>1159</v>
      </c>
      <c r="D106" s="39" t="s">
        <v>1145</v>
      </c>
      <c r="E106" s="37" t="s">
        <v>214</v>
      </c>
      <c r="F106" s="37">
        <v>1</v>
      </c>
      <c r="G106" s="37"/>
      <c r="H106" s="37" t="s">
        <v>1160</v>
      </c>
      <c r="I106" s="37">
        <v>0</v>
      </c>
      <c r="J106" s="37">
        <v>0</v>
      </c>
      <c r="K106" s="37">
        <v>0</v>
      </c>
      <c r="L106" s="37">
        <v>0</v>
      </c>
      <c r="M106" s="37">
        <v>3</v>
      </c>
      <c r="N106" s="37">
        <v>0</v>
      </c>
      <c r="O106" s="37">
        <v>0</v>
      </c>
      <c r="P106" s="37">
        <v>0</v>
      </c>
      <c r="Q106" s="37">
        <v>0</v>
      </c>
      <c r="R106" s="37">
        <v>0</v>
      </c>
      <c r="S106" s="37">
        <v>0</v>
      </c>
      <c r="T106" s="37">
        <v>0</v>
      </c>
    </row>
    <row r="107" spans="2:20" x14ac:dyDescent="0.25">
      <c r="B107" s="37">
        <v>10</v>
      </c>
      <c r="C107" s="38" t="s">
        <v>1161</v>
      </c>
      <c r="D107" s="39" t="s">
        <v>1145</v>
      </c>
      <c r="E107" s="37" t="s">
        <v>214</v>
      </c>
      <c r="F107" s="37">
        <v>1</v>
      </c>
      <c r="G107" s="37"/>
      <c r="H107" s="37" t="s">
        <v>1162</v>
      </c>
      <c r="I107" s="37">
        <v>0</v>
      </c>
      <c r="J107" s="37">
        <v>0</v>
      </c>
      <c r="K107" s="37">
        <v>0</v>
      </c>
      <c r="L107" s="37">
        <v>0</v>
      </c>
      <c r="M107" s="37">
        <v>1</v>
      </c>
      <c r="N107" s="37">
        <v>0</v>
      </c>
      <c r="O107" s="37">
        <v>0</v>
      </c>
      <c r="P107" s="37">
        <v>0</v>
      </c>
      <c r="Q107" s="37">
        <v>0</v>
      </c>
      <c r="R107" s="37">
        <v>0</v>
      </c>
      <c r="S107" s="37">
        <v>0</v>
      </c>
      <c r="T107" s="37">
        <v>0</v>
      </c>
    </row>
    <row r="108" spans="2:20" x14ac:dyDescent="0.25">
      <c r="B108" s="37">
        <v>11</v>
      </c>
      <c r="C108" s="38" t="s">
        <v>1163</v>
      </c>
      <c r="D108" s="39" t="s">
        <v>1145</v>
      </c>
      <c r="E108" s="37" t="s">
        <v>214</v>
      </c>
      <c r="F108" s="37">
        <v>1</v>
      </c>
      <c r="G108" s="37"/>
      <c r="H108" s="37" t="s">
        <v>1164</v>
      </c>
      <c r="I108" s="37">
        <v>0</v>
      </c>
      <c r="J108" s="37" t="s">
        <v>1165</v>
      </c>
      <c r="K108" s="37">
        <v>0</v>
      </c>
      <c r="L108" s="37">
        <v>0</v>
      </c>
      <c r="M108" s="37">
        <v>3</v>
      </c>
      <c r="N108" s="37">
        <v>1</v>
      </c>
      <c r="O108" s="37">
        <v>0</v>
      </c>
      <c r="P108" s="37">
        <v>0</v>
      </c>
      <c r="Q108" s="37">
        <v>0</v>
      </c>
      <c r="R108" s="37">
        <v>0</v>
      </c>
      <c r="S108" s="37" t="s">
        <v>663</v>
      </c>
      <c r="T108" s="37">
        <v>0</v>
      </c>
    </row>
    <row r="109" spans="2:20" x14ac:dyDescent="0.25">
      <c r="B109" s="37">
        <v>12</v>
      </c>
      <c r="C109" s="38" t="s">
        <v>1166</v>
      </c>
      <c r="D109" s="40" t="s">
        <v>1145</v>
      </c>
      <c r="E109" s="37" t="s">
        <v>214</v>
      </c>
      <c r="F109" s="37">
        <v>1</v>
      </c>
      <c r="G109" s="37"/>
      <c r="H109" s="37" t="s">
        <v>1167</v>
      </c>
      <c r="I109" s="37">
        <v>0</v>
      </c>
      <c r="J109" s="37" t="s">
        <v>1168</v>
      </c>
      <c r="K109" s="37">
        <v>0</v>
      </c>
      <c r="L109" s="37">
        <v>0</v>
      </c>
      <c r="M109" s="37">
        <v>2</v>
      </c>
      <c r="N109" s="37">
        <v>1</v>
      </c>
      <c r="O109" s="37">
        <v>0</v>
      </c>
      <c r="P109" s="37">
        <v>0</v>
      </c>
      <c r="Q109" s="37">
        <v>0</v>
      </c>
      <c r="R109" s="37">
        <v>0</v>
      </c>
      <c r="S109" s="37" t="s">
        <v>663</v>
      </c>
      <c r="T109" s="37">
        <v>0</v>
      </c>
    </row>
    <row r="110" spans="2:20" x14ac:dyDescent="0.25">
      <c r="B110" s="37">
        <v>13</v>
      </c>
      <c r="C110" s="38" t="s">
        <v>1169</v>
      </c>
      <c r="D110" s="40" t="s">
        <v>1145</v>
      </c>
      <c r="E110" s="37" t="s">
        <v>214</v>
      </c>
      <c r="F110" s="37">
        <v>1</v>
      </c>
      <c r="G110" s="37"/>
      <c r="H110" s="37" t="s">
        <v>1170</v>
      </c>
      <c r="I110" s="37">
        <v>0</v>
      </c>
      <c r="J110" s="37">
        <v>0</v>
      </c>
      <c r="K110" s="37">
        <v>0</v>
      </c>
      <c r="L110" s="37">
        <v>0</v>
      </c>
      <c r="M110" s="37">
        <v>5</v>
      </c>
      <c r="N110" s="37">
        <v>0</v>
      </c>
      <c r="O110" s="37">
        <v>0</v>
      </c>
      <c r="P110" s="37">
        <v>0</v>
      </c>
      <c r="Q110" s="37">
        <v>0</v>
      </c>
      <c r="R110" s="37">
        <v>0</v>
      </c>
      <c r="S110" s="37">
        <v>0</v>
      </c>
      <c r="T110" s="37">
        <v>0</v>
      </c>
    </row>
    <row r="111" spans="2:20" x14ac:dyDescent="0.25">
      <c r="B111" s="37">
        <v>14</v>
      </c>
      <c r="C111" s="38" t="s">
        <v>1171</v>
      </c>
      <c r="D111" s="37" t="s">
        <v>1145</v>
      </c>
      <c r="E111" s="37" t="s">
        <v>214</v>
      </c>
      <c r="F111" s="37">
        <v>1</v>
      </c>
      <c r="G111" s="37"/>
      <c r="H111" s="37" t="s">
        <v>1172</v>
      </c>
      <c r="I111" s="37">
        <v>0</v>
      </c>
      <c r="J111" s="37">
        <v>0</v>
      </c>
      <c r="K111" s="37">
        <v>0</v>
      </c>
      <c r="L111" s="37">
        <v>0</v>
      </c>
      <c r="M111" s="37">
        <v>2</v>
      </c>
      <c r="N111" s="37">
        <v>0</v>
      </c>
      <c r="O111" s="37">
        <v>0</v>
      </c>
      <c r="P111" s="37">
        <v>0</v>
      </c>
      <c r="Q111" s="37">
        <v>0</v>
      </c>
      <c r="R111" s="37">
        <v>0</v>
      </c>
      <c r="S111" s="37">
        <v>0</v>
      </c>
      <c r="T111" s="37">
        <v>0</v>
      </c>
    </row>
    <row r="112" spans="2:20" ht="30" x14ac:dyDescent="0.25">
      <c r="B112" s="37">
        <v>15</v>
      </c>
      <c r="C112" s="38" t="s">
        <v>638</v>
      </c>
      <c r="D112" s="39" t="s">
        <v>647</v>
      </c>
      <c r="E112" s="37" t="s">
        <v>214</v>
      </c>
      <c r="F112" s="37">
        <v>1</v>
      </c>
      <c r="G112" s="37"/>
      <c r="H112" s="37" t="s">
        <v>1173</v>
      </c>
      <c r="I112" s="37">
        <v>0</v>
      </c>
      <c r="J112" s="37" t="s">
        <v>1168</v>
      </c>
      <c r="K112" s="37">
        <v>0</v>
      </c>
      <c r="L112" s="37">
        <v>0</v>
      </c>
      <c r="M112" s="37">
        <v>4</v>
      </c>
      <c r="N112" s="37">
        <v>1</v>
      </c>
      <c r="O112" s="37">
        <v>0</v>
      </c>
      <c r="P112" s="37">
        <v>1</v>
      </c>
      <c r="Q112" s="37">
        <v>0</v>
      </c>
      <c r="R112" s="37">
        <v>0</v>
      </c>
      <c r="S112" s="37" t="s">
        <v>1174</v>
      </c>
      <c r="T112" s="37">
        <v>0</v>
      </c>
    </row>
    <row r="113" spans="2:20" x14ac:dyDescent="0.25">
      <c r="B113" s="37">
        <v>16</v>
      </c>
      <c r="C113" s="38" t="s">
        <v>639</v>
      </c>
      <c r="D113" s="40" t="s">
        <v>648</v>
      </c>
      <c r="E113" s="37" t="s">
        <v>214</v>
      </c>
      <c r="F113" s="37">
        <v>1</v>
      </c>
      <c r="G113" s="37"/>
      <c r="H113" s="37" t="s">
        <v>1175</v>
      </c>
      <c r="I113" s="37">
        <v>0</v>
      </c>
      <c r="J113" s="37" t="s">
        <v>1176</v>
      </c>
      <c r="K113" s="37">
        <v>0</v>
      </c>
      <c r="L113" s="37">
        <v>0</v>
      </c>
      <c r="M113" s="37">
        <v>4</v>
      </c>
      <c r="N113" s="37">
        <v>1</v>
      </c>
      <c r="O113" s="37">
        <v>0</v>
      </c>
      <c r="P113" s="37">
        <v>1</v>
      </c>
      <c r="Q113" s="37">
        <v>0</v>
      </c>
      <c r="R113" s="37">
        <v>0</v>
      </c>
      <c r="S113" s="37" t="s">
        <v>663</v>
      </c>
      <c r="T113" s="37">
        <v>0</v>
      </c>
    </row>
    <row r="114" spans="2:20" x14ac:dyDescent="0.25">
      <c r="B114" s="37">
        <v>17</v>
      </c>
      <c r="C114" s="38" t="s">
        <v>640</v>
      </c>
      <c r="D114" s="40" t="s">
        <v>650</v>
      </c>
      <c r="E114" s="37" t="s">
        <v>214</v>
      </c>
      <c r="F114" s="37">
        <v>1</v>
      </c>
      <c r="G114" s="37"/>
      <c r="H114" s="37" t="s">
        <v>1177</v>
      </c>
      <c r="I114" s="37">
        <v>0</v>
      </c>
      <c r="J114" s="37" t="s">
        <v>1176</v>
      </c>
      <c r="K114" s="37">
        <v>0</v>
      </c>
      <c r="L114" s="37">
        <v>0</v>
      </c>
      <c r="M114" s="37">
        <v>4</v>
      </c>
      <c r="N114" s="37">
        <v>1</v>
      </c>
      <c r="O114" s="37">
        <v>0</v>
      </c>
      <c r="P114" s="37">
        <v>1</v>
      </c>
      <c r="Q114" s="37">
        <v>0</v>
      </c>
      <c r="R114" s="37">
        <v>0</v>
      </c>
      <c r="S114" s="37" t="s">
        <v>663</v>
      </c>
      <c r="T114" s="37">
        <v>0</v>
      </c>
    </row>
    <row r="115" spans="2:20" x14ac:dyDescent="0.25">
      <c r="B115" s="37">
        <v>18</v>
      </c>
      <c r="C115" s="38" t="s">
        <v>641</v>
      </c>
      <c r="D115" s="40" t="s">
        <v>651</v>
      </c>
      <c r="E115" s="37" t="s">
        <v>214</v>
      </c>
      <c r="F115" s="37">
        <v>1</v>
      </c>
      <c r="G115" s="37"/>
      <c r="H115" s="37" t="s">
        <v>1178</v>
      </c>
      <c r="I115" s="37">
        <v>0</v>
      </c>
      <c r="J115" s="37" t="s">
        <v>1179</v>
      </c>
      <c r="K115" s="37">
        <v>0</v>
      </c>
      <c r="L115" s="37">
        <v>0</v>
      </c>
      <c r="M115" s="37">
        <v>4</v>
      </c>
      <c r="N115" s="37">
        <v>1</v>
      </c>
      <c r="O115" s="37">
        <v>0</v>
      </c>
      <c r="P115" s="37">
        <v>1</v>
      </c>
      <c r="Q115" s="37">
        <v>0</v>
      </c>
      <c r="R115" s="37">
        <v>0</v>
      </c>
      <c r="S115" s="37" t="s">
        <v>663</v>
      </c>
      <c r="T115" s="37">
        <v>0</v>
      </c>
    </row>
    <row r="116" spans="2:20" x14ac:dyDescent="0.25">
      <c r="B116" s="37">
        <v>19</v>
      </c>
      <c r="C116" s="38" t="s">
        <v>642</v>
      </c>
      <c r="D116" s="40" t="s">
        <v>652</v>
      </c>
      <c r="E116" s="37" t="s">
        <v>214</v>
      </c>
      <c r="F116" s="37">
        <v>1</v>
      </c>
      <c r="G116" s="37"/>
      <c r="H116" s="37" t="s">
        <v>1180</v>
      </c>
      <c r="I116" s="37">
        <v>0</v>
      </c>
      <c r="J116" s="37" t="s">
        <v>1181</v>
      </c>
      <c r="K116" s="37">
        <v>0</v>
      </c>
      <c r="L116" s="37">
        <v>0</v>
      </c>
      <c r="M116" s="37">
        <v>2</v>
      </c>
      <c r="N116" s="37">
        <v>1</v>
      </c>
      <c r="O116" s="37">
        <v>0</v>
      </c>
      <c r="P116" s="37">
        <v>1</v>
      </c>
      <c r="Q116" s="37">
        <v>0</v>
      </c>
      <c r="R116" s="37">
        <v>0</v>
      </c>
      <c r="S116" s="37" t="s">
        <v>663</v>
      </c>
      <c r="T116" s="37">
        <v>0</v>
      </c>
    </row>
    <row r="117" spans="2:20" x14ac:dyDescent="0.25">
      <c r="B117" s="37">
        <v>20</v>
      </c>
      <c r="C117" s="38" t="s">
        <v>643</v>
      </c>
      <c r="D117" s="40" t="s">
        <v>653</v>
      </c>
      <c r="E117" s="37" t="s">
        <v>214</v>
      </c>
      <c r="F117" s="37">
        <v>1</v>
      </c>
      <c r="G117" s="37"/>
      <c r="H117" s="37" t="s">
        <v>1182</v>
      </c>
      <c r="I117" s="37">
        <v>0</v>
      </c>
      <c r="J117" s="37">
        <v>0</v>
      </c>
      <c r="K117" s="37">
        <v>0</v>
      </c>
      <c r="L117" s="37">
        <v>0</v>
      </c>
      <c r="M117" s="37">
        <v>0</v>
      </c>
      <c r="N117" s="37">
        <v>0</v>
      </c>
      <c r="O117" s="37">
        <v>0</v>
      </c>
      <c r="P117" s="37">
        <v>0</v>
      </c>
      <c r="Q117" s="37">
        <v>0</v>
      </c>
      <c r="R117" s="37">
        <v>0</v>
      </c>
      <c r="S117" s="37">
        <v>0</v>
      </c>
      <c r="T117" s="103">
        <v>0</v>
      </c>
    </row>
    <row r="118" spans="2:20" x14ac:dyDescent="0.25">
      <c r="B118" s="37">
        <v>21</v>
      </c>
      <c r="C118" s="38" t="s">
        <v>644</v>
      </c>
      <c r="D118" s="40" t="s">
        <v>1098</v>
      </c>
      <c r="E118" s="37" t="s">
        <v>214</v>
      </c>
      <c r="F118" s="37">
        <v>1</v>
      </c>
      <c r="G118" s="37"/>
      <c r="H118" s="37" t="s">
        <v>1183</v>
      </c>
      <c r="I118" s="37">
        <v>2</v>
      </c>
      <c r="J118" s="37" t="s">
        <v>1168</v>
      </c>
      <c r="K118" s="37">
        <v>0</v>
      </c>
      <c r="L118" s="37">
        <v>0</v>
      </c>
      <c r="M118" s="37">
        <v>0</v>
      </c>
      <c r="N118" s="37">
        <v>1</v>
      </c>
      <c r="O118" s="37">
        <v>0</v>
      </c>
      <c r="P118" s="37">
        <v>1</v>
      </c>
      <c r="Q118" s="37">
        <v>0</v>
      </c>
      <c r="R118" s="37">
        <v>0</v>
      </c>
      <c r="S118" s="37" t="s">
        <v>663</v>
      </c>
      <c r="T118" s="37">
        <v>0</v>
      </c>
    </row>
    <row r="119" spans="2:20" x14ac:dyDescent="0.25">
      <c r="B119" s="37">
        <v>22</v>
      </c>
      <c r="C119" s="38" t="s">
        <v>645</v>
      </c>
      <c r="D119" s="40" t="s">
        <v>655</v>
      </c>
      <c r="E119" s="37" t="s">
        <v>214</v>
      </c>
      <c r="F119" s="37">
        <v>1</v>
      </c>
      <c r="G119" s="37"/>
      <c r="H119" s="37" t="s">
        <v>1184</v>
      </c>
      <c r="I119" s="37">
        <v>0</v>
      </c>
      <c r="J119" s="37" t="s">
        <v>1168</v>
      </c>
      <c r="K119" s="37">
        <v>5</v>
      </c>
      <c r="L119" s="37"/>
      <c r="M119" s="37"/>
      <c r="N119" s="37">
        <v>1</v>
      </c>
      <c r="O119" s="37">
        <v>0</v>
      </c>
      <c r="P119" s="37">
        <v>1</v>
      </c>
      <c r="Q119" s="37">
        <v>0</v>
      </c>
      <c r="R119" s="37">
        <v>0</v>
      </c>
      <c r="S119" s="37" t="s">
        <v>663</v>
      </c>
      <c r="T119" s="285">
        <v>0</v>
      </c>
    </row>
    <row r="120" spans="2:20" x14ac:dyDescent="0.25">
      <c r="B120" s="37">
        <v>23</v>
      </c>
      <c r="C120" s="38" t="s">
        <v>646</v>
      </c>
      <c r="D120" s="40" t="s">
        <v>656</v>
      </c>
      <c r="E120" s="37" t="s">
        <v>214</v>
      </c>
      <c r="F120" s="37">
        <v>1</v>
      </c>
      <c r="G120" s="37"/>
      <c r="H120" s="37" t="s">
        <v>1185</v>
      </c>
      <c r="I120" s="37">
        <v>0</v>
      </c>
      <c r="J120" s="37" t="s">
        <v>1168</v>
      </c>
      <c r="K120" s="37">
        <v>4</v>
      </c>
      <c r="L120" s="37">
        <v>0</v>
      </c>
      <c r="M120" s="37">
        <v>0</v>
      </c>
      <c r="N120" s="37">
        <v>1</v>
      </c>
      <c r="O120" s="37">
        <v>0</v>
      </c>
      <c r="P120" s="37">
        <v>1</v>
      </c>
      <c r="Q120" s="37">
        <v>0</v>
      </c>
      <c r="R120" s="37">
        <v>0</v>
      </c>
      <c r="S120" s="37" t="s">
        <v>663</v>
      </c>
      <c r="T120" s="103">
        <v>0</v>
      </c>
    </row>
    <row r="121" spans="2:20" x14ac:dyDescent="0.25">
      <c r="B121" s="37">
        <v>24</v>
      </c>
      <c r="C121" s="38" t="s">
        <v>710</v>
      </c>
      <c r="D121" s="37" t="s">
        <v>657</v>
      </c>
      <c r="E121" s="37" t="s">
        <v>214</v>
      </c>
      <c r="F121" s="37">
        <v>1</v>
      </c>
      <c r="G121" s="37"/>
      <c r="H121" s="37" t="s">
        <v>1186</v>
      </c>
      <c r="I121" s="37">
        <v>0</v>
      </c>
      <c r="J121" s="37" t="s">
        <v>1187</v>
      </c>
      <c r="K121" s="37">
        <v>0</v>
      </c>
      <c r="L121" s="37">
        <v>0</v>
      </c>
      <c r="M121" s="37">
        <v>0</v>
      </c>
      <c r="N121" s="37">
        <v>1</v>
      </c>
      <c r="O121" s="37">
        <v>0</v>
      </c>
      <c r="P121" s="37">
        <v>1</v>
      </c>
      <c r="Q121" s="37">
        <v>1</v>
      </c>
      <c r="R121" s="37">
        <v>0</v>
      </c>
      <c r="S121" s="37" t="s">
        <v>663</v>
      </c>
      <c r="T121" s="37">
        <v>0</v>
      </c>
    </row>
    <row r="122" spans="2:20" x14ac:dyDescent="0.25">
      <c r="B122" s="37">
        <v>25</v>
      </c>
      <c r="C122" s="38" t="s">
        <v>746</v>
      </c>
      <c r="D122" s="37" t="s">
        <v>745</v>
      </c>
      <c r="E122" s="37" t="s">
        <v>214</v>
      </c>
      <c r="F122" s="37">
        <v>1</v>
      </c>
      <c r="G122" s="37"/>
      <c r="H122" s="37" t="s">
        <v>1188</v>
      </c>
      <c r="I122" s="37">
        <v>0</v>
      </c>
      <c r="J122" s="37" t="s">
        <v>1189</v>
      </c>
      <c r="K122" s="37">
        <v>0</v>
      </c>
      <c r="L122" s="37">
        <v>0</v>
      </c>
      <c r="M122" s="37">
        <v>0</v>
      </c>
      <c r="N122" s="37">
        <v>1</v>
      </c>
      <c r="O122" s="37">
        <v>0</v>
      </c>
      <c r="P122" s="37">
        <v>0</v>
      </c>
      <c r="Q122" s="37">
        <v>0</v>
      </c>
      <c r="R122" s="37">
        <v>0</v>
      </c>
      <c r="S122" s="37" t="s">
        <v>1190</v>
      </c>
      <c r="T122" s="37">
        <v>0</v>
      </c>
    </row>
    <row r="126" spans="2:20" x14ac:dyDescent="0.25">
      <c r="B126" s="286" t="s">
        <v>1218</v>
      </c>
      <c r="C126" s="286" t="s">
        <v>1122</v>
      </c>
      <c r="D126" s="286" t="s">
        <v>1191</v>
      </c>
    </row>
    <row r="127" spans="2:20" x14ac:dyDescent="0.25">
      <c r="B127" s="286" t="s">
        <v>1217</v>
      </c>
      <c r="C127" s="286" t="s">
        <v>1216</v>
      </c>
      <c r="D127" s="286" t="s">
        <v>1191</v>
      </c>
    </row>
    <row r="128" spans="2:20" x14ac:dyDescent="0.25">
      <c r="B128" s="286" t="s">
        <v>1215</v>
      </c>
      <c r="C128" s="286" t="s">
        <v>1124</v>
      </c>
      <c r="D128" s="286" t="s">
        <v>1191</v>
      </c>
    </row>
    <row r="129" spans="2:4" x14ac:dyDescent="0.25">
      <c r="B129" s="286" t="s">
        <v>1215</v>
      </c>
      <c r="C129" s="286" t="s">
        <v>1124</v>
      </c>
      <c r="D129" s="286" t="s">
        <v>1191</v>
      </c>
    </row>
    <row r="130" spans="2:4" x14ac:dyDescent="0.25">
      <c r="B130" s="286" t="s">
        <v>1214</v>
      </c>
      <c r="C130" s="286" t="s">
        <v>1126</v>
      </c>
      <c r="D130" s="286" t="s">
        <v>1191</v>
      </c>
    </row>
    <row r="131" spans="2:4" x14ac:dyDescent="0.25">
      <c r="B131" s="286" t="s">
        <v>1214</v>
      </c>
      <c r="C131" s="286" t="s">
        <v>1126</v>
      </c>
      <c r="D131" s="286" t="s">
        <v>1191</v>
      </c>
    </row>
    <row r="132" spans="2:4" x14ac:dyDescent="0.25">
      <c r="B132" s="286" t="s">
        <v>1213</v>
      </c>
      <c r="C132" s="286" t="s">
        <v>1110</v>
      </c>
      <c r="D132" s="286" t="s">
        <v>1191</v>
      </c>
    </row>
    <row r="133" spans="2:4" x14ac:dyDescent="0.25">
      <c r="B133" s="286" t="s">
        <v>1213</v>
      </c>
      <c r="C133" s="286" t="s">
        <v>1110</v>
      </c>
      <c r="D133" s="286" t="s">
        <v>1191</v>
      </c>
    </row>
    <row r="134" spans="2:4" x14ac:dyDescent="0.25">
      <c r="B134" s="286" t="s">
        <v>1212</v>
      </c>
      <c r="C134" s="286" t="s">
        <v>1128</v>
      </c>
      <c r="D134" s="286" t="s">
        <v>1191</v>
      </c>
    </row>
    <row r="135" spans="2:4" x14ac:dyDescent="0.25">
      <c r="B135" s="286" t="s">
        <v>1212</v>
      </c>
      <c r="C135" s="286" t="s">
        <v>1128</v>
      </c>
      <c r="D135" s="286" t="s">
        <v>1191</v>
      </c>
    </row>
    <row r="136" spans="2:4" x14ac:dyDescent="0.25">
      <c r="B136" s="286" t="s">
        <v>1211</v>
      </c>
      <c r="C136" s="286" t="s">
        <v>1112</v>
      </c>
      <c r="D136" s="286" t="s">
        <v>1191</v>
      </c>
    </row>
    <row r="137" spans="2:4" x14ac:dyDescent="0.25">
      <c r="B137" s="286" t="s">
        <v>1211</v>
      </c>
      <c r="C137" s="286" t="s">
        <v>1112</v>
      </c>
      <c r="D137" s="286" t="s">
        <v>1191</v>
      </c>
    </row>
    <row r="138" spans="2:4" x14ac:dyDescent="0.25">
      <c r="B138" s="286" t="s">
        <v>1210</v>
      </c>
      <c r="C138" s="286" t="s">
        <v>1130</v>
      </c>
      <c r="D138" s="286" t="s">
        <v>1191</v>
      </c>
    </row>
    <row r="139" spans="2:4" x14ac:dyDescent="0.25">
      <c r="B139" s="286" t="s">
        <v>1209</v>
      </c>
      <c r="C139" s="286" t="s">
        <v>1134</v>
      </c>
      <c r="D139" s="286" t="s">
        <v>1191</v>
      </c>
    </row>
    <row r="140" spans="2:4" x14ac:dyDescent="0.25">
      <c r="B140" s="286" t="s">
        <v>1208</v>
      </c>
      <c r="C140" s="286" t="s">
        <v>1114</v>
      </c>
      <c r="D140" s="286" t="s">
        <v>1191</v>
      </c>
    </row>
    <row r="141" spans="2:4" x14ac:dyDescent="0.25">
      <c r="B141" s="286" t="s">
        <v>1207</v>
      </c>
      <c r="C141" s="286" t="s">
        <v>1132</v>
      </c>
      <c r="D141" s="286" t="s">
        <v>1191</v>
      </c>
    </row>
    <row r="142" spans="2:4" x14ac:dyDescent="0.25">
      <c r="B142" s="286" t="s">
        <v>1207</v>
      </c>
      <c r="C142" s="286" t="s">
        <v>1132</v>
      </c>
      <c r="D142" s="286" t="s">
        <v>1191</v>
      </c>
    </row>
    <row r="143" spans="2:4" x14ac:dyDescent="0.25">
      <c r="B143" s="286" t="s">
        <v>1206</v>
      </c>
      <c r="C143" s="286" t="s">
        <v>1120</v>
      </c>
      <c r="D143" s="286" t="s">
        <v>1191</v>
      </c>
    </row>
    <row r="144" spans="2:4" x14ac:dyDescent="0.25">
      <c r="B144" s="286" t="s">
        <v>1205</v>
      </c>
      <c r="C144" s="286" t="s">
        <v>1118</v>
      </c>
      <c r="D144" s="286" t="s">
        <v>1191</v>
      </c>
    </row>
    <row r="145" spans="2:4" x14ac:dyDescent="0.25">
      <c r="B145" s="286" t="s">
        <v>1204</v>
      </c>
      <c r="C145" s="286" t="s">
        <v>1116</v>
      </c>
      <c r="D145" s="286" t="s">
        <v>1191</v>
      </c>
    </row>
    <row r="146" spans="2:4" x14ac:dyDescent="0.25">
      <c r="B146" s="286" t="s">
        <v>1204</v>
      </c>
      <c r="C146" s="286" t="s">
        <v>1116</v>
      </c>
      <c r="D146" s="286" t="s">
        <v>1191</v>
      </c>
    </row>
    <row r="147" spans="2:4" x14ac:dyDescent="0.25">
      <c r="B147" s="286" t="s">
        <v>1203</v>
      </c>
      <c r="C147" s="286" t="s">
        <v>1202</v>
      </c>
      <c r="D147" s="286" t="s">
        <v>1191</v>
      </c>
    </row>
    <row r="148" spans="2:4" x14ac:dyDescent="0.25">
      <c r="B148" s="286" t="s">
        <v>1201</v>
      </c>
      <c r="C148" s="286" t="s">
        <v>1200</v>
      </c>
      <c r="D148" s="286" t="s">
        <v>1191</v>
      </c>
    </row>
    <row r="149" spans="2:4" x14ac:dyDescent="0.25">
      <c r="B149" s="286" t="s">
        <v>1201</v>
      </c>
      <c r="C149" s="286" t="s">
        <v>1200</v>
      </c>
      <c r="D149" s="286" t="s">
        <v>1191</v>
      </c>
    </row>
    <row r="150" spans="2:4" x14ac:dyDescent="0.25">
      <c r="B150" s="286" t="s">
        <v>1199</v>
      </c>
      <c r="C150" s="286" t="s">
        <v>1198</v>
      </c>
      <c r="D150" s="286" t="s">
        <v>1191</v>
      </c>
    </row>
    <row r="151" spans="2:4" x14ac:dyDescent="0.25">
      <c r="B151" s="286" t="s">
        <v>1197</v>
      </c>
      <c r="C151" s="286" t="s">
        <v>1196</v>
      </c>
      <c r="D151" s="286" t="s">
        <v>1191</v>
      </c>
    </row>
    <row r="152" spans="2:4" x14ac:dyDescent="0.25">
      <c r="B152" s="286" t="s">
        <v>1195</v>
      </c>
      <c r="C152" s="286" t="s">
        <v>1194</v>
      </c>
      <c r="D152" s="286"/>
    </row>
    <row r="153" spans="2:4" x14ac:dyDescent="0.25">
      <c r="B153" s="286" t="s">
        <v>1193</v>
      </c>
      <c r="C153" s="286" t="s">
        <v>1192</v>
      </c>
      <c r="D153" s="286" t="s">
        <v>1191</v>
      </c>
    </row>
    <row r="154" spans="2:4" x14ac:dyDescent="0.25">
      <c r="B154" s="286" t="s">
        <v>1193</v>
      </c>
      <c r="C154" s="286" t="s">
        <v>1192</v>
      </c>
      <c r="D154" s="286" t="s">
        <v>1191</v>
      </c>
    </row>
  </sheetData>
  <customSheetViews>
    <customSheetView guid="{F9E77D3E-9512-4655-8DC5-CBCB6D76B9C5}" scale="90" topLeftCell="A4">
      <selection activeCell="A25" sqref="A25:XFD26"/>
      <pageMargins left="0.7" right="0.7" top="0.75" bottom="0.75" header="0.3" footer="0.3"/>
      <pageSetup paperSize="9" orientation="portrait" r:id="rId1"/>
    </customSheetView>
    <customSheetView guid="{D9685D2E-3084-4AF6-8DBA-5592BEF27847}" scale="90" topLeftCell="A4">
      <selection activeCell="A25" sqref="A25:XFD26"/>
      <pageMargins left="0.7" right="0.7" top="0.75" bottom="0.75" header="0.3" footer="0.3"/>
      <pageSetup paperSize="9" orientation="portrait" horizontalDpi="0" verticalDpi="0" r:id="rId2"/>
    </customSheetView>
    <customSheetView guid="{1B6A4866-A5AB-480B-A411-F20888958AF4}" scale="90" topLeftCell="A4">
      <selection activeCell="A25" sqref="A25:XFD26"/>
      <pageMargins left="0.7" right="0.7" top="0.75" bottom="0.75" header="0.3" footer="0.3"/>
      <pageSetup paperSize="9" orientation="portrait" horizontalDpi="0" verticalDpi="0" r:id="rId3"/>
    </customSheetView>
    <customSheetView guid="{5448D88C-FF86-4D3F-8490-F2F239C6F324}" scale="90" topLeftCell="A4">
      <selection activeCell="A25" sqref="A25:XFD26"/>
      <pageMargins left="0.7" right="0.7" top="0.75" bottom="0.75" header="0.3" footer="0.3"/>
      <pageSetup paperSize="9" orientation="portrait" horizontalDpi="0" verticalDpi="0" r:id="rId4"/>
    </customSheetView>
    <customSheetView guid="{BD98B3E9-7C13-41E6-82C5-392E91EC622B}" scale="90" topLeftCell="A4">
      <selection activeCell="A25" sqref="A25:XFD26"/>
      <pageMargins left="0.7" right="0.7" top="0.75" bottom="0.75" header="0.3" footer="0.3"/>
      <pageSetup paperSize="9" orientation="portrait" horizontalDpi="0" verticalDpi="0" r:id="rId5"/>
    </customSheetView>
    <customSheetView guid="{6EC6FC78-CAF0-4B41-BCBC-C0FF1BFCA410}" scale="90" topLeftCell="A4">
      <selection activeCell="A25" sqref="A25:XFD26"/>
      <pageMargins left="0.7" right="0.7" top="0.75" bottom="0.75" header="0.3" footer="0.3"/>
      <pageSetup paperSize="9" orientation="portrait" r:id="rId6"/>
    </customSheetView>
    <customSheetView guid="{EBBD5757-E7AD-4688-ABF4-2AE9E930BC4B}" scale="90" topLeftCell="A4">
      <selection activeCell="A25" sqref="A25:XFD26"/>
      <pageMargins left="0.7" right="0.7" top="0.75" bottom="0.75" header="0.3" footer="0.3"/>
      <pageSetup paperSize="9" orientation="portrait" r:id="rId7"/>
    </customSheetView>
    <customSheetView guid="{60861627-6CD5-4083-8CA7-D44B15F4A9CE}" scale="90" topLeftCell="A4">
      <selection activeCell="A25" sqref="A25:XFD26"/>
      <pageMargins left="0.7" right="0.7" top="0.75" bottom="0.75" header="0.3" footer="0.3"/>
      <pageSetup paperSize="9" orientation="portrait" r:id="rId8"/>
    </customSheetView>
  </customSheetViews>
  <mergeCells count="98">
    <mergeCell ref="Z8:AA8"/>
    <mergeCell ref="V9:W9"/>
    <mergeCell ref="X9:Y9"/>
    <mergeCell ref="Z9:AA9"/>
    <mergeCell ref="V8:W8"/>
    <mergeCell ref="X8:Y8"/>
    <mergeCell ref="S96:S97"/>
    <mergeCell ref="T96:T97"/>
    <mergeCell ref="N96:N97"/>
    <mergeCell ref="O96:O97"/>
    <mergeCell ref="P96:P97"/>
    <mergeCell ref="Q96:Q97"/>
    <mergeCell ref="R96:R97"/>
    <mergeCell ref="B93:D93"/>
    <mergeCell ref="I94:S94"/>
    <mergeCell ref="B95:B97"/>
    <mergeCell ref="C95:C97"/>
    <mergeCell ref="D95:D97"/>
    <mergeCell ref="E95:E97"/>
    <mergeCell ref="F95:F97"/>
    <mergeCell ref="G95:G97"/>
    <mergeCell ref="H95:H97"/>
    <mergeCell ref="I95:I97"/>
    <mergeCell ref="J95:J97"/>
    <mergeCell ref="K95:M95"/>
    <mergeCell ref="N95:S95"/>
    <mergeCell ref="K96:K97"/>
    <mergeCell ref="L96:L97"/>
    <mergeCell ref="M96:M97"/>
    <mergeCell ref="B7:D7"/>
    <mergeCell ref="J8:T8"/>
    <mergeCell ref="B9:B11"/>
    <mergeCell ref="C9:C11"/>
    <mergeCell ref="D9:D11"/>
    <mergeCell ref="E9:E11"/>
    <mergeCell ref="F9:F11"/>
    <mergeCell ref="U10:U11"/>
    <mergeCell ref="H9:H11"/>
    <mergeCell ref="I9:I11"/>
    <mergeCell ref="J9:J11"/>
    <mergeCell ref="K9:K11"/>
    <mergeCell ref="L9:N9"/>
    <mergeCell ref="O9:T9"/>
    <mergeCell ref="L10:L11"/>
    <mergeCell ref="M10:M11"/>
    <mergeCell ref="N10:N11"/>
    <mergeCell ref="O10:O11"/>
    <mergeCell ref="P10:P11"/>
    <mergeCell ref="Q10:Q11"/>
    <mergeCell ref="R10:R11"/>
    <mergeCell ref="S10:S11"/>
    <mergeCell ref="T10:T11"/>
    <mergeCell ref="B61:D61"/>
    <mergeCell ref="J62:T62"/>
    <mergeCell ref="B63:B65"/>
    <mergeCell ref="C63:C65"/>
    <mergeCell ref="D63:D65"/>
    <mergeCell ref="E63:E65"/>
    <mergeCell ref="F63:F65"/>
    <mergeCell ref="H63:H65"/>
    <mergeCell ref="I63:I65"/>
    <mergeCell ref="J63:J65"/>
    <mergeCell ref="K63:K65"/>
    <mergeCell ref="L63:N63"/>
    <mergeCell ref="O63:T63"/>
    <mergeCell ref="L64:L65"/>
    <mergeCell ref="M64:M65"/>
    <mergeCell ref="N64:N65"/>
    <mergeCell ref="T64:T65"/>
    <mergeCell ref="U64:U65"/>
    <mergeCell ref="O64:O65"/>
    <mergeCell ref="P64:P65"/>
    <mergeCell ref="Q64:Q65"/>
    <mergeCell ref="R64:R65"/>
    <mergeCell ref="S64:S65"/>
    <mergeCell ref="B34:D34"/>
    <mergeCell ref="J34:T34"/>
    <mergeCell ref="B35:B37"/>
    <mergeCell ref="C35:C37"/>
    <mergeCell ref="D35:D37"/>
    <mergeCell ref="E35:E37"/>
    <mergeCell ref="F35:F37"/>
    <mergeCell ref="H35:H37"/>
    <mergeCell ref="I35:I37"/>
    <mergeCell ref="J35:J37"/>
    <mergeCell ref="K35:K37"/>
    <mergeCell ref="L35:N35"/>
    <mergeCell ref="O35:T35"/>
    <mergeCell ref="L36:L37"/>
    <mergeCell ref="M36:M37"/>
    <mergeCell ref="N36:N37"/>
    <mergeCell ref="T36:T37"/>
    <mergeCell ref="U36:U37"/>
    <mergeCell ref="O36:O37"/>
    <mergeCell ref="P36:P37"/>
    <mergeCell ref="Q36:Q37"/>
    <mergeCell ref="R36:R37"/>
    <mergeCell ref="S36:S37"/>
  </mergeCells>
  <pageMargins left="0.7" right="0.7" top="0.75" bottom="0.75" header="0.3" footer="0.3"/>
  <pageSetup paperSize="9" orientation="portrait"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5:D150"/>
  <sheetViews>
    <sheetView workbookViewId="0">
      <selection activeCell="G149" sqref="G149"/>
    </sheetView>
  </sheetViews>
  <sheetFormatPr defaultRowHeight="15" x14ac:dyDescent="0.25"/>
  <cols>
    <col min="1" max="1" width="9.140625" style="221"/>
    <col min="2" max="2" width="54.5703125" customWidth="1"/>
    <col min="3" max="3" width="23.5703125" customWidth="1"/>
  </cols>
  <sheetData>
    <row r="5" spans="1:4" x14ac:dyDescent="0.25">
      <c r="A5" s="220" t="s">
        <v>0</v>
      </c>
      <c r="B5" s="203" t="s">
        <v>1</v>
      </c>
      <c r="C5" s="203" t="s">
        <v>2</v>
      </c>
      <c r="D5" s="63"/>
    </row>
    <row r="6" spans="1:4" x14ac:dyDescent="0.25">
      <c r="A6" s="220">
        <v>1</v>
      </c>
      <c r="B6" s="203" t="s">
        <v>50</v>
      </c>
      <c r="C6" s="203" t="s">
        <v>49</v>
      </c>
      <c r="D6" s="201"/>
    </row>
    <row r="7" spans="1:4" x14ac:dyDescent="0.25">
      <c r="A7" s="220">
        <v>2</v>
      </c>
      <c r="B7" s="203" t="s">
        <v>111</v>
      </c>
      <c r="C7" s="203" t="s">
        <v>112</v>
      </c>
      <c r="D7" s="201"/>
    </row>
    <row r="8" spans="1:4" x14ac:dyDescent="0.25">
      <c r="A8" s="220">
        <v>3</v>
      </c>
      <c r="B8" s="203" t="s">
        <v>105</v>
      </c>
      <c r="C8" s="203" t="s">
        <v>106</v>
      </c>
      <c r="D8" s="201"/>
    </row>
    <row r="9" spans="1:4" x14ac:dyDescent="0.25">
      <c r="A9" s="220">
        <v>4</v>
      </c>
      <c r="B9" s="203" t="s">
        <v>107</v>
      </c>
      <c r="C9" s="203" t="s">
        <v>108</v>
      </c>
      <c r="D9" s="201"/>
    </row>
    <row r="10" spans="1:4" x14ac:dyDescent="0.25">
      <c r="A10" s="220">
        <v>5</v>
      </c>
      <c r="B10" s="203" t="s">
        <v>113</v>
      </c>
      <c r="C10" s="203" t="s">
        <v>114</v>
      </c>
      <c r="D10" s="201"/>
    </row>
    <row r="11" spans="1:4" x14ac:dyDescent="0.25">
      <c r="A11" s="220">
        <v>6</v>
      </c>
      <c r="B11" s="203" t="s">
        <v>40</v>
      </c>
      <c r="C11" s="203" t="s">
        <v>47</v>
      </c>
      <c r="D11" s="201"/>
    </row>
    <row r="12" spans="1:4" x14ac:dyDescent="0.25">
      <c r="A12" s="220">
        <v>7</v>
      </c>
      <c r="B12" s="208" t="s">
        <v>488</v>
      </c>
      <c r="C12" s="205" t="s">
        <v>489</v>
      </c>
      <c r="D12" s="186"/>
    </row>
    <row r="13" spans="1:4" x14ac:dyDescent="0.25">
      <c r="A13" s="220">
        <v>8</v>
      </c>
      <c r="B13" s="203" t="s">
        <v>98</v>
      </c>
      <c r="C13" s="203" t="s">
        <v>97</v>
      </c>
      <c r="D13" s="63"/>
    </row>
    <row r="14" spans="1:4" x14ac:dyDescent="0.25">
      <c r="A14" s="220">
        <v>9</v>
      </c>
      <c r="B14" s="203" t="s">
        <v>96</v>
      </c>
      <c r="C14" s="203" t="s">
        <v>95</v>
      </c>
      <c r="D14" s="63"/>
    </row>
    <row r="15" spans="1:4" x14ac:dyDescent="0.25">
      <c r="A15" s="220">
        <v>10</v>
      </c>
      <c r="B15" s="203" t="s">
        <v>116</v>
      </c>
      <c r="C15" s="203" t="s">
        <v>115</v>
      </c>
      <c r="D15" s="63"/>
    </row>
    <row r="16" spans="1:4" x14ac:dyDescent="0.25">
      <c r="A16" s="220">
        <v>11</v>
      </c>
      <c r="B16" s="203" t="s">
        <v>90</v>
      </c>
      <c r="C16" s="203" t="s">
        <v>89</v>
      </c>
      <c r="D16" s="63"/>
    </row>
    <row r="17" spans="1:4" x14ac:dyDescent="0.25">
      <c r="A17" s="220">
        <v>12</v>
      </c>
      <c r="B17" s="203" t="s">
        <v>83</v>
      </c>
      <c r="C17" s="203" t="s">
        <v>588</v>
      </c>
      <c r="D17" s="63"/>
    </row>
    <row r="18" spans="1:4" x14ac:dyDescent="0.25">
      <c r="A18" s="220">
        <v>13</v>
      </c>
      <c r="B18" s="203" t="s">
        <v>80</v>
      </c>
      <c r="C18" s="203" t="s">
        <v>79</v>
      </c>
      <c r="D18" s="63"/>
    </row>
    <row r="19" spans="1:4" x14ac:dyDescent="0.25">
      <c r="A19" s="220">
        <v>14</v>
      </c>
      <c r="B19" s="203" t="s">
        <v>82</v>
      </c>
      <c r="C19" s="203" t="s">
        <v>81</v>
      </c>
      <c r="D19" s="63"/>
    </row>
    <row r="20" spans="1:4" x14ac:dyDescent="0.25">
      <c r="A20" s="220">
        <v>15</v>
      </c>
      <c r="B20" s="204" t="s">
        <v>66</v>
      </c>
      <c r="C20" s="203" t="s">
        <v>65</v>
      </c>
      <c r="D20" s="63"/>
    </row>
    <row r="21" spans="1:4" x14ac:dyDescent="0.25">
      <c r="A21" s="220">
        <v>16</v>
      </c>
      <c r="B21" s="203" t="s">
        <v>281</v>
      </c>
      <c r="C21" s="203" t="s">
        <v>48</v>
      </c>
      <c r="D21" s="63"/>
    </row>
    <row r="22" spans="1:4" x14ac:dyDescent="0.25">
      <c r="A22" s="220">
        <v>17</v>
      </c>
      <c r="B22" s="203" t="s">
        <v>43</v>
      </c>
      <c r="C22" s="203" t="s">
        <v>44</v>
      </c>
      <c r="D22" s="63"/>
    </row>
    <row r="23" spans="1:4" x14ac:dyDescent="0.25">
      <c r="A23" s="220">
        <v>18</v>
      </c>
      <c r="B23" s="203" t="s">
        <v>46</v>
      </c>
      <c r="C23" s="203" t="s">
        <v>45</v>
      </c>
      <c r="D23" s="63"/>
    </row>
    <row r="24" spans="1:4" x14ac:dyDescent="0.25">
      <c r="A24" s="220">
        <v>19</v>
      </c>
      <c r="B24" s="203" t="s">
        <v>53</v>
      </c>
      <c r="C24" s="203" t="s">
        <v>54</v>
      </c>
      <c r="D24" s="63"/>
    </row>
    <row r="25" spans="1:4" x14ac:dyDescent="0.25">
      <c r="A25" s="220">
        <v>20</v>
      </c>
      <c r="B25" s="204" t="s">
        <v>55</v>
      </c>
      <c r="C25" s="203" t="s">
        <v>56</v>
      </c>
      <c r="D25" s="63"/>
    </row>
    <row r="26" spans="1:4" x14ac:dyDescent="0.25">
      <c r="A26" s="220">
        <v>21</v>
      </c>
      <c r="B26" s="203" t="s">
        <v>464</v>
      </c>
      <c r="C26" s="203" t="s">
        <v>465</v>
      </c>
      <c r="D26" s="63"/>
    </row>
    <row r="27" spans="1:4" x14ac:dyDescent="0.25">
      <c r="A27" s="220">
        <v>22</v>
      </c>
      <c r="B27" s="204" t="s">
        <v>63</v>
      </c>
      <c r="C27" s="203" t="s">
        <v>64</v>
      </c>
      <c r="D27" s="63"/>
    </row>
    <row r="28" spans="1:4" x14ac:dyDescent="0.25">
      <c r="A28" s="220">
        <v>23</v>
      </c>
      <c r="B28" s="203" t="s">
        <v>156</v>
      </c>
      <c r="C28" s="203" t="s">
        <v>161</v>
      </c>
      <c r="D28" s="63"/>
    </row>
    <row r="29" spans="1:4" x14ac:dyDescent="0.25">
      <c r="A29" s="220">
        <v>24</v>
      </c>
      <c r="B29" s="203" t="s">
        <v>1068</v>
      </c>
      <c r="C29" s="217" t="s">
        <v>1067</v>
      </c>
      <c r="D29" s="63"/>
    </row>
    <row r="30" spans="1:4" ht="30" x14ac:dyDescent="0.25">
      <c r="A30" s="220">
        <v>25</v>
      </c>
      <c r="B30" s="204" t="s">
        <v>159</v>
      </c>
      <c r="C30" s="203" t="s">
        <v>164</v>
      </c>
      <c r="D30" s="63"/>
    </row>
    <row r="31" spans="1:4" x14ac:dyDescent="0.25">
      <c r="A31" s="220">
        <v>26</v>
      </c>
      <c r="B31" s="203" t="s">
        <v>175</v>
      </c>
      <c r="C31" s="203" t="s">
        <v>176</v>
      </c>
      <c r="D31" s="63"/>
    </row>
    <row r="32" spans="1:4" x14ac:dyDescent="0.25">
      <c r="A32" s="220">
        <v>27</v>
      </c>
      <c r="B32" s="203" t="s">
        <v>173</v>
      </c>
      <c r="C32" s="203" t="s">
        <v>174</v>
      </c>
      <c r="D32" s="63"/>
    </row>
    <row r="33" spans="1:4" x14ac:dyDescent="0.25">
      <c r="A33" s="220">
        <v>28</v>
      </c>
      <c r="B33" s="203" t="s">
        <v>187</v>
      </c>
      <c r="C33" s="203" t="s">
        <v>186</v>
      </c>
      <c r="D33" s="63"/>
    </row>
    <row r="34" spans="1:4" x14ac:dyDescent="0.25">
      <c r="A34" s="220">
        <v>29</v>
      </c>
      <c r="B34" s="203" t="s">
        <v>1069</v>
      </c>
      <c r="C34" s="203" t="s">
        <v>185</v>
      </c>
      <c r="D34" s="63"/>
    </row>
    <row r="35" spans="1:4" x14ac:dyDescent="0.25">
      <c r="A35" s="220">
        <v>30</v>
      </c>
      <c r="B35" s="203" t="s">
        <v>587</v>
      </c>
      <c r="C35" s="203" t="s">
        <v>192</v>
      </c>
      <c r="D35" s="63"/>
    </row>
    <row r="36" spans="1:4" x14ac:dyDescent="0.25">
      <c r="A36" s="220">
        <v>31</v>
      </c>
      <c r="B36" s="216" t="s">
        <v>1071</v>
      </c>
      <c r="C36" s="216" t="s">
        <v>1070</v>
      </c>
      <c r="D36" s="63"/>
    </row>
    <row r="37" spans="1:4" x14ac:dyDescent="0.25">
      <c r="A37" s="220">
        <v>32</v>
      </c>
      <c r="B37" s="203" t="s">
        <v>195</v>
      </c>
      <c r="C37" s="203" t="s">
        <v>196</v>
      </c>
      <c r="D37" s="63"/>
    </row>
    <row r="38" spans="1:4" x14ac:dyDescent="0.25">
      <c r="A38" s="220">
        <v>33</v>
      </c>
      <c r="B38" s="203" t="s">
        <v>204</v>
      </c>
      <c r="C38" s="203" t="s">
        <v>205</v>
      </c>
      <c r="D38" s="63"/>
    </row>
    <row r="39" spans="1:4" x14ac:dyDescent="0.25">
      <c r="A39" s="220">
        <v>34</v>
      </c>
      <c r="B39" s="203" t="s">
        <v>199</v>
      </c>
      <c r="C39" s="203" t="s">
        <v>200</v>
      </c>
      <c r="D39" s="63"/>
    </row>
    <row r="40" spans="1:4" x14ac:dyDescent="0.25">
      <c r="A40" s="220">
        <v>35</v>
      </c>
      <c r="B40" s="216" t="s">
        <v>212</v>
      </c>
      <c r="C40" s="203" t="s">
        <v>211</v>
      </c>
      <c r="D40" s="63"/>
    </row>
    <row r="41" spans="1:4" x14ac:dyDescent="0.25">
      <c r="A41" s="220">
        <v>36</v>
      </c>
      <c r="B41" s="203" t="s">
        <v>197</v>
      </c>
      <c r="C41" s="203" t="s">
        <v>198</v>
      </c>
      <c r="D41" s="63"/>
    </row>
    <row r="42" spans="1:4" x14ac:dyDescent="0.25">
      <c r="A42" s="220">
        <v>37</v>
      </c>
      <c r="B42" s="205" t="s">
        <v>130</v>
      </c>
      <c r="C42" s="205" t="s">
        <v>129</v>
      </c>
      <c r="D42" s="63"/>
    </row>
    <row r="43" spans="1:4" x14ac:dyDescent="0.25">
      <c r="A43" s="220">
        <v>38</v>
      </c>
      <c r="B43" s="203" t="s">
        <v>704</v>
      </c>
      <c r="C43" s="203" t="s">
        <v>703</v>
      </c>
      <c r="D43" s="63"/>
    </row>
    <row r="44" spans="1:4" x14ac:dyDescent="0.25">
      <c r="A44" s="220">
        <v>39</v>
      </c>
      <c r="B44" s="203" t="s">
        <v>169</v>
      </c>
      <c r="C44" s="203" t="s">
        <v>170</v>
      </c>
      <c r="D44" s="63"/>
    </row>
    <row r="45" spans="1:4" x14ac:dyDescent="0.25">
      <c r="A45" s="220">
        <v>40</v>
      </c>
      <c r="B45" s="203" t="s">
        <v>171</v>
      </c>
      <c r="C45" s="203" t="s">
        <v>172</v>
      </c>
      <c r="D45" s="63"/>
    </row>
    <row r="46" spans="1:4" x14ac:dyDescent="0.25">
      <c r="A46" s="220">
        <v>41</v>
      </c>
      <c r="B46" s="203" t="s">
        <v>1072</v>
      </c>
      <c r="C46" s="203" t="s">
        <v>194</v>
      </c>
      <c r="D46" s="63"/>
    </row>
    <row r="47" spans="1:4" x14ac:dyDescent="0.25">
      <c r="A47" s="220">
        <v>42</v>
      </c>
      <c r="B47" s="205" t="s">
        <v>132</v>
      </c>
      <c r="C47" s="205" t="s">
        <v>131</v>
      </c>
      <c r="D47" s="63"/>
    </row>
    <row r="48" spans="1:4" ht="30" x14ac:dyDescent="0.25">
      <c r="A48" s="220">
        <v>43</v>
      </c>
      <c r="B48" s="204" t="s">
        <v>246</v>
      </c>
      <c r="C48" s="203" t="s">
        <v>245</v>
      </c>
      <c r="D48" s="63"/>
    </row>
    <row r="49" spans="1:4" x14ac:dyDescent="0.25">
      <c r="A49" s="220">
        <v>44</v>
      </c>
      <c r="B49" s="203" t="s">
        <v>240</v>
      </c>
      <c r="C49" s="203" t="s">
        <v>241</v>
      </c>
      <c r="D49" s="63"/>
    </row>
    <row r="50" spans="1:4" x14ac:dyDescent="0.25">
      <c r="A50" s="220">
        <v>45</v>
      </c>
      <c r="B50" s="205" t="s">
        <v>15</v>
      </c>
      <c r="C50" s="205" t="s">
        <v>16</v>
      </c>
      <c r="D50" s="202"/>
    </row>
    <row r="51" spans="1:4" x14ac:dyDescent="0.25">
      <c r="A51" s="220">
        <v>46</v>
      </c>
      <c r="B51" s="205" t="s">
        <v>1073</v>
      </c>
      <c r="C51" s="205" t="s">
        <v>17</v>
      </c>
      <c r="D51" s="202"/>
    </row>
    <row r="52" spans="1:4" x14ac:dyDescent="0.25">
      <c r="A52" s="220">
        <v>47</v>
      </c>
      <c r="B52" s="203" t="s">
        <v>463</v>
      </c>
      <c r="C52" s="203" t="s">
        <v>462</v>
      </c>
    </row>
    <row r="53" spans="1:4" x14ac:dyDescent="0.25">
      <c r="A53" s="220">
        <v>48</v>
      </c>
      <c r="B53" s="206" t="s">
        <v>517</v>
      </c>
      <c r="C53" s="207" t="s">
        <v>480</v>
      </c>
    </row>
    <row r="54" spans="1:4" x14ac:dyDescent="0.25">
      <c r="A54" s="220">
        <v>49</v>
      </c>
      <c r="B54" s="206" t="s">
        <v>502</v>
      </c>
      <c r="C54" s="207" t="s">
        <v>468</v>
      </c>
    </row>
    <row r="55" spans="1:4" x14ac:dyDescent="0.25">
      <c r="A55" s="220">
        <v>50</v>
      </c>
      <c r="B55" s="206" t="s">
        <v>520</v>
      </c>
      <c r="C55" s="207" t="s">
        <v>483</v>
      </c>
    </row>
    <row r="56" spans="1:4" x14ac:dyDescent="0.25">
      <c r="A56" s="220">
        <v>51</v>
      </c>
      <c r="B56" s="206" t="s">
        <v>503</v>
      </c>
      <c r="C56" s="207" t="s">
        <v>470</v>
      </c>
    </row>
    <row r="57" spans="1:4" x14ac:dyDescent="0.25">
      <c r="A57" s="220">
        <v>52</v>
      </c>
      <c r="B57" s="206" t="s">
        <v>504</v>
      </c>
      <c r="C57" s="207" t="s">
        <v>471</v>
      </c>
    </row>
    <row r="58" spans="1:4" x14ac:dyDescent="0.25">
      <c r="A58" s="220">
        <v>53</v>
      </c>
      <c r="B58" s="206" t="s">
        <v>505</v>
      </c>
      <c r="C58" s="207" t="s">
        <v>472</v>
      </c>
    </row>
    <row r="59" spans="1:4" x14ac:dyDescent="0.25">
      <c r="A59" s="220">
        <v>54</v>
      </c>
      <c r="B59" s="206" t="s">
        <v>507</v>
      </c>
      <c r="C59" s="207" t="s">
        <v>474</v>
      </c>
    </row>
    <row r="60" spans="1:4" x14ac:dyDescent="0.25">
      <c r="A60" s="220">
        <v>55</v>
      </c>
      <c r="B60" s="206" t="s">
        <v>513</v>
      </c>
      <c r="C60" s="207" t="s">
        <v>821</v>
      </c>
    </row>
    <row r="61" spans="1:4" x14ac:dyDescent="0.25">
      <c r="A61" s="220">
        <v>56</v>
      </c>
      <c r="B61" s="206" t="s">
        <v>537</v>
      </c>
      <c r="C61" s="203" t="s">
        <v>870</v>
      </c>
    </row>
    <row r="62" spans="1:4" x14ac:dyDescent="0.25">
      <c r="A62" s="220">
        <v>57</v>
      </c>
      <c r="B62" s="206" t="s">
        <v>536</v>
      </c>
      <c r="C62" s="203" t="s">
        <v>871</v>
      </c>
    </row>
    <row r="63" spans="1:4" x14ac:dyDescent="0.25">
      <c r="A63" s="220">
        <v>58</v>
      </c>
      <c r="B63" s="206" t="s">
        <v>539</v>
      </c>
      <c r="C63" s="203" t="s">
        <v>872</v>
      </c>
    </row>
    <row r="64" spans="1:4" x14ac:dyDescent="0.25">
      <c r="A64" s="220">
        <v>59</v>
      </c>
      <c r="B64" s="206" t="s">
        <v>541</v>
      </c>
      <c r="C64" s="203" t="s">
        <v>877</v>
      </c>
    </row>
    <row r="65" spans="1:3" x14ac:dyDescent="0.25">
      <c r="A65" s="220">
        <v>60</v>
      </c>
      <c r="B65" s="206" t="s">
        <v>543</v>
      </c>
      <c r="C65" s="203" t="s">
        <v>879</v>
      </c>
    </row>
    <row r="66" spans="1:3" x14ac:dyDescent="0.25">
      <c r="A66" s="220">
        <v>61</v>
      </c>
      <c r="B66" s="203" t="s">
        <v>902</v>
      </c>
      <c r="C66" s="203" t="s">
        <v>889</v>
      </c>
    </row>
    <row r="67" spans="1:3" x14ac:dyDescent="0.25">
      <c r="A67" s="220">
        <v>62</v>
      </c>
      <c r="B67" s="203" t="s">
        <v>903</v>
      </c>
      <c r="C67" s="203" t="s">
        <v>890</v>
      </c>
    </row>
    <row r="68" spans="1:3" x14ac:dyDescent="0.25">
      <c r="A68" s="220">
        <v>63</v>
      </c>
      <c r="B68" s="206" t="s">
        <v>543</v>
      </c>
      <c r="C68" s="203" t="s">
        <v>879</v>
      </c>
    </row>
    <row r="69" spans="1:3" x14ac:dyDescent="0.25">
      <c r="A69" s="220">
        <v>64</v>
      </c>
      <c r="B69" s="206" t="s">
        <v>547</v>
      </c>
      <c r="C69" s="203" t="s">
        <v>880</v>
      </c>
    </row>
    <row r="70" spans="1:3" x14ac:dyDescent="0.25">
      <c r="A70" s="220">
        <v>65</v>
      </c>
      <c r="B70" s="208" t="s">
        <v>70</v>
      </c>
      <c r="C70" s="205" t="s">
        <v>76</v>
      </c>
    </row>
    <row r="71" spans="1:3" x14ac:dyDescent="0.25">
      <c r="A71" s="220">
        <v>66</v>
      </c>
      <c r="B71" s="208" t="s">
        <v>71</v>
      </c>
      <c r="C71" s="205" t="s">
        <v>72</v>
      </c>
    </row>
    <row r="72" spans="1:3" x14ac:dyDescent="0.25">
      <c r="A72" s="220">
        <v>67</v>
      </c>
      <c r="B72" s="216" t="s">
        <v>924</v>
      </c>
      <c r="C72" s="209" t="s">
        <v>780</v>
      </c>
    </row>
    <row r="73" spans="1:3" x14ac:dyDescent="0.25">
      <c r="A73" s="220">
        <v>68</v>
      </c>
      <c r="B73" s="206" t="s">
        <v>580</v>
      </c>
      <c r="C73" s="210" t="s">
        <v>308</v>
      </c>
    </row>
    <row r="74" spans="1:3" x14ac:dyDescent="0.25">
      <c r="A74" s="220">
        <v>69</v>
      </c>
      <c r="B74" s="206" t="s">
        <v>582</v>
      </c>
      <c r="C74" s="210" t="s">
        <v>310</v>
      </c>
    </row>
    <row r="75" spans="1:3" x14ac:dyDescent="0.25">
      <c r="A75" s="220">
        <v>70</v>
      </c>
      <c r="B75" s="206" t="s">
        <v>584</v>
      </c>
      <c r="C75" s="210" t="s">
        <v>312</v>
      </c>
    </row>
    <row r="76" spans="1:3" x14ac:dyDescent="0.25">
      <c r="A76" s="220">
        <v>71</v>
      </c>
      <c r="B76" s="206" t="s">
        <v>583</v>
      </c>
      <c r="C76" s="210" t="s">
        <v>311</v>
      </c>
    </row>
    <row r="77" spans="1:3" x14ac:dyDescent="0.25">
      <c r="A77" s="220">
        <v>72</v>
      </c>
      <c r="B77" s="206" t="s">
        <v>581</v>
      </c>
      <c r="C77" s="210" t="s">
        <v>309</v>
      </c>
    </row>
    <row r="78" spans="1:3" x14ac:dyDescent="0.25">
      <c r="A78" s="220">
        <v>73</v>
      </c>
      <c r="B78" s="203" t="s">
        <v>1076</v>
      </c>
      <c r="C78" s="210" t="s">
        <v>1077</v>
      </c>
    </row>
    <row r="79" spans="1:3" x14ac:dyDescent="0.25">
      <c r="A79" s="220">
        <v>74</v>
      </c>
      <c r="B79" s="206" t="s">
        <v>372</v>
      </c>
      <c r="C79" s="210" t="s">
        <v>1077</v>
      </c>
    </row>
    <row r="80" spans="1:3" x14ac:dyDescent="0.25">
      <c r="A80" s="220">
        <v>75</v>
      </c>
      <c r="B80" s="203" t="s">
        <v>1086</v>
      </c>
      <c r="C80" s="210" t="s">
        <v>1077</v>
      </c>
    </row>
    <row r="81" spans="1:3" x14ac:dyDescent="0.25">
      <c r="A81" s="220">
        <v>76</v>
      </c>
      <c r="B81" s="203" t="s">
        <v>1085</v>
      </c>
      <c r="C81" s="210" t="s">
        <v>1077</v>
      </c>
    </row>
    <row r="82" spans="1:3" x14ac:dyDescent="0.25">
      <c r="A82" s="220">
        <v>77</v>
      </c>
      <c r="B82" s="203" t="s">
        <v>1078</v>
      </c>
      <c r="C82" s="210" t="s">
        <v>1077</v>
      </c>
    </row>
    <row r="83" spans="1:3" x14ac:dyDescent="0.25">
      <c r="A83" s="220">
        <v>78</v>
      </c>
      <c r="B83" s="203" t="s">
        <v>1079</v>
      </c>
      <c r="C83" s="210" t="s">
        <v>1077</v>
      </c>
    </row>
    <row r="84" spans="1:3" x14ac:dyDescent="0.25">
      <c r="A84" s="220">
        <v>79</v>
      </c>
      <c r="B84" s="203" t="s">
        <v>413</v>
      </c>
      <c r="C84" s="210" t="s">
        <v>1077</v>
      </c>
    </row>
    <row r="85" spans="1:3" x14ac:dyDescent="0.25">
      <c r="A85" s="220">
        <v>80</v>
      </c>
      <c r="B85" s="203" t="s">
        <v>1075</v>
      </c>
      <c r="C85" s="210" t="s">
        <v>1077</v>
      </c>
    </row>
    <row r="86" spans="1:3" x14ac:dyDescent="0.25">
      <c r="A86" s="220">
        <v>81</v>
      </c>
      <c r="B86" s="203" t="s">
        <v>1074</v>
      </c>
      <c r="C86" s="210" t="s">
        <v>1077</v>
      </c>
    </row>
    <row r="87" spans="1:3" x14ac:dyDescent="0.25">
      <c r="A87" s="220">
        <v>82</v>
      </c>
      <c r="B87" s="203" t="s">
        <v>1081</v>
      </c>
      <c r="C87" s="210" t="s">
        <v>1077</v>
      </c>
    </row>
    <row r="88" spans="1:3" x14ac:dyDescent="0.25">
      <c r="A88" s="220">
        <v>83</v>
      </c>
      <c r="B88" s="203" t="s">
        <v>1080</v>
      </c>
      <c r="C88" s="210" t="s">
        <v>1077</v>
      </c>
    </row>
    <row r="89" spans="1:3" x14ac:dyDescent="0.25">
      <c r="A89" s="220">
        <v>84</v>
      </c>
      <c r="B89" s="203" t="s">
        <v>1087</v>
      </c>
      <c r="C89" s="210" t="s">
        <v>1077</v>
      </c>
    </row>
    <row r="90" spans="1:3" x14ac:dyDescent="0.25">
      <c r="A90" s="220">
        <v>85</v>
      </c>
      <c r="B90" s="203" t="s">
        <v>1084</v>
      </c>
      <c r="C90" s="210" t="s">
        <v>1077</v>
      </c>
    </row>
    <row r="91" spans="1:3" x14ac:dyDescent="0.25">
      <c r="A91" s="220">
        <v>86</v>
      </c>
      <c r="B91" s="203" t="s">
        <v>1083</v>
      </c>
      <c r="C91" s="210" t="s">
        <v>1077</v>
      </c>
    </row>
    <row r="92" spans="1:3" x14ac:dyDescent="0.25">
      <c r="A92" s="220">
        <v>87</v>
      </c>
      <c r="B92" s="203" t="s">
        <v>1078</v>
      </c>
      <c r="C92" s="210" t="s">
        <v>1077</v>
      </c>
    </row>
    <row r="93" spans="1:3" x14ac:dyDescent="0.25">
      <c r="A93" s="220">
        <v>88</v>
      </c>
      <c r="B93" s="203" t="s">
        <v>1082</v>
      </c>
      <c r="C93" s="210" t="s">
        <v>1077</v>
      </c>
    </row>
    <row r="94" spans="1:3" x14ac:dyDescent="0.25">
      <c r="A94" s="220">
        <v>89</v>
      </c>
      <c r="B94" s="204" t="s">
        <v>529</v>
      </c>
      <c r="C94" s="203" t="s">
        <v>297</v>
      </c>
    </row>
    <row r="95" spans="1:3" x14ac:dyDescent="0.25">
      <c r="A95" s="220">
        <v>90</v>
      </c>
      <c r="B95" s="218" t="s">
        <v>521</v>
      </c>
      <c r="C95" s="203" t="s">
        <v>290</v>
      </c>
    </row>
    <row r="96" spans="1:3" x14ac:dyDescent="0.25">
      <c r="A96" s="220">
        <v>91</v>
      </c>
      <c r="B96" s="211" t="s">
        <v>561</v>
      </c>
      <c r="C96" s="212" t="s">
        <v>931</v>
      </c>
    </row>
    <row r="97" spans="1:3" x14ac:dyDescent="0.25">
      <c r="A97" s="220">
        <v>92</v>
      </c>
      <c r="B97" s="213" t="s">
        <v>937</v>
      </c>
      <c r="C97" s="212" t="s">
        <v>929</v>
      </c>
    </row>
    <row r="98" spans="1:3" x14ac:dyDescent="0.25">
      <c r="A98" s="220">
        <v>93</v>
      </c>
      <c r="B98" s="203" t="s">
        <v>634</v>
      </c>
      <c r="C98" s="203" t="s">
        <v>774</v>
      </c>
    </row>
    <row r="99" spans="1:3" x14ac:dyDescent="0.25">
      <c r="A99" s="220">
        <v>94</v>
      </c>
      <c r="B99" s="203" t="s">
        <v>628</v>
      </c>
      <c r="C99" s="203" t="s">
        <v>768</v>
      </c>
    </row>
    <row r="100" spans="1:3" x14ac:dyDescent="0.25">
      <c r="A100" s="220">
        <v>95</v>
      </c>
      <c r="B100" s="203" t="s">
        <v>627</v>
      </c>
      <c r="C100" s="203" t="s">
        <v>770</v>
      </c>
    </row>
    <row r="101" spans="1:3" x14ac:dyDescent="0.25">
      <c r="A101" s="220">
        <v>96</v>
      </c>
      <c r="B101" s="203" t="s">
        <v>623</v>
      </c>
      <c r="C101" s="203" t="s">
        <v>758</v>
      </c>
    </row>
    <row r="102" spans="1:3" x14ac:dyDescent="0.25">
      <c r="A102" s="220">
        <v>97</v>
      </c>
      <c r="B102" s="214" t="s">
        <v>691</v>
      </c>
      <c r="C102" s="209" t="s">
        <v>681</v>
      </c>
    </row>
    <row r="103" spans="1:3" x14ac:dyDescent="0.25">
      <c r="A103" s="220">
        <v>98</v>
      </c>
      <c r="B103" s="214" t="s">
        <v>1005</v>
      </c>
      <c r="C103" s="209" t="s">
        <v>952</v>
      </c>
    </row>
    <row r="104" spans="1:3" x14ac:dyDescent="0.25">
      <c r="A104" s="220">
        <v>99</v>
      </c>
      <c r="B104" s="214" t="s">
        <v>1006</v>
      </c>
      <c r="C104" s="209" t="s">
        <v>951</v>
      </c>
    </row>
    <row r="105" spans="1:3" x14ac:dyDescent="0.25">
      <c r="A105" s="220">
        <v>100</v>
      </c>
      <c r="B105" s="214" t="s">
        <v>693</v>
      </c>
      <c r="C105" s="209" t="s">
        <v>683</v>
      </c>
    </row>
    <row r="106" spans="1:3" x14ac:dyDescent="0.25">
      <c r="A106" s="220">
        <v>101</v>
      </c>
      <c r="B106" s="214" t="s">
        <v>698</v>
      </c>
      <c r="C106" s="209" t="s">
        <v>688</v>
      </c>
    </row>
    <row r="107" spans="1:3" x14ac:dyDescent="0.25">
      <c r="A107" s="220">
        <v>102</v>
      </c>
      <c r="B107" s="214" t="s">
        <v>699</v>
      </c>
      <c r="C107" s="209" t="s">
        <v>689</v>
      </c>
    </row>
    <row r="108" spans="1:3" x14ac:dyDescent="0.25">
      <c r="A108" s="220">
        <v>103</v>
      </c>
      <c r="B108" s="214" t="s">
        <v>700</v>
      </c>
      <c r="C108" s="209" t="s">
        <v>690</v>
      </c>
    </row>
    <row r="109" spans="1:3" x14ac:dyDescent="0.25">
      <c r="A109" s="220">
        <v>104</v>
      </c>
      <c r="B109" s="203" t="s">
        <v>837</v>
      </c>
      <c r="C109" s="203" t="s">
        <v>313</v>
      </c>
    </row>
    <row r="110" spans="1:3" x14ac:dyDescent="0.25">
      <c r="A110" s="220">
        <v>105</v>
      </c>
      <c r="B110" s="203" t="s">
        <v>838</v>
      </c>
      <c r="C110" s="203" t="s">
        <v>314</v>
      </c>
    </row>
    <row r="111" spans="1:3" x14ac:dyDescent="0.25">
      <c r="A111" s="220">
        <v>106</v>
      </c>
      <c r="B111" s="219" t="s">
        <v>843</v>
      </c>
      <c r="C111" s="203" t="s">
        <v>319</v>
      </c>
    </row>
    <row r="112" spans="1:3" x14ac:dyDescent="0.25">
      <c r="A112" s="220">
        <v>107</v>
      </c>
      <c r="B112" s="204" t="s">
        <v>841</v>
      </c>
      <c r="C112" s="203" t="s">
        <v>317</v>
      </c>
    </row>
    <row r="113" spans="1:3" x14ac:dyDescent="0.25">
      <c r="A113" s="220">
        <v>108</v>
      </c>
      <c r="B113" s="206" t="s">
        <v>572</v>
      </c>
      <c r="C113" s="206" t="s">
        <v>369</v>
      </c>
    </row>
    <row r="114" spans="1:3" x14ac:dyDescent="0.25">
      <c r="A114" s="220">
        <v>109</v>
      </c>
      <c r="B114" s="206" t="s">
        <v>570</v>
      </c>
      <c r="C114" s="206" t="s">
        <v>368</v>
      </c>
    </row>
    <row r="115" spans="1:3" x14ac:dyDescent="0.25">
      <c r="A115" s="220">
        <v>110</v>
      </c>
      <c r="B115" s="206" t="s">
        <v>569</v>
      </c>
      <c r="C115" s="206" t="s">
        <v>366</v>
      </c>
    </row>
    <row r="116" spans="1:3" x14ac:dyDescent="0.25">
      <c r="A116" s="220">
        <v>111</v>
      </c>
      <c r="B116" s="206" t="s">
        <v>568</v>
      </c>
      <c r="C116" s="206" t="s">
        <v>364</v>
      </c>
    </row>
    <row r="117" spans="1:3" ht="30" x14ac:dyDescent="0.25">
      <c r="A117" s="220">
        <v>112</v>
      </c>
      <c r="B117" s="215" t="s">
        <v>637</v>
      </c>
      <c r="C117" s="206" t="s">
        <v>649</v>
      </c>
    </row>
    <row r="118" spans="1:3" ht="30" x14ac:dyDescent="0.25">
      <c r="A118" s="220">
        <v>113</v>
      </c>
      <c r="B118" s="215" t="s">
        <v>638</v>
      </c>
      <c r="C118" s="206" t="s">
        <v>647</v>
      </c>
    </row>
    <row r="119" spans="1:3" x14ac:dyDescent="0.25">
      <c r="A119" s="220">
        <v>114</v>
      </c>
      <c r="B119" s="215" t="s">
        <v>639</v>
      </c>
      <c r="C119" s="210" t="s">
        <v>648</v>
      </c>
    </row>
    <row r="120" spans="1:3" x14ac:dyDescent="0.25">
      <c r="A120" s="220">
        <v>115</v>
      </c>
      <c r="B120" s="215" t="s">
        <v>640</v>
      </c>
      <c r="C120" s="210" t="s">
        <v>650</v>
      </c>
    </row>
    <row r="121" spans="1:3" x14ac:dyDescent="0.25">
      <c r="A121" s="220">
        <v>116</v>
      </c>
      <c r="B121" s="215" t="s">
        <v>641</v>
      </c>
      <c r="C121" s="210" t="s">
        <v>651</v>
      </c>
    </row>
    <row r="122" spans="1:3" x14ac:dyDescent="0.25">
      <c r="A122" s="220">
        <v>117</v>
      </c>
      <c r="B122" s="215" t="s">
        <v>642</v>
      </c>
      <c r="C122" s="210" t="s">
        <v>652</v>
      </c>
    </row>
    <row r="123" spans="1:3" x14ac:dyDescent="0.25">
      <c r="A123" s="220">
        <v>118</v>
      </c>
      <c r="B123" s="215" t="s">
        <v>643</v>
      </c>
      <c r="C123" s="210" t="s">
        <v>653</v>
      </c>
    </row>
    <row r="124" spans="1:3" x14ac:dyDescent="0.25">
      <c r="A124" s="220">
        <v>119</v>
      </c>
      <c r="B124" s="215" t="s">
        <v>644</v>
      </c>
      <c r="C124" s="210" t="s">
        <v>654</v>
      </c>
    </row>
    <row r="125" spans="1:3" x14ac:dyDescent="0.25">
      <c r="A125" s="220">
        <v>120</v>
      </c>
      <c r="B125" s="215" t="s">
        <v>645</v>
      </c>
      <c r="C125" s="210" t="s">
        <v>655</v>
      </c>
    </row>
    <row r="126" spans="1:3" x14ac:dyDescent="0.25">
      <c r="A126" s="220">
        <v>121</v>
      </c>
      <c r="B126" s="215" t="s">
        <v>646</v>
      </c>
      <c r="C126" s="210" t="s">
        <v>656</v>
      </c>
    </row>
    <row r="127" spans="1:3" x14ac:dyDescent="0.25">
      <c r="A127" s="220">
        <v>122</v>
      </c>
      <c r="B127" s="47" t="s">
        <v>265</v>
      </c>
      <c r="C127" s="47" t="s">
        <v>264</v>
      </c>
    </row>
    <row r="128" spans="1:3" x14ac:dyDescent="0.25">
      <c r="A128" s="220">
        <v>123</v>
      </c>
      <c r="B128" s="47" t="s">
        <v>256</v>
      </c>
      <c r="C128" s="47" t="s">
        <v>255</v>
      </c>
    </row>
    <row r="129" spans="1:3" x14ac:dyDescent="0.25">
      <c r="A129" s="220">
        <v>124</v>
      </c>
      <c r="B129" s="47" t="s">
        <v>253</v>
      </c>
      <c r="C129" s="47" t="s">
        <v>252</v>
      </c>
    </row>
    <row r="130" spans="1:3" ht="30" x14ac:dyDescent="0.25">
      <c r="A130" s="220">
        <v>125</v>
      </c>
      <c r="B130" s="53" t="s">
        <v>267</v>
      </c>
      <c r="C130" s="47" t="s">
        <v>266</v>
      </c>
    </row>
    <row r="131" spans="1:3" x14ac:dyDescent="0.25">
      <c r="A131" s="220">
        <v>126</v>
      </c>
      <c r="B131" s="47" t="s">
        <v>287</v>
      </c>
      <c r="C131" s="47" t="s">
        <v>286</v>
      </c>
    </row>
    <row r="132" spans="1:3" x14ac:dyDescent="0.25">
      <c r="A132" s="220">
        <v>127</v>
      </c>
      <c r="B132" s="47" t="s">
        <v>251</v>
      </c>
      <c r="C132" s="47" t="s">
        <v>250</v>
      </c>
    </row>
    <row r="133" spans="1:3" x14ac:dyDescent="0.25">
      <c r="A133" s="220">
        <v>128</v>
      </c>
    </row>
    <row r="146" spans="2:3" x14ac:dyDescent="0.25">
      <c r="B146" s="222"/>
      <c r="C146" s="186"/>
    </row>
    <row r="147" spans="2:3" x14ac:dyDescent="0.25">
      <c r="B147" s="186"/>
      <c r="C147" s="186"/>
    </row>
    <row r="148" spans="2:3" x14ac:dyDescent="0.25">
      <c r="B148" s="186"/>
      <c r="C148" s="186"/>
    </row>
    <row r="149" spans="2:3" x14ac:dyDescent="0.25">
      <c r="B149" s="186"/>
      <c r="C149" s="186"/>
    </row>
    <row r="150" spans="2:3" x14ac:dyDescent="0.25">
      <c r="B150" s="63"/>
      <c r="C150" s="63"/>
    </row>
  </sheetData>
  <customSheetViews>
    <customSheetView guid="{F9E77D3E-9512-4655-8DC5-CBCB6D76B9C5}">
      <selection activeCell="G149" sqref="G149"/>
      <pageMargins left="0.7" right="0.7" top="0.75" bottom="0.75" header="0.3" footer="0.3"/>
      <pageSetup paperSize="9" orientation="portrait" r:id="rId1"/>
    </customSheetView>
    <customSheetView guid="{D9685D2E-3084-4AF6-8DBA-5592BEF27847}" topLeftCell="A118">
      <selection activeCell="G149" sqref="G149"/>
      <pageMargins left="0.7" right="0.7" top="0.75" bottom="0.75" header="0.3" footer="0.3"/>
      <pageSetup paperSize="9" orientation="portrait" horizontalDpi="0" verticalDpi="0" r:id="rId2"/>
    </customSheetView>
    <customSheetView guid="{1B6A4866-A5AB-480B-A411-F20888958AF4}" topLeftCell="A118">
      <selection activeCell="G149" sqref="G149"/>
      <pageMargins left="0.7" right="0.7" top="0.75" bottom="0.75" header="0.3" footer="0.3"/>
      <pageSetup paperSize="9" orientation="portrait" horizontalDpi="0" verticalDpi="0" r:id="rId3"/>
    </customSheetView>
    <customSheetView guid="{5448D88C-FF86-4D3F-8490-F2F239C6F324}" topLeftCell="A118">
      <selection activeCell="G149" sqref="G149"/>
      <pageMargins left="0.7" right="0.7" top="0.75" bottom="0.75" header="0.3" footer="0.3"/>
      <pageSetup paperSize="9" orientation="portrait" horizontalDpi="0" verticalDpi="0" r:id="rId4"/>
    </customSheetView>
    <customSheetView guid="{BD98B3E9-7C13-41E6-82C5-392E91EC622B}" topLeftCell="A118">
      <selection activeCell="G149" sqref="G149"/>
      <pageMargins left="0.7" right="0.7" top="0.75" bottom="0.75" header="0.3" footer="0.3"/>
      <pageSetup paperSize="9" orientation="portrait" horizontalDpi="0" verticalDpi="0" r:id="rId5"/>
    </customSheetView>
    <customSheetView guid="{6EC6FC78-CAF0-4B41-BCBC-C0FF1BFCA410}">
      <selection activeCell="G149" sqref="G149"/>
      <pageMargins left="0.7" right="0.7" top="0.75" bottom="0.75" header="0.3" footer="0.3"/>
      <pageSetup paperSize="9" orientation="portrait" r:id="rId6"/>
    </customSheetView>
    <customSheetView guid="{EBBD5757-E7AD-4688-ABF4-2AE9E930BC4B}">
      <selection activeCell="G149" sqref="G149"/>
      <pageMargins left="0.7" right="0.7" top="0.75" bottom="0.75" header="0.3" footer="0.3"/>
      <pageSetup paperSize="9" orientation="portrait" r:id="rId7"/>
    </customSheetView>
    <customSheetView guid="{60861627-6CD5-4083-8CA7-D44B15F4A9CE}">
      <selection activeCell="G149" sqref="G149"/>
      <pageMargins left="0.7" right="0.7" top="0.75" bottom="0.75" header="0.3" footer="0.3"/>
      <pageSetup paperSize="9" orientation="portrait" r:id="rId8"/>
    </customSheetView>
  </customSheetViews>
  <pageMargins left="0.7" right="0.7" top="0.75" bottom="0.75" header="0.3" footer="0.3"/>
  <pageSetup paperSize="9" orientation="portrait" r:id="rId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dimension ref="A1:N113"/>
  <sheetViews>
    <sheetView workbookViewId="0">
      <selection activeCell="O27" sqref="O27"/>
    </sheetView>
  </sheetViews>
  <sheetFormatPr defaultRowHeight="15" x14ac:dyDescent="0.25"/>
  <cols>
    <col min="1" max="1" width="9.140625" style="581"/>
    <col min="2" max="4" width="9.140625" style="582"/>
    <col min="5" max="14" width="9.140625" style="583"/>
  </cols>
  <sheetData>
    <row r="1" spans="1:14" s="581" customFormat="1" ht="72" thickBot="1" x14ac:dyDescent="0.3">
      <c r="A1" s="588" t="s">
        <v>2730</v>
      </c>
      <c r="B1" s="588" t="s">
        <v>2731</v>
      </c>
      <c r="C1" s="588" t="s">
        <v>2732</v>
      </c>
      <c r="D1" s="588" t="s">
        <v>2733</v>
      </c>
      <c r="E1" s="588" t="s">
        <v>2734</v>
      </c>
      <c r="F1" s="588" t="s">
        <v>2735</v>
      </c>
      <c r="G1" s="588" t="s">
        <v>2736</v>
      </c>
      <c r="H1" s="588" t="s">
        <v>2737</v>
      </c>
      <c r="I1" s="588" t="s">
        <v>2738</v>
      </c>
      <c r="J1" s="588" t="s">
        <v>2739</v>
      </c>
      <c r="K1" s="588" t="s">
        <v>2740</v>
      </c>
      <c r="L1" s="588" t="s">
        <v>2741</v>
      </c>
      <c r="M1" s="588" t="s">
        <v>2742</v>
      </c>
      <c r="N1" s="588" t="s">
        <v>2238</v>
      </c>
    </row>
    <row r="2" spans="1:14" ht="150" x14ac:dyDescent="0.25">
      <c r="A2" s="589" t="s">
        <v>2743</v>
      </c>
      <c r="B2" s="582" t="s">
        <v>2744</v>
      </c>
      <c r="C2" s="582" t="s">
        <v>2745</v>
      </c>
      <c r="D2" s="582" t="s">
        <v>2746</v>
      </c>
      <c r="E2" s="583" t="s">
        <v>2747</v>
      </c>
      <c r="F2" s="583" t="s">
        <v>2748</v>
      </c>
      <c r="G2" s="583" t="s">
        <v>2749</v>
      </c>
      <c r="H2" s="583" t="s">
        <v>2750</v>
      </c>
      <c r="I2" s="583" t="s">
        <v>2751</v>
      </c>
      <c r="J2" s="583" t="s">
        <v>2752</v>
      </c>
      <c r="K2" s="583" t="s">
        <v>2753</v>
      </c>
      <c r="L2" s="583" t="s">
        <v>2754</v>
      </c>
      <c r="M2" s="584">
        <v>8</v>
      </c>
      <c r="N2" s="584"/>
    </row>
    <row r="3" spans="1:14" ht="105" x14ac:dyDescent="0.25">
      <c r="A3" s="589" t="s">
        <v>2755</v>
      </c>
      <c r="B3" s="582" t="s">
        <v>2756</v>
      </c>
      <c r="C3" s="582" t="s">
        <v>2745</v>
      </c>
      <c r="D3" s="582" t="s">
        <v>2746</v>
      </c>
      <c r="E3" s="583" t="s">
        <v>2757</v>
      </c>
      <c r="F3" s="583" t="s">
        <v>2758</v>
      </c>
      <c r="G3" s="583" t="s">
        <v>2749</v>
      </c>
      <c r="H3" s="583" t="s">
        <v>2759</v>
      </c>
      <c r="I3" s="583" t="s">
        <v>2760</v>
      </c>
      <c r="J3" s="583" t="s">
        <v>2761</v>
      </c>
      <c r="K3" s="583" t="s">
        <v>2762</v>
      </c>
      <c r="L3" s="583" t="s">
        <v>2763</v>
      </c>
      <c r="M3" s="584">
        <v>14.5</v>
      </c>
      <c r="N3" s="584"/>
    </row>
    <row r="4" spans="1:14" ht="150" x14ac:dyDescent="0.25">
      <c r="A4" s="589" t="s">
        <v>2764</v>
      </c>
      <c r="B4" s="582" t="s">
        <v>2765</v>
      </c>
      <c r="C4" s="582" t="s">
        <v>2745</v>
      </c>
      <c r="D4" s="582" t="s">
        <v>2746</v>
      </c>
      <c r="E4" s="583" t="s">
        <v>2766</v>
      </c>
      <c r="F4" s="583" t="s">
        <v>2767</v>
      </c>
      <c r="G4" s="583" t="s">
        <v>2749</v>
      </c>
      <c r="H4" s="583" t="s">
        <v>2768</v>
      </c>
      <c r="I4" s="583" t="s">
        <v>2769</v>
      </c>
      <c r="J4" s="583" t="s">
        <v>2770</v>
      </c>
      <c r="K4" s="583" t="s">
        <v>2771</v>
      </c>
      <c r="L4" s="583" t="s">
        <v>2763</v>
      </c>
      <c r="M4" s="584">
        <v>5.5</v>
      </c>
      <c r="N4" s="584"/>
    </row>
    <row r="5" spans="1:14" ht="150" x14ac:dyDescent="0.25">
      <c r="A5" s="589" t="s">
        <v>2764</v>
      </c>
      <c r="B5" s="582" t="s">
        <v>2765</v>
      </c>
      <c r="C5" s="582" t="s">
        <v>2745</v>
      </c>
      <c r="D5" s="582" t="s">
        <v>2746</v>
      </c>
      <c r="E5" s="583" t="s">
        <v>2772</v>
      </c>
      <c r="F5" s="583" t="s">
        <v>2773</v>
      </c>
      <c r="G5" s="583" t="s">
        <v>2749</v>
      </c>
      <c r="H5" s="583" t="s">
        <v>2768</v>
      </c>
      <c r="I5" s="583" t="s">
        <v>2774</v>
      </c>
      <c r="J5" s="583" t="s">
        <v>2775</v>
      </c>
      <c r="K5" s="583" t="s">
        <v>2776</v>
      </c>
      <c r="L5" s="583" t="s">
        <v>2763</v>
      </c>
      <c r="M5" s="584">
        <v>8</v>
      </c>
      <c r="N5" s="584"/>
    </row>
    <row r="6" spans="1:14" ht="165" x14ac:dyDescent="0.25">
      <c r="A6" s="589" t="s">
        <v>2764</v>
      </c>
      <c r="B6" s="582" t="s">
        <v>2765</v>
      </c>
      <c r="C6" s="582" t="s">
        <v>2745</v>
      </c>
      <c r="D6" s="582" t="s">
        <v>2746</v>
      </c>
      <c r="E6" s="583" t="s">
        <v>2777</v>
      </c>
      <c r="F6" s="583" t="s">
        <v>2778</v>
      </c>
      <c r="G6" s="583" t="s">
        <v>2749</v>
      </c>
      <c r="H6" s="583" t="s">
        <v>2768</v>
      </c>
      <c r="I6" s="583" t="s">
        <v>2779</v>
      </c>
      <c r="J6" s="583" t="s">
        <v>2780</v>
      </c>
      <c r="K6" s="583" t="s">
        <v>2781</v>
      </c>
      <c r="L6" s="583" t="s">
        <v>2763</v>
      </c>
      <c r="M6" s="584">
        <v>3.96</v>
      </c>
      <c r="N6" s="584"/>
    </row>
    <row r="7" spans="1:14" ht="180" x14ac:dyDescent="0.25">
      <c r="A7" s="589" t="s">
        <v>2764</v>
      </c>
      <c r="B7" s="582" t="s">
        <v>2765</v>
      </c>
      <c r="C7" s="582" t="s">
        <v>2745</v>
      </c>
      <c r="D7" s="582" t="s">
        <v>2746</v>
      </c>
      <c r="E7" s="583" t="s">
        <v>2782</v>
      </c>
      <c r="F7" s="583" t="s">
        <v>2783</v>
      </c>
      <c r="G7" s="583" t="s">
        <v>2749</v>
      </c>
      <c r="H7" s="583" t="s">
        <v>2768</v>
      </c>
      <c r="I7" s="583" t="s">
        <v>2784</v>
      </c>
      <c r="J7" s="583" t="s">
        <v>2785</v>
      </c>
      <c r="K7" s="583" t="s">
        <v>2786</v>
      </c>
      <c r="L7" s="583" t="s">
        <v>2763</v>
      </c>
      <c r="M7" s="584">
        <v>2.2000000000000002</v>
      </c>
      <c r="N7" s="584"/>
    </row>
    <row r="8" spans="1:14" ht="360" x14ac:dyDescent="0.25">
      <c r="A8" s="589" t="s">
        <v>2787</v>
      </c>
      <c r="B8" s="582" t="s">
        <v>2788</v>
      </c>
      <c r="C8" s="582" t="s">
        <v>2745</v>
      </c>
      <c r="D8" s="582" t="s">
        <v>2746</v>
      </c>
      <c r="E8" s="583" t="s">
        <v>2789</v>
      </c>
      <c r="F8" s="583" t="s">
        <v>2750</v>
      </c>
      <c r="G8" s="583" t="s">
        <v>2749</v>
      </c>
      <c r="H8" s="583" t="s">
        <v>2790</v>
      </c>
      <c r="I8" s="583" t="s">
        <v>2791</v>
      </c>
      <c r="J8" s="583" t="s">
        <v>2792</v>
      </c>
      <c r="K8" s="583" t="s">
        <v>2793</v>
      </c>
      <c r="L8" s="583" t="s">
        <v>2763</v>
      </c>
      <c r="M8" s="584">
        <v>6.4950000000000001</v>
      </c>
      <c r="N8" s="584"/>
    </row>
    <row r="9" spans="1:14" ht="300" x14ac:dyDescent="0.25">
      <c r="A9" s="589" t="s">
        <v>2787</v>
      </c>
      <c r="B9" s="582" t="s">
        <v>2788</v>
      </c>
      <c r="C9" s="582" t="s">
        <v>2745</v>
      </c>
      <c r="D9" s="582" t="s">
        <v>2746</v>
      </c>
      <c r="E9" s="583" t="s">
        <v>2794</v>
      </c>
      <c r="F9" s="583" t="s">
        <v>2750</v>
      </c>
      <c r="G9" s="583" t="s">
        <v>2749</v>
      </c>
      <c r="H9" s="583" t="s">
        <v>2790</v>
      </c>
      <c r="I9" s="583" t="s">
        <v>2795</v>
      </c>
      <c r="J9" s="583" t="s">
        <v>2796</v>
      </c>
      <c r="K9" s="583" t="s">
        <v>2793</v>
      </c>
      <c r="L9" s="583" t="s">
        <v>2763</v>
      </c>
      <c r="M9" s="584">
        <v>3.2475000000000001</v>
      </c>
      <c r="N9" s="584"/>
    </row>
    <row r="10" spans="1:14" ht="300" x14ac:dyDescent="0.25">
      <c r="A10" s="589" t="s">
        <v>2787</v>
      </c>
      <c r="B10" s="582" t="s">
        <v>2788</v>
      </c>
      <c r="C10" s="582" t="s">
        <v>2745</v>
      </c>
      <c r="D10" s="582" t="s">
        <v>2746</v>
      </c>
      <c r="E10" s="583" t="s">
        <v>2797</v>
      </c>
      <c r="F10" s="583" t="s">
        <v>2750</v>
      </c>
      <c r="G10" s="583" t="s">
        <v>2749</v>
      </c>
      <c r="H10" s="583" t="s">
        <v>2790</v>
      </c>
      <c r="I10" s="583" t="s">
        <v>2798</v>
      </c>
      <c r="J10" s="583" t="s">
        <v>2799</v>
      </c>
      <c r="K10" s="583" t="s">
        <v>2793</v>
      </c>
      <c r="L10" s="583" t="s">
        <v>2763</v>
      </c>
      <c r="M10" s="584">
        <v>1.6274999999999999</v>
      </c>
      <c r="N10" s="584"/>
    </row>
    <row r="11" spans="1:14" ht="240" x14ac:dyDescent="0.25">
      <c r="A11" s="589" t="s">
        <v>2787</v>
      </c>
      <c r="B11" s="582" t="s">
        <v>2788</v>
      </c>
      <c r="C11" s="582" t="s">
        <v>2745</v>
      </c>
      <c r="D11" s="582" t="s">
        <v>2746</v>
      </c>
      <c r="E11" s="583" t="s">
        <v>2800</v>
      </c>
      <c r="F11" s="583" t="s">
        <v>2801</v>
      </c>
      <c r="G11" s="583" t="s">
        <v>2749</v>
      </c>
      <c r="H11" s="583" t="s">
        <v>2790</v>
      </c>
      <c r="I11" s="583" t="s">
        <v>2802</v>
      </c>
      <c r="J11" s="583" t="s">
        <v>2803</v>
      </c>
      <c r="K11" s="583" t="s">
        <v>2804</v>
      </c>
      <c r="L11" s="583" t="s">
        <v>2763</v>
      </c>
      <c r="M11" s="584">
        <v>6.4950000000000001</v>
      </c>
      <c r="N11" s="584"/>
    </row>
    <row r="12" spans="1:14" ht="120" x14ac:dyDescent="0.25">
      <c r="A12" s="589" t="s">
        <v>2805</v>
      </c>
      <c r="B12" s="582" t="s">
        <v>2806</v>
      </c>
      <c r="C12" s="582" t="s">
        <v>2745</v>
      </c>
      <c r="D12" s="582" t="s">
        <v>2746</v>
      </c>
      <c r="E12" s="583" t="s">
        <v>2807</v>
      </c>
      <c r="F12" s="583" t="s">
        <v>2808</v>
      </c>
      <c r="G12" s="583" t="s">
        <v>2749</v>
      </c>
      <c r="H12" s="583" t="s">
        <v>2809</v>
      </c>
      <c r="I12" s="583" t="s">
        <v>2810</v>
      </c>
      <c r="J12" s="583" t="s">
        <v>2811</v>
      </c>
      <c r="K12" s="583" t="s">
        <v>2812</v>
      </c>
      <c r="L12" s="583" t="s">
        <v>2763</v>
      </c>
      <c r="M12" s="584">
        <v>9.75</v>
      </c>
      <c r="N12" s="584"/>
    </row>
    <row r="13" spans="1:14" ht="225" x14ac:dyDescent="0.25">
      <c r="A13" s="589" t="s">
        <v>2813</v>
      </c>
      <c r="B13" s="582" t="s">
        <v>2814</v>
      </c>
      <c r="C13" s="582" t="s">
        <v>2745</v>
      </c>
      <c r="D13" s="582" t="s">
        <v>2746</v>
      </c>
      <c r="E13" s="583" t="s">
        <v>2815</v>
      </c>
      <c r="F13" s="583" t="s">
        <v>2816</v>
      </c>
      <c r="G13" s="583" t="s">
        <v>2749</v>
      </c>
      <c r="H13" s="583" t="s">
        <v>2817</v>
      </c>
      <c r="I13" s="583" t="s">
        <v>2818</v>
      </c>
      <c r="J13" s="583" t="s">
        <v>2819</v>
      </c>
      <c r="K13" s="583" t="s">
        <v>2820</v>
      </c>
      <c r="L13" s="583" t="s">
        <v>2763</v>
      </c>
      <c r="M13" s="584">
        <v>1.6</v>
      </c>
      <c r="N13" s="584"/>
    </row>
    <row r="14" spans="1:14" ht="165" x14ac:dyDescent="0.25">
      <c r="A14" s="589" t="s">
        <v>2821</v>
      </c>
      <c r="B14" s="582" t="s">
        <v>2822</v>
      </c>
      <c r="C14" s="582" t="s">
        <v>2745</v>
      </c>
      <c r="D14" s="582" t="s">
        <v>2746</v>
      </c>
      <c r="E14" s="583" t="s">
        <v>2823</v>
      </c>
      <c r="F14" s="583" t="s">
        <v>2824</v>
      </c>
      <c r="G14" s="583" t="s">
        <v>2749</v>
      </c>
      <c r="H14" s="583" t="s">
        <v>2809</v>
      </c>
      <c r="I14" s="583" t="s">
        <v>2825</v>
      </c>
      <c r="J14" s="583" t="s">
        <v>2826</v>
      </c>
      <c r="K14" s="583" t="s">
        <v>2793</v>
      </c>
      <c r="L14" s="583" t="s">
        <v>2763</v>
      </c>
      <c r="M14" s="584">
        <v>1.6</v>
      </c>
      <c r="N14" s="584"/>
    </row>
    <row r="15" spans="1:14" ht="105" x14ac:dyDescent="0.25">
      <c r="A15" s="589" t="s">
        <v>2827</v>
      </c>
      <c r="B15" s="582" t="s">
        <v>2828</v>
      </c>
      <c r="C15" s="582" t="s">
        <v>2745</v>
      </c>
      <c r="D15" s="582" t="s">
        <v>2746</v>
      </c>
      <c r="E15" s="583" t="s">
        <v>2829</v>
      </c>
      <c r="F15" s="583" t="s">
        <v>2830</v>
      </c>
      <c r="G15" s="583" t="s">
        <v>2749</v>
      </c>
      <c r="H15" s="583" t="s">
        <v>2759</v>
      </c>
      <c r="I15" s="583" t="s">
        <v>2831</v>
      </c>
      <c r="J15" s="583" t="s">
        <v>2832</v>
      </c>
      <c r="K15" s="583" t="s">
        <v>2786</v>
      </c>
      <c r="L15" s="583" t="s">
        <v>2763</v>
      </c>
      <c r="M15" s="584">
        <v>8</v>
      </c>
      <c r="N15" s="584"/>
    </row>
    <row r="16" spans="1:14" ht="120" x14ac:dyDescent="0.25">
      <c r="A16" s="589" t="s">
        <v>2833</v>
      </c>
      <c r="B16" s="582" t="s">
        <v>2834</v>
      </c>
      <c r="C16" s="582" t="s">
        <v>2745</v>
      </c>
      <c r="D16" s="582" t="s">
        <v>2746</v>
      </c>
      <c r="E16" s="583" t="s">
        <v>2835</v>
      </c>
      <c r="F16" s="583" t="s">
        <v>2836</v>
      </c>
      <c r="G16" s="583" t="s">
        <v>2749</v>
      </c>
      <c r="H16" s="583" t="s">
        <v>2759</v>
      </c>
      <c r="I16" s="583" t="s">
        <v>2837</v>
      </c>
      <c r="J16" s="583" t="s">
        <v>2838</v>
      </c>
      <c r="K16" s="583" t="s">
        <v>2839</v>
      </c>
      <c r="L16" s="583" t="s">
        <v>2763</v>
      </c>
      <c r="M16" s="584">
        <v>8.8000000000000007</v>
      </c>
      <c r="N16" s="584"/>
    </row>
    <row r="17" spans="1:14" ht="135" x14ac:dyDescent="0.25">
      <c r="A17" s="589" t="s">
        <v>2840</v>
      </c>
      <c r="B17" s="582" t="s">
        <v>2841</v>
      </c>
      <c r="C17" s="582" t="s">
        <v>2745</v>
      </c>
      <c r="D17" s="582" t="s">
        <v>2746</v>
      </c>
      <c r="E17" s="583" t="s">
        <v>2842</v>
      </c>
      <c r="F17" s="583" t="s">
        <v>2843</v>
      </c>
      <c r="G17" s="583" t="s">
        <v>2749</v>
      </c>
      <c r="H17" s="583" t="s">
        <v>2844</v>
      </c>
      <c r="I17" s="583" t="s">
        <v>2845</v>
      </c>
      <c r="J17" s="583" t="s">
        <v>2846</v>
      </c>
      <c r="K17" s="583" t="s">
        <v>2847</v>
      </c>
      <c r="L17" s="583" t="s">
        <v>2763</v>
      </c>
      <c r="M17" s="584">
        <v>7.15</v>
      </c>
      <c r="N17" s="584"/>
    </row>
    <row r="18" spans="1:14" ht="105" x14ac:dyDescent="0.25">
      <c r="A18" s="589" t="s">
        <v>2848</v>
      </c>
      <c r="B18" s="582" t="s">
        <v>2849</v>
      </c>
      <c r="C18" s="582" t="s">
        <v>2745</v>
      </c>
      <c r="D18" s="582" t="s">
        <v>2850</v>
      </c>
      <c r="E18" s="583" t="s">
        <v>2851</v>
      </c>
      <c r="F18" s="583" t="s">
        <v>2852</v>
      </c>
      <c r="G18" s="583" t="s">
        <v>2749</v>
      </c>
      <c r="H18" s="583" t="s">
        <v>2817</v>
      </c>
      <c r="I18" s="583" t="s">
        <v>2853</v>
      </c>
      <c r="J18" s="583" t="s">
        <v>2854</v>
      </c>
      <c r="K18" s="583" t="s">
        <v>2855</v>
      </c>
      <c r="L18" s="583" t="s">
        <v>2856</v>
      </c>
      <c r="M18" s="584">
        <v>0.14499999999999999</v>
      </c>
      <c r="N18" s="584"/>
    </row>
    <row r="19" spans="1:14" ht="90" x14ac:dyDescent="0.25">
      <c r="A19" s="589" t="s">
        <v>2857</v>
      </c>
      <c r="B19" s="582" t="s">
        <v>2858</v>
      </c>
      <c r="C19" s="582" t="s">
        <v>2745</v>
      </c>
      <c r="D19" s="582" t="s">
        <v>2746</v>
      </c>
      <c r="E19" s="583" t="s">
        <v>2859</v>
      </c>
      <c r="F19" s="583" t="s">
        <v>2750</v>
      </c>
      <c r="G19" s="583" t="s">
        <v>2749</v>
      </c>
      <c r="H19" s="583" t="s">
        <v>2759</v>
      </c>
      <c r="I19" s="583" t="s">
        <v>2860</v>
      </c>
      <c r="J19" s="583" t="s">
        <v>2861</v>
      </c>
      <c r="K19" s="583" t="s">
        <v>2862</v>
      </c>
      <c r="L19" s="583" t="s">
        <v>2763</v>
      </c>
      <c r="M19" s="584">
        <v>0.75</v>
      </c>
      <c r="N19" s="584"/>
    </row>
    <row r="20" spans="1:14" ht="135" x14ac:dyDescent="0.25">
      <c r="A20" s="589" t="s">
        <v>2863</v>
      </c>
      <c r="B20" s="582" t="s">
        <v>2864</v>
      </c>
      <c r="C20" s="582" t="s">
        <v>2745</v>
      </c>
      <c r="D20" s="582" t="s">
        <v>2746</v>
      </c>
      <c r="E20" s="583" t="s">
        <v>2865</v>
      </c>
      <c r="F20" s="583" t="s">
        <v>2866</v>
      </c>
      <c r="G20" s="583" t="s">
        <v>2749</v>
      </c>
      <c r="H20" s="583" t="s">
        <v>2867</v>
      </c>
      <c r="I20" s="583" t="s">
        <v>2868</v>
      </c>
      <c r="J20" s="583" t="s">
        <v>2869</v>
      </c>
      <c r="K20" s="583" t="s">
        <v>2820</v>
      </c>
      <c r="L20" s="583" t="s">
        <v>2763</v>
      </c>
      <c r="M20" s="584">
        <v>48.66</v>
      </c>
      <c r="N20" s="584"/>
    </row>
    <row r="21" spans="1:14" ht="90" x14ac:dyDescent="0.25">
      <c r="A21" s="589" t="s">
        <v>2870</v>
      </c>
      <c r="B21" s="582" t="s">
        <v>2871</v>
      </c>
      <c r="C21" s="582" t="s">
        <v>2745</v>
      </c>
      <c r="D21" s="582" t="s">
        <v>2746</v>
      </c>
      <c r="E21" s="583" t="s">
        <v>2872</v>
      </c>
      <c r="F21" s="583" t="s">
        <v>2873</v>
      </c>
      <c r="G21" s="583" t="s">
        <v>2749</v>
      </c>
      <c r="H21" s="583" t="s">
        <v>2844</v>
      </c>
      <c r="I21" s="583" t="s">
        <v>2874</v>
      </c>
      <c r="J21" s="583" t="s">
        <v>2875</v>
      </c>
      <c r="K21" s="583" t="s">
        <v>2786</v>
      </c>
      <c r="L21" s="583" t="s">
        <v>2763</v>
      </c>
      <c r="M21" s="584"/>
      <c r="N21" s="584"/>
    </row>
    <row r="22" spans="1:14" ht="105" x14ac:dyDescent="0.25">
      <c r="A22" s="589" t="s">
        <v>2876</v>
      </c>
      <c r="B22" s="582" t="s">
        <v>2877</v>
      </c>
      <c r="C22" s="582" t="s">
        <v>2745</v>
      </c>
      <c r="D22" s="582" t="s">
        <v>2850</v>
      </c>
      <c r="E22" s="583" t="s">
        <v>2878</v>
      </c>
      <c r="F22" s="583" t="s">
        <v>2879</v>
      </c>
      <c r="G22" s="583" t="s">
        <v>2749</v>
      </c>
      <c r="H22" s="583" t="s">
        <v>2759</v>
      </c>
      <c r="I22" s="583" t="s">
        <v>2880</v>
      </c>
      <c r="J22" s="583" t="s">
        <v>2881</v>
      </c>
      <c r="K22" s="583" t="s">
        <v>2882</v>
      </c>
      <c r="L22" s="583" t="s">
        <v>2763</v>
      </c>
      <c r="M22" s="584">
        <v>2.1749999999999998</v>
      </c>
      <c r="N22" s="584"/>
    </row>
    <row r="23" spans="1:14" ht="285" x14ac:dyDescent="0.25">
      <c r="A23" s="589" t="s">
        <v>2883</v>
      </c>
      <c r="B23" s="582" t="s">
        <v>2884</v>
      </c>
      <c r="C23" s="582" t="s">
        <v>2745</v>
      </c>
      <c r="D23" s="582" t="s">
        <v>2746</v>
      </c>
      <c r="E23" s="583" t="s">
        <v>2885</v>
      </c>
      <c r="F23" s="583" t="s">
        <v>2886</v>
      </c>
      <c r="G23" s="583" t="s">
        <v>2749</v>
      </c>
      <c r="H23" s="583" t="s">
        <v>2809</v>
      </c>
      <c r="I23" s="583" t="s">
        <v>2887</v>
      </c>
      <c r="J23" s="583" t="s">
        <v>2888</v>
      </c>
      <c r="K23" s="583" t="s">
        <v>2793</v>
      </c>
      <c r="L23" s="583" t="s">
        <v>2763</v>
      </c>
      <c r="M23" s="584">
        <v>2.2000000000000002</v>
      </c>
      <c r="N23" s="584"/>
    </row>
    <row r="24" spans="1:14" ht="135" x14ac:dyDescent="0.25">
      <c r="A24" s="589" t="s">
        <v>2889</v>
      </c>
      <c r="B24" s="582" t="s">
        <v>2890</v>
      </c>
      <c r="C24" s="582" t="s">
        <v>2745</v>
      </c>
      <c r="D24" s="582" t="s">
        <v>2746</v>
      </c>
      <c r="E24" s="583" t="s">
        <v>2891</v>
      </c>
      <c r="F24" s="583" t="s">
        <v>2892</v>
      </c>
      <c r="G24" s="583" t="s">
        <v>2749</v>
      </c>
      <c r="H24" s="583" t="s">
        <v>2893</v>
      </c>
      <c r="I24" s="583" t="s">
        <v>2894</v>
      </c>
      <c r="J24" s="583" t="s">
        <v>2895</v>
      </c>
      <c r="K24" s="583" t="s">
        <v>2793</v>
      </c>
      <c r="L24" s="583" t="s">
        <v>2763</v>
      </c>
      <c r="M24" s="584"/>
      <c r="N24" s="584"/>
    </row>
    <row r="25" spans="1:14" ht="150" x14ac:dyDescent="0.25">
      <c r="A25" s="589" t="s">
        <v>2896</v>
      </c>
      <c r="B25" s="582" t="s">
        <v>2897</v>
      </c>
      <c r="C25" s="582" t="s">
        <v>2745</v>
      </c>
      <c r="D25" s="582" t="s">
        <v>2746</v>
      </c>
      <c r="E25" s="583" t="s">
        <v>2898</v>
      </c>
      <c r="F25" s="583" t="s">
        <v>2899</v>
      </c>
      <c r="G25" s="583" t="s">
        <v>2749</v>
      </c>
      <c r="H25" s="583" t="s">
        <v>2809</v>
      </c>
      <c r="I25" s="583" t="s">
        <v>2900</v>
      </c>
      <c r="J25" s="583" t="s">
        <v>2901</v>
      </c>
      <c r="K25" s="583" t="s">
        <v>2902</v>
      </c>
      <c r="L25" s="583" t="s">
        <v>2763</v>
      </c>
      <c r="M25" s="584">
        <v>13</v>
      </c>
      <c r="N25" s="584"/>
    </row>
    <row r="26" spans="1:14" ht="120" x14ac:dyDescent="0.25">
      <c r="A26" s="589" t="s">
        <v>2903</v>
      </c>
      <c r="B26" s="582" t="s">
        <v>2904</v>
      </c>
      <c r="C26" s="582" t="s">
        <v>2745</v>
      </c>
      <c r="D26" s="582" t="s">
        <v>2746</v>
      </c>
      <c r="E26" s="583" t="s">
        <v>2905</v>
      </c>
      <c r="F26" s="583" t="s">
        <v>2906</v>
      </c>
      <c r="G26" s="583" t="s">
        <v>2749</v>
      </c>
      <c r="H26" s="583" t="s">
        <v>2759</v>
      </c>
      <c r="I26" s="583" t="s">
        <v>2907</v>
      </c>
      <c r="J26" s="583" t="s">
        <v>2908</v>
      </c>
      <c r="K26" s="583" t="s">
        <v>2786</v>
      </c>
      <c r="L26" s="583" t="s">
        <v>2763</v>
      </c>
      <c r="M26" s="584">
        <v>8</v>
      </c>
      <c r="N26" s="584"/>
    </row>
    <row r="27" spans="1:14" ht="180" x14ac:dyDescent="0.25">
      <c r="A27" s="589" t="s">
        <v>2903</v>
      </c>
      <c r="B27" s="582" t="s">
        <v>2904</v>
      </c>
      <c r="C27" s="582" t="s">
        <v>2745</v>
      </c>
      <c r="D27" s="582" t="s">
        <v>2746</v>
      </c>
      <c r="E27" s="583" t="s">
        <v>2909</v>
      </c>
      <c r="F27" s="583" t="s">
        <v>2910</v>
      </c>
      <c r="G27" s="583" t="s">
        <v>2749</v>
      </c>
      <c r="H27" s="583" t="s">
        <v>2759</v>
      </c>
      <c r="I27" s="583" t="s">
        <v>2911</v>
      </c>
      <c r="J27" s="583" t="s">
        <v>2912</v>
      </c>
      <c r="K27" s="583" t="s">
        <v>2913</v>
      </c>
      <c r="L27" s="583" t="s">
        <v>2763</v>
      </c>
      <c r="M27" s="584">
        <v>0.8</v>
      </c>
      <c r="N27" s="584"/>
    </row>
    <row r="28" spans="1:14" ht="165" x14ac:dyDescent="0.25">
      <c r="A28" s="589" t="s">
        <v>2914</v>
      </c>
      <c r="B28" s="582" t="s">
        <v>2915</v>
      </c>
      <c r="C28" s="582" t="s">
        <v>2745</v>
      </c>
      <c r="D28" s="582" t="s">
        <v>2746</v>
      </c>
      <c r="E28" s="583" t="s">
        <v>2916</v>
      </c>
      <c r="F28" s="583" t="s">
        <v>2917</v>
      </c>
      <c r="G28" s="583" t="s">
        <v>2749</v>
      </c>
      <c r="H28" s="583" t="s">
        <v>2809</v>
      </c>
      <c r="I28" s="583" t="s">
        <v>2918</v>
      </c>
      <c r="J28" s="583" t="s">
        <v>2919</v>
      </c>
      <c r="K28" s="583" t="s">
        <v>2793</v>
      </c>
      <c r="L28" s="583" t="s">
        <v>2763</v>
      </c>
      <c r="M28" s="584">
        <v>0.75</v>
      </c>
      <c r="N28" s="584"/>
    </row>
    <row r="29" spans="1:14" ht="135" x14ac:dyDescent="0.25">
      <c r="A29" s="589" t="s">
        <v>2920</v>
      </c>
      <c r="B29" s="582" t="s">
        <v>2921</v>
      </c>
      <c r="C29" s="582" t="s">
        <v>2745</v>
      </c>
      <c r="D29" s="582" t="s">
        <v>2746</v>
      </c>
      <c r="E29" s="583" t="s">
        <v>2922</v>
      </c>
      <c r="F29" s="583" t="s">
        <v>2923</v>
      </c>
      <c r="G29" s="583" t="s">
        <v>2749</v>
      </c>
      <c r="H29" s="583" t="s">
        <v>2844</v>
      </c>
      <c r="I29" s="583" t="s">
        <v>2924</v>
      </c>
      <c r="J29" s="583" t="s">
        <v>2925</v>
      </c>
      <c r="K29" s="583" t="s">
        <v>2776</v>
      </c>
      <c r="L29" s="583" t="s">
        <v>2763</v>
      </c>
      <c r="M29" s="584">
        <v>11</v>
      </c>
      <c r="N29" s="584"/>
    </row>
    <row r="30" spans="1:14" ht="105" x14ac:dyDescent="0.25">
      <c r="A30" s="589" t="s">
        <v>2920</v>
      </c>
      <c r="B30" s="582" t="s">
        <v>2921</v>
      </c>
      <c r="C30" s="582" t="s">
        <v>2745</v>
      </c>
      <c r="D30" s="582" t="s">
        <v>2746</v>
      </c>
      <c r="E30" s="583" t="s">
        <v>2926</v>
      </c>
      <c r="F30" s="583" t="s">
        <v>2927</v>
      </c>
      <c r="G30" s="583" t="s">
        <v>2749</v>
      </c>
      <c r="H30" s="583" t="s">
        <v>2844</v>
      </c>
      <c r="I30" s="583" t="s">
        <v>2928</v>
      </c>
      <c r="J30" s="583" t="s">
        <v>2929</v>
      </c>
      <c r="K30" s="583" t="s">
        <v>2855</v>
      </c>
      <c r="L30" s="583" t="s">
        <v>2763</v>
      </c>
      <c r="M30" s="584"/>
      <c r="N30" s="584"/>
    </row>
    <row r="31" spans="1:14" ht="105" x14ac:dyDescent="0.25">
      <c r="A31" s="589" t="s">
        <v>2920</v>
      </c>
      <c r="B31" s="582" t="s">
        <v>2921</v>
      </c>
      <c r="C31" s="582" t="s">
        <v>2745</v>
      </c>
      <c r="D31" s="582" t="s">
        <v>2746</v>
      </c>
      <c r="E31" s="583" t="s">
        <v>2930</v>
      </c>
      <c r="F31" s="583" t="s">
        <v>2931</v>
      </c>
      <c r="G31" s="583" t="s">
        <v>2749</v>
      </c>
      <c r="H31" s="583" t="s">
        <v>2844</v>
      </c>
      <c r="I31" s="583" t="s">
        <v>2932</v>
      </c>
      <c r="J31" s="583" t="s">
        <v>2933</v>
      </c>
      <c r="K31" s="583" t="s">
        <v>2776</v>
      </c>
      <c r="L31" s="583" t="s">
        <v>2763</v>
      </c>
      <c r="M31" s="584"/>
      <c r="N31" s="584"/>
    </row>
    <row r="32" spans="1:14" ht="105" x14ac:dyDescent="0.25">
      <c r="A32" s="589" t="s">
        <v>2920</v>
      </c>
      <c r="B32" s="582" t="s">
        <v>2921</v>
      </c>
      <c r="C32" s="582" t="s">
        <v>2745</v>
      </c>
      <c r="D32" s="582" t="s">
        <v>2746</v>
      </c>
      <c r="E32" s="583" t="s">
        <v>2934</v>
      </c>
      <c r="F32" s="583" t="s">
        <v>2935</v>
      </c>
      <c r="G32" s="583" t="s">
        <v>2749</v>
      </c>
      <c r="H32" s="583" t="s">
        <v>2844</v>
      </c>
      <c r="I32" s="583" t="s">
        <v>2936</v>
      </c>
      <c r="J32" s="583" t="s">
        <v>2937</v>
      </c>
      <c r="K32" s="583" t="s">
        <v>2855</v>
      </c>
      <c r="L32" s="583" t="s">
        <v>2763</v>
      </c>
      <c r="M32" s="584"/>
      <c r="N32" s="584"/>
    </row>
    <row r="33" spans="1:14" ht="105" x14ac:dyDescent="0.25">
      <c r="A33" s="589" t="s">
        <v>2920</v>
      </c>
      <c r="B33" s="582" t="s">
        <v>2921</v>
      </c>
      <c r="C33" s="582" t="s">
        <v>2745</v>
      </c>
      <c r="D33" s="582" t="s">
        <v>2746</v>
      </c>
      <c r="E33" s="583" t="s">
        <v>2938</v>
      </c>
      <c r="F33" s="583" t="s">
        <v>2939</v>
      </c>
      <c r="G33" s="583" t="s">
        <v>2749</v>
      </c>
      <c r="H33" s="583" t="s">
        <v>2844</v>
      </c>
      <c r="I33" s="583" t="s">
        <v>2940</v>
      </c>
      <c r="J33" s="583" t="s">
        <v>2941</v>
      </c>
      <c r="K33" s="583" t="s">
        <v>2855</v>
      </c>
      <c r="L33" s="583" t="s">
        <v>2763</v>
      </c>
      <c r="M33" s="584"/>
      <c r="N33" s="584"/>
    </row>
    <row r="34" spans="1:14" ht="105" x14ac:dyDescent="0.25">
      <c r="A34" s="589" t="s">
        <v>2920</v>
      </c>
      <c r="B34" s="582" t="s">
        <v>2921</v>
      </c>
      <c r="C34" s="582" t="s">
        <v>2745</v>
      </c>
      <c r="D34" s="582" t="s">
        <v>2746</v>
      </c>
      <c r="E34" s="583" t="s">
        <v>2942</v>
      </c>
      <c r="F34" s="583" t="s">
        <v>2943</v>
      </c>
      <c r="G34" s="583" t="s">
        <v>2749</v>
      </c>
      <c r="H34" s="583" t="s">
        <v>2844</v>
      </c>
      <c r="I34" s="583" t="s">
        <v>2944</v>
      </c>
      <c r="J34" s="583" t="s">
        <v>2945</v>
      </c>
      <c r="K34" s="583" t="s">
        <v>2776</v>
      </c>
      <c r="L34" s="583" t="s">
        <v>2763</v>
      </c>
      <c r="M34" s="584"/>
      <c r="N34" s="584"/>
    </row>
    <row r="35" spans="1:14" ht="105" x14ac:dyDescent="0.25">
      <c r="A35" s="589" t="s">
        <v>2920</v>
      </c>
      <c r="B35" s="582" t="s">
        <v>2921</v>
      </c>
      <c r="C35" s="582" t="s">
        <v>2745</v>
      </c>
      <c r="D35" s="582" t="s">
        <v>2746</v>
      </c>
      <c r="E35" s="583" t="s">
        <v>2946</v>
      </c>
      <c r="F35" s="583" t="s">
        <v>2947</v>
      </c>
      <c r="G35" s="583" t="s">
        <v>2749</v>
      </c>
      <c r="H35" s="583" t="s">
        <v>2844</v>
      </c>
      <c r="I35" s="583" t="s">
        <v>2948</v>
      </c>
      <c r="J35" s="583" t="s">
        <v>2949</v>
      </c>
      <c r="K35" s="583" t="s">
        <v>2855</v>
      </c>
      <c r="L35" s="583" t="s">
        <v>2763</v>
      </c>
      <c r="M35" s="584"/>
      <c r="N35" s="584"/>
    </row>
    <row r="36" spans="1:14" ht="210" x14ac:dyDescent="0.25">
      <c r="A36" s="589" t="s">
        <v>2950</v>
      </c>
      <c r="B36" s="582" t="s">
        <v>2951</v>
      </c>
      <c r="C36" s="582" t="s">
        <v>2745</v>
      </c>
      <c r="D36" s="582" t="s">
        <v>2746</v>
      </c>
      <c r="E36" s="583" t="s">
        <v>2952</v>
      </c>
      <c r="F36" s="583" t="s">
        <v>2953</v>
      </c>
      <c r="G36" s="583" t="s">
        <v>2749</v>
      </c>
      <c r="H36" s="583" t="s">
        <v>2809</v>
      </c>
      <c r="I36" s="583" t="s">
        <v>2954</v>
      </c>
      <c r="J36" s="583" t="s">
        <v>2955</v>
      </c>
      <c r="K36" s="583" t="s">
        <v>2786</v>
      </c>
      <c r="L36" s="583" t="s">
        <v>2763</v>
      </c>
      <c r="M36" s="584">
        <v>34.67</v>
      </c>
      <c r="N36" s="584"/>
    </row>
    <row r="37" spans="1:14" ht="135" x14ac:dyDescent="0.25">
      <c r="A37" s="589" t="s">
        <v>2956</v>
      </c>
      <c r="B37" s="582" t="s">
        <v>2957</v>
      </c>
      <c r="C37" s="582" t="s">
        <v>2745</v>
      </c>
      <c r="D37" s="582" t="s">
        <v>2746</v>
      </c>
      <c r="E37" s="583" t="s">
        <v>2958</v>
      </c>
      <c r="F37" s="583" t="s">
        <v>2959</v>
      </c>
      <c r="G37" s="583" t="s">
        <v>2749</v>
      </c>
      <c r="H37" s="583" t="s">
        <v>2809</v>
      </c>
      <c r="I37" s="583" t="s">
        <v>2960</v>
      </c>
      <c r="J37" s="583" t="s">
        <v>2961</v>
      </c>
      <c r="K37" s="583" t="s">
        <v>2962</v>
      </c>
      <c r="L37" s="583" t="s">
        <v>2763</v>
      </c>
      <c r="M37" s="584">
        <v>39</v>
      </c>
      <c r="N37" s="584"/>
    </row>
    <row r="38" spans="1:14" ht="105" x14ac:dyDescent="0.25">
      <c r="A38" s="589" t="s">
        <v>2963</v>
      </c>
      <c r="B38" s="582" t="s">
        <v>2964</v>
      </c>
      <c r="C38" s="582" t="s">
        <v>2745</v>
      </c>
      <c r="D38" s="582" t="s">
        <v>2746</v>
      </c>
      <c r="E38" s="583" t="s">
        <v>2965</v>
      </c>
      <c r="F38" s="583" t="s">
        <v>2966</v>
      </c>
      <c r="G38" s="583" t="s">
        <v>2749</v>
      </c>
      <c r="H38" s="583" t="s">
        <v>2759</v>
      </c>
      <c r="I38" s="583" t="s">
        <v>2967</v>
      </c>
      <c r="J38" s="583" t="s">
        <v>2968</v>
      </c>
      <c r="K38" s="583" t="s">
        <v>2969</v>
      </c>
      <c r="L38" s="583" t="s">
        <v>2763</v>
      </c>
      <c r="M38" s="584">
        <v>0.24</v>
      </c>
      <c r="N38" s="584"/>
    </row>
    <row r="39" spans="1:14" ht="225" x14ac:dyDescent="0.25">
      <c r="A39" s="589" t="s">
        <v>2970</v>
      </c>
      <c r="B39" s="582" t="s">
        <v>2971</v>
      </c>
      <c r="C39" s="582" t="s">
        <v>2745</v>
      </c>
      <c r="D39" s="582" t="s">
        <v>2746</v>
      </c>
      <c r="E39" s="583" t="s">
        <v>2972</v>
      </c>
      <c r="F39" s="583" t="s">
        <v>2973</v>
      </c>
      <c r="G39" s="583" t="s">
        <v>2749</v>
      </c>
      <c r="H39" s="583" t="s">
        <v>2809</v>
      </c>
      <c r="I39" s="583" t="s">
        <v>2974</v>
      </c>
      <c r="J39" s="583" t="s">
        <v>2975</v>
      </c>
      <c r="K39" s="583" t="s">
        <v>2786</v>
      </c>
      <c r="L39" s="583" t="s">
        <v>2763</v>
      </c>
      <c r="M39" s="584">
        <v>24</v>
      </c>
      <c r="N39" s="584"/>
    </row>
    <row r="40" spans="1:14" ht="225" x14ac:dyDescent="0.25">
      <c r="A40" s="589" t="s">
        <v>2976</v>
      </c>
      <c r="B40" s="582" t="s">
        <v>2977</v>
      </c>
      <c r="C40" s="582" t="s">
        <v>2745</v>
      </c>
      <c r="D40" s="582" t="s">
        <v>2746</v>
      </c>
      <c r="E40" s="583" t="s">
        <v>2978</v>
      </c>
      <c r="F40" s="583" t="s">
        <v>2979</v>
      </c>
      <c r="G40" s="583" t="s">
        <v>2749</v>
      </c>
      <c r="H40" s="583" t="s">
        <v>2759</v>
      </c>
      <c r="I40" s="583" t="s">
        <v>2980</v>
      </c>
      <c r="J40" s="583" t="s">
        <v>2981</v>
      </c>
      <c r="K40" s="583" t="s">
        <v>2862</v>
      </c>
      <c r="L40" s="583" t="s">
        <v>2763</v>
      </c>
      <c r="M40" s="584"/>
      <c r="N40" s="584"/>
    </row>
    <row r="41" spans="1:14" ht="165" x14ac:dyDescent="0.25">
      <c r="A41" s="589" t="s">
        <v>2982</v>
      </c>
      <c r="B41" s="582" t="s">
        <v>2983</v>
      </c>
      <c r="C41" s="582" t="s">
        <v>2745</v>
      </c>
      <c r="D41" s="582" t="s">
        <v>2746</v>
      </c>
      <c r="E41" s="583" t="s">
        <v>2984</v>
      </c>
      <c r="F41" s="583" t="s">
        <v>2985</v>
      </c>
      <c r="G41" s="583" t="s">
        <v>2749</v>
      </c>
      <c r="H41" s="583" t="s">
        <v>2759</v>
      </c>
      <c r="I41" s="583" t="s">
        <v>2986</v>
      </c>
      <c r="J41" s="583" t="s">
        <v>2987</v>
      </c>
      <c r="K41" s="583" t="s">
        <v>2988</v>
      </c>
      <c r="L41" s="583" t="s">
        <v>2763</v>
      </c>
      <c r="M41" s="584">
        <v>0.96</v>
      </c>
      <c r="N41" s="584"/>
    </row>
    <row r="42" spans="1:14" ht="90" x14ac:dyDescent="0.25">
      <c r="A42" s="589" t="s">
        <v>2989</v>
      </c>
      <c r="B42" s="582" t="s">
        <v>2990</v>
      </c>
      <c r="C42" s="582" t="s">
        <v>2745</v>
      </c>
      <c r="D42" s="582" t="s">
        <v>2850</v>
      </c>
      <c r="E42" s="583" t="s">
        <v>2991</v>
      </c>
      <c r="F42" s="583" t="s">
        <v>2992</v>
      </c>
      <c r="G42" s="583" t="s">
        <v>2749</v>
      </c>
      <c r="H42" s="583" t="s">
        <v>2759</v>
      </c>
      <c r="I42" s="583" t="s">
        <v>2993</v>
      </c>
      <c r="J42" s="583" t="s">
        <v>2994</v>
      </c>
      <c r="K42" s="583" t="s">
        <v>2786</v>
      </c>
      <c r="L42" s="583" t="s">
        <v>2763</v>
      </c>
      <c r="M42" s="584">
        <v>4.43</v>
      </c>
      <c r="N42" s="584"/>
    </row>
    <row r="43" spans="1:14" ht="195" x14ac:dyDescent="0.25">
      <c r="A43" s="589" t="s">
        <v>2995</v>
      </c>
      <c r="B43" s="582" t="s">
        <v>2996</v>
      </c>
      <c r="C43" s="582" t="s">
        <v>2745</v>
      </c>
      <c r="D43" s="582" t="s">
        <v>2746</v>
      </c>
      <c r="E43" s="583" t="s">
        <v>2997</v>
      </c>
      <c r="F43" s="583" t="s">
        <v>2998</v>
      </c>
      <c r="G43" s="583" t="s">
        <v>2749</v>
      </c>
      <c r="H43" s="583" t="s">
        <v>2893</v>
      </c>
      <c r="I43" s="583" t="s">
        <v>2999</v>
      </c>
      <c r="J43" s="583" t="s">
        <v>3000</v>
      </c>
      <c r="K43" s="583" t="s">
        <v>2855</v>
      </c>
      <c r="L43" s="583" t="s">
        <v>2763</v>
      </c>
      <c r="M43" s="584">
        <v>1.1000000000000001</v>
      </c>
      <c r="N43" s="584"/>
    </row>
    <row r="44" spans="1:14" ht="120" x14ac:dyDescent="0.25">
      <c r="A44" s="589" t="s">
        <v>3001</v>
      </c>
      <c r="B44" s="582" t="s">
        <v>3002</v>
      </c>
      <c r="C44" s="582" t="s">
        <v>2745</v>
      </c>
      <c r="D44" s="582" t="s">
        <v>2850</v>
      </c>
      <c r="E44" s="583" t="s">
        <v>3003</v>
      </c>
      <c r="F44" s="583" t="s">
        <v>3004</v>
      </c>
      <c r="G44" s="583" t="s">
        <v>2749</v>
      </c>
      <c r="H44" s="583" t="s">
        <v>2759</v>
      </c>
      <c r="I44" s="583" t="s">
        <v>3005</v>
      </c>
      <c r="J44" s="583" t="s">
        <v>3006</v>
      </c>
      <c r="K44" s="583" t="s">
        <v>2862</v>
      </c>
      <c r="L44" s="583" t="s">
        <v>2763</v>
      </c>
      <c r="M44" s="584">
        <v>1.0900000000000001</v>
      </c>
      <c r="N44" s="584"/>
    </row>
    <row r="45" spans="1:14" ht="150" x14ac:dyDescent="0.25">
      <c r="A45" s="589" t="s">
        <v>3001</v>
      </c>
      <c r="B45" s="582" t="s">
        <v>3002</v>
      </c>
      <c r="C45" s="582" t="s">
        <v>2745</v>
      </c>
      <c r="D45" s="582" t="s">
        <v>2746</v>
      </c>
      <c r="E45" s="583" t="s">
        <v>3007</v>
      </c>
      <c r="F45" s="583" t="s">
        <v>3008</v>
      </c>
      <c r="G45" s="583" t="s">
        <v>2749</v>
      </c>
      <c r="H45" s="583" t="s">
        <v>2759</v>
      </c>
      <c r="I45" s="583" t="s">
        <v>3009</v>
      </c>
      <c r="J45" s="583" t="s">
        <v>3010</v>
      </c>
      <c r="K45" s="583" t="s">
        <v>2786</v>
      </c>
      <c r="L45" s="583" t="s">
        <v>2763</v>
      </c>
      <c r="M45" s="584">
        <v>8</v>
      </c>
      <c r="N45" s="584"/>
    </row>
    <row r="46" spans="1:14" ht="345" x14ac:dyDescent="0.25">
      <c r="A46" s="589" t="s">
        <v>3011</v>
      </c>
      <c r="B46" s="582" t="s">
        <v>3012</v>
      </c>
      <c r="C46" s="582" t="s">
        <v>2745</v>
      </c>
      <c r="D46" s="582" t="s">
        <v>2746</v>
      </c>
      <c r="E46" s="583" t="s">
        <v>3013</v>
      </c>
      <c r="F46" s="583" t="s">
        <v>3014</v>
      </c>
      <c r="G46" s="583" t="s">
        <v>2749</v>
      </c>
      <c r="H46" s="583" t="s">
        <v>2809</v>
      </c>
      <c r="I46" s="583" t="s">
        <v>3015</v>
      </c>
      <c r="J46" s="583" t="s">
        <v>3016</v>
      </c>
      <c r="K46" s="583" t="s">
        <v>2902</v>
      </c>
      <c r="L46" s="583" t="s">
        <v>2763</v>
      </c>
      <c r="M46" s="584">
        <v>1.5</v>
      </c>
      <c r="N46" s="584"/>
    </row>
    <row r="47" spans="1:14" ht="180" x14ac:dyDescent="0.25">
      <c r="A47" s="589" t="s">
        <v>3017</v>
      </c>
      <c r="B47" s="582" t="s">
        <v>3018</v>
      </c>
      <c r="C47" s="582" t="s">
        <v>2745</v>
      </c>
      <c r="D47" s="582" t="s">
        <v>2746</v>
      </c>
      <c r="E47" s="583" t="s">
        <v>3019</v>
      </c>
      <c r="F47" s="583" t="s">
        <v>3020</v>
      </c>
      <c r="G47" s="583" t="s">
        <v>2749</v>
      </c>
      <c r="H47" s="583" t="s">
        <v>2759</v>
      </c>
      <c r="I47" s="583" t="s">
        <v>3021</v>
      </c>
      <c r="J47" s="583" t="s">
        <v>3022</v>
      </c>
      <c r="K47" s="583" t="s">
        <v>3023</v>
      </c>
      <c r="L47" s="583" t="s">
        <v>2763</v>
      </c>
      <c r="M47" s="584">
        <v>11.44</v>
      </c>
      <c r="N47" s="584"/>
    </row>
    <row r="48" spans="1:14" ht="90" x14ac:dyDescent="0.25">
      <c r="A48" s="589" t="s">
        <v>3024</v>
      </c>
      <c r="B48" s="582" t="s">
        <v>3025</v>
      </c>
      <c r="C48" s="582" t="s">
        <v>2745</v>
      </c>
      <c r="D48" s="582" t="s">
        <v>2850</v>
      </c>
      <c r="E48" s="583" t="s">
        <v>3026</v>
      </c>
      <c r="F48" s="583" t="s">
        <v>3027</v>
      </c>
      <c r="G48" s="583" t="s">
        <v>2749</v>
      </c>
      <c r="H48" s="583" t="s">
        <v>2759</v>
      </c>
      <c r="I48" s="583" t="s">
        <v>3028</v>
      </c>
      <c r="J48" s="583" t="s">
        <v>3029</v>
      </c>
      <c r="K48" s="583" t="s">
        <v>2902</v>
      </c>
      <c r="L48" s="583" t="s">
        <v>2763</v>
      </c>
      <c r="M48" s="584">
        <v>5.95</v>
      </c>
      <c r="N48" s="584"/>
    </row>
    <row r="49" spans="1:14" ht="120" x14ac:dyDescent="0.25">
      <c r="A49" s="589" t="s">
        <v>3030</v>
      </c>
      <c r="B49" s="582" t="s">
        <v>3031</v>
      </c>
      <c r="C49" s="582" t="s">
        <v>2745</v>
      </c>
      <c r="D49" s="582" t="s">
        <v>2746</v>
      </c>
      <c r="E49" s="583" t="s">
        <v>3032</v>
      </c>
      <c r="F49" s="583" t="s">
        <v>3033</v>
      </c>
      <c r="G49" s="583" t="s">
        <v>2749</v>
      </c>
      <c r="H49" s="583" t="s">
        <v>3034</v>
      </c>
      <c r="I49" s="583" t="s">
        <v>3035</v>
      </c>
      <c r="J49" s="583" t="s">
        <v>3036</v>
      </c>
      <c r="K49" s="583" t="s">
        <v>2820</v>
      </c>
      <c r="L49" s="583" t="s">
        <v>2763</v>
      </c>
      <c r="M49" s="584">
        <v>20.799990000000001</v>
      </c>
      <c r="N49" s="584"/>
    </row>
    <row r="50" spans="1:14" ht="120" x14ac:dyDescent="0.25">
      <c r="A50" s="589" t="s">
        <v>3037</v>
      </c>
      <c r="B50" s="582" t="s">
        <v>3038</v>
      </c>
      <c r="C50" s="582" t="s">
        <v>2745</v>
      </c>
      <c r="D50" s="582" t="s">
        <v>2746</v>
      </c>
      <c r="E50" s="583" t="s">
        <v>3039</v>
      </c>
      <c r="F50" s="583" t="s">
        <v>3040</v>
      </c>
      <c r="G50" s="583" t="s">
        <v>2749</v>
      </c>
      <c r="H50" s="583" t="s">
        <v>2809</v>
      </c>
      <c r="I50" s="583" t="s">
        <v>3041</v>
      </c>
      <c r="J50" s="583" t="s">
        <v>3042</v>
      </c>
      <c r="K50" s="583" t="s">
        <v>2913</v>
      </c>
      <c r="L50" s="583" t="s">
        <v>2763</v>
      </c>
      <c r="M50" s="584">
        <v>0.8</v>
      </c>
      <c r="N50" s="584"/>
    </row>
    <row r="51" spans="1:14" ht="225" x14ac:dyDescent="0.25">
      <c r="A51" s="589" t="s">
        <v>3043</v>
      </c>
      <c r="B51" s="582" t="s">
        <v>3044</v>
      </c>
      <c r="C51" s="582" t="s">
        <v>2745</v>
      </c>
      <c r="D51" s="582" t="s">
        <v>2746</v>
      </c>
      <c r="E51" s="583" t="s">
        <v>3045</v>
      </c>
      <c r="F51" s="583" t="s">
        <v>3046</v>
      </c>
      <c r="G51" s="583" t="s">
        <v>2749</v>
      </c>
      <c r="H51" s="583" t="s">
        <v>2893</v>
      </c>
      <c r="I51" s="583" t="s">
        <v>3047</v>
      </c>
      <c r="J51" s="583" t="s">
        <v>3048</v>
      </c>
      <c r="K51" s="583" t="s">
        <v>3049</v>
      </c>
      <c r="L51" s="583" t="s">
        <v>2763</v>
      </c>
      <c r="M51" s="584">
        <v>7.63</v>
      </c>
      <c r="N51" s="584"/>
    </row>
    <row r="52" spans="1:14" ht="90" x14ac:dyDescent="0.25">
      <c r="A52" s="589" t="s">
        <v>3050</v>
      </c>
      <c r="B52" s="582" t="s">
        <v>3051</v>
      </c>
      <c r="C52" s="582" t="s">
        <v>2745</v>
      </c>
      <c r="D52" s="582" t="s">
        <v>2746</v>
      </c>
      <c r="E52" s="583" t="s">
        <v>3052</v>
      </c>
      <c r="F52" s="583" t="s">
        <v>3053</v>
      </c>
      <c r="G52" s="583" t="s">
        <v>2749</v>
      </c>
      <c r="H52" s="583" t="s">
        <v>2809</v>
      </c>
      <c r="I52" s="583" t="s">
        <v>3054</v>
      </c>
      <c r="J52" s="583" t="s">
        <v>3055</v>
      </c>
      <c r="K52" s="583" t="s">
        <v>2862</v>
      </c>
      <c r="L52" s="583" t="s">
        <v>2763</v>
      </c>
      <c r="M52" s="584">
        <v>0.75</v>
      </c>
      <c r="N52" s="584"/>
    </row>
    <row r="53" spans="1:14" ht="360" x14ac:dyDescent="0.25">
      <c r="A53" s="589" t="s">
        <v>3056</v>
      </c>
      <c r="B53" s="582" t="s">
        <v>3057</v>
      </c>
      <c r="C53" s="582" t="s">
        <v>2745</v>
      </c>
      <c r="D53" s="582" t="s">
        <v>2746</v>
      </c>
      <c r="E53" s="583" t="s">
        <v>3058</v>
      </c>
      <c r="F53" s="583" t="s">
        <v>3059</v>
      </c>
      <c r="G53" s="583" t="s">
        <v>2749</v>
      </c>
      <c r="H53" s="583" t="s">
        <v>2893</v>
      </c>
      <c r="I53" s="583" t="s">
        <v>3060</v>
      </c>
      <c r="J53" s="583" t="s">
        <v>3061</v>
      </c>
      <c r="K53" s="583" t="s">
        <v>2913</v>
      </c>
      <c r="L53" s="583" t="s">
        <v>2763</v>
      </c>
      <c r="M53" s="584">
        <v>0.8</v>
      </c>
      <c r="N53" s="584"/>
    </row>
    <row r="54" spans="1:14" ht="135" x14ac:dyDescent="0.25">
      <c r="A54" s="589" t="s">
        <v>3062</v>
      </c>
      <c r="B54" s="582" t="s">
        <v>3063</v>
      </c>
      <c r="C54" s="582" t="s">
        <v>2745</v>
      </c>
      <c r="D54" s="582" t="s">
        <v>2746</v>
      </c>
      <c r="E54" s="583" t="s">
        <v>3064</v>
      </c>
      <c r="F54" s="583" t="s">
        <v>3065</v>
      </c>
      <c r="G54" s="583" t="s">
        <v>2749</v>
      </c>
      <c r="H54" s="583" t="s">
        <v>2759</v>
      </c>
      <c r="I54" s="583" t="s">
        <v>3066</v>
      </c>
      <c r="J54" s="583" t="s">
        <v>3067</v>
      </c>
      <c r="K54" s="583" t="s">
        <v>2913</v>
      </c>
      <c r="L54" s="583" t="s">
        <v>2763</v>
      </c>
      <c r="M54" s="584">
        <v>3.47</v>
      </c>
      <c r="N54" s="584"/>
    </row>
    <row r="55" spans="1:14" ht="195" x14ac:dyDescent="0.25">
      <c r="A55" s="589" t="s">
        <v>3068</v>
      </c>
      <c r="B55" s="582" t="s">
        <v>3069</v>
      </c>
      <c r="C55" s="582" t="s">
        <v>2745</v>
      </c>
      <c r="D55" s="582" t="s">
        <v>2746</v>
      </c>
      <c r="E55" s="583" t="s">
        <v>3070</v>
      </c>
      <c r="F55" s="583" t="s">
        <v>3071</v>
      </c>
      <c r="G55" s="583" t="s">
        <v>2749</v>
      </c>
      <c r="H55" s="583" t="s">
        <v>2809</v>
      </c>
      <c r="I55" s="583" t="s">
        <v>3072</v>
      </c>
      <c r="J55" s="583" t="s">
        <v>3073</v>
      </c>
      <c r="K55" s="583" t="s">
        <v>2786</v>
      </c>
      <c r="L55" s="583" t="s">
        <v>2763</v>
      </c>
      <c r="M55" s="584">
        <v>34.659999999999997</v>
      </c>
      <c r="N55" s="584"/>
    </row>
    <row r="56" spans="1:14" ht="195" x14ac:dyDescent="0.25">
      <c r="A56" s="589" t="s">
        <v>3074</v>
      </c>
      <c r="B56" s="582" t="s">
        <v>3075</v>
      </c>
      <c r="C56" s="582" t="s">
        <v>2745</v>
      </c>
      <c r="D56" s="582" t="s">
        <v>2746</v>
      </c>
      <c r="E56" s="583" t="s">
        <v>3076</v>
      </c>
      <c r="F56" s="583" t="s">
        <v>3077</v>
      </c>
      <c r="G56" s="583" t="s">
        <v>2749</v>
      </c>
      <c r="H56" s="583" t="s">
        <v>2809</v>
      </c>
      <c r="I56" s="583" t="s">
        <v>3072</v>
      </c>
      <c r="J56" s="583" t="s">
        <v>3078</v>
      </c>
      <c r="K56" s="583" t="s">
        <v>2786</v>
      </c>
      <c r="L56" s="583" t="s">
        <v>2763</v>
      </c>
      <c r="M56" s="584">
        <v>34.67</v>
      </c>
      <c r="N56" s="584"/>
    </row>
    <row r="57" spans="1:14" ht="105" x14ac:dyDescent="0.25">
      <c r="A57" s="589" t="s">
        <v>3079</v>
      </c>
      <c r="B57" s="582" t="s">
        <v>3080</v>
      </c>
      <c r="C57" s="582" t="s">
        <v>2745</v>
      </c>
      <c r="D57" s="582" t="s">
        <v>2746</v>
      </c>
      <c r="E57" s="583" t="s">
        <v>3081</v>
      </c>
      <c r="F57" s="583" t="s">
        <v>3082</v>
      </c>
      <c r="G57" s="583" t="s">
        <v>2749</v>
      </c>
      <c r="H57" s="583" t="s">
        <v>2759</v>
      </c>
      <c r="I57" s="583" t="s">
        <v>3083</v>
      </c>
      <c r="J57" s="583" t="s">
        <v>3084</v>
      </c>
      <c r="K57" s="583" t="s">
        <v>2793</v>
      </c>
      <c r="L57" s="583" t="s">
        <v>2856</v>
      </c>
      <c r="M57" s="584">
        <v>4.7699999999999996</v>
      </c>
      <c r="N57" s="584"/>
    </row>
    <row r="58" spans="1:14" ht="135" x14ac:dyDescent="0.25">
      <c r="A58" s="589" t="s">
        <v>3085</v>
      </c>
      <c r="B58" s="582" t="s">
        <v>3086</v>
      </c>
      <c r="C58" s="582" t="s">
        <v>2745</v>
      </c>
      <c r="D58" s="582" t="s">
        <v>2850</v>
      </c>
      <c r="E58" s="583" t="s">
        <v>3087</v>
      </c>
      <c r="F58" s="583" t="s">
        <v>3088</v>
      </c>
      <c r="G58" s="583" t="s">
        <v>2749</v>
      </c>
      <c r="H58" s="583" t="s">
        <v>2893</v>
      </c>
      <c r="I58" s="583" t="s">
        <v>3089</v>
      </c>
      <c r="J58" s="583" t="s">
        <v>3090</v>
      </c>
      <c r="K58" s="583" t="s">
        <v>3091</v>
      </c>
      <c r="L58" s="583" t="s">
        <v>1104</v>
      </c>
      <c r="M58" s="584">
        <v>0.73</v>
      </c>
      <c r="N58" s="584"/>
    </row>
    <row r="59" spans="1:14" ht="135" x14ac:dyDescent="0.25">
      <c r="A59" s="589" t="s">
        <v>3092</v>
      </c>
      <c r="B59" s="582" t="s">
        <v>3093</v>
      </c>
      <c r="C59" s="582" t="s">
        <v>2745</v>
      </c>
      <c r="D59" s="582" t="s">
        <v>2746</v>
      </c>
      <c r="E59" s="583" t="s">
        <v>3094</v>
      </c>
      <c r="F59" s="583" t="s">
        <v>3095</v>
      </c>
      <c r="G59" s="583" t="s">
        <v>2749</v>
      </c>
      <c r="H59" s="583" t="s">
        <v>2759</v>
      </c>
      <c r="I59" s="583" t="s">
        <v>3096</v>
      </c>
      <c r="J59" s="583" t="s">
        <v>3097</v>
      </c>
      <c r="K59" s="583" t="s">
        <v>2862</v>
      </c>
      <c r="L59" s="583" t="s">
        <v>2763</v>
      </c>
      <c r="M59" s="584">
        <v>2.2000000000000002</v>
      </c>
      <c r="N59" s="584"/>
    </row>
    <row r="60" spans="1:14" ht="105" x14ac:dyDescent="0.25">
      <c r="A60" s="589" t="s">
        <v>3098</v>
      </c>
      <c r="B60" s="582" t="s">
        <v>3099</v>
      </c>
      <c r="C60" s="582" t="s">
        <v>2745</v>
      </c>
      <c r="D60" s="582" t="s">
        <v>2746</v>
      </c>
      <c r="E60" s="583" t="s">
        <v>3100</v>
      </c>
      <c r="F60" s="583" t="s">
        <v>3101</v>
      </c>
      <c r="G60" s="583" t="s">
        <v>2749</v>
      </c>
      <c r="H60" s="583" t="s">
        <v>2759</v>
      </c>
      <c r="I60" s="583" t="s">
        <v>3102</v>
      </c>
      <c r="J60" s="583" t="s">
        <v>3103</v>
      </c>
      <c r="K60" s="583" t="s">
        <v>3104</v>
      </c>
      <c r="L60" s="583" t="s">
        <v>2763</v>
      </c>
      <c r="M60" s="584">
        <v>3.75</v>
      </c>
      <c r="N60" s="584"/>
    </row>
    <row r="61" spans="1:14" ht="105" x14ac:dyDescent="0.25">
      <c r="A61" s="589" t="s">
        <v>3105</v>
      </c>
      <c r="B61" s="582" t="s">
        <v>3106</v>
      </c>
      <c r="C61" s="582" t="s">
        <v>2745</v>
      </c>
      <c r="D61" s="582" t="s">
        <v>2746</v>
      </c>
      <c r="E61" s="583" t="s">
        <v>2878</v>
      </c>
      <c r="F61" s="583" t="s">
        <v>2879</v>
      </c>
      <c r="G61" s="583" t="s">
        <v>2749</v>
      </c>
      <c r="H61" s="583" t="s">
        <v>2759</v>
      </c>
      <c r="I61" s="583" t="s">
        <v>2880</v>
      </c>
      <c r="J61" s="583" t="s">
        <v>2881</v>
      </c>
      <c r="K61" s="583" t="s">
        <v>2882</v>
      </c>
      <c r="L61" s="583" t="s">
        <v>2763</v>
      </c>
      <c r="M61" s="584"/>
      <c r="N61" s="584"/>
    </row>
    <row r="62" spans="1:14" ht="90" x14ac:dyDescent="0.25">
      <c r="A62" s="589" t="s">
        <v>3107</v>
      </c>
      <c r="B62" s="582" t="s">
        <v>3108</v>
      </c>
      <c r="C62" s="582" t="s">
        <v>2745</v>
      </c>
      <c r="D62" s="582" t="s">
        <v>2746</v>
      </c>
      <c r="E62" s="583" t="s">
        <v>3109</v>
      </c>
      <c r="F62" s="583" t="s">
        <v>3110</v>
      </c>
      <c r="G62" s="583" t="s">
        <v>2749</v>
      </c>
      <c r="H62" s="583" t="s">
        <v>2809</v>
      </c>
      <c r="I62" s="583" t="s">
        <v>3111</v>
      </c>
      <c r="J62" s="583" t="s">
        <v>3112</v>
      </c>
      <c r="K62" s="583" t="s">
        <v>2786</v>
      </c>
      <c r="L62" s="583" t="s">
        <v>2763</v>
      </c>
      <c r="M62" s="584">
        <v>8</v>
      </c>
      <c r="N62" s="584"/>
    </row>
    <row r="63" spans="1:14" ht="150" x14ac:dyDescent="0.25">
      <c r="A63" s="589" t="s">
        <v>3113</v>
      </c>
      <c r="B63" s="582" t="s">
        <v>3114</v>
      </c>
      <c r="C63" s="582" t="s">
        <v>2745</v>
      </c>
      <c r="D63" s="582" t="s">
        <v>2746</v>
      </c>
      <c r="E63" s="583" t="s">
        <v>3115</v>
      </c>
      <c r="F63" s="583" t="s">
        <v>3116</v>
      </c>
      <c r="G63" s="583" t="s">
        <v>2749</v>
      </c>
      <c r="H63" s="583" t="s">
        <v>2809</v>
      </c>
      <c r="I63" s="583" t="s">
        <v>3117</v>
      </c>
      <c r="J63" s="583" t="s">
        <v>3118</v>
      </c>
      <c r="K63" s="583" t="s">
        <v>2913</v>
      </c>
      <c r="L63" s="583" t="s">
        <v>2763</v>
      </c>
      <c r="M63" s="584">
        <v>6.93</v>
      </c>
      <c r="N63" s="584"/>
    </row>
    <row r="64" spans="1:14" ht="105" x14ac:dyDescent="0.25">
      <c r="A64" s="589" t="s">
        <v>3119</v>
      </c>
      <c r="B64" s="582" t="s">
        <v>3120</v>
      </c>
      <c r="C64" s="582" t="s">
        <v>2745</v>
      </c>
      <c r="D64" s="582" t="s">
        <v>2746</v>
      </c>
      <c r="E64" s="583" t="s">
        <v>3121</v>
      </c>
      <c r="F64" s="583" t="s">
        <v>3122</v>
      </c>
      <c r="G64" s="583" t="s">
        <v>2749</v>
      </c>
      <c r="H64" s="583" t="s">
        <v>2759</v>
      </c>
      <c r="I64" s="583" t="s">
        <v>3123</v>
      </c>
      <c r="J64" s="583" t="s">
        <v>3124</v>
      </c>
      <c r="K64" s="583" t="s">
        <v>2902</v>
      </c>
      <c r="L64" s="583" t="s">
        <v>2763</v>
      </c>
      <c r="M64" s="584">
        <v>1.5</v>
      </c>
      <c r="N64" s="584"/>
    </row>
    <row r="65" spans="1:14" ht="105" x14ac:dyDescent="0.25">
      <c r="A65" s="589" t="s">
        <v>3125</v>
      </c>
      <c r="B65" s="582" t="s">
        <v>3126</v>
      </c>
      <c r="C65" s="582" t="s">
        <v>2745</v>
      </c>
      <c r="D65" s="582" t="s">
        <v>2746</v>
      </c>
      <c r="E65" s="583" t="s">
        <v>3127</v>
      </c>
      <c r="F65" s="583" t="s">
        <v>3128</v>
      </c>
      <c r="G65" s="583" t="s">
        <v>2749</v>
      </c>
      <c r="H65" s="583" t="s">
        <v>2809</v>
      </c>
      <c r="I65" s="583" t="s">
        <v>3129</v>
      </c>
      <c r="J65" s="583" t="s">
        <v>3130</v>
      </c>
      <c r="K65" s="583" t="s">
        <v>3131</v>
      </c>
      <c r="L65" s="583" t="s">
        <v>2763</v>
      </c>
      <c r="M65" s="584">
        <v>8</v>
      </c>
      <c r="N65" s="584"/>
    </row>
    <row r="66" spans="1:14" ht="105" x14ac:dyDescent="0.25">
      <c r="A66" s="589" t="s">
        <v>3132</v>
      </c>
      <c r="B66" s="582" t="s">
        <v>3133</v>
      </c>
      <c r="C66" s="582" t="s">
        <v>2745</v>
      </c>
      <c r="D66" s="582" t="s">
        <v>2746</v>
      </c>
      <c r="E66" s="583" t="s">
        <v>3134</v>
      </c>
      <c r="F66" s="583" t="s">
        <v>3135</v>
      </c>
      <c r="G66" s="583" t="s">
        <v>2749</v>
      </c>
      <c r="H66" s="583" t="s">
        <v>2809</v>
      </c>
      <c r="I66" s="583" t="s">
        <v>3136</v>
      </c>
      <c r="J66" s="583" t="s">
        <v>3137</v>
      </c>
      <c r="K66" s="583" t="s">
        <v>2855</v>
      </c>
      <c r="L66" s="583" t="s">
        <v>2763</v>
      </c>
      <c r="M66" s="584">
        <v>1.1000000000000001</v>
      </c>
      <c r="N66" s="584"/>
    </row>
    <row r="67" spans="1:14" ht="90" x14ac:dyDescent="0.25">
      <c r="A67" s="589" t="s">
        <v>3138</v>
      </c>
      <c r="B67" s="582" t="s">
        <v>3139</v>
      </c>
      <c r="C67" s="582" t="s">
        <v>2745</v>
      </c>
      <c r="D67" s="582" t="s">
        <v>2746</v>
      </c>
      <c r="E67" s="583" t="s">
        <v>3140</v>
      </c>
      <c r="F67" s="583" t="s">
        <v>3141</v>
      </c>
      <c r="G67" s="583" t="s">
        <v>2749</v>
      </c>
      <c r="H67" s="583" t="s">
        <v>2759</v>
      </c>
      <c r="I67" s="583" t="s">
        <v>3142</v>
      </c>
      <c r="J67" s="583" t="s">
        <v>3143</v>
      </c>
      <c r="K67" s="583" t="s">
        <v>2820</v>
      </c>
      <c r="L67" s="583" t="s">
        <v>2763</v>
      </c>
      <c r="M67" s="584">
        <v>38.130000000000003</v>
      </c>
      <c r="N67" s="584"/>
    </row>
    <row r="68" spans="1:14" ht="180" x14ac:dyDescent="0.25">
      <c r="A68" s="589" t="s">
        <v>3144</v>
      </c>
      <c r="B68" s="582" t="s">
        <v>3145</v>
      </c>
      <c r="C68" s="582" t="s">
        <v>2745</v>
      </c>
      <c r="D68" s="582" t="s">
        <v>2746</v>
      </c>
      <c r="E68" s="583" t="s">
        <v>3019</v>
      </c>
      <c r="F68" s="583" t="s">
        <v>3020</v>
      </c>
      <c r="G68" s="583" t="s">
        <v>2749</v>
      </c>
      <c r="H68" s="583" t="s">
        <v>2759</v>
      </c>
      <c r="I68" s="583" t="s">
        <v>3021</v>
      </c>
      <c r="J68" s="583" t="s">
        <v>3022</v>
      </c>
      <c r="K68" s="583" t="s">
        <v>3023</v>
      </c>
      <c r="L68" s="583" t="s">
        <v>2763</v>
      </c>
      <c r="M68" s="584">
        <v>9.9</v>
      </c>
      <c r="N68" s="584"/>
    </row>
    <row r="69" spans="1:14" ht="120" x14ac:dyDescent="0.25">
      <c r="A69" s="589" t="s">
        <v>3146</v>
      </c>
      <c r="B69" s="582" t="s">
        <v>3147</v>
      </c>
      <c r="C69" s="582" t="s">
        <v>2745</v>
      </c>
      <c r="D69" s="582" t="s">
        <v>2746</v>
      </c>
      <c r="E69" s="583" t="s">
        <v>3148</v>
      </c>
      <c r="F69" s="583" t="s">
        <v>3149</v>
      </c>
      <c r="G69" s="583" t="s">
        <v>2749</v>
      </c>
      <c r="H69" s="583" t="s">
        <v>2759</v>
      </c>
      <c r="I69" s="583" t="s">
        <v>3150</v>
      </c>
      <c r="J69" s="583" t="s">
        <v>3151</v>
      </c>
      <c r="K69" s="583" t="s">
        <v>2820</v>
      </c>
      <c r="L69" s="583" t="s">
        <v>2763</v>
      </c>
      <c r="M69" s="584">
        <v>9.5259999999999998</v>
      </c>
      <c r="N69" s="584"/>
    </row>
    <row r="70" spans="1:14" ht="165" x14ac:dyDescent="0.25">
      <c r="A70" s="589" t="s">
        <v>3152</v>
      </c>
      <c r="B70" s="582" t="s">
        <v>3153</v>
      </c>
      <c r="C70" s="582" t="s">
        <v>2745</v>
      </c>
      <c r="D70" s="582" t="s">
        <v>2746</v>
      </c>
      <c r="E70" s="583" t="s">
        <v>3154</v>
      </c>
      <c r="F70" s="583" t="s">
        <v>3155</v>
      </c>
      <c r="G70" s="583" t="s">
        <v>2749</v>
      </c>
      <c r="H70" s="583" t="s">
        <v>2893</v>
      </c>
      <c r="I70" s="583" t="s">
        <v>3156</v>
      </c>
      <c r="J70" s="583" t="s">
        <v>3157</v>
      </c>
      <c r="K70" s="583" t="s">
        <v>2913</v>
      </c>
      <c r="L70" s="583" t="s">
        <v>2763</v>
      </c>
      <c r="M70" s="584">
        <v>1.6</v>
      </c>
      <c r="N70" s="584"/>
    </row>
    <row r="71" spans="1:14" ht="255" x14ac:dyDescent="0.25">
      <c r="A71" s="589" t="s">
        <v>3158</v>
      </c>
      <c r="B71" s="582" t="s">
        <v>3159</v>
      </c>
      <c r="C71" s="582" t="s">
        <v>2745</v>
      </c>
      <c r="D71" s="582" t="s">
        <v>2746</v>
      </c>
      <c r="E71" s="583" t="s">
        <v>3160</v>
      </c>
      <c r="F71" s="583" t="s">
        <v>3161</v>
      </c>
      <c r="G71" s="583" t="s">
        <v>2749</v>
      </c>
      <c r="H71" s="583" t="s">
        <v>3162</v>
      </c>
      <c r="I71" s="583" t="s">
        <v>3163</v>
      </c>
      <c r="J71" s="583" t="s">
        <v>3164</v>
      </c>
      <c r="K71" s="583" t="s">
        <v>3165</v>
      </c>
      <c r="L71" s="583" t="s">
        <v>2763</v>
      </c>
      <c r="M71" s="584">
        <v>8</v>
      </c>
      <c r="N71" s="584"/>
    </row>
    <row r="72" spans="1:14" ht="135" x14ac:dyDescent="0.25">
      <c r="A72" s="589" t="s">
        <v>3166</v>
      </c>
      <c r="B72" s="582" t="s">
        <v>3167</v>
      </c>
      <c r="C72" s="582" t="s">
        <v>2745</v>
      </c>
      <c r="D72" s="582" t="s">
        <v>2850</v>
      </c>
      <c r="E72" s="583" t="s">
        <v>3168</v>
      </c>
      <c r="F72" s="583" t="s">
        <v>3169</v>
      </c>
      <c r="G72" s="583" t="s">
        <v>2749</v>
      </c>
      <c r="H72" s="583" t="s">
        <v>2893</v>
      </c>
      <c r="I72" s="583" t="s">
        <v>3170</v>
      </c>
      <c r="J72" s="583" t="s">
        <v>3171</v>
      </c>
      <c r="K72" s="583" t="s">
        <v>3172</v>
      </c>
      <c r="L72" s="583" t="s">
        <v>1104</v>
      </c>
      <c r="M72" s="584">
        <v>0.36</v>
      </c>
      <c r="N72" s="584"/>
    </row>
    <row r="73" spans="1:14" ht="90" x14ac:dyDescent="0.25">
      <c r="A73" s="589" t="s">
        <v>3173</v>
      </c>
      <c r="B73" s="582" t="s">
        <v>3174</v>
      </c>
      <c r="C73" s="582" t="s">
        <v>2745</v>
      </c>
      <c r="D73" s="582" t="s">
        <v>2850</v>
      </c>
      <c r="E73" s="583" t="s">
        <v>3175</v>
      </c>
      <c r="F73" s="583" t="s">
        <v>3176</v>
      </c>
      <c r="G73" s="583" t="s">
        <v>2749</v>
      </c>
      <c r="H73" s="583" t="s">
        <v>2759</v>
      </c>
      <c r="I73" s="583" t="s">
        <v>3177</v>
      </c>
      <c r="J73" s="583" t="s">
        <v>3178</v>
      </c>
      <c r="K73" s="583" t="s">
        <v>2776</v>
      </c>
      <c r="L73" s="583" t="s">
        <v>2763</v>
      </c>
      <c r="M73" s="584">
        <v>9.5299999999999994</v>
      </c>
      <c r="N73" s="584"/>
    </row>
    <row r="74" spans="1:14" ht="195" x14ac:dyDescent="0.25">
      <c r="A74" s="589" t="s">
        <v>3179</v>
      </c>
      <c r="B74" s="582" t="s">
        <v>3180</v>
      </c>
      <c r="C74" s="582" t="s">
        <v>2745</v>
      </c>
      <c r="D74" s="582" t="s">
        <v>2746</v>
      </c>
      <c r="E74" s="583" t="s">
        <v>3181</v>
      </c>
      <c r="F74" s="583" t="s">
        <v>3182</v>
      </c>
      <c r="G74" s="583" t="s">
        <v>2749</v>
      </c>
      <c r="H74" s="583" t="s">
        <v>3034</v>
      </c>
      <c r="I74" s="583" t="s">
        <v>3183</v>
      </c>
      <c r="J74" s="583" t="s">
        <v>3184</v>
      </c>
      <c r="K74" s="583" t="s">
        <v>2786</v>
      </c>
      <c r="L74" s="583" t="s">
        <v>2763</v>
      </c>
      <c r="M74" s="584">
        <v>4</v>
      </c>
      <c r="N74" s="584"/>
    </row>
    <row r="75" spans="1:14" ht="105" x14ac:dyDescent="0.25">
      <c r="A75" s="589" t="s">
        <v>3185</v>
      </c>
      <c r="B75" s="582" t="s">
        <v>3186</v>
      </c>
      <c r="C75" s="582" t="s">
        <v>2745</v>
      </c>
      <c r="D75" s="582" t="s">
        <v>2746</v>
      </c>
      <c r="E75" s="583" t="s">
        <v>3100</v>
      </c>
      <c r="F75" s="583" t="s">
        <v>3101</v>
      </c>
      <c r="G75" s="583" t="s">
        <v>2749</v>
      </c>
      <c r="H75" s="583" t="s">
        <v>2759</v>
      </c>
      <c r="I75" s="583" t="s">
        <v>3102</v>
      </c>
      <c r="J75" s="583" t="s">
        <v>3103</v>
      </c>
      <c r="K75" s="583" t="s">
        <v>3104</v>
      </c>
      <c r="L75" s="583" t="s">
        <v>2763</v>
      </c>
      <c r="M75" s="584">
        <v>3.75</v>
      </c>
      <c r="N75" s="584"/>
    </row>
    <row r="76" spans="1:14" ht="105" x14ac:dyDescent="0.25">
      <c r="A76" s="589" t="s">
        <v>3187</v>
      </c>
      <c r="B76" s="582" t="s">
        <v>3188</v>
      </c>
      <c r="C76" s="582" t="s">
        <v>2745</v>
      </c>
      <c r="D76" s="582" t="s">
        <v>2746</v>
      </c>
      <c r="E76" s="583" t="s">
        <v>3134</v>
      </c>
      <c r="F76" s="583" t="s">
        <v>3135</v>
      </c>
      <c r="G76" s="583" t="s">
        <v>2749</v>
      </c>
      <c r="H76" s="583" t="s">
        <v>2809</v>
      </c>
      <c r="I76" s="583" t="s">
        <v>3136</v>
      </c>
      <c r="J76" s="583" t="s">
        <v>3137</v>
      </c>
      <c r="K76" s="583" t="s">
        <v>2855</v>
      </c>
      <c r="L76" s="583" t="s">
        <v>2763</v>
      </c>
      <c r="M76" s="584">
        <v>1.1000000000000001</v>
      </c>
      <c r="N76" s="584"/>
    </row>
    <row r="77" spans="1:14" ht="135" x14ac:dyDescent="0.25">
      <c r="A77" s="589" t="s">
        <v>3189</v>
      </c>
      <c r="B77" s="582" t="s">
        <v>3190</v>
      </c>
      <c r="C77" s="582" t="s">
        <v>2745</v>
      </c>
      <c r="D77" s="582" t="s">
        <v>2746</v>
      </c>
      <c r="E77" s="583" t="s">
        <v>3191</v>
      </c>
      <c r="F77" s="583" t="s">
        <v>3192</v>
      </c>
      <c r="G77" s="583" t="s">
        <v>2749</v>
      </c>
      <c r="H77" s="583" t="s">
        <v>2809</v>
      </c>
      <c r="I77" s="583" t="s">
        <v>3193</v>
      </c>
      <c r="J77" s="583" t="s">
        <v>3194</v>
      </c>
      <c r="K77" s="583" t="s">
        <v>2786</v>
      </c>
      <c r="L77" s="583" t="s">
        <v>2763</v>
      </c>
      <c r="M77" s="584">
        <v>17.5</v>
      </c>
      <c r="N77" s="584"/>
    </row>
    <row r="78" spans="1:14" ht="120" x14ac:dyDescent="0.25">
      <c r="A78" s="589" t="s">
        <v>3189</v>
      </c>
      <c r="B78" s="582" t="s">
        <v>3190</v>
      </c>
      <c r="C78" s="582" t="s">
        <v>2745</v>
      </c>
      <c r="D78" s="582" t="s">
        <v>2746</v>
      </c>
      <c r="E78" s="583" t="s">
        <v>3195</v>
      </c>
      <c r="F78" s="583" t="s">
        <v>3196</v>
      </c>
      <c r="G78" s="583" t="s">
        <v>2749</v>
      </c>
      <c r="H78" s="583" t="s">
        <v>2809</v>
      </c>
      <c r="I78" s="583" t="s">
        <v>3197</v>
      </c>
      <c r="J78" s="583" t="s">
        <v>3198</v>
      </c>
      <c r="K78" s="583" t="s">
        <v>2820</v>
      </c>
      <c r="L78" s="583" t="s">
        <v>2763</v>
      </c>
      <c r="M78" s="584"/>
      <c r="N78" s="584"/>
    </row>
    <row r="79" spans="1:14" ht="90" x14ac:dyDescent="0.25">
      <c r="A79" s="589" t="s">
        <v>3199</v>
      </c>
      <c r="B79" s="582" t="s">
        <v>3200</v>
      </c>
      <c r="C79" s="582" t="s">
        <v>2745</v>
      </c>
      <c r="D79" s="582" t="s">
        <v>2746</v>
      </c>
      <c r="E79" s="583" t="s">
        <v>3201</v>
      </c>
      <c r="F79" s="583" t="s">
        <v>3202</v>
      </c>
      <c r="G79" s="583" t="s">
        <v>2749</v>
      </c>
      <c r="H79" s="583" t="s">
        <v>2809</v>
      </c>
      <c r="I79" s="583" t="s">
        <v>3203</v>
      </c>
      <c r="J79" s="583" t="s">
        <v>3204</v>
      </c>
      <c r="K79" s="583" t="s">
        <v>2786</v>
      </c>
      <c r="L79" s="583" t="s">
        <v>2763</v>
      </c>
      <c r="M79" s="584">
        <v>34.67</v>
      </c>
      <c r="N79" s="584"/>
    </row>
    <row r="80" spans="1:14" ht="135" x14ac:dyDescent="0.25">
      <c r="A80" s="589" t="s">
        <v>3205</v>
      </c>
      <c r="B80" s="582" t="s">
        <v>3206</v>
      </c>
      <c r="C80" s="582" t="s">
        <v>2745</v>
      </c>
      <c r="D80" s="582" t="s">
        <v>2746</v>
      </c>
      <c r="E80" s="583" t="s">
        <v>3207</v>
      </c>
      <c r="F80" s="583" t="s">
        <v>3208</v>
      </c>
      <c r="G80" s="583" t="s">
        <v>2749</v>
      </c>
      <c r="H80" s="583" t="s">
        <v>2893</v>
      </c>
      <c r="I80" s="583" t="s">
        <v>3209</v>
      </c>
      <c r="J80" s="583" t="s">
        <v>3210</v>
      </c>
      <c r="K80" s="583" t="s">
        <v>2913</v>
      </c>
      <c r="L80" s="583" t="s">
        <v>2763</v>
      </c>
      <c r="M80" s="584">
        <v>0.8</v>
      </c>
      <c r="N80" s="584"/>
    </row>
    <row r="81" spans="1:14" ht="90" x14ac:dyDescent="0.25">
      <c r="A81" s="589" t="s">
        <v>3211</v>
      </c>
      <c r="B81" s="582" t="s">
        <v>3212</v>
      </c>
      <c r="C81" s="582" t="s">
        <v>2745</v>
      </c>
      <c r="D81" s="582" t="s">
        <v>2746</v>
      </c>
      <c r="E81" s="583" t="s">
        <v>3213</v>
      </c>
      <c r="F81" s="583" t="s">
        <v>3214</v>
      </c>
      <c r="G81" s="583" t="s">
        <v>2749</v>
      </c>
      <c r="H81" s="583" t="s">
        <v>2759</v>
      </c>
      <c r="I81" s="583" t="s">
        <v>3215</v>
      </c>
      <c r="J81" s="583" t="s">
        <v>3216</v>
      </c>
      <c r="K81" s="583" t="s">
        <v>2786</v>
      </c>
      <c r="L81" s="583" t="s">
        <v>2763</v>
      </c>
      <c r="M81" s="584">
        <v>16</v>
      </c>
      <c r="N81" s="584"/>
    </row>
    <row r="82" spans="1:14" ht="225" x14ac:dyDescent="0.25">
      <c r="A82" s="589" t="s">
        <v>3217</v>
      </c>
      <c r="B82" s="582" t="s">
        <v>3218</v>
      </c>
      <c r="C82" s="582" t="s">
        <v>2745</v>
      </c>
      <c r="D82" s="582" t="s">
        <v>2746</v>
      </c>
      <c r="E82" s="583" t="s">
        <v>3219</v>
      </c>
      <c r="F82" s="583" t="s">
        <v>3220</v>
      </c>
      <c r="G82" s="583" t="s">
        <v>2749</v>
      </c>
      <c r="H82" s="583" t="s">
        <v>2750</v>
      </c>
      <c r="I82" s="583" t="s">
        <v>3221</v>
      </c>
      <c r="J82" s="583" t="s">
        <v>3222</v>
      </c>
      <c r="K82" s="583" t="s">
        <v>3223</v>
      </c>
      <c r="L82" s="583" t="s">
        <v>2754</v>
      </c>
      <c r="M82" s="584">
        <v>4.71</v>
      </c>
      <c r="N82" s="584"/>
    </row>
    <row r="83" spans="1:14" ht="150" x14ac:dyDescent="0.25">
      <c r="A83" s="589" t="s">
        <v>3217</v>
      </c>
      <c r="B83" s="582" t="s">
        <v>3218</v>
      </c>
      <c r="C83" s="582" t="s">
        <v>2745</v>
      </c>
      <c r="D83" s="582" t="s">
        <v>2746</v>
      </c>
      <c r="E83" s="583" t="s">
        <v>3224</v>
      </c>
      <c r="F83" s="583" t="s">
        <v>3225</v>
      </c>
      <c r="G83" s="583" t="s">
        <v>2749</v>
      </c>
      <c r="H83" s="583" t="s">
        <v>2809</v>
      </c>
      <c r="I83" s="583" t="s">
        <v>3226</v>
      </c>
      <c r="J83" s="583" t="s">
        <v>3227</v>
      </c>
      <c r="K83" s="583" t="s">
        <v>2812</v>
      </c>
      <c r="L83" s="583" t="s">
        <v>2763</v>
      </c>
      <c r="M83" s="584"/>
      <c r="N83" s="584"/>
    </row>
    <row r="84" spans="1:14" ht="105" x14ac:dyDescent="0.25">
      <c r="A84" s="589" t="s">
        <v>3228</v>
      </c>
      <c r="B84" s="582" t="s">
        <v>3229</v>
      </c>
      <c r="C84" s="582" t="s">
        <v>2745</v>
      </c>
      <c r="D84" s="582" t="s">
        <v>2746</v>
      </c>
      <c r="E84" s="583" t="s">
        <v>3230</v>
      </c>
      <c r="F84" s="583" t="s">
        <v>3231</v>
      </c>
      <c r="G84" s="583" t="s">
        <v>2749</v>
      </c>
      <c r="H84" s="583" t="s">
        <v>2759</v>
      </c>
      <c r="I84" s="583" t="s">
        <v>3232</v>
      </c>
      <c r="J84" s="583" t="s">
        <v>3233</v>
      </c>
      <c r="K84" s="583" t="s">
        <v>2786</v>
      </c>
      <c r="L84" s="583" t="s">
        <v>2763</v>
      </c>
      <c r="M84" s="584">
        <v>1.33</v>
      </c>
      <c r="N84" s="584"/>
    </row>
    <row r="85" spans="1:14" ht="90" x14ac:dyDescent="0.25">
      <c r="A85" s="589" t="s">
        <v>3234</v>
      </c>
      <c r="B85" s="582" t="s">
        <v>3235</v>
      </c>
      <c r="C85" s="582" t="s">
        <v>2745</v>
      </c>
      <c r="D85" s="582" t="s">
        <v>2746</v>
      </c>
      <c r="E85" s="583" t="s">
        <v>3236</v>
      </c>
      <c r="F85" s="583" t="s">
        <v>3237</v>
      </c>
      <c r="G85" s="583" t="s">
        <v>2749</v>
      </c>
      <c r="H85" s="583" t="s">
        <v>2759</v>
      </c>
      <c r="I85" s="583" t="s">
        <v>3238</v>
      </c>
      <c r="J85" s="583" t="s">
        <v>3239</v>
      </c>
      <c r="K85" s="583" t="s">
        <v>2786</v>
      </c>
      <c r="L85" s="583" t="s">
        <v>2763</v>
      </c>
      <c r="M85" s="584">
        <v>3.2</v>
      </c>
      <c r="N85" s="584"/>
    </row>
    <row r="86" spans="1:14" ht="105" x14ac:dyDescent="0.25">
      <c r="A86" s="589" t="s">
        <v>3240</v>
      </c>
      <c r="B86" s="582" t="s">
        <v>3241</v>
      </c>
      <c r="C86" s="582" t="s">
        <v>2745</v>
      </c>
      <c r="D86" s="582" t="s">
        <v>2850</v>
      </c>
      <c r="E86" s="583" t="s">
        <v>3242</v>
      </c>
      <c r="F86" s="583" t="s">
        <v>3243</v>
      </c>
      <c r="G86" s="583" t="s">
        <v>2749</v>
      </c>
      <c r="H86" s="583" t="s">
        <v>2759</v>
      </c>
      <c r="I86" s="583" t="s">
        <v>3244</v>
      </c>
      <c r="J86" s="583" t="s">
        <v>3245</v>
      </c>
      <c r="K86" s="583" t="s">
        <v>3246</v>
      </c>
      <c r="L86" s="583" t="s">
        <v>1104</v>
      </c>
      <c r="M86" s="584">
        <v>0.79749999999999999</v>
      </c>
      <c r="N86" s="584"/>
    </row>
    <row r="87" spans="1:14" ht="120" x14ac:dyDescent="0.25">
      <c r="A87" s="589" t="s">
        <v>3247</v>
      </c>
      <c r="B87" s="582" t="s">
        <v>3248</v>
      </c>
      <c r="C87" s="582" t="s">
        <v>2745</v>
      </c>
      <c r="D87" s="582" t="s">
        <v>2746</v>
      </c>
      <c r="E87" s="583" t="s">
        <v>3249</v>
      </c>
      <c r="F87" s="583" t="s">
        <v>3250</v>
      </c>
      <c r="G87" s="583" t="s">
        <v>2749</v>
      </c>
      <c r="H87" s="583" t="s">
        <v>2759</v>
      </c>
      <c r="I87" s="583" t="s">
        <v>3251</v>
      </c>
      <c r="J87" s="583" t="s">
        <v>3252</v>
      </c>
      <c r="K87" s="583" t="s">
        <v>2776</v>
      </c>
      <c r="L87" s="583" t="s">
        <v>2763</v>
      </c>
      <c r="M87" s="584">
        <v>4.774</v>
      </c>
      <c r="N87" s="584"/>
    </row>
    <row r="88" spans="1:14" ht="105" x14ac:dyDescent="0.25">
      <c r="A88" s="589" t="s">
        <v>3247</v>
      </c>
      <c r="B88" s="582" t="s">
        <v>3248</v>
      </c>
      <c r="C88" s="582" t="s">
        <v>2745</v>
      </c>
      <c r="D88" s="582" t="s">
        <v>2746</v>
      </c>
      <c r="E88" s="583" t="s">
        <v>3253</v>
      </c>
      <c r="F88" s="583" t="s">
        <v>3254</v>
      </c>
      <c r="G88" s="583" t="s">
        <v>2749</v>
      </c>
      <c r="H88" s="583" t="s">
        <v>2759</v>
      </c>
      <c r="I88" s="583" t="s">
        <v>3255</v>
      </c>
      <c r="J88" s="583" t="s">
        <v>3256</v>
      </c>
      <c r="K88" s="583" t="s">
        <v>2855</v>
      </c>
      <c r="L88" s="583" t="s">
        <v>2856</v>
      </c>
      <c r="M88" s="584">
        <v>4.774</v>
      </c>
      <c r="N88" s="584"/>
    </row>
    <row r="89" spans="1:14" ht="180" x14ac:dyDescent="0.25">
      <c r="A89" s="589" t="s">
        <v>3257</v>
      </c>
      <c r="B89" s="582" t="s">
        <v>3258</v>
      </c>
      <c r="C89" s="582" t="s">
        <v>2745</v>
      </c>
      <c r="D89" s="582" t="s">
        <v>2746</v>
      </c>
      <c r="E89" s="583" t="s">
        <v>3259</v>
      </c>
      <c r="F89" s="583" t="s">
        <v>3260</v>
      </c>
      <c r="G89" s="583" t="s">
        <v>2749</v>
      </c>
      <c r="H89" s="583" t="s">
        <v>2768</v>
      </c>
      <c r="I89" s="583" t="s">
        <v>3261</v>
      </c>
      <c r="J89" s="583" t="s">
        <v>3262</v>
      </c>
      <c r="K89" s="583" t="s">
        <v>2820</v>
      </c>
      <c r="L89" s="583" t="s">
        <v>2763</v>
      </c>
      <c r="M89" s="584">
        <v>8.8000000000000007</v>
      </c>
      <c r="N89" s="584"/>
    </row>
    <row r="90" spans="1:14" ht="105" x14ac:dyDescent="0.25">
      <c r="A90" s="589" t="s">
        <v>3263</v>
      </c>
      <c r="B90" s="582" t="s">
        <v>3264</v>
      </c>
      <c r="C90" s="582" t="s">
        <v>2745</v>
      </c>
      <c r="D90" s="582" t="s">
        <v>2746</v>
      </c>
      <c r="E90" s="583" t="s">
        <v>3265</v>
      </c>
      <c r="F90" s="583" t="s">
        <v>3266</v>
      </c>
      <c r="G90" s="583" t="s">
        <v>2749</v>
      </c>
      <c r="H90" s="583" t="s">
        <v>2759</v>
      </c>
      <c r="I90" s="583" t="s">
        <v>3267</v>
      </c>
      <c r="J90" s="583" t="s">
        <v>3268</v>
      </c>
      <c r="K90" s="583" t="s">
        <v>3269</v>
      </c>
      <c r="L90" s="583" t="s">
        <v>2763</v>
      </c>
      <c r="M90" s="584">
        <v>16</v>
      </c>
      <c r="N90" s="584"/>
    </row>
    <row r="91" spans="1:14" ht="120" x14ac:dyDescent="0.25">
      <c r="A91" s="589" t="s">
        <v>3270</v>
      </c>
      <c r="B91" s="582" t="s">
        <v>3271</v>
      </c>
      <c r="C91" s="582" t="s">
        <v>2745</v>
      </c>
      <c r="D91" s="582" t="s">
        <v>2746</v>
      </c>
      <c r="E91" s="583" t="s">
        <v>3272</v>
      </c>
      <c r="F91" s="583" t="s">
        <v>3273</v>
      </c>
      <c r="G91" s="583" t="s">
        <v>2749</v>
      </c>
      <c r="H91" s="583" t="s">
        <v>2759</v>
      </c>
      <c r="I91" s="583" t="s">
        <v>3274</v>
      </c>
      <c r="J91" s="583" t="s">
        <v>3275</v>
      </c>
      <c r="K91" s="583" t="s">
        <v>2862</v>
      </c>
      <c r="L91" s="583" t="s">
        <v>2763</v>
      </c>
      <c r="M91" s="584">
        <v>1.5</v>
      </c>
      <c r="N91" s="584"/>
    </row>
    <row r="92" spans="1:14" ht="120" x14ac:dyDescent="0.25">
      <c r="A92" s="589" t="s">
        <v>3276</v>
      </c>
      <c r="B92" s="582" t="s">
        <v>3277</v>
      </c>
      <c r="C92" s="582" t="s">
        <v>2745</v>
      </c>
      <c r="D92" s="582" t="s">
        <v>2746</v>
      </c>
      <c r="E92" s="583" t="s">
        <v>3278</v>
      </c>
      <c r="F92" s="583" t="s">
        <v>3279</v>
      </c>
      <c r="G92" s="583" t="s">
        <v>2749</v>
      </c>
      <c r="H92" s="583" t="s">
        <v>2750</v>
      </c>
      <c r="I92" s="583" t="s">
        <v>3280</v>
      </c>
      <c r="J92" s="583" t="s">
        <v>3281</v>
      </c>
      <c r="K92" s="583" t="s">
        <v>2793</v>
      </c>
      <c r="L92" s="583" t="s">
        <v>2763</v>
      </c>
      <c r="M92" s="584">
        <v>0.75</v>
      </c>
      <c r="N92" s="584"/>
    </row>
    <row r="93" spans="1:14" ht="120" x14ac:dyDescent="0.25">
      <c r="A93" s="589" t="s">
        <v>3282</v>
      </c>
      <c r="B93" s="582" t="s">
        <v>3283</v>
      </c>
      <c r="C93" s="582" t="s">
        <v>2745</v>
      </c>
      <c r="D93" s="582" t="s">
        <v>2746</v>
      </c>
      <c r="E93" s="583" t="s">
        <v>3284</v>
      </c>
      <c r="F93" s="583" t="s">
        <v>3285</v>
      </c>
      <c r="G93" s="583" t="s">
        <v>2749</v>
      </c>
      <c r="H93" s="583" t="s">
        <v>2809</v>
      </c>
      <c r="I93" s="583" t="s">
        <v>3286</v>
      </c>
      <c r="J93" s="583" t="s">
        <v>3287</v>
      </c>
      <c r="K93" s="583" t="s">
        <v>2862</v>
      </c>
      <c r="L93" s="583" t="s">
        <v>2763</v>
      </c>
      <c r="M93" s="584">
        <v>0.75</v>
      </c>
      <c r="N93" s="584"/>
    </row>
    <row r="94" spans="1:14" ht="105" x14ac:dyDescent="0.25">
      <c r="A94" s="589" t="s">
        <v>3288</v>
      </c>
      <c r="B94" s="582" t="s">
        <v>3289</v>
      </c>
      <c r="C94" s="582" t="s">
        <v>2745</v>
      </c>
      <c r="D94" s="582" t="s">
        <v>2746</v>
      </c>
      <c r="E94" s="583" t="s">
        <v>3290</v>
      </c>
      <c r="F94" s="583" t="s">
        <v>3291</v>
      </c>
      <c r="G94" s="583" t="s">
        <v>2749</v>
      </c>
      <c r="H94" s="583" t="s">
        <v>2867</v>
      </c>
      <c r="I94" s="583" t="s">
        <v>3292</v>
      </c>
      <c r="J94" s="583" t="s">
        <v>3293</v>
      </c>
      <c r="K94" s="583" t="s">
        <v>2855</v>
      </c>
      <c r="L94" s="583" t="s">
        <v>2763</v>
      </c>
      <c r="M94" s="584">
        <v>1.1000000000000001</v>
      </c>
      <c r="N94" s="584"/>
    </row>
    <row r="95" spans="1:14" ht="135" x14ac:dyDescent="0.25">
      <c r="A95" s="589" t="s">
        <v>3294</v>
      </c>
      <c r="B95" s="582" t="s">
        <v>3295</v>
      </c>
      <c r="C95" s="582" t="s">
        <v>2745</v>
      </c>
      <c r="D95" s="582" t="s">
        <v>2850</v>
      </c>
      <c r="E95" s="583" t="s">
        <v>3296</v>
      </c>
      <c r="F95" s="583" t="s">
        <v>3297</v>
      </c>
      <c r="G95" s="583" t="s">
        <v>2749</v>
      </c>
      <c r="H95" s="583" t="s">
        <v>2750</v>
      </c>
      <c r="I95" s="583" t="s">
        <v>3298</v>
      </c>
      <c r="J95" s="583" t="s">
        <v>3299</v>
      </c>
      <c r="K95" s="583" t="s">
        <v>2862</v>
      </c>
      <c r="L95" s="583" t="s">
        <v>2763</v>
      </c>
      <c r="M95" s="584">
        <v>0.44</v>
      </c>
      <c r="N95" s="584"/>
    </row>
    <row r="96" spans="1:14" ht="150" x14ac:dyDescent="0.25">
      <c r="A96" s="589" t="s">
        <v>3300</v>
      </c>
      <c r="B96" s="582" t="s">
        <v>3301</v>
      </c>
      <c r="C96" s="582" t="s">
        <v>2745</v>
      </c>
      <c r="D96" s="582" t="s">
        <v>2746</v>
      </c>
      <c r="E96" s="583" t="s">
        <v>3302</v>
      </c>
      <c r="F96" s="583" t="s">
        <v>3303</v>
      </c>
      <c r="G96" s="583" t="s">
        <v>2749</v>
      </c>
      <c r="H96" s="583" t="s">
        <v>2759</v>
      </c>
      <c r="I96" s="583" t="s">
        <v>3304</v>
      </c>
      <c r="J96" s="583" t="s">
        <v>3305</v>
      </c>
      <c r="K96" s="583" t="s">
        <v>2786</v>
      </c>
      <c r="L96" s="583" t="s">
        <v>2763</v>
      </c>
      <c r="M96" s="584">
        <v>8</v>
      </c>
      <c r="N96" s="584"/>
    </row>
    <row r="97" spans="1:14" ht="225" x14ac:dyDescent="0.25">
      <c r="A97" s="589" t="s">
        <v>3306</v>
      </c>
      <c r="B97" s="582" t="s">
        <v>3307</v>
      </c>
      <c r="C97" s="582" t="s">
        <v>2745</v>
      </c>
      <c r="D97" s="582" t="s">
        <v>2746</v>
      </c>
      <c r="E97" s="583" t="s">
        <v>3308</v>
      </c>
      <c r="F97" s="583" t="s">
        <v>3309</v>
      </c>
      <c r="G97" s="583" t="s">
        <v>2749</v>
      </c>
      <c r="H97" s="583" t="s">
        <v>2893</v>
      </c>
      <c r="I97" s="583" t="s">
        <v>3310</v>
      </c>
      <c r="J97" s="583" t="s">
        <v>3311</v>
      </c>
      <c r="K97" s="583" t="s">
        <v>2786</v>
      </c>
      <c r="L97" s="583" t="s">
        <v>2763</v>
      </c>
      <c r="M97" s="584">
        <v>8</v>
      </c>
      <c r="N97" s="584"/>
    </row>
    <row r="98" spans="1:14" ht="105" x14ac:dyDescent="0.25">
      <c r="A98" s="589" t="s">
        <v>3312</v>
      </c>
      <c r="B98" s="582" t="s">
        <v>3313</v>
      </c>
      <c r="C98" s="582" t="s">
        <v>2745</v>
      </c>
      <c r="D98" s="582" t="s">
        <v>2746</v>
      </c>
      <c r="E98" s="583" t="s">
        <v>3314</v>
      </c>
      <c r="F98" s="583" t="s">
        <v>3315</v>
      </c>
      <c r="G98" s="583" t="s">
        <v>2749</v>
      </c>
      <c r="H98" s="583" t="s">
        <v>2759</v>
      </c>
      <c r="I98" s="583" t="s">
        <v>3316</v>
      </c>
      <c r="J98" s="583" t="s">
        <v>3317</v>
      </c>
      <c r="K98" s="583" t="s">
        <v>2786</v>
      </c>
      <c r="L98" s="583" t="s">
        <v>2763</v>
      </c>
      <c r="M98" s="584">
        <v>34.6</v>
      </c>
      <c r="N98" s="584"/>
    </row>
    <row r="99" spans="1:14" ht="180" x14ac:dyDescent="0.25">
      <c r="A99" s="589" t="s">
        <v>3318</v>
      </c>
      <c r="B99" s="582" t="s">
        <v>3319</v>
      </c>
      <c r="C99" s="582" t="s">
        <v>2745</v>
      </c>
      <c r="D99" s="582" t="s">
        <v>2746</v>
      </c>
      <c r="E99" s="583" t="s">
        <v>3320</v>
      </c>
      <c r="F99" s="583" t="s">
        <v>3321</v>
      </c>
      <c r="G99" s="583" t="s">
        <v>2749</v>
      </c>
      <c r="H99" s="583" t="s">
        <v>2809</v>
      </c>
      <c r="I99" s="583" t="s">
        <v>3322</v>
      </c>
      <c r="J99" s="583" t="s">
        <v>3323</v>
      </c>
      <c r="K99" s="583" t="s">
        <v>2902</v>
      </c>
      <c r="L99" s="583" t="s">
        <v>2763</v>
      </c>
      <c r="M99" s="584">
        <v>13</v>
      </c>
      <c r="N99" s="584"/>
    </row>
    <row r="100" spans="1:14" ht="105" x14ac:dyDescent="0.25">
      <c r="A100" s="589" t="s">
        <v>3324</v>
      </c>
      <c r="B100" s="582" t="s">
        <v>3325</v>
      </c>
      <c r="C100" s="582" t="s">
        <v>2745</v>
      </c>
      <c r="D100" s="582" t="s">
        <v>2746</v>
      </c>
      <c r="E100" s="583" t="s">
        <v>3326</v>
      </c>
      <c r="F100" s="583" t="s">
        <v>3327</v>
      </c>
      <c r="G100" s="583" t="s">
        <v>2749</v>
      </c>
      <c r="H100" s="583" t="s">
        <v>2759</v>
      </c>
      <c r="I100" s="583" t="s">
        <v>3328</v>
      </c>
      <c r="J100" s="583" t="s">
        <v>3329</v>
      </c>
      <c r="K100" s="583" t="s">
        <v>2786</v>
      </c>
      <c r="L100" s="583" t="s">
        <v>2763</v>
      </c>
      <c r="M100" s="584">
        <v>8</v>
      </c>
      <c r="N100" s="584"/>
    </row>
    <row r="101" spans="1:14" ht="150" x14ac:dyDescent="0.25">
      <c r="A101" s="589" t="s">
        <v>3330</v>
      </c>
      <c r="B101" s="582" t="s">
        <v>3331</v>
      </c>
      <c r="C101" s="582" t="s">
        <v>2745</v>
      </c>
      <c r="D101" s="582" t="s">
        <v>2746</v>
      </c>
      <c r="E101" s="583" t="s">
        <v>3332</v>
      </c>
      <c r="F101" s="583" t="s">
        <v>3333</v>
      </c>
      <c r="G101" s="583" t="s">
        <v>2749</v>
      </c>
      <c r="H101" s="583" t="s">
        <v>2809</v>
      </c>
      <c r="I101" s="583" t="s">
        <v>3334</v>
      </c>
      <c r="J101" s="583" t="s">
        <v>3335</v>
      </c>
      <c r="K101" s="583" t="s">
        <v>2786</v>
      </c>
      <c r="L101" s="583" t="s">
        <v>2856</v>
      </c>
      <c r="M101" s="584">
        <v>24</v>
      </c>
      <c r="N101" s="584"/>
    </row>
    <row r="102" spans="1:14" ht="210" x14ac:dyDescent="0.25">
      <c r="A102" s="589" t="s">
        <v>3336</v>
      </c>
      <c r="B102" s="582" t="s">
        <v>3337</v>
      </c>
      <c r="C102" s="582" t="s">
        <v>2745</v>
      </c>
      <c r="D102" s="582" t="s">
        <v>2746</v>
      </c>
      <c r="E102" s="583" t="s">
        <v>3338</v>
      </c>
      <c r="F102" s="583" t="s">
        <v>3339</v>
      </c>
      <c r="G102" s="583" t="s">
        <v>2749</v>
      </c>
      <c r="H102" s="583" t="s">
        <v>2809</v>
      </c>
      <c r="I102" s="583" t="s">
        <v>3340</v>
      </c>
      <c r="J102" s="583" t="s">
        <v>3341</v>
      </c>
      <c r="K102" s="583" t="s">
        <v>2793</v>
      </c>
      <c r="L102" s="583" t="s">
        <v>2763</v>
      </c>
      <c r="M102" s="584">
        <v>4.4000000000000004</v>
      </c>
      <c r="N102" s="584"/>
    </row>
    <row r="103" spans="1:14" ht="165" x14ac:dyDescent="0.25">
      <c r="A103" s="589" t="s">
        <v>3342</v>
      </c>
      <c r="B103" s="582" t="s">
        <v>3343</v>
      </c>
      <c r="C103" s="582" t="s">
        <v>2745</v>
      </c>
      <c r="D103" s="582" t="s">
        <v>2746</v>
      </c>
      <c r="E103" s="583" t="s">
        <v>3344</v>
      </c>
      <c r="F103" s="583" t="s">
        <v>3345</v>
      </c>
      <c r="G103" s="583" t="s">
        <v>2749</v>
      </c>
      <c r="H103" s="583" t="s">
        <v>2790</v>
      </c>
      <c r="I103" s="583" t="s">
        <v>3346</v>
      </c>
      <c r="J103" s="583" t="s">
        <v>3347</v>
      </c>
      <c r="K103" s="583" t="s">
        <v>2855</v>
      </c>
      <c r="L103" s="583" t="s">
        <v>2763</v>
      </c>
      <c r="M103" s="584">
        <v>2.2000000000000002</v>
      </c>
      <c r="N103" s="584"/>
    </row>
    <row r="104" spans="1:14" ht="180" x14ac:dyDescent="0.25">
      <c r="A104" s="589" t="s">
        <v>3342</v>
      </c>
      <c r="B104" s="582" t="s">
        <v>3343</v>
      </c>
      <c r="C104" s="582" t="s">
        <v>2745</v>
      </c>
      <c r="D104" s="582" t="s">
        <v>2746</v>
      </c>
      <c r="E104" s="583" t="s">
        <v>3348</v>
      </c>
      <c r="F104" s="583" t="s">
        <v>3349</v>
      </c>
      <c r="G104" s="583" t="s">
        <v>2749</v>
      </c>
      <c r="H104" s="583" t="s">
        <v>2790</v>
      </c>
      <c r="I104" s="583" t="s">
        <v>3350</v>
      </c>
      <c r="J104" s="583" t="s">
        <v>3351</v>
      </c>
      <c r="K104" s="583" t="s">
        <v>2793</v>
      </c>
      <c r="L104" s="583" t="s">
        <v>2763</v>
      </c>
      <c r="M104" s="584"/>
      <c r="N104" s="584"/>
    </row>
    <row r="105" spans="1:14" ht="180" x14ac:dyDescent="0.25">
      <c r="A105" s="589" t="s">
        <v>3352</v>
      </c>
      <c r="B105" s="582" t="s">
        <v>3353</v>
      </c>
      <c r="C105" s="582" t="s">
        <v>2745</v>
      </c>
      <c r="D105" s="582" t="s">
        <v>2850</v>
      </c>
      <c r="E105" s="583" t="s">
        <v>3354</v>
      </c>
      <c r="F105" s="583" t="s">
        <v>3355</v>
      </c>
      <c r="G105" s="583" t="s">
        <v>2749</v>
      </c>
      <c r="H105" s="583" t="s">
        <v>2790</v>
      </c>
      <c r="I105" s="583" t="s">
        <v>3356</v>
      </c>
      <c r="J105" s="583" t="s">
        <v>3357</v>
      </c>
      <c r="K105" s="583" t="s">
        <v>2793</v>
      </c>
      <c r="L105" s="583" t="s">
        <v>2856</v>
      </c>
      <c r="M105" s="584">
        <v>0.44</v>
      </c>
      <c r="N105" s="584"/>
    </row>
    <row r="106" spans="1:14" ht="210" x14ac:dyDescent="0.25">
      <c r="A106" s="589" t="s">
        <v>3358</v>
      </c>
      <c r="B106" s="582" t="s">
        <v>3359</v>
      </c>
      <c r="C106" s="582" t="s">
        <v>2745</v>
      </c>
      <c r="D106" s="582" t="s">
        <v>2746</v>
      </c>
      <c r="E106" s="583" t="s">
        <v>3360</v>
      </c>
      <c r="F106" s="583" t="s">
        <v>3361</v>
      </c>
      <c r="G106" s="583" t="s">
        <v>2749</v>
      </c>
      <c r="H106" s="583" t="s">
        <v>3034</v>
      </c>
      <c r="I106" s="583" t="s">
        <v>3362</v>
      </c>
      <c r="J106" s="583" t="s">
        <v>3363</v>
      </c>
      <c r="K106" s="583" t="s">
        <v>3364</v>
      </c>
      <c r="L106" s="583" t="s">
        <v>2763</v>
      </c>
      <c r="M106" s="584">
        <v>1.1000000000000001</v>
      </c>
      <c r="N106" s="584"/>
    </row>
    <row r="107" spans="1:14" ht="120" x14ac:dyDescent="0.25">
      <c r="A107" s="589" t="s">
        <v>3365</v>
      </c>
      <c r="B107" s="582" t="s">
        <v>3366</v>
      </c>
      <c r="C107" s="582" t="s">
        <v>2745</v>
      </c>
      <c r="D107" s="582" t="s">
        <v>2746</v>
      </c>
      <c r="E107" s="583" t="s">
        <v>3195</v>
      </c>
      <c r="F107" s="583" t="s">
        <v>3196</v>
      </c>
      <c r="G107" s="583" t="s">
        <v>2749</v>
      </c>
      <c r="H107" s="583" t="s">
        <v>2809</v>
      </c>
      <c r="I107" s="583" t="s">
        <v>3197</v>
      </c>
      <c r="J107" s="583" t="s">
        <v>3198</v>
      </c>
      <c r="K107" s="583" t="s">
        <v>2820</v>
      </c>
      <c r="L107" s="583" t="s">
        <v>2763</v>
      </c>
      <c r="M107" s="584">
        <v>2.2000000000000002</v>
      </c>
      <c r="N107" s="584"/>
    </row>
    <row r="108" spans="1:14" ht="180" x14ac:dyDescent="0.25">
      <c r="A108" s="589" t="s">
        <v>3367</v>
      </c>
      <c r="B108" s="582" t="s">
        <v>3368</v>
      </c>
      <c r="C108" s="582" t="s">
        <v>2745</v>
      </c>
      <c r="D108" s="582" t="s">
        <v>2746</v>
      </c>
      <c r="E108" s="583" t="s">
        <v>3369</v>
      </c>
      <c r="F108" s="583" t="s">
        <v>3370</v>
      </c>
      <c r="G108" s="583" t="s">
        <v>2749</v>
      </c>
      <c r="H108" s="583" t="s">
        <v>2893</v>
      </c>
      <c r="I108" s="583" t="s">
        <v>3371</v>
      </c>
      <c r="J108" s="583" t="s">
        <v>3372</v>
      </c>
      <c r="K108" s="583" t="s">
        <v>2855</v>
      </c>
      <c r="L108" s="583" t="s">
        <v>2763</v>
      </c>
      <c r="M108" s="584">
        <v>1.1000000000000001</v>
      </c>
      <c r="N108" s="584"/>
    </row>
    <row r="109" spans="1:14" ht="105" x14ac:dyDescent="0.25">
      <c r="A109" s="589" t="s">
        <v>3373</v>
      </c>
      <c r="B109" s="582" t="s">
        <v>3374</v>
      </c>
      <c r="C109" s="582" t="s">
        <v>2745</v>
      </c>
      <c r="D109" s="582" t="s">
        <v>2746</v>
      </c>
      <c r="E109" s="583" t="s">
        <v>3375</v>
      </c>
      <c r="F109" s="583" t="s">
        <v>3376</v>
      </c>
      <c r="G109" s="583" t="s">
        <v>2749</v>
      </c>
      <c r="H109" s="583" t="s">
        <v>1191</v>
      </c>
      <c r="I109" s="583" t="s">
        <v>3377</v>
      </c>
      <c r="J109" s="583" t="s">
        <v>3378</v>
      </c>
      <c r="K109" s="583" t="s">
        <v>2776</v>
      </c>
      <c r="L109" s="583" t="s">
        <v>2763</v>
      </c>
      <c r="M109" s="584">
        <v>22.58</v>
      </c>
      <c r="N109" s="584"/>
    </row>
    <row r="110" spans="1:14" ht="150" x14ac:dyDescent="0.25">
      <c r="A110" s="589" t="s">
        <v>3373</v>
      </c>
      <c r="B110" s="582" t="s">
        <v>3374</v>
      </c>
      <c r="C110" s="582" t="s">
        <v>2745</v>
      </c>
      <c r="D110" s="582" t="s">
        <v>2746</v>
      </c>
      <c r="E110" s="583" t="s">
        <v>3379</v>
      </c>
      <c r="F110" s="583" t="s">
        <v>3380</v>
      </c>
      <c r="G110" s="583" t="s">
        <v>2749</v>
      </c>
      <c r="H110" s="583" t="s">
        <v>1191</v>
      </c>
      <c r="I110" s="583" t="s">
        <v>3381</v>
      </c>
      <c r="J110" s="583" t="s">
        <v>3382</v>
      </c>
      <c r="K110" s="583" t="s">
        <v>2855</v>
      </c>
      <c r="L110" s="583" t="s">
        <v>2763</v>
      </c>
      <c r="M110" s="584"/>
      <c r="N110" s="584"/>
    </row>
    <row r="111" spans="1:14" ht="120" x14ac:dyDescent="0.25">
      <c r="A111" s="589" t="s">
        <v>3373</v>
      </c>
      <c r="B111" s="582" t="s">
        <v>3374</v>
      </c>
      <c r="C111" s="582" t="s">
        <v>2745</v>
      </c>
      <c r="D111" s="582" t="s">
        <v>2746</v>
      </c>
      <c r="E111" s="583" t="s">
        <v>3383</v>
      </c>
      <c r="F111" s="583" t="s">
        <v>3384</v>
      </c>
      <c r="G111" s="583" t="s">
        <v>2749</v>
      </c>
      <c r="H111" s="583" t="s">
        <v>1191</v>
      </c>
      <c r="I111" s="583" t="s">
        <v>3385</v>
      </c>
      <c r="J111" s="583" t="s">
        <v>3386</v>
      </c>
      <c r="K111" s="583" t="s">
        <v>2855</v>
      </c>
      <c r="L111" s="583" t="s">
        <v>2763</v>
      </c>
      <c r="M111" s="584"/>
      <c r="N111" s="584"/>
    </row>
    <row r="112" spans="1:14" ht="90" x14ac:dyDescent="0.25">
      <c r="A112" s="589" t="s">
        <v>3373</v>
      </c>
      <c r="B112" s="582" t="s">
        <v>3374</v>
      </c>
      <c r="C112" s="582" t="s">
        <v>2745</v>
      </c>
      <c r="D112" s="582" t="s">
        <v>2746</v>
      </c>
      <c r="E112" s="583" t="s">
        <v>3387</v>
      </c>
      <c r="F112" s="583" t="s">
        <v>3388</v>
      </c>
      <c r="G112" s="583" t="s">
        <v>2749</v>
      </c>
      <c r="H112" s="583" t="s">
        <v>1191</v>
      </c>
      <c r="I112" s="583" t="s">
        <v>3389</v>
      </c>
      <c r="J112" s="583" t="s">
        <v>3390</v>
      </c>
      <c r="K112" s="583" t="s">
        <v>2855</v>
      </c>
      <c r="L112" s="583" t="s">
        <v>2763</v>
      </c>
      <c r="M112" s="584"/>
      <c r="N112" s="584"/>
    </row>
    <row r="113" spans="1:14" ht="135" x14ac:dyDescent="0.25">
      <c r="A113" s="590" t="s">
        <v>3391</v>
      </c>
      <c r="B113" s="585" t="s">
        <v>3392</v>
      </c>
      <c r="C113" s="585" t="s">
        <v>2745</v>
      </c>
      <c r="D113" s="585" t="s">
        <v>2746</v>
      </c>
      <c r="E113" s="586" t="s">
        <v>3393</v>
      </c>
      <c r="F113" s="586" t="s">
        <v>3394</v>
      </c>
      <c r="G113" s="586" t="s">
        <v>2749</v>
      </c>
      <c r="H113" s="586" t="s">
        <v>2750</v>
      </c>
      <c r="I113" s="586" t="s">
        <v>3395</v>
      </c>
      <c r="J113" s="586" t="s">
        <v>3396</v>
      </c>
      <c r="K113" s="586" t="s">
        <v>3397</v>
      </c>
      <c r="L113" s="586" t="s">
        <v>2754</v>
      </c>
      <c r="M113" s="587">
        <v>15</v>
      </c>
      <c r="N113" s="587"/>
    </row>
  </sheetData>
  <customSheetViews>
    <customSheetView guid="{F9E77D3E-9512-4655-8DC5-CBCB6D76B9C5}">
      <selection activeCell="O27" sqref="O27"/>
      <pageMargins left="0.7" right="0.7" top="0.75" bottom="0.75" header="0.3" footer="0.3"/>
    </customSheetView>
    <customSheetView guid="{BD98B3E9-7C13-41E6-82C5-392E91EC622B}">
      <selection activeCell="O27" sqref="O27"/>
      <pageMargins left="0.7" right="0.7" top="0.75" bottom="0.75" header="0.3" footer="0.3"/>
    </customSheetView>
    <customSheetView guid="{6EC6FC78-CAF0-4B41-BCBC-C0FF1BFCA410}">
      <selection activeCell="O27" sqref="O27"/>
      <pageMargins left="0.7" right="0.7" top="0.75" bottom="0.75" header="0.3" footer="0.3"/>
    </customSheetView>
    <customSheetView guid="{EBBD5757-E7AD-4688-ABF4-2AE9E930BC4B}">
      <selection activeCell="O27" sqref="O27"/>
      <pageMargins left="0.7" right="0.7" top="0.75" bottom="0.75" header="0.3" footer="0.3"/>
    </customSheetView>
    <customSheetView guid="{60861627-6CD5-4083-8CA7-D44B15F4A9CE}">
      <selection activeCell="O27" sqref="O27"/>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4:AG78"/>
  <sheetViews>
    <sheetView topLeftCell="A74" zoomScale="78" zoomScaleNormal="78" workbookViewId="0">
      <selection activeCell="C85" sqref="C85:C86"/>
    </sheetView>
  </sheetViews>
  <sheetFormatPr defaultRowHeight="15" x14ac:dyDescent="0.25"/>
  <cols>
    <col min="1" max="1" width="9.140625" style="577"/>
    <col min="2" max="2" width="63.42578125" style="577" customWidth="1"/>
    <col min="3" max="3" width="36.85546875" style="930" customWidth="1"/>
    <col min="4" max="4" width="21.140625" style="577" customWidth="1"/>
    <col min="5" max="7" width="9.140625" style="577"/>
    <col min="8" max="8" width="30.5703125" style="577" customWidth="1"/>
    <col min="9" max="9" width="15" style="577" customWidth="1"/>
    <col min="10" max="19" width="9.140625" style="577"/>
    <col min="20" max="20" width="11.5703125" style="577" customWidth="1"/>
    <col min="21" max="21" width="16.85546875" style="577" customWidth="1"/>
    <col min="22" max="33" width="9.140625" style="577"/>
  </cols>
  <sheetData>
    <row r="4" spans="1:27" ht="22.5" x14ac:dyDescent="0.35">
      <c r="A4" s="894"/>
      <c r="B4" s="895" t="s">
        <v>1467</v>
      </c>
      <c r="C4" s="936"/>
      <c r="D4" s="894"/>
      <c r="E4" s="896"/>
      <c r="F4" s="896"/>
      <c r="G4" s="896"/>
      <c r="H4" s="896"/>
      <c r="I4" s="896"/>
      <c r="J4" s="896"/>
      <c r="K4" s="897"/>
      <c r="L4" s="896"/>
      <c r="M4" s="896"/>
      <c r="N4" s="896"/>
      <c r="O4" s="896"/>
      <c r="P4" s="896"/>
      <c r="Q4" s="896"/>
      <c r="R4" s="896"/>
      <c r="S4" s="896"/>
      <c r="T4" s="896"/>
      <c r="U4" s="896"/>
    </row>
    <row r="5" spans="1:27" x14ac:dyDescent="0.25">
      <c r="A5" s="1070" t="s">
        <v>0</v>
      </c>
      <c r="B5" s="1070" t="s">
        <v>1</v>
      </c>
      <c r="C5" s="898"/>
      <c r="D5" s="1070" t="s">
        <v>2</v>
      </c>
      <c r="E5" s="1073" t="s">
        <v>748</v>
      </c>
      <c r="F5" s="1076" t="s">
        <v>1525</v>
      </c>
      <c r="H5" s="1057" t="s">
        <v>592</v>
      </c>
      <c r="I5" s="1060" t="s">
        <v>4</v>
      </c>
      <c r="J5" s="1063" t="s">
        <v>593</v>
      </c>
      <c r="K5" s="1063"/>
      <c r="L5" s="1063"/>
      <c r="M5" s="1063"/>
      <c r="N5" s="1063"/>
      <c r="O5" s="1063"/>
      <c r="P5" s="1063"/>
      <c r="Q5" s="1063"/>
      <c r="R5" s="1063"/>
      <c r="S5" s="1063"/>
      <c r="T5" s="1063"/>
      <c r="U5" s="896"/>
      <c r="V5" s="1064" t="s">
        <v>1514</v>
      </c>
      <c r="W5" s="1064"/>
      <c r="X5" s="1064" t="s">
        <v>1514</v>
      </c>
      <c r="Y5" s="1064"/>
      <c r="Z5" s="1064" t="s">
        <v>1514</v>
      </c>
      <c r="AA5" s="1064"/>
    </row>
    <row r="6" spans="1:27" x14ac:dyDescent="0.25">
      <c r="A6" s="1071"/>
      <c r="B6" s="1071"/>
      <c r="C6" s="899"/>
      <c r="D6" s="1071"/>
      <c r="E6" s="1074"/>
      <c r="F6" s="1077"/>
      <c r="H6" s="1058"/>
      <c r="I6" s="1061"/>
      <c r="J6" s="1066" t="s">
        <v>594</v>
      </c>
      <c r="K6" s="1063" t="s">
        <v>595</v>
      </c>
      <c r="L6" s="1063"/>
      <c r="M6" s="1063"/>
      <c r="N6" s="1063"/>
      <c r="O6" s="1063" t="s">
        <v>596</v>
      </c>
      <c r="P6" s="1063"/>
      <c r="Q6" s="1063"/>
      <c r="R6" s="1063"/>
      <c r="S6" s="1063"/>
      <c r="T6" s="1063"/>
      <c r="U6" s="896"/>
      <c r="V6" s="1064" t="s">
        <v>1517</v>
      </c>
      <c r="W6" s="1064"/>
      <c r="X6" s="1064" t="s">
        <v>1518</v>
      </c>
      <c r="Y6" s="1064"/>
      <c r="Z6" s="1064" t="s">
        <v>836</v>
      </c>
      <c r="AA6" s="1064"/>
    </row>
    <row r="7" spans="1:27" x14ac:dyDescent="0.25">
      <c r="A7" s="1071"/>
      <c r="B7" s="1071"/>
      <c r="C7" s="899"/>
      <c r="D7" s="1071"/>
      <c r="E7" s="1074"/>
      <c r="F7" s="1077"/>
      <c r="H7" s="1058"/>
      <c r="I7" s="1061"/>
      <c r="J7" s="1066"/>
      <c r="K7" s="1063" t="s">
        <v>8</v>
      </c>
      <c r="L7" s="1063" t="s">
        <v>597</v>
      </c>
      <c r="M7" s="1063" t="s">
        <v>1062</v>
      </c>
      <c r="N7" s="1065" t="s">
        <v>1524</v>
      </c>
      <c r="O7" s="1066" t="s">
        <v>598</v>
      </c>
      <c r="P7" s="1066" t="s">
        <v>599</v>
      </c>
      <c r="Q7" s="1066" t="s">
        <v>600</v>
      </c>
      <c r="R7" s="1066" t="s">
        <v>1063</v>
      </c>
      <c r="S7" s="1066" t="s">
        <v>601</v>
      </c>
      <c r="T7" s="1069" t="s">
        <v>661</v>
      </c>
      <c r="U7" s="1065" t="s">
        <v>602</v>
      </c>
      <c r="V7" s="1067" t="s">
        <v>1515</v>
      </c>
      <c r="W7" s="1067" t="s">
        <v>1516</v>
      </c>
      <c r="X7" s="1067" t="s">
        <v>1515</v>
      </c>
      <c r="Y7" s="1067" t="s">
        <v>1516</v>
      </c>
      <c r="Z7" s="1067" t="s">
        <v>1515</v>
      </c>
      <c r="AA7" s="1067" t="s">
        <v>1516</v>
      </c>
    </row>
    <row r="8" spans="1:27" x14ac:dyDescent="0.25">
      <c r="A8" s="1072"/>
      <c r="B8" s="1072"/>
      <c r="C8" s="900"/>
      <c r="D8" s="1072"/>
      <c r="E8" s="1075"/>
      <c r="F8" s="1078"/>
      <c r="H8" s="1059"/>
      <c r="I8" s="1062"/>
      <c r="J8" s="1066"/>
      <c r="K8" s="1063"/>
      <c r="L8" s="1063"/>
      <c r="M8" s="1063"/>
      <c r="N8" s="1065"/>
      <c r="O8" s="1066"/>
      <c r="P8" s="1066"/>
      <c r="Q8" s="1066"/>
      <c r="R8" s="1066"/>
      <c r="S8" s="1066"/>
      <c r="T8" s="1069"/>
      <c r="U8" s="1065"/>
      <c r="V8" s="1068"/>
      <c r="W8" s="1068"/>
      <c r="X8" s="1068"/>
      <c r="Y8" s="1068"/>
      <c r="Z8" s="1068"/>
      <c r="AA8" s="1068"/>
    </row>
    <row r="9" spans="1:27" x14ac:dyDescent="0.25">
      <c r="A9" s="901">
        <v>1</v>
      </c>
      <c r="B9" s="902" t="s">
        <v>11</v>
      </c>
      <c r="C9" s="937" t="s">
        <v>1715</v>
      </c>
      <c r="D9" s="165" t="s">
        <v>12</v>
      </c>
      <c r="E9" s="903" t="s">
        <v>214</v>
      </c>
      <c r="F9" s="896">
        <v>1</v>
      </c>
      <c r="G9" s="896" t="s">
        <v>1104</v>
      </c>
      <c r="H9" s="904" t="s">
        <v>289</v>
      </c>
      <c r="I9" s="894" t="s">
        <v>1410</v>
      </c>
      <c r="J9" s="897">
        <v>4</v>
      </c>
      <c r="K9" s="905">
        <v>5</v>
      </c>
      <c r="L9" s="905">
        <v>1</v>
      </c>
      <c r="M9" s="905"/>
      <c r="N9" s="896"/>
      <c r="O9" s="896">
        <v>1</v>
      </c>
      <c r="P9" s="896">
        <v>1</v>
      </c>
      <c r="Q9" s="896">
        <v>1</v>
      </c>
      <c r="R9" s="896">
        <v>1</v>
      </c>
      <c r="S9" s="896"/>
      <c r="T9" s="896" t="s">
        <v>662</v>
      </c>
      <c r="U9" s="896">
        <v>0</v>
      </c>
    </row>
    <row r="10" spans="1:27" ht="13.5" customHeight="1" x14ac:dyDescent="0.25">
      <c r="A10" s="901">
        <v>2</v>
      </c>
      <c r="B10" s="902" t="s">
        <v>9</v>
      </c>
      <c r="C10" s="937" t="s">
        <v>2197</v>
      </c>
      <c r="D10" s="165" t="s">
        <v>10</v>
      </c>
      <c r="E10" s="903" t="s">
        <v>214</v>
      </c>
      <c r="F10" s="906">
        <v>0</v>
      </c>
      <c r="G10" s="906" t="s">
        <v>1104</v>
      </c>
      <c r="H10" s="904" t="s">
        <v>1219</v>
      </c>
      <c r="I10" s="894" t="s">
        <v>912</v>
      </c>
      <c r="J10" s="897" t="s">
        <v>659</v>
      </c>
      <c r="K10" s="907">
        <v>4</v>
      </c>
      <c r="L10" s="907">
        <v>1</v>
      </c>
      <c r="M10" s="907"/>
      <c r="N10" s="896">
        <v>0</v>
      </c>
      <c r="O10" s="896"/>
      <c r="P10" s="896">
        <v>1</v>
      </c>
      <c r="Q10" s="896">
        <v>1</v>
      </c>
      <c r="R10" s="896">
        <v>1</v>
      </c>
      <c r="S10" s="896">
        <v>1</v>
      </c>
      <c r="T10" s="896" t="s">
        <v>662</v>
      </c>
      <c r="U10" s="896">
        <v>0</v>
      </c>
    </row>
    <row r="11" spans="1:27" ht="13.5" customHeight="1" x14ac:dyDescent="0.25">
      <c r="A11" s="901">
        <v>3</v>
      </c>
      <c r="B11" s="902" t="s">
        <v>15</v>
      </c>
      <c r="C11" s="937" t="s">
        <v>2196</v>
      </c>
      <c r="D11" s="165" t="s">
        <v>16</v>
      </c>
      <c r="E11" s="903" t="s">
        <v>214</v>
      </c>
      <c r="F11" s="896">
        <v>0</v>
      </c>
      <c r="G11" s="896" t="s">
        <v>1104</v>
      </c>
      <c r="H11" s="904" t="s">
        <v>289</v>
      </c>
      <c r="I11" s="894" t="s">
        <v>1412</v>
      </c>
      <c r="J11" s="897">
        <v>4</v>
      </c>
      <c r="K11" s="905">
        <v>3</v>
      </c>
      <c r="L11" s="905">
        <v>2</v>
      </c>
      <c r="M11" s="905"/>
      <c r="N11" s="896">
        <v>0</v>
      </c>
      <c r="O11" s="896">
        <v>1</v>
      </c>
      <c r="P11" s="896">
        <v>1</v>
      </c>
      <c r="Q11" s="896">
        <v>1</v>
      </c>
      <c r="R11" s="896"/>
      <c r="S11" s="896"/>
      <c r="T11" s="896" t="s">
        <v>662</v>
      </c>
      <c r="U11" s="896">
        <v>0</v>
      </c>
    </row>
    <row r="12" spans="1:27" ht="13.5" customHeight="1" x14ac:dyDescent="0.25">
      <c r="A12" s="901">
        <v>4</v>
      </c>
      <c r="B12" s="902" t="s">
        <v>1073</v>
      </c>
      <c r="C12" s="937" t="s">
        <v>2196</v>
      </c>
      <c r="D12" s="165" t="s">
        <v>17</v>
      </c>
      <c r="E12" s="903" t="s">
        <v>214</v>
      </c>
      <c r="F12" s="896">
        <v>0</v>
      </c>
      <c r="G12" s="896" t="s">
        <v>1104</v>
      </c>
      <c r="H12" s="904" t="s">
        <v>289</v>
      </c>
      <c r="I12" s="894" t="s">
        <v>1413</v>
      </c>
      <c r="J12" s="897">
        <v>4</v>
      </c>
      <c r="K12" s="905">
        <v>2</v>
      </c>
      <c r="L12" s="905">
        <v>1</v>
      </c>
      <c r="M12" s="905"/>
      <c r="N12" s="896">
        <v>0</v>
      </c>
      <c r="O12" s="896">
        <v>1</v>
      </c>
      <c r="P12" s="896">
        <v>1</v>
      </c>
      <c r="Q12" s="896">
        <v>1</v>
      </c>
      <c r="R12" s="896"/>
      <c r="S12" s="896"/>
      <c r="T12" s="896" t="s">
        <v>8</v>
      </c>
      <c r="U12" s="896">
        <v>0</v>
      </c>
    </row>
    <row r="13" spans="1:27" x14ac:dyDescent="0.25">
      <c r="A13" s="901">
        <v>5</v>
      </c>
      <c r="B13" s="902" t="s">
        <v>18</v>
      </c>
      <c r="C13" s="937" t="s">
        <v>1714</v>
      </c>
      <c r="D13" s="165" t="s">
        <v>19</v>
      </c>
      <c r="E13" s="903" t="s">
        <v>214</v>
      </c>
      <c r="F13" s="896">
        <v>1</v>
      </c>
      <c r="G13" s="896" t="s">
        <v>1104</v>
      </c>
      <c r="H13" s="904" t="s">
        <v>289</v>
      </c>
      <c r="I13" s="894" t="s">
        <v>1414</v>
      </c>
      <c r="J13" s="897">
        <v>12</v>
      </c>
      <c r="K13" s="905">
        <v>2</v>
      </c>
      <c r="L13" s="905">
        <v>1</v>
      </c>
      <c r="M13" s="905"/>
      <c r="N13" s="896">
        <v>0</v>
      </c>
      <c r="O13" s="896">
        <v>1</v>
      </c>
      <c r="P13" s="896">
        <v>1</v>
      </c>
      <c r="Q13" s="896">
        <v>1</v>
      </c>
      <c r="R13" s="896">
        <v>1</v>
      </c>
      <c r="S13" s="896"/>
      <c r="T13" s="896" t="s">
        <v>663</v>
      </c>
      <c r="U13" s="896">
        <v>0</v>
      </c>
    </row>
    <row r="14" spans="1:27" ht="13.5" customHeight="1" x14ac:dyDescent="0.25">
      <c r="A14" s="901">
        <v>6</v>
      </c>
      <c r="B14" s="908" t="s">
        <v>261</v>
      </c>
      <c r="C14" s="938" t="s">
        <v>2195</v>
      </c>
      <c r="D14" s="894" t="s">
        <v>259</v>
      </c>
      <c r="E14" s="894" t="s">
        <v>214</v>
      </c>
      <c r="F14" s="896">
        <v>0</v>
      </c>
      <c r="G14" s="896" t="s">
        <v>1104</v>
      </c>
      <c r="H14" s="896" t="s">
        <v>1239</v>
      </c>
      <c r="I14" s="894"/>
      <c r="J14" s="897">
        <v>39</v>
      </c>
      <c r="K14" s="905">
        <v>4</v>
      </c>
      <c r="L14" s="905">
        <v>1</v>
      </c>
      <c r="M14" s="905"/>
      <c r="N14" s="896">
        <v>0</v>
      </c>
      <c r="O14" s="896">
        <v>1</v>
      </c>
      <c r="P14" s="896">
        <v>1</v>
      </c>
      <c r="Q14" s="896">
        <v>1</v>
      </c>
      <c r="R14" s="896">
        <v>1</v>
      </c>
      <c r="S14" s="896"/>
      <c r="T14" s="896" t="s">
        <v>662</v>
      </c>
      <c r="U14" s="896">
        <v>0</v>
      </c>
    </row>
    <row r="15" spans="1:27" ht="13.5" customHeight="1" x14ac:dyDescent="0.25">
      <c r="A15" s="901">
        <v>7</v>
      </c>
      <c r="B15" s="908" t="s">
        <v>1069</v>
      </c>
      <c r="C15" s="939" t="s">
        <v>2193</v>
      </c>
      <c r="D15" s="909" t="s">
        <v>185</v>
      </c>
      <c r="E15" s="896" t="s">
        <v>214</v>
      </c>
      <c r="F15" s="896">
        <v>0</v>
      </c>
      <c r="G15" s="896" t="s">
        <v>1104</v>
      </c>
      <c r="H15" s="896" t="s">
        <v>289</v>
      </c>
      <c r="I15" s="896"/>
      <c r="J15" s="897">
        <v>12</v>
      </c>
      <c r="K15" s="905">
        <v>0</v>
      </c>
      <c r="L15" s="905">
        <v>1</v>
      </c>
      <c r="M15" s="905">
        <v>2</v>
      </c>
      <c r="N15" s="896">
        <v>0</v>
      </c>
      <c r="O15" s="896">
        <v>1</v>
      </c>
      <c r="P15" s="896">
        <v>1</v>
      </c>
      <c r="Q15" s="896">
        <v>1</v>
      </c>
      <c r="R15" s="896">
        <v>1</v>
      </c>
      <c r="S15" s="896"/>
      <c r="T15" s="896" t="s">
        <v>662</v>
      </c>
      <c r="U15" s="896">
        <v>0</v>
      </c>
    </row>
    <row r="16" spans="1:27" x14ac:dyDescent="0.25">
      <c r="A16" s="901">
        <v>8</v>
      </c>
      <c r="B16" s="910" t="s">
        <v>195</v>
      </c>
      <c r="C16" s="939" t="s">
        <v>1718</v>
      </c>
      <c r="D16" s="909" t="s">
        <v>196</v>
      </c>
      <c r="E16" s="896" t="s">
        <v>214</v>
      </c>
      <c r="F16" s="896">
        <v>1</v>
      </c>
      <c r="G16" s="896" t="s">
        <v>1104</v>
      </c>
      <c r="H16" s="896" t="s">
        <v>289</v>
      </c>
      <c r="I16" s="896"/>
      <c r="J16" s="897">
        <v>24</v>
      </c>
      <c r="K16" s="905">
        <v>4</v>
      </c>
      <c r="L16" s="905">
        <v>2</v>
      </c>
      <c r="M16" s="905"/>
      <c r="N16" s="896">
        <v>0</v>
      </c>
      <c r="O16" s="896">
        <v>1</v>
      </c>
      <c r="P16" s="896">
        <v>1</v>
      </c>
      <c r="Q16" s="896">
        <v>1</v>
      </c>
      <c r="R16" s="896">
        <v>1</v>
      </c>
      <c r="S16" s="896"/>
      <c r="T16" s="896" t="s">
        <v>84</v>
      </c>
      <c r="U16" s="896">
        <v>0</v>
      </c>
    </row>
    <row r="17" spans="1:33" ht="13.5" customHeight="1" x14ac:dyDescent="0.25">
      <c r="A17" s="901">
        <v>9</v>
      </c>
      <c r="B17" s="908" t="s">
        <v>204</v>
      </c>
      <c r="C17" s="940" t="s">
        <v>1718</v>
      </c>
      <c r="D17" s="909" t="s">
        <v>205</v>
      </c>
      <c r="E17" s="896" t="s">
        <v>214</v>
      </c>
      <c r="F17" s="896">
        <v>0</v>
      </c>
      <c r="G17" s="896" t="s">
        <v>1104</v>
      </c>
      <c r="H17" s="896" t="s">
        <v>1229</v>
      </c>
      <c r="I17" s="896"/>
      <c r="J17" s="897">
        <v>12</v>
      </c>
      <c r="K17" s="905">
        <v>4</v>
      </c>
      <c r="L17" s="905">
        <v>2</v>
      </c>
      <c r="M17" s="905"/>
      <c r="N17" s="896">
        <v>1</v>
      </c>
      <c r="O17" s="896">
        <v>1</v>
      </c>
      <c r="P17" s="896">
        <v>1</v>
      </c>
      <c r="Q17" s="896">
        <v>1</v>
      </c>
      <c r="R17" s="896">
        <v>1</v>
      </c>
      <c r="S17" s="896"/>
      <c r="T17" s="896" t="s">
        <v>662</v>
      </c>
      <c r="U17" s="896">
        <v>0</v>
      </c>
    </row>
    <row r="18" spans="1:33" x14ac:dyDescent="0.25">
      <c r="A18" s="901">
        <v>10</v>
      </c>
      <c r="B18" s="908" t="s">
        <v>206</v>
      </c>
      <c r="C18" s="940" t="s">
        <v>1717</v>
      </c>
      <c r="D18" s="909" t="s">
        <v>207</v>
      </c>
      <c r="E18" s="896" t="s">
        <v>214</v>
      </c>
      <c r="F18" s="896">
        <v>1</v>
      </c>
      <c r="G18" s="896" t="s">
        <v>1104</v>
      </c>
      <c r="H18" s="896" t="s">
        <v>289</v>
      </c>
      <c r="I18" s="896"/>
      <c r="J18" s="897">
        <v>12</v>
      </c>
      <c r="K18" s="905">
        <v>0</v>
      </c>
      <c r="L18" s="905">
        <v>1</v>
      </c>
      <c r="M18" s="905">
        <v>2</v>
      </c>
      <c r="N18" s="896">
        <v>0</v>
      </c>
      <c r="O18" s="896">
        <v>1</v>
      </c>
      <c r="P18" s="896">
        <v>1</v>
      </c>
      <c r="Q18" s="896">
        <v>1</v>
      </c>
      <c r="R18" s="896"/>
      <c r="S18" s="896"/>
      <c r="T18" s="896" t="s">
        <v>8</v>
      </c>
      <c r="U18" s="896">
        <v>0</v>
      </c>
    </row>
    <row r="19" spans="1:33" ht="13.5" customHeight="1" x14ac:dyDescent="0.25">
      <c r="A19" s="901">
        <v>11</v>
      </c>
      <c r="B19" s="910" t="s">
        <v>193</v>
      </c>
      <c r="C19" s="927" t="s">
        <v>2194</v>
      </c>
      <c r="D19" s="909" t="s">
        <v>194</v>
      </c>
      <c r="E19" s="896" t="s">
        <v>214</v>
      </c>
      <c r="F19" s="911">
        <v>0</v>
      </c>
      <c r="G19" s="896" t="s">
        <v>1104</v>
      </c>
      <c r="H19" s="912" t="s">
        <v>289</v>
      </c>
      <c r="I19" s="913"/>
      <c r="J19" s="897">
        <v>12</v>
      </c>
      <c r="K19" s="905">
        <v>0</v>
      </c>
      <c r="L19" s="905">
        <v>0</v>
      </c>
      <c r="M19" s="905"/>
      <c r="N19" s="896"/>
      <c r="O19" s="896">
        <v>1</v>
      </c>
      <c r="P19" s="896">
        <v>1</v>
      </c>
      <c r="Q19" s="896">
        <v>1</v>
      </c>
      <c r="R19" s="896">
        <v>1</v>
      </c>
      <c r="S19" s="896"/>
      <c r="T19" s="896" t="s">
        <v>662</v>
      </c>
      <c r="U19" s="896">
        <v>0</v>
      </c>
      <c r="V19" s="896"/>
      <c r="W19" s="896"/>
    </row>
    <row r="20" spans="1:33" ht="13.5" customHeight="1" x14ac:dyDescent="0.25">
      <c r="A20" s="901">
        <v>12</v>
      </c>
      <c r="B20" s="908" t="s">
        <v>104</v>
      </c>
      <c r="C20" s="901"/>
      <c r="D20" s="914" t="s">
        <v>103</v>
      </c>
      <c r="E20" s="896" t="s">
        <v>274</v>
      </c>
      <c r="F20" s="896">
        <v>0</v>
      </c>
      <c r="G20" s="896" t="s">
        <v>1105</v>
      </c>
      <c r="H20" s="915" t="s">
        <v>813</v>
      </c>
      <c r="I20" s="894"/>
      <c r="J20" s="897">
        <v>17</v>
      </c>
      <c r="K20" s="905">
        <v>3</v>
      </c>
      <c r="L20" s="905">
        <v>1</v>
      </c>
      <c r="M20" s="905"/>
      <c r="N20" s="896">
        <v>0</v>
      </c>
      <c r="O20" s="896">
        <v>1</v>
      </c>
      <c r="P20" s="896">
        <v>1</v>
      </c>
      <c r="Q20" s="896">
        <v>1</v>
      </c>
      <c r="R20" s="896">
        <v>1</v>
      </c>
      <c r="S20" s="896"/>
      <c r="T20" s="896" t="s">
        <v>662</v>
      </c>
      <c r="U20" s="896" t="s">
        <v>658</v>
      </c>
    </row>
    <row r="21" spans="1:33" ht="13.5" customHeight="1" x14ac:dyDescent="0.25">
      <c r="A21" s="916">
        <v>112</v>
      </c>
      <c r="B21" s="917" t="s">
        <v>231</v>
      </c>
      <c r="C21" s="918" t="s">
        <v>734</v>
      </c>
      <c r="D21" s="919" t="s">
        <v>2613</v>
      </c>
      <c r="E21" s="918" t="s">
        <v>1105</v>
      </c>
      <c r="F21" s="919"/>
      <c r="G21" s="918" t="s">
        <v>813</v>
      </c>
      <c r="H21" s="918" t="s">
        <v>723</v>
      </c>
      <c r="I21" s="918"/>
      <c r="J21" s="918">
        <v>5</v>
      </c>
      <c r="K21" s="918">
        <v>2</v>
      </c>
      <c r="L21" s="918"/>
      <c r="M21" s="918"/>
      <c r="N21" s="918">
        <v>1</v>
      </c>
      <c r="O21" s="918">
        <v>1</v>
      </c>
      <c r="P21" s="918">
        <v>1</v>
      </c>
      <c r="Q21" s="918">
        <v>1</v>
      </c>
      <c r="R21" s="918"/>
      <c r="S21" s="918" t="s">
        <v>663</v>
      </c>
      <c r="T21" s="918">
        <v>0</v>
      </c>
      <c r="U21" s="918" t="s">
        <v>1574</v>
      </c>
      <c r="V21" s="918" t="s">
        <v>1606</v>
      </c>
      <c r="W21" s="918" t="s">
        <v>1561</v>
      </c>
      <c r="X21" s="918">
        <v>0</v>
      </c>
      <c r="Y21" s="918">
        <v>0</v>
      </c>
      <c r="Z21" s="918">
        <v>0</v>
      </c>
      <c r="AA21" s="918"/>
      <c r="AB21" s="918"/>
    </row>
    <row r="22" spans="1:33" ht="13.5" customHeight="1" x14ac:dyDescent="0.25">
      <c r="A22" s="920"/>
      <c r="B22" s="921" t="s">
        <v>9070</v>
      </c>
      <c r="C22" s="920" t="s">
        <v>12460</v>
      </c>
      <c r="D22" s="159"/>
      <c r="E22" s="159"/>
      <c r="F22" s="159"/>
      <c r="G22" s="159"/>
      <c r="H22" s="159"/>
      <c r="I22" s="159"/>
      <c r="J22" s="159"/>
      <c r="K22" s="159"/>
      <c r="L22" s="159"/>
      <c r="M22" s="159"/>
      <c r="N22" s="159"/>
      <c r="O22" s="159"/>
      <c r="P22" s="159"/>
      <c r="Q22" s="159"/>
      <c r="R22" s="159"/>
      <c r="S22" s="159"/>
      <c r="T22" s="159"/>
      <c r="U22" s="159"/>
      <c r="V22" s="159"/>
      <c r="W22" s="159"/>
    </row>
    <row r="23" spans="1:33" ht="13.5" customHeight="1" x14ac:dyDescent="0.25">
      <c r="A23" s="1084">
        <v>121</v>
      </c>
      <c r="B23" s="1086" t="s">
        <v>7897</v>
      </c>
      <c r="C23" s="1079" t="s">
        <v>129</v>
      </c>
      <c r="D23" s="922" t="s">
        <v>7941</v>
      </c>
      <c r="E23" s="923" t="s">
        <v>1105</v>
      </c>
      <c r="F23" s="924">
        <v>51.58</v>
      </c>
      <c r="G23" s="1082" t="s">
        <v>813</v>
      </c>
      <c r="H23" s="1079" t="s">
        <v>278</v>
      </c>
      <c r="I23" s="1079" t="s">
        <v>8952</v>
      </c>
      <c r="J23" s="1068" t="s">
        <v>7896</v>
      </c>
      <c r="K23" s="923" t="s">
        <v>665</v>
      </c>
      <c r="L23" s="923">
        <v>2</v>
      </c>
      <c r="M23" s="923">
        <v>0</v>
      </c>
      <c r="N23" s="923"/>
      <c r="O23" s="923"/>
      <c r="P23" s="923">
        <v>1</v>
      </c>
      <c r="Q23" s="923">
        <v>1</v>
      </c>
      <c r="R23" s="923">
        <v>1</v>
      </c>
      <c r="S23" s="923">
        <v>1</v>
      </c>
      <c r="T23" s="923"/>
      <c r="U23" s="923" t="s">
        <v>8</v>
      </c>
    </row>
    <row r="24" spans="1:33" ht="13.5" customHeight="1" x14ac:dyDescent="0.25">
      <c r="A24" s="1085"/>
      <c r="B24" s="1087"/>
      <c r="C24" s="1080"/>
      <c r="D24" s="925" t="s">
        <v>6473</v>
      </c>
      <c r="E24" s="926" t="s">
        <v>7644</v>
      </c>
      <c r="F24" s="927">
        <v>2.41</v>
      </c>
      <c r="G24" s="1083"/>
      <c r="H24" s="1080"/>
      <c r="I24" s="1080"/>
      <c r="J24" s="1081"/>
      <c r="K24" s="926"/>
      <c r="L24" s="926"/>
      <c r="M24" s="926"/>
      <c r="N24" s="926"/>
      <c r="O24" s="926"/>
      <c r="P24" s="926"/>
      <c r="Q24" s="926"/>
      <c r="R24" s="926"/>
      <c r="S24" s="926"/>
      <c r="T24" s="926"/>
      <c r="U24" s="926"/>
    </row>
    <row r="25" spans="1:33" ht="13.5" customHeight="1" x14ac:dyDescent="0.25">
      <c r="A25" s="928">
        <v>373</v>
      </c>
      <c r="B25" s="785" t="s">
        <v>1850</v>
      </c>
      <c r="C25" s="807" t="s">
        <v>1851</v>
      </c>
      <c r="D25" s="785" t="s">
        <v>9281</v>
      </c>
      <c r="E25" s="807" t="s">
        <v>1104</v>
      </c>
      <c r="F25" s="807"/>
      <c r="G25" s="807"/>
      <c r="H25" s="807"/>
      <c r="I25" s="807">
        <v>3153.5</v>
      </c>
      <c r="J25" s="786">
        <f t="shared" ref="J25" si="0">(I25*0.087)/12</f>
        <v>22.862874999999999</v>
      </c>
      <c r="K25" s="786">
        <f t="shared" ref="K25" si="1">(I25*0.027)/12</f>
        <v>7.0953749999999998</v>
      </c>
      <c r="L25" s="786" t="s">
        <v>9944</v>
      </c>
      <c r="M25" s="807" t="s">
        <v>813</v>
      </c>
      <c r="N25" s="807" t="s">
        <v>214</v>
      </c>
      <c r="O25" s="807" t="s">
        <v>8952</v>
      </c>
      <c r="P25" s="800" t="s">
        <v>10903</v>
      </c>
      <c r="Q25" s="807">
        <v>14.4</v>
      </c>
      <c r="R25" s="807">
        <v>4</v>
      </c>
      <c r="S25" s="807" t="s">
        <v>10537</v>
      </c>
      <c r="T25" s="807"/>
      <c r="U25" s="807"/>
      <c r="V25" s="807"/>
      <c r="W25" s="807"/>
      <c r="X25" s="807" t="s">
        <v>10904</v>
      </c>
      <c r="Y25" s="807" t="s">
        <v>10027</v>
      </c>
      <c r="Z25" s="807" t="s">
        <v>10027</v>
      </c>
      <c r="AA25" s="807" t="s">
        <v>10027</v>
      </c>
      <c r="AB25" s="807" t="s">
        <v>2239</v>
      </c>
      <c r="AC25" s="807"/>
      <c r="AD25" s="807"/>
      <c r="AE25" s="807" t="s">
        <v>12757</v>
      </c>
      <c r="AF25" s="807"/>
    </row>
    <row r="26" spans="1:33" ht="13.5" customHeight="1" x14ac:dyDescent="0.25">
      <c r="A26" s="784">
        <v>93</v>
      </c>
      <c r="B26" s="785" t="s">
        <v>7848</v>
      </c>
      <c r="C26" s="807" t="s">
        <v>177</v>
      </c>
      <c r="D26" s="785" t="s">
        <v>9260</v>
      </c>
      <c r="E26" s="807" t="s">
        <v>1104</v>
      </c>
      <c r="F26" s="807" t="s">
        <v>10798</v>
      </c>
      <c r="G26" s="807"/>
      <c r="H26" s="807"/>
      <c r="I26" s="807">
        <v>20640.04</v>
      </c>
      <c r="J26" s="786">
        <v>151.07</v>
      </c>
      <c r="K26" s="786">
        <f>(I26*0.027)/12</f>
        <v>46.440089999999998</v>
      </c>
      <c r="L26" s="807" t="s">
        <v>289</v>
      </c>
      <c r="M26" s="786" t="s">
        <v>9944</v>
      </c>
      <c r="N26" s="807" t="s">
        <v>214</v>
      </c>
      <c r="O26" s="807" t="s">
        <v>8952</v>
      </c>
      <c r="P26" s="807" t="s">
        <v>7850</v>
      </c>
      <c r="Q26" s="807"/>
      <c r="R26" s="807">
        <v>4</v>
      </c>
      <c r="S26" s="807" t="s">
        <v>10799</v>
      </c>
      <c r="T26" s="807">
        <v>2</v>
      </c>
      <c r="U26" s="807" t="s">
        <v>10034</v>
      </c>
      <c r="V26" s="807"/>
      <c r="W26" s="807">
        <v>1</v>
      </c>
      <c r="X26" s="807" t="s">
        <v>10800</v>
      </c>
      <c r="Y26" s="807" t="s">
        <v>10027</v>
      </c>
      <c r="Z26" s="807" t="s">
        <v>10027</v>
      </c>
      <c r="AA26" s="807" t="s">
        <v>10027</v>
      </c>
      <c r="AB26" s="807" t="s">
        <v>2239</v>
      </c>
      <c r="AC26" s="807"/>
      <c r="AD26" s="807" t="s">
        <v>1695</v>
      </c>
      <c r="AE26" s="807"/>
      <c r="AF26" s="807"/>
      <c r="AG26" s="807"/>
    </row>
    <row r="27" spans="1:33" ht="13.5" customHeight="1" x14ac:dyDescent="0.25">
      <c r="A27" s="784">
        <v>180</v>
      </c>
      <c r="B27" s="785" t="s">
        <v>8540</v>
      </c>
      <c r="C27" s="807" t="s">
        <v>1505</v>
      </c>
      <c r="D27" s="787" t="s">
        <v>8011</v>
      </c>
      <c r="E27" s="807" t="s">
        <v>1104</v>
      </c>
      <c r="F27" s="812" t="s">
        <v>10533</v>
      </c>
      <c r="G27" s="812"/>
      <c r="H27" s="807"/>
      <c r="I27" s="807">
        <v>4145.5</v>
      </c>
      <c r="J27" s="786">
        <v>38.69</v>
      </c>
      <c r="K27" s="786">
        <f t="shared" ref="K27" si="2">(I27*0.027)/12</f>
        <v>9.327375</v>
      </c>
      <c r="L27" s="786" t="s">
        <v>12814</v>
      </c>
      <c r="M27" s="807" t="s">
        <v>9976</v>
      </c>
      <c r="N27" s="807" t="s">
        <v>214</v>
      </c>
      <c r="O27" s="807" t="s">
        <v>8952</v>
      </c>
      <c r="P27" s="807" t="s">
        <v>8010</v>
      </c>
      <c r="Q27" s="807" t="s">
        <v>825</v>
      </c>
      <c r="R27" s="823">
        <v>5</v>
      </c>
      <c r="S27" s="823" t="s">
        <v>10500</v>
      </c>
      <c r="T27" s="823">
        <v>2</v>
      </c>
      <c r="U27" s="823" t="s">
        <v>10268</v>
      </c>
      <c r="V27" s="823"/>
      <c r="W27" s="807"/>
      <c r="X27" s="807" t="s">
        <v>10421</v>
      </c>
      <c r="Y27" s="807" t="s">
        <v>10027</v>
      </c>
      <c r="Z27" s="807" t="s">
        <v>2239</v>
      </c>
      <c r="AA27" s="807" t="s">
        <v>10027</v>
      </c>
      <c r="AB27" s="807" t="s">
        <v>2239</v>
      </c>
      <c r="AC27" s="807"/>
      <c r="AD27" s="807" t="s">
        <v>1686</v>
      </c>
      <c r="AE27" s="807"/>
      <c r="AF27" s="807"/>
      <c r="AG27" s="807"/>
    </row>
    <row r="28" spans="1:33" ht="13.5" customHeight="1" x14ac:dyDescent="0.25">
      <c r="A28" s="784">
        <v>414</v>
      </c>
      <c r="B28" s="785" t="s">
        <v>8699</v>
      </c>
      <c r="C28" s="807" t="s">
        <v>8194</v>
      </c>
      <c r="D28" s="785" t="s">
        <v>9787</v>
      </c>
      <c r="E28" s="807" t="s">
        <v>1105</v>
      </c>
      <c r="F28" s="807"/>
      <c r="G28" s="807"/>
      <c r="H28" s="807"/>
      <c r="I28" s="807"/>
      <c r="J28" s="788">
        <v>31.73</v>
      </c>
      <c r="K28" s="788">
        <v>9.85</v>
      </c>
      <c r="L28" s="788" t="s">
        <v>10043</v>
      </c>
      <c r="M28" s="807" t="s">
        <v>813</v>
      </c>
      <c r="N28" s="807" t="s">
        <v>214</v>
      </c>
      <c r="O28" s="807" t="s">
        <v>8952</v>
      </c>
      <c r="P28" s="807"/>
      <c r="Q28" s="807">
        <v>10.8</v>
      </c>
      <c r="R28" s="807">
        <v>4</v>
      </c>
      <c r="S28" s="807"/>
      <c r="T28" s="807">
        <v>1</v>
      </c>
      <c r="U28" s="807"/>
      <c r="V28" s="807"/>
      <c r="W28" s="807"/>
      <c r="X28" s="807"/>
      <c r="Y28" s="807"/>
      <c r="Z28" s="807"/>
      <c r="AA28" s="807"/>
      <c r="AB28" s="807"/>
      <c r="AC28" s="807"/>
      <c r="AD28" s="807"/>
      <c r="AE28" s="807" t="s">
        <v>9271</v>
      </c>
      <c r="AF28" s="807"/>
      <c r="AG28" s="807"/>
    </row>
    <row r="29" spans="1:33" ht="13.5" customHeight="1" x14ac:dyDescent="0.25">
      <c r="A29" s="784">
        <v>315</v>
      </c>
      <c r="B29" s="785" t="s">
        <v>9108</v>
      </c>
      <c r="C29" s="807" t="s">
        <v>8218</v>
      </c>
      <c r="D29" s="785" t="s">
        <v>10070</v>
      </c>
      <c r="E29" s="807" t="s">
        <v>1104</v>
      </c>
      <c r="F29" s="807" t="s">
        <v>10858</v>
      </c>
      <c r="G29" s="807" t="s">
        <v>10859</v>
      </c>
      <c r="H29" s="807"/>
      <c r="I29" s="807">
        <v>41787.949999999997</v>
      </c>
      <c r="J29" s="786">
        <v>351.49</v>
      </c>
      <c r="K29" s="786">
        <f>(I29*0.027)/12</f>
        <v>94.022887499999982</v>
      </c>
      <c r="L29" s="807" t="s">
        <v>289</v>
      </c>
      <c r="M29" s="786" t="s">
        <v>9944</v>
      </c>
      <c r="N29" s="807"/>
      <c r="O29" s="807" t="s">
        <v>8952</v>
      </c>
      <c r="P29" s="807" t="s">
        <v>8220</v>
      </c>
      <c r="Q29" s="807"/>
      <c r="R29" s="807">
        <v>6</v>
      </c>
      <c r="S29" s="807" t="s">
        <v>12420</v>
      </c>
      <c r="T29" s="807">
        <v>2</v>
      </c>
      <c r="U29" s="807" t="s">
        <v>10268</v>
      </c>
      <c r="V29" s="807"/>
      <c r="W29" s="807"/>
      <c r="X29" s="807" t="s">
        <v>10254</v>
      </c>
      <c r="Y29" s="807" t="s">
        <v>10027</v>
      </c>
      <c r="Z29" s="807" t="s">
        <v>10027</v>
      </c>
      <c r="AA29" s="807" t="s">
        <v>10027</v>
      </c>
      <c r="AB29" s="807" t="s">
        <v>2239</v>
      </c>
      <c r="AC29" s="807"/>
      <c r="AD29" s="807" t="s">
        <v>662</v>
      </c>
      <c r="AE29" s="807" t="s">
        <v>12813</v>
      </c>
      <c r="AF29" s="807"/>
      <c r="AG29" s="807"/>
    </row>
    <row r="30" spans="1:33" ht="13.5" customHeight="1" x14ac:dyDescent="0.25">
      <c r="A30" s="784">
        <v>102</v>
      </c>
      <c r="B30" s="785" t="s">
        <v>7867</v>
      </c>
      <c r="C30" s="807" t="s">
        <v>282</v>
      </c>
      <c r="D30" s="785" t="s">
        <v>9740</v>
      </c>
      <c r="E30" s="807" t="s">
        <v>1105</v>
      </c>
      <c r="F30" s="807"/>
      <c r="G30" s="807"/>
      <c r="H30" s="807"/>
      <c r="I30" s="807">
        <v>6731.03</v>
      </c>
      <c r="J30" s="788">
        <v>48.8</v>
      </c>
      <c r="K30" s="788">
        <v>15.5</v>
      </c>
      <c r="L30" s="788" t="s">
        <v>10043</v>
      </c>
      <c r="M30" s="807" t="s">
        <v>813</v>
      </c>
      <c r="N30" s="807" t="s">
        <v>8298</v>
      </c>
      <c r="O30" s="807" t="s">
        <v>8952</v>
      </c>
      <c r="P30" s="807" t="s">
        <v>7868</v>
      </c>
      <c r="Q30" s="807" t="s">
        <v>665</v>
      </c>
      <c r="R30" s="807">
        <v>1</v>
      </c>
      <c r="S30" s="807" t="s">
        <v>11287</v>
      </c>
      <c r="T30" s="807"/>
      <c r="U30" s="807"/>
      <c r="V30" s="807"/>
      <c r="W30" s="807"/>
      <c r="X30" s="807" t="s">
        <v>10269</v>
      </c>
      <c r="Y30" s="807">
        <v>1</v>
      </c>
      <c r="Z30" s="807">
        <v>1</v>
      </c>
      <c r="AA30" s="807">
        <v>1</v>
      </c>
      <c r="AB30" s="807">
        <v>1</v>
      </c>
      <c r="AC30" s="807"/>
      <c r="AD30" s="807" t="s">
        <v>8</v>
      </c>
      <c r="AE30" s="807" t="s">
        <v>12665</v>
      </c>
      <c r="AF30" s="807"/>
      <c r="AG30" s="807"/>
    </row>
    <row r="31" spans="1:33" ht="13.5" customHeight="1" x14ac:dyDescent="0.25">
      <c r="A31" s="784">
        <v>1638</v>
      </c>
      <c r="B31" s="785" t="s">
        <v>10195</v>
      </c>
      <c r="C31" s="800" t="s">
        <v>10194</v>
      </c>
      <c r="D31" s="783" t="s">
        <v>10196</v>
      </c>
      <c r="E31" s="807" t="s">
        <v>1104</v>
      </c>
      <c r="F31" s="807"/>
      <c r="G31" s="807"/>
      <c r="H31" s="807"/>
      <c r="I31" s="807"/>
      <c r="J31" s="788">
        <v>146.56</v>
      </c>
      <c r="K31" s="788"/>
      <c r="L31" s="788" t="s">
        <v>9943</v>
      </c>
      <c r="M31" s="788" t="s">
        <v>9943</v>
      </c>
      <c r="N31" s="807"/>
      <c r="O31" s="807" t="s">
        <v>8952</v>
      </c>
      <c r="P31" s="807" t="s">
        <v>10197</v>
      </c>
      <c r="Q31" s="807"/>
      <c r="R31" s="775">
        <v>2</v>
      </c>
      <c r="S31" s="893" t="s">
        <v>1564</v>
      </c>
      <c r="T31" s="807"/>
      <c r="U31" s="807"/>
      <c r="V31" s="807"/>
      <c r="W31" s="807"/>
      <c r="X31" s="807"/>
      <c r="Y31" s="807"/>
      <c r="Z31" s="807"/>
      <c r="AA31" s="807"/>
      <c r="AB31" s="807"/>
      <c r="AC31" s="807"/>
      <c r="AD31" s="807"/>
      <c r="AE31" s="807"/>
      <c r="AF31" s="807"/>
      <c r="AG31" s="807"/>
    </row>
    <row r="32" spans="1:33" ht="13.5" customHeight="1" x14ac:dyDescent="0.25">
      <c r="A32" s="784">
        <v>1699</v>
      </c>
      <c r="B32" s="783" t="s">
        <v>10597</v>
      </c>
      <c r="C32" s="782" t="s">
        <v>10598</v>
      </c>
      <c r="D32" s="783" t="s">
        <v>10597</v>
      </c>
      <c r="E32" s="800" t="s">
        <v>9071</v>
      </c>
      <c r="F32" s="800" t="s">
        <v>10599</v>
      </c>
      <c r="G32" s="800"/>
      <c r="H32" s="800"/>
      <c r="I32" s="782">
        <v>2524</v>
      </c>
      <c r="J32" s="800">
        <v>18.37</v>
      </c>
      <c r="K32" s="800">
        <v>5.68</v>
      </c>
      <c r="L32" s="786" t="s">
        <v>10600</v>
      </c>
      <c r="M32" s="786" t="s">
        <v>10600</v>
      </c>
      <c r="N32" s="807" t="s">
        <v>151</v>
      </c>
      <c r="O32" s="807" t="s">
        <v>8952</v>
      </c>
      <c r="P32" s="800" t="s">
        <v>10601</v>
      </c>
      <c r="Q32" s="782"/>
      <c r="R32" s="782">
        <v>2</v>
      </c>
      <c r="S32" s="800" t="s">
        <v>10602</v>
      </c>
      <c r="T32" s="782"/>
      <c r="U32" s="800"/>
      <c r="V32" s="782"/>
      <c r="W32" s="782"/>
      <c r="X32" s="800"/>
      <c r="Y32" s="782"/>
      <c r="Z32" s="782"/>
      <c r="AA32" s="782"/>
      <c r="AB32" s="782"/>
      <c r="AC32" s="782"/>
      <c r="AD32" s="782"/>
      <c r="AE32" s="782"/>
      <c r="AF32" s="782"/>
      <c r="AG32" s="782"/>
    </row>
    <row r="33" spans="1:33" ht="13.5" customHeight="1" x14ac:dyDescent="0.25">
      <c r="A33" s="784">
        <v>352</v>
      </c>
      <c r="B33" s="785" t="s">
        <v>1821</v>
      </c>
      <c r="C33" s="807" t="s">
        <v>1822</v>
      </c>
      <c r="D33" s="785" t="s">
        <v>2409</v>
      </c>
      <c r="E33" s="807" t="s">
        <v>1105</v>
      </c>
      <c r="F33" s="807"/>
      <c r="G33" s="807"/>
      <c r="H33" s="807"/>
      <c r="I33" s="807"/>
      <c r="J33" s="788">
        <v>119.76</v>
      </c>
      <c r="K33" s="788">
        <v>37.17</v>
      </c>
      <c r="L33" s="788" t="s">
        <v>10043</v>
      </c>
      <c r="M33" s="807" t="s">
        <v>813</v>
      </c>
      <c r="N33" s="807" t="s">
        <v>214</v>
      </c>
      <c r="O33" s="807" t="s">
        <v>8952</v>
      </c>
      <c r="P33" s="807"/>
      <c r="Q33" s="807">
        <v>14.4</v>
      </c>
      <c r="R33" s="807"/>
      <c r="S33" s="807"/>
      <c r="T33" s="807"/>
      <c r="U33" s="807"/>
      <c r="V33" s="807"/>
      <c r="W33" s="807"/>
      <c r="X33" s="807"/>
      <c r="Y33" s="807"/>
      <c r="Z33" s="807"/>
      <c r="AA33" s="807"/>
      <c r="AB33" s="807"/>
      <c r="AC33" s="807"/>
      <c r="AD33" s="807"/>
      <c r="AE33" s="807" t="s">
        <v>12851</v>
      </c>
      <c r="AF33" s="807"/>
      <c r="AG33" s="807"/>
    </row>
    <row r="34" spans="1:33" ht="13.5" customHeight="1" x14ac:dyDescent="0.25">
      <c r="A34" s="784">
        <v>498</v>
      </c>
      <c r="B34" s="785" t="s">
        <v>8774</v>
      </c>
      <c r="C34" s="807" t="s">
        <v>2462</v>
      </c>
      <c r="D34" s="785" t="s">
        <v>9709</v>
      </c>
      <c r="E34" s="807" t="s">
        <v>1105</v>
      </c>
      <c r="F34" s="807"/>
      <c r="G34" s="807"/>
      <c r="H34" s="807"/>
      <c r="I34" s="807"/>
      <c r="J34" s="788">
        <v>2.65</v>
      </c>
      <c r="K34" s="788">
        <v>0.82</v>
      </c>
      <c r="L34" s="788" t="s">
        <v>10043</v>
      </c>
      <c r="M34" s="807" t="s">
        <v>813</v>
      </c>
      <c r="N34" s="807" t="s">
        <v>214</v>
      </c>
      <c r="O34" s="807" t="s">
        <v>8952</v>
      </c>
      <c r="P34" s="807"/>
      <c r="Q34" s="807">
        <v>10.8</v>
      </c>
      <c r="R34" s="807"/>
      <c r="S34" s="807"/>
      <c r="T34" s="807"/>
      <c r="U34" s="807"/>
      <c r="V34" s="807"/>
      <c r="W34" s="807"/>
      <c r="X34" s="807"/>
      <c r="Y34" s="807" t="s">
        <v>10027</v>
      </c>
      <c r="Z34" s="807" t="s">
        <v>10027</v>
      </c>
      <c r="AA34" s="807" t="s">
        <v>10027</v>
      </c>
      <c r="AB34" s="807" t="s">
        <v>10027</v>
      </c>
      <c r="AC34" s="807"/>
      <c r="AD34" s="807"/>
      <c r="AE34" s="807" t="s">
        <v>11336</v>
      </c>
      <c r="AF34" s="807" t="s">
        <v>11337</v>
      </c>
      <c r="AG34" s="807" t="s">
        <v>11337</v>
      </c>
    </row>
    <row r="35" spans="1:33" ht="13.5" customHeight="1" x14ac:dyDescent="0.25">
      <c r="A35" s="929">
        <v>17</v>
      </c>
      <c r="B35" s="908" t="s">
        <v>109</v>
      </c>
      <c r="C35" s="940" t="s">
        <v>1716</v>
      </c>
      <c r="D35" s="909" t="s">
        <v>110</v>
      </c>
      <c r="E35" s="911" t="s">
        <v>151</v>
      </c>
      <c r="F35" s="896">
        <v>0</v>
      </c>
      <c r="G35" s="896" t="s">
        <v>1104</v>
      </c>
      <c r="H35" s="896" t="s">
        <v>289</v>
      </c>
      <c r="I35" s="896"/>
      <c r="J35" s="897">
        <v>12</v>
      </c>
      <c r="K35" s="905">
        <v>0</v>
      </c>
      <c r="L35" s="905">
        <v>0</v>
      </c>
      <c r="M35" s="905">
        <v>3</v>
      </c>
      <c r="N35" s="896">
        <v>0</v>
      </c>
      <c r="O35" s="896">
        <v>1</v>
      </c>
      <c r="P35" s="896">
        <v>0</v>
      </c>
      <c r="Q35" s="896">
        <v>0</v>
      </c>
      <c r="R35" s="896">
        <v>1</v>
      </c>
      <c r="S35" s="896"/>
      <c r="T35" s="896">
        <v>0</v>
      </c>
      <c r="U35" s="896">
        <v>0</v>
      </c>
    </row>
    <row r="36" spans="1:33" ht="13.5" customHeight="1" x14ac:dyDescent="0.25">
      <c r="A36" s="929">
        <v>1</v>
      </c>
      <c r="B36" s="910" t="s">
        <v>273</v>
      </c>
      <c r="C36" s="940" t="s">
        <v>1710</v>
      </c>
      <c r="D36" s="894" t="s">
        <v>270</v>
      </c>
      <c r="E36" s="896" t="s">
        <v>274</v>
      </c>
      <c r="F36" s="896">
        <v>0</v>
      </c>
      <c r="G36" s="896" t="s">
        <v>1105</v>
      </c>
      <c r="H36" s="894" t="s">
        <v>813</v>
      </c>
      <c r="I36" s="911" t="s">
        <v>1708</v>
      </c>
      <c r="J36" s="897"/>
      <c r="K36" s="905">
        <v>8</v>
      </c>
      <c r="L36" s="905">
        <v>0</v>
      </c>
      <c r="M36" s="905"/>
      <c r="N36" s="896">
        <v>0</v>
      </c>
      <c r="O36" s="896">
        <v>1</v>
      </c>
      <c r="P36" s="896">
        <v>1</v>
      </c>
      <c r="Q36" s="896">
        <v>1</v>
      </c>
      <c r="R36" s="896"/>
      <c r="S36" s="896"/>
      <c r="T36" s="896" t="s">
        <v>663</v>
      </c>
      <c r="U36" s="896" t="s">
        <v>605</v>
      </c>
    </row>
    <row r="37" spans="1:33" ht="13.5" customHeight="1" x14ac:dyDescent="0.25">
      <c r="A37" s="929">
        <v>2</v>
      </c>
      <c r="B37" s="908" t="s">
        <v>63</v>
      </c>
      <c r="C37" s="940" t="s">
        <v>1711</v>
      </c>
      <c r="D37" s="894" t="s">
        <v>64</v>
      </c>
      <c r="E37" s="894" t="s">
        <v>214</v>
      </c>
      <c r="F37" s="896">
        <v>1</v>
      </c>
      <c r="G37" s="896" t="s">
        <v>1104</v>
      </c>
      <c r="H37" s="896" t="s">
        <v>1232</v>
      </c>
      <c r="I37" s="911" t="s">
        <v>1708</v>
      </c>
      <c r="J37" s="897">
        <v>27</v>
      </c>
      <c r="K37" s="905">
        <v>2</v>
      </c>
      <c r="L37" s="905">
        <v>0</v>
      </c>
      <c r="M37" s="905"/>
      <c r="N37" s="896">
        <v>0</v>
      </c>
      <c r="O37" s="896">
        <v>1</v>
      </c>
      <c r="P37" s="896">
        <v>1</v>
      </c>
      <c r="Q37" s="896">
        <v>1</v>
      </c>
      <c r="R37" s="896"/>
      <c r="S37" s="896"/>
      <c r="T37" s="896" t="s">
        <v>8</v>
      </c>
      <c r="U37" s="896">
        <v>0</v>
      </c>
    </row>
    <row r="38" spans="1:33" ht="13.5" customHeight="1" x14ac:dyDescent="0.25">
      <c r="A38" s="929">
        <v>4</v>
      </c>
      <c r="B38" s="908" t="s">
        <v>128</v>
      </c>
      <c r="C38" s="940" t="s">
        <v>1712</v>
      </c>
      <c r="D38" s="909" t="s">
        <v>127</v>
      </c>
      <c r="E38" s="896" t="s">
        <v>214</v>
      </c>
      <c r="F38" s="896">
        <v>0</v>
      </c>
      <c r="G38" s="896" t="s">
        <v>1104</v>
      </c>
      <c r="H38" s="896" t="s">
        <v>289</v>
      </c>
      <c r="I38" s="896" t="s">
        <v>1416</v>
      </c>
      <c r="J38" s="897"/>
      <c r="K38" s="905">
        <v>7</v>
      </c>
      <c r="L38" s="905">
        <v>1</v>
      </c>
      <c r="M38" s="905"/>
      <c r="N38" s="896">
        <v>0</v>
      </c>
      <c r="O38" s="896">
        <v>1</v>
      </c>
      <c r="P38" s="896">
        <v>0</v>
      </c>
      <c r="Q38" s="896">
        <v>1</v>
      </c>
      <c r="R38" s="896"/>
      <c r="S38" s="896"/>
      <c r="T38" s="896" t="s">
        <v>830</v>
      </c>
      <c r="U38" s="896">
        <v>0</v>
      </c>
    </row>
    <row r="39" spans="1:33" ht="13.5" customHeight="1" x14ac:dyDescent="0.25">
      <c r="A39" s="929">
        <v>12</v>
      </c>
      <c r="B39" s="908" t="s">
        <v>202</v>
      </c>
      <c r="C39" s="901"/>
      <c r="D39" s="894" t="s">
        <v>203</v>
      </c>
      <c r="E39" s="896" t="s">
        <v>214</v>
      </c>
      <c r="F39" s="896">
        <v>0</v>
      </c>
      <c r="G39" s="896" t="s">
        <v>1104</v>
      </c>
      <c r="H39" s="896" t="s">
        <v>289</v>
      </c>
      <c r="I39" s="896"/>
      <c r="J39" s="897"/>
      <c r="K39" s="905">
        <v>4</v>
      </c>
      <c r="L39" s="905">
        <v>1</v>
      </c>
      <c r="M39" s="905"/>
      <c r="N39" s="896">
        <v>1</v>
      </c>
      <c r="O39" s="896">
        <v>0</v>
      </c>
      <c r="P39" s="896">
        <v>0</v>
      </c>
      <c r="Q39" s="896">
        <v>0</v>
      </c>
      <c r="R39" s="896">
        <v>1</v>
      </c>
      <c r="S39" s="896"/>
      <c r="T39" s="896">
        <v>0</v>
      </c>
      <c r="U39" s="896">
        <v>0</v>
      </c>
    </row>
    <row r="40" spans="1:33" ht="13.5" customHeight="1" x14ac:dyDescent="0.25">
      <c r="A40" s="929">
        <v>15</v>
      </c>
      <c r="B40" s="908" t="s">
        <v>258</v>
      </c>
      <c r="C40" s="901"/>
      <c r="D40" s="894" t="s">
        <v>257</v>
      </c>
      <c r="E40" s="894" t="s">
        <v>214</v>
      </c>
      <c r="F40" s="896">
        <v>0</v>
      </c>
      <c r="G40" s="896" t="s">
        <v>1104</v>
      </c>
      <c r="H40" s="896" t="s">
        <v>1239</v>
      </c>
      <c r="I40" s="894"/>
      <c r="J40" s="897">
        <v>19</v>
      </c>
      <c r="K40" s="905">
        <v>2</v>
      </c>
      <c r="L40" s="905">
        <v>1</v>
      </c>
      <c r="M40" s="905"/>
      <c r="N40" s="896">
        <v>1</v>
      </c>
      <c r="O40" s="896">
        <v>1</v>
      </c>
      <c r="P40" s="896">
        <v>1</v>
      </c>
      <c r="Q40" s="896">
        <v>1</v>
      </c>
      <c r="R40" s="896"/>
      <c r="S40" s="896"/>
      <c r="T40" s="896" t="s">
        <v>662</v>
      </c>
      <c r="U40" s="896">
        <v>0</v>
      </c>
    </row>
    <row r="41" spans="1:33" ht="13.5" customHeight="1" x14ac:dyDescent="0.25">
      <c r="A41" s="929">
        <v>7</v>
      </c>
      <c r="B41" s="902" t="s">
        <v>488</v>
      </c>
      <c r="C41" s="937" t="s">
        <v>489</v>
      </c>
      <c r="D41" s="896" t="s">
        <v>151</v>
      </c>
      <c r="E41" s="894" t="s">
        <v>1104</v>
      </c>
      <c r="F41" s="159"/>
      <c r="G41" s="896"/>
      <c r="H41" s="894"/>
      <c r="I41" s="896"/>
      <c r="J41" s="897"/>
      <c r="K41" s="894"/>
      <c r="L41" s="896"/>
      <c r="M41" s="896"/>
      <c r="N41" s="896"/>
      <c r="O41" s="896"/>
      <c r="P41" s="896"/>
      <c r="Q41" s="896"/>
      <c r="R41" s="896"/>
      <c r="S41" s="896"/>
      <c r="T41" s="896"/>
      <c r="U41" s="159"/>
    </row>
    <row r="42" spans="1:33" ht="13.5" customHeight="1" x14ac:dyDescent="0.25">
      <c r="A42" s="929">
        <v>20</v>
      </c>
      <c r="B42" s="902" t="s">
        <v>139</v>
      </c>
      <c r="C42" s="937" t="s">
        <v>140</v>
      </c>
      <c r="D42" s="903" t="s">
        <v>277</v>
      </c>
      <c r="E42" s="894"/>
      <c r="F42" s="159"/>
      <c r="G42" s="894" t="s">
        <v>813</v>
      </c>
      <c r="H42" s="894"/>
      <c r="I42" s="896"/>
      <c r="J42" s="897"/>
      <c r="K42" s="894"/>
      <c r="L42" s="896"/>
      <c r="M42" s="896"/>
      <c r="N42" s="896"/>
      <c r="O42" s="896"/>
      <c r="P42" s="896"/>
      <c r="Q42" s="896"/>
      <c r="R42" s="896"/>
      <c r="S42" s="896"/>
      <c r="T42" s="896"/>
      <c r="U42" s="159"/>
    </row>
    <row r="43" spans="1:33" ht="13.5" customHeight="1" x14ac:dyDescent="0.25">
      <c r="A43" s="901">
        <v>9</v>
      </c>
      <c r="B43" s="908" t="s">
        <v>738</v>
      </c>
      <c r="C43" s="940" t="s">
        <v>1719</v>
      </c>
      <c r="D43" s="894" t="s">
        <v>724</v>
      </c>
      <c r="E43" s="896" t="s">
        <v>723</v>
      </c>
      <c r="F43" s="896">
        <v>0</v>
      </c>
      <c r="G43" s="896" t="s">
        <v>1105</v>
      </c>
      <c r="H43" s="894" t="s">
        <v>39</v>
      </c>
      <c r="I43" s="896"/>
      <c r="J43" s="897" t="s">
        <v>665</v>
      </c>
      <c r="K43" s="905">
        <v>4</v>
      </c>
      <c r="L43" s="905">
        <v>1</v>
      </c>
      <c r="M43" s="905"/>
      <c r="N43" s="896">
        <v>0</v>
      </c>
      <c r="O43" s="896">
        <v>1</v>
      </c>
      <c r="P43" s="896">
        <v>1</v>
      </c>
      <c r="Q43" s="896">
        <v>1</v>
      </c>
      <c r="R43" s="896"/>
      <c r="S43" s="896"/>
      <c r="T43" s="896" t="s">
        <v>663</v>
      </c>
      <c r="U43" s="896" t="s">
        <v>605</v>
      </c>
    </row>
    <row r="44" spans="1:33" ht="13.5" customHeight="1" x14ac:dyDescent="0.25">
      <c r="A44" s="920"/>
      <c r="B44" s="910" t="s">
        <v>150</v>
      </c>
      <c r="C44" s="941" t="s">
        <v>149</v>
      </c>
      <c r="D44" s="931" t="s">
        <v>214</v>
      </c>
      <c r="E44" s="159"/>
      <c r="F44" s="159"/>
      <c r="G44" s="159"/>
      <c r="H44" s="159"/>
      <c r="I44" s="159"/>
      <c r="J44" s="159"/>
      <c r="K44" s="159"/>
      <c r="L44" s="159"/>
      <c r="M44" s="159"/>
      <c r="N44" s="159"/>
      <c r="O44" s="159"/>
      <c r="P44" s="159"/>
      <c r="Q44" s="159"/>
      <c r="R44" s="159"/>
      <c r="S44" s="159"/>
      <c r="T44" s="159"/>
      <c r="U44" s="159"/>
    </row>
    <row r="45" spans="1:33" ht="13.5" customHeight="1" x14ac:dyDescent="0.25">
      <c r="A45" s="920"/>
      <c r="B45" s="932" t="s">
        <v>2109</v>
      </c>
      <c r="C45" s="941" t="s">
        <v>1478</v>
      </c>
      <c r="D45" s="933" t="s">
        <v>214</v>
      </c>
      <c r="E45" s="159"/>
      <c r="F45" s="159"/>
      <c r="G45" s="159"/>
      <c r="H45" s="159"/>
      <c r="I45" s="159"/>
      <c r="J45" s="159"/>
      <c r="K45" s="159"/>
      <c r="L45" s="159"/>
      <c r="M45" s="159"/>
      <c r="N45" s="159"/>
      <c r="O45" s="159"/>
      <c r="P45" s="159"/>
      <c r="Q45" s="159"/>
      <c r="R45" s="159"/>
      <c r="S45" s="159"/>
      <c r="T45" s="159"/>
      <c r="U45" s="159"/>
    </row>
    <row r="46" spans="1:33" ht="13.5" customHeight="1" x14ac:dyDescent="0.25">
      <c r="A46" s="920"/>
      <c r="B46" s="932" t="s">
        <v>2108</v>
      </c>
      <c r="C46" s="920"/>
      <c r="D46" s="159" t="s">
        <v>214</v>
      </c>
      <c r="E46" s="159"/>
      <c r="F46" s="159"/>
      <c r="G46" s="159"/>
      <c r="H46" s="159"/>
      <c r="I46" s="159"/>
      <c r="J46" s="159"/>
      <c r="K46" s="159"/>
      <c r="L46" s="159"/>
      <c r="M46" s="159"/>
      <c r="N46" s="159"/>
      <c r="O46" s="159"/>
      <c r="P46" s="159"/>
      <c r="Q46" s="159"/>
      <c r="R46" s="159"/>
      <c r="S46" s="159"/>
      <c r="T46" s="159"/>
      <c r="U46" s="159"/>
    </row>
    <row r="47" spans="1:33" ht="13.5" customHeight="1" x14ac:dyDescent="0.25">
      <c r="A47" s="920"/>
      <c r="B47" s="910" t="s">
        <v>201</v>
      </c>
      <c r="C47" s="920"/>
      <c r="D47" s="159" t="s">
        <v>214</v>
      </c>
      <c r="E47" s="159"/>
      <c r="F47" s="159"/>
      <c r="G47" s="159"/>
      <c r="H47" s="159"/>
      <c r="I47" s="159"/>
      <c r="J47" s="159"/>
      <c r="K47" s="159"/>
      <c r="L47" s="159"/>
      <c r="M47" s="159"/>
      <c r="N47" s="159"/>
      <c r="O47" s="159"/>
      <c r="P47" s="159"/>
      <c r="Q47" s="159"/>
      <c r="R47" s="159"/>
      <c r="S47" s="159"/>
      <c r="T47" s="159"/>
      <c r="U47" s="159"/>
    </row>
    <row r="48" spans="1:33" ht="13.5" customHeight="1" x14ac:dyDescent="0.25">
      <c r="A48" s="920"/>
      <c r="B48" s="910" t="s">
        <v>220</v>
      </c>
      <c r="C48" s="941" t="s">
        <v>221</v>
      </c>
      <c r="D48" s="903" t="s">
        <v>214</v>
      </c>
      <c r="E48" s="159"/>
      <c r="F48" s="159"/>
      <c r="G48" s="159"/>
      <c r="H48" s="159"/>
      <c r="I48" s="159"/>
      <c r="J48" s="159"/>
      <c r="K48" s="159"/>
      <c r="L48" s="159"/>
      <c r="M48" s="159"/>
      <c r="N48" s="159"/>
      <c r="O48" s="159"/>
      <c r="P48" s="159"/>
      <c r="Q48" s="159"/>
      <c r="R48" s="159"/>
      <c r="S48" s="159"/>
      <c r="T48" s="159"/>
      <c r="U48" s="159"/>
    </row>
    <row r="49" spans="1:33" ht="13.5" customHeight="1" x14ac:dyDescent="0.25">
      <c r="A49" s="920"/>
      <c r="B49" s="910" t="s">
        <v>248</v>
      </c>
      <c r="C49" s="941" t="s">
        <v>247</v>
      </c>
      <c r="D49" s="903" t="s">
        <v>214</v>
      </c>
      <c r="E49" s="159"/>
      <c r="F49" s="159"/>
      <c r="G49" s="159"/>
      <c r="H49" s="159"/>
      <c r="I49" s="159"/>
      <c r="J49" s="159"/>
      <c r="K49" s="159"/>
      <c r="L49" s="159"/>
      <c r="M49" s="159"/>
      <c r="N49" s="159"/>
      <c r="O49" s="159"/>
      <c r="P49" s="159"/>
      <c r="Q49" s="159"/>
      <c r="R49" s="159"/>
      <c r="S49" s="159"/>
      <c r="T49" s="159"/>
      <c r="U49" s="159"/>
    </row>
    <row r="50" spans="1:33" ht="13.5" customHeight="1" x14ac:dyDescent="0.25">
      <c r="A50" s="920"/>
      <c r="B50" s="902" t="s">
        <v>139</v>
      </c>
      <c r="C50" s="937" t="s">
        <v>140</v>
      </c>
      <c r="D50" s="903" t="s">
        <v>214</v>
      </c>
      <c r="E50" s="159"/>
      <c r="F50" s="159"/>
      <c r="G50" s="159"/>
      <c r="H50" s="159"/>
      <c r="I50" s="159"/>
      <c r="J50" s="159"/>
      <c r="K50" s="159"/>
      <c r="L50" s="159"/>
      <c r="M50" s="159"/>
      <c r="N50" s="159"/>
      <c r="O50" s="159"/>
      <c r="P50" s="159"/>
      <c r="Q50" s="159"/>
      <c r="R50" s="159"/>
      <c r="S50" s="159"/>
      <c r="T50" s="159"/>
      <c r="U50" s="159"/>
    </row>
    <row r="51" spans="1:33" ht="13.5" customHeight="1" x14ac:dyDescent="0.25">
      <c r="A51" s="920"/>
      <c r="B51" s="902" t="s">
        <v>488</v>
      </c>
      <c r="C51" s="937" t="s">
        <v>489</v>
      </c>
      <c r="D51" s="931" t="s">
        <v>214</v>
      </c>
      <c r="E51" s="159"/>
      <c r="F51" s="159"/>
      <c r="G51" s="159"/>
      <c r="H51" s="159"/>
      <c r="I51" s="159"/>
      <c r="J51" s="159"/>
      <c r="K51" s="159"/>
      <c r="L51" s="159"/>
      <c r="M51" s="159"/>
      <c r="N51" s="159"/>
      <c r="O51" s="159"/>
      <c r="P51" s="159"/>
      <c r="Q51" s="159"/>
      <c r="R51" s="159"/>
      <c r="S51" s="159"/>
      <c r="T51" s="159"/>
      <c r="U51" s="159"/>
    </row>
    <row r="52" spans="1:33" ht="13.5" customHeight="1" x14ac:dyDescent="0.25">
      <c r="A52" s="920"/>
      <c r="B52" s="934" t="s">
        <v>1526</v>
      </c>
      <c r="C52" s="942"/>
      <c r="D52" s="935" t="s">
        <v>314</v>
      </c>
      <c r="E52" s="159"/>
      <c r="F52" s="159"/>
      <c r="G52" s="159"/>
      <c r="H52" s="159"/>
      <c r="I52" s="159"/>
      <c r="J52" s="159"/>
      <c r="K52" s="159"/>
      <c r="L52" s="159"/>
      <c r="M52" s="159"/>
      <c r="N52" s="159"/>
      <c r="O52" s="159"/>
      <c r="P52" s="159"/>
      <c r="Q52" s="159"/>
      <c r="R52" s="159"/>
      <c r="S52" s="159"/>
      <c r="T52" s="159"/>
      <c r="U52" s="159"/>
    </row>
    <row r="53" spans="1:33" ht="13.5" customHeight="1" x14ac:dyDescent="0.25">
      <c r="A53" s="920">
        <v>310</v>
      </c>
      <c r="B53" s="785" t="s">
        <v>9061</v>
      </c>
      <c r="C53" s="807" t="s">
        <v>16</v>
      </c>
      <c r="D53" s="785" t="s">
        <v>9270</v>
      </c>
      <c r="E53" s="807" t="s">
        <v>1104</v>
      </c>
      <c r="F53" s="807" t="s">
        <v>9062</v>
      </c>
      <c r="G53" s="807"/>
      <c r="H53" s="807"/>
      <c r="I53" s="807">
        <v>3097.68</v>
      </c>
      <c r="J53" s="786">
        <v>25.31</v>
      </c>
      <c r="K53" s="786">
        <f t="shared" ref="K53" si="3">(I53*0.027)/12</f>
        <v>6.9697800000000001</v>
      </c>
      <c r="L53" s="807" t="s">
        <v>289</v>
      </c>
      <c r="M53" s="786" t="s">
        <v>9944</v>
      </c>
      <c r="N53" s="807" t="s">
        <v>151</v>
      </c>
      <c r="O53" s="807" t="s">
        <v>8952</v>
      </c>
      <c r="P53" s="807" t="s">
        <v>9063</v>
      </c>
      <c r="Q53" s="807">
        <v>4</v>
      </c>
      <c r="R53" s="807">
        <v>2</v>
      </c>
      <c r="S53" s="807" t="s">
        <v>10500</v>
      </c>
      <c r="T53" s="807">
        <v>1</v>
      </c>
      <c r="U53" s="807" t="s">
        <v>10268</v>
      </c>
      <c r="V53" s="807"/>
      <c r="W53" s="807">
        <v>0</v>
      </c>
      <c r="X53" s="807" t="s">
        <v>10538</v>
      </c>
      <c r="Y53" s="807"/>
      <c r="Z53" s="807"/>
      <c r="AA53" s="807"/>
      <c r="AB53" s="807"/>
      <c r="AC53" s="807"/>
      <c r="AD53" s="807" t="s">
        <v>662</v>
      </c>
      <c r="AE53" s="807"/>
      <c r="AF53" s="807"/>
    </row>
    <row r="54" spans="1:33" ht="13.5" customHeight="1" x14ac:dyDescent="0.25">
      <c r="A54" s="920">
        <v>311</v>
      </c>
      <c r="B54" s="785" t="s">
        <v>8167</v>
      </c>
      <c r="C54" s="807" t="s">
        <v>17</v>
      </c>
      <c r="D54" s="785" t="s">
        <v>9987</v>
      </c>
      <c r="E54" s="807" t="s">
        <v>1104</v>
      </c>
      <c r="F54" s="807" t="s">
        <v>10852</v>
      </c>
      <c r="G54" s="807"/>
      <c r="H54" s="807"/>
      <c r="I54" s="807">
        <v>2378.3000000000002</v>
      </c>
      <c r="J54" s="786">
        <v>17.46</v>
      </c>
      <c r="K54" s="786">
        <f>(I54*0.027)/12</f>
        <v>5.3511750000000005</v>
      </c>
      <c r="L54" s="786" t="s">
        <v>9944</v>
      </c>
      <c r="M54" s="807" t="s">
        <v>813</v>
      </c>
      <c r="N54" s="807" t="s">
        <v>151</v>
      </c>
      <c r="O54" s="807" t="s">
        <v>8952</v>
      </c>
      <c r="P54" s="800" t="s">
        <v>8169</v>
      </c>
      <c r="Q54" s="807">
        <v>4</v>
      </c>
      <c r="R54" s="807">
        <v>2</v>
      </c>
      <c r="S54" s="807" t="s">
        <v>10624</v>
      </c>
      <c r="T54" s="807">
        <v>1</v>
      </c>
      <c r="U54" s="807" t="s">
        <v>10268</v>
      </c>
      <c r="V54" s="807"/>
      <c r="W54" s="807" t="s">
        <v>10538</v>
      </c>
      <c r="X54" s="807"/>
      <c r="Y54" s="807"/>
      <c r="Z54" s="807"/>
      <c r="AA54" s="807"/>
      <c r="AB54" s="807"/>
      <c r="AC54" s="807"/>
      <c r="AD54" s="807" t="s">
        <v>8</v>
      </c>
      <c r="AE54" s="807"/>
      <c r="AF54" s="807"/>
    </row>
    <row r="55" spans="1:33" ht="13.5" customHeight="1" x14ac:dyDescent="0.25">
      <c r="A55" s="920">
        <v>1212</v>
      </c>
      <c r="B55" s="785" t="s">
        <v>9354</v>
      </c>
      <c r="C55" s="807" t="s">
        <v>7649</v>
      </c>
      <c r="D55" s="787" t="s">
        <v>7384</v>
      </c>
      <c r="E55" s="807" t="s">
        <v>7646</v>
      </c>
      <c r="F55" s="807"/>
      <c r="G55" s="807"/>
      <c r="H55" s="807"/>
      <c r="I55" s="807"/>
      <c r="J55" s="788">
        <v>0.75</v>
      </c>
      <c r="K55" s="788"/>
      <c r="L55" s="788"/>
      <c r="M55" s="807"/>
      <c r="N55" s="807"/>
      <c r="O55" s="807" t="s">
        <v>8952</v>
      </c>
      <c r="P55" s="807"/>
      <c r="Q55" s="807"/>
      <c r="R55" s="807"/>
      <c r="S55" s="807"/>
      <c r="T55" s="807"/>
      <c r="U55" s="807"/>
      <c r="V55" s="807"/>
      <c r="W55" s="807"/>
      <c r="X55" s="807"/>
      <c r="Y55" s="807"/>
      <c r="Z55" s="807"/>
      <c r="AA55" s="807"/>
      <c r="AB55" s="807"/>
      <c r="AC55" s="807"/>
      <c r="AD55" s="807"/>
      <c r="AE55" s="807"/>
      <c r="AF55" s="807"/>
    </row>
    <row r="56" spans="1:33" ht="13.5" customHeight="1" x14ac:dyDescent="0.25">
      <c r="A56" s="784">
        <v>498</v>
      </c>
      <c r="B56" s="785" t="s">
        <v>9386</v>
      </c>
      <c r="C56" s="807" t="s">
        <v>2051</v>
      </c>
      <c r="D56" s="826" t="s">
        <v>9162</v>
      </c>
      <c r="E56" s="785" t="s">
        <v>9161</v>
      </c>
      <c r="F56" s="807" t="s">
        <v>1105</v>
      </c>
      <c r="G56" s="807"/>
      <c r="H56" s="807"/>
      <c r="I56" s="807"/>
      <c r="J56" s="807"/>
      <c r="K56" s="788">
        <v>7.14</v>
      </c>
      <c r="L56" s="788">
        <v>2.2200000000000002</v>
      </c>
      <c r="M56" s="788" t="s">
        <v>10043</v>
      </c>
      <c r="N56" s="807" t="s">
        <v>813</v>
      </c>
      <c r="O56" s="807" t="s">
        <v>214</v>
      </c>
      <c r="P56" s="807" t="s">
        <v>9057</v>
      </c>
      <c r="Q56" s="807" t="s">
        <v>10656</v>
      </c>
      <c r="R56" s="807">
        <v>10.8</v>
      </c>
      <c r="S56" s="807">
        <v>2</v>
      </c>
      <c r="T56" s="807" t="s">
        <v>10657</v>
      </c>
      <c r="U56" s="807">
        <v>1</v>
      </c>
      <c r="V56" s="807" t="s">
        <v>10150</v>
      </c>
      <c r="W56" s="807"/>
      <c r="X56" s="807"/>
      <c r="Y56" s="807" t="s">
        <v>10721</v>
      </c>
      <c r="Z56" s="807" t="s">
        <v>10027</v>
      </c>
      <c r="AA56" s="807" t="s">
        <v>10027</v>
      </c>
      <c r="AB56" s="807" t="s">
        <v>10027</v>
      </c>
      <c r="AC56" s="807" t="s">
        <v>2239</v>
      </c>
      <c r="AD56" s="807"/>
      <c r="AE56" s="807" t="s">
        <v>663</v>
      </c>
      <c r="AF56" s="807" t="s">
        <v>16504</v>
      </c>
      <c r="AG56" s="807" t="s">
        <v>10672</v>
      </c>
    </row>
    <row r="57" spans="1:33" ht="13.5" customHeight="1" x14ac:dyDescent="0.25">
      <c r="A57" s="807"/>
      <c r="B57" s="785" t="s">
        <v>13180</v>
      </c>
      <c r="C57" s="807" t="s">
        <v>13174</v>
      </c>
      <c r="D57" s="785" t="s">
        <v>16392</v>
      </c>
      <c r="E57" s="807" t="s">
        <v>1105</v>
      </c>
      <c r="F57" s="807"/>
      <c r="G57" s="807"/>
      <c r="H57" s="807"/>
      <c r="I57" s="807">
        <v>12594.48</v>
      </c>
      <c r="J57" s="790">
        <v>91.31</v>
      </c>
      <c r="K57" s="790">
        <v>28.34</v>
      </c>
      <c r="L57" s="788" t="s">
        <v>10043</v>
      </c>
      <c r="M57" s="807" t="s">
        <v>813</v>
      </c>
      <c r="N57" s="807" t="s">
        <v>214</v>
      </c>
      <c r="O57" s="807" t="s">
        <v>8952</v>
      </c>
      <c r="P57" s="807" t="s">
        <v>14687</v>
      </c>
      <c r="Q57" s="807">
        <v>11</v>
      </c>
      <c r="R57" s="807">
        <v>2</v>
      </c>
      <c r="S57" s="807" t="s">
        <v>12825</v>
      </c>
      <c r="T57" s="807"/>
      <c r="U57" s="807"/>
      <c r="V57" s="807"/>
      <c r="W57" s="807"/>
      <c r="X57" s="807"/>
      <c r="Y57" s="807" t="s">
        <v>10027</v>
      </c>
      <c r="Z57" s="807" t="s">
        <v>10027</v>
      </c>
      <c r="AA57" s="807" t="s">
        <v>10027</v>
      </c>
      <c r="AB57" s="807" t="s">
        <v>2239</v>
      </c>
      <c r="AC57" s="807"/>
      <c r="AD57" s="807"/>
      <c r="AE57" s="807"/>
      <c r="AF57" s="807"/>
    </row>
    <row r="58" spans="1:33" ht="13.5" customHeight="1" x14ac:dyDescent="0.25">
      <c r="A58" s="784">
        <v>2119</v>
      </c>
      <c r="B58" s="785" t="s">
        <v>13124</v>
      </c>
      <c r="C58" s="807" t="s">
        <v>13125</v>
      </c>
      <c r="D58" s="787" t="s">
        <v>13400</v>
      </c>
      <c r="E58" s="784" t="s">
        <v>1105</v>
      </c>
      <c r="F58" s="807"/>
      <c r="G58" s="807"/>
      <c r="H58" s="807"/>
      <c r="I58" s="807">
        <v>1623.8</v>
      </c>
      <c r="J58" s="788">
        <v>11.77</v>
      </c>
      <c r="K58" s="788">
        <v>3.65</v>
      </c>
      <c r="L58" s="786"/>
      <c r="M58" s="807" t="s">
        <v>813</v>
      </c>
      <c r="N58" s="807" t="s">
        <v>16697</v>
      </c>
      <c r="O58" s="807" t="s">
        <v>8952</v>
      </c>
      <c r="P58" s="807" t="s">
        <v>14679</v>
      </c>
      <c r="Q58" s="807">
        <v>14.2</v>
      </c>
      <c r="R58" s="807"/>
      <c r="S58" s="807"/>
      <c r="T58" s="807">
        <v>1</v>
      </c>
      <c r="U58" s="807" t="s">
        <v>14681</v>
      </c>
      <c r="V58" s="807" t="s">
        <v>14680</v>
      </c>
      <c r="W58" s="807" t="s">
        <v>14680</v>
      </c>
      <c r="X58" s="807"/>
      <c r="Y58" s="807"/>
      <c r="Z58" s="807" t="s">
        <v>10027</v>
      </c>
      <c r="AA58" s="807" t="s">
        <v>10027</v>
      </c>
      <c r="AB58" s="807" t="s">
        <v>10027</v>
      </c>
      <c r="AC58" s="807" t="s">
        <v>2239</v>
      </c>
      <c r="AD58" s="807"/>
      <c r="AE58" s="807" t="s">
        <v>663</v>
      </c>
      <c r="AF58" s="807" t="s">
        <v>13401</v>
      </c>
      <c r="AG58" s="807"/>
    </row>
    <row r="59" spans="1:33" ht="14.25" customHeight="1" x14ac:dyDescent="0.25">
      <c r="A59" s="784">
        <v>1609</v>
      </c>
      <c r="B59" s="783" t="s">
        <v>10314</v>
      </c>
      <c r="C59" s="782" t="s">
        <v>10326</v>
      </c>
      <c r="D59" s="783" t="s">
        <v>10334</v>
      </c>
      <c r="E59" s="800" t="s">
        <v>9071</v>
      </c>
      <c r="F59" s="800"/>
      <c r="G59" s="800"/>
      <c r="H59" s="800"/>
      <c r="I59" s="800">
        <v>3808.8</v>
      </c>
      <c r="J59" s="803">
        <f t="shared" ref="J59" si="4">(I59*0.087)/12</f>
        <v>27.613799999999998</v>
      </c>
      <c r="K59" s="803">
        <f t="shared" ref="K59" si="5">(I59*0.027)/12</f>
        <v>8.5698000000000008</v>
      </c>
      <c r="L59" s="800" t="s">
        <v>1740</v>
      </c>
      <c r="M59" s="800" t="s">
        <v>1740</v>
      </c>
      <c r="N59" s="807" t="s">
        <v>16712</v>
      </c>
      <c r="O59" s="807" t="s">
        <v>8952</v>
      </c>
      <c r="P59" s="800" t="s">
        <v>10320</v>
      </c>
      <c r="Q59" s="800"/>
      <c r="R59" s="800"/>
      <c r="S59" s="800"/>
      <c r="T59" s="800"/>
      <c r="U59" s="800"/>
      <c r="V59" s="800"/>
      <c r="W59" s="800"/>
      <c r="X59" s="800"/>
      <c r="Y59" s="800"/>
      <c r="Z59" s="800"/>
      <c r="AA59" s="800"/>
      <c r="AB59" s="800"/>
      <c r="AC59" s="800"/>
      <c r="AD59" s="800"/>
      <c r="AE59" s="800"/>
      <c r="AF59" s="800"/>
      <c r="AG59" s="800"/>
    </row>
    <row r="60" spans="1:33" ht="27" customHeight="1" x14ac:dyDescent="0.25">
      <c r="A60" s="784">
        <v>2330</v>
      </c>
      <c r="B60" s="785" t="s">
        <v>14753</v>
      </c>
      <c r="C60" s="807" t="s">
        <v>14754</v>
      </c>
      <c r="D60" s="785" t="s">
        <v>14753</v>
      </c>
      <c r="E60" s="807" t="s">
        <v>1104</v>
      </c>
      <c r="F60" s="807"/>
      <c r="G60" s="807"/>
      <c r="H60" s="807"/>
      <c r="I60" s="807">
        <v>2395.5</v>
      </c>
      <c r="J60" s="790">
        <v>17.37</v>
      </c>
      <c r="K60" s="790">
        <v>5.39</v>
      </c>
      <c r="L60" s="786" t="s">
        <v>9942</v>
      </c>
      <c r="M60" s="788" t="s">
        <v>9942</v>
      </c>
      <c r="N60" s="807" t="s">
        <v>16697</v>
      </c>
      <c r="O60" s="807" t="s">
        <v>8952</v>
      </c>
      <c r="P60" s="811" t="s">
        <v>14747</v>
      </c>
      <c r="Q60" s="807"/>
      <c r="R60" s="807">
        <v>2</v>
      </c>
      <c r="S60" s="807" t="s">
        <v>14755</v>
      </c>
      <c r="T60" s="807"/>
      <c r="U60" s="807"/>
      <c r="V60" s="807"/>
      <c r="W60" s="807"/>
      <c r="X60" s="807"/>
      <c r="Y60" s="807"/>
      <c r="Z60" s="807" t="s">
        <v>10027</v>
      </c>
      <c r="AA60" s="807" t="s">
        <v>2239</v>
      </c>
      <c r="AB60" s="807" t="s">
        <v>10027</v>
      </c>
      <c r="AC60" s="807" t="s">
        <v>2239</v>
      </c>
      <c r="AD60" s="807"/>
      <c r="AE60" s="807"/>
      <c r="AF60" s="807"/>
      <c r="AG60" s="807"/>
    </row>
    <row r="61" spans="1:33" ht="19.5" customHeight="1" x14ac:dyDescent="0.25">
      <c r="A61" s="784">
        <v>475</v>
      </c>
      <c r="B61" s="785" t="s">
        <v>9197</v>
      </c>
      <c r="C61" s="807" t="s">
        <v>2636</v>
      </c>
      <c r="D61" s="785" t="s">
        <v>9414</v>
      </c>
      <c r="E61" s="807" t="s">
        <v>1105</v>
      </c>
      <c r="F61" s="807"/>
      <c r="G61" s="807"/>
      <c r="H61" s="807"/>
      <c r="I61" s="807"/>
      <c r="J61" s="788">
        <v>8.17</v>
      </c>
      <c r="K61" s="788">
        <v>2.54</v>
      </c>
      <c r="L61" s="788" t="s">
        <v>10043</v>
      </c>
      <c r="M61" s="807" t="s">
        <v>813</v>
      </c>
      <c r="N61" s="807"/>
      <c r="O61" s="807" t="s">
        <v>9057</v>
      </c>
      <c r="P61" s="807"/>
      <c r="Q61" s="807"/>
      <c r="R61" s="807"/>
      <c r="S61" s="807"/>
      <c r="T61" s="807"/>
      <c r="U61" s="807"/>
      <c r="V61" s="807"/>
      <c r="W61" s="807"/>
      <c r="X61" s="807"/>
      <c r="Y61" s="807"/>
      <c r="Z61" s="807" t="s">
        <v>10027</v>
      </c>
      <c r="AA61" s="807" t="s">
        <v>10027</v>
      </c>
      <c r="AB61" s="807" t="s">
        <v>10027</v>
      </c>
      <c r="AC61" s="807" t="s">
        <v>2239</v>
      </c>
      <c r="AD61" s="807"/>
      <c r="AE61" s="807"/>
      <c r="AF61" s="807" t="s">
        <v>12666</v>
      </c>
      <c r="AG61" s="807"/>
    </row>
    <row r="62" spans="1:33" ht="19.5" customHeight="1" x14ac:dyDescent="0.25">
      <c r="A62" s="784">
        <v>116</v>
      </c>
      <c r="B62" s="785" t="s">
        <v>8529</v>
      </c>
      <c r="C62" s="807" t="s">
        <v>99</v>
      </c>
      <c r="D62" s="787" t="s">
        <v>16391</v>
      </c>
      <c r="E62" s="807" t="s">
        <v>1105</v>
      </c>
      <c r="F62" s="807" t="s">
        <v>12503</v>
      </c>
      <c r="G62" s="807"/>
      <c r="H62" s="807"/>
      <c r="I62" s="807">
        <v>2437.9299999999998</v>
      </c>
      <c r="J62" s="788">
        <v>190.15</v>
      </c>
      <c r="K62" s="788">
        <v>54.32</v>
      </c>
      <c r="L62" s="788" t="s">
        <v>10043</v>
      </c>
      <c r="M62" s="807" t="s">
        <v>9976</v>
      </c>
      <c r="N62" s="807" t="s">
        <v>8298</v>
      </c>
      <c r="O62" s="807" t="s">
        <v>8952</v>
      </c>
      <c r="P62" s="807" t="s">
        <v>10064</v>
      </c>
      <c r="Q62" s="807" t="s">
        <v>665</v>
      </c>
      <c r="R62" s="807">
        <v>4</v>
      </c>
      <c r="S62" s="807" t="s">
        <v>16421</v>
      </c>
      <c r="T62" s="807"/>
      <c r="U62" s="807"/>
      <c r="V62" s="807"/>
      <c r="W62" s="807"/>
      <c r="X62" s="807">
        <v>1</v>
      </c>
      <c r="Y62" s="807" t="s">
        <v>16422</v>
      </c>
      <c r="Z62" s="807" t="s">
        <v>10027</v>
      </c>
      <c r="AA62" s="807" t="s">
        <v>2239</v>
      </c>
      <c r="AB62" s="807" t="s">
        <v>2239</v>
      </c>
      <c r="AC62" s="807" t="s">
        <v>2239</v>
      </c>
      <c r="AD62" s="807"/>
      <c r="AE62" s="807" t="s">
        <v>8</v>
      </c>
      <c r="AF62" s="807" t="s">
        <v>16423</v>
      </c>
      <c r="AG62" s="807"/>
    </row>
    <row r="63" spans="1:33" ht="30" customHeight="1" x14ac:dyDescent="0.25">
      <c r="A63" s="784">
        <v>1325</v>
      </c>
      <c r="B63" s="785" t="s">
        <v>9365</v>
      </c>
      <c r="C63" s="807" t="s">
        <v>13100</v>
      </c>
      <c r="D63" s="799" t="s">
        <v>9703</v>
      </c>
      <c r="E63" s="784" t="s">
        <v>1105</v>
      </c>
      <c r="F63" s="807"/>
      <c r="G63" s="807"/>
      <c r="H63" s="807"/>
      <c r="I63" s="807">
        <v>579.30999999999995</v>
      </c>
      <c r="J63" s="790">
        <v>4.2</v>
      </c>
      <c r="K63" s="790">
        <v>1.3</v>
      </c>
      <c r="L63" s="788" t="s">
        <v>10043</v>
      </c>
      <c r="M63" s="800" t="s">
        <v>813</v>
      </c>
      <c r="N63" s="807" t="s">
        <v>16697</v>
      </c>
      <c r="O63" s="807" t="s">
        <v>8952</v>
      </c>
      <c r="P63" s="807" t="s">
        <v>14622</v>
      </c>
      <c r="Q63" s="807">
        <v>14.2</v>
      </c>
      <c r="R63" s="807"/>
      <c r="S63" s="807"/>
      <c r="T63" s="807"/>
      <c r="U63" s="807"/>
      <c r="V63" s="807" t="s">
        <v>14623</v>
      </c>
      <c r="W63" s="807"/>
      <c r="X63" s="807"/>
      <c r="Y63" s="807" t="s">
        <v>10027</v>
      </c>
      <c r="Z63" s="807" t="s">
        <v>10027</v>
      </c>
      <c r="AA63" s="807" t="s">
        <v>10027</v>
      </c>
      <c r="AB63" s="807" t="s">
        <v>2239</v>
      </c>
      <c r="AC63" s="807"/>
      <c r="AD63" s="807"/>
      <c r="AE63" s="807" t="s">
        <v>11340</v>
      </c>
      <c r="AF63" s="807"/>
      <c r="AG63" s="807"/>
    </row>
    <row r="64" spans="1:33" ht="47.25" customHeight="1" x14ac:dyDescent="0.25">
      <c r="A64" s="784">
        <v>342</v>
      </c>
      <c r="B64" s="785" t="s">
        <v>8280</v>
      </c>
      <c r="C64" s="807" t="s">
        <v>1818</v>
      </c>
      <c r="D64" s="785" t="s">
        <v>9049</v>
      </c>
      <c r="E64" s="807" t="s">
        <v>1105</v>
      </c>
      <c r="F64" s="807"/>
      <c r="G64" s="807"/>
      <c r="H64" s="807"/>
      <c r="I64" s="807">
        <v>13864.8</v>
      </c>
      <c r="J64" s="788">
        <v>100.52</v>
      </c>
      <c r="K64" s="788">
        <v>31.2</v>
      </c>
      <c r="L64" s="788" t="s">
        <v>10043</v>
      </c>
      <c r="M64" s="807" t="s">
        <v>813</v>
      </c>
      <c r="N64" s="807" t="s">
        <v>16697</v>
      </c>
      <c r="O64" s="807" t="s">
        <v>8952</v>
      </c>
      <c r="P64" s="807" t="s">
        <v>10088</v>
      </c>
      <c r="Q64" s="807">
        <v>11</v>
      </c>
      <c r="R64" s="807">
        <v>2</v>
      </c>
      <c r="S64" s="807" t="s">
        <v>14626</v>
      </c>
      <c r="T64" s="807">
        <v>1</v>
      </c>
      <c r="U64" s="807" t="s">
        <v>10780</v>
      </c>
      <c r="V64" s="807"/>
      <c r="W64" s="807"/>
      <c r="X64" s="807" t="s">
        <v>13625</v>
      </c>
      <c r="Y64" s="807" t="s">
        <v>10027</v>
      </c>
      <c r="Z64" s="807" t="s">
        <v>10027</v>
      </c>
      <c r="AA64" s="807" t="s">
        <v>10027</v>
      </c>
      <c r="AB64" s="807" t="s">
        <v>10027</v>
      </c>
      <c r="AC64" s="807"/>
      <c r="AD64" s="807"/>
      <c r="AE64" s="807" t="s">
        <v>17183</v>
      </c>
      <c r="AF64" s="807"/>
      <c r="AG64" s="807"/>
    </row>
    <row r="65" spans="1:33" ht="27.75" customHeight="1" x14ac:dyDescent="0.25">
      <c r="A65" s="943">
        <v>2219</v>
      </c>
      <c r="B65" s="785" t="s">
        <v>17270</v>
      </c>
      <c r="C65" s="807" t="s">
        <v>13643</v>
      </c>
      <c r="D65" s="785" t="s">
        <v>13644</v>
      </c>
      <c r="E65" s="807" t="s">
        <v>10200</v>
      </c>
      <c r="F65" s="807"/>
      <c r="G65" s="807"/>
      <c r="H65" s="807"/>
      <c r="I65" s="807"/>
      <c r="J65" s="790">
        <v>0.72</v>
      </c>
      <c r="K65" s="790"/>
      <c r="L65" s="788"/>
      <c r="M65" s="785" t="s">
        <v>13644</v>
      </c>
      <c r="N65" s="807" t="s">
        <v>16715</v>
      </c>
      <c r="O65" s="807" t="s">
        <v>8952</v>
      </c>
      <c r="P65" s="807" t="s">
        <v>17223</v>
      </c>
      <c r="Q65" s="807">
        <v>1</v>
      </c>
      <c r="R65" s="807"/>
      <c r="S65" s="807"/>
      <c r="T65" s="807"/>
      <c r="U65" s="807"/>
      <c r="V65" s="807" t="s">
        <v>16683</v>
      </c>
      <c r="W65" s="807"/>
      <c r="X65" s="807"/>
      <c r="Y65" s="807" t="s">
        <v>10027</v>
      </c>
      <c r="Z65" s="807" t="s">
        <v>10027</v>
      </c>
      <c r="AA65" s="807"/>
      <c r="AB65" s="807"/>
      <c r="AC65" s="807"/>
      <c r="AD65" s="807"/>
      <c r="AE65" s="807"/>
      <c r="AF65" s="807"/>
    </row>
    <row r="66" spans="1:33" ht="54" customHeight="1" x14ac:dyDescent="0.25">
      <c r="A66" s="944">
        <v>135</v>
      </c>
      <c r="B66" s="785" t="s">
        <v>7925</v>
      </c>
      <c r="C66" s="807" t="s">
        <v>269</v>
      </c>
      <c r="D66" s="785" t="s">
        <v>13373</v>
      </c>
      <c r="E66" s="807" t="s">
        <v>1105</v>
      </c>
      <c r="F66" s="807"/>
      <c r="G66" s="807"/>
      <c r="H66" s="807"/>
      <c r="I66" s="807">
        <v>7693.79</v>
      </c>
      <c r="J66" s="788">
        <v>69.23</v>
      </c>
      <c r="K66" s="788">
        <v>17.309999999999999</v>
      </c>
      <c r="L66" s="788" t="s">
        <v>10043</v>
      </c>
      <c r="M66" s="788" t="s">
        <v>813</v>
      </c>
      <c r="N66" s="807" t="s">
        <v>16697</v>
      </c>
      <c r="O66" s="807" t="s">
        <v>8952</v>
      </c>
      <c r="P66" s="807" t="s">
        <v>7926</v>
      </c>
      <c r="Q66" s="807">
        <v>14.2</v>
      </c>
      <c r="R66" s="807">
        <v>3</v>
      </c>
      <c r="S66" s="807" t="s">
        <v>12766</v>
      </c>
      <c r="T66" s="807">
        <v>1</v>
      </c>
      <c r="U66" s="807" t="s">
        <v>10268</v>
      </c>
      <c r="V66" s="807"/>
      <c r="W66" s="807"/>
      <c r="X66" s="807"/>
      <c r="Y66" s="807" t="s">
        <v>10027</v>
      </c>
      <c r="Z66" s="807" t="s">
        <v>10027</v>
      </c>
      <c r="AA66" s="807" t="s">
        <v>10027</v>
      </c>
      <c r="AB66" s="807" t="s">
        <v>10027</v>
      </c>
      <c r="AC66" s="807"/>
      <c r="AD66" s="807" t="s">
        <v>663</v>
      </c>
      <c r="AE66" s="807"/>
    </row>
    <row r="67" spans="1:33" ht="36.75" customHeight="1" x14ac:dyDescent="0.25">
      <c r="A67" s="784">
        <v>1531</v>
      </c>
      <c r="B67" s="785" t="s">
        <v>9599</v>
      </c>
      <c r="C67" s="807" t="s">
        <v>9606</v>
      </c>
      <c r="D67" s="785" t="s">
        <v>9612</v>
      </c>
      <c r="E67" s="807" t="s">
        <v>9071</v>
      </c>
      <c r="F67" s="807"/>
      <c r="G67" s="807"/>
      <c r="H67" s="807"/>
      <c r="I67" s="807">
        <v>297.89999999999998</v>
      </c>
      <c r="J67" s="786">
        <f t="shared" ref="J67:J68" si="6">(I67*0.087)/12</f>
        <v>2.1597749999999998</v>
      </c>
      <c r="K67" s="786">
        <f t="shared" ref="K67:K68" si="7">(I67*0.027)/12</f>
        <v>0.67027499999999984</v>
      </c>
      <c r="L67" s="807" t="s">
        <v>9617</v>
      </c>
      <c r="M67" s="808"/>
      <c r="N67" s="807" t="s">
        <v>16712</v>
      </c>
      <c r="O67" s="807" t="s">
        <v>8952</v>
      </c>
      <c r="P67" s="807" t="s">
        <v>9621</v>
      </c>
      <c r="Q67" s="807"/>
      <c r="R67" s="807">
        <v>2</v>
      </c>
      <c r="S67" s="807" t="s">
        <v>10972</v>
      </c>
      <c r="T67" s="807"/>
      <c r="U67" s="807"/>
      <c r="V67" s="807"/>
      <c r="W67" s="807"/>
      <c r="X67" s="807"/>
      <c r="Y67" s="807"/>
      <c r="Z67" s="807"/>
      <c r="AA67" s="807"/>
      <c r="AB67" s="807"/>
      <c r="AC67" s="807"/>
      <c r="AD67" s="807"/>
      <c r="AE67" s="807" t="s">
        <v>13302</v>
      </c>
      <c r="AF67" s="807"/>
    </row>
    <row r="68" spans="1:33" ht="36.75" customHeight="1" x14ac:dyDescent="0.25">
      <c r="A68" s="784">
        <v>1532</v>
      </c>
      <c r="B68" s="785" t="s">
        <v>9600</v>
      </c>
      <c r="C68" s="807" t="s">
        <v>9607</v>
      </c>
      <c r="D68" s="785" t="s">
        <v>9616</v>
      </c>
      <c r="E68" s="807" t="s">
        <v>9071</v>
      </c>
      <c r="F68" s="807"/>
      <c r="G68" s="807"/>
      <c r="H68" s="807"/>
      <c r="I68" s="807">
        <v>457.9</v>
      </c>
      <c r="J68" s="786">
        <f t="shared" si="6"/>
        <v>3.3197749999999995</v>
      </c>
      <c r="K68" s="786">
        <f t="shared" si="7"/>
        <v>1.0302749999999998</v>
      </c>
      <c r="L68" s="807" t="s">
        <v>9617</v>
      </c>
      <c r="M68" s="807" t="s">
        <v>9617</v>
      </c>
      <c r="N68" s="807" t="s">
        <v>16712</v>
      </c>
      <c r="O68" s="807" t="s">
        <v>8952</v>
      </c>
      <c r="P68" s="807" t="s">
        <v>9622</v>
      </c>
      <c r="Q68" s="807"/>
      <c r="R68" s="807">
        <v>2</v>
      </c>
      <c r="S68" s="807" t="s">
        <v>10972</v>
      </c>
      <c r="T68" s="807"/>
      <c r="U68" s="807"/>
      <c r="V68" s="807"/>
      <c r="W68" s="807"/>
      <c r="X68" s="807"/>
      <c r="Y68" s="807"/>
      <c r="Z68" s="807"/>
      <c r="AA68" s="807"/>
      <c r="AB68" s="807"/>
      <c r="AC68" s="807"/>
      <c r="AD68" s="807"/>
      <c r="AE68" s="807" t="s">
        <v>13302</v>
      </c>
      <c r="AF68" s="807"/>
    </row>
    <row r="69" spans="1:33" ht="30" x14ac:dyDescent="0.25">
      <c r="A69" s="784">
        <v>1395</v>
      </c>
      <c r="B69" s="785" t="s">
        <v>9390</v>
      </c>
      <c r="C69" s="807" t="s">
        <v>9391</v>
      </c>
      <c r="D69" s="787"/>
      <c r="E69" s="784" t="s">
        <v>1104</v>
      </c>
      <c r="F69" s="807"/>
      <c r="G69" s="807"/>
      <c r="H69" s="807"/>
      <c r="I69" s="807"/>
      <c r="J69" s="786">
        <f>(I69*0.087)/12</f>
        <v>0</v>
      </c>
      <c r="K69" s="786">
        <f>(I69*0.027)/12</f>
        <v>0</v>
      </c>
      <c r="L69" s="786"/>
      <c r="M69" s="782"/>
      <c r="N69" s="807"/>
      <c r="O69" s="807" t="s">
        <v>9057</v>
      </c>
      <c r="P69" s="807"/>
      <c r="Q69" s="807"/>
      <c r="R69" s="807"/>
      <c r="S69" s="807"/>
      <c r="T69" s="807"/>
      <c r="U69" s="807"/>
      <c r="V69" s="807"/>
      <c r="W69" s="807"/>
      <c r="X69" s="807"/>
      <c r="Y69" s="807"/>
      <c r="Z69" s="807"/>
      <c r="AA69" s="807"/>
      <c r="AB69" s="807"/>
      <c r="AC69" s="807"/>
      <c r="AD69" s="807"/>
      <c r="AE69" s="807"/>
      <c r="AF69" s="807"/>
    </row>
    <row r="70" spans="1:33" ht="30" x14ac:dyDescent="0.25">
      <c r="A70" s="784">
        <v>1396</v>
      </c>
      <c r="B70" s="785" t="s">
        <v>10760</v>
      </c>
      <c r="C70" s="807"/>
      <c r="D70" s="787"/>
      <c r="E70" s="784" t="s">
        <v>1104</v>
      </c>
      <c r="F70" s="807"/>
      <c r="G70" s="807"/>
      <c r="H70" s="807"/>
      <c r="I70" s="807"/>
      <c r="J70" s="786">
        <f>(I70*0.087)/12</f>
        <v>0</v>
      </c>
      <c r="K70" s="786">
        <f>(I70*0.027)/12</f>
        <v>0</v>
      </c>
      <c r="L70" s="786"/>
      <c r="M70" s="782"/>
      <c r="N70" s="807"/>
      <c r="O70" s="807" t="s">
        <v>9057</v>
      </c>
      <c r="P70" s="807"/>
      <c r="Q70" s="807"/>
      <c r="R70" s="807"/>
      <c r="S70" s="807"/>
      <c r="T70" s="807"/>
      <c r="U70" s="807"/>
      <c r="V70" s="807"/>
      <c r="W70" s="807"/>
      <c r="X70" s="807"/>
      <c r="Y70" s="807"/>
      <c r="Z70" s="807"/>
      <c r="AA70" s="807"/>
      <c r="AB70" s="807"/>
      <c r="AC70" s="807"/>
      <c r="AD70" s="807"/>
      <c r="AE70" s="807"/>
      <c r="AF70" s="807"/>
    </row>
    <row r="71" spans="1:33" ht="45.75" customHeight="1" x14ac:dyDescent="0.25">
      <c r="A71" s="784">
        <v>151</v>
      </c>
      <c r="B71" s="785" t="s">
        <v>10841</v>
      </c>
      <c r="C71" s="807" t="s">
        <v>10842</v>
      </c>
      <c r="D71" s="785" t="s">
        <v>16071</v>
      </c>
      <c r="E71" s="807" t="s">
        <v>1104</v>
      </c>
      <c r="F71" s="807" t="s">
        <v>2490</v>
      </c>
      <c r="G71" s="807"/>
      <c r="H71" s="807" t="s">
        <v>6498</v>
      </c>
      <c r="I71" s="807">
        <v>37762.42</v>
      </c>
      <c r="J71" s="786">
        <v>281.32</v>
      </c>
      <c r="K71" s="786">
        <f t="shared" ref="K71" si="8">(I71*0.027)/12</f>
        <v>84.965445000000003</v>
      </c>
      <c r="L71" s="786" t="s">
        <v>2549</v>
      </c>
      <c r="M71" s="807" t="s">
        <v>9976</v>
      </c>
      <c r="N71" s="807" t="s">
        <v>17287</v>
      </c>
      <c r="O71" s="807" t="s">
        <v>8952</v>
      </c>
      <c r="P71" s="807" t="s">
        <v>4379</v>
      </c>
      <c r="Q71" s="807">
        <v>10</v>
      </c>
      <c r="R71" s="807">
        <v>5</v>
      </c>
      <c r="S71" s="807" t="s">
        <v>10537</v>
      </c>
      <c r="T71" s="807">
        <v>2</v>
      </c>
      <c r="U71" s="807" t="s">
        <v>10268</v>
      </c>
      <c r="V71" s="807"/>
      <c r="W71" s="807">
        <v>1</v>
      </c>
      <c r="X71" s="807" t="s">
        <v>10254</v>
      </c>
      <c r="Y71" s="807" t="s">
        <v>10027</v>
      </c>
      <c r="Z71" s="807" t="s">
        <v>10027</v>
      </c>
      <c r="AA71" s="807" t="s">
        <v>10027</v>
      </c>
      <c r="AB71" s="807" t="s">
        <v>2239</v>
      </c>
      <c r="AC71" s="807"/>
      <c r="AD71" s="807" t="s">
        <v>1695</v>
      </c>
      <c r="AE71" s="807" t="s">
        <v>10557</v>
      </c>
    </row>
    <row r="72" spans="1:33" ht="77.25" customHeight="1" x14ac:dyDescent="0.25">
      <c r="A72" s="784">
        <v>423</v>
      </c>
      <c r="B72" s="785" t="s">
        <v>12909</v>
      </c>
      <c r="C72" s="807" t="s">
        <v>2080</v>
      </c>
      <c r="D72" s="785" t="s">
        <v>9462</v>
      </c>
      <c r="E72" s="807" t="s">
        <v>1105</v>
      </c>
      <c r="F72" s="807"/>
      <c r="G72" s="807"/>
      <c r="H72" s="807"/>
      <c r="I72" s="807">
        <v>3787.58</v>
      </c>
      <c r="J72" s="788">
        <v>27.46</v>
      </c>
      <c r="K72" s="788">
        <v>8.52</v>
      </c>
      <c r="L72" s="788" t="s">
        <v>10043</v>
      </c>
      <c r="M72" s="807" t="s">
        <v>813</v>
      </c>
      <c r="N72" s="807" t="s">
        <v>17287</v>
      </c>
      <c r="O72" s="807" t="s">
        <v>8952</v>
      </c>
      <c r="P72" s="807" t="s">
        <v>12412</v>
      </c>
      <c r="Q72" s="807">
        <v>14.2</v>
      </c>
      <c r="R72" s="807">
        <v>1</v>
      </c>
      <c r="S72" s="807" t="s">
        <v>1564</v>
      </c>
      <c r="T72" s="807">
        <v>1</v>
      </c>
      <c r="U72" s="807" t="s">
        <v>10680</v>
      </c>
      <c r="V72" s="807" t="s">
        <v>13157</v>
      </c>
      <c r="W72" s="807"/>
      <c r="X72" s="807"/>
      <c r="Y72" s="807" t="s">
        <v>10027</v>
      </c>
      <c r="Z72" s="807" t="s">
        <v>10027</v>
      </c>
      <c r="AA72" s="807" t="s">
        <v>10027</v>
      </c>
      <c r="AB72" s="807" t="s">
        <v>10027</v>
      </c>
      <c r="AC72" s="807"/>
      <c r="AD72" s="807"/>
      <c r="AE72" s="807" t="s">
        <v>12413</v>
      </c>
      <c r="AG72" s="807"/>
    </row>
    <row r="73" spans="1:33" ht="90" x14ac:dyDescent="0.25">
      <c r="A73" s="784">
        <v>208</v>
      </c>
      <c r="B73" s="785" t="s">
        <v>8568</v>
      </c>
      <c r="C73" s="807" t="s">
        <v>1675</v>
      </c>
      <c r="D73" s="785" t="s">
        <v>9788</v>
      </c>
      <c r="E73" s="807" t="s">
        <v>1105</v>
      </c>
      <c r="F73" s="807" t="s">
        <v>15956</v>
      </c>
      <c r="G73" s="807"/>
      <c r="H73" s="807"/>
      <c r="I73" s="807">
        <v>4172.41</v>
      </c>
      <c r="J73" s="788">
        <v>110.7</v>
      </c>
      <c r="K73" s="788">
        <v>9.39</v>
      </c>
      <c r="L73" s="807" t="s">
        <v>1527</v>
      </c>
      <c r="M73" s="807" t="s">
        <v>9976</v>
      </c>
      <c r="N73" s="807" t="s">
        <v>17287</v>
      </c>
      <c r="O73" s="807" t="s">
        <v>8952</v>
      </c>
      <c r="P73" s="807" t="s">
        <v>8050</v>
      </c>
      <c r="Q73" s="807">
        <v>12</v>
      </c>
      <c r="R73" s="823">
        <v>3</v>
      </c>
      <c r="S73" s="823" t="s">
        <v>12837</v>
      </c>
      <c r="T73" s="823"/>
      <c r="U73" s="823"/>
      <c r="V73" s="823"/>
      <c r="W73" s="807"/>
      <c r="X73" s="807" t="s">
        <v>10226</v>
      </c>
      <c r="Y73" s="807" t="s">
        <v>10027</v>
      </c>
      <c r="Z73" s="807" t="s">
        <v>2239</v>
      </c>
      <c r="AA73" s="807" t="s">
        <v>10027</v>
      </c>
      <c r="AB73" s="807" t="s">
        <v>10027</v>
      </c>
      <c r="AC73" s="807"/>
      <c r="AD73" s="807" t="s">
        <v>663</v>
      </c>
      <c r="AE73" s="807" t="s">
        <v>16474</v>
      </c>
    </row>
    <row r="74" spans="1:33" ht="210.75" customHeight="1" x14ac:dyDescent="0.25">
      <c r="A74" s="159">
        <v>306</v>
      </c>
      <c r="B74" s="832" t="s">
        <v>17348</v>
      </c>
      <c r="C74" s="833" t="s">
        <v>17349</v>
      </c>
      <c r="D74" s="832" t="s">
        <v>16551</v>
      </c>
      <c r="E74" s="833" t="s">
        <v>1104</v>
      </c>
      <c r="F74" s="833" t="s">
        <v>16610</v>
      </c>
      <c r="G74" s="833" t="s">
        <v>14428</v>
      </c>
      <c r="H74" s="833"/>
      <c r="I74" s="833">
        <v>41787.949999999997</v>
      </c>
      <c r="J74" s="834">
        <v>351.49</v>
      </c>
      <c r="K74" s="834">
        <v>94.022887499999982</v>
      </c>
      <c r="L74" s="786" t="s">
        <v>2549</v>
      </c>
      <c r="M74" s="834" t="s">
        <v>813</v>
      </c>
      <c r="N74" s="807" t="s">
        <v>8298</v>
      </c>
      <c r="O74" s="833" t="s">
        <v>8952</v>
      </c>
      <c r="P74" s="833" t="s">
        <v>14427</v>
      </c>
      <c r="Q74" s="833">
        <v>14.2</v>
      </c>
      <c r="R74" s="833">
        <v>2</v>
      </c>
      <c r="S74" s="833" t="s">
        <v>17279</v>
      </c>
      <c r="T74" s="833">
        <v>1</v>
      </c>
      <c r="U74" s="833" t="s">
        <v>17280</v>
      </c>
      <c r="V74" s="833"/>
      <c r="W74" s="833"/>
      <c r="X74" s="833" t="s">
        <v>10254</v>
      </c>
      <c r="Y74" s="833" t="s">
        <v>10027</v>
      </c>
      <c r="Z74" s="833"/>
      <c r="AA74" s="833"/>
      <c r="AB74" s="833"/>
      <c r="AC74" s="833"/>
      <c r="AD74" s="833"/>
      <c r="AE74" s="833" t="s">
        <v>16763</v>
      </c>
      <c r="AF74" s="833"/>
    </row>
    <row r="75" spans="1:33" ht="90" x14ac:dyDescent="0.25">
      <c r="A75" s="159">
        <v>2</v>
      </c>
      <c r="B75" s="785" t="s">
        <v>8307</v>
      </c>
      <c r="C75" s="807" t="s">
        <v>872</v>
      </c>
      <c r="D75" s="785" t="s">
        <v>10116</v>
      </c>
      <c r="E75" s="807" t="s">
        <v>1104</v>
      </c>
      <c r="F75" s="807"/>
      <c r="G75" s="807"/>
      <c r="H75" s="807" t="s">
        <v>6512</v>
      </c>
      <c r="I75" s="807">
        <v>3456.6</v>
      </c>
      <c r="J75" s="786">
        <v>109.84</v>
      </c>
      <c r="K75" s="786">
        <f>(I75*0.027)/12</f>
        <v>7.7773499999999993</v>
      </c>
      <c r="L75" s="807" t="s">
        <v>9478</v>
      </c>
      <c r="M75" s="807" t="s">
        <v>9478</v>
      </c>
      <c r="N75" s="807" t="s">
        <v>17287</v>
      </c>
      <c r="O75" s="807" t="s">
        <v>8952</v>
      </c>
      <c r="P75" s="807" t="s">
        <v>5429</v>
      </c>
      <c r="Q75" s="807">
        <v>4.9000000000000004</v>
      </c>
      <c r="R75" s="807">
        <v>2</v>
      </c>
      <c r="S75" s="951" t="s">
        <v>16898</v>
      </c>
      <c r="T75" s="807">
        <v>1</v>
      </c>
      <c r="U75" s="951" t="s">
        <v>10071</v>
      </c>
      <c r="V75" s="807"/>
      <c r="W75" s="807"/>
      <c r="X75" s="807" t="s">
        <v>10514</v>
      </c>
      <c r="Y75" s="807" t="s">
        <v>10027</v>
      </c>
      <c r="Z75" s="807" t="s">
        <v>2239</v>
      </c>
      <c r="AA75" s="807" t="s">
        <v>10027</v>
      </c>
      <c r="AB75" s="807" t="s">
        <v>10027</v>
      </c>
      <c r="AC75" s="807"/>
      <c r="AD75" s="807" t="s">
        <v>663</v>
      </c>
      <c r="AE75" s="807" t="s">
        <v>16737</v>
      </c>
      <c r="AF75" s="807"/>
    </row>
    <row r="76" spans="1:33" ht="225" x14ac:dyDescent="0.25">
      <c r="A76" s="577">
        <v>499</v>
      </c>
      <c r="B76" s="785" t="s">
        <v>8302</v>
      </c>
      <c r="C76" s="807" t="s">
        <v>7729</v>
      </c>
      <c r="D76" s="785" t="s">
        <v>16621</v>
      </c>
      <c r="E76" s="807" t="s">
        <v>1105</v>
      </c>
      <c r="F76" s="807"/>
      <c r="G76" s="807"/>
      <c r="H76" s="807"/>
      <c r="I76" s="807"/>
      <c r="J76" s="788">
        <v>27.55</v>
      </c>
      <c r="K76" s="788"/>
      <c r="L76" s="788"/>
      <c r="M76" s="807" t="s">
        <v>813</v>
      </c>
      <c r="N76" s="807" t="s">
        <v>17287</v>
      </c>
      <c r="O76" s="807" t="s">
        <v>8952</v>
      </c>
      <c r="P76" s="800" t="s">
        <v>11371</v>
      </c>
      <c r="Q76" s="807"/>
      <c r="R76" s="807">
        <v>2</v>
      </c>
      <c r="S76" s="807" t="s">
        <v>1564</v>
      </c>
      <c r="T76" s="807">
        <v>1</v>
      </c>
      <c r="U76" s="807" t="s">
        <v>10268</v>
      </c>
      <c r="V76" s="807"/>
      <c r="W76" s="807"/>
      <c r="X76" s="807"/>
      <c r="Y76" s="807" t="s">
        <v>10027</v>
      </c>
      <c r="Z76" s="807" t="s">
        <v>10027</v>
      </c>
      <c r="AA76" s="807" t="s">
        <v>10027</v>
      </c>
      <c r="AB76" s="807" t="s">
        <v>10027</v>
      </c>
      <c r="AC76" s="807"/>
      <c r="AD76" s="807"/>
      <c r="AE76" s="807"/>
      <c r="AF76" s="807"/>
    </row>
    <row r="77" spans="1:33" ht="105" x14ac:dyDescent="0.25">
      <c r="A77" s="1010">
        <v>101</v>
      </c>
      <c r="B77" s="874" t="s">
        <v>13069</v>
      </c>
      <c r="C77" s="875" t="s">
        <v>284</v>
      </c>
      <c r="D77" s="69"/>
      <c r="E77" s="875" t="s">
        <v>1105</v>
      </c>
      <c r="F77" s="69"/>
      <c r="G77" s="69"/>
      <c r="H77" s="69"/>
      <c r="I77" s="69"/>
      <c r="J77" s="875">
        <v>7.6</v>
      </c>
      <c r="K77" s="959">
        <v>2</v>
      </c>
      <c r="L77" s="1011" t="s">
        <v>1527</v>
      </c>
      <c r="M77" s="875" t="s">
        <v>9976</v>
      </c>
      <c r="N77" s="875" t="s">
        <v>8298</v>
      </c>
      <c r="O77" s="875" t="s">
        <v>8952</v>
      </c>
      <c r="P77" s="875" t="s">
        <v>7870</v>
      </c>
      <c r="Q77" s="69"/>
      <c r="R77" s="69"/>
      <c r="S77" s="875" t="s">
        <v>16420</v>
      </c>
      <c r="T77" s="875" t="s">
        <v>8</v>
      </c>
      <c r="U77" s="69"/>
      <c r="V77" s="69"/>
      <c r="W77" s="69"/>
      <c r="X77" s="69"/>
      <c r="Y77" s="69"/>
      <c r="Z77" s="69"/>
      <c r="AA77" s="69"/>
      <c r="AB77" s="69"/>
      <c r="AC77" s="69"/>
      <c r="AD77" s="69"/>
      <c r="AE77" s="69"/>
      <c r="AF77" s="69"/>
    </row>
    <row r="78" spans="1:33" ht="90" x14ac:dyDescent="0.25">
      <c r="A78" s="784">
        <v>324</v>
      </c>
      <c r="B78" s="785" t="s">
        <v>1792</v>
      </c>
      <c r="C78" s="807" t="s">
        <v>1793</v>
      </c>
      <c r="D78" s="159"/>
      <c r="E78" s="807" t="s">
        <v>1104</v>
      </c>
      <c r="F78" s="159"/>
      <c r="G78" s="159"/>
      <c r="H78" s="159"/>
      <c r="I78" s="159"/>
      <c r="J78" s="807">
        <v>11</v>
      </c>
      <c r="K78" s="786" t="s">
        <v>2549</v>
      </c>
      <c r="L78" s="786">
        <v>1</v>
      </c>
      <c r="M78" s="807" t="s">
        <v>813</v>
      </c>
      <c r="N78" s="807" t="s">
        <v>17287</v>
      </c>
      <c r="O78" s="807" t="s">
        <v>8952</v>
      </c>
      <c r="P78" s="807" t="s">
        <v>10065</v>
      </c>
      <c r="Q78" s="159"/>
      <c r="R78" s="159"/>
      <c r="S78" s="159"/>
      <c r="T78" s="159"/>
      <c r="U78" s="159"/>
      <c r="V78" s="159"/>
      <c r="W78" s="159"/>
      <c r="X78" s="159"/>
      <c r="Y78" s="807" t="s">
        <v>10027</v>
      </c>
      <c r="Z78" s="807" t="s">
        <v>10027</v>
      </c>
      <c r="AA78" s="807" t="s">
        <v>10027</v>
      </c>
      <c r="AB78" s="159"/>
      <c r="AC78" s="159"/>
      <c r="AD78" s="159"/>
      <c r="AE78" s="159"/>
      <c r="AF78" s="159"/>
    </row>
  </sheetData>
  <autoFilter ref="A4:AA75"/>
  <customSheetViews>
    <customSheetView guid="{F9E77D3E-9512-4655-8DC5-CBCB6D76B9C5}" scale="90" fitToPage="1" filter="1" showAutoFilter="1">
      <selection activeCell="A10" sqref="A10:U21"/>
      <pageMargins left="0.7" right="0.7" top="0.75" bottom="0.75" header="0.3" footer="0.3"/>
      <pageSetup paperSize="9" scale="38" orientation="landscape" r:id="rId1"/>
      <autoFilter ref="A4:AA19">
        <filterColumn colId="5">
          <filters>
            <filter val="0"/>
          </filters>
        </filterColumn>
      </autoFilter>
    </customSheetView>
    <customSheetView guid="{D9685D2E-3084-4AF6-8DBA-5592BEF27847}" scale="90" fitToPage="1" filter="1" showAutoFilter="1">
      <selection activeCell="A10" sqref="A10:U21"/>
      <pageMargins left="0.7" right="0.7" top="0.75" bottom="0.75" header="0.3" footer="0.3"/>
      <pageSetup paperSize="9" scale="34" orientation="landscape" horizontalDpi="0" verticalDpi="0" r:id="rId2"/>
      <autoFilter ref="A4:AA19">
        <filterColumn colId="5">
          <filters>
            <filter val="0"/>
          </filters>
        </filterColumn>
      </autoFilter>
    </customSheetView>
    <customSheetView guid="{1B6A4866-A5AB-480B-A411-F20888958AF4}" scale="90" fitToPage="1" filter="1" showAutoFilter="1">
      <selection activeCell="A10" sqref="A10:U21"/>
      <pageMargins left="0.7" right="0.7" top="0.75" bottom="0.75" header="0.3" footer="0.3"/>
      <pageSetup paperSize="9" scale="34" orientation="landscape" horizontalDpi="0" verticalDpi="0" r:id="rId3"/>
      <autoFilter ref="A4:AA19">
        <filterColumn colId="5">
          <filters>
            <filter val="0"/>
          </filters>
        </filterColumn>
      </autoFilter>
    </customSheetView>
    <customSheetView guid="{5448D88C-FF86-4D3F-8490-F2F239C6F324}" scale="90" fitToPage="1" filter="1" showAutoFilter="1">
      <selection activeCell="A10" sqref="A10:U21"/>
      <pageMargins left="0.7" right="0.7" top="0.75" bottom="0.75" header="0.3" footer="0.3"/>
      <pageSetup paperSize="9" scale="34" orientation="landscape" horizontalDpi="0" verticalDpi="0" r:id="rId4"/>
      <autoFilter ref="A4:AA19">
        <filterColumn colId="5">
          <filters>
            <filter val="0"/>
          </filters>
        </filterColumn>
      </autoFilter>
    </customSheetView>
    <customSheetView guid="{BD98B3E9-7C13-41E6-82C5-392E91EC622B}" scale="90" fitToPage="1" filter="1" showAutoFilter="1">
      <selection activeCell="A10" sqref="A10:U21"/>
      <pageMargins left="0.7" right="0.7" top="0.75" bottom="0.75" header="0.3" footer="0.3"/>
      <pageSetup paperSize="9" scale="34" orientation="landscape" horizontalDpi="0" verticalDpi="0" r:id="rId5"/>
      <autoFilter ref="A4:AA19">
        <filterColumn colId="5">
          <filters>
            <filter val="0"/>
          </filters>
        </filterColumn>
      </autoFilter>
    </customSheetView>
    <customSheetView guid="{6EC6FC78-CAF0-4B41-BCBC-C0FF1BFCA410}" scale="90" fitToPage="1" filter="1" showAutoFilter="1">
      <selection activeCell="A10" sqref="A10:U21"/>
      <pageMargins left="0.7" right="0.7" top="0.75" bottom="0.75" header="0.3" footer="0.3"/>
      <pageSetup paperSize="9" scale="38" orientation="landscape" r:id="rId6"/>
      <autoFilter ref="A4:AA19">
        <filterColumn colId="5">
          <filters>
            <filter val="0"/>
          </filters>
        </filterColumn>
      </autoFilter>
    </customSheetView>
    <customSheetView guid="{EBBD5757-E7AD-4688-ABF4-2AE9E930BC4B}" scale="90" fitToPage="1" filter="1" showAutoFilter="1" topLeftCell="A20">
      <selection activeCell="B24" sqref="B24:U25"/>
      <pageMargins left="0.7" right="0.7" top="0.75" bottom="0.75" header="0.3" footer="0.3"/>
      <pageSetup paperSize="9" scale="38" orientation="landscape" r:id="rId7"/>
      <autoFilter ref="A4:AA19">
        <filterColumn colId="5">
          <filters>
            <filter val="0"/>
          </filters>
        </filterColumn>
      </autoFilter>
    </customSheetView>
    <customSheetView guid="{60861627-6CD5-4083-8CA7-D44B15F4A9CE}" scale="90" fitToPage="1" filter="1" showAutoFilter="1" topLeftCell="A20">
      <selection activeCell="B24" sqref="B24:U25"/>
      <pageMargins left="0.7" right="0.7" top="0.75" bottom="0.75" header="0.3" footer="0.3"/>
      <pageSetup paperSize="9" scale="38" orientation="landscape" r:id="rId8"/>
      <autoFilter ref="A4:AA19">
        <filterColumn colId="5">
          <filters>
            <filter val="0"/>
          </filters>
        </filterColumn>
      </autoFilter>
    </customSheetView>
  </customSheetViews>
  <mergeCells count="41">
    <mergeCell ref="I23:I24"/>
    <mergeCell ref="J23:J24"/>
    <mergeCell ref="G23:G24"/>
    <mergeCell ref="A23:A24"/>
    <mergeCell ref="B23:B24"/>
    <mergeCell ref="C23:C24"/>
    <mergeCell ref="H23:H24"/>
    <mergeCell ref="A5:A8"/>
    <mergeCell ref="B5:B8"/>
    <mergeCell ref="D5:D8"/>
    <mergeCell ref="E5:E8"/>
    <mergeCell ref="F5:F8"/>
    <mergeCell ref="Z5:AA5"/>
    <mergeCell ref="J6:J8"/>
    <mergeCell ref="K6:N6"/>
    <mergeCell ref="O6:T6"/>
    <mergeCell ref="V6:W6"/>
    <mergeCell ref="Z6:AA6"/>
    <mergeCell ref="Z7:Z8"/>
    <mergeCell ref="AA7:AA8"/>
    <mergeCell ref="T7:T8"/>
    <mergeCell ref="U7:U8"/>
    <mergeCell ref="V7:V8"/>
    <mergeCell ref="W7:W8"/>
    <mergeCell ref="X7:X8"/>
    <mergeCell ref="H5:H8"/>
    <mergeCell ref="I5:I8"/>
    <mergeCell ref="J5:T5"/>
    <mergeCell ref="V5:W5"/>
    <mergeCell ref="X5:Y5"/>
    <mergeCell ref="X6:Y6"/>
    <mergeCell ref="K7:K8"/>
    <mergeCell ref="L7:L8"/>
    <mergeCell ref="M7:M8"/>
    <mergeCell ref="N7:N8"/>
    <mergeCell ref="O7:O8"/>
    <mergeCell ref="P7:P8"/>
    <mergeCell ref="Q7:Q8"/>
    <mergeCell ref="R7:R8"/>
    <mergeCell ref="Y7:Y8"/>
    <mergeCell ref="S7:S8"/>
  </mergeCells>
  <conditionalFormatting sqref="B44:B51">
    <cfRule type="duplicateValues" dxfId="266" priority="21"/>
  </conditionalFormatting>
  <conditionalFormatting sqref="B21">
    <cfRule type="duplicateValues" dxfId="265" priority="20"/>
  </conditionalFormatting>
  <conditionalFormatting sqref="B23">
    <cfRule type="duplicateValues" dxfId="264" priority="18"/>
  </conditionalFormatting>
  <conditionalFormatting sqref="B23:B24">
    <cfRule type="duplicateValues" dxfId="263" priority="19"/>
  </conditionalFormatting>
  <conditionalFormatting sqref="B23:B24">
    <cfRule type="duplicateValues" dxfId="262" priority="17"/>
  </conditionalFormatting>
  <conditionalFormatting sqref="B23:B24">
    <cfRule type="duplicateValues" dxfId="261" priority="16"/>
  </conditionalFormatting>
  <conditionalFormatting sqref="P25">
    <cfRule type="duplicateValues" dxfId="260" priority="13"/>
    <cfRule type="duplicateValues" dxfId="259" priority="14"/>
    <cfRule type="duplicateValues" dxfId="258" priority="15"/>
  </conditionalFormatting>
  <conditionalFormatting sqref="Q31">
    <cfRule type="duplicateValues" dxfId="257" priority="12"/>
  </conditionalFormatting>
  <conditionalFormatting sqref="Q32">
    <cfRule type="duplicateValues" dxfId="256" priority="9"/>
    <cfRule type="duplicateValues" dxfId="255" priority="10"/>
    <cfRule type="duplicateValues" dxfId="254" priority="11"/>
  </conditionalFormatting>
  <conditionalFormatting sqref="P31">
    <cfRule type="duplicateValues" dxfId="253" priority="8"/>
  </conditionalFormatting>
  <conditionalFormatting sqref="P32">
    <cfRule type="duplicateValues" dxfId="252" priority="5"/>
    <cfRule type="duplicateValues" dxfId="251" priority="6"/>
    <cfRule type="duplicateValues" dxfId="250" priority="7"/>
  </conditionalFormatting>
  <conditionalFormatting sqref="P54">
    <cfRule type="duplicateValues" dxfId="249" priority="2"/>
    <cfRule type="duplicateValues" dxfId="248" priority="3"/>
    <cfRule type="duplicateValues" dxfId="247" priority="4"/>
  </conditionalFormatting>
  <conditionalFormatting sqref="P55">
    <cfRule type="duplicateValues" dxfId="246" priority="1"/>
  </conditionalFormatting>
  <pageMargins left="0.7" right="0.7" top="0.75" bottom="0.75" header="0.3" footer="0.3"/>
  <pageSetup paperSize="9" scale="38" orientation="landscape" r:id="rId9"/>
  <drawing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filterMode="1"/>
  <dimension ref="A1:N576"/>
  <sheetViews>
    <sheetView workbookViewId="0">
      <selection activeCell="P2" sqref="P2"/>
    </sheetView>
  </sheetViews>
  <sheetFormatPr defaultRowHeight="15" x14ac:dyDescent="0.25"/>
  <cols>
    <col min="1" max="1" width="9.140625" style="581"/>
    <col min="2" max="2" width="11" style="582" bestFit="1" customWidth="1"/>
    <col min="3" max="4" width="9.140625" style="592"/>
    <col min="5" max="5" width="32.42578125" style="583" customWidth="1"/>
    <col min="6" max="12" width="9.140625" style="583"/>
    <col min="13" max="13" width="9.28515625" style="583" bestFit="1" customWidth="1"/>
    <col min="14" max="14" width="9.140625" style="583"/>
  </cols>
  <sheetData>
    <row r="1" spans="1:14" s="591" customFormat="1" ht="72" thickBot="1" x14ac:dyDescent="0.3">
      <c r="A1" s="588" t="s">
        <v>2730</v>
      </c>
      <c r="B1" s="588" t="s">
        <v>2731</v>
      </c>
      <c r="C1" s="588" t="s">
        <v>2732</v>
      </c>
      <c r="D1" s="588" t="s">
        <v>2733</v>
      </c>
      <c r="E1" s="588" t="s">
        <v>2734</v>
      </c>
      <c r="F1" s="588" t="s">
        <v>2735</v>
      </c>
      <c r="G1" s="588" t="s">
        <v>2736</v>
      </c>
      <c r="H1" s="588" t="s">
        <v>2737</v>
      </c>
      <c r="I1" s="588" t="s">
        <v>2738</v>
      </c>
      <c r="J1" s="588" t="s">
        <v>2739</v>
      </c>
      <c r="K1" s="588" t="s">
        <v>2740</v>
      </c>
      <c r="L1" s="588" t="s">
        <v>2741</v>
      </c>
      <c r="M1" s="588" t="s">
        <v>2742</v>
      </c>
      <c r="N1" s="588" t="s">
        <v>2238</v>
      </c>
    </row>
    <row r="2" spans="1:14" ht="105" hidden="1" x14ac:dyDescent="0.25">
      <c r="A2" s="589" t="s">
        <v>3398</v>
      </c>
      <c r="B2" s="593" t="s">
        <v>3399</v>
      </c>
      <c r="C2" s="592" t="s">
        <v>3400</v>
      </c>
      <c r="D2" s="592" t="s">
        <v>2746</v>
      </c>
      <c r="E2" s="583" t="s">
        <v>3401</v>
      </c>
      <c r="F2" s="583" t="s">
        <v>3402</v>
      </c>
      <c r="G2" s="583" t="s">
        <v>2749</v>
      </c>
      <c r="H2" s="583" t="s">
        <v>2759</v>
      </c>
      <c r="I2" s="583" t="s">
        <v>3403</v>
      </c>
      <c r="J2" s="583" t="s">
        <v>3404</v>
      </c>
      <c r="K2" s="583" t="s">
        <v>3405</v>
      </c>
      <c r="L2" s="583" t="s">
        <v>3406</v>
      </c>
      <c r="M2" s="583">
        <v>19.72</v>
      </c>
      <c r="N2" s="584"/>
    </row>
    <row r="3" spans="1:14" ht="90" hidden="1" x14ac:dyDescent="0.25">
      <c r="A3" s="589" t="s">
        <v>3407</v>
      </c>
      <c r="B3" s="593" t="s">
        <v>3408</v>
      </c>
      <c r="C3" s="592" t="s">
        <v>3400</v>
      </c>
      <c r="D3" s="592" t="s">
        <v>2746</v>
      </c>
      <c r="E3" s="583" t="s">
        <v>3409</v>
      </c>
      <c r="F3" s="583" t="s">
        <v>3410</v>
      </c>
      <c r="G3" s="583" t="s">
        <v>2749</v>
      </c>
      <c r="H3" s="583" t="s">
        <v>2844</v>
      </c>
      <c r="I3" s="583" t="s">
        <v>3411</v>
      </c>
      <c r="J3" s="583" t="s">
        <v>3412</v>
      </c>
      <c r="K3" s="583" t="s">
        <v>2793</v>
      </c>
      <c r="L3" s="583" t="s">
        <v>3406</v>
      </c>
      <c r="M3" s="583">
        <v>4.95</v>
      </c>
      <c r="N3" s="584"/>
    </row>
    <row r="4" spans="1:14" ht="90" hidden="1" x14ac:dyDescent="0.25">
      <c r="A4" s="589" t="s">
        <v>3413</v>
      </c>
      <c r="B4" s="593" t="s">
        <v>3414</v>
      </c>
      <c r="C4" s="592" t="s">
        <v>3400</v>
      </c>
      <c r="D4" s="592" t="s">
        <v>2746</v>
      </c>
      <c r="E4" s="583" t="s">
        <v>3415</v>
      </c>
      <c r="F4" s="583" t="s">
        <v>3416</v>
      </c>
      <c r="G4" s="583" t="s">
        <v>2749</v>
      </c>
      <c r="H4" s="583" t="s">
        <v>3034</v>
      </c>
      <c r="I4" s="583" t="s">
        <v>3417</v>
      </c>
      <c r="J4" s="583" t="s">
        <v>3418</v>
      </c>
      <c r="K4" s="583" t="s">
        <v>3419</v>
      </c>
      <c r="L4" s="583" t="s">
        <v>3406</v>
      </c>
      <c r="M4" s="583">
        <v>6.16</v>
      </c>
      <c r="N4" s="584"/>
    </row>
    <row r="5" spans="1:14" ht="90" hidden="1" x14ac:dyDescent="0.25">
      <c r="A5" s="589" t="s">
        <v>3420</v>
      </c>
      <c r="B5" s="593" t="s">
        <v>3421</v>
      </c>
      <c r="C5" s="592" t="s">
        <v>3400</v>
      </c>
      <c r="D5" s="592" t="s">
        <v>2746</v>
      </c>
      <c r="E5" s="583" t="s">
        <v>3422</v>
      </c>
      <c r="F5" s="583" t="s">
        <v>3423</v>
      </c>
      <c r="G5" s="583" t="s">
        <v>2749</v>
      </c>
      <c r="H5" s="583" t="s">
        <v>3034</v>
      </c>
      <c r="I5" s="583" t="s">
        <v>3424</v>
      </c>
      <c r="J5" s="583" t="s">
        <v>3425</v>
      </c>
      <c r="K5" s="583" t="s">
        <v>2804</v>
      </c>
      <c r="L5" s="583" t="s">
        <v>3406</v>
      </c>
      <c r="M5" s="583">
        <v>5.5</v>
      </c>
      <c r="N5" s="584"/>
    </row>
    <row r="6" spans="1:14" ht="105" hidden="1" x14ac:dyDescent="0.25">
      <c r="A6" s="589" t="s">
        <v>3426</v>
      </c>
      <c r="B6" s="593" t="s">
        <v>3427</v>
      </c>
      <c r="C6" s="592" t="s">
        <v>3400</v>
      </c>
      <c r="D6" s="592" t="s">
        <v>2746</v>
      </c>
      <c r="E6" s="583" t="s">
        <v>3428</v>
      </c>
      <c r="F6" s="583" t="s">
        <v>3429</v>
      </c>
      <c r="G6" s="583" t="s">
        <v>2749</v>
      </c>
      <c r="H6" s="583" t="s">
        <v>1191</v>
      </c>
      <c r="I6" s="583" t="s">
        <v>3430</v>
      </c>
      <c r="J6" s="583" t="s">
        <v>3431</v>
      </c>
      <c r="K6" s="583" t="s">
        <v>2855</v>
      </c>
      <c r="L6" s="583" t="s">
        <v>3406</v>
      </c>
      <c r="M6" s="583">
        <v>2.2000000000000002</v>
      </c>
      <c r="N6" s="584"/>
    </row>
    <row r="7" spans="1:14" ht="90" hidden="1" x14ac:dyDescent="0.25">
      <c r="A7" s="589" t="s">
        <v>3432</v>
      </c>
      <c r="B7" s="593" t="s">
        <v>3433</v>
      </c>
      <c r="C7" s="592" t="s">
        <v>3400</v>
      </c>
      <c r="D7" s="592" t="s">
        <v>2746</v>
      </c>
      <c r="E7" s="583" t="s">
        <v>3434</v>
      </c>
      <c r="F7" s="583" t="s">
        <v>3435</v>
      </c>
      <c r="G7" s="583" t="s">
        <v>2749</v>
      </c>
      <c r="H7" s="583" t="s">
        <v>2844</v>
      </c>
      <c r="I7" s="583" t="s">
        <v>3436</v>
      </c>
      <c r="J7" s="583" t="s">
        <v>3437</v>
      </c>
      <c r="K7" s="583" t="s">
        <v>2847</v>
      </c>
      <c r="L7" s="583" t="s">
        <v>3406</v>
      </c>
      <c r="M7" s="583">
        <v>14.3</v>
      </c>
      <c r="N7" s="584"/>
    </row>
    <row r="8" spans="1:14" ht="90" hidden="1" x14ac:dyDescent="0.25">
      <c r="A8" s="589" t="s">
        <v>3438</v>
      </c>
      <c r="B8" s="593" t="s">
        <v>3439</v>
      </c>
      <c r="C8" s="592" t="s">
        <v>3400</v>
      </c>
      <c r="D8" s="592" t="s">
        <v>2746</v>
      </c>
      <c r="E8" s="583" t="s">
        <v>3440</v>
      </c>
      <c r="F8" s="583" t="s">
        <v>3441</v>
      </c>
      <c r="G8" s="583" t="s">
        <v>2749</v>
      </c>
      <c r="H8" s="583" t="s">
        <v>2817</v>
      </c>
      <c r="I8" s="583" t="s">
        <v>3442</v>
      </c>
      <c r="J8" s="583" t="s">
        <v>3443</v>
      </c>
      <c r="K8" s="583" t="s">
        <v>2786</v>
      </c>
      <c r="L8" s="583" t="s">
        <v>3406</v>
      </c>
      <c r="M8" s="583">
        <v>8</v>
      </c>
      <c r="N8" s="584"/>
    </row>
    <row r="9" spans="1:14" ht="90" hidden="1" x14ac:dyDescent="0.25">
      <c r="A9" s="589" t="s">
        <v>3444</v>
      </c>
      <c r="B9" s="593" t="s">
        <v>3445</v>
      </c>
      <c r="C9" s="592" t="s">
        <v>3400</v>
      </c>
      <c r="D9" s="592" t="s">
        <v>2746</v>
      </c>
      <c r="E9" s="583" t="s">
        <v>3446</v>
      </c>
      <c r="F9" s="583" t="s">
        <v>3447</v>
      </c>
      <c r="G9" s="583" t="s">
        <v>2749</v>
      </c>
      <c r="H9" s="583" t="s">
        <v>2844</v>
      </c>
      <c r="I9" s="583" t="s">
        <v>3448</v>
      </c>
      <c r="J9" s="583" t="s">
        <v>3449</v>
      </c>
      <c r="K9" s="583" t="s">
        <v>2762</v>
      </c>
      <c r="L9" s="583" t="s">
        <v>3406</v>
      </c>
      <c r="M9" s="583">
        <v>13.96</v>
      </c>
      <c r="N9" s="584"/>
    </row>
    <row r="10" spans="1:14" ht="90" hidden="1" x14ac:dyDescent="0.25">
      <c r="A10" s="589" t="s">
        <v>3450</v>
      </c>
      <c r="B10" s="593" t="s">
        <v>3451</v>
      </c>
      <c r="C10" s="592" t="s">
        <v>3400</v>
      </c>
      <c r="D10" s="592" t="s">
        <v>2746</v>
      </c>
      <c r="E10" s="583" t="s">
        <v>3452</v>
      </c>
      <c r="F10" s="583" t="s">
        <v>3453</v>
      </c>
      <c r="G10" s="583" t="s">
        <v>2749</v>
      </c>
      <c r="H10" s="583" t="s">
        <v>3162</v>
      </c>
      <c r="I10" s="583" t="s">
        <v>3454</v>
      </c>
      <c r="J10" s="583" t="s">
        <v>3455</v>
      </c>
      <c r="K10" s="583" t="s">
        <v>3456</v>
      </c>
      <c r="L10" s="583" t="s">
        <v>3406</v>
      </c>
      <c r="M10" s="583">
        <v>19.8</v>
      </c>
      <c r="N10" s="584"/>
    </row>
    <row r="11" spans="1:14" ht="90" hidden="1" x14ac:dyDescent="0.25">
      <c r="A11" s="589" t="s">
        <v>3457</v>
      </c>
      <c r="B11" s="593" t="s">
        <v>3458</v>
      </c>
      <c r="C11" s="592" t="s">
        <v>3400</v>
      </c>
      <c r="D11" s="592" t="s">
        <v>2746</v>
      </c>
      <c r="E11" s="583" t="s">
        <v>3459</v>
      </c>
      <c r="F11" s="583" t="s">
        <v>3460</v>
      </c>
      <c r="G11" s="583" t="s">
        <v>2749</v>
      </c>
      <c r="H11" s="583" t="s">
        <v>2844</v>
      </c>
      <c r="I11" s="583" t="s">
        <v>3461</v>
      </c>
      <c r="J11" s="583" t="s">
        <v>3462</v>
      </c>
      <c r="K11" s="583" t="s">
        <v>2847</v>
      </c>
      <c r="L11" s="583" t="s">
        <v>3406</v>
      </c>
      <c r="M11" s="583">
        <v>10.119999999999999</v>
      </c>
      <c r="N11" s="584"/>
    </row>
    <row r="12" spans="1:14" ht="90" hidden="1" x14ac:dyDescent="0.25">
      <c r="A12" s="589" t="s">
        <v>3463</v>
      </c>
      <c r="B12" s="593" t="s">
        <v>3464</v>
      </c>
      <c r="C12" s="592" t="s">
        <v>3400</v>
      </c>
      <c r="D12" s="592" t="s">
        <v>2746</v>
      </c>
      <c r="E12" s="583" t="s">
        <v>3465</v>
      </c>
      <c r="F12" s="583" t="s">
        <v>3466</v>
      </c>
      <c r="G12" s="583" t="s">
        <v>2749</v>
      </c>
      <c r="H12" s="583" t="s">
        <v>3034</v>
      </c>
      <c r="I12" s="583" t="s">
        <v>3467</v>
      </c>
      <c r="J12" s="583" t="s">
        <v>3468</v>
      </c>
      <c r="K12" s="583" t="s">
        <v>2762</v>
      </c>
      <c r="L12" s="583" t="s">
        <v>3406</v>
      </c>
      <c r="M12" s="583">
        <v>7.2</v>
      </c>
      <c r="N12" s="584"/>
    </row>
    <row r="13" spans="1:14" ht="90" hidden="1" x14ac:dyDescent="0.25">
      <c r="A13" s="589" t="s">
        <v>3469</v>
      </c>
      <c r="B13" s="593" t="s">
        <v>3470</v>
      </c>
      <c r="C13" s="592" t="s">
        <v>3400</v>
      </c>
      <c r="D13" s="592" t="s">
        <v>2746</v>
      </c>
      <c r="E13" s="583" t="s">
        <v>3471</v>
      </c>
      <c r="F13" s="583" t="s">
        <v>3472</v>
      </c>
      <c r="G13" s="583" t="s">
        <v>2749</v>
      </c>
      <c r="H13" s="583" t="s">
        <v>3034</v>
      </c>
      <c r="I13" s="583" t="s">
        <v>3473</v>
      </c>
      <c r="J13" s="583" t="s">
        <v>3474</v>
      </c>
      <c r="K13" s="583" t="s">
        <v>2786</v>
      </c>
      <c r="L13" s="583" t="s">
        <v>3406</v>
      </c>
      <c r="M13" s="583">
        <v>50.67</v>
      </c>
      <c r="N13" s="584"/>
    </row>
    <row r="14" spans="1:14" ht="90" hidden="1" x14ac:dyDescent="0.25">
      <c r="A14" s="589" t="s">
        <v>3469</v>
      </c>
      <c r="B14" s="593" t="s">
        <v>3470</v>
      </c>
      <c r="C14" s="592" t="s">
        <v>3400</v>
      </c>
      <c r="D14" s="592" t="s">
        <v>2746</v>
      </c>
      <c r="E14" s="583" t="s">
        <v>3471</v>
      </c>
      <c r="F14" s="583" t="s">
        <v>3475</v>
      </c>
      <c r="G14" s="583" t="s">
        <v>2749</v>
      </c>
      <c r="H14" s="583" t="s">
        <v>3034</v>
      </c>
      <c r="I14" s="583" t="s">
        <v>3476</v>
      </c>
      <c r="J14" s="583" t="s">
        <v>3477</v>
      </c>
      <c r="K14" s="583" t="s">
        <v>2786</v>
      </c>
      <c r="L14" s="583" t="s">
        <v>3406</v>
      </c>
      <c r="N14" s="584"/>
    </row>
    <row r="15" spans="1:14" ht="90" hidden="1" x14ac:dyDescent="0.25">
      <c r="A15" s="589" t="s">
        <v>3478</v>
      </c>
      <c r="B15" s="593" t="s">
        <v>3479</v>
      </c>
      <c r="C15" s="592" t="s">
        <v>3400</v>
      </c>
      <c r="D15" s="592" t="s">
        <v>2746</v>
      </c>
      <c r="E15" s="583" t="s">
        <v>3480</v>
      </c>
      <c r="F15" s="583" t="s">
        <v>3481</v>
      </c>
      <c r="G15" s="583" t="s">
        <v>2749</v>
      </c>
      <c r="H15" s="583" t="s">
        <v>3034</v>
      </c>
      <c r="I15" s="583" t="s">
        <v>3482</v>
      </c>
      <c r="J15" s="583" t="s">
        <v>3483</v>
      </c>
      <c r="K15" s="583" t="s">
        <v>3165</v>
      </c>
      <c r="L15" s="583" t="s">
        <v>3406</v>
      </c>
      <c r="M15" s="583">
        <v>32</v>
      </c>
      <c r="N15" s="584"/>
    </row>
    <row r="16" spans="1:14" ht="90" hidden="1" x14ac:dyDescent="0.25">
      <c r="A16" s="589" t="s">
        <v>3484</v>
      </c>
      <c r="B16" s="593" t="s">
        <v>3485</v>
      </c>
      <c r="C16" s="592" t="s">
        <v>3400</v>
      </c>
      <c r="D16" s="592" t="s">
        <v>2746</v>
      </c>
      <c r="E16" s="583" t="s">
        <v>3486</v>
      </c>
      <c r="F16" s="583" t="s">
        <v>3487</v>
      </c>
      <c r="G16" s="583" t="s">
        <v>2749</v>
      </c>
      <c r="H16" s="583" t="s">
        <v>3034</v>
      </c>
      <c r="I16" s="583" t="s">
        <v>3488</v>
      </c>
      <c r="J16" s="583" t="s">
        <v>3489</v>
      </c>
      <c r="K16" s="583" t="s">
        <v>3490</v>
      </c>
      <c r="L16" s="583" t="s">
        <v>3406</v>
      </c>
      <c r="M16" s="583">
        <v>2.4</v>
      </c>
      <c r="N16" s="584"/>
    </row>
    <row r="17" spans="1:14" ht="90" hidden="1" x14ac:dyDescent="0.25">
      <c r="A17" s="589" t="s">
        <v>3491</v>
      </c>
      <c r="B17" s="593" t="s">
        <v>3492</v>
      </c>
      <c r="C17" s="592" t="s">
        <v>3400</v>
      </c>
      <c r="D17" s="592" t="s">
        <v>2746</v>
      </c>
      <c r="E17" s="583" t="s">
        <v>3493</v>
      </c>
      <c r="F17" s="583" t="s">
        <v>3494</v>
      </c>
      <c r="G17" s="583" t="s">
        <v>2749</v>
      </c>
      <c r="H17" s="583" t="s">
        <v>2809</v>
      </c>
      <c r="I17" s="583" t="s">
        <v>3495</v>
      </c>
      <c r="J17" s="583" t="s">
        <v>3496</v>
      </c>
      <c r="K17" s="583" t="s">
        <v>3364</v>
      </c>
      <c r="L17" s="583" t="s">
        <v>3406</v>
      </c>
      <c r="M17" s="583">
        <v>13</v>
      </c>
      <c r="N17" s="584"/>
    </row>
    <row r="18" spans="1:14" ht="90" hidden="1" x14ac:dyDescent="0.25">
      <c r="A18" s="589" t="s">
        <v>3497</v>
      </c>
      <c r="B18" s="593" t="s">
        <v>3498</v>
      </c>
      <c r="C18" s="592" t="s">
        <v>3400</v>
      </c>
      <c r="D18" s="592" t="s">
        <v>2746</v>
      </c>
      <c r="E18" s="583" t="s">
        <v>3499</v>
      </c>
      <c r="F18" s="583" t="s">
        <v>3500</v>
      </c>
      <c r="G18" s="583" t="s">
        <v>2749</v>
      </c>
      <c r="H18" s="583" t="s">
        <v>2759</v>
      </c>
      <c r="I18" s="583" t="s">
        <v>3501</v>
      </c>
      <c r="J18" s="583" t="s">
        <v>3502</v>
      </c>
      <c r="K18" s="583" t="s">
        <v>3503</v>
      </c>
      <c r="L18" s="583" t="s">
        <v>3406</v>
      </c>
      <c r="M18" s="583">
        <v>12.91</v>
      </c>
      <c r="N18" s="584"/>
    </row>
    <row r="19" spans="1:14" ht="90" hidden="1" x14ac:dyDescent="0.25">
      <c r="A19" s="589" t="s">
        <v>3504</v>
      </c>
      <c r="B19" s="593" t="s">
        <v>3505</v>
      </c>
      <c r="C19" s="592" t="s">
        <v>3400</v>
      </c>
      <c r="D19" s="592" t="s">
        <v>2746</v>
      </c>
      <c r="E19" s="583" t="s">
        <v>3506</v>
      </c>
      <c r="F19" s="583" t="s">
        <v>3507</v>
      </c>
      <c r="G19" s="583" t="s">
        <v>2749</v>
      </c>
      <c r="H19" s="583" t="s">
        <v>2809</v>
      </c>
      <c r="I19" s="583" t="s">
        <v>3508</v>
      </c>
      <c r="J19" s="583" t="s">
        <v>3509</v>
      </c>
      <c r="K19" s="583" t="s">
        <v>2820</v>
      </c>
      <c r="L19" s="583" t="s">
        <v>3406</v>
      </c>
      <c r="M19" s="583">
        <v>6.56</v>
      </c>
      <c r="N19" s="584"/>
    </row>
    <row r="20" spans="1:14" ht="90" hidden="1" x14ac:dyDescent="0.25">
      <c r="A20" s="589" t="s">
        <v>3510</v>
      </c>
      <c r="B20" s="593" t="s">
        <v>3511</v>
      </c>
      <c r="C20" s="592" t="s">
        <v>3400</v>
      </c>
      <c r="D20" s="592" t="s">
        <v>2746</v>
      </c>
      <c r="E20" s="583" t="s">
        <v>3512</v>
      </c>
      <c r="F20" s="583" t="s">
        <v>3513</v>
      </c>
      <c r="G20" s="583" t="s">
        <v>2749</v>
      </c>
      <c r="H20" s="583" t="s">
        <v>2809</v>
      </c>
      <c r="I20" s="583" t="s">
        <v>3514</v>
      </c>
      <c r="J20" s="583" t="s">
        <v>3515</v>
      </c>
      <c r="K20" s="583" t="s">
        <v>3516</v>
      </c>
      <c r="L20" s="583" t="s">
        <v>3406</v>
      </c>
      <c r="M20" s="583">
        <v>26.49</v>
      </c>
      <c r="N20" s="584"/>
    </row>
    <row r="21" spans="1:14" ht="90" hidden="1" x14ac:dyDescent="0.25">
      <c r="A21" s="589" t="s">
        <v>3517</v>
      </c>
      <c r="B21" s="593" t="s">
        <v>3518</v>
      </c>
      <c r="C21" s="592" t="s">
        <v>3400</v>
      </c>
      <c r="D21" s="592" t="s">
        <v>2746</v>
      </c>
      <c r="E21" s="583" t="s">
        <v>3519</v>
      </c>
      <c r="F21" s="583" t="s">
        <v>3520</v>
      </c>
      <c r="G21" s="583" t="s">
        <v>2749</v>
      </c>
      <c r="H21" s="583" t="s">
        <v>2809</v>
      </c>
      <c r="I21" s="583" t="s">
        <v>3521</v>
      </c>
      <c r="J21" s="583" t="s">
        <v>3522</v>
      </c>
      <c r="K21" s="583" t="s">
        <v>2902</v>
      </c>
      <c r="L21" s="583" t="s">
        <v>3406</v>
      </c>
      <c r="M21" s="583">
        <v>6.6</v>
      </c>
      <c r="N21" s="584"/>
    </row>
    <row r="22" spans="1:14" ht="90" hidden="1" x14ac:dyDescent="0.25">
      <c r="A22" s="589" t="s">
        <v>3523</v>
      </c>
      <c r="B22" s="593" t="s">
        <v>3524</v>
      </c>
      <c r="C22" s="592" t="s">
        <v>3400</v>
      </c>
      <c r="D22" s="592" t="s">
        <v>2746</v>
      </c>
      <c r="E22" s="583" t="s">
        <v>3525</v>
      </c>
      <c r="F22" s="583" t="s">
        <v>3526</v>
      </c>
      <c r="G22" s="583" t="s">
        <v>2749</v>
      </c>
      <c r="H22" s="583" t="s">
        <v>3162</v>
      </c>
      <c r="I22" s="583" t="s">
        <v>3527</v>
      </c>
      <c r="J22" s="583" t="s">
        <v>3528</v>
      </c>
      <c r="K22" s="583" t="s">
        <v>2820</v>
      </c>
      <c r="L22" s="583" t="s">
        <v>3406</v>
      </c>
      <c r="M22" s="583">
        <v>3.2</v>
      </c>
      <c r="N22" s="584"/>
    </row>
    <row r="23" spans="1:14" ht="90" hidden="1" x14ac:dyDescent="0.25">
      <c r="A23" s="589" t="s">
        <v>3529</v>
      </c>
      <c r="B23" s="593" t="s">
        <v>3530</v>
      </c>
      <c r="C23" s="592" t="s">
        <v>3400</v>
      </c>
      <c r="D23" s="592" t="s">
        <v>2746</v>
      </c>
      <c r="E23" s="583" t="s">
        <v>3531</v>
      </c>
      <c r="F23" s="583" t="s">
        <v>3532</v>
      </c>
      <c r="G23" s="583" t="s">
        <v>2749</v>
      </c>
      <c r="H23" s="583" t="s">
        <v>2809</v>
      </c>
      <c r="I23" s="583" t="s">
        <v>3533</v>
      </c>
      <c r="J23" s="583" t="s">
        <v>3534</v>
      </c>
      <c r="K23" s="583" t="s">
        <v>2820</v>
      </c>
      <c r="L23" s="583" t="s">
        <v>3406</v>
      </c>
      <c r="M23" s="583">
        <v>6.5</v>
      </c>
      <c r="N23" s="584"/>
    </row>
    <row r="24" spans="1:14" ht="90" hidden="1" x14ac:dyDescent="0.25">
      <c r="A24" s="589" t="s">
        <v>3535</v>
      </c>
      <c r="B24" s="593" t="s">
        <v>3536</v>
      </c>
      <c r="C24" s="592" t="s">
        <v>3400</v>
      </c>
      <c r="D24" s="592" t="s">
        <v>2746</v>
      </c>
      <c r="E24" s="583" t="s">
        <v>3537</v>
      </c>
      <c r="F24" s="583" t="s">
        <v>3538</v>
      </c>
      <c r="G24" s="583" t="s">
        <v>2749</v>
      </c>
      <c r="H24" s="583" t="s">
        <v>2759</v>
      </c>
      <c r="I24" s="583" t="s">
        <v>3539</v>
      </c>
      <c r="J24" s="583" t="s">
        <v>3540</v>
      </c>
      <c r="K24" s="583" t="s">
        <v>2855</v>
      </c>
      <c r="L24" s="583" t="s">
        <v>3406</v>
      </c>
      <c r="M24" s="583">
        <v>0.95</v>
      </c>
      <c r="N24" s="584"/>
    </row>
    <row r="25" spans="1:14" ht="90" hidden="1" x14ac:dyDescent="0.25">
      <c r="A25" s="589" t="s">
        <v>3541</v>
      </c>
      <c r="B25" s="593" t="s">
        <v>3542</v>
      </c>
      <c r="C25" s="592" t="s">
        <v>3400</v>
      </c>
      <c r="D25" s="592" t="s">
        <v>2746</v>
      </c>
      <c r="E25" s="583" t="s">
        <v>3543</v>
      </c>
      <c r="F25" s="583" t="s">
        <v>3544</v>
      </c>
      <c r="G25" s="583" t="s">
        <v>2749</v>
      </c>
      <c r="H25" s="583" t="s">
        <v>2809</v>
      </c>
      <c r="I25" s="583" t="s">
        <v>3545</v>
      </c>
      <c r="J25" s="583" t="s">
        <v>3546</v>
      </c>
      <c r="K25" s="583" t="s">
        <v>2847</v>
      </c>
      <c r="L25" s="583" t="s">
        <v>3406</v>
      </c>
      <c r="M25" s="583">
        <v>30.8</v>
      </c>
      <c r="N25" s="584"/>
    </row>
    <row r="26" spans="1:14" ht="90" hidden="1" x14ac:dyDescent="0.25">
      <c r="A26" s="589" t="s">
        <v>3547</v>
      </c>
      <c r="B26" s="593" t="s">
        <v>3548</v>
      </c>
      <c r="C26" s="592" t="s">
        <v>3400</v>
      </c>
      <c r="D26" s="592" t="s">
        <v>2850</v>
      </c>
      <c r="E26" s="583" t="s">
        <v>3549</v>
      </c>
      <c r="F26" s="583" t="s">
        <v>3550</v>
      </c>
      <c r="G26" s="583" t="s">
        <v>2749</v>
      </c>
      <c r="H26" s="583" t="s">
        <v>2817</v>
      </c>
      <c r="I26" s="583" t="s">
        <v>3551</v>
      </c>
      <c r="J26" s="583" t="s">
        <v>3552</v>
      </c>
      <c r="K26" s="583" t="s">
        <v>2862</v>
      </c>
      <c r="L26" s="583" t="s">
        <v>3406</v>
      </c>
      <c r="M26" s="583">
        <v>4.8766699999999998</v>
      </c>
      <c r="N26" s="584"/>
    </row>
    <row r="27" spans="1:14" ht="90" hidden="1" x14ac:dyDescent="0.25">
      <c r="A27" s="589" t="s">
        <v>3553</v>
      </c>
      <c r="B27" s="593" t="s">
        <v>3554</v>
      </c>
      <c r="C27" s="592" t="s">
        <v>3400</v>
      </c>
      <c r="D27" s="592" t="s">
        <v>2746</v>
      </c>
      <c r="E27" s="583" t="s">
        <v>3555</v>
      </c>
      <c r="F27" s="583" t="s">
        <v>3556</v>
      </c>
      <c r="G27" s="583" t="s">
        <v>2749</v>
      </c>
      <c r="H27" s="583" t="s">
        <v>2759</v>
      </c>
      <c r="I27" s="583" t="s">
        <v>3557</v>
      </c>
      <c r="J27" s="583" t="s">
        <v>3558</v>
      </c>
      <c r="K27" s="583" t="s">
        <v>2786</v>
      </c>
      <c r="L27" s="583" t="s">
        <v>3406</v>
      </c>
      <c r="M27" s="583">
        <v>11</v>
      </c>
      <c r="N27" s="584"/>
    </row>
    <row r="28" spans="1:14" ht="180" hidden="1" x14ac:dyDescent="0.25">
      <c r="A28" s="589" t="s">
        <v>3559</v>
      </c>
      <c r="B28" s="593" t="s">
        <v>3560</v>
      </c>
      <c r="C28" s="592" t="s">
        <v>3400</v>
      </c>
      <c r="D28" s="592" t="s">
        <v>2850</v>
      </c>
      <c r="E28" s="583" t="s">
        <v>3561</v>
      </c>
      <c r="F28" s="583" t="s">
        <v>3562</v>
      </c>
      <c r="G28" s="583" t="s">
        <v>2749</v>
      </c>
      <c r="H28" s="583" t="s">
        <v>2759</v>
      </c>
      <c r="I28" s="583" t="s">
        <v>3563</v>
      </c>
      <c r="J28" s="583" t="s">
        <v>3564</v>
      </c>
      <c r="K28" s="583" t="s">
        <v>3565</v>
      </c>
      <c r="L28" s="583" t="s">
        <v>2856</v>
      </c>
      <c r="M28" s="583">
        <v>5.0666700000000002</v>
      </c>
      <c r="N28" s="584"/>
    </row>
    <row r="29" spans="1:14" ht="90" hidden="1" x14ac:dyDescent="0.25">
      <c r="A29" s="589" t="s">
        <v>3566</v>
      </c>
      <c r="B29" s="593" t="s">
        <v>3567</v>
      </c>
      <c r="C29" s="592" t="s">
        <v>3400</v>
      </c>
      <c r="D29" s="592" t="s">
        <v>2746</v>
      </c>
      <c r="E29" s="583" t="s">
        <v>3568</v>
      </c>
      <c r="F29" s="583" t="s">
        <v>3569</v>
      </c>
      <c r="G29" s="583" t="s">
        <v>2749</v>
      </c>
      <c r="H29" s="583" t="s">
        <v>1191</v>
      </c>
      <c r="I29" s="583" t="s">
        <v>3570</v>
      </c>
      <c r="J29" s="583" t="s">
        <v>3571</v>
      </c>
      <c r="K29" s="583" t="s">
        <v>2786</v>
      </c>
      <c r="L29" s="583" t="s">
        <v>3406</v>
      </c>
      <c r="M29" s="583">
        <v>8</v>
      </c>
      <c r="N29" s="584"/>
    </row>
    <row r="30" spans="1:14" ht="90" hidden="1" x14ac:dyDescent="0.25">
      <c r="A30" s="589" t="s">
        <v>3572</v>
      </c>
      <c r="B30" s="593" t="s">
        <v>3573</v>
      </c>
      <c r="C30" s="592" t="s">
        <v>3400</v>
      </c>
      <c r="D30" s="592" t="s">
        <v>2746</v>
      </c>
      <c r="E30" s="583" t="s">
        <v>3574</v>
      </c>
      <c r="F30" s="583" t="s">
        <v>3575</v>
      </c>
      <c r="G30" s="583" t="s">
        <v>2749</v>
      </c>
      <c r="H30" s="583" t="s">
        <v>2759</v>
      </c>
      <c r="I30" s="583" t="s">
        <v>3576</v>
      </c>
      <c r="J30" s="583" t="s">
        <v>3577</v>
      </c>
      <c r="K30" s="583" t="s">
        <v>3456</v>
      </c>
      <c r="L30" s="583" t="s">
        <v>3406</v>
      </c>
      <c r="M30" s="583">
        <v>26.4</v>
      </c>
      <c r="N30" s="584"/>
    </row>
    <row r="31" spans="1:14" ht="90" hidden="1" x14ac:dyDescent="0.25">
      <c r="A31" s="589" t="s">
        <v>3578</v>
      </c>
      <c r="B31" s="593" t="s">
        <v>3579</v>
      </c>
      <c r="C31" s="592" t="s">
        <v>3400</v>
      </c>
      <c r="D31" s="592" t="s">
        <v>2746</v>
      </c>
      <c r="E31" s="583" t="s">
        <v>3580</v>
      </c>
      <c r="F31" s="583" t="s">
        <v>3581</v>
      </c>
      <c r="G31" s="583" t="s">
        <v>2749</v>
      </c>
      <c r="H31" s="583" t="s">
        <v>2809</v>
      </c>
      <c r="I31" s="583" t="s">
        <v>3582</v>
      </c>
      <c r="J31" s="583" t="s">
        <v>3583</v>
      </c>
      <c r="K31" s="583" t="s">
        <v>3584</v>
      </c>
      <c r="L31" s="583" t="s">
        <v>2763</v>
      </c>
      <c r="M31" s="583">
        <v>22.4</v>
      </c>
      <c r="N31" s="584"/>
    </row>
    <row r="32" spans="1:14" ht="90" hidden="1" x14ac:dyDescent="0.25">
      <c r="A32" s="589" t="s">
        <v>3585</v>
      </c>
      <c r="B32" s="593" t="s">
        <v>3586</v>
      </c>
      <c r="C32" s="592" t="s">
        <v>3400</v>
      </c>
      <c r="D32" s="592" t="s">
        <v>2746</v>
      </c>
      <c r="E32" s="583" t="s">
        <v>3549</v>
      </c>
      <c r="F32" s="583" t="s">
        <v>3550</v>
      </c>
      <c r="G32" s="583" t="s">
        <v>2749</v>
      </c>
      <c r="H32" s="583" t="s">
        <v>2817</v>
      </c>
      <c r="I32" s="583" t="s">
        <v>3551</v>
      </c>
      <c r="J32" s="583" t="s">
        <v>3552</v>
      </c>
      <c r="K32" s="583" t="s">
        <v>2862</v>
      </c>
      <c r="L32" s="583" t="s">
        <v>3406</v>
      </c>
      <c r="M32" s="583">
        <v>0.75</v>
      </c>
      <c r="N32" s="584"/>
    </row>
    <row r="33" spans="1:14" ht="90" hidden="1" x14ac:dyDescent="0.25">
      <c r="A33" s="589" t="s">
        <v>3587</v>
      </c>
      <c r="B33" s="593" t="s">
        <v>3588</v>
      </c>
      <c r="C33" s="592" t="s">
        <v>3400</v>
      </c>
      <c r="D33" s="592" t="s">
        <v>2746</v>
      </c>
      <c r="E33" s="583" t="s">
        <v>3589</v>
      </c>
      <c r="F33" s="583" t="s">
        <v>3590</v>
      </c>
      <c r="G33" s="583" t="s">
        <v>2749</v>
      </c>
      <c r="H33" s="583" t="s">
        <v>2817</v>
      </c>
      <c r="I33" s="583" t="s">
        <v>3591</v>
      </c>
      <c r="J33" s="583" t="s">
        <v>3592</v>
      </c>
      <c r="K33" s="583" t="s">
        <v>2776</v>
      </c>
      <c r="L33" s="583" t="s">
        <v>3406</v>
      </c>
      <c r="M33" s="583">
        <v>16.670000000000002</v>
      </c>
      <c r="N33" s="584"/>
    </row>
    <row r="34" spans="1:14" ht="90" hidden="1" x14ac:dyDescent="0.25">
      <c r="A34" s="589" t="s">
        <v>3587</v>
      </c>
      <c r="B34" s="593" t="s">
        <v>3588</v>
      </c>
      <c r="C34" s="592" t="s">
        <v>3400</v>
      </c>
      <c r="D34" s="592" t="s">
        <v>2746</v>
      </c>
      <c r="E34" s="583" t="s">
        <v>3593</v>
      </c>
      <c r="F34" s="583" t="s">
        <v>3594</v>
      </c>
      <c r="G34" s="583" t="s">
        <v>2749</v>
      </c>
      <c r="H34" s="583" t="s">
        <v>2817</v>
      </c>
      <c r="I34" s="583" t="s">
        <v>3595</v>
      </c>
      <c r="J34" s="583" t="s">
        <v>3596</v>
      </c>
      <c r="K34" s="583" t="s">
        <v>2776</v>
      </c>
      <c r="L34" s="583" t="s">
        <v>3406</v>
      </c>
      <c r="N34" s="584"/>
    </row>
    <row r="35" spans="1:14" ht="90" hidden="1" x14ac:dyDescent="0.25">
      <c r="A35" s="589" t="s">
        <v>3597</v>
      </c>
      <c r="B35" s="593" t="s">
        <v>3598</v>
      </c>
      <c r="C35" s="592" t="s">
        <v>3400</v>
      </c>
      <c r="D35" s="592" t="s">
        <v>2746</v>
      </c>
      <c r="E35" s="583" t="s">
        <v>3599</v>
      </c>
      <c r="F35" s="583" t="s">
        <v>3600</v>
      </c>
      <c r="G35" s="583" t="s">
        <v>2749</v>
      </c>
      <c r="H35" s="583" t="s">
        <v>2867</v>
      </c>
      <c r="I35" s="583" t="s">
        <v>3601</v>
      </c>
      <c r="J35" s="583" t="s">
        <v>3602</v>
      </c>
      <c r="K35" s="583" t="s">
        <v>2902</v>
      </c>
      <c r="L35" s="583" t="s">
        <v>3406</v>
      </c>
      <c r="M35" s="583">
        <v>12</v>
      </c>
      <c r="N35" s="584"/>
    </row>
    <row r="36" spans="1:14" ht="90" hidden="1" x14ac:dyDescent="0.25">
      <c r="A36" s="589" t="s">
        <v>3603</v>
      </c>
      <c r="B36" s="593" t="s">
        <v>3604</v>
      </c>
      <c r="C36" s="592" t="s">
        <v>3400</v>
      </c>
      <c r="D36" s="592" t="s">
        <v>2746</v>
      </c>
      <c r="E36" s="583" t="s">
        <v>3605</v>
      </c>
      <c r="F36" s="583" t="s">
        <v>3606</v>
      </c>
      <c r="G36" s="583" t="s">
        <v>2749</v>
      </c>
      <c r="H36" s="583" t="s">
        <v>2759</v>
      </c>
      <c r="I36" s="583" t="s">
        <v>3607</v>
      </c>
      <c r="J36" s="583" t="s">
        <v>3608</v>
      </c>
      <c r="K36" s="583" t="s">
        <v>2847</v>
      </c>
      <c r="L36" s="583" t="s">
        <v>3406</v>
      </c>
      <c r="M36" s="583">
        <v>10.5</v>
      </c>
      <c r="N36" s="584"/>
    </row>
    <row r="37" spans="1:14" ht="165" hidden="1" x14ac:dyDescent="0.25">
      <c r="A37" s="589" t="s">
        <v>3609</v>
      </c>
      <c r="B37" s="593" t="s">
        <v>3610</v>
      </c>
      <c r="C37" s="592" t="s">
        <v>3400</v>
      </c>
      <c r="D37" s="592" t="s">
        <v>2850</v>
      </c>
      <c r="E37" s="583" t="s">
        <v>3611</v>
      </c>
      <c r="F37" s="583" t="s">
        <v>3612</v>
      </c>
      <c r="G37" s="583" t="s">
        <v>2749</v>
      </c>
      <c r="H37" s="583" t="s">
        <v>3034</v>
      </c>
      <c r="I37" s="583" t="s">
        <v>3613</v>
      </c>
      <c r="J37" s="583" t="s">
        <v>3614</v>
      </c>
      <c r="K37" s="583" t="s">
        <v>3615</v>
      </c>
      <c r="L37" s="583" t="s">
        <v>3616</v>
      </c>
      <c r="M37" s="583">
        <v>1.4566699999999999</v>
      </c>
      <c r="N37" s="584"/>
    </row>
    <row r="38" spans="1:14" ht="90" hidden="1" x14ac:dyDescent="0.25">
      <c r="A38" s="589" t="s">
        <v>3617</v>
      </c>
      <c r="B38" s="593" t="s">
        <v>3618</v>
      </c>
      <c r="C38" s="592" t="s">
        <v>3400</v>
      </c>
      <c r="D38" s="592" t="s">
        <v>2746</v>
      </c>
      <c r="E38" s="583" t="s">
        <v>3619</v>
      </c>
      <c r="F38" s="583" t="s">
        <v>3620</v>
      </c>
      <c r="G38" s="583" t="s">
        <v>2749</v>
      </c>
      <c r="H38" s="583" t="s">
        <v>2844</v>
      </c>
      <c r="I38" s="583" t="s">
        <v>3621</v>
      </c>
      <c r="J38" s="583" t="s">
        <v>3622</v>
      </c>
      <c r="K38" s="583" t="s">
        <v>2786</v>
      </c>
      <c r="L38" s="583" t="s">
        <v>3406</v>
      </c>
      <c r="M38" s="583">
        <v>8</v>
      </c>
      <c r="N38" s="584"/>
    </row>
    <row r="39" spans="1:14" ht="90" hidden="1" x14ac:dyDescent="0.25">
      <c r="A39" s="589" t="s">
        <v>3623</v>
      </c>
      <c r="B39" s="593" t="s">
        <v>3624</v>
      </c>
      <c r="C39" s="592" t="s">
        <v>3400</v>
      </c>
      <c r="D39" s="592" t="s">
        <v>2746</v>
      </c>
      <c r="E39" s="583" t="s">
        <v>3625</v>
      </c>
      <c r="F39" s="583" t="s">
        <v>3626</v>
      </c>
      <c r="G39" s="583" t="s">
        <v>2749</v>
      </c>
      <c r="H39" s="583" t="s">
        <v>2817</v>
      </c>
      <c r="I39" s="583" t="s">
        <v>3627</v>
      </c>
      <c r="J39" s="583" t="s">
        <v>3628</v>
      </c>
      <c r="K39" s="583" t="s">
        <v>2855</v>
      </c>
      <c r="L39" s="583" t="s">
        <v>3406</v>
      </c>
      <c r="M39" s="583">
        <v>1.33</v>
      </c>
      <c r="N39" s="584"/>
    </row>
    <row r="40" spans="1:14" ht="90" hidden="1" x14ac:dyDescent="0.25">
      <c r="A40" s="589" t="s">
        <v>3629</v>
      </c>
      <c r="B40" s="593" t="s">
        <v>3630</v>
      </c>
      <c r="C40" s="592" t="s">
        <v>3400</v>
      </c>
      <c r="D40" s="592" t="s">
        <v>2746</v>
      </c>
      <c r="E40" s="583" t="s">
        <v>3631</v>
      </c>
      <c r="F40" s="583" t="s">
        <v>3632</v>
      </c>
      <c r="G40" s="583" t="s">
        <v>2749</v>
      </c>
      <c r="H40" s="583" t="s">
        <v>2817</v>
      </c>
      <c r="I40" s="583" t="s">
        <v>3633</v>
      </c>
      <c r="J40" s="583" t="s">
        <v>3634</v>
      </c>
      <c r="K40" s="583" t="s">
        <v>2793</v>
      </c>
      <c r="L40" s="583" t="s">
        <v>3406</v>
      </c>
      <c r="M40" s="583">
        <v>2.2000000000000002</v>
      </c>
      <c r="N40" s="584"/>
    </row>
    <row r="41" spans="1:14" ht="90" hidden="1" x14ac:dyDescent="0.25">
      <c r="A41" s="589" t="s">
        <v>3635</v>
      </c>
      <c r="B41" s="593" t="s">
        <v>3636</v>
      </c>
      <c r="C41" s="592" t="s">
        <v>3400</v>
      </c>
      <c r="D41" s="592" t="s">
        <v>2746</v>
      </c>
      <c r="E41" s="583" t="s">
        <v>3637</v>
      </c>
      <c r="F41" s="583" t="s">
        <v>3638</v>
      </c>
      <c r="G41" s="583" t="s">
        <v>2749</v>
      </c>
      <c r="H41" s="583" t="s">
        <v>3034</v>
      </c>
      <c r="I41" s="583" t="s">
        <v>3639</v>
      </c>
      <c r="J41" s="583" t="s">
        <v>3640</v>
      </c>
      <c r="K41" s="583" t="s">
        <v>2786</v>
      </c>
      <c r="L41" s="583" t="s">
        <v>3406</v>
      </c>
      <c r="M41" s="583">
        <v>16</v>
      </c>
      <c r="N41" s="584"/>
    </row>
    <row r="42" spans="1:14" ht="90" hidden="1" x14ac:dyDescent="0.25">
      <c r="A42" s="589" t="s">
        <v>3641</v>
      </c>
      <c r="B42" s="593" t="s">
        <v>3642</v>
      </c>
      <c r="C42" s="592" t="s">
        <v>3400</v>
      </c>
      <c r="D42" s="592" t="s">
        <v>2746</v>
      </c>
      <c r="E42" s="583" t="s">
        <v>3643</v>
      </c>
      <c r="F42" s="583" t="s">
        <v>3644</v>
      </c>
      <c r="G42" s="583" t="s">
        <v>2749</v>
      </c>
      <c r="H42" s="583" t="s">
        <v>3034</v>
      </c>
      <c r="I42" s="583" t="s">
        <v>3645</v>
      </c>
      <c r="J42" s="583" t="s">
        <v>3646</v>
      </c>
      <c r="K42" s="583" t="s">
        <v>2913</v>
      </c>
      <c r="L42" s="583" t="s">
        <v>3406</v>
      </c>
      <c r="M42" s="583">
        <v>2.88</v>
      </c>
      <c r="N42" s="584"/>
    </row>
    <row r="43" spans="1:14" ht="90" hidden="1" x14ac:dyDescent="0.25">
      <c r="A43" s="589" t="s">
        <v>3647</v>
      </c>
      <c r="B43" s="593" t="s">
        <v>3648</v>
      </c>
      <c r="C43" s="592" t="s">
        <v>3400</v>
      </c>
      <c r="D43" s="592" t="s">
        <v>2850</v>
      </c>
      <c r="E43" s="583" t="s">
        <v>3649</v>
      </c>
      <c r="F43" s="583" t="s">
        <v>3650</v>
      </c>
      <c r="G43" s="583" t="s">
        <v>2749</v>
      </c>
      <c r="H43" s="583" t="s">
        <v>2759</v>
      </c>
      <c r="I43" s="583" t="s">
        <v>3651</v>
      </c>
      <c r="J43" s="583" t="s">
        <v>3652</v>
      </c>
      <c r="K43" s="583" t="s">
        <v>3653</v>
      </c>
      <c r="L43" s="583" t="s">
        <v>1104</v>
      </c>
      <c r="M43" s="583">
        <v>1.71</v>
      </c>
      <c r="N43" s="584"/>
    </row>
    <row r="44" spans="1:14" ht="90" hidden="1" x14ac:dyDescent="0.25">
      <c r="A44" s="589" t="s">
        <v>3654</v>
      </c>
      <c r="B44" s="593" t="s">
        <v>3655</v>
      </c>
      <c r="C44" s="592" t="s">
        <v>3400</v>
      </c>
      <c r="D44" s="592" t="s">
        <v>2746</v>
      </c>
      <c r="E44" s="583" t="s">
        <v>3656</v>
      </c>
      <c r="F44" s="583" t="s">
        <v>3657</v>
      </c>
      <c r="G44" s="583" t="s">
        <v>2749</v>
      </c>
      <c r="H44" s="583" t="s">
        <v>2759</v>
      </c>
      <c r="I44" s="583" t="s">
        <v>3658</v>
      </c>
      <c r="J44" s="583" t="s">
        <v>3659</v>
      </c>
      <c r="K44" s="583" t="s">
        <v>2847</v>
      </c>
      <c r="L44" s="583" t="s">
        <v>3406</v>
      </c>
      <c r="M44" s="583">
        <v>14.85</v>
      </c>
      <c r="N44" s="584"/>
    </row>
    <row r="45" spans="1:14" ht="90" hidden="1" x14ac:dyDescent="0.25">
      <c r="A45" s="589" t="s">
        <v>3660</v>
      </c>
      <c r="B45" s="593" t="s">
        <v>3661</v>
      </c>
      <c r="C45" s="592" t="s">
        <v>3400</v>
      </c>
      <c r="D45" s="592" t="s">
        <v>2746</v>
      </c>
      <c r="E45" s="583" t="s">
        <v>3662</v>
      </c>
      <c r="F45" s="583" t="s">
        <v>3663</v>
      </c>
      <c r="G45" s="583" t="s">
        <v>2749</v>
      </c>
      <c r="H45" s="583" t="s">
        <v>2759</v>
      </c>
      <c r="I45" s="583" t="s">
        <v>3664</v>
      </c>
      <c r="J45" s="583" t="s">
        <v>3665</v>
      </c>
      <c r="K45" s="583" t="s">
        <v>2786</v>
      </c>
      <c r="L45" s="583" t="s">
        <v>3406</v>
      </c>
      <c r="M45" s="583">
        <v>8</v>
      </c>
      <c r="N45" s="584"/>
    </row>
    <row r="46" spans="1:14" ht="90" hidden="1" x14ac:dyDescent="0.25">
      <c r="A46" s="589" t="s">
        <v>3666</v>
      </c>
      <c r="B46" s="593" t="s">
        <v>3667</v>
      </c>
      <c r="C46" s="592" t="s">
        <v>3400</v>
      </c>
      <c r="D46" s="592" t="s">
        <v>2746</v>
      </c>
      <c r="E46" s="583" t="s">
        <v>3668</v>
      </c>
      <c r="F46" s="583" t="s">
        <v>3669</v>
      </c>
      <c r="G46" s="583" t="s">
        <v>2749</v>
      </c>
      <c r="H46" s="583" t="s">
        <v>2817</v>
      </c>
      <c r="I46" s="583" t="s">
        <v>3670</v>
      </c>
      <c r="J46" s="583" t="s">
        <v>3671</v>
      </c>
      <c r="K46" s="583" t="s">
        <v>2820</v>
      </c>
      <c r="L46" s="583" t="s">
        <v>3406</v>
      </c>
      <c r="M46" s="583">
        <v>10.45</v>
      </c>
      <c r="N46" s="584"/>
    </row>
    <row r="47" spans="1:14" ht="90" hidden="1" x14ac:dyDescent="0.25">
      <c r="A47" s="589" t="s">
        <v>3672</v>
      </c>
      <c r="B47" s="593" t="s">
        <v>3673</v>
      </c>
      <c r="C47" s="592" t="s">
        <v>3400</v>
      </c>
      <c r="D47" s="592" t="s">
        <v>2746</v>
      </c>
      <c r="E47" s="583" t="s">
        <v>3674</v>
      </c>
      <c r="F47" s="583" t="s">
        <v>3675</v>
      </c>
      <c r="G47" s="583" t="s">
        <v>2749</v>
      </c>
      <c r="H47" s="583" t="s">
        <v>1191</v>
      </c>
      <c r="I47" s="583" t="s">
        <v>3676</v>
      </c>
      <c r="J47" s="583" t="s">
        <v>3677</v>
      </c>
      <c r="K47" s="583" t="s">
        <v>2786</v>
      </c>
      <c r="L47" s="583" t="s">
        <v>3406</v>
      </c>
      <c r="M47" s="583">
        <v>8</v>
      </c>
      <c r="N47" s="584"/>
    </row>
    <row r="48" spans="1:14" ht="90" hidden="1" x14ac:dyDescent="0.25">
      <c r="A48" s="589" t="s">
        <v>3678</v>
      </c>
      <c r="B48" s="593" t="s">
        <v>3679</v>
      </c>
      <c r="C48" s="592" t="s">
        <v>3400</v>
      </c>
      <c r="D48" s="592" t="s">
        <v>2746</v>
      </c>
      <c r="E48" s="583" t="s">
        <v>3680</v>
      </c>
      <c r="F48" s="583" t="s">
        <v>3681</v>
      </c>
      <c r="G48" s="583" t="s">
        <v>2749</v>
      </c>
      <c r="H48" s="583" t="s">
        <v>2759</v>
      </c>
      <c r="I48" s="583" t="s">
        <v>3682</v>
      </c>
      <c r="J48" s="583" t="s">
        <v>3683</v>
      </c>
      <c r="K48" s="583" t="s">
        <v>2786</v>
      </c>
      <c r="L48" s="583" t="s">
        <v>3406</v>
      </c>
      <c r="M48" s="583">
        <v>8</v>
      </c>
      <c r="N48" s="584"/>
    </row>
    <row r="49" spans="1:14" ht="90" hidden="1" x14ac:dyDescent="0.25">
      <c r="A49" s="589" t="s">
        <v>3684</v>
      </c>
      <c r="B49" s="593" t="s">
        <v>3685</v>
      </c>
      <c r="C49" s="592" t="s">
        <v>3400</v>
      </c>
      <c r="D49" s="592" t="s">
        <v>2746</v>
      </c>
      <c r="E49" s="583" t="s">
        <v>3686</v>
      </c>
      <c r="F49" s="583" t="s">
        <v>3687</v>
      </c>
      <c r="G49" s="583" t="s">
        <v>2749</v>
      </c>
      <c r="H49" s="583" t="s">
        <v>3034</v>
      </c>
      <c r="I49" s="583" t="s">
        <v>3688</v>
      </c>
      <c r="J49" s="583" t="s">
        <v>3689</v>
      </c>
      <c r="K49" s="583" t="s">
        <v>2776</v>
      </c>
      <c r="L49" s="583" t="s">
        <v>3406</v>
      </c>
      <c r="M49" s="583">
        <v>19.36</v>
      </c>
      <c r="N49" s="584"/>
    </row>
    <row r="50" spans="1:14" ht="90" hidden="1" x14ac:dyDescent="0.25">
      <c r="A50" s="589" t="s">
        <v>3690</v>
      </c>
      <c r="B50" s="593" t="s">
        <v>3691</v>
      </c>
      <c r="C50" s="592" t="s">
        <v>3400</v>
      </c>
      <c r="D50" s="592" t="s">
        <v>2746</v>
      </c>
      <c r="E50" s="583" t="s">
        <v>3692</v>
      </c>
      <c r="F50" s="583" t="s">
        <v>3693</v>
      </c>
      <c r="G50" s="583" t="s">
        <v>2749</v>
      </c>
      <c r="H50" s="583" t="s">
        <v>1191</v>
      </c>
      <c r="I50" s="583" t="s">
        <v>3694</v>
      </c>
      <c r="J50" s="583" t="s">
        <v>3695</v>
      </c>
      <c r="K50" s="583" t="s">
        <v>2812</v>
      </c>
      <c r="L50" s="583" t="s">
        <v>3406</v>
      </c>
      <c r="M50" s="583">
        <v>27.6</v>
      </c>
      <c r="N50" s="584"/>
    </row>
    <row r="51" spans="1:14" ht="90" hidden="1" x14ac:dyDescent="0.25">
      <c r="A51" s="589" t="s">
        <v>3696</v>
      </c>
      <c r="B51" s="593" t="s">
        <v>3697</v>
      </c>
      <c r="C51" s="592" t="s">
        <v>3400</v>
      </c>
      <c r="D51" s="592" t="s">
        <v>2746</v>
      </c>
      <c r="E51" s="583" t="s">
        <v>3698</v>
      </c>
      <c r="F51" s="583" t="s">
        <v>3699</v>
      </c>
      <c r="G51" s="583" t="s">
        <v>2749</v>
      </c>
      <c r="H51" s="583" t="s">
        <v>1191</v>
      </c>
      <c r="I51" s="583" t="s">
        <v>3700</v>
      </c>
      <c r="J51" s="583" t="s">
        <v>3701</v>
      </c>
      <c r="K51" s="583" t="s">
        <v>3364</v>
      </c>
      <c r="L51" s="583" t="s">
        <v>3406</v>
      </c>
      <c r="M51" s="583">
        <v>33</v>
      </c>
      <c r="N51" s="584"/>
    </row>
    <row r="52" spans="1:14" ht="90" hidden="1" x14ac:dyDescent="0.25">
      <c r="A52" s="589" t="s">
        <v>3702</v>
      </c>
      <c r="B52" s="593" t="s">
        <v>3703</v>
      </c>
      <c r="C52" s="592" t="s">
        <v>3400</v>
      </c>
      <c r="D52" s="592" t="s">
        <v>2746</v>
      </c>
      <c r="E52" s="583" t="s">
        <v>3704</v>
      </c>
      <c r="F52" s="583" t="s">
        <v>3705</v>
      </c>
      <c r="G52" s="583" t="s">
        <v>2749</v>
      </c>
      <c r="H52" s="583" t="s">
        <v>2759</v>
      </c>
      <c r="I52" s="583" t="s">
        <v>3706</v>
      </c>
      <c r="J52" s="583" t="s">
        <v>3707</v>
      </c>
      <c r="K52" s="583" t="s">
        <v>2793</v>
      </c>
      <c r="L52" s="583" t="s">
        <v>3406</v>
      </c>
      <c r="M52" s="583">
        <v>1.1000000000000001</v>
      </c>
      <c r="N52" s="584"/>
    </row>
    <row r="53" spans="1:14" ht="90" hidden="1" x14ac:dyDescent="0.25">
      <c r="A53" s="589" t="s">
        <v>3708</v>
      </c>
      <c r="B53" s="593" t="s">
        <v>3709</v>
      </c>
      <c r="C53" s="592" t="s">
        <v>3400</v>
      </c>
      <c r="D53" s="592" t="s">
        <v>2746</v>
      </c>
      <c r="E53" s="583" t="s">
        <v>3710</v>
      </c>
      <c r="F53" s="583" t="s">
        <v>3711</v>
      </c>
      <c r="G53" s="583" t="s">
        <v>2749</v>
      </c>
      <c r="H53" s="583" t="s">
        <v>2759</v>
      </c>
      <c r="I53" s="583" t="s">
        <v>3712</v>
      </c>
      <c r="J53" s="583" t="s">
        <v>3713</v>
      </c>
      <c r="K53" s="583" t="s">
        <v>3714</v>
      </c>
      <c r="L53" s="583" t="s">
        <v>3406</v>
      </c>
      <c r="M53" s="583">
        <v>29.7</v>
      </c>
      <c r="N53" s="584"/>
    </row>
    <row r="54" spans="1:14" ht="90" hidden="1" x14ac:dyDescent="0.25">
      <c r="A54" s="589" t="s">
        <v>3715</v>
      </c>
      <c r="B54" s="593" t="s">
        <v>3716</v>
      </c>
      <c r="C54" s="592" t="s">
        <v>3400</v>
      </c>
      <c r="D54" s="592" t="s">
        <v>2746</v>
      </c>
      <c r="E54" s="583" t="s">
        <v>3717</v>
      </c>
      <c r="F54" s="583" t="s">
        <v>3718</v>
      </c>
      <c r="G54" s="583" t="s">
        <v>2749</v>
      </c>
      <c r="H54" s="583" t="s">
        <v>3034</v>
      </c>
      <c r="I54" s="583" t="s">
        <v>3719</v>
      </c>
      <c r="J54" s="583" t="s">
        <v>3720</v>
      </c>
      <c r="K54" s="583" t="s">
        <v>2855</v>
      </c>
      <c r="L54" s="583" t="s">
        <v>3406</v>
      </c>
      <c r="M54" s="583">
        <v>1.1000000000000001</v>
      </c>
      <c r="N54" s="584"/>
    </row>
    <row r="55" spans="1:14" ht="90" hidden="1" x14ac:dyDescent="0.25">
      <c r="A55" s="589" t="s">
        <v>3721</v>
      </c>
      <c r="B55" s="593" t="s">
        <v>3722</v>
      </c>
      <c r="C55" s="592" t="s">
        <v>3400</v>
      </c>
      <c r="D55" s="592" t="s">
        <v>2746</v>
      </c>
      <c r="E55" s="583" t="s">
        <v>3723</v>
      </c>
      <c r="F55" s="583" t="s">
        <v>3724</v>
      </c>
      <c r="G55" s="583" t="s">
        <v>2749</v>
      </c>
      <c r="H55" s="583" t="s">
        <v>2809</v>
      </c>
      <c r="I55" s="583" t="s">
        <v>3725</v>
      </c>
      <c r="J55" s="583" t="s">
        <v>3726</v>
      </c>
      <c r="K55" s="583" t="s">
        <v>3727</v>
      </c>
      <c r="L55" s="583" t="s">
        <v>3406</v>
      </c>
      <c r="M55" s="583">
        <v>13.5</v>
      </c>
      <c r="N55" s="584"/>
    </row>
    <row r="56" spans="1:14" ht="105" hidden="1" x14ac:dyDescent="0.25">
      <c r="A56" s="589" t="s">
        <v>3728</v>
      </c>
      <c r="B56" s="593" t="s">
        <v>3729</v>
      </c>
      <c r="C56" s="592" t="s">
        <v>3400</v>
      </c>
      <c r="D56" s="592" t="s">
        <v>2850</v>
      </c>
      <c r="E56" s="583" t="s">
        <v>3730</v>
      </c>
      <c r="F56" s="583" t="s">
        <v>3731</v>
      </c>
      <c r="G56" s="583" t="s">
        <v>2749</v>
      </c>
      <c r="H56" s="583" t="s">
        <v>2817</v>
      </c>
      <c r="I56" s="583" t="s">
        <v>3732</v>
      </c>
      <c r="J56" s="583" t="s">
        <v>3733</v>
      </c>
      <c r="K56" s="583" t="s">
        <v>3734</v>
      </c>
      <c r="L56" s="583" t="s">
        <v>1104</v>
      </c>
      <c r="M56" s="583">
        <v>2.2799999999999998</v>
      </c>
      <c r="N56" s="584"/>
    </row>
    <row r="57" spans="1:14" ht="90" hidden="1" x14ac:dyDescent="0.25">
      <c r="A57" s="589" t="s">
        <v>3735</v>
      </c>
      <c r="B57" s="593" t="s">
        <v>3736</v>
      </c>
      <c r="C57" s="592" t="s">
        <v>3400</v>
      </c>
      <c r="D57" s="592" t="s">
        <v>2850</v>
      </c>
      <c r="E57" s="583" t="s">
        <v>3737</v>
      </c>
      <c r="F57" s="583" t="s">
        <v>3738</v>
      </c>
      <c r="G57" s="583" t="s">
        <v>2749</v>
      </c>
      <c r="H57" s="583" t="s">
        <v>2759</v>
      </c>
      <c r="I57" s="583" t="s">
        <v>3739</v>
      </c>
      <c r="J57" s="583" t="s">
        <v>3740</v>
      </c>
      <c r="K57" s="583" t="s">
        <v>2786</v>
      </c>
      <c r="L57" s="583" t="s">
        <v>3406</v>
      </c>
      <c r="M57" s="583">
        <v>1.6466700000000001</v>
      </c>
      <c r="N57" s="584"/>
    </row>
    <row r="58" spans="1:14" ht="90" hidden="1" x14ac:dyDescent="0.25">
      <c r="A58" s="589" t="s">
        <v>3741</v>
      </c>
      <c r="B58" s="593" t="s">
        <v>3742</v>
      </c>
      <c r="C58" s="592" t="s">
        <v>3400</v>
      </c>
      <c r="D58" s="592" t="s">
        <v>2746</v>
      </c>
      <c r="E58" s="583" t="s">
        <v>3743</v>
      </c>
      <c r="F58" s="583" t="s">
        <v>3744</v>
      </c>
      <c r="G58" s="583" t="s">
        <v>2749</v>
      </c>
      <c r="H58" s="583" t="s">
        <v>2809</v>
      </c>
      <c r="I58" s="583" t="s">
        <v>3745</v>
      </c>
      <c r="J58" s="583" t="s">
        <v>3746</v>
      </c>
      <c r="K58" s="583" t="s">
        <v>3747</v>
      </c>
      <c r="L58" s="583" t="s">
        <v>3406</v>
      </c>
      <c r="M58" s="583">
        <v>14</v>
      </c>
      <c r="N58" s="584"/>
    </row>
    <row r="59" spans="1:14" ht="90" hidden="1" x14ac:dyDescent="0.25">
      <c r="A59" s="589" t="s">
        <v>3748</v>
      </c>
      <c r="B59" s="593" t="s">
        <v>3749</v>
      </c>
      <c r="C59" s="592" t="s">
        <v>3400</v>
      </c>
      <c r="D59" s="592" t="s">
        <v>2746</v>
      </c>
      <c r="E59" s="583" t="s">
        <v>3750</v>
      </c>
      <c r="F59" s="583" t="s">
        <v>3751</v>
      </c>
      <c r="G59" s="583" t="s">
        <v>2749</v>
      </c>
      <c r="H59" s="583" t="s">
        <v>1191</v>
      </c>
      <c r="I59" s="583" t="s">
        <v>3752</v>
      </c>
      <c r="J59" s="583" t="s">
        <v>3753</v>
      </c>
      <c r="K59" s="583" t="s">
        <v>2913</v>
      </c>
      <c r="L59" s="583" t="s">
        <v>3406</v>
      </c>
      <c r="M59" s="583">
        <v>10.8</v>
      </c>
      <c r="N59" s="584"/>
    </row>
    <row r="60" spans="1:14" ht="90" hidden="1" x14ac:dyDescent="0.25">
      <c r="A60" s="589" t="s">
        <v>3748</v>
      </c>
      <c r="B60" s="593" t="s">
        <v>3749</v>
      </c>
      <c r="C60" s="592" t="s">
        <v>3400</v>
      </c>
      <c r="D60" s="592" t="s">
        <v>2746</v>
      </c>
      <c r="E60" s="583" t="s">
        <v>3750</v>
      </c>
      <c r="F60" s="583" t="s">
        <v>3754</v>
      </c>
      <c r="G60" s="583" t="s">
        <v>2749</v>
      </c>
      <c r="H60" s="583" t="s">
        <v>2867</v>
      </c>
      <c r="I60" s="583" t="s">
        <v>3755</v>
      </c>
      <c r="J60" s="583" t="s">
        <v>3756</v>
      </c>
      <c r="K60" s="583" t="s">
        <v>2762</v>
      </c>
      <c r="L60" s="583" t="s">
        <v>3406</v>
      </c>
      <c r="N60" s="584"/>
    </row>
    <row r="61" spans="1:14" ht="90" hidden="1" x14ac:dyDescent="0.25">
      <c r="A61" s="589" t="s">
        <v>3757</v>
      </c>
      <c r="B61" s="593" t="s">
        <v>3758</v>
      </c>
      <c r="C61" s="592" t="s">
        <v>3400</v>
      </c>
      <c r="D61" s="592" t="s">
        <v>2746</v>
      </c>
      <c r="E61" s="583" t="s">
        <v>3759</v>
      </c>
      <c r="F61" s="583" t="s">
        <v>3760</v>
      </c>
      <c r="G61" s="583" t="s">
        <v>2749</v>
      </c>
      <c r="H61" s="583" t="s">
        <v>2844</v>
      </c>
      <c r="I61" s="583" t="s">
        <v>3761</v>
      </c>
      <c r="J61" s="583" t="s">
        <v>3762</v>
      </c>
      <c r="K61" s="583" t="s">
        <v>2786</v>
      </c>
      <c r="L61" s="583" t="s">
        <v>3406</v>
      </c>
      <c r="M61" s="583">
        <v>24</v>
      </c>
      <c r="N61" s="584"/>
    </row>
    <row r="62" spans="1:14" ht="90" hidden="1" x14ac:dyDescent="0.25">
      <c r="A62" s="589" t="s">
        <v>3763</v>
      </c>
      <c r="B62" s="593" t="s">
        <v>3764</v>
      </c>
      <c r="C62" s="592" t="s">
        <v>3400</v>
      </c>
      <c r="D62" s="592" t="s">
        <v>2746</v>
      </c>
      <c r="E62" s="583" t="s">
        <v>3765</v>
      </c>
      <c r="F62" s="583" t="s">
        <v>3766</v>
      </c>
      <c r="G62" s="583" t="s">
        <v>2749</v>
      </c>
      <c r="H62" s="583" t="s">
        <v>2759</v>
      </c>
      <c r="I62" s="583" t="s">
        <v>3767</v>
      </c>
      <c r="J62" s="583" t="s">
        <v>3768</v>
      </c>
      <c r="K62" s="583" t="s">
        <v>3769</v>
      </c>
      <c r="L62" s="583" t="s">
        <v>3406</v>
      </c>
      <c r="M62" s="583">
        <v>14.3</v>
      </c>
      <c r="N62" s="584"/>
    </row>
    <row r="63" spans="1:14" ht="135" hidden="1" x14ac:dyDescent="0.25">
      <c r="A63" s="589" t="s">
        <v>3770</v>
      </c>
      <c r="B63" s="593" t="s">
        <v>3771</v>
      </c>
      <c r="C63" s="592" t="s">
        <v>3400</v>
      </c>
      <c r="D63" s="592" t="s">
        <v>2850</v>
      </c>
      <c r="E63" s="583" t="s">
        <v>3772</v>
      </c>
      <c r="F63" s="583" t="s">
        <v>3773</v>
      </c>
      <c r="G63" s="583" t="s">
        <v>2749</v>
      </c>
      <c r="H63" s="583" t="s">
        <v>2809</v>
      </c>
      <c r="I63" s="583" t="s">
        <v>3774</v>
      </c>
      <c r="J63" s="583" t="s">
        <v>3775</v>
      </c>
      <c r="K63" s="583" t="s">
        <v>3776</v>
      </c>
      <c r="L63" s="583" t="s">
        <v>1104</v>
      </c>
      <c r="M63" s="583">
        <v>1.52</v>
      </c>
      <c r="N63" s="584"/>
    </row>
    <row r="64" spans="1:14" ht="90" hidden="1" x14ac:dyDescent="0.25">
      <c r="A64" s="589" t="s">
        <v>3777</v>
      </c>
      <c r="B64" s="593" t="s">
        <v>3778</v>
      </c>
      <c r="C64" s="592" t="s">
        <v>3400</v>
      </c>
      <c r="D64" s="592" t="s">
        <v>2746</v>
      </c>
      <c r="E64" s="583" t="s">
        <v>3779</v>
      </c>
      <c r="F64" s="583" t="s">
        <v>3780</v>
      </c>
      <c r="G64" s="583" t="s">
        <v>2749</v>
      </c>
      <c r="H64" s="583" t="s">
        <v>2817</v>
      </c>
      <c r="I64" s="583" t="s">
        <v>3781</v>
      </c>
      <c r="J64" s="583" t="s">
        <v>3782</v>
      </c>
      <c r="K64" s="583" t="s">
        <v>2771</v>
      </c>
      <c r="L64" s="583" t="s">
        <v>3406</v>
      </c>
      <c r="M64" s="583">
        <v>8</v>
      </c>
      <c r="N64" s="584"/>
    </row>
    <row r="65" spans="1:14" ht="90" hidden="1" x14ac:dyDescent="0.25">
      <c r="A65" s="589" t="s">
        <v>3783</v>
      </c>
      <c r="B65" s="593" t="s">
        <v>3784</v>
      </c>
      <c r="C65" s="592" t="s">
        <v>3400</v>
      </c>
      <c r="D65" s="592" t="s">
        <v>2850</v>
      </c>
      <c r="E65" s="583" t="s">
        <v>3785</v>
      </c>
      <c r="F65" s="583" t="s">
        <v>3786</v>
      </c>
      <c r="G65" s="583" t="s">
        <v>2749</v>
      </c>
      <c r="H65" s="583" t="s">
        <v>2844</v>
      </c>
      <c r="I65" s="583" t="s">
        <v>3787</v>
      </c>
      <c r="J65" s="583" t="s">
        <v>3788</v>
      </c>
      <c r="K65" s="583" t="s">
        <v>3789</v>
      </c>
      <c r="L65" s="583" t="s">
        <v>1104</v>
      </c>
      <c r="M65" s="583">
        <v>1.77</v>
      </c>
      <c r="N65" s="584"/>
    </row>
    <row r="66" spans="1:14" ht="90" hidden="1" x14ac:dyDescent="0.25">
      <c r="A66" s="589" t="s">
        <v>3790</v>
      </c>
      <c r="B66" s="593" t="s">
        <v>3791</v>
      </c>
      <c r="C66" s="592" t="s">
        <v>3400</v>
      </c>
      <c r="D66" s="592" t="s">
        <v>2746</v>
      </c>
      <c r="E66" s="583" t="s">
        <v>3792</v>
      </c>
      <c r="F66" s="583" t="s">
        <v>3793</v>
      </c>
      <c r="G66" s="583" t="s">
        <v>2749</v>
      </c>
      <c r="H66" s="583" t="s">
        <v>3034</v>
      </c>
      <c r="I66" s="583" t="s">
        <v>3794</v>
      </c>
      <c r="J66" s="583" t="s">
        <v>3795</v>
      </c>
      <c r="K66" s="583" t="s">
        <v>2786</v>
      </c>
      <c r="L66" s="583" t="s">
        <v>3406</v>
      </c>
      <c r="M66" s="583">
        <v>8</v>
      </c>
      <c r="N66" s="584"/>
    </row>
    <row r="67" spans="1:14" ht="90" hidden="1" x14ac:dyDescent="0.25">
      <c r="A67" s="589" t="s">
        <v>3796</v>
      </c>
      <c r="B67" s="593" t="s">
        <v>3797</v>
      </c>
      <c r="C67" s="592" t="s">
        <v>3400</v>
      </c>
      <c r="D67" s="592" t="s">
        <v>2746</v>
      </c>
      <c r="E67" s="583" t="s">
        <v>3798</v>
      </c>
      <c r="F67" s="583" t="s">
        <v>3799</v>
      </c>
      <c r="G67" s="583" t="s">
        <v>2749</v>
      </c>
      <c r="H67" s="583" t="s">
        <v>2759</v>
      </c>
      <c r="I67" s="583" t="s">
        <v>3800</v>
      </c>
      <c r="J67" s="583" t="s">
        <v>3801</v>
      </c>
      <c r="K67" s="583" t="s">
        <v>2812</v>
      </c>
      <c r="L67" s="583" t="s">
        <v>3406</v>
      </c>
      <c r="M67" s="583">
        <v>9.9</v>
      </c>
      <c r="N67" s="584"/>
    </row>
    <row r="68" spans="1:14" ht="90" hidden="1" x14ac:dyDescent="0.25">
      <c r="A68" s="589" t="s">
        <v>3802</v>
      </c>
      <c r="B68" s="593" t="s">
        <v>3803</v>
      </c>
      <c r="C68" s="592" t="s">
        <v>3400</v>
      </c>
      <c r="D68" s="592" t="s">
        <v>2746</v>
      </c>
      <c r="E68" s="583" t="s">
        <v>3804</v>
      </c>
      <c r="F68" s="583" t="s">
        <v>3805</v>
      </c>
      <c r="G68" s="583" t="s">
        <v>2749</v>
      </c>
      <c r="H68" s="583" t="s">
        <v>2844</v>
      </c>
      <c r="I68" s="583" t="s">
        <v>3806</v>
      </c>
      <c r="J68" s="583" t="s">
        <v>3807</v>
      </c>
      <c r="K68" s="583" t="s">
        <v>2786</v>
      </c>
      <c r="L68" s="583" t="s">
        <v>3406</v>
      </c>
      <c r="M68" s="583">
        <v>8</v>
      </c>
      <c r="N68" s="584"/>
    </row>
    <row r="69" spans="1:14" ht="90" hidden="1" x14ac:dyDescent="0.25">
      <c r="A69" s="589" t="s">
        <v>3808</v>
      </c>
      <c r="B69" s="593" t="s">
        <v>3809</v>
      </c>
      <c r="C69" s="592" t="s">
        <v>3400</v>
      </c>
      <c r="D69" s="592" t="s">
        <v>2746</v>
      </c>
      <c r="E69" s="583" t="s">
        <v>3810</v>
      </c>
      <c r="F69" s="583" t="s">
        <v>3811</v>
      </c>
      <c r="G69" s="583" t="s">
        <v>2749</v>
      </c>
      <c r="H69" s="583" t="s">
        <v>2844</v>
      </c>
      <c r="I69" s="583" t="s">
        <v>3812</v>
      </c>
      <c r="J69" s="583" t="s">
        <v>3813</v>
      </c>
      <c r="K69" s="583" t="s">
        <v>2786</v>
      </c>
      <c r="L69" s="583" t="s">
        <v>3406</v>
      </c>
      <c r="M69" s="583">
        <v>16</v>
      </c>
      <c r="N69" s="584"/>
    </row>
    <row r="70" spans="1:14" ht="90" hidden="1" x14ac:dyDescent="0.25">
      <c r="A70" s="589" t="s">
        <v>3814</v>
      </c>
      <c r="B70" s="593" t="s">
        <v>3815</v>
      </c>
      <c r="C70" s="592" t="s">
        <v>3400</v>
      </c>
      <c r="D70" s="592" t="s">
        <v>2746</v>
      </c>
      <c r="E70" s="583" t="s">
        <v>3816</v>
      </c>
      <c r="F70" s="583" t="s">
        <v>3817</v>
      </c>
      <c r="G70" s="583" t="s">
        <v>2749</v>
      </c>
      <c r="H70" s="583" t="s">
        <v>2844</v>
      </c>
      <c r="I70" s="583" t="s">
        <v>3818</v>
      </c>
      <c r="J70" s="583" t="s">
        <v>3819</v>
      </c>
      <c r="K70" s="583" t="s">
        <v>2786</v>
      </c>
      <c r="L70" s="583" t="s">
        <v>3406</v>
      </c>
      <c r="M70" s="583">
        <v>16</v>
      </c>
      <c r="N70" s="584"/>
    </row>
    <row r="71" spans="1:14" ht="90" hidden="1" x14ac:dyDescent="0.25">
      <c r="A71" s="589" t="s">
        <v>3820</v>
      </c>
      <c r="B71" s="593" t="s">
        <v>3821</v>
      </c>
      <c r="C71" s="592" t="s">
        <v>3400</v>
      </c>
      <c r="D71" s="592" t="s">
        <v>2746</v>
      </c>
      <c r="E71" s="583" t="s">
        <v>3822</v>
      </c>
      <c r="F71" s="583" t="s">
        <v>3823</v>
      </c>
      <c r="G71" s="583" t="s">
        <v>2749</v>
      </c>
      <c r="H71" s="583" t="s">
        <v>2844</v>
      </c>
      <c r="I71" s="583" t="s">
        <v>2940</v>
      </c>
      <c r="J71" s="583" t="s">
        <v>3824</v>
      </c>
      <c r="K71" s="583" t="s">
        <v>2786</v>
      </c>
      <c r="L71" s="583" t="s">
        <v>3406</v>
      </c>
      <c r="M71" s="583">
        <v>8</v>
      </c>
      <c r="N71" s="584"/>
    </row>
    <row r="72" spans="1:14" ht="90" hidden="1" x14ac:dyDescent="0.25">
      <c r="A72" s="589" t="s">
        <v>3825</v>
      </c>
      <c r="B72" s="593" t="s">
        <v>3826</v>
      </c>
      <c r="C72" s="592" t="s">
        <v>3400</v>
      </c>
      <c r="D72" s="592" t="s">
        <v>2746</v>
      </c>
      <c r="E72" s="583" t="s">
        <v>3827</v>
      </c>
      <c r="F72" s="583" t="s">
        <v>3828</v>
      </c>
      <c r="G72" s="583" t="s">
        <v>2749</v>
      </c>
      <c r="H72" s="583" t="s">
        <v>2844</v>
      </c>
      <c r="I72" s="583" t="s">
        <v>3829</v>
      </c>
      <c r="J72" s="583" t="s">
        <v>3830</v>
      </c>
      <c r="K72" s="583" t="s">
        <v>2786</v>
      </c>
      <c r="L72" s="583" t="s">
        <v>3406</v>
      </c>
      <c r="M72" s="583">
        <v>4</v>
      </c>
      <c r="N72" s="584"/>
    </row>
    <row r="73" spans="1:14" ht="90" hidden="1" x14ac:dyDescent="0.25">
      <c r="A73" s="589" t="s">
        <v>3831</v>
      </c>
      <c r="B73" s="593" t="s">
        <v>3832</v>
      </c>
      <c r="C73" s="592" t="s">
        <v>3400</v>
      </c>
      <c r="D73" s="592" t="s">
        <v>2746</v>
      </c>
      <c r="E73" s="583" t="s">
        <v>3833</v>
      </c>
      <c r="F73" s="583" t="s">
        <v>3834</v>
      </c>
      <c r="G73" s="583" t="s">
        <v>2749</v>
      </c>
      <c r="H73" s="583" t="s">
        <v>2817</v>
      </c>
      <c r="I73" s="583" t="s">
        <v>3835</v>
      </c>
      <c r="J73" s="583" t="s">
        <v>3836</v>
      </c>
      <c r="K73" s="583" t="s">
        <v>2786</v>
      </c>
      <c r="L73" s="583" t="s">
        <v>3406</v>
      </c>
      <c r="M73" s="583">
        <v>8</v>
      </c>
      <c r="N73" s="584"/>
    </row>
    <row r="74" spans="1:14" ht="90" hidden="1" x14ac:dyDescent="0.25">
      <c r="A74" s="589" t="s">
        <v>3831</v>
      </c>
      <c r="B74" s="593" t="s">
        <v>3837</v>
      </c>
      <c r="C74" s="592" t="s">
        <v>3400</v>
      </c>
      <c r="D74" s="592" t="s">
        <v>2746</v>
      </c>
      <c r="E74" s="583" t="s">
        <v>3838</v>
      </c>
      <c r="F74" s="583" t="s">
        <v>3839</v>
      </c>
      <c r="G74" s="583" t="s">
        <v>2749</v>
      </c>
      <c r="H74" s="583" t="s">
        <v>1191</v>
      </c>
      <c r="I74" s="583" t="s">
        <v>3840</v>
      </c>
      <c r="J74" s="583" t="s">
        <v>3841</v>
      </c>
      <c r="K74" s="583" t="s">
        <v>2786</v>
      </c>
      <c r="L74" s="583" t="s">
        <v>3406</v>
      </c>
      <c r="M74" s="583">
        <v>24</v>
      </c>
      <c r="N74" s="584"/>
    </row>
    <row r="75" spans="1:14" ht="90" hidden="1" x14ac:dyDescent="0.25">
      <c r="A75" s="589" t="s">
        <v>3831</v>
      </c>
      <c r="B75" s="593" t="s">
        <v>3837</v>
      </c>
      <c r="C75" s="592" t="s">
        <v>3400</v>
      </c>
      <c r="D75" s="592" t="s">
        <v>2746</v>
      </c>
      <c r="E75" s="583" t="s">
        <v>3842</v>
      </c>
      <c r="F75" s="583" t="s">
        <v>3843</v>
      </c>
      <c r="G75" s="583" t="s">
        <v>2749</v>
      </c>
      <c r="H75" s="583" t="s">
        <v>1191</v>
      </c>
      <c r="I75" s="583" t="s">
        <v>3844</v>
      </c>
      <c r="J75" s="583" t="s">
        <v>3845</v>
      </c>
      <c r="K75" s="583" t="s">
        <v>2786</v>
      </c>
      <c r="L75" s="583" t="s">
        <v>3406</v>
      </c>
      <c r="N75" s="584"/>
    </row>
    <row r="76" spans="1:14" ht="90" hidden="1" x14ac:dyDescent="0.25">
      <c r="A76" s="589" t="s">
        <v>3846</v>
      </c>
      <c r="B76" s="593" t="s">
        <v>3847</v>
      </c>
      <c r="C76" s="592" t="s">
        <v>3400</v>
      </c>
      <c r="D76" s="592" t="s">
        <v>2746</v>
      </c>
      <c r="E76" s="583" t="s">
        <v>3848</v>
      </c>
      <c r="F76" s="583" t="s">
        <v>3849</v>
      </c>
      <c r="G76" s="583" t="s">
        <v>2749</v>
      </c>
      <c r="H76" s="583" t="s">
        <v>2844</v>
      </c>
      <c r="I76" s="583" t="s">
        <v>3850</v>
      </c>
      <c r="J76" s="583" t="s">
        <v>3851</v>
      </c>
      <c r="K76" s="583" t="s">
        <v>2812</v>
      </c>
      <c r="L76" s="583" t="s">
        <v>3406</v>
      </c>
      <c r="M76" s="583">
        <v>6.21</v>
      </c>
      <c r="N76" s="584"/>
    </row>
    <row r="77" spans="1:14" ht="90" hidden="1" x14ac:dyDescent="0.25">
      <c r="A77" s="589" t="s">
        <v>3852</v>
      </c>
      <c r="B77" s="593" t="s">
        <v>3853</v>
      </c>
      <c r="C77" s="592" t="s">
        <v>3400</v>
      </c>
      <c r="D77" s="592" t="s">
        <v>2746</v>
      </c>
      <c r="E77" s="583" t="s">
        <v>3854</v>
      </c>
      <c r="F77" s="583" t="s">
        <v>3855</v>
      </c>
      <c r="G77" s="583" t="s">
        <v>2749</v>
      </c>
      <c r="H77" s="583" t="s">
        <v>2844</v>
      </c>
      <c r="I77" s="583" t="s">
        <v>3856</v>
      </c>
      <c r="J77" s="583" t="s">
        <v>3857</v>
      </c>
      <c r="K77" s="583" t="s">
        <v>2820</v>
      </c>
      <c r="L77" s="583" t="s">
        <v>3406</v>
      </c>
      <c r="M77" s="583">
        <v>9.68</v>
      </c>
      <c r="N77" s="584"/>
    </row>
    <row r="78" spans="1:14" ht="90" hidden="1" x14ac:dyDescent="0.25">
      <c r="A78" s="589" t="s">
        <v>3858</v>
      </c>
      <c r="B78" s="593" t="s">
        <v>3859</v>
      </c>
      <c r="C78" s="592" t="s">
        <v>3400</v>
      </c>
      <c r="D78" s="592" t="s">
        <v>2746</v>
      </c>
      <c r="E78" s="583" t="s">
        <v>3860</v>
      </c>
      <c r="F78" s="583" t="s">
        <v>3861</v>
      </c>
      <c r="G78" s="583" t="s">
        <v>2749</v>
      </c>
      <c r="H78" s="583" t="s">
        <v>2844</v>
      </c>
      <c r="I78" s="583" t="s">
        <v>3862</v>
      </c>
      <c r="J78" s="583" t="s">
        <v>3863</v>
      </c>
      <c r="K78" s="583" t="s">
        <v>2786</v>
      </c>
      <c r="L78" s="583" t="s">
        <v>3406</v>
      </c>
      <c r="N78" s="584"/>
    </row>
    <row r="79" spans="1:14" ht="75" hidden="1" x14ac:dyDescent="0.25">
      <c r="A79" s="589" t="s">
        <v>3864</v>
      </c>
      <c r="B79" s="593" t="s">
        <v>3865</v>
      </c>
      <c r="C79" s="592" t="s">
        <v>3400</v>
      </c>
      <c r="D79" s="592" t="s">
        <v>2746</v>
      </c>
      <c r="E79" s="583" t="s">
        <v>3866</v>
      </c>
      <c r="F79" s="583" t="s">
        <v>3867</v>
      </c>
      <c r="G79" s="583" t="s">
        <v>2749</v>
      </c>
      <c r="H79" s="583" t="s">
        <v>2750</v>
      </c>
      <c r="I79" s="583" t="s">
        <v>3868</v>
      </c>
      <c r="J79" s="583" t="s">
        <v>3869</v>
      </c>
      <c r="K79" s="583" t="s">
        <v>2753</v>
      </c>
      <c r="L79" s="583" t="s">
        <v>2754</v>
      </c>
      <c r="M79" s="583">
        <v>8</v>
      </c>
      <c r="N79" s="584"/>
    </row>
    <row r="80" spans="1:14" ht="90" hidden="1" x14ac:dyDescent="0.25">
      <c r="A80" s="589" t="s">
        <v>3864</v>
      </c>
      <c r="B80" s="593" t="s">
        <v>3865</v>
      </c>
      <c r="C80" s="592" t="s">
        <v>3400</v>
      </c>
      <c r="D80" s="592" t="s">
        <v>2746</v>
      </c>
      <c r="E80" s="583" t="s">
        <v>3870</v>
      </c>
      <c r="F80" s="583" t="s">
        <v>3871</v>
      </c>
      <c r="G80" s="583" t="s">
        <v>2749</v>
      </c>
      <c r="H80" s="583" t="s">
        <v>1191</v>
      </c>
      <c r="I80" s="583" t="s">
        <v>3872</v>
      </c>
      <c r="J80" s="583" t="s">
        <v>3873</v>
      </c>
      <c r="K80" s="583" t="s">
        <v>3490</v>
      </c>
      <c r="L80" s="583" t="s">
        <v>3406</v>
      </c>
      <c r="M80" s="583">
        <v>19.2</v>
      </c>
      <c r="N80" s="584"/>
    </row>
    <row r="81" spans="1:14" ht="90" hidden="1" x14ac:dyDescent="0.25">
      <c r="A81" s="589" t="s">
        <v>3874</v>
      </c>
      <c r="B81" s="593" t="s">
        <v>3875</v>
      </c>
      <c r="C81" s="592" t="s">
        <v>3400</v>
      </c>
      <c r="D81" s="592" t="s">
        <v>2746</v>
      </c>
      <c r="E81" s="583" t="s">
        <v>3876</v>
      </c>
      <c r="F81" s="583" t="s">
        <v>3877</v>
      </c>
      <c r="G81" s="583" t="s">
        <v>2749</v>
      </c>
      <c r="H81" s="583" t="s">
        <v>2817</v>
      </c>
      <c r="I81" s="583" t="s">
        <v>3878</v>
      </c>
      <c r="J81" s="583" t="s">
        <v>3879</v>
      </c>
      <c r="K81" s="583" t="s">
        <v>2786</v>
      </c>
      <c r="L81" s="583" t="s">
        <v>3406</v>
      </c>
      <c r="M81" s="583">
        <v>8</v>
      </c>
      <c r="N81" s="584"/>
    </row>
    <row r="82" spans="1:14" ht="90" hidden="1" x14ac:dyDescent="0.25">
      <c r="A82" s="589" t="s">
        <v>3880</v>
      </c>
      <c r="B82" s="593" t="s">
        <v>3881</v>
      </c>
      <c r="C82" s="592" t="s">
        <v>3400</v>
      </c>
      <c r="D82" s="592" t="s">
        <v>2746</v>
      </c>
      <c r="E82" s="583" t="s">
        <v>3882</v>
      </c>
      <c r="F82" s="583" t="s">
        <v>3883</v>
      </c>
      <c r="G82" s="583" t="s">
        <v>2749</v>
      </c>
      <c r="H82" s="583" t="s">
        <v>3034</v>
      </c>
      <c r="I82" s="583" t="s">
        <v>3884</v>
      </c>
      <c r="J82" s="583" t="s">
        <v>3885</v>
      </c>
      <c r="K82" s="583" t="s">
        <v>2820</v>
      </c>
      <c r="L82" s="583" t="s">
        <v>2763</v>
      </c>
      <c r="M82" s="583">
        <v>29.7</v>
      </c>
      <c r="N82" s="584"/>
    </row>
    <row r="83" spans="1:14" ht="90" hidden="1" x14ac:dyDescent="0.25">
      <c r="A83" s="589" t="s">
        <v>3886</v>
      </c>
      <c r="B83" s="593" t="s">
        <v>3887</v>
      </c>
      <c r="C83" s="592" t="s">
        <v>3400</v>
      </c>
      <c r="D83" s="592" t="s">
        <v>2746</v>
      </c>
      <c r="E83" s="583" t="s">
        <v>3888</v>
      </c>
      <c r="F83" s="583" t="s">
        <v>3889</v>
      </c>
      <c r="G83" s="583" t="s">
        <v>2749</v>
      </c>
      <c r="H83" s="583" t="s">
        <v>2759</v>
      </c>
      <c r="I83" s="583" t="s">
        <v>3890</v>
      </c>
      <c r="J83" s="583" t="s">
        <v>3891</v>
      </c>
      <c r="K83" s="583" t="s">
        <v>3269</v>
      </c>
      <c r="L83" s="583" t="s">
        <v>3406</v>
      </c>
      <c r="M83" s="583">
        <v>34.29</v>
      </c>
      <c r="N83" s="584"/>
    </row>
    <row r="84" spans="1:14" ht="90" hidden="1" x14ac:dyDescent="0.25">
      <c r="A84" s="589" t="s">
        <v>3892</v>
      </c>
      <c r="B84" s="593" t="s">
        <v>3893</v>
      </c>
      <c r="C84" s="592" t="s">
        <v>3400</v>
      </c>
      <c r="D84" s="592" t="s">
        <v>2746</v>
      </c>
      <c r="E84" s="583" t="s">
        <v>3894</v>
      </c>
      <c r="F84" s="583" t="s">
        <v>3895</v>
      </c>
      <c r="G84" s="583" t="s">
        <v>2749</v>
      </c>
      <c r="H84" s="583" t="s">
        <v>3034</v>
      </c>
      <c r="I84" s="583" t="s">
        <v>3896</v>
      </c>
      <c r="J84" s="583" t="s">
        <v>3897</v>
      </c>
      <c r="K84" s="583" t="s">
        <v>3727</v>
      </c>
      <c r="L84" s="583" t="s">
        <v>3406</v>
      </c>
      <c r="M84" s="583">
        <v>12</v>
      </c>
      <c r="N84" s="584"/>
    </row>
    <row r="85" spans="1:14" ht="90" hidden="1" x14ac:dyDescent="0.25">
      <c r="A85" s="589" t="s">
        <v>3898</v>
      </c>
      <c r="B85" s="593" t="s">
        <v>3899</v>
      </c>
      <c r="C85" s="592" t="s">
        <v>3400</v>
      </c>
      <c r="D85" s="592" t="s">
        <v>2746</v>
      </c>
      <c r="E85" s="583" t="s">
        <v>3900</v>
      </c>
      <c r="F85" s="583" t="s">
        <v>3901</v>
      </c>
      <c r="G85" s="583" t="s">
        <v>2749</v>
      </c>
      <c r="H85" s="583" t="s">
        <v>2759</v>
      </c>
      <c r="I85" s="583" t="s">
        <v>3902</v>
      </c>
      <c r="J85" s="583" t="s">
        <v>3903</v>
      </c>
      <c r="K85" s="583" t="s">
        <v>2786</v>
      </c>
      <c r="L85" s="583" t="s">
        <v>3406</v>
      </c>
      <c r="M85" s="583">
        <v>35.43</v>
      </c>
      <c r="N85" s="584"/>
    </row>
    <row r="86" spans="1:14" ht="90" hidden="1" x14ac:dyDescent="0.25">
      <c r="A86" s="589" t="s">
        <v>3904</v>
      </c>
      <c r="B86" s="593" t="s">
        <v>3905</v>
      </c>
      <c r="C86" s="592" t="s">
        <v>3400</v>
      </c>
      <c r="D86" s="592" t="s">
        <v>2850</v>
      </c>
      <c r="E86" s="583" t="s">
        <v>3906</v>
      </c>
      <c r="F86" s="583" t="s">
        <v>3907</v>
      </c>
      <c r="G86" s="583" t="s">
        <v>2749</v>
      </c>
      <c r="H86" s="583" t="s">
        <v>2759</v>
      </c>
      <c r="I86" s="583" t="s">
        <v>3908</v>
      </c>
      <c r="J86" s="583" t="s">
        <v>3909</v>
      </c>
      <c r="K86" s="583" t="s">
        <v>3269</v>
      </c>
      <c r="L86" s="583" t="s">
        <v>3406</v>
      </c>
      <c r="M86" s="583">
        <v>2.41</v>
      </c>
      <c r="N86" s="584"/>
    </row>
    <row r="87" spans="1:14" ht="90" hidden="1" x14ac:dyDescent="0.25">
      <c r="A87" s="589" t="s">
        <v>3910</v>
      </c>
      <c r="B87" s="593" t="s">
        <v>3911</v>
      </c>
      <c r="C87" s="592" t="s">
        <v>3400</v>
      </c>
      <c r="D87" s="592" t="s">
        <v>2850</v>
      </c>
      <c r="E87" s="583" t="s">
        <v>3912</v>
      </c>
      <c r="F87" s="583" t="s">
        <v>3913</v>
      </c>
      <c r="G87" s="583" t="s">
        <v>2749</v>
      </c>
      <c r="H87" s="583" t="s">
        <v>2759</v>
      </c>
      <c r="I87" s="583" t="s">
        <v>3914</v>
      </c>
      <c r="J87" s="583" t="s">
        <v>3915</v>
      </c>
      <c r="K87" s="583" t="s">
        <v>3916</v>
      </c>
      <c r="L87" s="583" t="s">
        <v>3917</v>
      </c>
      <c r="M87" s="583">
        <v>3.23</v>
      </c>
      <c r="N87" s="584"/>
    </row>
    <row r="88" spans="1:14" ht="90" hidden="1" x14ac:dyDescent="0.25">
      <c r="A88" s="589" t="s">
        <v>3918</v>
      </c>
      <c r="B88" s="593" t="s">
        <v>3919</v>
      </c>
      <c r="C88" s="592" t="s">
        <v>3400</v>
      </c>
      <c r="D88" s="592" t="s">
        <v>2746</v>
      </c>
      <c r="E88" s="583" t="s">
        <v>3920</v>
      </c>
      <c r="F88" s="583" t="s">
        <v>3921</v>
      </c>
      <c r="G88" s="583" t="s">
        <v>2749</v>
      </c>
      <c r="H88" s="583" t="s">
        <v>3034</v>
      </c>
      <c r="I88" s="583" t="s">
        <v>3922</v>
      </c>
      <c r="J88" s="583" t="s">
        <v>3923</v>
      </c>
      <c r="K88" s="583" t="s">
        <v>3364</v>
      </c>
      <c r="L88" s="583" t="s">
        <v>3406</v>
      </c>
      <c r="M88" s="583">
        <v>14.3</v>
      </c>
      <c r="N88" s="584"/>
    </row>
    <row r="89" spans="1:14" ht="90" hidden="1" x14ac:dyDescent="0.25">
      <c r="A89" s="589" t="s">
        <v>3924</v>
      </c>
      <c r="B89" s="593" t="s">
        <v>3925</v>
      </c>
      <c r="C89" s="592" t="s">
        <v>3400</v>
      </c>
      <c r="D89" s="592" t="s">
        <v>2746</v>
      </c>
      <c r="E89" s="583" t="s">
        <v>3926</v>
      </c>
      <c r="F89" s="583" t="s">
        <v>3927</v>
      </c>
      <c r="G89" s="583" t="s">
        <v>2749</v>
      </c>
      <c r="H89" s="583" t="s">
        <v>3034</v>
      </c>
      <c r="I89" s="583" t="s">
        <v>3928</v>
      </c>
      <c r="J89" s="583" t="s">
        <v>3929</v>
      </c>
      <c r="K89" s="583" t="s">
        <v>2847</v>
      </c>
      <c r="L89" s="583" t="s">
        <v>3406</v>
      </c>
      <c r="M89" s="583">
        <v>12.65</v>
      </c>
      <c r="N89" s="584"/>
    </row>
    <row r="90" spans="1:14" ht="90" hidden="1" x14ac:dyDescent="0.25">
      <c r="A90" s="589" t="s">
        <v>3930</v>
      </c>
      <c r="B90" s="593" t="s">
        <v>3931</v>
      </c>
      <c r="C90" s="592" t="s">
        <v>3400</v>
      </c>
      <c r="D90" s="592" t="s">
        <v>2746</v>
      </c>
      <c r="E90" s="583" t="s">
        <v>3932</v>
      </c>
      <c r="F90" s="583" t="s">
        <v>3933</v>
      </c>
      <c r="G90" s="583" t="s">
        <v>2749</v>
      </c>
      <c r="H90" s="583" t="s">
        <v>2809</v>
      </c>
      <c r="I90" s="583" t="s">
        <v>3934</v>
      </c>
      <c r="J90" s="583" t="s">
        <v>3935</v>
      </c>
      <c r="K90" s="583" t="s">
        <v>2962</v>
      </c>
      <c r="L90" s="583" t="s">
        <v>3406</v>
      </c>
      <c r="M90" s="583">
        <v>4.5</v>
      </c>
      <c r="N90" s="584"/>
    </row>
    <row r="91" spans="1:14" ht="90" hidden="1" x14ac:dyDescent="0.25">
      <c r="A91" s="589" t="s">
        <v>3936</v>
      </c>
      <c r="B91" s="593" t="s">
        <v>3937</v>
      </c>
      <c r="C91" s="592" t="s">
        <v>3400</v>
      </c>
      <c r="D91" s="592" t="s">
        <v>2850</v>
      </c>
      <c r="E91" s="583" t="s">
        <v>3938</v>
      </c>
      <c r="F91" s="583" t="s">
        <v>3939</v>
      </c>
      <c r="G91" s="583" t="s">
        <v>2749</v>
      </c>
      <c r="H91" s="583" t="s">
        <v>2759</v>
      </c>
      <c r="I91" s="583" t="s">
        <v>3940</v>
      </c>
      <c r="J91" s="583" t="s">
        <v>3941</v>
      </c>
      <c r="K91" s="583" t="s">
        <v>2786</v>
      </c>
      <c r="L91" s="583" t="s">
        <v>1104</v>
      </c>
      <c r="M91" s="583">
        <v>1.1399999999999999</v>
      </c>
      <c r="N91" s="584"/>
    </row>
    <row r="92" spans="1:14" ht="90" hidden="1" x14ac:dyDescent="0.25">
      <c r="A92" s="589" t="s">
        <v>3942</v>
      </c>
      <c r="B92" s="593" t="s">
        <v>3943</v>
      </c>
      <c r="C92" s="592" t="s">
        <v>3400</v>
      </c>
      <c r="D92" s="592" t="s">
        <v>2746</v>
      </c>
      <c r="E92" s="583" t="s">
        <v>3944</v>
      </c>
      <c r="F92" s="583" t="s">
        <v>3945</v>
      </c>
      <c r="G92" s="583" t="s">
        <v>2749</v>
      </c>
      <c r="H92" s="583" t="s">
        <v>2759</v>
      </c>
      <c r="I92" s="583" t="s">
        <v>3946</v>
      </c>
      <c r="J92" s="583" t="s">
        <v>3947</v>
      </c>
      <c r="K92" s="583" t="s">
        <v>2839</v>
      </c>
      <c r="L92" s="583" t="s">
        <v>3406</v>
      </c>
      <c r="M92" s="583">
        <v>6.6</v>
      </c>
      <c r="N92" s="584"/>
    </row>
    <row r="93" spans="1:14" ht="90" hidden="1" x14ac:dyDescent="0.25">
      <c r="A93" s="589" t="s">
        <v>3948</v>
      </c>
      <c r="B93" s="593" t="s">
        <v>3949</v>
      </c>
      <c r="C93" s="592" t="s">
        <v>3400</v>
      </c>
      <c r="D93" s="592" t="s">
        <v>2746</v>
      </c>
      <c r="E93" s="583" t="s">
        <v>3950</v>
      </c>
      <c r="F93" s="583" t="s">
        <v>3951</v>
      </c>
      <c r="G93" s="583" t="s">
        <v>2749</v>
      </c>
      <c r="H93" s="583" t="s">
        <v>2759</v>
      </c>
      <c r="I93" s="583" t="s">
        <v>3952</v>
      </c>
      <c r="J93" s="583" t="s">
        <v>3953</v>
      </c>
      <c r="K93" s="583" t="s">
        <v>2862</v>
      </c>
      <c r="L93" s="583" t="s">
        <v>3406</v>
      </c>
      <c r="M93" s="583">
        <v>1.5</v>
      </c>
      <c r="N93" s="584"/>
    </row>
    <row r="94" spans="1:14" ht="90" hidden="1" x14ac:dyDescent="0.25">
      <c r="A94" s="589" t="s">
        <v>3954</v>
      </c>
      <c r="B94" s="593" t="s">
        <v>3955</v>
      </c>
      <c r="C94" s="592" t="s">
        <v>3400</v>
      </c>
      <c r="D94" s="592" t="s">
        <v>2746</v>
      </c>
      <c r="E94" s="583" t="s">
        <v>3956</v>
      </c>
      <c r="F94" s="583" t="s">
        <v>3957</v>
      </c>
      <c r="G94" s="583" t="s">
        <v>2749</v>
      </c>
      <c r="H94" s="583" t="s">
        <v>2768</v>
      </c>
      <c r="I94" s="583" t="s">
        <v>3958</v>
      </c>
      <c r="J94" s="583" t="s">
        <v>3959</v>
      </c>
      <c r="K94" s="583" t="s">
        <v>2786</v>
      </c>
      <c r="L94" s="583" t="s">
        <v>3406</v>
      </c>
      <c r="M94" s="583">
        <v>32</v>
      </c>
      <c r="N94" s="584"/>
    </row>
    <row r="95" spans="1:14" ht="90" hidden="1" x14ac:dyDescent="0.25">
      <c r="A95" s="589" t="s">
        <v>3960</v>
      </c>
      <c r="B95" s="593" t="s">
        <v>3961</v>
      </c>
      <c r="C95" s="592" t="s">
        <v>3400</v>
      </c>
      <c r="D95" s="592" t="s">
        <v>2746</v>
      </c>
      <c r="E95" s="583" t="s">
        <v>3962</v>
      </c>
      <c r="F95" s="583" t="s">
        <v>3963</v>
      </c>
      <c r="G95" s="583" t="s">
        <v>2749</v>
      </c>
      <c r="H95" s="583" t="s">
        <v>2768</v>
      </c>
      <c r="I95" s="583" t="s">
        <v>3964</v>
      </c>
      <c r="J95" s="583" t="s">
        <v>3965</v>
      </c>
      <c r="K95" s="583" t="s">
        <v>2786</v>
      </c>
      <c r="L95" s="583" t="s">
        <v>3406</v>
      </c>
      <c r="M95" s="583">
        <v>24</v>
      </c>
      <c r="N95" s="584"/>
    </row>
    <row r="96" spans="1:14" ht="90" hidden="1" x14ac:dyDescent="0.25">
      <c r="A96" s="589" t="s">
        <v>3966</v>
      </c>
      <c r="B96" s="593" t="s">
        <v>3967</v>
      </c>
      <c r="C96" s="592" t="s">
        <v>3400</v>
      </c>
      <c r="D96" s="592" t="s">
        <v>2746</v>
      </c>
      <c r="E96" s="583" t="s">
        <v>3968</v>
      </c>
      <c r="F96" s="583" t="s">
        <v>3969</v>
      </c>
      <c r="G96" s="583" t="s">
        <v>2749</v>
      </c>
      <c r="H96" s="583" t="s">
        <v>3034</v>
      </c>
      <c r="I96" s="583" t="s">
        <v>3970</v>
      </c>
      <c r="J96" s="583" t="s">
        <v>3971</v>
      </c>
      <c r="K96" s="583" t="s">
        <v>2786</v>
      </c>
      <c r="L96" s="583" t="s">
        <v>3406</v>
      </c>
      <c r="M96" s="583">
        <v>8</v>
      </c>
      <c r="N96" s="584"/>
    </row>
    <row r="97" spans="1:14" ht="90" hidden="1" x14ac:dyDescent="0.25">
      <c r="A97" s="589" t="s">
        <v>3972</v>
      </c>
      <c r="B97" s="593" t="s">
        <v>3973</v>
      </c>
      <c r="C97" s="592" t="s">
        <v>3400</v>
      </c>
      <c r="D97" s="592" t="s">
        <v>2746</v>
      </c>
      <c r="E97" s="583" t="s">
        <v>3974</v>
      </c>
      <c r="F97" s="583" t="s">
        <v>3975</v>
      </c>
      <c r="G97" s="583" t="s">
        <v>2749</v>
      </c>
      <c r="H97" s="583" t="s">
        <v>2809</v>
      </c>
      <c r="I97" s="583" t="s">
        <v>3976</v>
      </c>
      <c r="J97" s="583" t="s">
        <v>3977</v>
      </c>
      <c r="K97" s="583" t="s">
        <v>2862</v>
      </c>
      <c r="L97" s="583" t="s">
        <v>3406</v>
      </c>
      <c r="M97" s="583">
        <v>4.5</v>
      </c>
      <c r="N97" s="584"/>
    </row>
    <row r="98" spans="1:14" ht="90" hidden="1" x14ac:dyDescent="0.25">
      <c r="A98" s="589" t="s">
        <v>3978</v>
      </c>
      <c r="B98" s="593" t="s">
        <v>3979</v>
      </c>
      <c r="C98" s="592" t="s">
        <v>3400</v>
      </c>
      <c r="D98" s="592" t="s">
        <v>2746</v>
      </c>
      <c r="E98" s="583" t="s">
        <v>3980</v>
      </c>
      <c r="F98" s="583" t="s">
        <v>3981</v>
      </c>
      <c r="G98" s="583" t="s">
        <v>2749</v>
      </c>
      <c r="H98" s="583" t="s">
        <v>2809</v>
      </c>
      <c r="I98" s="583" t="s">
        <v>3982</v>
      </c>
      <c r="J98" s="583" t="s">
        <v>3983</v>
      </c>
      <c r="K98" s="583" t="s">
        <v>2862</v>
      </c>
      <c r="L98" s="583" t="s">
        <v>3406</v>
      </c>
      <c r="M98" s="583">
        <v>8.67</v>
      </c>
      <c r="N98" s="584"/>
    </row>
    <row r="99" spans="1:14" ht="135" hidden="1" x14ac:dyDescent="0.25">
      <c r="A99" s="589" t="s">
        <v>3984</v>
      </c>
      <c r="B99" s="593" t="s">
        <v>3985</v>
      </c>
      <c r="C99" s="592" t="s">
        <v>3400</v>
      </c>
      <c r="D99" s="592" t="s">
        <v>2746</v>
      </c>
      <c r="E99" s="583" t="s">
        <v>3986</v>
      </c>
      <c r="F99" s="583" t="s">
        <v>3987</v>
      </c>
      <c r="G99" s="583" t="s">
        <v>2749</v>
      </c>
      <c r="H99" s="583" t="s">
        <v>2893</v>
      </c>
      <c r="I99" s="583" t="s">
        <v>3988</v>
      </c>
      <c r="J99" s="583" t="s">
        <v>3989</v>
      </c>
      <c r="K99" s="583" t="s">
        <v>2793</v>
      </c>
      <c r="L99" s="583" t="s">
        <v>3406</v>
      </c>
      <c r="M99" s="583">
        <v>4.7300000000000004</v>
      </c>
      <c r="N99" s="584"/>
    </row>
    <row r="100" spans="1:14" ht="90" hidden="1" x14ac:dyDescent="0.25">
      <c r="A100" s="589" t="s">
        <v>3990</v>
      </c>
      <c r="B100" s="593" t="s">
        <v>3991</v>
      </c>
      <c r="C100" s="592" t="s">
        <v>3400</v>
      </c>
      <c r="D100" s="592" t="s">
        <v>2746</v>
      </c>
      <c r="E100" s="583" t="s">
        <v>3992</v>
      </c>
      <c r="F100" s="583" t="s">
        <v>3993</v>
      </c>
      <c r="G100" s="583" t="s">
        <v>2749</v>
      </c>
      <c r="H100" s="583" t="s">
        <v>3034</v>
      </c>
      <c r="I100" s="583" t="s">
        <v>3994</v>
      </c>
      <c r="J100" s="583" t="s">
        <v>3995</v>
      </c>
      <c r="K100" s="583" t="s">
        <v>2776</v>
      </c>
      <c r="L100" s="583" t="s">
        <v>3406</v>
      </c>
      <c r="M100" s="583">
        <v>6.6</v>
      </c>
      <c r="N100" s="584"/>
    </row>
    <row r="101" spans="1:14" ht="90" hidden="1" x14ac:dyDescent="0.25">
      <c r="A101" s="589" t="s">
        <v>3996</v>
      </c>
      <c r="B101" s="593" t="s">
        <v>3997</v>
      </c>
      <c r="C101" s="592" t="s">
        <v>3400</v>
      </c>
      <c r="D101" s="592" t="s">
        <v>2746</v>
      </c>
      <c r="E101" s="583" t="s">
        <v>3906</v>
      </c>
      <c r="F101" s="583" t="s">
        <v>3907</v>
      </c>
      <c r="G101" s="583" t="s">
        <v>2749</v>
      </c>
      <c r="H101" s="583" t="s">
        <v>2759</v>
      </c>
      <c r="I101" s="583" t="s">
        <v>3908</v>
      </c>
      <c r="J101" s="583" t="s">
        <v>3909</v>
      </c>
      <c r="K101" s="583" t="s">
        <v>3269</v>
      </c>
      <c r="L101" s="583" t="s">
        <v>3406</v>
      </c>
      <c r="M101" s="583">
        <v>15</v>
      </c>
      <c r="N101" s="584"/>
    </row>
    <row r="102" spans="1:14" ht="90" hidden="1" x14ac:dyDescent="0.25">
      <c r="A102" s="589" t="s">
        <v>3998</v>
      </c>
      <c r="B102" s="593" t="s">
        <v>3999</v>
      </c>
      <c r="C102" s="592" t="s">
        <v>3400</v>
      </c>
      <c r="D102" s="592" t="s">
        <v>2746</v>
      </c>
      <c r="E102" s="583" t="s">
        <v>4000</v>
      </c>
      <c r="F102" s="583" t="s">
        <v>4001</v>
      </c>
      <c r="G102" s="583" t="s">
        <v>2749</v>
      </c>
      <c r="H102" s="583" t="s">
        <v>2809</v>
      </c>
      <c r="I102" s="583" t="s">
        <v>4002</v>
      </c>
      <c r="J102" s="583" t="s">
        <v>4003</v>
      </c>
      <c r="K102" s="583" t="s">
        <v>2847</v>
      </c>
      <c r="L102" s="583" t="s">
        <v>3406</v>
      </c>
      <c r="M102" s="583">
        <v>3.3</v>
      </c>
      <c r="N102" s="584"/>
    </row>
    <row r="103" spans="1:14" ht="135" hidden="1" x14ac:dyDescent="0.25">
      <c r="A103" s="589" t="s">
        <v>4004</v>
      </c>
      <c r="B103" s="593" t="s">
        <v>4005</v>
      </c>
      <c r="C103" s="592" t="s">
        <v>3400</v>
      </c>
      <c r="D103" s="592" t="s">
        <v>2746</v>
      </c>
      <c r="E103" s="583" t="s">
        <v>4006</v>
      </c>
      <c r="F103" s="583" t="s">
        <v>4007</v>
      </c>
      <c r="G103" s="583" t="s">
        <v>2749</v>
      </c>
      <c r="H103" s="583" t="s">
        <v>2893</v>
      </c>
      <c r="I103" s="583" t="s">
        <v>4008</v>
      </c>
      <c r="J103" s="583" t="s">
        <v>4009</v>
      </c>
      <c r="K103" s="583" t="s">
        <v>2902</v>
      </c>
      <c r="L103" s="583" t="s">
        <v>3406</v>
      </c>
      <c r="M103" s="583">
        <v>6.6250099999999996</v>
      </c>
      <c r="N103" s="584"/>
    </row>
    <row r="104" spans="1:14" ht="90" hidden="1" x14ac:dyDescent="0.25">
      <c r="A104" s="589" t="s">
        <v>4004</v>
      </c>
      <c r="B104" s="593" t="s">
        <v>4010</v>
      </c>
      <c r="C104" s="592" t="s">
        <v>3400</v>
      </c>
      <c r="D104" s="592" t="s">
        <v>2746</v>
      </c>
      <c r="E104" s="583" t="s">
        <v>4011</v>
      </c>
      <c r="F104" s="583" t="s">
        <v>4012</v>
      </c>
      <c r="G104" s="583" t="s">
        <v>2749</v>
      </c>
      <c r="H104" s="583" t="s">
        <v>2759</v>
      </c>
      <c r="I104" s="583" t="s">
        <v>4013</v>
      </c>
      <c r="J104" s="583" t="s">
        <v>4014</v>
      </c>
      <c r="K104" s="583" t="s">
        <v>2786</v>
      </c>
      <c r="L104" s="583" t="s">
        <v>3406</v>
      </c>
      <c r="M104" s="583">
        <v>16</v>
      </c>
      <c r="N104" s="584"/>
    </row>
    <row r="105" spans="1:14" ht="90" hidden="1" x14ac:dyDescent="0.25">
      <c r="A105" s="589" t="s">
        <v>4015</v>
      </c>
      <c r="B105" s="593" t="s">
        <v>4016</v>
      </c>
      <c r="C105" s="592" t="s">
        <v>3400</v>
      </c>
      <c r="D105" s="592" t="s">
        <v>2746</v>
      </c>
      <c r="E105" s="583" t="s">
        <v>4017</v>
      </c>
      <c r="F105" s="583" t="s">
        <v>4018</v>
      </c>
      <c r="G105" s="583" t="s">
        <v>2749</v>
      </c>
      <c r="H105" s="583" t="s">
        <v>2750</v>
      </c>
      <c r="I105" s="583" t="s">
        <v>4019</v>
      </c>
      <c r="J105" s="583" t="s">
        <v>4020</v>
      </c>
      <c r="K105" s="583" t="s">
        <v>3223</v>
      </c>
      <c r="L105" s="583" t="s">
        <v>2754</v>
      </c>
      <c r="M105" s="583">
        <v>16</v>
      </c>
      <c r="N105" s="584"/>
    </row>
    <row r="106" spans="1:14" ht="90" hidden="1" x14ac:dyDescent="0.25">
      <c r="A106" s="589" t="s">
        <v>4021</v>
      </c>
      <c r="B106" s="593" t="s">
        <v>4022</v>
      </c>
      <c r="C106" s="592" t="s">
        <v>3400</v>
      </c>
      <c r="D106" s="592" t="s">
        <v>2746</v>
      </c>
      <c r="E106" s="583" t="s">
        <v>4023</v>
      </c>
      <c r="F106" s="583" t="s">
        <v>4024</v>
      </c>
      <c r="G106" s="583" t="s">
        <v>2749</v>
      </c>
      <c r="H106" s="583" t="s">
        <v>2759</v>
      </c>
      <c r="I106" s="583" t="s">
        <v>4025</v>
      </c>
      <c r="J106" s="583" t="s">
        <v>4026</v>
      </c>
      <c r="K106" s="583" t="s">
        <v>2820</v>
      </c>
      <c r="L106" s="583" t="s">
        <v>3406</v>
      </c>
      <c r="M106" s="583">
        <v>11</v>
      </c>
      <c r="N106" s="584"/>
    </row>
    <row r="107" spans="1:14" ht="90" hidden="1" x14ac:dyDescent="0.25">
      <c r="A107" s="589" t="s">
        <v>4027</v>
      </c>
      <c r="B107" s="593" t="s">
        <v>4028</v>
      </c>
      <c r="C107" s="592" t="s">
        <v>3400</v>
      </c>
      <c r="D107" s="592" t="s">
        <v>2746</v>
      </c>
      <c r="E107" s="583" t="s">
        <v>4029</v>
      </c>
      <c r="F107" s="583" t="s">
        <v>4030</v>
      </c>
      <c r="G107" s="583" t="s">
        <v>2749</v>
      </c>
      <c r="H107" s="583" t="s">
        <v>3034</v>
      </c>
      <c r="I107" s="583" t="s">
        <v>4031</v>
      </c>
      <c r="J107" s="583" t="s">
        <v>4032</v>
      </c>
      <c r="K107" s="583" t="s">
        <v>4033</v>
      </c>
      <c r="L107" s="583" t="s">
        <v>3406</v>
      </c>
      <c r="M107" s="583">
        <v>24</v>
      </c>
      <c r="N107" s="584"/>
    </row>
    <row r="108" spans="1:14" ht="90" hidden="1" x14ac:dyDescent="0.25">
      <c r="A108" s="589" t="s">
        <v>4034</v>
      </c>
      <c r="B108" s="593" t="s">
        <v>4035</v>
      </c>
      <c r="C108" s="592" t="s">
        <v>3400</v>
      </c>
      <c r="D108" s="592" t="s">
        <v>2746</v>
      </c>
      <c r="E108" s="583" t="s">
        <v>4036</v>
      </c>
      <c r="F108" s="583" t="s">
        <v>4037</v>
      </c>
      <c r="G108" s="583" t="s">
        <v>2749</v>
      </c>
      <c r="H108" s="583" t="s">
        <v>2844</v>
      </c>
      <c r="I108" s="583" t="s">
        <v>4038</v>
      </c>
      <c r="J108" s="583" t="s">
        <v>4039</v>
      </c>
      <c r="K108" s="583" t="s">
        <v>2786</v>
      </c>
      <c r="L108" s="583" t="s">
        <v>3406</v>
      </c>
      <c r="M108" s="583">
        <v>16</v>
      </c>
      <c r="N108" s="584"/>
    </row>
    <row r="109" spans="1:14" ht="90" hidden="1" x14ac:dyDescent="0.25">
      <c r="A109" s="589" t="s">
        <v>4034</v>
      </c>
      <c r="B109" s="593" t="s">
        <v>4040</v>
      </c>
      <c r="C109" s="592" t="s">
        <v>3400</v>
      </c>
      <c r="D109" s="592" t="s">
        <v>2746</v>
      </c>
      <c r="E109" s="583" t="s">
        <v>4041</v>
      </c>
      <c r="F109" s="583" t="s">
        <v>4042</v>
      </c>
      <c r="G109" s="583" t="s">
        <v>2749</v>
      </c>
      <c r="H109" s="583" t="s">
        <v>2809</v>
      </c>
      <c r="I109" s="583" t="s">
        <v>4043</v>
      </c>
      <c r="J109" s="583" t="s">
        <v>4044</v>
      </c>
      <c r="K109" s="583" t="s">
        <v>2962</v>
      </c>
      <c r="L109" s="583" t="s">
        <v>3406</v>
      </c>
      <c r="M109" s="583">
        <v>19.93</v>
      </c>
      <c r="N109" s="584"/>
    </row>
    <row r="110" spans="1:14" ht="90" hidden="1" x14ac:dyDescent="0.25">
      <c r="A110" s="589" t="s">
        <v>4045</v>
      </c>
      <c r="B110" s="593" t="s">
        <v>4046</v>
      </c>
      <c r="C110" s="592" t="s">
        <v>3400</v>
      </c>
      <c r="D110" s="592" t="s">
        <v>2746</v>
      </c>
      <c r="E110" s="583" t="s">
        <v>4047</v>
      </c>
      <c r="F110" s="583" t="s">
        <v>4048</v>
      </c>
      <c r="G110" s="583" t="s">
        <v>2749</v>
      </c>
      <c r="H110" s="583" t="s">
        <v>3034</v>
      </c>
      <c r="I110" s="583" t="s">
        <v>4049</v>
      </c>
      <c r="J110" s="583" t="s">
        <v>4050</v>
      </c>
      <c r="K110" s="583" t="s">
        <v>2847</v>
      </c>
      <c r="L110" s="583" t="s">
        <v>3406</v>
      </c>
      <c r="M110" s="583">
        <v>14.85</v>
      </c>
      <c r="N110" s="584"/>
    </row>
    <row r="111" spans="1:14" ht="90" hidden="1" x14ac:dyDescent="0.25">
      <c r="A111" s="589" t="s">
        <v>4051</v>
      </c>
      <c r="B111" s="593" t="s">
        <v>4052</v>
      </c>
      <c r="C111" s="592" t="s">
        <v>3400</v>
      </c>
      <c r="D111" s="592" t="s">
        <v>2746</v>
      </c>
      <c r="E111" s="583" t="s">
        <v>4053</v>
      </c>
      <c r="F111" s="583" t="s">
        <v>4054</v>
      </c>
      <c r="G111" s="583" t="s">
        <v>2749</v>
      </c>
      <c r="H111" s="583" t="s">
        <v>3162</v>
      </c>
      <c r="I111" s="583" t="s">
        <v>4055</v>
      </c>
      <c r="J111" s="583" t="s">
        <v>4056</v>
      </c>
      <c r="K111" s="583" t="s">
        <v>2786</v>
      </c>
      <c r="L111" s="583" t="s">
        <v>3406</v>
      </c>
      <c r="M111" s="583">
        <v>36</v>
      </c>
      <c r="N111" s="584"/>
    </row>
    <row r="112" spans="1:14" ht="90" hidden="1" x14ac:dyDescent="0.25">
      <c r="A112" s="589" t="s">
        <v>4057</v>
      </c>
      <c r="B112" s="593" t="s">
        <v>4058</v>
      </c>
      <c r="C112" s="592" t="s">
        <v>3400</v>
      </c>
      <c r="D112" s="592" t="s">
        <v>2746</v>
      </c>
      <c r="E112" s="583" t="s">
        <v>4059</v>
      </c>
      <c r="F112" s="583" t="s">
        <v>4060</v>
      </c>
      <c r="G112" s="583" t="s">
        <v>2749</v>
      </c>
      <c r="H112" s="583" t="s">
        <v>1191</v>
      </c>
      <c r="I112" s="583" t="s">
        <v>4061</v>
      </c>
      <c r="J112" s="583" t="s">
        <v>4062</v>
      </c>
      <c r="K112" s="583" t="s">
        <v>2847</v>
      </c>
      <c r="L112" s="583" t="s">
        <v>3406</v>
      </c>
      <c r="M112" s="583">
        <v>14.85</v>
      </c>
      <c r="N112" s="584"/>
    </row>
    <row r="113" spans="1:14" ht="90" hidden="1" x14ac:dyDescent="0.25">
      <c r="A113" s="589" t="s">
        <v>4063</v>
      </c>
      <c r="B113" s="593" t="s">
        <v>4064</v>
      </c>
      <c r="C113" s="592" t="s">
        <v>3400</v>
      </c>
      <c r="D113" s="592" t="s">
        <v>2746</v>
      </c>
      <c r="E113" s="583" t="s">
        <v>4065</v>
      </c>
      <c r="F113" s="583" t="s">
        <v>4066</v>
      </c>
      <c r="G113" s="583" t="s">
        <v>2749</v>
      </c>
      <c r="H113" s="583" t="s">
        <v>2759</v>
      </c>
      <c r="I113" s="583" t="s">
        <v>4067</v>
      </c>
      <c r="J113" s="583" t="s">
        <v>4068</v>
      </c>
      <c r="K113" s="583" t="s">
        <v>4069</v>
      </c>
      <c r="L113" s="583" t="s">
        <v>3406</v>
      </c>
      <c r="M113" s="583">
        <v>15</v>
      </c>
      <c r="N113" s="584"/>
    </row>
    <row r="114" spans="1:14" ht="90" hidden="1" x14ac:dyDescent="0.25">
      <c r="A114" s="589" t="s">
        <v>4070</v>
      </c>
      <c r="B114" s="593" t="s">
        <v>4071</v>
      </c>
      <c r="C114" s="592" t="s">
        <v>3400</v>
      </c>
      <c r="D114" s="592" t="s">
        <v>2746</v>
      </c>
      <c r="E114" s="583" t="s">
        <v>4072</v>
      </c>
      <c r="F114" s="583" t="s">
        <v>4073</v>
      </c>
      <c r="G114" s="583" t="s">
        <v>2749</v>
      </c>
      <c r="H114" s="583" t="s">
        <v>2817</v>
      </c>
      <c r="I114" s="583" t="s">
        <v>4074</v>
      </c>
      <c r="J114" s="583" t="s">
        <v>4075</v>
      </c>
      <c r="K114" s="583" t="s">
        <v>2902</v>
      </c>
      <c r="L114" s="583" t="s">
        <v>3406</v>
      </c>
      <c r="M114" s="583">
        <v>3</v>
      </c>
      <c r="N114" s="584"/>
    </row>
    <row r="115" spans="1:14" ht="90" hidden="1" x14ac:dyDescent="0.25">
      <c r="A115" s="589" t="s">
        <v>4076</v>
      </c>
      <c r="B115" s="593" t="s">
        <v>4077</v>
      </c>
      <c r="C115" s="592" t="s">
        <v>3400</v>
      </c>
      <c r="D115" s="592" t="s">
        <v>2746</v>
      </c>
      <c r="E115" s="583" t="s">
        <v>4078</v>
      </c>
      <c r="F115" s="583" t="s">
        <v>4079</v>
      </c>
      <c r="G115" s="583" t="s">
        <v>2749</v>
      </c>
      <c r="H115" s="583" t="s">
        <v>2844</v>
      </c>
      <c r="I115" s="583" t="s">
        <v>4080</v>
      </c>
      <c r="J115" s="583" t="s">
        <v>4081</v>
      </c>
      <c r="K115" s="583" t="s">
        <v>4082</v>
      </c>
      <c r="L115" s="583" t="s">
        <v>3406</v>
      </c>
      <c r="M115" s="583">
        <v>29.7</v>
      </c>
      <c r="N115" s="584"/>
    </row>
    <row r="116" spans="1:14" ht="90" hidden="1" x14ac:dyDescent="0.25">
      <c r="A116" s="589" t="s">
        <v>4083</v>
      </c>
      <c r="B116" s="593" t="s">
        <v>4084</v>
      </c>
      <c r="C116" s="592" t="s">
        <v>3400</v>
      </c>
      <c r="D116" s="592" t="s">
        <v>2746</v>
      </c>
      <c r="E116" s="583" t="s">
        <v>4085</v>
      </c>
      <c r="F116" s="583" t="s">
        <v>4086</v>
      </c>
      <c r="G116" s="583" t="s">
        <v>2749</v>
      </c>
      <c r="H116" s="583" t="s">
        <v>2844</v>
      </c>
      <c r="I116" s="583" t="s">
        <v>4087</v>
      </c>
      <c r="J116" s="583" t="s">
        <v>4088</v>
      </c>
      <c r="K116" s="583" t="s">
        <v>2820</v>
      </c>
      <c r="L116" s="583" t="s">
        <v>3406</v>
      </c>
      <c r="M116" s="583">
        <v>18.600000000000001</v>
      </c>
      <c r="N116" s="584"/>
    </row>
    <row r="117" spans="1:14" ht="90" hidden="1" x14ac:dyDescent="0.25">
      <c r="A117" s="589" t="s">
        <v>4089</v>
      </c>
      <c r="B117" s="593" t="s">
        <v>4090</v>
      </c>
      <c r="C117" s="592" t="s">
        <v>3400</v>
      </c>
      <c r="D117" s="592" t="s">
        <v>2746</v>
      </c>
      <c r="E117" s="583" t="s">
        <v>4091</v>
      </c>
      <c r="F117" s="583" t="s">
        <v>4092</v>
      </c>
      <c r="G117" s="583" t="s">
        <v>2749</v>
      </c>
      <c r="H117" s="583" t="s">
        <v>2809</v>
      </c>
      <c r="I117" s="583" t="s">
        <v>4093</v>
      </c>
      <c r="J117" s="583" t="s">
        <v>4094</v>
      </c>
      <c r="K117" s="583" t="s">
        <v>2812</v>
      </c>
      <c r="L117" s="583" t="s">
        <v>3406</v>
      </c>
      <c r="M117" s="583">
        <v>9.9</v>
      </c>
      <c r="N117" s="584"/>
    </row>
    <row r="118" spans="1:14" ht="90" hidden="1" x14ac:dyDescent="0.25">
      <c r="A118" s="589" t="s">
        <v>4095</v>
      </c>
      <c r="B118" s="593" t="s">
        <v>4096</v>
      </c>
      <c r="C118" s="592" t="s">
        <v>3400</v>
      </c>
      <c r="D118" s="592" t="s">
        <v>2746</v>
      </c>
      <c r="E118" s="583" t="s">
        <v>4097</v>
      </c>
      <c r="F118" s="583" t="s">
        <v>4098</v>
      </c>
      <c r="G118" s="583" t="s">
        <v>2749</v>
      </c>
      <c r="H118" s="583" t="s">
        <v>1191</v>
      </c>
      <c r="I118" s="583" t="s">
        <v>4099</v>
      </c>
      <c r="J118" s="583" t="s">
        <v>4100</v>
      </c>
      <c r="K118" s="583" t="s">
        <v>2855</v>
      </c>
      <c r="L118" s="583" t="s">
        <v>3406</v>
      </c>
      <c r="M118" s="583">
        <v>4.84</v>
      </c>
      <c r="N118" s="584"/>
    </row>
    <row r="119" spans="1:14" ht="90" hidden="1" x14ac:dyDescent="0.25">
      <c r="A119" s="589" t="s">
        <v>4101</v>
      </c>
      <c r="B119" s="593" t="s">
        <v>4102</v>
      </c>
      <c r="C119" s="592" t="s">
        <v>3400</v>
      </c>
      <c r="D119" s="592" t="s">
        <v>2746</v>
      </c>
      <c r="E119" s="583" t="s">
        <v>4103</v>
      </c>
      <c r="F119" s="583" t="s">
        <v>4104</v>
      </c>
      <c r="G119" s="583" t="s">
        <v>2749</v>
      </c>
      <c r="H119" s="583" t="s">
        <v>2759</v>
      </c>
      <c r="I119" s="583" t="s">
        <v>4105</v>
      </c>
      <c r="J119" s="583" t="s">
        <v>4106</v>
      </c>
      <c r="K119" s="583" t="s">
        <v>2812</v>
      </c>
      <c r="L119" s="583" t="s">
        <v>3406</v>
      </c>
      <c r="M119" s="583">
        <v>11.7</v>
      </c>
      <c r="N119" s="584"/>
    </row>
    <row r="120" spans="1:14" ht="135" hidden="1" x14ac:dyDescent="0.25">
      <c r="A120" s="589" t="s">
        <v>4107</v>
      </c>
      <c r="B120" s="593" t="s">
        <v>4108</v>
      </c>
      <c r="C120" s="592" t="s">
        <v>3400</v>
      </c>
      <c r="D120" s="592" t="s">
        <v>2746</v>
      </c>
      <c r="E120" s="583" t="s">
        <v>4109</v>
      </c>
      <c r="F120" s="583" t="s">
        <v>4110</v>
      </c>
      <c r="G120" s="583" t="s">
        <v>2749</v>
      </c>
      <c r="H120" s="583" t="s">
        <v>2893</v>
      </c>
      <c r="I120" s="583" t="s">
        <v>4111</v>
      </c>
      <c r="J120" s="583" t="s">
        <v>4112</v>
      </c>
      <c r="K120" s="583" t="s">
        <v>2786</v>
      </c>
      <c r="L120" s="583" t="s">
        <v>3406</v>
      </c>
      <c r="M120" s="583">
        <v>24</v>
      </c>
      <c r="N120" s="584"/>
    </row>
    <row r="121" spans="1:14" ht="90" hidden="1" x14ac:dyDescent="0.25">
      <c r="A121" s="589" t="s">
        <v>4113</v>
      </c>
      <c r="B121" s="593" t="s">
        <v>4114</v>
      </c>
      <c r="C121" s="592" t="s">
        <v>3400</v>
      </c>
      <c r="D121" s="592" t="s">
        <v>2746</v>
      </c>
      <c r="E121" s="583" t="s">
        <v>4115</v>
      </c>
      <c r="F121" s="583" t="s">
        <v>4116</v>
      </c>
      <c r="G121" s="583" t="s">
        <v>2749</v>
      </c>
      <c r="H121" s="583" t="s">
        <v>2759</v>
      </c>
      <c r="I121" s="583" t="s">
        <v>4117</v>
      </c>
      <c r="J121" s="583" t="s">
        <v>4118</v>
      </c>
      <c r="K121" s="583" t="s">
        <v>2786</v>
      </c>
      <c r="L121" s="583" t="s">
        <v>3406</v>
      </c>
      <c r="M121" s="583">
        <v>8</v>
      </c>
      <c r="N121" s="584"/>
    </row>
    <row r="122" spans="1:14" ht="90" hidden="1" x14ac:dyDescent="0.25">
      <c r="A122" s="589" t="s">
        <v>4113</v>
      </c>
      <c r="B122" s="593" t="s">
        <v>4119</v>
      </c>
      <c r="C122" s="592" t="s">
        <v>3400</v>
      </c>
      <c r="D122" s="592" t="s">
        <v>2746</v>
      </c>
      <c r="E122" s="583" t="s">
        <v>4120</v>
      </c>
      <c r="F122" s="583" t="s">
        <v>4121</v>
      </c>
      <c r="G122" s="583" t="s">
        <v>2749</v>
      </c>
      <c r="H122" s="583" t="s">
        <v>2844</v>
      </c>
      <c r="I122" s="583" t="s">
        <v>4122</v>
      </c>
      <c r="J122" s="583" t="s">
        <v>4123</v>
      </c>
      <c r="K122" s="583" t="s">
        <v>3104</v>
      </c>
      <c r="L122" s="583" t="s">
        <v>3406</v>
      </c>
      <c r="M122" s="583">
        <v>17.25</v>
      </c>
      <c r="N122" s="584"/>
    </row>
    <row r="123" spans="1:14" ht="90" hidden="1" x14ac:dyDescent="0.25">
      <c r="A123" s="589" t="s">
        <v>4113</v>
      </c>
      <c r="B123" s="593" t="s">
        <v>4124</v>
      </c>
      <c r="C123" s="592" t="s">
        <v>3400</v>
      </c>
      <c r="D123" s="592" t="s">
        <v>2746</v>
      </c>
      <c r="E123" s="583" t="s">
        <v>4125</v>
      </c>
      <c r="F123" s="583" t="s">
        <v>4126</v>
      </c>
      <c r="G123" s="583" t="s">
        <v>2749</v>
      </c>
      <c r="H123" s="583" t="s">
        <v>2759</v>
      </c>
      <c r="I123" s="583" t="s">
        <v>4127</v>
      </c>
      <c r="J123" s="583" t="s">
        <v>4128</v>
      </c>
      <c r="K123" s="583" t="s">
        <v>3727</v>
      </c>
      <c r="L123" s="583" t="s">
        <v>3406</v>
      </c>
      <c r="M123" s="583">
        <v>3</v>
      </c>
      <c r="N123" s="584"/>
    </row>
    <row r="124" spans="1:14" ht="90" hidden="1" x14ac:dyDescent="0.25">
      <c r="A124" s="589" t="s">
        <v>4129</v>
      </c>
      <c r="B124" s="593" t="s">
        <v>4130</v>
      </c>
      <c r="C124" s="592" t="s">
        <v>3400</v>
      </c>
      <c r="D124" s="592" t="s">
        <v>2746</v>
      </c>
      <c r="E124" s="583" t="s">
        <v>4131</v>
      </c>
      <c r="F124" s="583" t="s">
        <v>4132</v>
      </c>
      <c r="G124" s="583" t="s">
        <v>2749</v>
      </c>
      <c r="H124" s="583" t="s">
        <v>3034</v>
      </c>
      <c r="I124" s="583" t="s">
        <v>4133</v>
      </c>
      <c r="J124" s="583" t="s">
        <v>4134</v>
      </c>
      <c r="K124" s="583" t="s">
        <v>2786</v>
      </c>
      <c r="L124" s="583" t="s">
        <v>3406</v>
      </c>
      <c r="M124" s="583">
        <v>72</v>
      </c>
      <c r="N124" s="584"/>
    </row>
    <row r="125" spans="1:14" ht="90" hidden="1" x14ac:dyDescent="0.25">
      <c r="A125" s="589" t="s">
        <v>4135</v>
      </c>
      <c r="B125" s="593" t="s">
        <v>4136</v>
      </c>
      <c r="C125" s="592" t="s">
        <v>3400</v>
      </c>
      <c r="D125" s="592" t="s">
        <v>2850</v>
      </c>
      <c r="E125" s="583" t="s">
        <v>1213</v>
      </c>
      <c r="F125" s="583" t="s">
        <v>4137</v>
      </c>
      <c r="G125" s="583" t="s">
        <v>2749</v>
      </c>
      <c r="H125" s="583" t="s">
        <v>1191</v>
      </c>
      <c r="I125" s="583" t="s">
        <v>4138</v>
      </c>
      <c r="J125" s="583" t="s">
        <v>4139</v>
      </c>
      <c r="K125" s="583" t="s">
        <v>4140</v>
      </c>
      <c r="L125" s="583" t="s">
        <v>1104</v>
      </c>
      <c r="M125" s="583">
        <v>1.1399999999999999</v>
      </c>
      <c r="N125" s="584"/>
    </row>
    <row r="126" spans="1:14" ht="90" hidden="1" x14ac:dyDescent="0.25">
      <c r="A126" s="589" t="s">
        <v>4141</v>
      </c>
      <c r="B126" s="593" t="s">
        <v>4142</v>
      </c>
      <c r="C126" s="592" t="s">
        <v>3400</v>
      </c>
      <c r="D126" s="592" t="s">
        <v>2746</v>
      </c>
      <c r="E126" s="583" t="s">
        <v>4143</v>
      </c>
      <c r="F126" s="583" t="s">
        <v>4144</v>
      </c>
      <c r="G126" s="583" t="s">
        <v>2749</v>
      </c>
      <c r="H126" s="583" t="s">
        <v>3162</v>
      </c>
      <c r="I126" s="583" t="s">
        <v>4145</v>
      </c>
      <c r="J126" s="583" t="s">
        <v>4146</v>
      </c>
      <c r="K126" s="583" t="s">
        <v>2812</v>
      </c>
      <c r="L126" s="583" t="s">
        <v>3406</v>
      </c>
      <c r="M126" s="583">
        <v>4.5</v>
      </c>
      <c r="N126" s="584"/>
    </row>
    <row r="127" spans="1:14" ht="90" hidden="1" x14ac:dyDescent="0.25">
      <c r="A127" s="589" t="s">
        <v>4147</v>
      </c>
      <c r="B127" s="593" t="s">
        <v>4148</v>
      </c>
      <c r="C127" s="592" t="s">
        <v>3400</v>
      </c>
      <c r="D127" s="592" t="s">
        <v>2746</v>
      </c>
      <c r="E127" s="583" t="s">
        <v>4149</v>
      </c>
      <c r="F127" s="583" t="s">
        <v>4150</v>
      </c>
      <c r="G127" s="583" t="s">
        <v>2749</v>
      </c>
      <c r="H127" s="583" t="s">
        <v>2844</v>
      </c>
      <c r="I127" s="583" t="s">
        <v>4151</v>
      </c>
      <c r="J127" s="583" t="s">
        <v>4152</v>
      </c>
      <c r="K127" s="583" t="s">
        <v>2913</v>
      </c>
      <c r="L127" s="583" t="s">
        <v>3406</v>
      </c>
      <c r="M127" s="583">
        <v>33</v>
      </c>
      <c r="N127" s="584"/>
    </row>
    <row r="128" spans="1:14" ht="90" hidden="1" x14ac:dyDescent="0.25">
      <c r="A128" s="589" t="s">
        <v>4153</v>
      </c>
      <c r="B128" s="593" t="s">
        <v>4154</v>
      </c>
      <c r="C128" s="592" t="s">
        <v>3400</v>
      </c>
      <c r="D128" s="592" t="s">
        <v>2746</v>
      </c>
      <c r="E128" s="583" t="s">
        <v>4155</v>
      </c>
      <c r="F128" s="583" t="s">
        <v>4156</v>
      </c>
      <c r="G128" s="583" t="s">
        <v>2749</v>
      </c>
      <c r="H128" s="583" t="s">
        <v>2809</v>
      </c>
      <c r="I128" s="583" t="s">
        <v>4157</v>
      </c>
      <c r="J128" s="583" t="s">
        <v>4158</v>
      </c>
      <c r="K128" s="583" t="s">
        <v>2776</v>
      </c>
      <c r="L128" s="583" t="s">
        <v>3406</v>
      </c>
      <c r="M128" s="583">
        <v>3</v>
      </c>
      <c r="N128" s="584"/>
    </row>
    <row r="129" spans="1:14" ht="90" hidden="1" x14ac:dyDescent="0.25">
      <c r="A129" s="589" t="s">
        <v>4159</v>
      </c>
      <c r="B129" s="593" t="s">
        <v>4160</v>
      </c>
      <c r="C129" s="592" t="s">
        <v>3400</v>
      </c>
      <c r="D129" s="592" t="s">
        <v>2746</v>
      </c>
      <c r="E129" s="583" t="s">
        <v>4161</v>
      </c>
      <c r="F129" s="583" t="s">
        <v>4162</v>
      </c>
      <c r="G129" s="583" t="s">
        <v>2749</v>
      </c>
      <c r="H129" s="583" t="s">
        <v>2750</v>
      </c>
      <c r="I129" s="583" t="s">
        <v>4163</v>
      </c>
      <c r="J129" s="583" t="s">
        <v>4164</v>
      </c>
      <c r="K129" s="583" t="s">
        <v>3223</v>
      </c>
      <c r="L129" s="583" t="s">
        <v>2754</v>
      </c>
      <c r="M129" s="583">
        <v>27.36</v>
      </c>
      <c r="N129" s="584"/>
    </row>
    <row r="130" spans="1:14" ht="90" hidden="1" x14ac:dyDescent="0.25">
      <c r="A130" s="589" t="s">
        <v>4159</v>
      </c>
      <c r="B130" s="593" t="s">
        <v>4160</v>
      </c>
      <c r="C130" s="592" t="s">
        <v>3400</v>
      </c>
      <c r="D130" s="592" t="s">
        <v>2746</v>
      </c>
      <c r="E130" s="583" t="s">
        <v>4165</v>
      </c>
      <c r="F130" s="583" t="s">
        <v>4166</v>
      </c>
      <c r="G130" s="583" t="s">
        <v>2749</v>
      </c>
      <c r="H130" s="583" t="s">
        <v>2759</v>
      </c>
      <c r="I130" s="583" t="s">
        <v>4167</v>
      </c>
      <c r="J130" s="583" t="s">
        <v>4168</v>
      </c>
      <c r="K130" s="583" t="s">
        <v>2786</v>
      </c>
      <c r="L130" s="583" t="s">
        <v>3406</v>
      </c>
      <c r="N130" s="584"/>
    </row>
    <row r="131" spans="1:14" ht="90" hidden="1" x14ac:dyDescent="0.25">
      <c r="A131" s="589" t="s">
        <v>4169</v>
      </c>
      <c r="B131" s="593" t="s">
        <v>4170</v>
      </c>
      <c r="C131" s="592" t="s">
        <v>3400</v>
      </c>
      <c r="D131" s="592" t="s">
        <v>2746</v>
      </c>
      <c r="E131" s="583" t="s">
        <v>4171</v>
      </c>
      <c r="F131" s="583" t="s">
        <v>4172</v>
      </c>
      <c r="G131" s="583" t="s">
        <v>2749</v>
      </c>
      <c r="H131" s="583" t="s">
        <v>3034</v>
      </c>
      <c r="I131" s="583" t="s">
        <v>4173</v>
      </c>
      <c r="J131" s="583" t="s">
        <v>4174</v>
      </c>
      <c r="K131" s="583" t="s">
        <v>2762</v>
      </c>
      <c r="L131" s="583" t="s">
        <v>3406</v>
      </c>
      <c r="M131" s="583">
        <v>6.4</v>
      </c>
      <c r="N131" s="584"/>
    </row>
    <row r="132" spans="1:14" ht="90" hidden="1" x14ac:dyDescent="0.25">
      <c r="A132" s="589" t="s">
        <v>4175</v>
      </c>
      <c r="B132" s="593" t="s">
        <v>4176</v>
      </c>
      <c r="C132" s="592" t="s">
        <v>3400</v>
      </c>
      <c r="D132" s="592" t="s">
        <v>2746</v>
      </c>
      <c r="E132" s="583" t="s">
        <v>4177</v>
      </c>
      <c r="F132" s="583" t="s">
        <v>4178</v>
      </c>
      <c r="G132" s="583" t="s">
        <v>2749</v>
      </c>
      <c r="H132" s="583" t="s">
        <v>1191</v>
      </c>
      <c r="I132" s="583" t="s">
        <v>4179</v>
      </c>
      <c r="J132" s="583" t="s">
        <v>4180</v>
      </c>
      <c r="K132" s="583" t="s">
        <v>2786</v>
      </c>
      <c r="L132" s="583" t="s">
        <v>3406</v>
      </c>
      <c r="M132" s="583">
        <v>8</v>
      </c>
      <c r="N132" s="584"/>
    </row>
    <row r="133" spans="1:14" ht="90" hidden="1" x14ac:dyDescent="0.25">
      <c r="A133" s="589" t="s">
        <v>4175</v>
      </c>
      <c r="B133" s="593" t="s">
        <v>4181</v>
      </c>
      <c r="C133" s="592" t="s">
        <v>3400</v>
      </c>
      <c r="D133" s="592" t="s">
        <v>2746</v>
      </c>
      <c r="E133" s="583" t="s">
        <v>3555</v>
      </c>
      <c r="F133" s="583" t="s">
        <v>3556</v>
      </c>
      <c r="G133" s="583" t="s">
        <v>2749</v>
      </c>
      <c r="H133" s="583" t="s">
        <v>2759</v>
      </c>
      <c r="I133" s="583" t="s">
        <v>3557</v>
      </c>
      <c r="J133" s="583" t="s">
        <v>3558</v>
      </c>
      <c r="K133" s="583" t="s">
        <v>2786</v>
      </c>
      <c r="L133" s="583" t="s">
        <v>3406</v>
      </c>
      <c r="M133" s="583">
        <v>16</v>
      </c>
      <c r="N133" s="584"/>
    </row>
    <row r="134" spans="1:14" ht="90" hidden="1" x14ac:dyDescent="0.25">
      <c r="A134" s="589" t="s">
        <v>4182</v>
      </c>
      <c r="B134" s="593" t="s">
        <v>4183</v>
      </c>
      <c r="C134" s="592" t="s">
        <v>3400</v>
      </c>
      <c r="D134" s="592" t="s">
        <v>2746</v>
      </c>
      <c r="E134" s="583" t="s">
        <v>4184</v>
      </c>
      <c r="F134" s="583" t="s">
        <v>4185</v>
      </c>
      <c r="G134" s="583" t="s">
        <v>2749</v>
      </c>
      <c r="H134" s="583" t="s">
        <v>2759</v>
      </c>
      <c r="I134" s="583" t="s">
        <v>4186</v>
      </c>
      <c r="J134" s="583" t="s">
        <v>4187</v>
      </c>
      <c r="K134" s="583" t="s">
        <v>2786</v>
      </c>
      <c r="L134" s="583" t="s">
        <v>3406</v>
      </c>
      <c r="M134" s="583">
        <v>16</v>
      </c>
      <c r="N134" s="584"/>
    </row>
    <row r="135" spans="1:14" ht="90" hidden="1" x14ac:dyDescent="0.25">
      <c r="A135" s="589" t="s">
        <v>4188</v>
      </c>
      <c r="B135" s="593" t="s">
        <v>4189</v>
      </c>
      <c r="C135" s="592" t="s">
        <v>3400</v>
      </c>
      <c r="D135" s="592" t="s">
        <v>2746</v>
      </c>
      <c r="E135" s="583" t="s">
        <v>4190</v>
      </c>
      <c r="F135" s="583" t="s">
        <v>4191</v>
      </c>
      <c r="G135" s="583" t="s">
        <v>2749</v>
      </c>
      <c r="H135" s="583" t="s">
        <v>2809</v>
      </c>
      <c r="I135" s="583" t="s">
        <v>4192</v>
      </c>
      <c r="J135" s="583" t="s">
        <v>4193</v>
      </c>
      <c r="K135" s="583" t="s">
        <v>3747</v>
      </c>
      <c r="L135" s="583" t="s">
        <v>3406</v>
      </c>
      <c r="M135" s="583">
        <v>3</v>
      </c>
      <c r="N135" s="584"/>
    </row>
    <row r="136" spans="1:14" ht="90" hidden="1" x14ac:dyDescent="0.25">
      <c r="A136" s="589" t="s">
        <v>4194</v>
      </c>
      <c r="B136" s="593" t="s">
        <v>4195</v>
      </c>
      <c r="C136" s="592" t="s">
        <v>3400</v>
      </c>
      <c r="D136" s="592" t="s">
        <v>2746</v>
      </c>
      <c r="E136" s="583" t="s">
        <v>4196</v>
      </c>
      <c r="F136" s="583" t="s">
        <v>4197</v>
      </c>
      <c r="G136" s="583" t="s">
        <v>2749</v>
      </c>
      <c r="H136" s="583" t="s">
        <v>2844</v>
      </c>
      <c r="I136" s="583" t="s">
        <v>4198</v>
      </c>
      <c r="J136" s="583" t="s">
        <v>4199</v>
      </c>
      <c r="K136" s="583" t="s">
        <v>2762</v>
      </c>
      <c r="L136" s="583" t="s">
        <v>3406</v>
      </c>
      <c r="M136" s="583">
        <v>7.2</v>
      </c>
      <c r="N136" s="584"/>
    </row>
    <row r="137" spans="1:14" ht="135" hidden="1" x14ac:dyDescent="0.25">
      <c r="A137" s="589" t="s">
        <v>4200</v>
      </c>
      <c r="B137" s="593" t="s">
        <v>4201</v>
      </c>
      <c r="C137" s="592" t="s">
        <v>3400</v>
      </c>
      <c r="D137" s="592" t="s">
        <v>2746</v>
      </c>
      <c r="E137" s="583" t="s">
        <v>4202</v>
      </c>
      <c r="F137" s="583" t="s">
        <v>4203</v>
      </c>
      <c r="G137" s="583" t="s">
        <v>2749</v>
      </c>
      <c r="H137" s="583" t="s">
        <v>2759</v>
      </c>
      <c r="I137" s="583" t="s">
        <v>4204</v>
      </c>
      <c r="J137" s="583" t="s">
        <v>4205</v>
      </c>
      <c r="K137" s="583" t="s">
        <v>4206</v>
      </c>
      <c r="L137" s="583" t="s">
        <v>1104</v>
      </c>
      <c r="M137" s="583">
        <v>9.9</v>
      </c>
      <c r="N137" s="584"/>
    </row>
    <row r="138" spans="1:14" ht="90" hidden="1" x14ac:dyDescent="0.25">
      <c r="A138" s="589" t="s">
        <v>4207</v>
      </c>
      <c r="B138" s="593" t="s">
        <v>4208</v>
      </c>
      <c r="C138" s="592" t="s">
        <v>3400</v>
      </c>
      <c r="D138" s="592" t="s">
        <v>2746</v>
      </c>
      <c r="E138" s="583" t="s">
        <v>4209</v>
      </c>
      <c r="F138" s="583" t="s">
        <v>4210</v>
      </c>
      <c r="G138" s="583" t="s">
        <v>2749</v>
      </c>
      <c r="H138" s="583" t="s">
        <v>2844</v>
      </c>
      <c r="I138" s="583" t="s">
        <v>4211</v>
      </c>
      <c r="J138" s="583" t="s">
        <v>4212</v>
      </c>
      <c r="K138" s="583" t="s">
        <v>2902</v>
      </c>
      <c r="L138" s="583" t="s">
        <v>3406</v>
      </c>
      <c r="M138" s="583">
        <v>6.75</v>
      </c>
      <c r="N138" s="584"/>
    </row>
    <row r="139" spans="1:14" ht="90" hidden="1" x14ac:dyDescent="0.25">
      <c r="A139" s="589" t="s">
        <v>4213</v>
      </c>
      <c r="B139" s="593" t="s">
        <v>4214</v>
      </c>
      <c r="C139" s="592" t="s">
        <v>3400</v>
      </c>
      <c r="D139" s="592" t="s">
        <v>2746</v>
      </c>
      <c r="E139" s="583" t="s">
        <v>4215</v>
      </c>
      <c r="F139" s="583" t="s">
        <v>4216</v>
      </c>
      <c r="G139" s="583" t="s">
        <v>2749</v>
      </c>
      <c r="H139" s="583" t="s">
        <v>3034</v>
      </c>
      <c r="I139" s="583" t="s">
        <v>4217</v>
      </c>
      <c r="J139" s="583" t="s">
        <v>4218</v>
      </c>
      <c r="K139" s="583" t="s">
        <v>4219</v>
      </c>
      <c r="L139" s="583" t="s">
        <v>3406</v>
      </c>
      <c r="M139" s="583">
        <v>12.67</v>
      </c>
      <c r="N139" s="584"/>
    </row>
    <row r="140" spans="1:14" ht="90" hidden="1" x14ac:dyDescent="0.25">
      <c r="A140" s="589" t="s">
        <v>4220</v>
      </c>
      <c r="B140" s="593" t="s">
        <v>4221</v>
      </c>
      <c r="C140" s="592" t="s">
        <v>3400</v>
      </c>
      <c r="D140" s="592" t="s">
        <v>2746</v>
      </c>
      <c r="E140" s="583" t="s">
        <v>4222</v>
      </c>
      <c r="F140" s="583" t="s">
        <v>4223</v>
      </c>
      <c r="G140" s="583" t="s">
        <v>2749</v>
      </c>
      <c r="H140" s="583" t="s">
        <v>2817</v>
      </c>
      <c r="I140" s="583" t="s">
        <v>4224</v>
      </c>
      <c r="J140" s="583" t="s">
        <v>4225</v>
      </c>
      <c r="K140" s="583" t="s">
        <v>2855</v>
      </c>
      <c r="L140" s="583" t="s">
        <v>3406</v>
      </c>
      <c r="M140" s="583">
        <v>2.2000000000000002</v>
      </c>
      <c r="N140" s="584"/>
    </row>
    <row r="141" spans="1:14" ht="90" hidden="1" x14ac:dyDescent="0.25">
      <c r="A141" s="589" t="s">
        <v>4226</v>
      </c>
      <c r="B141" s="593" t="s">
        <v>4227</v>
      </c>
      <c r="C141" s="592" t="s">
        <v>3400</v>
      </c>
      <c r="D141" s="592" t="s">
        <v>2746</v>
      </c>
      <c r="E141" s="583" t="s">
        <v>4228</v>
      </c>
      <c r="F141" s="583" t="s">
        <v>4229</v>
      </c>
      <c r="G141" s="583" t="s">
        <v>2749</v>
      </c>
      <c r="H141" s="583" t="s">
        <v>2790</v>
      </c>
      <c r="I141" s="583" t="s">
        <v>4230</v>
      </c>
      <c r="J141" s="583" t="s">
        <v>4231</v>
      </c>
      <c r="K141" s="583" t="s">
        <v>2786</v>
      </c>
      <c r="L141" s="583" t="s">
        <v>3406</v>
      </c>
      <c r="M141" s="583">
        <v>36</v>
      </c>
      <c r="N141" s="584"/>
    </row>
    <row r="142" spans="1:14" ht="90" hidden="1" x14ac:dyDescent="0.25">
      <c r="A142" s="589" t="s">
        <v>4232</v>
      </c>
      <c r="B142" s="593" t="s">
        <v>4233</v>
      </c>
      <c r="C142" s="592" t="s">
        <v>3400</v>
      </c>
      <c r="D142" s="592" t="s">
        <v>2746</v>
      </c>
      <c r="E142" s="583" t="s">
        <v>4234</v>
      </c>
      <c r="F142" s="583" t="s">
        <v>4235</v>
      </c>
      <c r="G142" s="583" t="s">
        <v>2749</v>
      </c>
      <c r="H142" s="583" t="s">
        <v>2759</v>
      </c>
      <c r="I142" s="583" t="s">
        <v>4236</v>
      </c>
      <c r="J142" s="583" t="s">
        <v>4237</v>
      </c>
      <c r="K142" s="583" t="s">
        <v>2812</v>
      </c>
      <c r="L142" s="583" t="s">
        <v>3406</v>
      </c>
      <c r="M142" s="583">
        <v>3.74</v>
      </c>
      <c r="N142" s="584"/>
    </row>
    <row r="143" spans="1:14" ht="90" hidden="1" x14ac:dyDescent="0.25">
      <c r="A143" s="589" t="s">
        <v>4238</v>
      </c>
      <c r="B143" s="593" t="s">
        <v>4239</v>
      </c>
      <c r="C143" s="592" t="s">
        <v>3400</v>
      </c>
      <c r="D143" s="592" t="s">
        <v>2746</v>
      </c>
      <c r="E143" s="583" t="s">
        <v>4240</v>
      </c>
      <c r="F143" s="583" t="s">
        <v>4241</v>
      </c>
      <c r="G143" s="583" t="s">
        <v>2749</v>
      </c>
      <c r="H143" s="583" t="s">
        <v>2759</v>
      </c>
      <c r="I143" s="583" t="s">
        <v>4242</v>
      </c>
      <c r="J143" s="583" t="s">
        <v>4243</v>
      </c>
      <c r="K143" s="583" t="s">
        <v>2786</v>
      </c>
      <c r="L143" s="583" t="s">
        <v>3406</v>
      </c>
      <c r="M143" s="583">
        <v>16</v>
      </c>
      <c r="N143" s="584"/>
    </row>
    <row r="144" spans="1:14" ht="90" hidden="1" x14ac:dyDescent="0.25">
      <c r="A144" s="589" t="s">
        <v>4244</v>
      </c>
      <c r="B144" s="593" t="s">
        <v>4245</v>
      </c>
      <c r="C144" s="592" t="s">
        <v>3400</v>
      </c>
      <c r="D144" s="592" t="s">
        <v>2746</v>
      </c>
      <c r="E144" s="583" t="s">
        <v>4246</v>
      </c>
      <c r="F144" s="583" t="s">
        <v>4247</v>
      </c>
      <c r="G144" s="583" t="s">
        <v>2749</v>
      </c>
      <c r="H144" s="583" t="s">
        <v>2809</v>
      </c>
      <c r="I144" s="583" t="s">
        <v>4248</v>
      </c>
      <c r="J144" s="583" t="s">
        <v>4249</v>
      </c>
      <c r="K144" s="583" t="s">
        <v>3490</v>
      </c>
      <c r="L144" s="583" t="s">
        <v>3406</v>
      </c>
      <c r="M144" s="583">
        <v>10.8</v>
      </c>
      <c r="N144" s="584"/>
    </row>
    <row r="145" spans="1:14" ht="90" hidden="1" x14ac:dyDescent="0.25">
      <c r="A145" s="589" t="s">
        <v>4250</v>
      </c>
      <c r="B145" s="593" t="s">
        <v>4251</v>
      </c>
      <c r="C145" s="592" t="s">
        <v>3400</v>
      </c>
      <c r="D145" s="592" t="s">
        <v>2746</v>
      </c>
      <c r="E145" s="583" t="s">
        <v>4252</v>
      </c>
      <c r="F145" s="583" t="s">
        <v>4253</v>
      </c>
      <c r="G145" s="583" t="s">
        <v>2749</v>
      </c>
      <c r="H145" s="583" t="s">
        <v>2759</v>
      </c>
      <c r="I145" s="583" t="s">
        <v>4254</v>
      </c>
      <c r="J145" s="583" t="s">
        <v>4255</v>
      </c>
      <c r="K145" s="583" t="s">
        <v>2902</v>
      </c>
      <c r="L145" s="583" t="s">
        <v>3406</v>
      </c>
      <c r="N145" s="584"/>
    </row>
    <row r="146" spans="1:14" ht="90" hidden="1" x14ac:dyDescent="0.25">
      <c r="A146" s="589" t="s">
        <v>4256</v>
      </c>
      <c r="B146" s="593" t="s">
        <v>4257</v>
      </c>
      <c r="C146" s="592" t="s">
        <v>3400</v>
      </c>
      <c r="D146" s="592" t="s">
        <v>2746</v>
      </c>
      <c r="E146" s="583" t="s">
        <v>4258</v>
      </c>
      <c r="F146" s="583" t="s">
        <v>4259</v>
      </c>
      <c r="G146" s="583" t="s">
        <v>2749</v>
      </c>
      <c r="H146" s="583" t="s">
        <v>2759</v>
      </c>
      <c r="I146" s="583" t="s">
        <v>4260</v>
      </c>
      <c r="J146" s="583" t="s">
        <v>4261</v>
      </c>
      <c r="K146" s="583" t="s">
        <v>2847</v>
      </c>
      <c r="L146" s="583" t="s">
        <v>3406</v>
      </c>
      <c r="M146" s="583">
        <v>15.4</v>
      </c>
      <c r="N146" s="584"/>
    </row>
    <row r="147" spans="1:14" ht="90" hidden="1" x14ac:dyDescent="0.25">
      <c r="A147" s="589" t="s">
        <v>4262</v>
      </c>
      <c r="B147" s="593" t="s">
        <v>4263</v>
      </c>
      <c r="C147" s="592" t="s">
        <v>3400</v>
      </c>
      <c r="D147" s="592" t="s">
        <v>2746</v>
      </c>
      <c r="E147" s="583" t="s">
        <v>4264</v>
      </c>
      <c r="F147" s="583" t="s">
        <v>4265</v>
      </c>
      <c r="G147" s="583" t="s">
        <v>2749</v>
      </c>
      <c r="H147" s="583" t="s">
        <v>2759</v>
      </c>
      <c r="I147" s="583" t="s">
        <v>4266</v>
      </c>
      <c r="J147" s="583" t="s">
        <v>4267</v>
      </c>
      <c r="K147" s="583" t="s">
        <v>3769</v>
      </c>
      <c r="L147" s="583" t="s">
        <v>3406</v>
      </c>
      <c r="M147" s="583">
        <v>3.3</v>
      </c>
      <c r="N147" s="584"/>
    </row>
    <row r="148" spans="1:14" ht="90" hidden="1" x14ac:dyDescent="0.25">
      <c r="A148" s="589" t="s">
        <v>4268</v>
      </c>
      <c r="B148" s="593" t="s">
        <v>4269</v>
      </c>
      <c r="C148" s="592" t="s">
        <v>3400</v>
      </c>
      <c r="D148" s="592" t="s">
        <v>2746</v>
      </c>
      <c r="E148" s="583" t="s">
        <v>4270</v>
      </c>
      <c r="F148" s="583" t="s">
        <v>4271</v>
      </c>
      <c r="G148" s="583" t="s">
        <v>2749</v>
      </c>
      <c r="H148" s="583" t="s">
        <v>2768</v>
      </c>
      <c r="I148" s="583" t="s">
        <v>4272</v>
      </c>
      <c r="J148" s="583" t="s">
        <v>4273</v>
      </c>
      <c r="K148" s="583" t="s">
        <v>2855</v>
      </c>
      <c r="L148" s="583" t="s">
        <v>3406</v>
      </c>
      <c r="M148" s="583">
        <v>1.1000000000000001</v>
      </c>
      <c r="N148" s="584"/>
    </row>
    <row r="149" spans="1:14" ht="90" hidden="1" x14ac:dyDescent="0.25">
      <c r="A149" s="589" t="s">
        <v>4274</v>
      </c>
      <c r="B149" s="593" t="s">
        <v>4275</v>
      </c>
      <c r="C149" s="592" t="s">
        <v>3400</v>
      </c>
      <c r="D149" s="592" t="s">
        <v>2746</v>
      </c>
      <c r="E149" s="583" t="s">
        <v>4276</v>
      </c>
      <c r="F149" s="583" t="s">
        <v>4277</v>
      </c>
      <c r="G149" s="583" t="s">
        <v>2749</v>
      </c>
      <c r="H149" s="583" t="s">
        <v>2768</v>
      </c>
      <c r="I149" s="583" t="s">
        <v>4278</v>
      </c>
      <c r="J149" s="583" t="s">
        <v>4279</v>
      </c>
      <c r="K149" s="583" t="s">
        <v>2786</v>
      </c>
      <c r="L149" s="583" t="s">
        <v>3406</v>
      </c>
      <c r="M149" s="583">
        <v>34.67</v>
      </c>
      <c r="N149" s="584"/>
    </row>
    <row r="150" spans="1:14" ht="90" hidden="1" x14ac:dyDescent="0.25">
      <c r="A150" s="589" t="s">
        <v>4280</v>
      </c>
      <c r="B150" s="593" t="s">
        <v>4281</v>
      </c>
      <c r="C150" s="592" t="s">
        <v>3400</v>
      </c>
      <c r="D150" s="592" t="s">
        <v>2746</v>
      </c>
      <c r="E150" s="583" t="s">
        <v>4282</v>
      </c>
      <c r="F150" s="583" t="s">
        <v>4283</v>
      </c>
      <c r="G150" s="583" t="s">
        <v>2749</v>
      </c>
      <c r="H150" s="583" t="s">
        <v>2768</v>
      </c>
      <c r="I150" s="583" t="s">
        <v>4284</v>
      </c>
      <c r="J150" s="583" t="s">
        <v>4285</v>
      </c>
      <c r="K150" s="583" t="s">
        <v>2786</v>
      </c>
      <c r="L150" s="583" t="s">
        <v>3406</v>
      </c>
      <c r="M150" s="583">
        <v>8</v>
      </c>
      <c r="N150" s="584"/>
    </row>
    <row r="151" spans="1:14" ht="90" hidden="1" x14ac:dyDescent="0.25">
      <c r="A151" s="589" t="s">
        <v>4286</v>
      </c>
      <c r="B151" s="593" t="s">
        <v>4287</v>
      </c>
      <c r="C151" s="592" t="s">
        <v>3400</v>
      </c>
      <c r="D151" s="592" t="s">
        <v>2850</v>
      </c>
      <c r="E151" s="583" t="s">
        <v>1213</v>
      </c>
      <c r="F151" s="583" t="s">
        <v>4137</v>
      </c>
      <c r="G151" s="583" t="s">
        <v>2749</v>
      </c>
      <c r="H151" s="583" t="s">
        <v>1191</v>
      </c>
      <c r="I151" s="583" t="s">
        <v>4138</v>
      </c>
      <c r="J151" s="583" t="s">
        <v>4139</v>
      </c>
      <c r="K151" s="583" t="s">
        <v>4140</v>
      </c>
      <c r="L151" s="583" t="s">
        <v>1104</v>
      </c>
      <c r="M151" s="583">
        <v>2.2166700000000001</v>
      </c>
      <c r="N151" s="584"/>
    </row>
    <row r="152" spans="1:14" ht="90" hidden="1" x14ac:dyDescent="0.25">
      <c r="A152" s="589" t="s">
        <v>4288</v>
      </c>
      <c r="B152" s="593" t="s">
        <v>4289</v>
      </c>
      <c r="C152" s="592" t="s">
        <v>3400</v>
      </c>
      <c r="D152" s="592" t="s">
        <v>2746</v>
      </c>
      <c r="E152" s="583" t="s">
        <v>4290</v>
      </c>
      <c r="F152" s="583" t="s">
        <v>4291</v>
      </c>
      <c r="G152" s="583" t="s">
        <v>2749</v>
      </c>
      <c r="H152" s="583" t="s">
        <v>2867</v>
      </c>
      <c r="I152" s="583" t="s">
        <v>4292</v>
      </c>
      <c r="J152" s="583" t="s">
        <v>4293</v>
      </c>
      <c r="K152" s="583" t="s">
        <v>2913</v>
      </c>
      <c r="L152" s="583" t="s">
        <v>3406</v>
      </c>
      <c r="M152" s="583">
        <v>0.8</v>
      </c>
      <c r="N152" s="584"/>
    </row>
    <row r="153" spans="1:14" ht="90" hidden="1" x14ac:dyDescent="0.25">
      <c r="A153" s="589" t="s">
        <v>4294</v>
      </c>
      <c r="B153" s="593" t="s">
        <v>4295</v>
      </c>
      <c r="C153" s="592" t="s">
        <v>3400</v>
      </c>
      <c r="D153" s="592" t="s">
        <v>2746</v>
      </c>
      <c r="E153" s="583" t="s">
        <v>4296</v>
      </c>
      <c r="F153" s="583" t="s">
        <v>4297</v>
      </c>
      <c r="G153" s="583" t="s">
        <v>2749</v>
      </c>
      <c r="H153" s="583" t="s">
        <v>2844</v>
      </c>
      <c r="I153" s="583" t="s">
        <v>4298</v>
      </c>
      <c r="J153" s="583" t="s">
        <v>4299</v>
      </c>
      <c r="K153" s="583" t="s">
        <v>2776</v>
      </c>
      <c r="L153" s="583" t="s">
        <v>3406</v>
      </c>
      <c r="M153" s="583">
        <v>4.4000000000000004</v>
      </c>
      <c r="N153" s="584"/>
    </row>
    <row r="154" spans="1:14" ht="90" hidden="1" x14ac:dyDescent="0.25">
      <c r="A154" s="589" t="s">
        <v>4300</v>
      </c>
      <c r="B154" s="593" t="s">
        <v>4301</v>
      </c>
      <c r="C154" s="592" t="s">
        <v>3400</v>
      </c>
      <c r="D154" s="592" t="s">
        <v>2746</v>
      </c>
      <c r="E154" s="583" t="s">
        <v>4302</v>
      </c>
      <c r="F154" s="583" t="s">
        <v>4303</v>
      </c>
      <c r="G154" s="583" t="s">
        <v>2749</v>
      </c>
      <c r="H154" s="583" t="s">
        <v>2844</v>
      </c>
      <c r="I154" s="583" t="s">
        <v>4304</v>
      </c>
      <c r="J154" s="583" t="s">
        <v>4305</v>
      </c>
      <c r="K154" s="583" t="s">
        <v>4306</v>
      </c>
      <c r="L154" s="583" t="s">
        <v>3406</v>
      </c>
      <c r="M154" s="583">
        <v>17.77</v>
      </c>
      <c r="N154" s="584"/>
    </row>
    <row r="155" spans="1:14" ht="90" hidden="1" x14ac:dyDescent="0.25">
      <c r="A155" s="589" t="s">
        <v>4307</v>
      </c>
      <c r="B155" s="593" t="s">
        <v>4308</v>
      </c>
      <c r="C155" s="592" t="s">
        <v>3400</v>
      </c>
      <c r="D155" s="592" t="s">
        <v>2746</v>
      </c>
      <c r="E155" s="583" t="s">
        <v>4309</v>
      </c>
      <c r="F155" s="583" t="s">
        <v>4310</v>
      </c>
      <c r="G155" s="583" t="s">
        <v>2749</v>
      </c>
      <c r="H155" s="583" t="s">
        <v>2844</v>
      </c>
      <c r="I155" s="583" t="s">
        <v>4311</v>
      </c>
      <c r="J155" s="583" t="s">
        <v>4312</v>
      </c>
      <c r="K155" s="583" t="s">
        <v>2776</v>
      </c>
      <c r="L155" s="583" t="s">
        <v>3406</v>
      </c>
      <c r="M155" s="583">
        <v>9.68</v>
      </c>
      <c r="N155" s="584"/>
    </row>
    <row r="156" spans="1:14" ht="90" hidden="1" x14ac:dyDescent="0.25">
      <c r="A156" s="589" t="s">
        <v>4313</v>
      </c>
      <c r="B156" s="593" t="s">
        <v>4314</v>
      </c>
      <c r="C156" s="592" t="s">
        <v>3400</v>
      </c>
      <c r="D156" s="592" t="s">
        <v>2746</v>
      </c>
      <c r="E156" s="583" t="s">
        <v>4315</v>
      </c>
      <c r="F156" s="583" t="s">
        <v>4316</v>
      </c>
      <c r="G156" s="583" t="s">
        <v>2749</v>
      </c>
      <c r="H156" s="583" t="s">
        <v>2817</v>
      </c>
      <c r="I156" s="583" t="s">
        <v>4317</v>
      </c>
      <c r="J156" s="583" t="s">
        <v>4318</v>
      </c>
      <c r="K156" s="583" t="s">
        <v>2902</v>
      </c>
      <c r="L156" s="583" t="s">
        <v>3406</v>
      </c>
      <c r="M156" s="583">
        <v>6.93</v>
      </c>
      <c r="N156" s="584"/>
    </row>
    <row r="157" spans="1:14" ht="90" hidden="1" x14ac:dyDescent="0.25">
      <c r="A157" s="589" t="s">
        <v>4319</v>
      </c>
      <c r="B157" s="593" t="s">
        <v>4320</v>
      </c>
      <c r="C157" s="592" t="s">
        <v>3400</v>
      </c>
      <c r="D157" s="592" t="s">
        <v>2746</v>
      </c>
      <c r="E157" s="583" t="s">
        <v>4321</v>
      </c>
      <c r="F157" s="583" t="s">
        <v>4322</v>
      </c>
      <c r="G157" s="583" t="s">
        <v>2749</v>
      </c>
      <c r="H157" s="583" t="s">
        <v>2844</v>
      </c>
      <c r="I157" s="583" t="s">
        <v>4323</v>
      </c>
      <c r="J157" s="583" t="s">
        <v>4324</v>
      </c>
      <c r="K157" s="583" t="s">
        <v>2962</v>
      </c>
      <c r="L157" s="583" t="s">
        <v>3406</v>
      </c>
      <c r="M157" s="583">
        <v>18</v>
      </c>
      <c r="N157" s="584"/>
    </row>
    <row r="158" spans="1:14" ht="90" hidden="1" x14ac:dyDescent="0.25">
      <c r="A158" s="589" t="s">
        <v>4325</v>
      </c>
      <c r="B158" s="593" t="s">
        <v>4326</v>
      </c>
      <c r="C158" s="592" t="s">
        <v>3400</v>
      </c>
      <c r="D158" s="592" t="s">
        <v>2746</v>
      </c>
      <c r="E158" s="583" t="s">
        <v>4327</v>
      </c>
      <c r="F158" s="583" t="s">
        <v>4328</v>
      </c>
      <c r="G158" s="583" t="s">
        <v>2749</v>
      </c>
      <c r="H158" s="583" t="s">
        <v>2759</v>
      </c>
      <c r="I158" s="583" t="s">
        <v>4329</v>
      </c>
      <c r="J158" s="583" t="s">
        <v>4330</v>
      </c>
      <c r="K158" s="583" t="s">
        <v>2839</v>
      </c>
      <c r="L158" s="583" t="s">
        <v>3406</v>
      </c>
      <c r="M158" s="583">
        <v>3.96</v>
      </c>
      <c r="N158" s="584"/>
    </row>
    <row r="159" spans="1:14" ht="165" hidden="1" x14ac:dyDescent="0.25">
      <c r="A159" s="589" t="s">
        <v>4331</v>
      </c>
      <c r="B159" s="593" t="s">
        <v>4332</v>
      </c>
      <c r="C159" s="592" t="s">
        <v>3400</v>
      </c>
      <c r="D159" s="592" t="s">
        <v>2850</v>
      </c>
      <c r="E159" s="583" t="s">
        <v>4333</v>
      </c>
      <c r="F159" s="583" t="s">
        <v>4334</v>
      </c>
      <c r="G159" s="583" t="s">
        <v>2749</v>
      </c>
      <c r="H159" s="583" t="s">
        <v>2759</v>
      </c>
      <c r="I159" s="583" t="s">
        <v>4335</v>
      </c>
      <c r="J159" s="583" t="s">
        <v>4336</v>
      </c>
      <c r="K159" s="583" t="s">
        <v>4337</v>
      </c>
      <c r="L159" s="583" t="s">
        <v>1104</v>
      </c>
      <c r="M159" s="583">
        <v>1.0133300000000001</v>
      </c>
      <c r="N159" s="584"/>
    </row>
    <row r="160" spans="1:14" ht="90" hidden="1" x14ac:dyDescent="0.25">
      <c r="A160" s="589" t="s">
        <v>4338</v>
      </c>
      <c r="B160" s="593" t="s">
        <v>4339</v>
      </c>
      <c r="C160" s="592" t="s">
        <v>3400</v>
      </c>
      <c r="D160" s="592" t="s">
        <v>2746</v>
      </c>
      <c r="E160" s="583" t="s">
        <v>4340</v>
      </c>
      <c r="F160" s="583" t="s">
        <v>4341</v>
      </c>
      <c r="G160" s="583" t="s">
        <v>2749</v>
      </c>
      <c r="H160" s="583" t="s">
        <v>3034</v>
      </c>
      <c r="I160" s="583" t="s">
        <v>4342</v>
      </c>
      <c r="J160" s="583" t="s">
        <v>4343</v>
      </c>
      <c r="K160" s="583" t="s">
        <v>2786</v>
      </c>
      <c r="L160" s="583" t="s">
        <v>3406</v>
      </c>
      <c r="M160" s="583">
        <v>8</v>
      </c>
      <c r="N160" s="584"/>
    </row>
    <row r="161" spans="1:14" ht="90" hidden="1" x14ac:dyDescent="0.25">
      <c r="A161" s="589" t="s">
        <v>4344</v>
      </c>
      <c r="B161" s="593" t="s">
        <v>4345</v>
      </c>
      <c r="C161" s="592" t="s">
        <v>3400</v>
      </c>
      <c r="D161" s="592" t="s">
        <v>2746</v>
      </c>
      <c r="E161" s="583" t="s">
        <v>4346</v>
      </c>
      <c r="F161" s="583" t="s">
        <v>4347</v>
      </c>
      <c r="G161" s="583" t="s">
        <v>2749</v>
      </c>
      <c r="H161" s="583" t="s">
        <v>2809</v>
      </c>
      <c r="I161" s="583" t="s">
        <v>4348</v>
      </c>
      <c r="J161" s="583" t="s">
        <v>4349</v>
      </c>
      <c r="K161" s="583" t="s">
        <v>2902</v>
      </c>
      <c r="L161" s="583" t="s">
        <v>3406</v>
      </c>
      <c r="M161" s="583">
        <v>3</v>
      </c>
      <c r="N161" s="584"/>
    </row>
    <row r="162" spans="1:14" ht="90" hidden="1" x14ac:dyDescent="0.25">
      <c r="A162" s="589" t="s">
        <v>4350</v>
      </c>
      <c r="B162" s="593" t="s">
        <v>4351</v>
      </c>
      <c r="C162" s="592" t="s">
        <v>3400</v>
      </c>
      <c r="D162" s="592" t="s">
        <v>2746</v>
      </c>
      <c r="E162" s="583" t="s">
        <v>4352</v>
      </c>
      <c r="F162" s="583" t="s">
        <v>4353</v>
      </c>
      <c r="G162" s="583" t="s">
        <v>2749</v>
      </c>
      <c r="H162" s="583" t="s">
        <v>1191</v>
      </c>
      <c r="I162" s="583" t="s">
        <v>4354</v>
      </c>
      <c r="J162" s="583" t="s">
        <v>4355</v>
      </c>
      <c r="K162" s="583" t="s">
        <v>2812</v>
      </c>
      <c r="L162" s="583" t="s">
        <v>3406</v>
      </c>
      <c r="M162" s="583">
        <v>10.125</v>
      </c>
      <c r="N162" s="584"/>
    </row>
    <row r="163" spans="1:14" ht="90" hidden="1" x14ac:dyDescent="0.25">
      <c r="A163" s="589" t="s">
        <v>4356</v>
      </c>
      <c r="B163" s="593" t="s">
        <v>4357</v>
      </c>
      <c r="C163" s="592" t="s">
        <v>3400</v>
      </c>
      <c r="D163" s="592" t="s">
        <v>2746</v>
      </c>
      <c r="E163" s="583" t="s">
        <v>4358</v>
      </c>
      <c r="F163" s="583" t="s">
        <v>4359</v>
      </c>
      <c r="G163" s="583" t="s">
        <v>2749</v>
      </c>
      <c r="H163" s="583" t="s">
        <v>2759</v>
      </c>
      <c r="I163" s="583" t="s">
        <v>4360</v>
      </c>
      <c r="J163" s="583" t="s">
        <v>4361</v>
      </c>
      <c r="K163" s="583" t="s">
        <v>2786</v>
      </c>
      <c r="L163" s="583" t="s">
        <v>3406</v>
      </c>
      <c r="M163" s="583">
        <v>20</v>
      </c>
      <c r="N163" s="584"/>
    </row>
    <row r="164" spans="1:14" ht="90" hidden="1" x14ac:dyDescent="0.25">
      <c r="A164" s="589" t="s">
        <v>4362</v>
      </c>
      <c r="B164" s="593" t="s">
        <v>4363</v>
      </c>
      <c r="C164" s="592" t="s">
        <v>3400</v>
      </c>
      <c r="D164" s="592" t="s">
        <v>2746</v>
      </c>
      <c r="E164" s="583" t="s">
        <v>4364</v>
      </c>
      <c r="F164" s="583" t="s">
        <v>4365</v>
      </c>
      <c r="G164" s="583" t="s">
        <v>2749</v>
      </c>
      <c r="H164" s="583" t="s">
        <v>2817</v>
      </c>
      <c r="I164" s="583" t="s">
        <v>4366</v>
      </c>
      <c r="J164" s="583" t="s">
        <v>4367</v>
      </c>
      <c r="K164" s="583" t="s">
        <v>2812</v>
      </c>
      <c r="L164" s="583" t="s">
        <v>3406</v>
      </c>
      <c r="M164" s="583">
        <v>7.5</v>
      </c>
      <c r="N164" s="584"/>
    </row>
    <row r="165" spans="1:14" ht="90" hidden="1" x14ac:dyDescent="0.25">
      <c r="A165" s="589" t="s">
        <v>4368</v>
      </c>
      <c r="B165" s="593" t="s">
        <v>4369</v>
      </c>
      <c r="C165" s="592" t="s">
        <v>3400</v>
      </c>
      <c r="D165" s="592" t="s">
        <v>2746</v>
      </c>
      <c r="E165" s="583" t="s">
        <v>3555</v>
      </c>
      <c r="F165" s="583" t="s">
        <v>3556</v>
      </c>
      <c r="G165" s="583" t="s">
        <v>2749</v>
      </c>
      <c r="H165" s="583" t="s">
        <v>2759</v>
      </c>
      <c r="I165" s="583" t="s">
        <v>3557</v>
      </c>
      <c r="J165" s="583" t="s">
        <v>3558</v>
      </c>
      <c r="K165" s="583" t="s">
        <v>2786</v>
      </c>
      <c r="L165" s="583" t="s">
        <v>3406</v>
      </c>
      <c r="M165" s="583">
        <v>16</v>
      </c>
      <c r="N165" s="584"/>
    </row>
    <row r="166" spans="1:14" ht="90" hidden="1" x14ac:dyDescent="0.25">
      <c r="A166" s="589" t="s">
        <v>4370</v>
      </c>
      <c r="B166" s="593" t="s">
        <v>4371</v>
      </c>
      <c r="C166" s="592" t="s">
        <v>3400</v>
      </c>
      <c r="D166" s="592" t="s">
        <v>2746</v>
      </c>
      <c r="E166" s="583" t="s">
        <v>4372</v>
      </c>
      <c r="F166" s="583" t="s">
        <v>4373</v>
      </c>
      <c r="G166" s="583" t="s">
        <v>2749</v>
      </c>
      <c r="H166" s="583" t="s">
        <v>1191</v>
      </c>
      <c r="I166" s="583" t="s">
        <v>4374</v>
      </c>
      <c r="J166" s="583" t="s">
        <v>4375</v>
      </c>
      <c r="K166" s="583" t="s">
        <v>2902</v>
      </c>
      <c r="L166" s="583" t="s">
        <v>3406</v>
      </c>
      <c r="M166" s="583">
        <v>10.5</v>
      </c>
      <c r="N166" s="584"/>
    </row>
    <row r="167" spans="1:14" ht="180" hidden="1" x14ac:dyDescent="0.25">
      <c r="A167" s="589" t="s">
        <v>4376</v>
      </c>
      <c r="B167" s="593" t="s">
        <v>4377</v>
      </c>
      <c r="C167" s="592" t="s">
        <v>3400</v>
      </c>
      <c r="D167" s="592" t="s">
        <v>2850</v>
      </c>
      <c r="E167" s="583" t="s">
        <v>4378</v>
      </c>
      <c r="F167" s="583" t="s">
        <v>4379</v>
      </c>
      <c r="G167" s="583" t="s">
        <v>2749</v>
      </c>
      <c r="H167" s="583" t="s">
        <v>2759</v>
      </c>
      <c r="I167" s="583" t="s">
        <v>4380</v>
      </c>
      <c r="J167" s="583" t="s">
        <v>4381</v>
      </c>
      <c r="K167" s="583" t="s">
        <v>3565</v>
      </c>
      <c r="L167" s="583" t="s">
        <v>1104</v>
      </c>
      <c r="M167" s="583">
        <v>7.03</v>
      </c>
      <c r="N167" s="584"/>
    </row>
    <row r="168" spans="1:14" ht="90" hidden="1" x14ac:dyDescent="0.25">
      <c r="A168" s="589" t="s">
        <v>4382</v>
      </c>
      <c r="B168" s="593" t="s">
        <v>4383</v>
      </c>
      <c r="C168" s="592" t="s">
        <v>3400</v>
      </c>
      <c r="D168" s="592" t="s">
        <v>2746</v>
      </c>
      <c r="E168" s="583" t="s">
        <v>4384</v>
      </c>
      <c r="F168" s="583" t="s">
        <v>4385</v>
      </c>
      <c r="G168" s="583" t="s">
        <v>2749</v>
      </c>
      <c r="H168" s="583" t="s">
        <v>2768</v>
      </c>
      <c r="I168" s="583" t="s">
        <v>4386</v>
      </c>
      <c r="J168" s="583" t="s">
        <v>4387</v>
      </c>
      <c r="K168" s="583" t="s">
        <v>2786</v>
      </c>
      <c r="L168" s="583" t="s">
        <v>3406</v>
      </c>
      <c r="M168" s="583">
        <v>16</v>
      </c>
      <c r="N168" s="584"/>
    </row>
    <row r="169" spans="1:14" ht="90" hidden="1" x14ac:dyDescent="0.25">
      <c r="A169" s="589" t="s">
        <v>4388</v>
      </c>
      <c r="B169" s="593" t="s">
        <v>4389</v>
      </c>
      <c r="C169" s="592" t="s">
        <v>3400</v>
      </c>
      <c r="D169" s="592" t="s">
        <v>2746</v>
      </c>
      <c r="E169" s="583" t="s">
        <v>4390</v>
      </c>
      <c r="F169" s="583" t="s">
        <v>4391</v>
      </c>
      <c r="G169" s="583" t="s">
        <v>2749</v>
      </c>
      <c r="H169" s="583" t="s">
        <v>2759</v>
      </c>
      <c r="I169" s="583" t="s">
        <v>4392</v>
      </c>
      <c r="J169" s="583" t="s">
        <v>4393</v>
      </c>
      <c r="K169" s="583" t="s">
        <v>4394</v>
      </c>
      <c r="L169" s="583" t="s">
        <v>3406</v>
      </c>
      <c r="M169" s="583">
        <v>27.87499</v>
      </c>
      <c r="N169" s="584"/>
    </row>
    <row r="170" spans="1:14" ht="90" hidden="1" x14ac:dyDescent="0.25">
      <c r="A170" s="589" t="s">
        <v>4395</v>
      </c>
      <c r="B170" s="593" t="s">
        <v>4396</v>
      </c>
      <c r="C170" s="592" t="s">
        <v>3400</v>
      </c>
      <c r="D170" s="592" t="s">
        <v>2746</v>
      </c>
      <c r="E170" s="583" t="s">
        <v>4397</v>
      </c>
      <c r="F170" s="583" t="s">
        <v>4398</v>
      </c>
      <c r="G170" s="583" t="s">
        <v>2749</v>
      </c>
      <c r="H170" s="583" t="s">
        <v>3034</v>
      </c>
      <c r="I170" s="583" t="s">
        <v>4399</v>
      </c>
      <c r="J170" s="583" t="s">
        <v>4400</v>
      </c>
      <c r="K170" s="583" t="s">
        <v>2786</v>
      </c>
      <c r="L170" s="583" t="s">
        <v>3406</v>
      </c>
      <c r="M170" s="583">
        <v>9.6</v>
      </c>
      <c r="N170" s="584"/>
    </row>
    <row r="171" spans="1:14" ht="90" hidden="1" x14ac:dyDescent="0.25">
      <c r="A171" s="589" t="s">
        <v>4395</v>
      </c>
      <c r="B171" s="593" t="s">
        <v>4396</v>
      </c>
      <c r="C171" s="592" t="s">
        <v>3400</v>
      </c>
      <c r="D171" s="592" t="s">
        <v>2746</v>
      </c>
      <c r="E171" s="583" t="s">
        <v>4401</v>
      </c>
      <c r="F171" s="583" t="s">
        <v>4402</v>
      </c>
      <c r="G171" s="583" t="s">
        <v>2749</v>
      </c>
      <c r="H171" s="583" t="s">
        <v>3034</v>
      </c>
      <c r="I171" s="583" t="s">
        <v>4403</v>
      </c>
      <c r="J171" s="583" t="s">
        <v>4404</v>
      </c>
      <c r="K171" s="583" t="s">
        <v>2786</v>
      </c>
      <c r="L171" s="583" t="s">
        <v>3406</v>
      </c>
      <c r="N171" s="584"/>
    </row>
    <row r="172" spans="1:14" ht="90" hidden="1" x14ac:dyDescent="0.25">
      <c r="A172" s="589" t="s">
        <v>4405</v>
      </c>
      <c r="B172" s="593" t="s">
        <v>4406</v>
      </c>
      <c r="C172" s="592" t="s">
        <v>3400</v>
      </c>
      <c r="D172" s="592" t="s">
        <v>2746</v>
      </c>
      <c r="E172" s="583" t="s">
        <v>4407</v>
      </c>
      <c r="F172" s="583" t="s">
        <v>4408</v>
      </c>
      <c r="G172" s="583" t="s">
        <v>2749</v>
      </c>
      <c r="H172" s="583" t="s">
        <v>3034</v>
      </c>
      <c r="I172" s="583" t="s">
        <v>4409</v>
      </c>
      <c r="J172" s="583" t="s">
        <v>4410</v>
      </c>
      <c r="K172" s="583" t="s">
        <v>2786</v>
      </c>
      <c r="L172" s="583" t="s">
        <v>3406</v>
      </c>
      <c r="M172" s="583">
        <v>33.33</v>
      </c>
      <c r="N172" s="584"/>
    </row>
    <row r="173" spans="1:14" ht="90" hidden="1" x14ac:dyDescent="0.25">
      <c r="A173" s="589" t="s">
        <v>4411</v>
      </c>
      <c r="B173" s="593" t="s">
        <v>4412</v>
      </c>
      <c r="C173" s="592" t="s">
        <v>3400</v>
      </c>
      <c r="D173" s="592" t="s">
        <v>2850</v>
      </c>
      <c r="E173" s="583" t="s">
        <v>4413</v>
      </c>
      <c r="F173" s="583" t="s">
        <v>4414</v>
      </c>
      <c r="G173" s="583" t="s">
        <v>2749</v>
      </c>
      <c r="H173" s="583" t="s">
        <v>2759</v>
      </c>
      <c r="I173" s="583" t="s">
        <v>4415</v>
      </c>
      <c r="J173" s="583" t="s">
        <v>4416</v>
      </c>
      <c r="K173" s="583" t="s">
        <v>2786</v>
      </c>
      <c r="L173" s="583" t="s">
        <v>3406</v>
      </c>
      <c r="M173" s="583">
        <v>8.23</v>
      </c>
      <c r="N173" s="584"/>
    </row>
    <row r="174" spans="1:14" ht="90" hidden="1" x14ac:dyDescent="0.25">
      <c r="A174" s="589" t="s">
        <v>4417</v>
      </c>
      <c r="B174" s="593" t="s">
        <v>4418</v>
      </c>
      <c r="C174" s="592" t="s">
        <v>3400</v>
      </c>
      <c r="D174" s="592" t="s">
        <v>2746</v>
      </c>
      <c r="E174" s="583" t="s">
        <v>4419</v>
      </c>
      <c r="F174" s="583" t="s">
        <v>4420</v>
      </c>
      <c r="G174" s="583" t="s">
        <v>2749</v>
      </c>
      <c r="H174" s="583" t="s">
        <v>3034</v>
      </c>
      <c r="I174" s="583" t="s">
        <v>4421</v>
      </c>
      <c r="J174" s="583" t="s">
        <v>4422</v>
      </c>
      <c r="K174" s="583" t="s">
        <v>2786</v>
      </c>
      <c r="L174" s="583" t="s">
        <v>3406</v>
      </c>
      <c r="M174" s="583">
        <v>8</v>
      </c>
      <c r="N174" s="584"/>
    </row>
    <row r="175" spans="1:14" ht="90" hidden="1" x14ac:dyDescent="0.25">
      <c r="A175" s="589" t="s">
        <v>4417</v>
      </c>
      <c r="B175" s="593" t="s">
        <v>4423</v>
      </c>
      <c r="C175" s="592" t="s">
        <v>3400</v>
      </c>
      <c r="D175" s="592" t="s">
        <v>2746</v>
      </c>
      <c r="E175" s="583" t="s">
        <v>4424</v>
      </c>
      <c r="F175" s="583" t="s">
        <v>4425</v>
      </c>
      <c r="G175" s="583" t="s">
        <v>2749</v>
      </c>
      <c r="H175" s="583" t="s">
        <v>2759</v>
      </c>
      <c r="I175" s="583" t="s">
        <v>4426</v>
      </c>
      <c r="J175" s="583" t="s">
        <v>4427</v>
      </c>
      <c r="K175" s="583" t="s">
        <v>2786</v>
      </c>
      <c r="L175" s="583" t="s">
        <v>3406</v>
      </c>
      <c r="M175" s="583">
        <v>8</v>
      </c>
      <c r="N175" s="584"/>
    </row>
    <row r="176" spans="1:14" ht="90" hidden="1" x14ac:dyDescent="0.25">
      <c r="A176" s="589" t="s">
        <v>4428</v>
      </c>
      <c r="B176" s="593" t="s">
        <v>4429</v>
      </c>
      <c r="C176" s="592" t="s">
        <v>3400</v>
      </c>
      <c r="D176" s="592" t="s">
        <v>2746</v>
      </c>
      <c r="E176" s="583" t="s">
        <v>4430</v>
      </c>
      <c r="F176" s="583" t="s">
        <v>4431</v>
      </c>
      <c r="G176" s="583" t="s">
        <v>2749</v>
      </c>
      <c r="H176" s="583" t="s">
        <v>2759</v>
      </c>
      <c r="I176" s="583" t="s">
        <v>4432</v>
      </c>
      <c r="J176" s="583" t="s">
        <v>4433</v>
      </c>
      <c r="K176" s="583" t="s">
        <v>3516</v>
      </c>
      <c r="L176" s="583" t="s">
        <v>3406</v>
      </c>
      <c r="M176" s="583">
        <v>17.600000000000001</v>
      </c>
      <c r="N176" s="584"/>
    </row>
    <row r="177" spans="1:14" ht="90" hidden="1" x14ac:dyDescent="0.25">
      <c r="A177" s="589" t="s">
        <v>4434</v>
      </c>
      <c r="B177" s="593" t="s">
        <v>4435</v>
      </c>
      <c r="C177" s="592" t="s">
        <v>3400</v>
      </c>
      <c r="D177" s="592" t="s">
        <v>2746</v>
      </c>
      <c r="E177" s="583" t="s">
        <v>4436</v>
      </c>
      <c r="F177" s="583" t="s">
        <v>4437</v>
      </c>
      <c r="G177" s="583" t="s">
        <v>2749</v>
      </c>
      <c r="H177" s="583" t="s">
        <v>3034</v>
      </c>
      <c r="I177" s="583" t="s">
        <v>4438</v>
      </c>
      <c r="J177" s="583" t="s">
        <v>4439</v>
      </c>
      <c r="K177" s="583" t="s">
        <v>2902</v>
      </c>
      <c r="L177" s="583" t="s">
        <v>3406</v>
      </c>
      <c r="M177" s="583">
        <v>6.5</v>
      </c>
      <c r="N177" s="584"/>
    </row>
    <row r="178" spans="1:14" ht="105" hidden="1" x14ac:dyDescent="0.25">
      <c r="A178" s="589" t="s">
        <v>4440</v>
      </c>
      <c r="B178" s="593" t="s">
        <v>4441</v>
      </c>
      <c r="C178" s="592" t="s">
        <v>3400</v>
      </c>
      <c r="D178" s="592" t="s">
        <v>2850</v>
      </c>
      <c r="E178" s="583" t="s">
        <v>3730</v>
      </c>
      <c r="F178" s="583" t="s">
        <v>3731</v>
      </c>
      <c r="G178" s="583" t="s">
        <v>2749</v>
      </c>
      <c r="H178" s="583" t="s">
        <v>2817</v>
      </c>
      <c r="I178" s="583" t="s">
        <v>3732</v>
      </c>
      <c r="J178" s="583" t="s">
        <v>3733</v>
      </c>
      <c r="K178" s="583" t="s">
        <v>3734</v>
      </c>
      <c r="L178" s="583" t="s">
        <v>1104</v>
      </c>
      <c r="M178" s="583">
        <v>6.3333300000000001</v>
      </c>
      <c r="N178" s="584"/>
    </row>
    <row r="179" spans="1:14" ht="90" hidden="1" x14ac:dyDescent="0.25">
      <c r="A179" s="589" t="s">
        <v>4442</v>
      </c>
      <c r="B179" s="593" t="s">
        <v>4443</v>
      </c>
      <c r="C179" s="592" t="s">
        <v>3400</v>
      </c>
      <c r="D179" s="592" t="s">
        <v>2746</v>
      </c>
      <c r="E179" s="583" t="s">
        <v>4444</v>
      </c>
      <c r="F179" s="583" t="s">
        <v>4445</v>
      </c>
      <c r="G179" s="583" t="s">
        <v>2749</v>
      </c>
      <c r="H179" s="583" t="s">
        <v>2817</v>
      </c>
      <c r="I179" s="583" t="s">
        <v>4446</v>
      </c>
      <c r="J179" s="583" t="s">
        <v>4447</v>
      </c>
      <c r="K179" s="583" t="s">
        <v>3727</v>
      </c>
      <c r="L179" s="583" t="s">
        <v>3406</v>
      </c>
      <c r="M179" s="583">
        <v>6.75</v>
      </c>
      <c r="N179" s="584"/>
    </row>
    <row r="180" spans="1:14" ht="90" hidden="1" x14ac:dyDescent="0.25">
      <c r="A180" s="589" t="s">
        <v>4448</v>
      </c>
      <c r="B180" s="593" t="s">
        <v>4449</v>
      </c>
      <c r="C180" s="592" t="s">
        <v>3400</v>
      </c>
      <c r="D180" s="592" t="s">
        <v>2746</v>
      </c>
      <c r="E180" s="583" t="s">
        <v>4450</v>
      </c>
      <c r="F180" s="583" t="s">
        <v>4451</v>
      </c>
      <c r="G180" s="583" t="s">
        <v>2749</v>
      </c>
      <c r="H180" s="583" t="s">
        <v>2759</v>
      </c>
      <c r="I180" s="583" t="s">
        <v>4452</v>
      </c>
      <c r="J180" s="583" t="s">
        <v>4453</v>
      </c>
      <c r="K180" s="583" t="s">
        <v>2762</v>
      </c>
      <c r="L180" s="583" t="s">
        <v>3406</v>
      </c>
      <c r="M180" s="583">
        <v>3.2</v>
      </c>
      <c r="N180" s="584"/>
    </row>
    <row r="181" spans="1:14" ht="90" hidden="1" x14ac:dyDescent="0.25">
      <c r="A181" s="589" t="s">
        <v>4454</v>
      </c>
      <c r="B181" s="593" t="s">
        <v>4455</v>
      </c>
      <c r="C181" s="592" t="s">
        <v>3400</v>
      </c>
      <c r="D181" s="592" t="s">
        <v>2746</v>
      </c>
      <c r="E181" s="583" t="s">
        <v>4456</v>
      </c>
      <c r="F181" s="583" t="s">
        <v>4457</v>
      </c>
      <c r="G181" s="583" t="s">
        <v>2749</v>
      </c>
      <c r="H181" s="583" t="s">
        <v>2759</v>
      </c>
      <c r="I181" s="583" t="s">
        <v>4458</v>
      </c>
      <c r="J181" s="583" t="s">
        <v>4459</v>
      </c>
      <c r="K181" s="583" t="s">
        <v>2902</v>
      </c>
      <c r="L181" s="583" t="s">
        <v>3406</v>
      </c>
      <c r="M181" s="583">
        <v>3.36</v>
      </c>
      <c r="N181" s="584"/>
    </row>
    <row r="182" spans="1:14" ht="90" hidden="1" x14ac:dyDescent="0.25">
      <c r="A182" s="589" t="s">
        <v>4460</v>
      </c>
      <c r="B182" s="593" t="s">
        <v>4461</v>
      </c>
      <c r="C182" s="592" t="s">
        <v>3400</v>
      </c>
      <c r="D182" s="592" t="s">
        <v>2746</v>
      </c>
      <c r="E182" s="583" t="s">
        <v>4462</v>
      </c>
      <c r="F182" s="583" t="s">
        <v>4463</v>
      </c>
      <c r="G182" s="583" t="s">
        <v>2749</v>
      </c>
      <c r="H182" s="583" t="s">
        <v>3162</v>
      </c>
      <c r="I182" s="583" t="s">
        <v>4464</v>
      </c>
      <c r="J182" s="583" t="s">
        <v>4465</v>
      </c>
      <c r="K182" s="583" t="s">
        <v>3456</v>
      </c>
      <c r="L182" s="583" t="s">
        <v>3406</v>
      </c>
      <c r="M182" s="583">
        <v>38.130000000000003</v>
      </c>
      <c r="N182" s="584"/>
    </row>
    <row r="183" spans="1:14" ht="135" hidden="1" x14ac:dyDescent="0.25">
      <c r="A183" s="589" t="s">
        <v>4466</v>
      </c>
      <c r="B183" s="593" t="s">
        <v>4467</v>
      </c>
      <c r="C183" s="592" t="s">
        <v>3400</v>
      </c>
      <c r="D183" s="592" t="s">
        <v>2850</v>
      </c>
      <c r="E183" s="583" t="s">
        <v>3168</v>
      </c>
      <c r="F183" s="583" t="s">
        <v>3169</v>
      </c>
      <c r="G183" s="583" t="s">
        <v>2749</v>
      </c>
      <c r="H183" s="583" t="s">
        <v>2893</v>
      </c>
      <c r="I183" s="583" t="s">
        <v>3170</v>
      </c>
      <c r="J183" s="583" t="s">
        <v>3171</v>
      </c>
      <c r="K183" s="583" t="s">
        <v>3172</v>
      </c>
      <c r="L183" s="583" t="s">
        <v>1104</v>
      </c>
      <c r="M183" s="583">
        <v>2.9792000000000001</v>
      </c>
      <c r="N183" s="584"/>
    </row>
    <row r="184" spans="1:14" ht="90" hidden="1" x14ac:dyDescent="0.25">
      <c r="A184" s="589" t="s">
        <v>4468</v>
      </c>
      <c r="B184" s="593" t="s">
        <v>4469</v>
      </c>
      <c r="C184" s="592" t="s">
        <v>3400</v>
      </c>
      <c r="D184" s="592" t="s">
        <v>2746</v>
      </c>
      <c r="E184" s="583" t="s">
        <v>4470</v>
      </c>
      <c r="F184" s="583" t="s">
        <v>4471</v>
      </c>
      <c r="G184" s="583" t="s">
        <v>2749</v>
      </c>
      <c r="H184" s="583" t="s">
        <v>2817</v>
      </c>
      <c r="I184" s="583" t="s">
        <v>4472</v>
      </c>
      <c r="J184" s="583" t="s">
        <v>4473</v>
      </c>
      <c r="K184" s="583" t="s">
        <v>3269</v>
      </c>
      <c r="L184" s="583" t="s">
        <v>3406</v>
      </c>
      <c r="M184" s="583">
        <v>32</v>
      </c>
      <c r="N184" s="584"/>
    </row>
    <row r="185" spans="1:14" ht="90" hidden="1" x14ac:dyDescent="0.25">
      <c r="A185" s="589" t="s">
        <v>4474</v>
      </c>
      <c r="B185" s="593" t="s">
        <v>4475</v>
      </c>
      <c r="C185" s="592" t="s">
        <v>3400</v>
      </c>
      <c r="D185" s="592" t="s">
        <v>2746</v>
      </c>
      <c r="E185" s="583" t="s">
        <v>4476</v>
      </c>
      <c r="F185" s="583" t="s">
        <v>4477</v>
      </c>
      <c r="G185" s="583" t="s">
        <v>2749</v>
      </c>
      <c r="H185" s="583" t="s">
        <v>2809</v>
      </c>
      <c r="I185" s="583" t="s">
        <v>4478</v>
      </c>
      <c r="J185" s="583" t="s">
        <v>4479</v>
      </c>
      <c r="K185" s="583" t="s">
        <v>3490</v>
      </c>
      <c r="L185" s="583" t="s">
        <v>3406</v>
      </c>
      <c r="M185" s="583">
        <v>4.8</v>
      </c>
      <c r="N185" s="584"/>
    </row>
    <row r="186" spans="1:14" ht="90" hidden="1" x14ac:dyDescent="0.25">
      <c r="A186" s="589" t="s">
        <v>4480</v>
      </c>
      <c r="B186" s="593" t="s">
        <v>4481</v>
      </c>
      <c r="C186" s="592" t="s">
        <v>3400</v>
      </c>
      <c r="D186" s="592" t="s">
        <v>2746</v>
      </c>
      <c r="E186" s="583" t="s">
        <v>4482</v>
      </c>
      <c r="F186" s="583" t="s">
        <v>4483</v>
      </c>
      <c r="G186" s="583" t="s">
        <v>2749</v>
      </c>
      <c r="H186" s="583" t="s">
        <v>2817</v>
      </c>
      <c r="I186" s="583" t="s">
        <v>4484</v>
      </c>
      <c r="J186" s="583" t="s">
        <v>4485</v>
      </c>
      <c r="K186" s="583" t="s">
        <v>2786</v>
      </c>
      <c r="L186" s="583" t="s">
        <v>3406</v>
      </c>
      <c r="M186" s="583">
        <v>8</v>
      </c>
      <c r="N186" s="584"/>
    </row>
    <row r="187" spans="1:14" ht="90" hidden="1" x14ac:dyDescent="0.25">
      <c r="A187" s="589" t="s">
        <v>4486</v>
      </c>
      <c r="B187" s="593" t="s">
        <v>4487</v>
      </c>
      <c r="C187" s="592" t="s">
        <v>3400</v>
      </c>
      <c r="D187" s="592" t="s">
        <v>2746</v>
      </c>
      <c r="E187" s="583" t="s">
        <v>4488</v>
      </c>
      <c r="F187" s="583" t="s">
        <v>4489</v>
      </c>
      <c r="G187" s="583" t="s">
        <v>2749</v>
      </c>
      <c r="H187" s="583" t="s">
        <v>3034</v>
      </c>
      <c r="I187" s="583" t="s">
        <v>4490</v>
      </c>
      <c r="J187" s="583" t="s">
        <v>4491</v>
      </c>
      <c r="K187" s="583" t="s">
        <v>2786</v>
      </c>
      <c r="L187" s="583" t="s">
        <v>3406</v>
      </c>
      <c r="M187" s="583">
        <v>32</v>
      </c>
      <c r="N187" s="584"/>
    </row>
    <row r="188" spans="1:14" ht="90" hidden="1" x14ac:dyDescent="0.25">
      <c r="A188" s="589" t="s">
        <v>4486</v>
      </c>
      <c r="B188" s="593" t="s">
        <v>4492</v>
      </c>
      <c r="C188" s="592" t="s">
        <v>3400</v>
      </c>
      <c r="D188" s="592" t="s">
        <v>2746</v>
      </c>
      <c r="E188" s="583" t="s">
        <v>4493</v>
      </c>
      <c r="F188" s="583" t="s">
        <v>4494</v>
      </c>
      <c r="G188" s="583" t="s">
        <v>2749</v>
      </c>
      <c r="H188" s="583" t="s">
        <v>2817</v>
      </c>
      <c r="I188" s="583" t="s">
        <v>4495</v>
      </c>
      <c r="J188" s="583" t="s">
        <v>4496</v>
      </c>
      <c r="K188" s="583" t="s">
        <v>2793</v>
      </c>
      <c r="L188" s="583" t="s">
        <v>3406</v>
      </c>
      <c r="M188" s="583">
        <v>5.5</v>
      </c>
      <c r="N188" s="584"/>
    </row>
    <row r="189" spans="1:14" ht="90" hidden="1" x14ac:dyDescent="0.25">
      <c r="A189" s="589" t="s">
        <v>4497</v>
      </c>
      <c r="B189" s="593" t="s">
        <v>4498</v>
      </c>
      <c r="C189" s="592" t="s">
        <v>3400</v>
      </c>
      <c r="D189" s="592" t="s">
        <v>2746</v>
      </c>
      <c r="E189" s="583" t="s">
        <v>4499</v>
      </c>
      <c r="F189" s="583" t="s">
        <v>4500</v>
      </c>
      <c r="G189" s="583" t="s">
        <v>2749</v>
      </c>
      <c r="H189" s="583" t="s">
        <v>2759</v>
      </c>
      <c r="I189" s="583" t="s">
        <v>4501</v>
      </c>
      <c r="J189" s="583" t="s">
        <v>4502</v>
      </c>
      <c r="K189" s="583" t="s">
        <v>2902</v>
      </c>
      <c r="L189" s="583" t="s">
        <v>3406</v>
      </c>
      <c r="M189" s="583">
        <v>6.75</v>
      </c>
      <c r="N189" s="584"/>
    </row>
    <row r="190" spans="1:14" ht="135" hidden="1" x14ac:dyDescent="0.25">
      <c r="A190" s="589" t="s">
        <v>4503</v>
      </c>
      <c r="B190" s="593" t="s">
        <v>4504</v>
      </c>
      <c r="C190" s="592" t="s">
        <v>3400</v>
      </c>
      <c r="D190" s="592" t="s">
        <v>2746</v>
      </c>
      <c r="E190" s="583" t="s">
        <v>4505</v>
      </c>
      <c r="F190" s="583" t="s">
        <v>4506</v>
      </c>
      <c r="G190" s="583" t="s">
        <v>2749</v>
      </c>
      <c r="H190" s="583" t="s">
        <v>2790</v>
      </c>
      <c r="I190" s="583" t="s">
        <v>4507</v>
      </c>
      <c r="J190" s="583" t="s">
        <v>4508</v>
      </c>
      <c r="K190" s="583" t="s">
        <v>4509</v>
      </c>
      <c r="L190" s="583" t="s">
        <v>1104</v>
      </c>
      <c r="M190" s="583">
        <v>8</v>
      </c>
      <c r="N190" s="584"/>
    </row>
    <row r="191" spans="1:14" ht="90" hidden="1" x14ac:dyDescent="0.25">
      <c r="A191" s="589" t="s">
        <v>4510</v>
      </c>
      <c r="B191" s="593" t="s">
        <v>4511</v>
      </c>
      <c r="C191" s="592" t="s">
        <v>3400</v>
      </c>
      <c r="D191" s="592" t="s">
        <v>2746</v>
      </c>
      <c r="E191" s="583" t="s">
        <v>4512</v>
      </c>
      <c r="F191" s="583" t="s">
        <v>4513</v>
      </c>
      <c r="G191" s="583" t="s">
        <v>2749</v>
      </c>
      <c r="H191" s="583" t="s">
        <v>2844</v>
      </c>
      <c r="I191" s="583" t="s">
        <v>4514</v>
      </c>
      <c r="J191" s="583" t="s">
        <v>4515</v>
      </c>
      <c r="K191" s="583" t="s">
        <v>3727</v>
      </c>
      <c r="L191" s="583" t="s">
        <v>3406</v>
      </c>
      <c r="M191" s="583">
        <v>9</v>
      </c>
      <c r="N191" s="584"/>
    </row>
    <row r="192" spans="1:14" ht="90" hidden="1" x14ac:dyDescent="0.25">
      <c r="A192" s="589" t="s">
        <v>4516</v>
      </c>
      <c r="B192" s="593" t="s">
        <v>4517</v>
      </c>
      <c r="C192" s="592" t="s">
        <v>3400</v>
      </c>
      <c r="D192" s="592" t="s">
        <v>2746</v>
      </c>
      <c r="E192" s="583" t="s">
        <v>4518</v>
      </c>
      <c r="F192" s="583" t="s">
        <v>4519</v>
      </c>
      <c r="G192" s="583" t="s">
        <v>2749</v>
      </c>
      <c r="H192" s="583" t="s">
        <v>2844</v>
      </c>
      <c r="I192" s="583" t="s">
        <v>4520</v>
      </c>
      <c r="J192" s="583" t="s">
        <v>4521</v>
      </c>
      <c r="K192" s="583" t="s">
        <v>3727</v>
      </c>
      <c r="L192" s="583" t="s">
        <v>3406</v>
      </c>
      <c r="M192" s="583">
        <v>13.5</v>
      </c>
      <c r="N192" s="584"/>
    </row>
    <row r="193" spans="1:14" ht="90" hidden="1" x14ac:dyDescent="0.25">
      <c r="A193" s="589" t="s">
        <v>4522</v>
      </c>
      <c r="B193" s="593" t="s">
        <v>4523</v>
      </c>
      <c r="C193" s="592" t="s">
        <v>3400</v>
      </c>
      <c r="D193" s="592" t="s">
        <v>2746</v>
      </c>
      <c r="E193" s="583" t="s">
        <v>4524</v>
      </c>
      <c r="F193" s="583" t="s">
        <v>4525</v>
      </c>
      <c r="G193" s="583" t="s">
        <v>2749</v>
      </c>
      <c r="H193" s="583" t="s">
        <v>2844</v>
      </c>
      <c r="I193" s="583" t="s">
        <v>4526</v>
      </c>
      <c r="J193" s="583" t="s">
        <v>4527</v>
      </c>
      <c r="K193" s="583" t="s">
        <v>2862</v>
      </c>
      <c r="L193" s="583" t="s">
        <v>3406</v>
      </c>
      <c r="M193" s="583">
        <v>4.95</v>
      </c>
      <c r="N193" s="584"/>
    </row>
    <row r="194" spans="1:14" ht="90" hidden="1" x14ac:dyDescent="0.25">
      <c r="A194" s="589" t="s">
        <v>4528</v>
      </c>
      <c r="B194" s="593" t="s">
        <v>4529</v>
      </c>
      <c r="C194" s="592" t="s">
        <v>3400</v>
      </c>
      <c r="D194" s="592" t="s">
        <v>2746</v>
      </c>
      <c r="E194" s="583" t="s">
        <v>4530</v>
      </c>
      <c r="F194" s="583" t="s">
        <v>4531</v>
      </c>
      <c r="G194" s="583" t="s">
        <v>2749</v>
      </c>
      <c r="H194" s="583" t="s">
        <v>2809</v>
      </c>
      <c r="I194" s="583" t="s">
        <v>4532</v>
      </c>
      <c r="J194" s="583" t="s">
        <v>4533</v>
      </c>
      <c r="K194" s="583" t="s">
        <v>2820</v>
      </c>
      <c r="L194" s="583" t="s">
        <v>3406</v>
      </c>
      <c r="M194" s="583">
        <v>15.75</v>
      </c>
      <c r="N194" s="584"/>
    </row>
    <row r="195" spans="1:14" ht="90" hidden="1" x14ac:dyDescent="0.25">
      <c r="A195" s="589" t="s">
        <v>4534</v>
      </c>
      <c r="B195" s="593" t="s">
        <v>4535</v>
      </c>
      <c r="C195" s="592" t="s">
        <v>3400</v>
      </c>
      <c r="D195" s="592" t="s">
        <v>2746</v>
      </c>
      <c r="E195" s="583" t="s">
        <v>4536</v>
      </c>
      <c r="F195" s="583" t="s">
        <v>4537</v>
      </c>
      <c r="G195" s="583" t="s">
        <v>2749</v>
      </c>
      <c r="H195" s="583" t="s">
        <v>2809</v>
      </c>
      <c r="I195" s="583" t="s">
        <v>4538</v>
      </c>
      <c r="J195" s="583" t="s">
        <v>4539</v>
      </c>
      <c r="K195" s="583" t="s">
        <v>2812</v>
      </c>
      <c r="L195" s="583" t="s">
        <v>2763</v>
      </c>
      <c r="M195" s="583">
        <v>4.5</v>
      </c>
      <c r="N195" s="584"/>
    </row>
    <row r="196" spans="1:14" ht="90" hidden="1" x14ac:dyDescent="0.25">
      <c r="A196" s="589" t="s">
        <v>4540</v>
      </c>
      <c r="B196" s="593" t="s">
        <v>4541</v>
      </c>
      <c r="C196" s="592" t="s">
        <v>3400</v>
      </c>
      <c r="D196" s="592" t="s">
        <v>2746</v>
      </c>
      <c r="E196" s="583" t="s">
        <v>4542</v>
      </c>
      <c r="F196" s="583" t="s">
        <v>4543</v>
      </c>
      <c r="G196" s="583" t="s">
        <v>2749</v>
      </c>
      <c r="H196" s="583" t="s">
        <v>3034</v>
      </c>
      <c r="I196" s="583" t="s">
        <v>4544</v>
      </c>
      <c r="J196" s="583" t="s">
        <v>4545</v>
      </c>
      <c r="K196" s="583" t="s">
        <v>2786</v>
      </c>
      <c r="L196" s="583" t="s">
        <v>3406</v>
      </c>
      <c r="M196" s="583">
        <v>32</v>
      </c>
      <c r="N196" s="584"/>
    </row>
    <row r="197" spans="1:14" ht="90" hidden="1" x14ac:dyDescent="0.25">
      <c r="A197" s="589" t="s">
        <v>4546</v>
      </c>
      <c r="B197" s="593" t="s">
        <v>4547</v>
      </c>
      <c r="C197" s="592" t="s">
        <v>3400</v>
      </c>
      <c r="D197" s="592" t="s">
        <v>2746</v>
      </c>
      <c r="E197" s="583" t="s">
        <v>4548</v>
      </c>
      <c r="F197" s="583" t="s">
        <v>4549</v>
      </c>
      <c r="G197" s="583" t="s">
        <v>2749</v>
      </c>
      <c r="H197" s="583" t="s">
        <v>2817</v>
      </c>
      <c r="I197" s="583" t="s">
        <v>4550</v>
      </c>
      <c r="J197" s="583" t="s">
        <v>4551</v>
      </c>
      <c r="K197" s="583" t="s">
        <v>2862</v>
      </c>
      <c r="L197" s="583" t="s">
        <v>3406</v>
      </c>
      <c r="M197" s="583">
        <v>5.33</v>
      </c>
      <c r="N197" s="584"/>
    </row>
    <row r="198" spans="1:14" ht="90" hidden="1" x14ac:dyDescent="0.25">
      <c r="A198" s="589" t="s">
        <v>4552</v>
      </c>
      <c r="B198" s="593" t="s">
        <v>4553</v>
      </c>
      <c r="C198" s="592" t="s">
        <v>3400</v>
      </c>
      <c r="D198" s="592" t="s">
        <v>2746</v>
      </c>
      <c r="E198" s="583" t="s">
        <v>4554</v>
      </c>
      <c r="F198" s="583" t="s">
        <v>4555</v>
      </c>
      <c r="G198" s="583" t="s">
        <v>2749</v>
      </c>
      <c r="H198" s="583" t="s">
        <v>2817</v>
      </c>
      <c r="I198" s="583" t="s">
        <v>4556</v>
      </c>
      <c r="J198" s="583" t="s">
        <v>4557</v>
      </c>
      <c r="K198" s="583" t="s">
        <v>2771</v>
      </c>
      <c r="L198" s="583" t="s">
        <v>3406</v>
      </c>
      <c r="M198" s="583">
        <v>24.2</v>
      </c>
      <c r="N198" s="584"/>
    </row>
    <row r="199" spans="1:14" ht="90" hidden="1" x14ac:dyDescent="0.25">
      <c r="A199" s="589" t="s">
        <v>4558</v>
      </c>
      <c r="B199" s="593" t="s">
        <v>4559</v>
      </c>
      <c r="C199" s="592" t="s">
        <v>3400</v>
      </c>
      <c r="D199" s="592" t="s">
        <v>2850</v>
      </c>
      <c r="E199" s="583" t="s">
        <v>3906</v>
      </c>
      <c r="F199" s="583" t="s">
        <v>3907</v>
      </c>
      <c r="G199" s="583" t="s">
        <v>2749</v>
      </c>
      <c r="H199" s="583" t="s">
        <v>2759</v>
      </c>
      <c r="I199" s="583" t="s">
        <v>3908</v>
      </c>
      <c r="J199" s="583" t="s">
        <v>3909</v>
      </c>
      <c r="K199" s="583" t="s">
        <v>3269</v>
      </c>
      <c r="L199" s="583" t="s">
        <v>3406</v>
      </c>
      <c r="M199" s="583">
        <v>4.4301700000000004</v>
      </c>
      <c r="N199" s="584"/>
    </row>
    <row r="200" spans="1:14" ht="90" hidden="1" x14ac:dyDescent="0.25">
      <c r="A200" s="589" t="s">
        <v>4560</v>
      </c>
      <c r="B200" s="593" t="s">
        <v>4561</v>
      </c>
      <c r="C200" s="592" t="s">
        <v>3400</v>
      </c>
      <c r="D200" s="592" t="s">
        <v>2746</v>
      </c>
      <c r="E200" s="583" t="s">
        <v>4562</v>
      </c>
      <c r="F200" s="583" t="s">
        <v>4563</v>
      </c>
      <c r="G200" s="583" t="s">
        <v>2749</v>
      </c>
      <c r="H200" s="583" t="s">
        <v>3034</v>
      </c>
      <c r="I200" s="583" t="s">
        <v>4564</v>
      </c>
      <c r="J200" s="583" t="s">
        <v>4565</v>
      </c>
      <c r="K200" s="583" t="s">
        <v>2786</v>
      </c>
      <c r="L200" s="583" t="s">
        <v>3406</v>
      </c>
      <c r="M200" s="583">
        <v>16</v>
      </c>
      <c r="N200" s="584"/>
    </row>
    <row r="201" spans="1:14" ht="90" hidden="1" x14ac:dyDescent="0.25">
      <c r="A201" s="589" t="s">
        <v>4566</v>
      </c>
      <c r="B201" s="593" t="s">
        <v>4567</v>
      </c>
      <c r="C201" s="592" t="s">
        <v>3400</v>
      </c>
      <c r="D201" s="592" t="s">
        <v>2746</v>
      </c>
      <c r="E201" s="583" t="s">
        <v>4568</v>
      </c>
      <c r="F201" s="583" t="s">
        <v>4569</v>
      </c>
      <c r="G201" s="583" t="s">
        <v>2749</v>
      </c>
      <c r="H201" s="583" t="s">
        <v>2844</v>
      </c>
      <c r="I201" s="583" t="s">
        <v>4570</v>
      </c>
      <c r="J201" s="583" t="s">
        <v>4571</v>
      </c>
      <c r="K201" s="583" t="s">
        <v>2862</v>
      </c>
      <c r="L201" s="583" t="s">
        <v>3406</v>
      </c>
      <c r="M201" s="583">
        <v>1</v>
      </c>
      <c r="N201" s="584"/>
    </row>
    <row r="202" spans="1:14" ht="90" hidden="1" x14ac:dyDescent="0.25">
      <c r="A202" s="589" t="s">
        <v>4572</v>
      </c>
      <c r="B202" s="593" t="s">
        <v>4573</v>
      </c>
      <c r="C202" s="592" t="s">
        <v>3400</v>
      </c>
      <c r="D202" s="592" t="s">
        <v>2746</v>
      </c>
      <c r="E202" s="583" t="s">
        <v>4574</v>
      </c>
      <c r="F202" s="583" t="s">
        <v>4575</v>
      </c>
      <c r="G202" s="583" t="s">
        <v>2749</v>
      </c>
      <c r="H202" s="583" t="s">
        <v>2759</v>
      </c>
      <c r="I202" s="583" t="s">
        <v>4576</v>
      </c>
      <c r="J202" s="583" t="s">
        <v>4577</v>
      </c>
      <c r="K202" s="583" t="s">
        <v>2786</v>
      </c>
      <c r="L202" s="583" t="s">
        <v>3406</v>
      </c>
      <c r="M202" s="583">
        <v>8</v>
      </c>
      <c r="N202" s="584"/>
    </row>
    <row r="203" spans="1:14" ht="90" hidden="1" x14ac:dyDescent="0.25">
      <c r="A203" s="589" t="s">
        <v>4572</v>
      </c>
      <c r="B203" s="593" t="s">
        <v>4578</v>
      </c>
      <c r="C203" s="592" t="s">
        <v>3400</v>
      </c>
      <c r="D203" s="592" t="s">
        <v>2746</v>
      </c>
      <c r="E203" s="583" t="s">
        <v>4579</v>
      </c>
      <c r="F203" s="583" t="s">
        <v>4580</v>
      </c>
      <c r="G203" s="583" t="s">
        <v>2749</v>
      </c>
      <c r="H203" s="583" t="s">
        <v>2759</v>
      </c>
      <c r="I203" s="583" t="s">
        <v>4581</v>
      </c>
      <c r="J203" s="583" t="s">
        <v>4582</v>
      </c>
      <c r="K203" s="583" t="s">
        <v>2776</v>
      </c>
      <c r="L203" s="583" t="s">
        <v>3406</v>
      </c>
      <c r="M203" s="583">
        <v>9.24</v>
      </c>
      <c r="N203" s="584"/>
    </row>
    <row r="204" spans="1:14" ht="90" hidden="1" x14ac:dyDescent="0.25">
      <c r="A204" s="589" t="s">
        <v>4572</v>
      </c>
      <c r="B204" s="593" t="s">
        <v>4583</v>
      </c>
      <c r="C204" s="592" t="s">
        <v>3400</v>
      </c>
      <c r="D204" s="592" t="s">
        <v>2746</v>
      </c>
      <c r="E204" s="583" t="s">
        <v>4584</v>
      </c>
      <c r="F204" s="583" t="s">
        <v>4585</v>
      </c>
      <c r="G204" s="583" t="s">
        <v>2749</v>
      </c>
      <c r="H204" s="583" t="s">
        <v>2817</v>
      </c>
      <c r="I204" s="583" t="s">
        <v>4586</v>
      </c>
      <c r="J204" s="583" t="s">
        <v>4587</v>
      </c>
      <c r="K204" s="583" t="s">
        <v>2786</v>
      </c>
      <c r="L204" s="583" t="s">
        <v>3406</v>
      </c>
      <c r="M204" s="583">
        <v>8</v>
      </c>
      <c r="N204" s="584"/>
    </row>
    <row r="205" spans="1:14" ht="90" hidden="1" x14ac:dyDescent="0.25">
      <c r="A205" s="589" t="s">
        <v>4588</v>
      </c>
      <c r="B205" s="593" t="s">
        <v>4589</v>
      </c>
      <c r="C205" s="592" t="s">
        <v>3400</v>
      </c>
      <c r="D205" s="592" t="s">
        <v>2746</v>
      </c>
      <c r="E205" s="583" t="s">
        <v>4590</v>
      </c>
      <c r="F205" s="583" t="s">
        <v>4591</v>
      </c>
      <c r="G205" s="583" t="s">
        <v>2749</v>
      </c>
      <c r="H205" s="583" t="s">
        <v>1191</v>
      </c>
      <c r="I205" s="583" t="s">
        <v>4592</v>
      </c>
      <c r="J205" s="583" t="s">
        <v>4593</v>
      </c>
      <c r="K205" s="583" t="s">
        <v>4594</v>
      </c>
      <c r="L205" s="583" t="s">
        <v>3406</v>
      </c>
      <c r="M205" s="583">
        <v>22.4</v>
      </c>
      <c r="N205" s="584"/>
    </row>
    <row r="206" spans="1:14" ht="90" hidden="1" x14ac:dyDescent="0.25">
      <c r="A206" s="589" t="s">
        <v>4595</v>
      </c>
      <c r="B206" s="593" t="s">
        <v>4596</v>
      </c>
      <c r="C206" s="592" t="s">
        <v>3400</v>
      </c>
      <c r="D206" s="592" t="s">
        <v>2850</v>
      </c>
      <c r="E206" s="583" t="s">
        <v>4574</v>
      </c>
      <c r="F206" s="583" t="s">
        <v>4575</v>
      </c>
      <c r="G206" s="583" t="s">
        <v>2749</v>
      </c>
      <c r="H206" s="583" t="s">
        <v>2759</v>
      </c>
      <c r="I206" s="583" t="s">
        <v>4576</v>
      </c>
      <c r="J206" s="583" t="s">
        <v>4577</v>
      </c>
      <c r="K206" s="583" t="s">
        <v>2786</v>
      </c>
      <c r="L206" s="583" t="s">
        <v>3406</v>
      </c>
      <c r="M206" s="583">
        <v>20.456669999999999</v>
      </c>
      <c r="N206" s="584"/>
    </row>
    <row r="207" spans="1:14" ht="90" hidden="1" x14ac:dyDescent="0.25">
      <c r="A207" s="589" t="s">
        <v>4597</v>
      </c>
      <c r="B207" s="593" t="s">
        <v>4598</v>
      </c>
      <c r="C207" s="592" t="s">
        <v>3400</v>
      </c>
      <c r="D207" s="592" t="s">
        <v>2746</v>
      </c>
      <c r="E207" s="583" t="s">
        <v>4599</v>
      </c>
      <c r="F207" s="583" t="s">
        <v>4600</v>
      </c>
      <c r="G207" s="583" t="s">
        <v>2749</v>
      </c>
      <c r="H207" s="583" t="s">
        <v>3034</v>
      </c>
      <c r="I207" s="583" t="s">
        <v>4601</v>
      </c>
      <c r="J207" s="583" t="s">
        <v>4602</v>
      </c>
      <c r="K207" s="583" t="s">
        <v>2820</v>
      </c>
      <c r="L207" s="583" t="s">
        <v>3406</v>
      </c>
      <c r="M207" s="583">
        <v>9.68</v>
      </c>
      <c r="N207" s="584"/>
    </row>
    <row r="208" spans="1:14" ht="90" hidden="1" x14ac:dyDescent="0.25">
      <c r="A208" s="589" t="s">
        <v>4603</v>
      </c>
      <c r="B208" s="593" t="s">
        <v>4604</v>
      </c>
      <c r="C208" s="592" t="s">
        <v>3400</v>
      </c>
      <c r="D208" s="592" t="s">
        <v>2746</v>
      </c>
      <c r="E208" s="583" t="s">
        <v>4605</v>
      </c>
      <c r="F208" s="583" t="s">
        <v>4606</v>
      </c>
      <c r="G208" s="583" t="s">
        <v>2749</v>
      </c>
      <c r="H208" s="583" t="s">
        <v>2844</v>
      </c>
      <c r="I208" s="583" t="s">
        <v>4607</v>
      </c>
      <c r="J208" s="583" t="s">
        <v>4608</v>
      </c>
      <c r="K208" s="583" t="s">
        <v>3490</v>
      </c>
      <c r="L208" s="583" t="s">
        <v>3406</v>
      </c>
      <c r="M208" s="583">
        <v>10</v>
      </c>
      <c r="N208" s="584"/>
    </row>
    <row r="209" spans="1:14" ht="90" hidden="1" x14ac:dyDescent="0.25">
      <c r="A209" s="589" t="s">
        <v>4609</v>
      </c>
      <c r="B209" s="593" t="s">
        <v>4610</v>
      </c>
      <c r="C209" s="592" t="s">
        <v>3400</v>
      </c>
      <c r="D209" s="592" t="s">
        <v>2746</v>
      </c>
      <c r="E209" s="583" t="s">
        <v>4611</v>
      </c>
      <c r="F209" s="583" t="s">
        <v>4612</v>
      </c>
      <c r="G209" s="583" t="s">
        <v>2749</v>
      </c>
      <c r="H209" s="583" t="s">
        <v>3034</v>
      </c>
      <c r="I209" s="583" t="s">
        <v>4613</v>
      </c>
      <c r="J209" s="583" t="s">
        <v>4614</v>
      </c>
      <c r="K209" s="583" t="s">
        <v>3727</v>
      </c>
      <c r="L209" s="583" t="s">
        <v>3406</v>
      </c>
      <c r="M209" s="583">
        <v>13.2</v>
      </c>
      <c r="N209" s="584"/>
    </row>
    <row r="210" spans="1:14" ht="90" hidden="1" x14ac:dyDescent="0.25">
      <c r="A210" s="589" t="s">
        <v>4615</v>
      </c>
      <c r="B210" s="593" t="s">
        <v>4616</v>
      </c>
      <c r="C210" s="592" t="s">
        <v>3400</v>
      </c>
      <c r="D210" s="592" t="s">
        <v>2746</v>
      </c>
      <c r="E210" s="583" t="s">
        <v>4617</v>
      </c>
      <c r="F210" s="583" t="s">
        <v>4618</v>
      </c>
      <c r="G210" s="583" t="s">
        <v>2749</v>
      </c>
      <c r="H210" s="583" t="s">
        <v>2759</v>
      </c>
      <c r="I210" s="583" t="s">
        <v>4619</v>
      </c>
      <c r="J210" s="583" t="s">
        <v>4620</v>
      </c>
      <c r="K210" s="583" t="s">
        <v>2820</v>
      </c>
      <c r="L210" s="583" t="s">
        <v>3406</v>
      </c>
      <c r="M210" s="583">
        <v>4.4000000000000004</v>
      </c>
      <c r="N210" s="584"/>
    </row>
    <row r="211" spans="1:14" ht="90" hidden="1" x14ac:dyDescent="0.25">
      <c r="A211" s="589" t="s">
        <v>4621</v>
      </c>
      <c r="B211" s="593" t="s">
        <v>4622</v>
      </c>
      <c r="C211" s="592" t="s">
        <v>3400</v>
      </c>
      <c r="D211" s="592" t="s">
        <v>2746</v>
      </c>
      <c r="E211" s="583" t="s">
        <v>4623</v>
      </c>
      <c r="F211" s="583" t="s">
        <v>4624</v>
      </c>
      <c r="G211" s="583" t="s">
        <v>2749</v>
      </c>
      <c r="H211" s="583" t="s">
        <v>2809</v>
      </c>
      <c r="I211" s="583" t="s">
        <v>4625</v>
      </c>
      <c r="J211" s="583" t="s">
        <v>4626</v>
      </c>
      <c r="K211" s="583" t="s">
        <v>2771</v>
      </c>
      <c r="L211" s="583" t="s">
        <v>3406</v>
      </c>
      <c r="M211" s="583">
        <v>15.75</v>
      </c>
      <c r="N211" s="584"/>
    </row>
    <row r="212" spans="1:14" ht="90" hidden="1" x14ac:dyDescent="0.25">
      <c r="A212" s="589" t="s">
        <v>4627</v>
      </c>
      <c r="B212" s="593" t="s">
        <v>4628</v>
      </c>
      <c r="C212" s="592" t="s">
        <v>3400</v>
      </c>
      <c r="D212" s="592" t="s">
        <v>2746</v>
      </c>
      <c r="E212" s="583" t="s">
        <v>4629</v>
      </c>
      <c r="F212" s="583" t="s">
        <v>4630</v>
      </c>
      <c r="G212" s="583" t="s">
        <v>2749</v>
      </c>
      <c r="H212" s="583" t="s">
        <v>3034</v>
      </c>
      <c r="I212" s="583" t="s">
        <v>4631</v>
      </c>
      <c r="J212" s="583" t="s">
        <v>4632</v>
      </c>
      <c r="K212" s="583" t="s">
        <v>4082</v>
      </c>
      <c r="L212" s="583" t="s">
        <v>3406</v>
      </c>
      <c r="M212" s="583">
        <v>52.8</v>
      </c>
      <c r="N212" s="584"/>
    </row>
    <row r="213" spans="1:14" ht="90" hidden="1" x14ac:dyDescent="0.25">
      <c r="A213" s="589" t="s">
        <v>4633</v>
      </c>
      <c r="B213" s="593" t="s">
        <v>4634</v>
      </c>
      <c r="C213" s="592" t="s">
        <v>3400</v>
      </c>
      <c r="D213" s="592" t="s">
        <v>2746</v>
      </c>
      <c r="E213" s="583" t="s">
        <v>4635</v>
      </c>
      <c r="F213" s="583" t="s">
        <v>4636</v>
      </c>
      <c r="G213" s="583" t="s">
        <v>2749</v>
      </c>
      <c r="H213" s="583" t="s">
        <v>2844</v>
      </c>
      <c r="I213" s="583" t="s">
        <v>4637</v>
      </c>
      <c r="J213" s="583" t="s">
        <v>4638</v>
      </c>
      <c r="K213" s="583" t="s">
        <v>2786</v>
      </c>
      <c r="L213" s="583" t="s">
        <v>3406</v>
      </c>
      <c r="M213" s="583">
        <v>8</v>
      </c>
      <c r="N213" s="584"/>
    </row>
    <row r="214" spans="1:14" ht="90" hidden="1" x14ac:dyDescent="0.25">
      <c r="A214" s="589" t="s">
        <v>4639</v>
      </c>
      <c r="B214" s="593" t="s">
        <v>4640</v>
      </c>
      <c r="C214" s="592" t="s">
        <v>3400</v>
      </c>
      <c r="D214" s="592" t="s">
        <v>2746</v>
      </c>
      <c r="E214" s="583" t="s">
        <v>4641</v>
      </c>
      <c r="F214" s="583" t="s">
        <v>4642</v>
      </c>
      <c r="G214" s="583" t="s">
        <v>2749</v>
      </c>
      <c r="H214" s="583" t="s">
        <v>2809</v>
      </c>
      <c r="I214" s="583" t="s">
        <v>4643</v>
      </c>
      <c r="J214" s="583" t="s">
        <v>4644</v>
      </c>
      <c r="K214" s="583" t="s">
        <v>2786</v>
      </c>
      <c r="L214" s="583" t="s">
        <v>3406</v>
      </c>
      <c r="M214" s="583">
        <v>8</v>
      </c>
      <c r="N214" s="584"/>
    </row>
    <row r="215" spans="1:14" ht="90" hidden="1" x14ac:dyDescent="0.25">
      <c r="A215" s="589" t="s">
        <v>4645</v>
      </c>
      <c r="B215" s="593" t="s">
        <v>4646</v>
      </c>
      <c r="C215" s="592" t="s">
        <v>3400</v>
      </c>
      <c r="D215" s="592" t="s">
        <v>2746</v>
      </c>
      <c r="E215" s="583" t="s">
        <v>4647</v>
      </c>
      <c r="F215" s="583" t="s">
        <v>4648</v>
      </c>
      <c r="G215" s="583" t="s">
        <v>2749</v>
      </c>
      <c r="H215" s="583" t="s">
        <v>3034</v>
      </c>
      <c r="I215" s="583" t="s">
        <v>4649</v>
      </c>
      <c r="J215" s="583" t="s">
        <v>4650</v>
      </c>
      <c r="K215" s="583" t="s">
        <v>2762</v>
      </c>
      <c r="L215" s="583" t="s">
        <v>3406</v>
      </c>
      <c r="M215" s="583">
        <v>4.8</v>
      </c>
      <c r="N215" s="584"/>
    </row>
    <row r="216" spans="1:14" ht="90" hidden="1" x14ac:dyDescent="0.25">
      <c r="A216" s="589" t="s">
        <v>4651</v>
      </c>
      <c r="B216" s="593" t="s">
        <v>4652</v>
      </c>
      <c r="C216" s="592" t="s">
        <v>3400</v>
      </c>
      <c r="D216" s="592" t="s">
        <v>2746</v>
      </c>
      <c r="E216" s="583" t="s">
        <v>4653</v>
      </c>
      <c r="F216" s="583" t="s">
        <v>4654</v>
      </c>
      <c r="G216" s="583" t="s">
        <v>2749</v>
      </c>
      <c r="H216" s="583" t="s">
        <v>2809</v>
      </c>
      <c r="I216" s="583" t="s">
        <v>4655</v>
      </c>
      <c r="J216" s="583" t="s">
        <v>4656</v>
      </c>
      <c r="K216" s="583" t="s">
        <v>2786</v>
      </c>
      <c r="L216" s="583" t="s">
        <v>3406</v>
      </c>
      <c r="M216" s="583">
        <v>8</v>
      </c>
      <c r="N216" s="584"/>
    </row>
    <row r="217" spans="1:14" ht="90" hidden="1" x14ac:dyDescent="0.25">
      <c r="A217" s="589" t="s">
        <v>4657</v>
      </c>
      <c r="B217" s="593" t="s">
        <v>4658</v>
      </c>
      <c r="C217" s="592" t="s">
        <v>3400</v>
      </c>
      <c r="D217" s="592" t="s">
        <v>2746</v>
      </c>
      <c r="E217" s="583" t="s">
        <v>4659</v>
      </c>
      <c r="F217" s="583" t="s">
        <v>4660</v>
      </c>
      <c r="G217" s="583" t="s">
        <v>2749</v>
      </c>
      <c r="H217" s="583" t="s">
        <v>2817</v>
      </c>
      <c r="I217" s="583" t="s">
        <v>4661</v>
      </c>
      <c r="J217" s="583" t="s">
        <v>4662</v>
      </c>
      <c r="K217" s="583" t="s">
        <v>3727</v>
      </c>
      <c r="L217" s="583" t="s">
        <v>3406</v>
      </c>
      <c r="M217" s="583">
        <v>13.5</v>
      </c>
      <c r="N217" s="584"/>
    </row>
    <row r="218" spans="1:14" ht="90" hidden="1" x14ac:dyDescent="0.25">
      <c r="A218" s="589" t="s">
        <v>4663</v>
      </c>
      <c r="B218" s="593" t="s">
        <v>4664</v>
      </c>
      <c r="C218" s="592" t="s">
        <v>3400</v>
      </c>
      <c r="D218" s="592" t="s">
        <v>2746</v>
      </c>
      <c r="E218" s="583" t="s">
        <v>4665</v>
      </c>
      <c r="F218" s="583" t="s">
        <v>4666</v>
      </c>
      <c r="G218" s="583" t="s">
        <v>2749</v>
      </c>
      <c r="H218" s="583" t="s">
        <v>2817</v>
      </c>
      <c r="I218" s="583" t="s">
        <v>4667</v>
      </c>
      <c r="J218" s="583" t="s">
        <v>4668</v>
      </c>
      <c r="K218" s="583" t="s">
        <v>4669</v>
      </c>
      <c r="L218" s="583" t="s">
        <v>3406</v>
      </c>
      <c r="M218" s="583">
        <v>13.87</v>
      </c>
      <c r="N218" s="584"/>
    </row>
    <row r="219" spans="1:14" ht="90" hidden="1" x14ac:dyDescent="0.25">
      <c r="A219" s="589" t="s">
        <v>4670</v>
      </c>
      <c r="B219" s="593" t="s">
        <v>4671</v>
      </c>
      <c r="C219" s="592" t="s">
        <v>3400</v>
      </c>
      <c r="D219" s="592" t="s">
        <v>2746</v>
      </c>
      <c r="E219" s="583" t="s">
        <v>4672</v>
      </c>
      <c r="F219" s="583" t="s">
        <v>4673</v>
      </c>
      <c r="G219" s="583" t="s">
        <v>2749</v>
      </c>
      <c r="H219" s="583" t="s">
        <v>3162</v>
      </c>
      <c r="I219" s="583" t="s">
        <v>4674</v>
      </c>
      <c r="J219" s="583" t="s">
        <v>4675</v>
      </c>
      <c r="K219" s="583" t="s">
        <v>4676</v>
      </c>
      <c r="L219" s="583" t="s">
        <v>3406</v>
      </c>
      <c r="M219" s="583">
        <v>8</v>
      </c>
      <c r="N219" s="584"/>
    </row>
    <row r="220" spans="1:14" ht="90" hidden="1" x14ac:dyDescent="0.25">
      <c r="A220" s="589" t="s">
        <v>4677</v>
      </c>
      <c r="B220" s="593" t="s">
        <v>4678</v>
      </c>
      <c r="C220" s="592" t="s">
        <v>3400</v>
      </c>
      <c r="D220" s="592" t="s">
        <v>2850</v>
      </c>
      <c r="E220" s="583" t="s">
        <v>4672</v>
      </c>
      <c r="F220" s="583" t="s">
        <v>4673</v>
      </c>
      <c r="G220" s="583" t="s">
        <v>2749</v>
      </c>
      <c r="H220" s="583" t="s">
        <v>3162</v>
      </c>
      <c r="I220" s="583" t="s">
        <v>4674</v>
      </c>
      <c r="J220" s="583" t="s">
        <v>4675</v>
      </c>
      <c r="K220" s="583" t="s">
        <v>4676</v>
      </c>
      <c r="L220" s="583" t="s">
        <v>3406</v>
      </c>
      <c r="M220" s="583">
        <v>1.5833299999999999</v>
      </c>
      <c r="N220" s="584"/>
    </row>
    <row r="221" spans="1:14" ht="90" hidden="1" x14ac:dyDescent="0.25">
      <c r="A221" s="589" t="s">
        <v>4679</v>
      </c>
      <c r="B221" s="593" t="s">
        <v>4680</v>
      </c>
      <c r="C221" s="592" t="s">
        <v>3400</v>
      </c>
      <c r="D221" s="592" t="s">
        <v>2746</v>
      </c>
      <c r="E221" s="583" t="s">
        <v>4681</v>
      </c>
      <c r="F221" s="583" t="s">
        <v>4682</v>
      </c>
      <c r="G221" s="583" t="s">
        <v>2749</v>
      </c>
      <c r="H221" s="583" t="s">
        <v>2844</v>
      </c>
      <c r="I221" s="583" t="s">
        <v>4683</v>
      </c>
      <c r="J221" s="583" t="s">
        <v>4684</v>
      </c>
      <c r="K221" s="583" t="s">
        <v>2855</v>
      </c>
      <c r="L221" s="583" t="s">
        <v>3406</v>
      </c>
      <c r="M221" s="583">
        <v>4.4000000000000004</v>
      </c>
      <c r="N221" s="584"/>
    </row>
    <row r="222" spans="1:14" ht="90" hidden="1" x14ac:dyDescent="0.25">
      <c r="A222" s="589" t="s">
        <v>4685</v>
      </c>
      <c r="B222" s="593" t="s">
        <v>4686</v>
      </c>
      <c r="C222" s="592" t="s">
        <v>3400</v>
      </c>
      <c r="D222" s="592" t="s">
        <v>2746</v>
      </c>
      <c r="E222" s="583" t="s">
        <v>4687</v>
      </c>
      <c r="F222" s="583" t="s">
        <v>4688</v>
      </c>
      <c r="G222" s="583" t="s">
        <v>2749</v>
      </c>
      <c r="H222" s="583" t="s">
        <v>2768</v>
      </c>
      <c r="I222" s="583" t="s">
        <v>4689</v>
      </c>
      <c r="J222" s="583" t="s">
        <v>4690</v>
      </c>
      <c r="K222" s="583" t="s">
        <v>3727</v>
      </c>
      <c r="L222" s="583" t="s">
        <v>3406</v>
      </c>
      <c r="M222" s="583">
        <v>14</v>
      </c>
      <c r="N222" s="584"/>
    </row>
    <row r="223" spans="1:14" ht="90" hidden="1" x14ac:dyDescent="0.25">
      <c r="A223" s="589" t="s">
        <v>4691</v>
      </c>
      <c r="B223" s="593" t="s">
        <v>4692</v>
      </c>
      <c r="C223" s="592" t="s">
        <v>3400</v>
      </c>
      <c r="D223" s="592" t="s">
        <v>2746</v>
      </c>
      <c r="E223" s="583" t="s">
        <v>4693</v>
      </c>
      <c r="F223" s="583" t="s">
        <v>4694</v>
      </c>
      <c r="G223" s="583" t="s">
        <v>2749</v>
      </c>
      <c r="H223" s="583" t="s">
        <v>2809</v>
      </c>
      <c r="I223" s="583" t="s">
        <v>4695</v>
      </c>
      <c r="J223" s="583" t="s">
        <v>4696</v>
      </c>
      <c r="K223" s="583" t="s">
        <v>2902</v>
      </c>
      <c r="L223" s="583" t="s">
        <v>3406</v>
      </c>
      <c r="M223" s="583">
        <v>24</v>
      </c>
      <c r="N223" s="584"/>
    </row>
    <row r="224" spans="1:14" ht="90" hidden="1" x14ac:dyDescent="0.25">
      <c r="A224" s="589" t="s">
        <v>4691</v>
      </c>
      <c r="B224" s="593" t="s">
        <v>4692</v>
      </c>
      <c r="C224" s="592" t="s">
        <v>3400</v>
      </c>
      <c r="D224" s="592" t="s">
        <v>2746</v>
      </c>
      <c r="E224" s="583" t="s">
        <v>4693</v>
      </c>
      <c r="F224" s="583" t="s">
        <v>4697</v>
      </c>
      <c r="G224" s="583" t="s">
        <v>2749</v>
      </c>
      <c r="H224" s="583" t="s">
        <v>2809</v>
      </c>
      <c r="I224" s="583" t="s">
        <v>4698</v>
      </c>
      <c r="J224" s="583" t="s">
        <v>4699</v>
      </c>
      <c r="K224" s="583" t="s">
        <v>4394</v>
      </c>
      <c r="L224" s="583" t="s">
        <v>3406</v>
      </c>
      <c r="M224" s="583">
        <v>8</v>
      </c>
      <c r="N224" s="584"/>
    </row>
    <row r="225" spans="1:14" ht="90" hidden="1" x14ac:dyDescent="0.25">
      <c r="A225" s="589" t="s">
        <v>4700</v>
      </c>
      <c r="B225" s="593" t="s">
        <v>4701</v>
      </c>
      <c r="C225" s="592" t="s">
        <v>3400</v>
      </c>
      <c r="D225" s="592" t="s">
        <v>2746</v>
      </c>
      <c r="E225" s="583" t="s">
        <v>4702</v>
      </c>
      <c r="F225" s="583" t="s">
        <v>4703</v>
      </c>
      <c r="G225" s="583" t="s">
        <v>2749</v>
      </c>
      <c r="H225" s="583" t="s">
        <v>2759</v>
      </c>
      <c r="I225" s="583" t="s">
        <v>4704</v>
      </c>
      <c r="J225" s="583" t="s">
        <v>4705</v>
      </c>
      <c r="K225" s="583" t="s">
        <v>2902</v>
      </c>
      <c r="L225" s="583" t="s">
        <v>3406</v>
      </c>
      <c r="M225" s="583">
        <v>6.75</v>
      </c>
      <c r="N225" s="584"/>
    </row>
    <row r="226" spans="1:14" ht="90" hidden="1" x14ac:dyDescent="0.25">
      <c r="A226" s="589" t="s">
        <v>4706</v>
      </c>
      <c r="B226" s="593" t="s">
        <v>4707</v>
      </c>
      <c r="C226" s="592" t="s">
        <v>3400</v>
      </c>
      <c r="D226" s="592" t="s">
        <v>2746</v>
      </c>
      <c r="E226" s="583" t="s">
        <v>4708</v>
      </c>
      <c r="F226" s="583" t="s">
        <v>4709</v>
      </c>
      <c r="G226" s="583" t="s">
        <v>2749</v>
      </c>
      <c r="H226" s="583" t="s">
        <v>2844</v>
      </c>
      <c r="I226" s="583" t="s">
        <v>4710</v>
      </c>
      <c r="J226" s="583" t="s">
        <v>4711</v>
      </c>
      <c r="K226" s="583" t="s">
        <v>2902</v>
      </c>
      <c r="L226" s="583" t="s">
        <v>3406</v>
      </c>
      <c r="M226" s="583">
        <v>19.36</v>
      </c>
      <c r="N226" s="584"/>
    </row>
    <row r="227" spans="1:14" ht="90" hidden="1" x14ac:dyDescent="0.25">
      <c r="A227" s="589" t="s">
        <v>4712</v>
      </c>
      <c r="B227" s="593" t="s">
        <v>4713</v>
      </c>
      <c r="C227" s="592" t="s">
        <v>3400</v>
      </c>
      <c r="D227" s="592" t="s">
        <v>2746</v>
      </c>
      <c r="E227" s="583" t="s">
        <v>4714</v>
      </c>
      <c r="F227" s="583" t="s">
        <v>4715</v>
      </c>
      <c r="G227" s="583" t="s">
        <v>2749</v>
      </c>
      <c r="H227" s="583" t="s">
        <v>3034</v>
      </c>
      <c r="I227" s="583" t="s">
        <v>4716</v>
      </c>
      <c r="J227" s="583" t="s">
        <v>4717</v>
      </c>
      <c r="K227" s="583" t="s">
        <v>2902</v>
      </c>
      <c r="L227" s="583" t="s">
        <v>3406</v>
      </c>
      <c r="M227" s="583">
        <v>6.75</v>
      </c>
      <c r="N227" s="584"/>
    </row>
    <row r="228" spans="1:14" ht="90" hidden="1" x14ac:dyDescent="0.25">
      <c r="A228" s="589" t="s">
        <v>4718</v>
      </c>
      <c r="B228" s="593" t="s">
        <v>4719</v>
      </c>
      <c r="C228" s="592" t="s">
        <v>3400</v>
      </c>
      <c r="D228" s="592" t="s">
        <v>2746</v>
      </c>
      <c r="E228" s="583" t="s">
        <v>4720</v>
      </c>
      <c r="F228" s="583" t="s">
        <v>4721</v>
      </c>
      <c r="G228" s="583" t="s">
        <v>2749</v>
      </c>
      <c r="H228" s="583" t="s">
        <v>2759</v>
      </c>
      <c r="I228" s="583" t="s">
        <v>4722</v>
      </c>
      <c r="J228" s="583" t="s">
        <v>4723</v>
      </c>
      <c r="K228" s="583" t="s">
        <v>3516</v>
      </c>
      <c r="L228" s="583" t="s">
        <v>3406</v>
      </c>
      <c r="M228" s="583">
        <v>38.7684</v>
      </c>
      <c r="N228" s="584"/>
    </row>
    <row r="229" spans="1:14" ht="90" hidden="1" x14ac:dyDescent="0.25">
      <c r="A229" s="589" t="s">
        <v>4724</v>
      </c>
      <c r="B229" s="593" t="s">
        <v>4725</v>
      </c>
      <c r="C229" s="592" t="s">
        <v>3400</v>
      </c>
      <c r="D229" s="592" t="s">
        <v>2746</v>
      </c>
      <c r="E229" s="583" t="s">
        <v>4726</v>
      </c>
      <c r="F229" s="583" t="s">
        <v>4727</v>
      </c>
      <c r="G229" s="583" t="s">
        <v>2749</v>
      </c>
      <c r="H229" s="583" t="s">
        <v>2759</v>
      </c>
      <c r="I229" s="583" t="s">
        <v>4728</v>
      </c>
      <c r="J229" s="583" t="s">
        <v>4729</v>
      </c>
      <c r="K229" s="583" t="s">
        <v>3727</v>
      </c>
      <c r="L229" s="583" t="s">
        <v>3406</v>
      </c>
      <c r="M229" s="583">
        <v>27</v>
      </c>
      <c r="N229" s="584"/>
    </row>
    <row r="230" spans="1:14" ht="90" hidden="1" x14ac:dyDescent="0.25">
      <c r="A230" s="589" t="s">
        <v>4730</v>
      </c>
      <c r="B230" s="593" t="s">
        <v>4731</v>
      </c>
      <c r="C230" s="592" t="s">
        <v>3400</v>
      </c>
      <c r="D230" s="592" t="s">
        <v>2746</v>
      </c>
      <c r="E230" s="583" t="s">
        <v>4732</v>
      </c>
      <c r="F230" s="583" t="s">
        <v>4733</v>
      </c>
      <c r="G230" s="583" t="s">
        <v>2749</v>
      </c>
      <c r="H230" s="583" t="s">
        <v>2817</v>
      </c>
      <c r="I230" s="583" t="s">
        <v>4734</v>
      </c>
      <c r="J230" s="583" t="s">
        <v>4735</v>
      </c>
      <c r="K230" s="583" t="s">
        <v>2786</v>
      </c>
      <c r="L230" s="583" t="s">
        <v>3406</v>
      </c>
      <c r="M230" s="583">
        <v>16</v>
      </c>
      <c r="N230" s="584"/>
    </row>
    <row r="231" spans="1:14" ht="90" hidden="1" x14ac:dyDescent="0.25">
      <c r="A231" s="589" t="s">
        <v>4736</v>
      </c>
      <c r="B231" s="593" t="s">
        <v>4737</v>
      </c>
      <c r="C231" s="592" t="s">
        <v>3400</v>
      </c>
      <c r="D231" s="592" t="s">
        <v>2746</v>
      </c>
      <c r="E231" s="583" t="s">
        <v>4738</v>
      </c>
      <c r="F231" s="583" t="s">
        <v>4739</v>
      </c>
      <c r="G231" s="583" t="s">
        <v>2749</v>
      </c>
      <c r="H231" s="583" t="s">
        <v>2817</v>
      </c>
      <c r="I231" s="583" t="s">
        <v>4740</v>
      </c>
      <c r="J231" s="583" t="s">
        <v>4741</v>
      </c>
      <c r="K231" s="583" t="s">
        <v>2862</v>
      </c>
      <c r="L231" s="583" t="s">
        <v>3406</v>
      </c>
      <c r="M231" s="583">
        <v>3</v>
      </c>
      <c r="N231" s="584"/>
    </row>
    <row r="232" spans="1:14" ht="90" hidden="1" x14ac:dyDescent="0.25">
      <c r="A232" s="589" t="s">
        <v>4742</v>
      </c>
      <c r="B232" s="593" t="s">
        <v>4743</v>
      </c>
      <c r="C232" s="592" t="s">
        <v>3400</v>
      </c>
      <c r="D232" s="592" t="s">
        <v>2746</v>
      </c>
      <c r="E232" s="583" t="s">
        <v>4744</v>
      </c>
      <c r="F232" s="583" t="s">
        <v>4745</v>
      </c>
      <c r="G232" s="583" t="s">
        <v>2749</v>
      </c>
      <c r="H232" s="583" t="s">
        <v>2809</v>
      </c>
      <c r="I232" s="583" t="s">
        <v>4746</v>
      </c>
      <c r="J232" s="583" t="s">
        <v>4747</v>
      </c>
      <c r="K232" s="583" t="s">
        <v>2862</v>
      </c>
      <c r="L232" s="583" t="s">
        <v>3406</v>
      </c>
      <c r="M232" s="583">
        <v>2.75</v>
      </c>
      <c r="N232" s="584"/>
    </row>
    <row r="233" spans="1:14" ht="90" hidden="1" x14ac:dyDescent="0.25">
      <c r="A233" s="589" t="s">
        <v>4748</v>
      </c>
      <c r="B233" s="593" t="s">
        <v>4749</v>
      </c>
      <c r="C233" s="592" t="s">
        <v>3400</v>
      </c>
      <c r="D233" s="592" t="s">
        <v>2746</v>
      </c>
      <c r="E233" s="583" t="s">
        <v>4750</v>
      </c>
      <c r="F233" s="583" t="s">
        <v>4751</v>
      </c>
      <c r="G233" s="583" t="s">
        <v>2749</v>
      </c>
      <c r="H233" s="583" t="s">
        <v>2759</v>
      </c>
      <c r="I233" s="583" t="s">
        <v>4752</v>
      </c>
      <c r="J233" s="583" t="s">
        <v>4753</v>
      </c>
      <c r="K233" s="583" t="s">
        <v>2902</v>
      </c>
      <c r="L233" s="583" t="s">
        <v>3406</v>
      </c>
      <c r="M233" s="583">
        <v>3.25</v>
      </c>
      <c r="N233" s="584"/>
    </row>
    <row r="234" spans="1:14" ht="90" hidden="1" x14ac:dyDescent="0.25">
      <c r="A234" s="589" t="s">
        <v>4754</v>
      </c>
      <c r="B234" s="593" t="s">
        <v>4755</v>
      </c>
      <c r="C234" s="592" t="s">
        <v>3400</v>
      </c>
      <c r="D234" s="592" t="s">
        <v>2746</v>
      </c>
      <c r="E234" s="583" t="s">
        <v>4756</v>
      </c>
      <c r="F234" s="583" t="s">
        <v>4757</v>
      </c>
      <c r="G234" s="583" t="s">
        <v>2749</v>
      </c>
      <c r="H234" s="583" t="s">
        <v>1191</v>
      </c>
      <c r="I234" s="583" t="s">
        <v>4758</v>
      </c>
      <c r="J234" s="583" t="s">
        <v>4759</v>
      </c>
      <c r="K234" s="583" t="s">
        <v>3727</v>
      </c>
      <c r="L234" s="583" t="s">
        <v>3406</v>
      </c>
      <c r="M234" s="583">
        <v>13.2</v>
      </c>
      <c r="N234" s="584"/>
    </row>
    <row r="235" spans="1:14" ht="90" hidden="1" x14ac:dyDescent="0.25">
      <c r="A235" s="589" t="s">
        <v>4760</v>
      </c>
      <c r="B235" s="593" t="s">
        <v>4761</v>
      </c>
      <c r="C235" s="592" t="s">
        <v>3400</v>
      </c>
      <c r="D235" s="592" t="s">
        <v>2746</v>
      </c>
      <c r="E235" s="583" t="s">
        <v>4762</v>
      </c>
      <c r="F235" s="583" t="s">
        <v>4763</v>
      </c>
      <c r="G235" s="583" t="s">
        <v>2749</v>
      </c>
      <c r="H235" s="583" t="s">
        <v>2844</v>
      </c>
      <c r="I235" s="583" t="s">
        <v>4764</v>
      </c>
      <c r="J235" s="583" t="s">
        <v>4765</v>
      </c>
      <c r="K235" s="583" t="s">
        <v>3727</v>
      </c>
      <c r="L235" s="583" t="s">
        <v>3406</v>
      </c>
      <c r="M235" s="583">
        <v>30</v>
      </c>
      <c r="N235" s="584"/>
    </row>
    <row r="236" spans="1:14" ht="90" hidden="1" x14ac:dyDescent="0.25">
      <c r="A236" s="589" t="s">
        <v>4766</v>
      </c>
      <c r="B236" s="593" t="s">
        <v>4767</v>
      </c>
      <c r="C236" s="592" t="s">
        <v>3400</v>
      </c>
      <c r="D236" s="592" t="s">
        <v>2746</v>
      </c>
      <c r="E236" s="583" t="s">
        <v>4768</v>
      </c>
      <c r="F236" s="583" t="s">
        <v>4769</v>
      </c>
      <c r="G236" s="583" t="s">
        <v>2749</v>
      </c>
      <c r="H236" s="583" t="s">
        <v>2759</v>
      </c>
      <c r="I236" s="583" t="s">
        <v>4770</v>
      </c>
      <c r="J236" s="583" t="s">
        <v>4771</v>
      </c>
      <c r="K236" s="583" t="s">
        <v>2786</v>
      </c>
      <c r="L236" s="583" t="s">
        <v>3406</v>
      </c>
      <c r="M236" s="583">
        <v>8</v>
      </c>
      <c r="N236" s="584"/>
    </row>
    <row r="237" spans="1:14" ht="165" hidden="1" x14ac:dyDescent="0.25">
      <c r="A237" s="589" t="s">
        <v>4772</v>
      </c>
      <c r="B237" s="593" t="s">
        <v>4773</v>
      </c>
      <c r="C237" s="592" t="s">
        <v>3400</v>
      </c>
      <c r="D237" s="592" t="s">
        <v>2850</v>
      </c>
      <c r="E237" s="583" t="s">
        <v>4774</v>
      </c>
      <c r="F237" s="583" t="s">
        <v>4775</v>
      </c>
      <c r="G237" s="583" t="s">
        <v>2749</v>
      </c>
      <c r="H237" s="583" t="s">
        <v>2809</v>
      </c>
      <c r="I237" s="583" t="s">
        <v>4776</v>
      </c>
      <c r="J237" s="583" t="s">
        <v>4777</v>
      </c>
      <c r="K237" s="583" t="s">
        <v>4778</v>
      </c>
      <c r="L237" s="583" t="s">
        <v>1104</v>
      </c>
      <c r="M237" s="583">
        <v>1.20333</v>
      </c>
      <c r="N237" s="584"/>
    </row>
    <row r="238" spans="1:14" ht="90" hidden="1" x14ac:dyDescent="0.25">
      <c r="A238" s="589" t="s">
        <v>4779</v>
      </c>
      <c r="B238" s="593" t="s">
        <v>4780</v>
      </c>
      <c r="C238" s="592" t="s">
        <v>3400</v>
      </c>
      <c r="D238" s="592" t="s">
        <v>2746</v>
      </c>
      <c r="E238" s="583" t="s">
        <v>4781</v>
      </c>
      <c r="F238" s="583" t="s">
        <v>4782</v>
      </c>
      <c r="G238" s="583" t="s">
        <v>2749</v>
      </c>
      <c r="H238" s="583" t="s">
        <v>2844</v>
      </c>
      <c r="I238" s="583" t="s">
        <v>4783</v>
      </c>
      <c r="J238" s="583" t="s">
        <v>4784</v>
      </c>
      <c r="K238" s="583" t="s">
        <v>2839</v>
      </c>
      <c r="L238" s="583" t="s">
        <v>3406</v>
      </c>
      <c r="M238" s="583">
        <v>7.7</v>
      </c>
      <c r="N238" s="584"/>
    </row>
    <row r="239" spans="1:14" ht="90" hidden="1" x14ac:dyDescent="0.25">
      <c r="A239" s="589" t="s">
        <v>4785</v>
      </c>
      <c r="B239" s="593" t="s">
        <v>4786</v>
      </c>
      <c r="C239" s="592" t="s">
        <v>3400</v>
      </c>
      <c r="D239" s="592" t="s">
        <v>2746</v>
      </c>
      <c r="E239" s="583" t="s">
        <v>4787</v>
      </c>
      <c r="F239" s="583" t="s">
        <v>4788</v>
      </c>
      <c r="G239" s="583" t="s">
        <v>2749</v>
      </c>
      <c r="H239" s="583" t="s">
        <v>2759</v>
      </c>
      <c r="I239" s="583" t="s">
        <v>4789</v>
      </c>
      <c r="J239" s="583" t="s">
        <v>4790</v>
      </c>
      <c r="K239" s="583" t="s">
        <v>2786</v>
      </c>
      <c r="L239" s="583" t="s">
        <v>3406</v>
      </c>
      <c r="M239" s="583">
        <v>8</v>
      </c>
      <c r="N239" s="584"/>
    </row>
    <row r="240" spans="1:14" ht="90" hidden="1" x14ac:dyDescent="0.25">
      <c r="A240" s="589" t="s">
        <v>4791</v>
      </c>
      <c r="B240" s="593" t="s">
        <v>4792</v>
      </c>
      <c r="C240" s="592" t="s">
        <v>3400</v>
      </c>
      <c r="D240" s="592" t="s">
        <v>2746</v>
      </c>
      <c r="E240" s="583" t="s">
        <v>4793</v>
      </c>
      <c r="F240" s="583" t="s">
        <v>4794</v>
      </c>
      <c r="G240" s="583" t="s">
        <v>2749</v>
      </c>
      <c r="H240" s="583" t="s">
        <v>2759</v>
      </c>
      <c r="I240" s="583" t="s">
        <v>4795</v>
      </c>
      <c r="J240" s="583" t="s">
        <v>4796</v>
      </c>
      <c r="K240" s="583" t="s">
        <v>2855</v>
      </c>
      <c r="L240" s="583" t="s">
        <v>3406</v>
      </c>
      <c r="M240" s="583">
        <v>4.84</v>
      </c>
      <c r="N240" s="584"/>
    </row>
    <row r="241" spans="1:14" ht="90" hidden="1" x14ac:dyDescent="0.25">
      <c r="A241" s="589" t="s">
        <v>4797</v>
      </c>
      <c r="B241" s="593" t="s">
        <v>4798</v>
      </c>
      <c r="C241" s="592" t="s">
        <v>3400</v>
      </c>
      <c r="D241" s="592" t="s">
        <v>2746</v>
      </c>
      <c r="E241" s="583" t="s">
        <v>4799</v>
      </c>
      <c r="F241" s="583" t="s">
        <v>4800</v>
      </c>
      <c r="G241" s="583" t="s">
        <v>2749</v>
      </c>
      <c r="H241" s="583" t="s">
        <v>2817</v>
      </c>
      <c r="I241" s="583" t="s">
        <v>4801</v>
      </c>
      <c r="J241" s="583" t="s">
        <v>4802</v>
      </c>
      <c r="K241" s="583" t="s">
        <v>2786</v>
      </c>
      <c r="L241" s="583" t="s">
        <v>3406</v>
      </c>
      <c r="M241" s="583">
        <v>16</v>
      </c>
      <c r="N241" s="584"/>
    </row>
    <row r="242" spans="1:14" ht="90" hidden="1" x14ac:dyDescent="0.25">
      <c r="A242" s="589" t="s">
        <v>4797</v>
      </c>
      <c r="B242" s="593" t="s">
        <v>4803</v>
      </c>
      <c r="C242" s="592" t="s">
        <v>3400</v>
      </c>
      <c r="D242" s="592" t="s">
        <v>2746</v>
      </c>
      <c r="E242" s="583" t="s">
        <v>4804</v>
      </c>
      <c r="F242" s="583" t="s">
        <v>4805</v>
      </c>
      <c r="G242" s="583" t="s">
        <v>2749</v>
      </c>
      <c r="H242" s="583" t="s">
        <v>2817</v>
      </c>
      <c r="I242" s="583" t="s">
        <v>4806</v>
      </c>
      <c r="J242" s="583" t="s">
        <v>4807</v>
      </c>
      <c r="K242" s="583" t="s">
        <v>2786</v>
      </c>
      <c r="L242" s="583" t="s">
        <v>3406</v>
      </c>
      <c r="M242" s="583">
        <v>16</v>
      </c>
      <c r="N242" s="584"/>
    </row>
    <row r="243" spans="1:14" ht="90" hidden="1" x14ac:dyDescent="0.25">
      <c r="A243" s="589" t="s">
        <v>4808</v>
      </c>
      <c r="B243" s="593" t="s">
        <v>4809</v>
      </c>
      <c r="C243" s="592" t="s">
        <v>3400</v>
      </c>
      <c r="D243" s="592" t="s">
        <v>2746</v>
      </c>
      <c r="E243" s="583" t="s">
        <v>4810</v>
      </c>
      <c r="F243" s="583" t="s">
        <v>4811</v>
      </c>
      <c r="G243" s="583" t="s">
        <v>2749</v>
      </c>
      <c r="H243" s="583" t="s">
        <v>2759</v>
      </c>
      <c r="I243" s="583" t="s">
        <v>4812</v>
      </c>
      <c r="J243" s="583" t="s">
        <v>4813</v>
      </c>
      <c r="K243" s="583" t="s">
        <v>2793</v>
      </c>
      <c r="L243" s="583" t="s">
        <v>3406</v>
      </c>
      <c r="M243" s="583">
        <v>3</v>
      </c>
      <c r="N243" s="584"/>
    </row>
    <row r="244" spans="1:14" ht="90" hidden="1" x14ac:dyDescent="0.25">
      <c r="A244" s="589" t="s">
        <v>4814</v>
      </c>
      <c r="B244" s="593" t="s">
        <v>4815</v>
      </c>
      <c r="C244" s="592" t="s">
        <v>3400</v>
      </c>
      <c r="D244" s="592" t="s">
        <v>2746</v>
      </c>
      <c r="E244" s="583" t="s">
        <v>4816</v>
      </c>
      <c r="F244" s="583" t="s">
        <v>4817</v>
      </c>
      <c r="G244" s="583" t="s">
        <v>2749</v>
      </c>
      <c r="H244" s="583" t="s">
        <v>2817</v>
      </c>
      <c r="I244" s="583" t="s">
        <v>4818</v>
      </c>
      <c r="J244" s="583" t="s">
        <v>4819</v>
      </c>
      <c r="K244" s="583" t="s">
        <v>4082</v>
      </c>
      <c r="L244" s="583" t="s">
        <v>3406</v>
      </c>
      <c r="M244" s="583">
        <v>19.8</v>
      </c>
      <c r="N244" s="584"/>
    </row>
    <row r="245" spans="1:14" ht="90" hidden="1" x14ac:dyDescent="0.25">
      <c r="A245" s="589" t="s">
        <v>4820</v>
      </c>
      <c r="B245" s="593" t="s">
        <v>4821</v>
      </c>
      <c r="C245" s="592" t="s">
        <v>3400</v>
      </c>
      <c r="D245" s="592" t="s">
        <v>2746</v>
      </c>
      <c r="E245" s="583" t="s">
        <v>4822</v>
      </c>
      <c r="F245" s="583" t="s">
        <v>4823</v>
      </c>
      <c r="G245" s="583" t="s">
        <v>2749</v>
      </c>
      <c r="H245" s="583" t="s">
        <v>2809</v>
      </c>
      <c r="I245" s="583" t="s">
        <v>4824</v>
      </c>
      <c r="J245" s="583" t="s">
        <v>4825</v>
      </c>
      <c r="K245" s="583" t="s">
        <v>2862</v>
      </c>
      <c r="L245" s="583" t="s">
        <v>3406</v>
      </c>
      <c r="M245" s="583">
        <v>0.75</v>
      </c>
      <c r="N245" s="584"/>
    </row>
    <row r="246" spans="1:14" ht="90" hidden="1" x14ac:dyDescent="0.25">
      <c r="A246" s="589" t="s">
        <v>4826</v>
      </c>
      <c r="B246" s="593" t="s">
        <v>4827</v>
      </c>
      <c r="C246" s="592" t="s">
        <v>3400</v>
      </c>
      <c r="D246" s="592" t="s">
        <v>2746</v>
      </c>
      <c r="E246" s="583" t="s">
        <v>4828</v>
      </c>
      <c r="F246" s="583" t="s">
        <v>4829</v>
      </c>
      <c r="G246" s="583" t="s">
        <v>2749</v>
      </c>
      <c r="H246" s="583" t="s">
        <v>2844</v>
      </c>
      <c r="I246" s="583" t="s">
        <v>4830</v>
      </c>
      <c r="J246" s="583" t="s">
        <v>4831</v>
      </c>
      <c r="K246" s="583" t="s">
        <v>2855</v>
      </c>
      <c r="L246" s="583" t="s">
        <v>3406</v>
      </c>
      <c r="M246" s="583">
        <v>2.2000000000000002</v>
      </c>
      <c r="N246" s="584"/>
    </row>
    <row r="247" spans="1:14" ht="90" hidden="1" x14ac:dyDescent="0.25">
      <c r="A247" s="589" t="s">
        <v>4826</v>
      </c>
      <c r="B247" s="593" t="s">
        <v>4832</v>
      </c>
      <c r="C247" s="592" t="s">
        <v>3400</v>
      </c>
      <c r="D247" s="592" t="s">
        <v>2746</v>
      </c>
      <c r="E247" s="583" t="s">
        <v>4833</v>
      </c>
      <c r="F247" s="583" t="s">
        <v>4834</v>
      </c>
      <c r="G247" s="583" t="s">
        <v>2749</v>
      </c>
      <c r="H247" s="583" t="s">
        <v>2809</v>
      </c>
      <c r="I247" s="583" t="s">
        <v>4835</v>
      </c>
      <c r="J247" s="583" t="s">
        <v>4836</v>
      </c>
      <c r="K247" s="583" t="s">
        <v>2786</v>
      </c>
      <c r="L247" s="583" t="s">
        <v>3406</v>
      </c>
      <c r="M247" s="583">
        <v>8</v>
      </c>
      <c r="N247" s="584"/>
    </row>
    <row r="248" spans="1:14" ht="90" hidden="1" x14ac:dyDescent="0.25">
      <c r="A248" s="589" t="s">
        <v>4837</v>
      </c>
      <c r="B248" s="593" t="s">
        <v>4838</v>
      </c>
      <c r="C248" s="592" t="s">
        <v>3400</v>
      </c>
      <c r="D248" s="592" t="s">
        <v>2746</v>
      </c>
      <c r="E248" s="583" t="s">
        <v>4839</v>
      </c>
      <c r="F248" s="583" t="s">
        <v>4840</v>
      </c>
      <c r="G248" s="583" t="s">
        <v>2749</v>
      </c>
      <c r="H248" s="583" t="s">
        <v>2809</v>
      </c>
      <c r="I248" s="583" t="s">
        <v>4841</v>
      </c>
      <c r="J248" s="583" t="s">
        <v>4842</v>
      </c>
      <c r="K248" s="583" t="s">
        <v>2820</v>
      </c>
      <c r="L248" s="583" t="s">
        <v>3406</v>
      </c>
      <c r="M248" s="583">
        <v>9</v>
      </c>
      <c r="N248" s="584"/>
    </row>
    <row r="249" spans="1:14" ht="135" hidden="1" x14ac:dyDescent="0.25">
      <c r="A249" s="589" t="s">
        <v>4843</v>
      </c>
      <c r="B249" s="593" t="s">
        <v>4844</v>
      </c>
      <c r="C249" s="592" t="s">
        <v>3400</v>
      </c>
      <c r="D249" s="592" t="s">
        <v>2850</v>
      </c>
      <c r="E249" s="583" t="s">
        <v>4845</v>
      </c>
      <c r="F249" s="583" t="s">
        <v>4846</v>
      </c>
      <c r="G249" s="583" t="s">
        <v>2749</v>
      </c>
      <c r="H249" s="583" t="s">
        <v>2759</v>
      </c>
      <c r="I249" s="583" t="s">
        <v>4847</v>
      </c>
      <c r="J249" s="583" t="s">
        <v>4848</v>
      </c>
      <c r="K249" s="583" t="s">
        <v>4849</v>
      </c>
      <c r="L249" s="583" t="s">
        <v>1104</v>
      </c>
      <c r="M249" s="583">
        <v>2.53017</v>
      </c>
      <c r="N249" s="584"/>
    </row>
    <row r="250" spans="1:14" ht="90" hidden="1" x14ac:dyDescent="0.25">
      <c r="A250" s="589" t="s">
        <v>4843</v>
      </c>
      <c r="B250" s="593" t="s">
        <v>4850</v>
      </c>
      <c r="C250" s="592" t="s">
        <v>3400</v>
      </c>
      <c r="D250" s="592" t="s">
        <v>2746</v>
      </c>
      <c r="E250" s="583" t="s">
        <v>4851</v>
      </c>
      <c r="F250" s="583" t="s">
        <v>4852</v>
      </c>
      <c r="G250" s="583" t="s">
        <v>2749</v>
      </c>
      <c r="H250" s="583" t="s">
        <v>2844</v>
      </c>
      <c r="I250" s="583" t="s">
        <v>4853</v>
      </c>
      <c r="J250" s="583" t="s">
        <v>4854</v>
      </c>
      <c r="K250" s="583" t="s">
        <v>2902</v>
      </c>
      <c r="L250" s="583" t="s">
        <v>3406</v>
      </c>
      <c r="M250" s="583">
        <v>9.9</v>
      </c>
      <c r="N250" s="584"/>
    </row>
    <row r="251" spans="1:14" ht="90" hidden="1" x14ac:dyDescent="0.25">
      <c r="A251" s="589" t="s">
        <v>4855</v>
      </c>
      <c r="B251" s="593" t="s">
        <v>4856</v>
      </c>
      <c r="C251" s="592" t="s">
        <v>3400</v>
      </c>
      <c r="D251" s="592" t="s">
        <v>2746</v>
      </c>
      <c r="E251" s="583" t="s">
        <v>4857</v>
      </c>
      <c r="F251" s="583" t="s">
        <v>4858</v>
      </c>
      <c r="G251" s="583" t="s">
        <v>2749</v>
      </c>
      <c r="H251" s="583" t="s">
        <v>2817</v>
      </c>
      <c r="I251" s="583" t="s">
        <v>4859</v>
      </c>
      <c r="J251" s="583" t="s">
        <v>4860</v>
      </c>
      <c r="K251" s="583" t="s">
        <v>2786</v>
      </c>
      <c r="L251" s="583" t="s">
        <v>3406</v>
      </c>
      <c r="M251" s="583">
        <v>8</v>
      </c>
      <c r="N251" s="584"/>
    </row>
    <row r="252" spans="1:14" ht="90" hidden="1" x14ac:dyDescent="0.25">
      <c r="A252" s="589" t="s">
        <v>4861</v>
      </c>
      <c r="B252" s="593" t="s">
        <v>4862</v>
      </c>
      <c r="C252" s="592" t="s">
        <v>3400</v>
      </c>
      <c r="D252" s="592" t="s">
        <v>2746</v>
      </c>
      <c r="E252" s="583" t="s">
        <v>4863</v>
      </c>
      <c r="F252" s="583" t="s">
        <v>4864</v>
      </c>
      <c r="G252" s="583" t="s">
        <v>2749</v>
      </c>
      <c r="H252" s="583" t="s">
        <v>3034</v>
      </c>
      <c r="I252" s="583" t="s">
        <v>4865</v>
      </c>
      <c r="J252" s="583" t="s">
        <v>4866</v>
      </c>
      <c r="K252" s="583" t="s">
        <v>4669</v>
      </c>
      <c r="L252" s="583" t="s">
        <v>2763</v>
      </c>
      <c r="M252" s="583">
        <v>14.4</v>
      </c>
      <c r="N252" s="584"/>
    </row>
    <row r="253" spans="1:14" ht="135" hidden="1" x14ac:dyDescent="0.25">
      <c r="A253" s="589" t="s">
        <v>4867</v>
      </c>
      <c r="B253" s="593" t="s">
        <v>4868</v>
      </c>
      <c r="C253" s="592" t="s">
        <v>3400</v>
      </c>
      <c r="D253" s="592" t="s">
        <v>2850</v>
      </c>
      <c r="E253" s="583" t="s">
        <v>4845</v>
      </c>
      <c r="F253" s="583" t="s">
        <v>4846</v>
      </c>
      <c r="G253" s="583" t="s">
        <v>2749</v>
      </c>
      <c r="H253" s="583" t="s">
        <v>2759</v>
      </c>
      <c r="I253" s="583" t="s">
        <v>4847</v>
      </c>
      <c r="J253" s="583" t="s">
        <v>4848</v>
      </c>
      <c r="K253" s="583" t="s">
        <v>4849</v>
      </c>
      <c r="L253" s="583" t="s">
        <v>1104</v>
      </c>
      <c r="M253" s="583">
        <v>1.9</v>
      </c>
      <c r="N253" s="584"/>
    </row>
    <row r="254" spans="1:14" ht="135" hidden="1" x14ac:dyDescent="0.25">
      <c r="A254" s="589" t="s">
        <v>4869</v>
      </c>
      <c r="B254" s="593" t="s">
        <v>4870</v>
      </c>
      <c r="C254" s="592" t="s">
        <v>3400</v>
      </c>
      <c r="D254" s="592" t="s">
        <v>2850</v>
      </c>
      <c r="E254" s="583" t="s">
        <v>4871</v>
      </c>
      <c r="F254" s="583" t="s">
        <v>4872</v>
      </c>
      <c r="G254" s="583" t="s">
        <v>2749</v>
      </c>
      <c r="H254" s="583" t="s">
        <v>2844</v>
      </c>
      <c r="I254" s="583" t="s">
        <v>4873</v>
      </c>
      <c r="J254" s="583" t="s">
        <v>4874</v>
      </c>
      <c r="K254" s="583" t="s">
        <v>4875</v>
      </c>
      <c r="L254" s="583" t="s">
        <v>1104</v>
      </c>
      <c r="M254" s="583">
        <v>6.1433299999999997</v>
      </c>
      <c r="N254" s="584"/>
    </row>
    <row r="255" spans="1:14" ht="90" hidden="1" x14ac:dyDescent="0.25">
      <c r="A255" s="589" t="s">
        <v>4869</v>
      </c>
      <c r="B255" s="593" t="s">
        <v>4876</v>
      </c>
      <c r="C255" s="592" t="s">
        <v>3400</v>
      </c>
      <c r="D255" s="592" t="s">
        <v>2746</v>
      </c>
      <c r="E255" s="583" t="s">
        <v>4877</v>
      </c>
      <c r="F255" s="583" t="s">
        <v>4878</v>
      </c>
      <c r="G255" s="583" t="s">
        <v>2749</v>
      </c>
      <c r="H255" s="583" t="s">
        <v>2844</v>
      </c>
      <c r="I255" s="583" t="s">
        <v>4879</v>
      </c>
      <c r="J255" s="583" t="s">
        <v>4880</v>
      </c>
      <c r="K255" s="583" t="s">
        <v>2902</v>
      </c>
      <c r="L255" s="583" t="s">
        <v>3406</v>
      </c>
      <c r="M255" s="583">
        <v>6</v>
      </c>
      <c r="N255" s="584"/>
    </row>
    <row r="256" spans="1:14" ht="90" hidden="1" x14ac:dyDescent="0.25">
      <c r="A256" s="589" t="s">
        <v>4881</v>
      </c>
      <c r="B256" s="593" t="s">
        <v>4882</v>
      </c>
      <c r="C256" s="592" t="s">
        <v>3400</v>
      </c>
      <c r="D256" s="592" t="s">
        <v>2746</v>
      </c>
      <c r="E256" s="583" t="s">
        <v>4883</v>
      </c>
      <c r="F256" s="583" t="s">
        <v>4884</v>
      </c>
      <c r="G256" s="583" t="s">
        <v>2749</v>
      </c>
      <c r="H256" s="583" t="s">
        <v>3034</v>
      </c>
      <c r="I256" s="583" t="s">
        <v>4885</v>
      </c>
      <c r="J256" s="583" t="s">
        <v>4886</v>
      </c>
      <c r="K256" s="583" t="s">
        <v>4887</v>
      </c>
      <c r="L256" s="583" t="s">
        <v>3406</v>
      </c>
      <c r="M256" s="583">
        <v>6.75</v>
      </c>
      <c r="N256" s="584"/>
    </row>
    <row r="257" spans="1:14" ht="90" hidden="1" x14ac:dyDescent="0.25">
      <c r="A257" s="589" t="s">
        <v>4888</v>
      </c>
      <c r="B257" s="593" t="s">
        <v>4889</v>
      </c>
      <c r="C257" s="592" t="s">
        <v>3400</v>
      </c>
      <c r="D257" s="592" t="s">
        <v>2746</v>
      </c>
      <c r="E257" s="583" t="s">
        <v>4890</v>
      </c>
      <c r="F257" s="583" t="s">
        <v>4891</v>
      </c>
      <c r="G257" s="583" t="s">
        <v>2749</v>
      </c>
      <c r="H257" s="583" t="s">
        <v>2844</v>
      </c>
      <c r="I257" s="583" t="s">
        <v>4892</v>
      </c>
      <c r="J257" s="583" t="s">
        <v>4893</v>
      </c>
      <c r="K257" s="583" t="s">
        <v>2855</v>
      </c>
      <c r="L257" s="583" t="s">
        <v>3406</v>
      </c>
      <c r="M257" s="583">
        <v>1.1000000000000001</v>
      </c>
      <c r="N257" s="584"/>
    </row>
    <row r="258" spans="1:14" ht="90" hidden="1" x14ac:dyDescent="0.25">
      <c r="A258" s="589" t="s">
        <v>4894</v>
      </c>
      <c r="B258" s="593" t="s">
        <v>4895</v>
      </c>
      <c r="C258" s="592" t="s">
        <v>3400</v>
      </c>
      <c r="D258" s="592" t="s">
        <v>2746</v>
      </c>
      <c r="E258" s="583" t="s">
        <v>4896</v>
      </c>
      <c r="F258" s="583" t="s">
        <v>4897</v>
      </c>
      <c r="G258" s="583" t="s">
        <v>2749</v>
      </c>
      <c r="H258" s="583" t="s">
        <v>2768</v>
      </c>
      <c r="I258" s="583" t="s">
        <v>4898</v>
      </c>
      <c r="J258" s="583" t="s">
        <v>4899</v>
      </c>
      <c r="K258" s="583" t="s">
        <v>2862</v>
      </c>
      <c r="L258" s="583" t="s">
        <v>3406</v>
      </c>
      <c r="M258" s="583">
        <v>3.03</v>
      </c>
      <c r="N258" s="584"/>
    </row>
    <row r="259" spans="1:14" ht="90" hidden="1" x14ac:dyDescent="0.25">
      <c r="A259" s="589" t="s">
        <v>4900</v>
      </c>
      <c r="B259" s="593" t="s">
        <v>4901</v>
      </c>
      <c r="C259" s="592" t="s">
        <v>3400</v>
      </c>
      <c r="D259" s="592" t="s">
        <v>2746</v>
      </c>
      <c r="E259" s="583" t="s">
        <v>4902</v>
      </c>
      <c r="F259" s="583" t="s">
        <v>4903</v>
      </c>
      <c r="G259" s="583" t="s">
        <v>2749</v>
      </c>
      <c r="H259" s="583" t="s">
        <v>2867</v>
      </c>
      <c r="I259" s="583" t="s">
        <v>4904</v>
      </c>
      <c r="J259" s="583" t="s">
        <v>4905</v>
      </c>
      <c r="K259" s="583" t="s">
        <v>2762</v>
      </c>
      <c r="L259" s="583" t="s">
        <v>3406</v>
      </c>
      <c r="M259" s="583">
        <v>5.07</v>
      </c>
      <c r="N259" s="584"/>
    </row>
    <row r="260" spans="1:14" ht="90" hidden="1" x14ac:dyDescent="0.25">
      <c r="A260" s="589" t="s">
        <v>4906</v>
      </c>
      <c r="B260" s="593" t="s">
        <v>4907</v>
      </c>
      <c r="C260" s="592" t="s">
        <v>3400</v>
      </c>
      <c r="D260" s="592" t="s">
        <v>2850</v>
      </c>
      <c r="E260" s="583" t="s">
        <v>3938</v>
      </c>
      <c r="F260" s="583" t="s">
        <v>3939</v>
      </c>
      <c r="G260" s="583" t="s">
        <v>2749</v>
      </c>
      <c r="H260" s="583" t="s">
        <v>2759</v>
      </c>
      <c r="I260" s="583" t="s">
        <v>3940</v>
      </c>
      <c r="J260" s="583" t="s">
        <v>3941</v>
      </c>
      <c r="K260" s="583" t="s">
        <v>2786</v>
      </c>
      <c r="L260" s="583" t="s">
        <v>1104</v>
      </c>
      <c r="M260" s="583">
        <v>2.15333</v>
      </c>
      <c r="N260" s="584"/>
    </row>
    <row r="261" spans="1:14" ht="90" hidden="1" x14ac:dyDescent="0.25">
      <c r="A261" s="589" t="s">
        <v>4908</v>
      </c>
      <c r="B261" s="593" t="s">
        <v>4909</v>
      </c>
      <c r="C261" s="592" t="s">
        <v>3400</v>
      </c>
      <c r="D261" s="592" t="s">
        <v>2850</v>
      </c>
      <c r="E261" s="583" t="s">
        <v>4910</v>
      </c>
      <c r="F261" s="583" t="s">
        <v>4911</v>
      </c>
      <c r="G261" s="583" t="s">
        <v>2749</v>
      </c>
      <c r="H261" s="583" t="s">
        <v>2844</v>
      </c>
      <c r="I261" s="583" t="s">
        <v>4912</v>
      </c>
      <c r="J261" s="583" t="s">
        <v>4913</v>
      </c>
      <c r="K261" s="583" t="s">
        <v>4914</v>
      </c>
      <c r="L261" s="583" t="s">
        <v>1104</v>
      </c>
      <c r="M261" s="583">
        <v>0.95</v>
      </c>
      <c r="N261" s="584"/>
    </row>
    <row r="262" spans="1:14" ht="90" hidden="1" x14ac:dyDescent="0.25">
      <c r="A262" s="589" t="s">
        <v>4915</v>
      </c>
      <c r="B262" s="593" t="s">
        <v>4916</v>
      </c>
      <c r="C262" s="592" t="s">
        <v>3400</v>
      </c>
      <c r="D262" s="592" t="s">
        <v>2746</v>
      </c>
      <c r="E262" s="583" t="s">
        <v>4917</v>
      </c>
      <c r="F262" s="583" t="s">
        <v>4918</v>
      </c>
      <c r="G262" s="583" t="s">
        <v>2749</v>
      </c>
      <c r="H262" s="583" t="s">
        <v>2759</v>
      </c>
      <c r="I262" s="583" t="s">
        <v>4919</v>
      </c>
      <c r="J262" s="583" t="s">
        <v>4920</v>
      </c>
      <c r="K262" s="583" t="s">
        <v>2786</v>
      </c>
      <c r="L262" s="583" t="s">
        <v>3406</v>
      </c>
      <c r="M262" s="583">
        <v>16</v>
      </c>
      <c r="N262" s="584"/>
    </row>
    <row r="263" spans="1:14" ht="90" hidden="1" x14ac:dyDescent="0.25">
      <c r="A263" s="589" t="s">
        <v>4921</v>
      </c>
      <c r="B263" s="593" t="s">
        <v>4922</v>
      </c>
      <c r="C263" s="592" t="s">
        <v>3400</v>
      </c>
      <c r="D263" s="592" t="s">
        <v>2746</v>
      </c>
      <c r="E263" s="583" t="s">
        <v>3737</v>
      </c>
      <c r="F263" s="583" t="s">
        <v>3738</v>
      </c>
      <c r="G263" s="583" t="s">
        <v>2749</v>
      </c>
      <c r="H263" s="583" t="s">
        <v>2759</v>
      </c>
      <c r="I263" s="583" t="s">
        <v>3739</v>
      </c>
      <c r="J263" s="583" t="s">
        <v>3740</v>
      </c>
      <c r="K263" s="583" t="s">
        <v>2786</v>
      </c>
      <c r="L263" s="583" t="s">
        <v>3406</v>
      </c>
      <c r="M263" s="583">
        <v>32</v>
      </c>
      <c r="N263" s="584"/>
    </row>
    <row r="264" spans="1:14" ht="120" hidden="1" x14ac:dyDescent="0.25">
      <c r="A264" s="589" t="s">
        <v>4923</v>
      </c>
      <c r="B264" s="593" t="s">
        <v>4924</v>
      </c>
      <c r="C264" s="592" t="s">
        <v>3400</v>
      </c>
      <c r="D264" s="592" t="s">
        <v>2850</v>
      </c>
      <c r="E264" s="583" t="s">
        <v>4925</v>
      </c>
      <c r="F264" s="583" t="s">
        <v>4926</v>
      </c>
      <c r="G264" s="583" t="s">
        <v>2749</v>
      </c>
      <c r="H264" s="583" t="s">
        <v>3034</v>
      </c>
      <c r="I264" s="583" t="s">
        <v>4927</v>
      </c>
      <c r="J264" s="583" t="s">
        <v>4928</v>
      </c>
      <c r="K264" s="583" t="s">
        <v>4929</v>
      </c>
      <c r="L264" s="583" t="s">
        <v>3616</v>
      </c>
      <c r="M264" s="583">
        <v>2.4700000000000002</v>
      </c>
      <c r="N264" s="584"/>
    </row>
    <row r="265" spans="1:14" ht="90" hidden="1" x14ac:dyDescent="0.25">
      <c r="A265" s="589" t="s">
        <v>4930</v>
      </c>
      <c r="B265" s="593" t="s">
        <v>4931</v>
      </c>
      <c r="C265" s="592" t="s">
        <v>3400</v>
      </c>
      <c r="D265" s="592" t="s">
        <v>2746</v>
      </c>
      <c r="E265" s="583" t="s">
        <v>4932</v>
      </c>
      <c r="F265" s="583" t="s">
        <v>4933</v>
      </c>
      <c r="G265" s="583" t="s">
        <v>2749</v>
      </c>
      <c r="H265" s="583" t="s">
        <v>2817</v>
      </c>
      <c r="I265" s="583" t="s">
        <v>4934</v>
      </c>
      <c r="J265" s="583" t="s">
        <v>4935</v>
      </c>
      <c r="K265" s="583" t="s">
        <v>2862</v>
      </c>
      <c r="L265" s="583" t="s">
        <v>3406</v>
      </c>
      <c r="M265" s="583">
        <v>2.25</v>
      </c>
      <c r="N265" s="584"/>
    </row>
    <row r="266" spans="1:14" ht="90" hidden="1" x14ac:dyDescent="0.25">
      <c r="A266" s="589" t="s">
        <v>4936</v>
      </c>
      <c r="B266" s="593" t="s">
        <v>4937</v>
      </c>
      <c r="C266" s="592" t="s">
        <v>3400</v>
      </c>
      <c r="D266" s="592" t="s">
        <v>2746</v>
      </c>
      <c r="E266" s="583" t="s">
        <v>4938</v>
      </c>
      <c r="F266" s="583" t="s">
        <v>4939</v>
      </c>
      <c r="G266" s="583" t="s">
        <v>2749</v>
      </c>
      <c r="H266" s="583" t="s">
        <v>3162</v>
      </c>
      <c r="I266" s="583" t="s">
        <v>4940</v>
      </c>
      <c r="J266" s="583" t="s">
        <v>4941</v>
      </c>
      <c r="K266" s="583" t="s">
        <v>4942</v>
      </c>
      <c r="L266" s="583" t="s">
        <v>3406</v>
      </c>
      <c r="M266" s="583">
        <v>15.5</v>
      </c>
      <c r="N266" s="584"/>
    </row>
    <row r="267" spans="1:14" ht="90" hidden="1" x14ac:dyDescent="0.25">
      <c r="A267" s="589" t="s">
        <v>4943</v>
      </c>
      <c r="B267" s="593" t="s">
        <v>4944</v>
      </c>
      <c r="C267" s="592" t="s">
        <v>3400</v>
      </c>
      <c r="D267" s="592" t="s">
        <v>2746</v>
      </c>
      <c r="E267" s="583" t="s">
        <v>4945</v>
      </c>
      <c r="F267" s="583" t="s">
        <v>4946</v>
      </c>
      <c r="G267" s="583" t="s">
        <v>2749</v>
      </c>
      <c r="H267" s="583" t="s">
        <v>2809</v>
      </c>
      <c r="I267" s="583" t="s">
        <v>4947</v>
      </c>
      <c r="J267" s="583" t="s">
        <v>4948</v>
      </c>
      <c r="K267" s="583" t="s">
        <v>2793</v>
      </c>
      <c r="L267" s="583" t="s">
        <v>3406</v>
      </c>
      <c r="M267" s="583">
        <v>1.9</v>
      </c>
      <c r="N267" s="584"/>
    </row>
    <row r="268" spans="1:14" ht="90" hidden="1" x14ac:dyDescent="0.25">
      <c r="A268" s="589" t="s">
        <v>4949</v>
      </c>
      <c r="B268" s="593" t="s">
        <v>4950</v>
      </c>
      <c r="C268" s="592" t="s">
        <v>3400</v>
      </c>
      <c r="D268" s="592" t="s">
        <v>2746</v>
      </c>
      <c r="E268" s="583" t="s">
        <v>4951</v>
      </c>
      <c r="F268" s="583" t="s">
        <v>4952</v>
      </c>
      <c r="G268" s="583" t="s">
        <v>2749</v>
      </c>
      <c r="H268" s="583" t="s">
        <v>1191</v>
      </c>
      <c r="I268" s="583" t="s">
        <v>4953</v>
      </c>
      <c r="J268" s="583" t="s">
        <v>4954</v>
      </c>
      <c r="K268" s="583" t="s">
        <v>2786</v>
      </c>
      <c r="L268" s="583" t="s">
        <v>3406</v>
      </c>
      <c r="M268" s="583">
        <v>24</v>
      </c>
      <c r="N268" s="584"/>
    </row>
    <row r="269" spans="1:14" ht="90" hidden="1" x14ac:dyDescent="0.25">
      <c r="A269" s="589" t="s">
        <v>4949</v>
      </c>
      <c r="B269" s="593" t="s">
        <v>4955</v>
      </c>
      <c r="C269" s="592" t="s">
        <v>3400</v>
      </c>
      <c r="D269" s="592" t="s">
        <v>2850</v>
      </c>
      <c r="E269" s="583" t="s">
        <v>4956</v>
      </c>
      <c r="F269" s="583" t="s">
        <v>4957</v>
      </c>
      <c r="G269" s="583" t="s">
        <v>2749</v>
      </c>
      <c r="H269" s="583" t="s">
        <v>2817</v>
      </c>
      <c r="I269" s="583" t="s">
        <v>4958</v>
      </c>
      <c r="J269" s="583" t="s">
        <v>4959</v>
      </c>
      <c r="K269" s="583" t="s">
        <v>3165</v>
      </c>
      <c r="L269" s="583" t="s">
        <v>3406</v>
      </c>
      <c r="M269" s="583">
        <v>5.07</v>
      </c>
      <c r="N269" s="584"/>
    </row>
    <row r="270" spans="1:14" ht="90" hidden="1" x14ac:dyDescent="0.25">
      <c r="A270" s="589" t="s">
        <v>4960</v>
      </c>
      <c r="B270" s="593" t="s">
        <v>4961</v>
      </c>
      <c r="C270" s="592" t="s">
        <v>3400</v>
      </c>
      <c r="D270" s="592" t="s">
        <v>2746</v>
      </c>
      <c r="E270" s="583" t="s">
        <v>4962</v>
      </c>
      <c r="F270" s="583" t="s">
        <v>4963</v>
      </c>
      <c r="G270" s="583" t="s">
        <v>2749</v>
      </c>
      <c r="H270" s="583" t="s">
        <v>2750</v>
      </c>
      <c r="I270" s="583" t="s">
        <v>4964</v>
      </c>
      <c r="J270" s="583" t="s">
        <v>4965</v>
      </c>
      <c r="K270" s="583" t="s">
        <v>2786</v>
      </c>
      <c r="L270" s="583" t="s">
        <v>3406</v>
      </c>
      <c r="M270" s="583">
        <v>25.33</v>
      </c>
      <c r="N270" s="584"/>
    </row>
    <row r="271" spans="1:14" ht="90" hidden="1" x14ac:dyDescent="0.25">
      <c r="A271" s="589" t="s">
        <v>4966</v>
      </c>
      <c r="B271" s="593" t="s">
        <v>4967</v>
      </c>
      <c r="C271" s="592" t="s">
        <v>3400</v>
      </c>
      <c r="D271" s="592" t="s">
        <v>2746</v>
      </c>
      <c r="E271" s="583" t="s">
        <v>4968</v>
      </c>
      <c r="F271" s="583" t="s">
        <v>4969</v>
      </c>
      <c r="G271" s="583" t="s">
        <v>2749</v>
      </c>
      <c r="H271" s="583" t="s">
        <v>3034</v>
      </c>
      <c r="I271" s="583" t="s">
        <v>4970</v>
      </c>
      <c r="J271" s="583" t="s">
        <v>4971</v>
      </c>
      <c r="K271" s="583" t="s">
        <v>2786</v>
      </c>
      <c r="L271" s="583" t="s">
        <v>3406</v>
      </c>
      <c r="M271" s="583">
        <v>36</v>
      </c>
      <c r="N271" s="584"/>
    </row>
    <row r="272" spans="1:14" ht="90" hidden="1" x14ac:dyDescent="0.25">
      <c r="A272" s="589" t="s">
        <v>4972</v>
      </c>
      <c r="B272" s="593" t="s">
        <v>4973</v>
      </c>
      <c r="C272" s="592" t="s">
        <v>3400</v>
      </c>
      <c r="D272" s="592" t="s">
        <v>2746</v>
      </c>
      <c r="E272" s="583" t="s">
        <v>4974</v>
      </c>
      <c r="F272" s="583" t="s">
        <v>4975</v>
      </c>
      <c r="G272" s="583" t="s">
        <v>2749</v>
      </c>
      <c r="H272" s="583" t="s">
        <v>2817</v>
      </c>
      <c r="I272" s="583" t="s">
        <v>4976</v>
      </c>
      <c r="J272" s="583" t="s">
        <v>4977</v>
      </c>
      <c r="K272" s="583" t="s">
        <v>2786</v>
      </c>
      <c r="L272" s="583" t="s">
        <v>3406</v>
      </c>
      <c r="M272" s="583">
        <v>16</v>
      </c>
      <c r="N272" s="584"/>
    </row>
    <row r="273" spans="1:14" ht="90" hidden="1" x14ac:dyDescent="0.25">
      <c r="A273" s="589" t="s">
        <v>4978</v>
      </c>
      <c r="B273" s="593" t="s">
        <v>4979</v>
      </c>
      <c r="C273" s="592" t="s">
        <v>3400</v>
      </c>
      <c r="D273" s="592" t="s">
        <v>2746</v>
      </c>
      <c r="E273" s="583" t="s">
        <v>4980</v>
      </c>
      <c r="F273" s="583" t="s">
        <v>4981</v>
      </c>
      <c r="G273" s="583" t="s">
        <v>2749</v>
      </c>
      <c r="H273" s="583" t="s">
        <v>2809</v>
      </c>
      <c r="I273" s="583" t="s">
        <v>4982</v>
      </c>
      <c r="J273" s="583" t="s">
        <v>4983</v>
      </c>
      <c r="K273" s="583" t="s">
        <v>2776</v>
      </c>
      <c r="L273" s="583" t="s">
        <v>3406</v>
      </c>
      <c r="M273" s="583">
        <v>9.68</v>
      </c>
      <c r="N273" s="584"/>
    </row>
    <row r="274" spans="1:14" ht="90" hidden="1" x14ac:dyDescent="0.25">
      <c r="A274" s="589" t="s">
        <v>4984</v>
      </c>
      <c r="B274" s="593" t="s">
        <v>4985</v>
      </c>
      <c r="C274" s="592" t="s">
        <v>3400</v>
      </c>
      <c r="D274" s="592" t="s">
        <v>2746</v>
      </c>
      <c r="E274" s="583" t="s">
        <v>4986</v>
      </c>
      <c r="F274" s="583" t="s">
        <v>4987</v>
      </c>
      <c r="G274" s="583" t="s">
        <v>2749</v>
      </c>
      <c r="H274" s="583" t="s">
        <v>3034</v>
      </c>
      <c r="I274" s="583" t="s">
        <v>4988</v>
      </c>
      <c r="J274" s="583" t="s">
        <v>4989</v>
      </c>
      <c r="K274" s="583" t="s">
        <v>2786</v>
      </c>
      <c r="L274" s="583" t="s">
        <v>3406</v>
      </c>
      <c r="M274" s="583">
        <v>40</v>
      </c>
      <c r="N274" s="584"/>
    </row>
    <row r="275" spans="1:14" ht="90" hidden="1" x14ac:dyDescent="0.25">
      <c r="A275" s="589" t="s">
        <v>4984</v>
      </c>
      <c r="B275" s="593" t="s">
        <v>4985</v>
      </c>
      <c r="C275" s="592" t="s">
        <v>3400</v>
      </c>
      <c r="D275" s="592" t="s">
        <v>2746</v>
      </c>
      <c r="E275" s="583" t="s">
        <v>4397</v>
      </c>
      <c r="F275" s="583" t="s">
        <v>4398</v>
      </c>
      <c r="G275" s="583" t="s">
        <v>2749</v>
      </c>
      <c r="H275" s="583" t="s">
        <v>3034</v>
      </c>
      <c r="I275" s="583" t="s">
        <v>4399</v>
      </c>
      <c r="J275" s="583" t="s">
        <v>4400</v>
      </c>
      <c r="K275" s="583" t="s">
        <v>2786</v>
      </c>
      <c r="L275" s="583" t="s">
        <v>3406</v>
      </c>
      <c r="N275" s="584"/>
    </row>
    <row r="276" spans="1:14" ht="90" hidden="1" x14ac:dyDescent="0.25">
      <c r="A276" s="589" t="s">
        <v>4990</v>
      </c>
      <c r="B276" s="593" t="s">
        <v>4991</v>
      </c>
      <c r="C276" s="592" t="s">
        <v>3400</v>
      </c>
      <c r="D276" s="592" t="s">
        <v>2746</v>
      </c>
      <c r="E276" s="583" t="s">
        <v>4992</v>
      </c>
      <c r="F276" s="583" t="s">
        <v>4993</v>
      </c>
      <c r="G276" s="583" t="s">
        <v>2749</v>
      </c>
      <c r="H276" s="583" t="s">
        <v>3034</v>
      </c>
      <c r="I276" s="583" t="s">
        <v>4994</v>
      </c>
      <c r="J276" s="583" t="s">
        <v>4995</v>
      </c>
      <c r="K276" s="583" t="s">
        <v>2786</v>
      </c>
      <c r="L276" s="583" t="s">
        <v>3406</v>
      </c>
      <c r="M276" s="583">
        <v>33.6</v>
      </c>
      <c r="N276" s="584"/>
    </row>
    <row r="277" spans="1:14" ht="90" hidden="1" x14ac:dyDescent="0.25">
      <c r="A277" s="589" t="s">
        <v>4996</v>
      </c>
      <c r="B277" s="593" t="s">
        <v>4997</v>
      </c>
      <c r="C277" s="592" t="s">
        <v>3400</v>
      </c>
      <c r="D277" s="592" t="s">
        <v>2746</v>
      </c>
      <c r="E277" s="583" t="s">
        <v>4998</v>
      </c>
      <c r="F277" s="583" t="s">
        <v>4999</v>
      </c>
      <c r="G277" s="583" t="s">
        <v>2749</v>
      </c>
      <c r="H277" s="583" t="s">
        <v>2759</v>
      </c>
      <c r="I277" s="583" t="s">
        <v>5000</v>
      </c>
      <c r="J277" s="583" t="s">
        <v>5001</v>
      </c>
      <c r="K277" s="583" t="s">
        <v>5002</v>
      </c>
      <c r="L277" s="583" t="s">
        <v>3406</v>
      </c>
      <c r="M277" s="583">
        <v>4.62</v>
      </c>
      <c r="N277" s="584"/>
    </row>
    <row r="278" spans="1:14" ht="135" hidden="1" x14ac:dyDescent="0.25">
      <c r="A278" s="589" t="s">
        <v>5003</v>
      </c>
      <c r="B278" s="593" t="s">
        <v>5004</v>
      </c>
      <c r="C278" s="592" t="s">
        <v>3400</v>
      </c>
      <c r="D278" s="592" t="s">
        <v>2850</v>
      </c>
      <c r="E278" s="583" t="s">
        <v>5005</v>
      </c>
      <c r="F278" s="583" t="s">
        <v>5006</v>
      </c>
      <c r="G278" s="583" t="s">
        <v>2749</v>
      </c>
      <c r="H278" s="583" t="s">
        <v>2759</v>
      </c>
      <c r="I278" s="583" t="s">
        <v>5007</v>
      </c>
      <c r="J278" s="583" t="s">
        <v>5008</v>
      </c>
      <c r="K278" s="583" t="s">
        <v>5009</v>
      </c>
      <c r="L278" s="583" t="s">
        <v>2763</v>
      </c>
      <c r="M278" s="583">
        <v>0.76</v>
      </c>
      <c r="N278" s="584"/>
    </row>
    <row r="279" spans="1:14" ht="90" hidden="1" x14ac:dyDescent="0.25">
      <c r="A279" s="589" t="s">
        <v>5010</v>
      </c>
      <c r="B279" s="593" t="s">
        <v>5011</v>
      </c>
      <c r="C279" s="592" t="s">
        <v>3400</v>
      </c>
      <c r="D279" s="592" t="s">
        <v>2746</v>
      </c>
      <c r="E279" s="583" t="s">
        <v>5012</v>
      </c>
      <c r="F279" s="583" t="s">
        <v>5013</v>
      </c>
      <c r="G279" s="583" t="s">
        <v>2749</v>
      </c>
      <c r="H279" s="583" t="s">
        <v>3034</v>
      </c>
      <c r="I279" s="583" t="s">
        <v>5014</v>
      </c>
      <c r="J279" s="583" t="s">
        <v>5015</v>
      </c>
      <c r="K279" s="583" t="s">
        <v>2786</v>
      </c>
      <c r="L279" s="583" t="s">
        <v>3406</v>
      </c>
      <c r="M279" s="583">
        <v>22</v>
      </c>
      <c r="N279" s="584"/>
    </row>
    <row r="280" spans="1:14" ht="90" hidden="1" x14ac:dyDescent="0.25">
      <c r="A280" s="589" t="s">
        <v>5016</v>
      </c>
      <c r="B280" s="593" t="s">
        <v>5017</v>
      </c>
      <c r="C280" s="592" t="s">
        <v>3400</v>
      </c>
      <c r="D280" s="592" t="s">
        <v>2746</v>
      </c>
      <c r="E280" s="583" t="s">
        <v>5018</v>
      </c>
      <c r="F280" s="583" t="s">
        <v>5019</v>
      </c>
      <c r="G280" s="583" t="s">
        <v>2749</v>
      </c>
      <c r="H280" s="583" t="s">
        <v>2844</v>
      </c>
      <c r="I280" s="583" t="s">
        <v>5020</v>
      </c>
      <c r="J280" s="583" t="s">
        <v>5021</v>
      </c>
      <c r="K280" s="583" t="s">
        <v>5022</v>
      </c>
      <c r="L280" s="583" t="s">
        <v>3406</v>
      </c>
      <c r="M280" s="583">
        <v>5.81</v>
      </c>
      <c r="N280" s="584"/>
    </row>
    <row r="281" spans="1:14" ht="120" hidden="1" x14ac:dyDescent="0.25">
      <c r="A281" s="589" t="s">
        <v>5023</v>
      </c>
      <c r="B281" s="593" t="s">
        <v>5024</v>
      </c>
      <c r="C281" s="592" t="s">
        <v>3400</v>
      </c>
      <c r="D281" s="592" t="s">
        <v>2850</v>
      </c>
      <c r="E281" s="583" t="s">
        <v>5025</v>
      </c>
      <c r="F281" s="583" t="s">
        <v>5026</v>
      </c>
      <c r="G281" s="583" t="s">
        <v>2749</v>
      </c>
      <c r="H281" s="583" t="s">
        <v>2844</v>
      </c>
      <c r="I281" s="583" t="s">
        <v>5020</v>
      </c>
      <c r="J281" s="583" t="s">
        <v>5027</v>
      </c>
      <c r="K281" s="583" t="s">
        <v>5028</v>
      </c>
      <c r="L281" s="583" t="s">
        <v>1104</v>
      </c>
      <c r="M281" s="583">
        <v>8.8666699999999992</v>
      </c>
      <c r="N281" s="584"/>
    </row>
    <row r="282" spans="1:14" ht="90" hidden="1" x14ac:dyDescent="0.25">
      <c r="A282" s="589" t="s">
        <v>5029</v>
      </c>
      <c r="B282" s="593" t="s">
        <v>5030</v>
      </c>
      <c r="C282" s="592" t="s">
        <v>3400</v>
      </c>
      <c r="D282" s="592" t="s">
        <v>2746</v>
      </c>
      <c r="E282" s="583" t="s">
        <v>5031</v>
      </c>
      <c r="F282" s="583" t="s">
        <v>5032</v>
      </c>
      <c r="G282" s="583" t="s">
        <v>2749</v>
      </c>
      <c r="H282" s="583" t="s">
        <v>2759</v>
      </c>
      <c r="I282" s="583" t="s">
        <v>5033</v>
      </c>
      <c r="J282" s="583" t="s">
        <v>5034</v>
      </c>
      <c r="K282" s="583" t="s">
        <v>5035</v>
      </c>
      <c r="L282" s="583" t="s">
        <v>3406</v>
      </c>
      <c r="M282" s="583">
        <v>9.24</v>
      </c>
      <c r="N282" s="584"/>
    </row>
    <row r="283" spans="1:14" ht="90" hidden="1" x14ac:dyDescent="0.25">
      <c r="A283" s="589" t="s">
        <v>5036</v>
      </c>
      <c r="B283" s="593" t="s">
        <v>5037</v>
      </c>
      <c r="C283" s="592" t="s">
        <v>3400</v>
      </c>
      <c r="D283" s="592" t="s">
        <v>2746</v>
      </c>
      <c r="E283" s="583" t="s">
        <v>5038</v>
      </c>
      <c r="F283" s="583" t="s">
        <v>5039</v>
      </c>
      <c r="G283" s="583" t="s">
        <v>2749</v>
      </c>
      <c r="H283" s="583" t="s">
        <v>2759</v>
      </c>
      <c r="I283" s="583" t="s">
        <v>5040</v>
      </c>
      <c r="J283" s="583" t="s">
        <v>5041</v>
      </c>
      <c r="K283" s="583" t="s">
        <v>3364</v>
      </c>
      <c r="L283" s="583" t="s">
        <v>3406</v>
      </c>
      <c r="M283" s="583">
        <v>13.2</v>
      </c>
      <c r="N283" s="584"/>
    </row>
    <row r="284" spans="1:14" ht="90" hidden="1" x14ac:dyDescent="0.25">
      <c r="A284" s="589" t="s">
        <v>5042</v>
      </c>
      <c r="B284" s="593" t="s">
        <v>5043</v>
      </c>
      <c r="C284" s="592" t="s">
        <v>3400</v>
      </c>
      <c r="D284" s="592" t="s">
        <v>2746</v>
      </c>
      <c r="E284" s="583" t="s">
        <v>5044</v>
      </c>
      <c r="F284" s="583" t="s">
        <v>5045</v>
      </c>
      <c r="G284" s="583" t="s">
        <v>2749</v>
      </c>
      <c r="H284" s="583" t="s">
        <v>3034</v>
      </c>
      <c r="I284" s="583" t="s">
        <v>5046</v>
      </c>
      <c r="J284" s="583" t="s">
        <v>5047</v>
      </c>
      <c r="K284" s="583" t="s">
        <v>2786</v>
      </c>
      <c r="L284" s="583" t="s">
        <v>3406</v>
      </c>
      <c r="M284" s="583">
        <v>35.200000000000003</v>
      </c>
      <c r="N284" s="584"/>
    </row>
    <row r="285" spans="1:14" ht="90" hidden="1" x14ac:dyDescent="0.25">
      <c r="A285" s="589" t="s">
        <v>5048</v>
      </c>
      <c r="B285" s="593" t="s">
        <v>5049</v>
      </c>
      <c r="C285" s="592" t="s">
        <v>3400</v>
      </c>
      <c r="D285" s="592" t="s">
        <v>2746</v>
      </c>
      <c r="E285" s="583" t="s">
        <v>5050</v>
      </c>
      <c r="F285" s="583" t="s">
        <v>5051</v>
      </c>
      <c r="G285" s="583" t="s">
        <v>2749</v>
      </c>
      <c r="H285" s="583" t="s">
        <v>2809</v>
      </c>
      <c r="I285" s="583" t="s">
        <v>5052</v>
      </c>
      <c r="J285" s="583" t="s">
        <v>5053</v>
      </c>
      <c r="K285" s="583" t="s">
        <v>2862</v>
      </c>
      <c r="L285" s="583" t="s">
        <v>3406</v>
      </c>
      <c r="M285" s="583">
        <v>1.5</v>
      </c>
      <c r="N285" s="584"/>
    </row>
    <row r="286" spans="1:14" ht="90" hidden="1" x14ac:dyDescent="0.25">
      <c r="A286" s="589" t="s">
        <v>5054</v>
      </c>
      <c r="B286" s="593" t="s">
        <v>5055</v>
      </c>
      <c r="C286" s="592" t="s">
        <v>3400</v>
      </c>
      <c r="D286" s="592" t="s">
        <v>2746</v>
      </c>
      <c r="E286" s="583" t="s">
        <v>5056</v>
      </c>
      <c r="F286" s="583" t="s">
        <v>5057</v>
      </c>
      <c r="G286" s="583" t="s">
        <v>2749</v>
      </c>
      <c r="H286" s="583" t="s">
        <v>2809</v>
      </c>
      <c r="I286" s="583" t="s">
        <v>5058</v>
      </c>
      <c r="J286" s="583" t="s">
        <v>5059</v>
      </c>
      <c r="K286" s="583" t="s">
        <v>3727</v>
      </c>
      <c r="L286" s="583" t="s">
        <v>3406</v>
      </c>
      <c r="M286" s="583">
        <v>13.8</v>
      </c>
      <c r="N286" s="584"/>
    </row>
    <row r="287" spans="1:14" ht="90" hidden="1" x14ac:dyDescent="0.25">
      <c r="A287" s="589" t="s">
        <v>5060</v>
      </c>
      <c r="B287" s="593" t="s">
        <v>5061</v>
      </c>
      <c r="C287" s="592" t="s">
        <v>3400</v>
      </c>
      <c r="D287" s="592" t="s">
        <v>2746</v>
      </c>
      <c r="E287" s="583" t="s">
        <v>5062</v>
      </c>
      <c r="F287" s="583" t="s">
        <v>5063</v>
      </c>
      <c r="G287" s="583" t="s">
        <v>2749</v>
      </c>
      <c r="H287" s="583" t="s">
        <v>2759</v>
      </c>
      <c r="I287" s="583" t="s">
        <v>5064</v>
      </c>
      <c r="J287" s="583" t="s">
        <v>5065</v>
      </c>
      <c r="K287" s="583" t="s">
        <v>2793</v>
      </c>
      <c r="L287" s="583" t="s">
        <v>3406</v>
      </c>
      <c r="M287" s="583">
        <v>4.4000000000000004</v>
      </c>
      <c r="N287" s="584"/>
    </row>
    <row r="288" spans="1:14" ht="90" hidden="1" x14ac:dyDescent="0.25">
      <c r="A288" s="589" t="s">
        <v>5066</v>
      </c>
      <c r="B288" s="593" t="s">
        <v>5067</v>
      </c>
      <c r="C288" s="592" t="s">
        <v>3400</v>
      </c>
      <c r="D288" s="592" t="s">
        <v>2746</v>
      </c>
      <c r="E288" s="583" t="s">
        <v>5068</v>
      </c>
      <c r="F288" s="583" t="s">
        <v>5069</v>
      </c>
      <c r="G288" s="583" t="s">
        <v>2749</v>
      </c>
      <c r="H288" s="583" t="s">
        <v>3034</v>
      </c>
      <c r="I288" s="583" t="s">
        <v>5070</v>
      </c>
      <c r="J288" s="583" t="s">
        <v>5071</v>
      </c>
      <c r="K288" s="583" t="s">
        <v>2786</v>
      </c>
      <c r="L288" s="583" t="s">
        <v>3406</v>
      </c>
      <c r="M288" s="583">
        <v>16</v>
      </c>
      <c r="N288" s="584"/>
    </row>
    <row r="289" spans="1:14" ht="90" hidden="1" x14ac:dyDescent="0.25">
      <c r="A289" s="589" t="s">
        <v>5072</v>
      </c>
      <c r="B289" s="593" t="s">
        <v>5073</v>
      </c>
      <c r="C289" s="592" t="s">
        <v>3400</v>
      </c>
      <c r="D289" s="592" t="s">
        <v>2746</v>
      </c>
      <c r="E289" s="583" t="s">
        <v>5074</v>
      </c>
      <c r="F289" s="583" t="s">
        <v>5075</v>
      </c>
      <c r="G289" s="583" t="s">
        <v>2749</v>
      </c>
      <c r="H289" s="583" t="s">
        <v>2844</v>
      </c>
      <c r="I289" s="583" t="s">
        <v>5076</v>
      </c>
      <c r="J289" s="583" t="s">
        <v>5077</v>
      </c>
      <c r="K289" s="583" t="s">
        <v>5078</v>
      </c>
      <c r="L289" s="583" t="s">
        <v>3406</v>
      </c>
      <c r="M289" s="583">
        <v>2.72</v>
      </c>
      <c r="N289" s="584"/>
    </row>
    <row r="290" spans="1:14" ht="90" hidden="1" x14ac:dyDescent="0.25">
      <c r="A290" s="589" t="s">
        <v>5079</v>
      </c>
      <c r="B290" s="593" t="s">
        <v>5080</v>
      </c>
      <c r="C290" s="592" t="s">
        <v>3400</v>
      </c>
      <c r="D290" s="592" t="s">
        <v>2746</v>
      </c>
      <c r="E290" s="583" t="s">
        <v>5081</v>
      </c>
      <c r="F290" s="583" t="s">
        <v>5082</v>
      </c>
      <c r="G290" s="583" t="s">
        <v>2749</v>
      </c>
      <c r="H290" s="583" t="s">
        <v>3034</v>
      </c>
      <c r="I290" s="583" t="s">
        <v>5083</v>
      </c>
      <c r="J290" s="583" t="s">
        <v>5084</v>
      </c>
      <c r="K290" s="583" t="s">
        <v>2812</v>
      </c>
      <c r="L290" s="583" t="s">
        <v>3406</v>
      </c>
      <c r="M290" s="583">
        <v>7.92</v>
      </c>
      <c r="N290" s="584"/>
    </row>
    <row r="291" spans="1:14" ht="90" hidden="1" x14ac:dyDescent="0.25">
      <c r="A291" s="589" t="s">
        <v>5085</v>
      </c>
      <c r="B291" s="593" t="s">
        <v>5086</v>
      </c>
      <c r="C291" s="592" t="s">
        <v>3400</v>
      </c>
      <c r="D291" s="592" t="s">
        <v>2746</v>
      </c>
      <c r="E291" s="583" t="s">
        <v>5087</v>
      </c>
      <c r="F291" s="583" t="s">
        <v>5088</v>
      </c>
      <c r="G291" s="583" t="s">
        <v>2749</v>
      </c>
      <c r="H291" s="583" t="s">
        <v>2809</v>
      </c>
      <c r="I291" s="583" t="s">
        <v>5089</v>
      </c>
      <c r="J291" s="583" t="s">
        <v>5090</v>
      </c>
      <c r="K291" s="583" t="s">
        <v>2786</v>
      </c>
      <c r="L291" s="583" t="s">
        <v>3406</v>
      </c>
      <c r="M291" s="583">
        <v>8</v>
      </c>
      <c r="N291" s="584"/>
    </row>
    <row r="292" spans="1:14" ht="90" hidden="1" x14ac:dyDescent="0.25">
      <c r="A292" s="589" t="s">
        <v>5091</v>
      </c>
      <c r="B292" s="593" t="s">
        <v>5092</v>
      </c>
      <c r="C292" s="592" t="s">
        <v>3400</v>
      </c>
      <c r="D292" s="592" t="s">
        <v>2746</v>
      </c>
      <c r="E292" s="583" t="s">
        <v>5093</v>
      </c>
      <c r="F292" s="583" t="s">
        <v>5094</v>
      </c>
      <c r="G292" s="583" t="s">
        <v>2749</v>
      </c>
      <c r="H292" s="583" t="s">
        <v>2844</v>
      </c>
      <c r="I292" s="583" t="s">
        <v>5095</v>
      </c>
      <c r="J292" s="583" t="s">
        <v>5096</v>
      </c>
      <c r="K292" s="583" t="s">
        <v>2855</v>
      </c>
      <c r="L292" s="583" t="s">
        <v>3406</v>
      </c>
      <c r="M292" s="583">
        <v>4.95</v>
      </c>
      <c r="N292" s="584"/>
    </row>
    <row r="293" spans="1:14" ht="90" hidden="1" x14ac:dyDescent="0.25">
      <c r="A293" s="589" t="s">
        <v>5097</v>
      </c>
      <c r="B293" s="593" t="s">
        <v>5098</v>
      </c>
      <c r="C293" s="592" t="s">
        <v>3400</v>
      </c>
      <c r="D293" s="592" t="s">
        <v>2746</v>
      </c>
      <c r="E293" s="583" t="s">
        <v>5099</v>
      </c>
      <c r="F293" s="583" t="s">
        <v>5100</v>
      </c>
      <c r="G293" s="583" t="s">
        <v>2749</v>
      </c>
      <c r="H293" s="583" t="s">
        <v>2759</v>
      </c>
      <c r="I293" s="583" t="s">
        <v>5101</v>
      </c>
      <c r="J293" s="583" t="s">
        <v>5102</v>
      </c>
      <c r="K293" s="583" t="s">
        <v>2786</v>
      </c>
      <c r="L293" s="583" t="s">
        <v>3406</v>
      </c>
      <c r="M293" s="583">
        <v>8</v>
      </c>
      <c r="N293" s="584"/>
    </row>
    <row r="294" spans="1:14" ht="90" hidden="1" x14ac:dyDescent="0.25">
      <c r="A294" s="589" t="s">
        <v>5103</v>
      </c>
      <c r="B294" s="593" t="s">
        <v>5104</v>
      </c>
      <c r="C294" s="592" t="s">
        <v>3400</v>
      </c>
      <c r="D294" s="592" t="s">
        <v>2746</v>
      </c>
      <c r="E294" s="583" t="s">
        <v>5105</v>
      </c>
      <c r="F294" s="583" t="s">
        <v>5106</v>
      </c>
      <c r="G294" s="583" t="s">
        <v>2749</v>
      </c>
      <c r="H294" s="583" t="s">
        <v>3162</v>
      </c>
      <c r="I294" s="583" t="s">
        <v>5107</v>
      </c>
      <c r="J294" s="583" t="s">
        <v>5108</v>
      </c>
      <c r="K294" s="583" t="s">
        <v>2902</v>
      </c>
      <c r="L294" s="583" t="s">
        <v>3406</v>
      </c>
      <c r="M294" s="583">
        <v>6.6</v>
      </c>
      <c r="N294" s="584"/>
    </row>
    <row r="295" spans="1:14" ht="90" hidden="1" x14ac:dyDescent="0.25">
      <c r="A295" s="589" t="s">
        <v>5109</v>
      </c>
      <c r="B295" s="593" t="s">
        <v>5110</v>
      </c>
      <c r="C295" s="592" t="s">
        <v>3400</v>
      </c>
      <c r="D295" s="592" t="s">
        <v>2746</v>
      </c>
      <c r="E295" s="583" t="s">
        <v>5111</v>
      </c>
      <c r="F295" s="583" t="s">
        <v>5112</v>
      </c>
      <c r="G295" s="583" t="s">
        <v>2749</v>
      </c>
      <c r="H295" s="583" t="s">
        <v>2759</v>
      </c>
      <c r="I295" s="583" t="s">
        <v>5113</v>
      </c>
      <c r="J295" s="583" t="s">
        <v>5114</v>
      </c>
      <c r="K295" s="583" t="s">
        <v>3769</v>
      </c>
      <c r="L295" s="583" t="s">
        <v>3406</v>
      </c>
      <c r="M295" s="583">
        <v>16.5</v>
      </c>
      <c r="N295" s="584"/>
    </row>
    <row r="296" spans="1:14" ht="90" x14ac:dyDescent="0.25">
      <c r="A296" s="589" t="s">
        <v>5115</v>
      </c>
      <c r="B296" s="593" t="s">
        <v>5116</v>
      </c>
      <c r="C296" s="592" t="s">
        <v>3400</v>
      </c>
      <c r="D296" s="592" t="s">
        <v>2746</v>
      </c>
      <c r="E296" s="583" t="s">
        <v>5117</v>
      </c>
      <c r="F296" s="583" t="s">
        <v>5118</v>
      </c>
      <c r="G296" s="583" t="s">
        <v>2749</v>
      </c>
      <c r="H296" s="583" t="s">
        <v>2759</v>
      </c>
      <c r="I296" s="583" t="s">
        <v>3251</v>
      </c>
      <c r="J296" s="583" t="s">
        <v>5119</v>
      </c>
      <c r="K296" s="583" t="s">
        <v>2771</v>
      </c>
      <c r="L296" s="583" t="s">
        <v>3406</v>
      </c>
      <c r="M296" s="583">
        <v>33</v>
      </c>
      <c r="N296" s="584"/>
    </row>
    <row r="297" spans="1:14" ht="90" hidden="1" x14ac:dyDescent="0.25">
      <c r="A297" s="589" t="s">
        <v>5120</v>
      </c>
      <c r="B297" s="593" t="s">
        <v>5121</v>
      </c>
      <c r="C297" s="592" t="s">
        <v>3400</v>
      </c>
      <c r="D297" s="592" t="s">
        <v>2850</v>
      </c>
      <c r="E297" s="583" t="s">
        <v>4413</v>
      </c>
      <c r="F297" s="583" t="s">
        <v>4414</v>
      </c>
      <c r="G297" s="583" t="s">
        <v>2749</v>
      </c>
      <c r="H297" s="583" t="s">
        <v>2759</v>
      </c>
      <c r="I297" s="583" t="s">
        <v>4415</v>
      </c>
      <c r="J297" s="583" t="s">
        <v>4416</v>
      </c>
      <c r="K297" s="583" t="s">
        <v>2786</v>
      </c>
      <c r="L297" s="583" t="s">
        <v>3406</v>
      </c>
      <c r="M297" s="583">
        <v>8.3000000000000007</v>
      </c>
      <c r="N297" s="584"/>
    </row>
    <row r="298" spans="1:14" ht="90" hidden="1" x14ac:dyDescent="0.25">
      <c r="A298" s="589" t="s">
        <v>5122</v>
      </c>
      <c r="B298" s="593" t="s">
        <v>5123</v>
      </c>
      <c r="C298" s="592" t="s">
        <v>3400</v>
      </c>
      <c r="D298" s="592" t="s">
        <v>2746</v>
      </c>
      <c r="E298" s="583" t="s">
        <v>5124</v>
      </c>
      <c r="F298" s="583" t="s">
        <v>5125</v>
      </c>
      <c r="G298" s="583" t="s">
        <v>2749</v>
      </c>
      <c r="H298" s="583" t="s">
        <v>2844</v>
      </c>
      <c r="I298" s="583" t="s">
        <v>5126</v>
      </c>
      <c r="J298" s="583" t="s">
        <v>5127</v>
      </c>
      <c r="K298" s="583" t="s">
        <v>2862</v>
      </c>
      <c r="L298" s="583" t="s">
        <v>3406</v>
      </c>
      <c r="M298" s="583">
        <v>3</v>
      </c>
      <c r="N298" s="584"/>
    </row>
    <row r="299" spans="1:14" ht="90" hidden="1" x14ac:dyDescent="0.25">
      <c r="A299" s="589" t="s">
        <v>5128</v>
      </c>
      <c r="B299" s="593" t="s">
        <v>5129</v>
      </c>
      <c r="C299" s="592" t="s">
        <v>3400</v>
      </c>
      <c r="D299" s="592" t="s">
        <v>2850</v>
      </c>
      <c r="E299" s="583" t="s">
        <v>5130</v>
      </c>
      <c r="F299" s="583" t="s">
        <v>5131</v>
      </c>
      <c r="G299" s="583" t="s">
        <v>2749</v>
      </c>
      <c r="H299" s="583" t="s">
        <v>2759</v>
      </c>
      <c r="I299" s="583" t="s">
        <v>5132</v>
      </c>
      <c r="J299" s="583" t="s">
        <v>5133</v>
      </c>
      <c r="K299" s="583" t="s">
        <v>3727</v>
      </c>
      <c r="L299" s="583" t="s">
        <v>3406</v>
      </c>
      <c r="M299" s="583">
        <v>5.32</v>
      </c>
      <c r="N299" s="584"/>
    </row>
    <row r="300" spans="1:14" ht="90" hidden="1" x14ac:dyDescent="0.25">
      <c r="A300" s="589" t="s">
        <v>5134</v>
      </c>
      <c r="B300" s="593" t="s">
        <v>5135</v>
      </c>
      <c r="C300" s="592" t="s">
        <v>3400</v>
      </c>
      <c r="D300" s="592" t="s">
        <v>2746</v>
      </c>
      <c r="E300" s="583" t="s">
        <v>5136</v>
      </c>
      <c r="F300" s="583" t="s">
        <v>5137</v>
      </c>
      <c r="G300" s="583" t="s">
        <v>2749</v>
      </c>
      <c r="H300" s="583" t="s">
        <v>2759</v>
      </c>
      <c r="I300" s="583" t="s">
        <v>5138</v>
      </c>
      <c r="J300" s="583" t="s">
        <v>5139</v>
      </c>
      <c r="K300" s="583" t="s">
        <v>3364</v>
      </c>
      <c r="L300" s="583" t="s">
        <v>3406</v>
      </c>
      <c r="M300" s="583">
        <v>72</v>
      </c>
      <c r="N300" s="584"/>
    </row>
    <row r="301" spans="1:14" ht="90" hidden="1" x14ac:dyDescent="0.25">
      <c r="A301" s="589" t="s">
        <v>5134</v>
      </c>
      <c r="B301" s="593" t="s">
        <v>5140</v>
      </c>
      <c r="C301" s="592" t="s">
        <v>3400</v>
      </c>
      <c r="D301" s="592" t="s">
        <v>2746</v>
      </c>
      <c r="E301" s="583" t="s">
        <v>5141</v>
      </c>
      <c r="F301" s="583" t="s">
        <v>5142</v>
      </c>
      <c r="G301" s="583" t="s">
        <v>2749</v>
      </c>
      <c r="H301" s="583" t="s">
        <v>2768</v>
      </c>
      <c r="I301" s="583" t="s">
        <v>5143</v>
      </c>
      <c r="J301" s="583" t="s">
        <v>5144</v>
      </c>
      <c r="K301" s="583" t="s">
        <v>2862</v>
      </c>
      <c r="L301" s="583" t="s">
        <v>3406</v>
      </c>
      <c r="M301" s="583">
        <v>7.5</v>
      </c>
      <c r="N301" s="584"/>
    </row>
    <row r="302" spans="1:14" ht="90" hidden="1" x14ac:dyDescent="0.25">
      <c r="A302" s="589" t="s">
        <v>5134</v>
      </c>
      <c r="B302" s="593" t="s">
        <v>5145</v>
      </c>
      <c r="C302" s="592" t="s">
        <v>3400</v>
      </c>
      <c r="D302" s="592" t="s">
        <v>2746</v>
      </c>
      <c r="E302" s="583" t="s">
        <v>5146</v>
      </c>
      <c r="F302" s="583" t="s">
        <v>5147</v>
      </c>
      <c r="G302" s="583" t="s">
        <v>2749</v>
      </c>
      <c r="H302" s="583" t="s">
        <v>2759</v>
      </c>
      <c r="I302" s="583" t="s">
        <v>5148</v>
      </c>
      <c r="J302" s="583" t="s">
        <v>5149</v>
      </c>
      <c r="K302" s="583" t="s">
        <v>2776</v>
      </c>
      <c r="L302" s="583" t="s">
        <v>3406</v>
      </c>
      <c r="M302" s="583">
        <v>3.2</v>
      </c>
      <c r="N302" s="584"/>
    </row>
    <row r="303" spans="1:14" ht="90" hidden="1" x14ac:dyDescent="0.25">
      <c r="A303" s="589" t="s">
        <v>5150</v>
      </c>
      <c r="B303" s="593" t="s">
        <v>5151</v>
      </c>
      <c r="C303" s="592" t="s">
        <v>3400</v>
      </c>
      <c r="D303" s="592" t="s">
        <v>2746</v>
      </c>
      <c r="E303" s="583" t="s">
        <v>5152</v>
      </c>
      <c r="F303" s="583" t="s">
        <v>5153</v>
      </c>
      <c r="G303" s="583" t="s">
        <v>2749</v>
      </c>
      <c r="H303" s="583" t="s">
        <v>2759</v>
      </c>
      <c r="I303" s="583" t="s">
        <v>5154</v>
      </c>
      <c r="J303" s="583" t="s">
        <v>5155</v>
      </c>
      <c r="K303" s="583" t="s">
        <v>2786</v>
      </c>
      <c r="L303" s="583" t="s">
        <v>3406</v>
      </c>
      <c r="N303" s="584"/>
    </row>
    <row r="304" spans="1:14" ht="90" hidden="1" x14ac:dyDescent="0.25">
      <c r="A304" s="589" t="s">
        <v>5156</v>
      </c>
      <c r="B304" s="593" t="s">
        <v>5157</v>
      </c>
      <c r="C304" s="592" t="s">
        <v>3400</v>
      </c>
      <c r="D304" s="592" t="s">
        <v>2746</v>
      </c>
      <c r="E304" s="583" t="s">
        <v>5158</v>
      </c>
      <c r="F304" s="583" t="s">
        <v>5159</v>
      </c>
      <c r="G304" s="583" t="s">
        <v>2749</v>
      </c>
      <c r="H304" s="583" t="s">
        <v>3034</v>
      </c>
      <c r="I304" s="583" t="s">
        <v>5160</v>
      </c>
      <c r="J304" s="583" t="s">
        <v>5161</v>
      </c>
      <c r="K304" s="583" t="s">
        <v>2902</v>
      </c>
      <c r="L304" s="583" t="s">
        <v>3406</v>
      </c>
      <c r="M304" s="583">
        <v>3</v>
      </c>
      <c r="N304" s="584"/>
    </row>
    <row r="305" spans="1:14" ht="90" hidden="1" x14ac:dyDescent="0.25">
      <c r="A305" s="589" t="s">
        <v>5162</v>
      </c>
      <c r="B305" s="593" t="s">
        <v>5163</v>
      </c>
      <c r="C305" s="592" t="s">
        <v>3400</v>
      </c>
      <c r="D305" s="592" t="s">
        <v>2746</v>
      </c>
      <c r="E305" s="583" t="s">
        <v>5164</v>
      </c>
      <c r="F305" s="583" t="s">
        <v>5165</v>
      </c>
      <c r="G305" s="583" t="s">
        <v>2749</v>
      </c>
      <c r="H305" s="583" t="s">
        <v>2768</v>
      </c>
      <c r="I305" s="583" t="s">
        <v>5166</v>
      </c>
      <c r="J305" s="583" t="s">
        <v>5167</v>
      </c>
      <c r="K305" s="583" t="s">
        <v>2902</v>
      </c>
      <c r="L305" s="583" t="s">
        <v>3406</v>
      </c>
      <c r="M305" s="583">
        <v>13.5</v>
      </c>
      <c r="N305" s="584"/>
    </row>
    <row r="306" spans="1:14" ht="90" hidden="1" x14ac:dyDescent="0.25">
      <c r="A306" s="589" t="s">
        <v>5168</v>
      </c>
      <c r="B306" s="593" t="s">
        <v>5169</v>
      </c>
      <c r="C306" s="592" t="s">
        <v>3400</v>
      </c>
      <c r="D306" s="592" t="s">
        <v>2850</v>
      </c>
      <c r="E306" s="583" t="s">
        <v>5170</v>
      </c>
      <c r="F306" s="583" t="s">
        <v>5171</v>
      </c>
      <c r="G306" s="583" t="s">
        <v>2749</v>
      </c>
      <c r="H306" s="583" t="s">
        <v>2759</v>
      </c>
      <c r="I306" s="583" t="s">
        <v>5172</v>
      </c>
      <c r="J306" s="583" t="s">
        <v>5173</v>
      </c>
      <c r="K306" s="583" t="s">
        <v>3916</v>
      </c>
      <c r="L306" s="583" t="s">
        <v>1104</v>
      </c>
      <c r="M306" s="583">
        <v>5.19</v>
      </c>
      <c r="N306" s="584"/>
    </row>
    <row r="307" spans="1:14" ht="90" hidden="1" x14ac:dyDescent="0.25">
      <c r="A307" s="589" t="s">
        <v>5168</v>
      </c>
      <c r="B307" s="593" t="s">
        <v>5174</v>
      </c>
      <c r="C307" s="592" t="s">
        <v>3400</v>
      </c>
      <c r="D307" s="592" t="s">
        <v>2746</v>
      </c>
      <c r="E307" s="583" t="s">
        <v>5175</v>
      </c>
      <c r="F307" s="583" t="s">
        <v>5176</v>
      </c>
      <c r="G307" s="583" t="s">
        <v>2749</v>
      </c>
      <c r="H307" s="583" t="s">
        <v>1191</v>
      </c>
      <c r="I307" s="583" t="s">
        <v>5177</v>
      </c>
      <c r="J307" s="583" t="s">
        <v>5178</v>
      </c>
      <c r="K307" s="583" t="s">
        <v>3456</v>
      </c>
      <c r="L307" s="583" t="s">
        <v>3406</v>
      </c>
      <c r="M307" s="583">
        <v>13.83</v>
      </c>
      <c r="N307" s="584"/>
    </row>
    <row r="308" spans="1:14" ht="90" hidden="1" x14ac:dyDescent="0.25">
      <c r="A308" s="589" t="s">
        <v>5179</v>
      </c>
      <c r="B308" s="593" t="s">
        <v>5180</v>
      </c>
      <c r="C308" s="592" t="s">
        <v>3400</v>
      </c>
      <c r="D308" s="592" t="s">
        <v>2746</v>
      </c>
      <c r="E308" s="583" t="s">
        <v>5181</v>
      </c>
      <c r="F308" s="583" t="s">
        <v>5182</v>
      </c>
      <c r="G308" s="583" t="s">
        <v>2749</v>
      </c>
      <c r="H308" s="583" t="s">
        <v>2817</v>
      </c>
      <c r="I308" s="583" t="s">
        <v>5183</v>
      </c>
      <c r="J308" s="583" t="s">
        <v>5184</v>
      </c>
      <c r="K308" s="583" t="s">
        <v>3727</v>
      </c>
      <c r="L308" s="583" t="s">
        <v>3406</v>
      </c>
      <c r="M308" s="583">
        <v>13.2</v>
      </c>
      <c r="N308" s="584"/>
    </row>
    <row r="309" spans="1:14" ht="90" hidden="1" x14ac:dyDescent="0.25">
      <c r="A309" s="589" t="s">
        <v>5185</v>
      </c>
      <c r="B309" s="593" t="s">
        <v>5186</v>
      </c>
      <c r="C309" s="592" t="s">
        <v>3400</v>
      </c>
      <c r="D309" s="592" t="s">
        <v>2746</v>
      </c>
      <c r="E309" s="583" t="s">
        <v>5187</v>
      </c>
      <c r="F309" s="583" t="s">
        <v>5188</v>
      </c>
      <c r="G309" s="583" t="s">
        <v>2749</v>
      </c>
      <c r="H309" s="583" t="s">
        <v>2809</v>
      </c>
      <c r="I309" s="583" t="s">
        <v>5189</v>
      </c>
      <c r="J309" s="583" t="s">
        <v>5190</v>
      </c>
      <c r="K309" s="583" t="s">
        <v>2862</v>
      </c>
      <c r="L309" s="583" t="s">
        <v>3406</v>
      </c>
      <c r="M309" s="583">
        <v>16.5</v>
      </c>
      <c r="N309" s="584"/>
    </row>
    <row r="310" spans="1:14" ht="90" hidden="1" x14ac:dyDescent="0.25">
      <c r="A310" s="589" t="s">
        <v>5191</v>
      </c>
      <c r="B310" s="593" t="s">
        <v>5192</v>
      </c>
      <c r="C310" s="592" t="s">
        <v>3400</v>
      </c>
      <c r="D310" s="592" t="s">
        <v>2850</v>
      </c>
      <c r="E310" s="583" t="s">
        <v>5193</v>
      </c>
      <c r="F310" s="583" t="s">
        <v>5194</v>
      </c>
      <c r="G310" s="583" t="s">
        <v>2749</v>
      </c>
      <c r="H310" s="583" t="s">
        <v>2867</v>
      </c>
      <c r="I310" s="583" t="s">
        <v>5195</v>
      </c>
      <c r="J310" s="583" t="s">
        <v>5196</v>
      </c>
      <c r="K310" s="583" t="s">
        <v>2820</v>
      </c>
      <c r="L310" s="583" t="s">
        <v>1104</v>
      </c>
      <c r="M310" s="583">
        <v>1.96333</v>
      </c>
      <c r="N310" s="584"/>
    </row>
    <row r="311" spans="1:14" ht="90" hidden="1" x14ac:dyDescent="0.25">
      <c r="A311" s="589" t="s">
        <v>5197</v>
      </c>
      <c r="B311" s="593" t="s">
        <v>5198</v>
      </c>
      <c r="C311" s="592" t="s">
        <v>3400</v>
      </c>
      <c r="D311" s="592" t="s">
        <v>2746</v>
      </c>
      <c r="E311" s="583" t="s">
        <v>5199</v>
      </c>
      <c r="F311" s="583" t="s">
        <v>5200</v>
      </c>
      <c r="G311" s="583" t="s">
        <v>2749</v>
      </c>
      <c r="H311" s="583" t="s">
        <v>2809</v>
      </c>
      <c r="I311" s="583" t="s">
        <v>5201</v>
      </c>
      <c r="J311" s="583" t="s">
        <v>5202</v>
      </c>
      <c r="K311" s="583" t="s">
        <v>2776</v>
      </c>
      <c r="L311" s="583" t="s">
        <v>3406</v>
      </c>
      <c r="M311" s="583">
        <v>2.2000000000000002</v>
      </c>
      <c r="N311" s="584"/>
    </row>
    <row r="312" spans="1:14" ht="90" hidden="1" x14ac:dyDescent="0.25">
      <c r="A312" s="589" t="s">
        <v>5203</v>
      </c>
      <c r="B312" s="593" t="s">
        <v>5204</v>
      </c>
      <c r="C312" s="592" t="s">
        <v>3400</v>
      </c>
      <c r="D312" s="592" t="s">
        <v>2746</v>
      </c>
      <c r="E312" s="583" t="s">
        <v>5205</v>
      </c>
      <c r="F312" s="583" t="s">
        <v>5206</v>
      </c>
      <c r="G312" s="583" t="s">
        <v>2749</v>
      </c>
      <c r="H312" s="583" t="s">
        <v>2844</v>
      </c>
      <c r="I312" s="583" t="s">
        <v>5207</v>
      </c>
      <c r="J312" s="583" t="s">
        <v>5208</v>
      </c>
      <c r="K312" s="583" t="s">
        <v>2776</v>
      </c>
      <c r="L312" s="583" t="s">
        <v>3406</v>
      </c>
      <c r="M312" s="583">
        <v>19.36</v>
      </c>
      <c r="N312" s="584"/>
    </row>
    <row r="313" spans="1:14" ht="90" hidden="1" x14ac:dyDescent="0.25">
      <c r="A313" s="589" t="s">
        <v>5209</v>
      </c>
      <c r="B313" s="593" t="s">
        <v>5210</v>
      </c>
      <c r="C313" s="592" t="s">
        <v>3400</v>
      </c>
      <c r="D313" s="592" t="s">
        <v>2850</v>
      </c>
      <c r="E313" s="583" t="s">
        <v>5211</v>
      </c>
      <c r="F313" s="583" t="s">
        <v>5212</v>
      </c>
      <c r="G313" s="583" t="s">
        <v>2749</v>
      </c>
      <c r="H313" s="583" t="s">
        <v>2817</v>
      </c>
      <c r="I313" s="583" t="s">
        <v>5213</v>
      </c>
      <c r="J313" s="583" t="s">
        <v>5214</v>
      </c>
      <c r="K313" s="583" t="s">
        <v>2820</v>
      </c>
      <c r="L313" s="583" t="s">
        <v>1104</v>
      </c>
      <c r="M313" s="583">
        <v>3.61</v>
      </c>
      <c r="N313" s="584"/>
    </row>
    <row r="314" spans="1:14" ht="90" hidden="1" x14ac:dyDescent="0.25">
      <c r="A314" s="589" t="s">
        <v>5215</v>
      </c>
      <c r="B314" s="593" t="s">
        <v>5216</v>
      </c>
      <c r="C314" s="592" t="s">
        <v>3400</v>
      </c>
      <c r="D314" s="592" t="s">
        <v>2746</v>
      </c>
      <c r="E314" s="583" t="s">
        <v>5217</v>
      </c>
      <c r="F314" s="583" t="s">
        <v>5218</v>
      </c>
      <c r="G314" s="583" t="s">
        <v>2749</v>
      </c>
      <c r="H314" s="583" t="s">
        <v>3034</v>
      </c>
      <c r="I314" s="583" t="s">
        <v>5219</v>
      </c>
      <c r="J314" s="583" t="s">
        <v>5220</v>
      </c>
      <c r="K314" s="583" t="s">
        <v>2812</v>
      </c>
      <c r="L314" s="583" t="s">
        <v>3406</v>
      </c>
      <c r="M314" s="583">
        <v>10.130000000000001</v>
      </c>
      <c r="N314" s="584"/>
    </row>
    <row r="315" spans="1:14" ht="90" hidden="1" x14ac:dyDescent="0.25">
      <c r="A315" s="589" t="s">
        <v>5221</v>
      </c>
      <c r="B315" s="593" t="s">
        <v>5222</v>
      </c>
      <c r="C315" s="592" t="s">
        <v>3400</v>
      </c>
      <c r="D315" s="592" t="s">
        <v>2746</v>
      </c>
      <c r="E315" s="583" t="s">
        <v>5223</v>
      </c>
      <c r="F315" s="583" t="s">
        <v>5224</v>
      </c>
      <c r="G315" s="583" t="s">
        <v>2749</v>
      </c>
      <c r="H315" s="583" t="s">
        <v>2844</v>
      </c>
      <c r="I315" s="583" t="s">
        <v>5225</v>
      </c>
      <c r="J315" s="583" t="s">
        <v>5226</v>
      </c>
      <c r="K315" s="583" t="s">
        <v>2902</v>
      </c>
      <c r="L315" s="583" t="s">
        <v>3406</v>
      </c>
      <c r="M315" s="583">
        <v>6.75</v>
      </c>
      <c r="N315" s="584"/>
    </row>
    <row r="316" spans="1:14" ht="90" hidden="1" x14ac:dyDescent="0.25">
      <c r="A316" s="589" t="s">
        <v>5227</v>
      </c>
      <c r="B316" s="593" t="s">
        <v>5228</v>
      </c>
      <c r="C316" s="592" t="s">
        <v>3400</v>
      </c>
      <c r="D316" s="592" t="s">
        <v>2746</v>
      </c>
      <c r="E316" s="583" t="s">
        <v>5229</v>
      </c>
      <c r="F316" s="583" t="s">
        <v>5230</v>
      </c>
      <c r="G316" s="583" t="s">
        <v>2749</v>
      </c>
      <c r="H316" s="583" t="s">
        <v>2867</v>
      </c>
      <c r="I316" s="583" t="s">
        <v>5231</v>
      </c>
      <c r="J316" s="583" t="s">
        <v>5232</v>
      </c>
      <c r="K316" s="583" t="s">
        <v>2804</v>
      </c>
      <c r="L316" s="583" t="s">
        <v>3406</v>
      </c>
      <c r="M316" s="583">
        <v>2.2000000000000002</v>
      </c>
      <c r="N316" s="584"/>
    </row>
    <row r="317" spans="1:14" ht="105" hidden="1" x14ac:dyDescent="0.25">
      <c r="A317" s="589" t="s">
        <v>5233</v>
      </c>
      <c r="B317" s="593" t="s">
        <v>5234</v>
      </c>
      <c r="C317" s="592" t="s">
        <v>3400</v>
      </c>
      <c r="D317" s="592" t="s">
        <v>2850</v>
      </c>
      <c r="E317" s="583" t="s">
        <v>5235</v>
      </c>
      <c r="F317" s="583" t="s">
        <v>5236</v>
      </c>
      <c r="G317" s="583" t="s">
        <v>2749</v>
      </c>
      <c r="H317" s="583" t="s">
        <v>2759</v>
      </c>
      <c r="I317" s="583" t="s">
        <v>5237</v>
      </c>
      <c r="J317" s="583" t="s">
        <v>5238</v>
      </c>
      <c r="K317" s="583" t="s">
        <v>5239</v>
      </c>
      <c r="L317" s="583" t="s">
        <v>1104</v>
      </c>
      <c r="M317" s="583">
        <v>1.71</v>
      </c>
      <c r="N317" s="584"/>
    </row>
    <row r="318" spans="1:14" ht="90" hidden="1" x14ac:dyDescent="0.25">
      <c r="A318" s="589" t="s">
        <v>5240</v>
      </c>
      <c r="B318" s="593" t="s">
        <v>5241</v>
      </c>
      <c r="C318" s="592" t="s">
        <v>3400</v>
      </c>
      <c r="D318" s="592" t="s">
        <v>2746</v>
      </c>
      <c r="E318" s="583" t="s">
        <v>5242</v>
      </c>
      <c r="F318" s="583" t="s">
        <v>5243</v>
      </c>
      <c r="G318" s="583" t="s">
        <v>2749</v>
      </c>
      <c r="H318" s="583" t="s">
        <v>2844</v>
      </c>
      <c r="I318" s="583" t="s">
        <v>5244</v>
      </c>
      <c r="J318" s="583" t="s">
        <v>5245</v>
      </c>
      <c r="K318" s="583" t="s">
        <v>2812</v>
      </c>
      <c r="L318" s="583" t="s">
        <v>3406</v>
      </c>
      <c r="M318" s="583">
        <v>9.9600000000000009</v>
      </c>
      <c r="N318" s="584"/>
    </row>
    <row r="319" spans="1:14" ht="90" hidden="1" x14ac:dyDescent="0.25">
      <c r="A319" s="589" t="s">
        <v>5246</v>
      </c>
      <c r="B319" s="593" t="s">
        <v>5247</v>
      </c>
      <c r="C319" s="592" t="s">
        <v>3400</v>
      </c>
      <c r="D319" s="592" t="s">
        <v>2746</v>
      </c>
      <c r="E319" s="583" t="s">
        <v>5248</v>
      </c>
      <c r="F319" s="583" t="s">
        <v>5249</v>
      </c>
      <c r="G319" s="583" t="s">
        <v>2749</v>
      </c>
      <c r="H319" s="583" t="s">
        <v>2817</v>
      </c>
      <c r="I319" s="583" t="s">
        <v>5250</v>
      </c>
      <c r="J319" s="583" t="s">
        <v>5251</v>
      </c>
      <c r="K319" s="583" t="s">
        <v>3727</v>
      </c>
      <c r="L319" s="583" t="s">
        <v>3406</v>
      </c>
      <c r="M319" s="583">
        <v>9.9</v>
      </c>
      <c r="N319" s="584"/>
    </row>
    <row r="320" spans="1:14" ht="90" hidden="1" x14ac:dyDescent="0.25">
      <c r="A320" s="589" t="s">
        <v>5246</v>
      </c>
      <c r="B320" s="593" t="s">
        <v>5252</v>
      </c>
      <c r="C320" s="592" t="s">
        <v>3400</v>
      </c>
      <c r="D320" s="592" t="s">
        <v>2746</v>
      </c>
      <c r="E320" s="583" t="s">
        <v>5253</v>
      </c>
      <c r="F320" s="583" t="s">
        <v>5254</v>
      </c>
      <c r="G320" s="583" t="s">
        <v>2749</v>
      </c>
      <c r="H320" s="583" t="s">
        <v>2759</v>
      </c>
      <c r="I320" s="583" t="s">
        <v>5255</v>
      </c>
      <c r="J320" s="583" t="s">
        <v>5256</v>
      </c>
      <c r="K320" s="583" t="s">
        <v>2902</v>
      </c>
      <c r="L320" s="583" t="s">
        <v>3406</v>
      </c>
      <c r="M320" s="583">
        <v>5.32</v>
      </c>
      <c r="N320" s="584"/>
    </row>
    <row r="321" spans="1:14" ht="90" hidden="1" x14ac:dyDescent="0.25">
      <c r="A321" s="589" t="s">
        <v>5257</v>
      </c>
      <c r="B321" s="593" t="s">
        <v>5258</v>
      </c>
      <c r="C321" s="592" t="s">
        <v>3400</v>
      </c>
      <c r="D321" s="592" t="s">
        <v>2746</v>
      </c>
      <c r="E321" s="583" t="s">
        <v>5259</v>
      </c>
      <c r="F321" s="583" t="s">
        <v>5260</v>
      </c>
      <c r="G321" s="583" t="s">
        <v>2749</v>
      </c>
      <c r="H321" s="583" t="s">
        <v>3034</v>
      </c>
      <c r="I321" s="583" t="s">
        <v>5261</v>
      </c>
      <c r="J321" s="583" t="s">
        <v>5262</v>
      </c>
      <c r="K321" s="583" t="s">
        <v>5263</v>
      </c>
      <c r="L321" s="583" t="s">
        <v>3406</v>
      </c>
      <c r="M321" s="583">
        <v>6.6</v>
      </c>
      <c r="N321" s="584"/>
    </row>
    <row r="322" spans="1:14" ht="90" hidden="1" x14ac:dyDescent="0.25">
      <c r="A322" s="589" t="s">
        <v>5264</v>
      </c>
      <c r="B322" s="593" t="s">
        <v>5265</v>
      </c>
      <c r="C322" s="592" t="s">
        <v>3400</v>
      </c>
      <c r="D322" s="592" t="s">
        <v>2746</v>
      </c>
      <c r="E322" s="583" t="s">
        <v>5266</v>
      </c>
      <c r="F322" s="583" t="s">
        <v>5267</v>
      </c>
      <c r="G322" s="583" t="s">
        <v>2749</v>
      </c>
      <c r="H322" s="583" t="s">
        <v>2844</v>
      </c>
      <c r="I322" s="583" t="s">
        <v>5268</v>
      </c>
      <c r="J322" s="583" t="s">
        <v>5269</v>
      </c>
      <c r="K322" s="583" t="s">
        <v>2862</v>
      </c>
      <c r="L322" s="583" t="s">
        <v>3406</v>
      </c>
      <c r="M322" s="583">
        <v>6.6</v>
      </c>
      <c r="N322" s="584"/>
    </row>
    <row r="323" spans="1:14" ht="90" hidden="1" x14ac:dyDescent="0.25">
      <c r="A323" s="589" t="s">
        <v>5270</v>
      </c>
      <c r="B323" s="593" t="s">
        <v>5271</v>
      </c>
      <c r="C323" s="592" t="s">
        <v>3400</v>
      </c>
      <c r="D323" s="592" t="s">
        <v>2746</v>
      </c>
      <c r="E323" s="583" t="s">
        <v>5272</v>
      </c>
      <c r="F323" s="583" t="s">
        <v>5273</v>
      </c>
      <c r="G323" s="583" t="s">
        <v>2749</v>
      </c>
      <c r="H323" s="583" t="s">
        <v>2844</v>
      </c>
      <c r="I323" s="583" t="s">
        <v>5274</v>
      </c>
      <c r="J323" s="583" t="s">
        <v>5275</v>
      </c>
      <c r="K323" s="583" t="s">
        <v>2762</v>
      </c>
      <c r="L323" s="583" t="s">
        <v>3406</v>
      </c>
      <c r="M323" s="583">
        <v>6.4</v>
      </c>
      <c r="N323" s="584"/>
    </row>
    <row r="324" spans="1:14" ht="90" hidden="1" x14ac:dyDescent="0.25">
      <c r="A324" s="589" t="s">
        <v>5276</v>
      </c>
      <c r="B324" s="593" t="s">
        <v>5277</v>
      </c>
      <c r="C324" s="592" t="s">
        <v>3400</v>
      </c>
      <c r="D324" s="592" t="s">
        <v>2746</v>
      </c>
      <c r="E324" s="583" t="s">
        <v>5278</v>
      </c>
      <c r="F324" s="583" t="s">
        <v>5279</v>
      </c>
      <c r="G324" s="583" t="s">
        <v>2749</v>
      </c>
      <c r="H324" s="583" t="s">
        <v>2809</v>
      </c>
      <c r="I324" s="583" t="s">
        <v>5280</v>
      </c>
      <c r="J324" s="583" t="s">
        <v>5281</v>
      </c>
      <c r="K324" s="583" t="s">
        <v>5282</v>
      </c>
      <c r="L324" s="583" t="s">
        <v>3616</v>
      </c>
      <c r="M324" s="583">
        <v>50</v>
      </c>
      <c r="N324" s="584"/>
    </row>
    <row r="325" spans="1:14" ht="90" hidden="1" x14ac:dyDescent="0.25">
      <c r="A325" s="589" t="s">
        <v>5283</v>
      </c>
      <c r="B325" s="593" t="s">
        <v>5284</v>
      </c>
      <c r="C325" s="592" t="s">
        <v>3400</v>
      </c>
      <c r="D325" s="592" t="s">
        <v>2746</v>
      </c>
      <c r="E325" s="583" t="s">
        <v>5285</v>
      </c>
      <c r="F325" s="583" t="s">
        <v>5286</v>
      </c>
      <c r="G325" s="583" t="s">
        <v>2749</v>
      </c>
      <c r="H325" s="583" t="s">
        <v>2844</v>
      </c>
      <c r="I325" s="583" t="s">
        <v>5287</v>
      </c>
      <c r="J325" s="583" t="s">
        <v>5288</v>
      </c>
      <c r="K325" s="583" t="s">
        <v>3490</v>
      </c>
      <c r="L325" s="583" t="s">
        <v>3406</v>
      </c>
      <c r="M325" s="583">
        <v>8.8000000000000007</v>
      </c>
      <c r="N325" s="584"/>
    </row>
    <row r="326" spans="1:14" ht="90" hidden="1" x14ac:dyDescent="0.25">
      <c r="A326" s="589" t="s">
        <v>5289</v>
      </c>
      <c r="B326" s="593" t="s">
        <v>5290</v>
      </c>
      <c r="C326" s="592" t="s">
        <v>3400</v>
      </c>
      <c r="D326" s="592" t="s">
        <v>2746</v>
      </c>
      <c r="E326" s="583" t="s">
        <v>5291</v>
      </c>
      <c r="F326" s="583" t="s">
        <v>5292</v>
      </c>
      <c r="G326" s="583" t="s">
        <v>2749</v>
      </c>
      <c r="H326" s="583" t="s">
        <v>2817</v>
      </c>
      <c r="I326" s="583" t="s">
        <v>5293</v>
      </c>
      <c r="J326" s="583" t="s">
        <v>5294</v>
      </c>
      <c r="K326" s="583" t="s">
        <v>2776</v>
      </c>
      <c r="L326" s="583" t="s">
        <v>3406</v>
      </c>
      <c r="M326" s="583">
        <v>10.56</v>
      </c>
      <c r="N326" s="584"/>
    </row>
    <row r="327" spans="1:14" ht="90" hidden="1" x14ac:dyDescent="0.25">
      <c r="A327" s="589" t="s">
        <v>5295</v>
      </c>
      <c r="B327" s="593" t="s">
        <v>5296</v>
      </c>
      <c r="C327" s="592" t="s">
        <v>3400</v>
      </c>
      <c r="D327" s="592" t="s">
        <v>2746</v>
      </c>
      <c r="E327" s="583" t="s">
        <v>5297</v>
      </c>
      <c r="F327" s="583" t="s">
        <v>5298</v>
      </c>
      <c r="G327" s="583" t="s">
        <v>2749</v>
      </c>
      <c r="H327" s="583" t="s">
        <v>1191</v>
      </c>
      <c r="I327" s="583" t="s">
        <v>5299</v>
      </c>
      <c r="J327" s="583" t="s">
        <v>5300</v>
      </c>
      <c r="K327" s="583" t="s">
        <v>2786</v>
      </c>
      <c r="L327" s="583" t="s">
        <v>3406</v>
      </c>
      <c r="M327" s="583">
        <v>16</v>
      </c>
      <c r="N327" s="584"/>
    </row>
    <row r="328" spans="1:14" ht="90" hidden="1" x14ac:dyDescent="0.25">
      <c r="A328" s="589" t="s">
        <v>5301</v>
      </c>
      <c r="B328" s="593" t="s">
        <v>5302</v>
      </c>
      <c r="C328" s="592" t="s">
        <v>3400</v>
      </c>
      <c r="D328" s="592" t="s">
        <v>2746</v>
      </c>
      <c r="E328" s="583" t="s">
        <v>5303</v>
      </c>
      <c r="F328" s="583" t="s">
        <v>5304</v>
      </c>
      <c r="G328" s="583" t="s">
        <v>2749</v>
      </c>
      <c r="H328" s="583" t="s">
        <v>2809</v>
      </c>
      <c r="I328" s="583" t="s">
        <v>5305</v>
      </c>
      <c r="J328" s="583" t="s">
        <v>5306</v>
      </c>
      <c r="K328" s="583" t="s">
        <v>2786</v>
      </c>
      <c r="L328" s="583" t="s">
        <v>3406</v>
      </c>
      <c r="M328" s="583">
        <v>8</v>
      </c>
      <c r="N328" s="584"/>
    </row>
    <row r="329" spans="1:14" ht="90" hidden="1" x14ac:dyDescent="0.25">
      <c r="A329" s="589" t="s">
        <v>5307</v>
      </c>
      <c r="B329" s="593" t="s">
        <v>5308</v>
      </c>
      <c r="C329" s="592" t="s">
        <v>3400</v>
      </c>
      <c r="D329" s="592" t="s">
        <v>2850</v>
      </c>
      <c r="E329" s="583" t="s">
        <v>4413</v>
      </c>
      <c r="F329" s="583" t="s">
        <v>4414</v>
      </c>
      <c r="G329" s="583" t="s">
        <v>2749</v>
      </c>
      <c r="H329" s="583" t="s">
        <v>2759</v>
      </c>
      <c r="I329" s="583" t="s">
        <v>4415</v>
      </c>
      <c r="J329" s="583" t="s">
        <v>4416</v>
      </c>
      <c r="K329" s="583" t="s">
        <v>2786</v>
      </c>
      <c r="L329" s="583" t="s">
        <v>3406</v>
      </c>
      <c r="M329" s="583">
        <v>9.18</v>
      </c>
      <c r="N329" s="584"/>
    </row>
    <row r="330" spans="1:14" ht="90" hidden="1" x14ac:dyDescent="0.25">
      <c r="A330" s="589" t="s">
        <v>5307</v>
      </c>
      <c r="B330" s="593" t="s">
        <v>5309</v>
      </c>
      <c r="C330" s="592" t="s">
        <v>3400</v>
      </c>
      <c r="D330" s="592" t="s">
        <v>2746</v>
      </c>
      <c r="E330" s="583" t="s">
        <v>5310</v>
      </c>
      <c r="F330" s="583" t="s">
        <v>5311</v>
      </c>
      <c r="G330" s="583" t="s">
        <v>2749</v>
      </c>
      <c r="H330" s="583" t="s">
        <v>2817</v>
      </c>
      <c r="I330" s="583" t="s">
        <v>5312</v>
      </c>
      <c r="J330" s="583" t="s">
        <v>5313</v>
      </c>
      <c r="K330" s="583" t="s">
        <v>2820</v>
      </c>
      <c r="L330" s="583" t="s">
        <v>3406</v>
      </c>
      <c r="M330" s="583">
        <v>26.25</v>
      </c>
      <c r="N330" s="584"/>
    </row>
    <row r="331" spans="1:14" ht="90" hidden="1" x14ac:dyDescent="0.25">
      <c r="A331" s="589" t="s">
        <v>5307</v>
      </c>
      <c r="B331" s="593" t="s">
        <v>5314</v>
      </c>
      <c r="C331" s="592" t="s">
        <v>3400</v>
      </c>
      <c r="D331" s="592" t="s">
        <v>2746</v>
      </c>
      <c r="E331" s="583" t="s">
        <v>5315</v>
      </c>
      <c r="F331" s="583" t="s">
        <v>5316</v>
      </c>
      <c r="G331" s="583" t="s">
        <v>2749</v>
      </c>
      <c r="H331" s="583" t="s">
        <v>2759</v>
      </c>
      <c r="I331" s="583" t="s">
        <v>5317</v>
      </c>
      <c r="J331" s="583" t="s">
        <v>5318</v>
      </c>
      <c r="K331" s="583" t="s">
        <v>2820</v>
      </c>
      <c r="L331" s="583" t="s">
        <v>3406</v>
      </c>
      <c r="M331" s="583">
        <v>12.1</v>
      </c>
      <c r="N331" s="584"/>
    </row>
    <row r="332" spans="1:14" ht="90" hidden="1" x14ac:dyDescent="0.25">
      <c r="A332" s="589" t="s">
        <v>5319</v>
      </c>
      <c r="B332" s="593" t="s">
        <v>5320</v>
      </c>
      <c r="C332" s="592" t="s">
        <v>3400</v>
      </c>
      <c r="D332" s="592" t="s">
        <v>2746</v>
      </c>
      <c r="E332" s="583" t="s">
        <v>5248</v>
      </c>
      <c r="F332" s="583" t="s">
        <v>5249</v>
      </c>
      <c r="G332" s="583" t="s">
        <v>2749</v>
      </c>
      <c r="H332" s="583" t="s">
        <v>2817</v>
      </c>
      <c r="I332" s="583" t="s">
        <v>5250</v>
      </c>
      <c r="J332" s="583" t="s">
        <v>5251</v>
      </c>
      <c r="K332" s="583" t="s">
        <v>3727</v>
      </c>
      <c r="L332" s="583" t="s">
        <v>3406</v>
      </c>
      <c r="M332" s="583">
        <v>9.9</v>
      </c>
      <c r="N332" s="584"/>
    </row>
    <row r="333" spans="1:14" ht="90" hidden="1" x14ac:dyDescent="0.25">
      <c r="A333" s="589" t="s">
        <v>5321</v>
      </c>
      <c r="B333" s="593" t="s">
        <v>5322</v>
      </c>
      <c r="C333" s="592" t="s">
        <v>3400</v>
      </c>
      <c r="D333" s="592" t="s">
        <v>2850</v>
      </c>
      <c r="E333" s="583" t="s">
        <v>1218</v>
      </c>
      <c r="F333" s="583" t="s">
        <v>5323</v>
      </c>
      <c r="G333" s="583" t="s">
        <v>2749</v>
      </c>
      <c r="H333" s="583" t="s">
        <v>1191</v>
      </c>
      <c r="I333" s="583" t="s">
        <v>5324</v>
      </c>
      <c r="J333" s="583" t="s">
        <v>5325</v>
      </c>
      <c r="K333" s="583" t="s">
        <v>3364</v>
      </c>
      <c r="L333" s="583" t="s">
        <v>1104</v>
      </c>
      <c r="M333" s="583">
        <v>3.8</v>
      </c>
      <c r="N333" s="584"/>
    </row>
    <row r="334" spans="1:14" ht="90" hidden="1" x14ac:dyDescent="0.25">
      <c r="A334" s="589" t="s">
        <v>5326</v>
      </c>
      <c r="B334" s="593" t="s">
        <v>5327</v>
      </c>
      <c r="C334" s="592" t="s">
        <v>3400</v>
      </c>
      <c r="D334" s="592" t="s">
        <v>2746</v>
      </c>
      <c r="E334" s="583" t="s">
        <v>5328</v>
      </c>
      <c r="F334" s="583" t="s">
        <v>5329</v>
      </c>
      <c r="G334" s="583" t="s">
        <v>2749</v>
      </c>
      <c r="H334" s="583" t="s">
        <v>2759</v>
      </c>
      <c r="I334" s="583" t="s">
        <v>5330</v>
      </c>
      <c r="J334" s="583" t="s">
        <v>5331</v>
      </c>
      <c r="K334" s="583" t="s">
        <v>2820</v>
      </c>
      <c r="L334" s="583" t="s">
        <v>3406</v>
      </c>
      <c r="M334" s="583">
        <v>4.4000000000000004</v>
      </c>
      <c r="N334" s="584"/>
    </row>
    <row r="335" spans="1:14" ht="90" hidden="1" x14ac:dyDescent="0.25">
      <c r="A335" s="589" t="s">
        <v>5332</v>
      </c>
      <c r="B335" s="593" t="s">
        <v>5333</v>
      </c>
      <c r="C335" s="592" t="s">
        <v>3400</v>
      </c>
      <c r="D335" s="592" t="s">
        <v>2850</v>
      </c>
      <c r="E335" s="583" t="s">
        <v>4672</v>
      </c>
      <c r="F335" s="583" t="s">
        <v>4673</v>
      </c>
      <c r="G335" s="583" t="s">
        <v>2749</v>
      </c>
      <c r="H335" s="583" t="s">
        <v>3162</v>
      </c>
      <c r="I335" s="583" t="s">
        <v>4674</v>
      </c>
      <c r="J335" s="583" t="s">
        <v>4675</v>
      </c>
      <c r="K335" s="583" t="s">
        <v>4676</v>
      </c>
      <c r="L335" s="583" t="s">
        <v>3406</v>
      </c>
      <c r="M335" s="583">
        <v>6.1433299999999997</v>
      </c>
      <c r="N335" s="584"/>
    </row>
    <row r="336" spans="1:14" ht="90" hidden="1" x14ac:dyDescent="0.25">
      <c r="A336" s="589" t="s">
        <v>5334</v>
      </c>
      <c r="B336" s="593" t="s">
        <v>5335</v>
      </c>
      <c r="C336" s="592" t="s">
        <v>3400</v>
      </c>
      <c r="D336" s="592" t="s">
        <v>2746</v>
      </c>
      <c r="E336" s="583" t="s">
        <v>5336</v>
      </c>
      <c r="F336" s="583" t="s">
        <v>5337</v>
      </c>
      <c r="G336" s="583" t="s">
        <v>2749</v>
      </c>
      <c r="H336" s="583" t="s">
        <v>2817</v>
      </c>
      <c r="I336" s="583" t="s">
        <v>5338</v>
      </c>
      <c r="J336" s="583" t="s">
        <v>5339</v>
      </c>
      <c r="K336" s="583" t="s">
        <v>2969</v>
      </c>
      <c r="L336" s="583" t="s">
        <v>3406</v>
      </c>
      <c r="M336" s="583">
        <v>1.58</v>
      </c>
      <c r="N336" s="584"/>
    </row>
    <row r="337" spans="1:14" ht="90" hidden="1" x14ac:dyDescent="0.25">
      <c r="A337" s="589" t="s">
        <v>5340</v>
      </c>
      <c r="B337" s="593" t="s">
        <v>5341</v>
      </c>
      <c r="C337" s="592" t="s">
        <v>3400</v>
      </c>
      <c r="D337" s="592" t="s">
        <v>2746</v>
      </c>
      <c r="E337" s="583" t="s">
        <v>5342</v>
      </c>
      <c r="F337" s="583" t="s">
        <v>5343</v>
      </c>
      <c r="G337" s="583" t="s">
        <v>2749</v>
      </c>
      <c r="H337" s="583" t="s">
        <v>3034</v>
      </c>
      <c r="I337" s="583" t="s">
        <v>5344</v>
      </c>
      <c r="J337" s="583" t="s">
        <v>5345</v>
      </c>
      <c r="K337" s="583" t="s">
        <v>2812</v>
      </c>
      <c r="L337" s="583" t="s">
        <v>3406</v>
      </c>
      <c r="M337" s="583">
        <v>13.2</v>
      </c>
      <c r="N337" s="584"/>
    </row>
    <row r="338" spans="1:14" ht="90" hidden="1" x14ac:dyDescent="0.25">
      <c r="A338" s="589" t="s">
        <v>5346</v>
      </c>
      <c r="B338" s="593" t="s">
        <v>5347</v>
      </c>
      <c r="C338" s="592" t="s">
        <v>3400</v>
      </c>
      <c r="D338" s="592" t="s">
        <v>2746</v>
      </c>
      <c r="E338" s="583" t="s">
        <v>5348</v>
      </c>
      <c r="F338" s="583" t="s">
        <v>5349</v>
      </c>
      <c r="G338" s="583" t="s">
        <v>2749</v>
      </c>
      <c r="H338" s="583" t="s">
        <v>2817</v>
      </c>
      <c r="I338" s="583" t="s">
        <v>5350</v>
      </c>
      <c r="J338" s="583" t="s">
        <v>5351</v>
      </c>
      <c r="K338" s="583" t="s">
        <v>2786</v>
      </c>
      <c r="L338" s="583" t="s">
        <v>3406</v>
      </c>
      <c r="M338" s="583">
        <v>24</v>
      </c>
      <c r="N338" s="584"/>
    </row>
    <row r="339" spans="1:14" ht="90" hidden="1" x14ac:dyDescent="0.25">
      <c r="A339" s="589" t="s">
        <v>5352</v>
      </c>
      <c r="B339" s="593" t="s">
        <v>5353</v>
      </c>
      <c r="C339" s="592" t="s">
        <v>3400</v>
      </c>
      <c r="D339" s="592" t="s">
        <v>2746</v>
      </c>
      <c r="E339" s="583" t="s">
        <v>5354</v>
      </c>
      <c r="F339" s="583" t="s">
        <v>5355</v>
      </c>
      <c r="G339" s="583" t="s">
        <v>2749</v>
      </c>
      <c r="H339" s="583" t="s">
        <v>2759</v>
      </c>
      <c r="I339" s="583" t="s">
        <v>5356</v>
      </c>
      <c r="J339" s="583" t="s">
        <v>5357</v>
      </c>
      <c r="K339" s="583" t="s">
        <v>2786</v>
      </c>
      <c r="L339" s="583" t="s">
        <v>3406</v>
      </c>
      <c r="M339" s="583">
        <v>36</v>
      </c>
      <c r="N339" s="584"/>
    </row>
    <row r="340" spans="1:14" ht="90" hidden="1" x14ac:dyDescent="0.25">
      <c r="A340" s="589" t="s">
        <v>5352</v>
      </c>
      <c r="B340" s="593" t="s">
        <v>5358</v>
      </c>
      <c r="C340" s="592" t="s">
        <v>3400</v>
      </c>
      <c r="D340" s="592" t="s">
        <v>2746</v>
      </c>
      <c r="E340" s="583" t="s">
        <v>5359</v>
      </c>
      <c r="F340" s="583" t="s">
        <v>5360</v>
      </c>
      <c r="G340" s="583" t="s">
        <v>2749</v>
      </c>
      <c r="H340" s="583" t="s">
        <v>3034</v>
      </c>
      <c r="I340" s="583" t="s">
        <v>5361</v>
      </c>
      <c r="J340" s="583" t="s">
        <v>5362</v>
      </c>
      <c r="K340" s="583" t="s">
        <v>5363</v>
      </c>
      <c r="L340" s="583" t="s">
        <v>3406</v>
      </c>
      <c r="M340" s="583">
        <v>6.4</v>
      </c>
      <c r="N340" s="584"/>
    </row>
    <row r="341" spans="1:14" ht="90" hidden="1" x14ac:dyDescent="0.25">
      <c r="A341" s="589" t="s">
        <v>5364</v>
      </c>
      <c r="B341" s="593" t="s">
        <v>5365</v>
      </c>
      <c r="C341" s="592" t="s">
        <v>3400</v>
      </c>
      <c r="D341" s="592" t="s">
        <v>2746</v>
      </c>
      <c r="E341" s="583" t="s">
        <v>5366</v>
      </c>
      <c r="F341" s="583" t="s">
        <v>5367</v>
      </c>
      <c r="G341" s="583" t="s">
        <v>2749</v>
      </c>
      <c r="H341" s="583" t="s">
        <v>2809</v>
      </c>
      <c r="I341" s="583" t="s">
        <v>5368</v>
      </c>
      <c r="J341" s="583" t="s">
        <v>5369</v>
      </c>
      <c r="K341" s="583" t="s">
        <v>2862</v>
      </c>
      <c r="L341" s="583" t="s">
        <v>3406</v>
      </c>
      <c r="M341" s="583">
        <v>3.38</v>
      </c>
      <c r="N341" s="584"/>
    </row>
    <row r="342" spans="1:14" ht="90" hidden="1" x14ac:dyDescent="0.25">
      <c r="A342" s="589" t="s">
        <v>5370</v>
      </c>
      <c r="B342" s="593" t="s">
        <v>5371</v>
      </c>
      <c r="C342" s="592" t="s">
        <v>3400</v>
      </c>
      <c r="D342" s="592" t="s">
        <v>2746</v>
      </c>
      <c r="E342" s="583" t="s">
        <v>5372</v>
      </c>
      <c r="F342" s="583" t="s">
        <v>5373</v>
      </c>
      <c r="G342" s="583" t="s">
        <v>2749</v>
      </c>
      <c r="H342" s="583" t="s">
        <v>1191</v>
      </c>
      <c r="I342" s="583" t="s">
        <v>5374</v>
      </c>
      <c r="J342" s="583" t="s">
        <v>5375</v>
      </c>
      <c r="K342" s="583" t="s">
        <v>2812</v>
      </c>
      <c r="L342" s="583" t="s">
        <v>3406</v>
      </c>
      <c r="M342" s="583">
        <v>6.93</v>
      </c>
      <c r="N342" s="584"/>
    </row>
    <row r="343" spans="1:14" ht="90" hidden="1" x14ac:dyDescent="0.25">
      <c r="A343" s="589" t="s">
        <v>5370</v>
      </c>
      <c r="B343" s="593" t="s">
        <v>5371</v>
      </c>
      <c r="C343" s="592" t="s">
        <v>3400</v>
      </c>
      <c r="D343" s="592" t="s">
        <v>2746</v>
      </c>
      <c r="E343" s="583" t="s">
        <v>5376</v>
      </c>
      <c r="F343" s="583" t="s">
        <v>5377</v>
      </c>
      <c r="G343" s="583" t="s">
        <v>2749</v>
      </c>
      <c r="H343" s="583" t="s">
        <v>1191</v>
      </c>
      <c r="I343" s="583" t="s">
        <v>5378</v>
      </c>
      <c r="J343" s="583" t="s">
        <v>5379</v>
      </c>
      <c r="K343" s="583" t="s">
        <v>2862</v>
      </c>
      <c r="L343" s="583" t="s">
        <v>3406</v>
      </c>
      <c r="N343" s="584"/>
    </row>
    <row r="344" spans="1:14" ht="90" hidden="1" x14ac:dyDescent="0.25">
      <c r="A344" s="589" t="s">
        <v>5380</v>
      </c>
      <c r="B344" s="593" t="s">
        <v>5381</v>
      </c>
      <c r="C344" s="592" t="s">
        <v>3400</v>
      </c>
      <c r="D344" s="592" t="s">
        <v>2746</v>
      </c>
      <c r="E344" s="583" t="s">
        <v>5382</v>
      </c>
      <c r="F344" s="583" t="s">
        <v>5383</v>
      </c>
      <c r="G344" s="583" t="s">
        <v>2749</v>
      </c>
      <c r="H344" s="583" t="s">
        <v>2844</v>
      </c>
      <c r="I344" s="583" t="s">
        <v>5384</v>
      </c>
      <c r="J344" s="583" t="s">
        <v>5385</v>
      </c>
      <c r="K344" s="583" t="s">
        <v>2812</v>
      </c>
      <c r="L344" s="583" t="s">
        <v>3406</v>
      </c>
      <c r="M344" s="583">
        <v>20.7</v>
      </c>
      <c r="N344" s="584"/>
    </row>
    <row r="345" spans="1:14" ht="90" hidden="1" x14ac:dyDescent="0.25">
      <c r="A345" s="589" t="s">
        <v>5386</v>
      </c>
      <c r="B345" s="593" t="s">
        <v>5387</v>
      </c>
      <c r="C345" s="592" t="s">
        <v>3400</v>
      </c>
      <c r="D345" s="592" t="s">
        <v>2746</v>
      </c>
      <c r="E345" s="583" t="s">
        <v>5388</v>
      </c>
      <c r="F345" s="583" t="s">
        <v>5389</v>
      </c>
      <c r="G345" s="583" t="s">
        <v>2749</v>
      </c>
      <c r="H345" s="583" t="s">
        <v>2817</v>
      </c>
      <c r="I345" s="583" t="s">
        <v>5390</v>
      </c>
      <c r="J345" s="583" t="s">
        <v>5391</v>
      </c>
      <c r="K345" s="583" t="s">
        <v>2812</v>
      </c>
      <c r="L345" s="583" t="s">
        <v>3406</v>
      </c>
      <c r="M345" s="583">
        <v>13.5</v>
      </c>
      <c r="N345" s="584"/>
    </row>
    <row r="346" spans="1:14" ht="90" hidden="1" x14ac:dyDescent="0.25">
      <c r="A346" s="589" t="s">
        <v>5392</v>
      </c>
      <c r="B346" s="593" t="s">
        <v>5393</v>
      </c>
      <c r="C346" s="592" t="s">
        <v>3400</v>
      </c>
      <c r="D346" s="592" t="s">
        <v>2746</v>
      </c>
      <c r="E346" s="583" t="s">
        <v>5394</v>
      </c>
      <c r="F346" s="583" t="s">
        <v>5395</v>
      </c>
      <c r="G346" s="583" t="s">
        <v>2749</v>
      </c>
      <c r="H346" s="583" t="s">
        <v>2759</v>
      </c>
      <c r="I346" s="583" t="s">
        <v>5396</v>
      </c>
      <c r="J346" s="583" t="s">
        <v>5397</v>
      </c>
      <c r="K346" s="583" t="s">
        <v>5398</v>
      </c>
      <c r="L346" s="583" t="s">
        <v>3406</v>
      </c>
      <c r="M346" s="583">
        <v>8.8000000000000007</v>
      </c>
      <c r="N346" s="584"/>
    </row>
    <row r="347" spans="1:14" ht="135" hidden="1" x14ac:dyDescent="0.25">
      <c r="A347" s="589" t="s">
        <v>5399</v>
      </c>
      <c r="B347" s="593" t="s">
        <v>5400</v>
      </c>
      <c r="C347" s="592" t="s">
        <v>3400</v>
      </c>
      <c r="D347" s="592" t="s">
        <v>2850</v>
      </c>
      <c r="E347" s="583" t="s">
        <v>4202</v>
      </c>
      <c r="F347" s="583" t="s">
        <v>4203</v>
      </c>
      <c r="G347" s="583" t="s">
        <v>2749</v>
      </c>
      <c r="H347" s="583" t="s">
        <v>2759</v>
      </c>
      <c r="I347" s="583" t="s">
        <v>4204</v>
      </c>
      <c r="J347" s="583" t="s">
        <v>4205</v>
      </c>
      <c r="K347" s="583" t="s">
        <v>4206</v>
      </c>
      <c r="L347" s="583" t="s">
        <v>1104</v>
      </c>
      <c r="M347" s="583">
        <v>0.63017000000000001</v>
      </c>
      <c r="N347" s="584"/>
    </row>
    <row r="348" spans="1:14" ht="90" hidden="1" x14ac:dyDescent="0.25">
      <c r="A348" s="589" t="s">
        <v>5401</v>
      </c>
      <c r="B348" s="593" t="s">
        <v>5402</v>
      </c>
      <c r="C348" s="592" t="s">
        <v>3400</v>
      </c>
      <c r="D348" s="592" t="s">
        <v>2746</v>
      </c>
      <c r="E348" s="583" t="s">
        <v>5403</v>
      </c>
      <c r="F348" s="583" t="s">
        <v>5404</v>
      </c>
      <c r="G348" s="583" t="s">
        <v>2749</v>
      </c>
      <c r="H348" s="583" t="s">
        <v>2759</v>
      </c>
      <c r="I348" s="583" t="s">
        <v>5405</v>
      </c>
      <c r="J348" s="583" t="s">
        <v>5406</v>
      </c>
      <c r="K348" s="583" t="s">
        <v>3516</v>
      </c>
      <c r="L348" s="583" t="s">
        <v>3406</v>
      </c>
      <c r="M348" s="583">
        <v>17</v>
      </c>
      <c r="N348" s="584"/>
    </row>
    <row r="349" spans="1:14" ht="135" hidden="1" x14ac:dyDescent="0.25">
      <c r="A349" s="589" t="s">
        <v>5407</v>
      </c>
      <c r="B349" s="593" t="s">
        <v>5408</v>
      </c>
      <c r="C349" s="592" t="s">
        <v>3400</v>
      </c>
      <c r="D349" s="592" t="s">
        <v>2850</v>
      </c>
      <c r="E349" s="583" t="s">
        <v>2282</v>
      </c>
      <c r="F349" s="583" t="s">
        <v>5409</v>
      </c>
      <c r="G349" s="583" t="s">
        <v>2749</v>
      </c>
      <c r="H349" s="583" t="s">
        <v>2790</v>
      </c>
      <c r="I349" s="583" t="s">
        <v>5410</v>
      </c>
      <c r="J349" s="583" t="s">
        <v>5411</v>
      </c>
      <c r="K349" s="583" t="s">
        <v>5412</v>
      </c>
      <c r="L349" s="583" t="s">
        <v>3616</v>
      </c>
      <c r="M349" s="583">
        <v>0.50666999999999995</v>
      </c>
      <c r="N349" s="584"/>
    </row>
    <row r="350" spans="1:14" ht="90" hidden="1" x14ac:dyDescent="0.25">
      <c r="A350" s="589" t="s">
        <v>5413</v>
      </c>
      <c r="B350" s="593" t="s">
        <v>5414</v>
      </c>
      <c r="C350" s="592" t="s">
        <v>3400</v>
      </c>
      <c r="D350" s="592" t="s">
        <v>2746</v>
      </c>
      <c r="E350" s="583" t="s">
        <v>5415</v>
      </c>
      <c r="F350" s="583" t="s">
        <v>5416</v>
      </c>
      <c r="G350" s="583" t="s">
        <v>2749</v>
      </c>
      <c r="H350" s="583" t="s">
        <v>2790</v>
      </c>
      <c r="I350" s="583" t="s">
        <v>5417</v>
      </c>
      <c r="J350" s="583" t="s">
        <v>5418</v>
      </c>
      <c r="K350" s="583" t="s">
        <v>5419</v>
      </c>
      <c r="L350" s="583" t="s">
        <v>3406</v>
      </c>
      <c r="M350" s="583">
        <v>20.8</v>
      </c>
      <c r="N350" s="584"/>
    </row>
    <row r="351" spans="1:14" ht="90" hidden="1" x14ac:dyDescent="0.25">
      <c r="A351" s="589" t="s">
        <v>5420</v>
      </c>
      <c r="B351" s="593" t="s">
        <v>5421</v>
      </c>
      <c r="C351" s="592" t="s">
        <v>3400</v>
      </c>
      <c r="D351" s="592" t="s">
        <v>2746</v>
      </c>
      <c r="E351" s="583" t="s">
        <v>5422</v>
      </c>
      <c r="F351" s="583" t="s">
        <v>5423</v>
      </c>
      <c r="G351" s="583" t="s">
        <v>2749</v>
      </c>
      <c r="H351" s="583" t="s">
        <v>2790</v>
      </c>
      <c r="I351" s="583" t="s">
        <v>5424</v>
      </c>
      <c r="J351" s="583" t="s">
        <v>5425</v>
      </c>
      <c r="K351" s="583" t="s">
        <v>2786</v>
      </c>
      <c r="L351" s="583" t="s">
        <v>3406</v>
      </c>
      <c r="M351" s="583">
        <v>9.35</v>
      </c>
      <c r="N351" s="584"/>
    </row>
    <row r="352" spans="1:14" ht="135" hidden="1" x14ac:dyDescent="0.25">
      <c r="A352" s="589" t="s">
        <v>5426</v>
      </c>
      <c r="B352" s="593" t="s">
        <v>5427</v>
      </c>
      <c r="C352" s="592" t="s">
        <v>3400</v>
      </c>
      <c r="D352" s="592" t="s">
        <v>2850</v>
      </c>
      <c r="E352" s="583" t="s">
        <v>5428</v>
      </c>
      <c r="F352" s="583" t="s">
        <v>5429</v>
      </c>
      <c r="G352" s="583" t="s">
        <v>2749</v>
      </c>
      <c r="H352" s="583" t="s">
        <v>2790</v>
      </c>
      <c r="I352" s="583" t="s">
        <v>5430</v>
      </c>
      <c r="J352" s="583" t="s">
        <v>5431</v>
      </c>
      <c r="K352" s="583" t="s">
        <v>5432</v>
      </c>
      <c r="L352" s="583" t="s">
        <v>3616</v>
      </c>
      <c r="M352" s="583">
        <v>2.2166700000000001</v>
      </c>
      <c r="N352" s="584"/>
    </row>
    <row r="353" spans="1:14" ht="90" hidden="1" x14ac:dyDescent="0.25">
      <c r="A353" s="589" t="s">
        <v>5433</v>
      </c>
      <c r="B353" s="593" t="s">
        <v>5434</v>
      </c>
      <c r="C353" s="592" t="s">
        <v>3400</v>
      </c>
      <c r="D353" s="592" t="s">
        <v>2746</v>
      </c>
      <c r="E353" s="583" t="s">
        <v>5435</v>
      </c>
      <c r="F353" s="583" t="s">
        <v>5436</v>
      </c>
      <c r="G353" s="583" t="s">
        <v>2749</v>
      </c>
      <c r="H353" s="583" t="s">
        <v>2759</v>
      </c>
      <c r="I353" s="583" t="s">
        <v>5437</v>
      </c>
      <c r="J353" s="583" t="s">
        <v>5438</v>
      </c>
      <c r="K353" s="583" t="s">
        <v>3364</v>
      </c>
      <c r="L353" s="583" t="s">
        <v>3406</v>
      </c>
      <c r="M353" s="583">
        <v>15</v>
      </c>
      <c r="N353" s="584"/>
    </row>
    <row r="354" spans="1:14" ht="90" hidden="1" x14ac:dyDescent="0.25">
      <c r="A354" s="589" t="s">
        <v>5439</v>
      </c>
      <c r="B354" s="593" t="s">
        <v>5440</v>
      </c>
      <c r="C354" s="592" t="s">
        <v>3400</v>
      </c>
      <c r="D354" s="592" t="s">
        <v>2746</v>
      </c>
      <c r="E354" s="583" t="s">
        <v>5441</v>
      </c>
      <c r="F354" s="583" t="s">
        <v>5442</v>
      </c>
      <c r="G354" s="583" t="s">
        <v>2749</v>
      </c>
      <c r="H354" s="583" t="s">
        <v>2790</v>
      </c>
      <c r="I354" s="583" t="s">
        <v>5443</v>
      </c>
      <c r="J354" s="583" t="s">
        <v>5444</v>
      </c>
      <c r="K354" s="583" t="s">
        <v>2786</v>
      </c>
      <c r="L354" s="583" t="s">
        <v>3406</v>
      </c>
      <c r="M354" s="583">
        <v>16</v>
      </c>
      <c r="N354" s="584"/>
    </row>
    <row r="355" spans="1:14" ht="90" hidden="1" x14ac:dyDescent="0.25">
      <c r="A355" s="589" t="s">
        <v>5445</v>
      </c>
      <c r="B355" s="593" t="s">
        <v>5446</v>
      </c>
      <c r="C355" s="592" t="s">
        <v>3400</v>
      </c>
      <c r="D355" s="592" t="s">
        <v>2746</v>
      </c>
      <c r="E355" s="583" t="s">
        <v>5447</v>
      </c>
      <c r="F355" s="583" t="s">
        <v>5448</v>
      </c>
      <c r="G355" s="583" t="s">
        <v>2749</v>
      </c>
      <c r="H355" s="583" t="s">
        <v>2790</v>
      </c>
      <c r="I355" s="583" t="s">
        <v>5449</v>
      </c>
      <c r="J355" s="583" t="s">
        <v>5450</v>
      </c>
      <c r="K355" s="583" t="s">
        <v>2786</v>
      </c>
      <c r="L355" s="583" t="s">
        <v>3406</v>
      </c>
      <c r="M355" s="583">
        <v>8</v>
      </c>
      <c r="N355" s="584"/>
    </row>
    <row r="356" spans="1:14" ht="135" hidden="1" x14ac:dyDescent="0.25">
      <c r="A356" s="589" t="s">
        <v>5451</v>
      </c>
      <c r="B356" s="593" t="s">
        <v>5452</v>
      </c>
      <c r="C356" s="592" t="s">
        <v>3400</v>
      </c>
      <c r="D356" s="592" t="s">
        <v>2850</v>
      </c>
      <c r="E356" s="583" t="s">
        <v>5428</v>
      </c>
      <c r="F356" s="583" t="s">
        <v>5429</v>
      </c>
      <c r="G356" s="583" t="s">
        <v>2749</v>
      </c>
      <c r="H356" s="583" t="s">
        <v>2790</v>
      </c>
      <c r="I356" s="583" t="s">
        <v>5430</v>
      </c>
      <c r="J356" s="583" t="s">
        <v>5431</v>
      </c>
      <c r="K356" s="583" t="s">
        <v>5432</v>
      </c>
      <c r="L356" s="583" t="s">
        <v>3616</v>
      </c>
      <c r="M356" s="583">
        <v>1.83667</v>
      </c>
      <c r="N356" s="584"/>
    </row>
    <row r="357" spans="1:14" ht="90" hidden="1" x14ac:dyDescent="0.25">
      <c r="A357" s="589" t="s">
        <v>5453</v>
      </c>
      <c r="B357" s="593" t="s">
        <v>5454</v>
      </c>
      <c r="C357" s="592" t="s">
        <v>3400</v>
      </c>
      <c r="D357" s="592" t="s">
        <v>2746</v>
      </c>
      <c r="E357" s="583" t="s">
        <v>5455</v>
      </c>
      <c r="F357" s="583" t="s">
        <v>5456</v>
      </c>
      <c r="G357" s="583" t="s">
        <v>2749</v>
      </c>
      <c r="H357" s="583" t="s">
        <v>2790</v>
      </c>
      <c r="I357" s="583" t="s">
        <v>5457</v>
      </c>
      <c r="J357" s="583" t="s">
        <v>5458</v>
      </c>
      <c r="K357" s="583" t="s">
        <v>2855</v>
      </c>
      <c r="L357" s="583" t="s">
        <v>3406</v>
      </c>
      <c r="N357" s="584"/>
    </row>
    <row r="358" spans="1:14" ht="90" hidden="1" x14ac:dyDescent="0.25">
      <c r="A358" s="589" t="s">
        <v>5459</v>
      </c>
      <c r="B358" s="593" t="s">
        <v>5460</v>
      </c>
      <c r="C358" s="592" t="s">
        <v>3400</v>
      </c>
      <c r="D358" s="592" t="s">
        <v>2746</v>
      </c>
      <c r="E358" s="583" t="s">
        <v>5461</v>
      </c>
      <c r="F358" s="583" t="s">
        <v>5462</v>
      </c>
      <c r="G358" s="583" t="s">
        <v>2749</v>
      </c>
      <c r="H358" s="583" t="s">
        <v>2790</v>
      </c>
      <c r="I358" s="583" t="s">
        <v>5463</v>
      </c>
      <c r="J358" s="583" t="s">
        <v>5464</v>
      </c>
      <c r="K358" s="583" t="s">
        <v>2862</v>
      </c>
      <c r="L358" s="583" t="s">
        <v>3406</v>
      </c>
      <c r="M358" s="583">
        <v>4.6500000000000004</v>
      </c>
      <c r="N358" s="584"/>
    </row>
    <row r="359" spans="1:14" ht="90" hidden="1" x14ac:dyDescent="0.25">
      <c r="A359" s="589" t="s">
        <v>5465</v>
      </c>
      <c r="B359" s="593" t="s">
        <v>5466</v>
      </c>
      <c r="C359" s="592" t="s">
        <v>3400</v>
      </c>
      <c r="D359" s="592" t="s">
        <v>2746</v>
      </c>
      <c r="E359" s="583" t="s">
        <v>5467</v>
      </c>
      <c r="F359" s="583" t="s">
        <v>5468</v>
      </c>
      <c r="G359" s="583" t="s">
        <v>2749</v>
      </c>
      <c r="H359" s="583" t="s">
        <v>2750</v>
      </c>
      <c r="I359" s="583" t="s">
        <v>5469</v>
      </c>
      <c r="J359" s="583" t="s">
        <v>5470</v>
      </c>
      <c r="K359" s="583" t="s">
        <v>3223</v>
      </c>
      <c r="L359" s="583" t="s">
        <v>2754</v>
      </c>
      <c r="M359" s="583">
        <v>8</v>
      </c>
      <c r="N359" s="584"/>
    </row>
    <row r="360" spans="1:14" ht="90" hidden="1" x14ac:dyDescent="0.25">
      <c r="A360" s="589" t="s">
        <v>5471</v>
      </c>
      <c r="B360" s="593" t="s">
        <v>5472</v>
      </c>
      <c r="C360" s="592" t="s">
        <v>3400</v>
      </c>
      <c r="D360" s="592" t="s">
        <v>2850</v>
      </c>
      <c r="E360" s="583" t="s">
        <v>4672</v>
      </c>
      <c r="F360" s="583" t="s">
        <v>4673</v>
      </c>
      <c r="G360" s="583" t="s">
        <v>2749</v>
      </c>
      <c r="H360" s="583" t="s">
        <v>3162</v>
      </c>
      <c r="I360" s="583" t="s">
        <v>4674</v>
      </c>
      <c r="J360" s="583" t="s">
        <v>4675</v>
      </c>
      <c r="K360" s="583" t="s">
        <v>4676</v>
      </c>
      <c r="L360" s="583" t="s">
        <v>3406</v>
      </c>
      <c r="M360" s="583">
        <v>1.1399999999999999</v>
      </c>
      <c r="N360" s="584"/>
    </row>
    <row r="361" spans="1:14" ht="90" hidden="1" x14ac:dyDescent="0.25">
      <c r="A361" s="589" t="s">
        <v>5473</v>
      </c>
      <c r="B361" s="593" t="s">
        <v>5474</v>
      </c>
      <c r="C361" s="592" t="s">
        <v>3400</v>
      </c>
      <c r="D361" s="592" t="s">
        <v>2746</v>
      </c>
      <c r="E361" s="583" t="s">
        <v>5475</v>
      </c>
      <c r="F361" s="583" t="s">
        <v>5476</v>
      </c>
      <c r="G361" s="583" t="s">
        <v>2749</v>
      </c>
      <c r="H361" s="583" t="s">
        <v>2844</v>
      </c>
      <c r="I361" s="583" t="s">
        <v>5477</v>
      </c>
      <c r="J361" s="583" t="s">
        <v>5478</v>
      </c>
      <c r="K361" s="583" t="s">
        <v>2786</v>
      </c>
      <c r="L361" s="583" t="s">
        <v>3406</v>
      </c>
      <c r="M361" s="583">
        <v>6.66</v>
      </c>
      <c r="N361" s="584"/>
    </row>
    <row r="362" spans="1:14" ht="120" hidden="1" x14ac:dyDescent="0.25">
      <c r="A362" s="589" t="s">
        <v>5479</v>
      </c>
      <c r="B362" s="593" t="s">
        <v>5480</v>
      </c>
      <c r="C362" s="592" t="s">
        <v>3400</v>
      </c>
      <c r="D362" s="592" t="s">
        <v>2850</v>
      </c>
      <c r="E362" s="583" t="s">
        <v>5025</v>
      </c>
      <c r="F362" s="583" t="s">
        <v>5026</v>
      </c>
      <c r="G362" s="583" t="s">
        <v>2749</v>
      </c>
      <c r="H362" s="583" t="s">
        <v>2844</v>
      </c>
      <c r="I362" s="583" t="s">
        <v>5020</v>
      </c>
      <c r="J362" s="583" t="s">
        <v>5027</v>
      </c>
      <c r="K362" s="583" t="s">
        <v>5028</v>
      </c>
      <c r="L362" s="583" t="s">
        <v>1104</v>
      </c>
      <c r="M362" s="583">
        <v>1.39333</v>
      </c>
      <c r="N362" s="584"/>
    </row>
    <row r="363" spans="1:14" ht="90" hidden="1" x14ac:dyDescent="0.25">
      <c r="A363" s="589" t="s">
        <v>5481</v>
      </c>
      <c r="B363" s="593" t="s">
        <v>5482</v>
      </c>
      <c r="C363" s="592" t="s">
        <v>3400</v>
      </c>
      <c r="D363" s="592" t="s">
        <v>2746</v>
      </c>
      <c r="E363" s="583" t="s">
        <v>5483</v>
      </c>
      <c r="F363" s="583" t="s">
        <v>5484</v>
      </c>
      <c r="G363" s="583" t="s">
        <v>2749</v>
      </c>
      <c r="H363" s="583" t="s">
        <v>2844</v>
      </c>
      <c r="I363" s="583" t="s">
        <v>5485</v>
      </c>
      <c r="J363" s="583" t="s">
        <v>5486</v>
      </c>
      <c r="K363" s="583" t="s">
        <v>2776</v>
      </c>
      <c r="L363" s="583" t="s">
        <v>3616</v>
      </c>
      <c r="M363" s="583">
        <v>10.27</v>
      </c>
      <c r="N363" s="584"/>
    </row>
    <row r="364" spans="1:14" ht="90" hidden="1" x14ac:dyDescent="0.25">
      <c r="A364" s="589" t="s">
        <v>5487</v>
      </c>
      <c r="B364" s="593" t="s">
        <v>5488</v>
      </c>
      <c r="C364" s="592" t="s">
        <v>3400</v>
      </c>
      <c r="D364" s="592" t="s">
        <v>2746</v>
      </c>
      <c r="E364" s="583" t="s">
        <v>5489</v>
      </c>
      <c r="F364" s="583" t="s">
        <v>5490</v>
      </c>
      <c r="G364" s="583" t="s">
        <v>2749</v>
      </c>
      <c r="H364" s="583" t="s">
        <v>2844</v>
      </c>
      <c r="I364" s="583" t="s">
        <v>5491</v>
      </c>
      <c r="J364" s="583" t="s">
        <v>5492</v>
      </c>
      <c r="K364" s="583" t="s">
        <v>2812</v>
      </c>
      <c r="L364" s="583" t="s">
        <v>3406</v>
      </c>
      <c r="M364" s="583">
        <v>10.125</v>
      </c>
      <c r="N364" s="584"/>
    </row>
    <row r="365" spans="1:14" ht="90" hidden="1" x14ac:dyDescent="0.25">
      <c r="A365" s="589" t="s">
        <v>5493</v>
      </c>
      <c r="B365" s="593" t="s">
        <v>5494</v>
      </c>
      <c r="C365" s="592" t="s">
        <v>3400</v>
      </c>
      <c r="D365" s="592" t="s">
        <v>2746</v>
      </c>
      <c r="E365" s="583" t="s">
        <v>5495</v>
      </c>
      <c r="F365" s="583" t="s">
        <v>5496</v>
      </c>
      <c r="G365" s="583" t="s">
        <v>2749</v>
      </c>
      <c r="H365" s="583" t="s">
        <v>2867</v>
      </c>
      <c r="I365" s="583" t="s">
        <v>5497</v>
      </c>
      <c r="J365" s="583" t="s">
        <v>5498</v>
      </c>
      <c r="K365" s="583" t="s">
        <v>5499</v>
      </c>
      <c r="L365" s="583" t="s">
        <v>3406</v>
      </c>
      <c r="M365" s="583">
        <v>0.75</v>
      </c>
      <c r="N365" s="584"/>
    </row>
    <row r="366" spans="1:14" ht="105" hidden="1" x14ac:dyDescent="0.25">
      <c r="A366" s="589" t="s">
        <v>5500</v>
      </c>
      <c r="B366" s="593" t="s">
        <v>5501</v>
      </c>
      <c r="C366" s="592" t="s">
        <v>3400</v>
      </c>
      <c r="D366" s="592" t="s">
        <v>2850</v>
      </c>
      <c r="E366" s="583" t="s">
        <v>5502</v>
      </c>
      <c r="F366" s="583" t="s">
        <v>5503</v>
      </c>
      <c r="G366" s="583" t="s">
        <v>2749</v>
      </c>
      <c r="H366" s="583" t="s">
        <v>2790</v>
      </c>
      <c r="I366" s="583" t="s">
        <v>5504</v>
      </c>
      <c r="J366" s="583" t="s">
        <v>5505</v>
      </c>
      <c r="K366" s="583" t="s">
        <v>5506</v>
      </c>
      <c r="L366" s="583" t="s">
        <v>3616</v>
      </c>
      <c r="M366" s="583">
        <v>0.88666999999999996</v>
      </c>
      <c r="N366" s="584"/>
    </row>
    <row r="367" spans="1:14" ht="90" hidden="1" x14ac:dyDescent="0.25">
      <c r="A367" s="589" t="s">
        <v>5507</v>
      </c>
      <c r="B367" s="593" t="s">
        <v>5508</v>
      </c>
      <c r="C367" s="592" t="s">
        <v>3400</v>
      </c>
      <c r="D367" s="592" t="s">
        <v>2746</v>
      </c>
      <c r="E367" s="583" t="s">
        <v>5509</v>
      </c>
      <c r="F367" s="583" t="s">
        <v>5510</v>
      </c>
      <c r="G367" s="583" t="s">
        <v>2749</v>
      </c>
      <c r="H367" s="583" t="s">
        <v>2817</v>
      </c>
      <c r="I367" s="583" t="s">
        <v>5511</v>
      </c>
      <c r="J367" s="583" t="s">
        <v>5512</v>
      </c>
      <c r="K367" s="583" t="s">
        <v>2786</v>
      </c>
      <c r="L367" s="583" t="s">
        <v>3406</v>
      </c>
      <c r="M367" s="583">
        <v>16</v>
      </c>
      <c r="N367" s="584"/>
    </row>
    <row r="368" spans="1:14" ht="90" hidden="1" x14ac:dyDescent="0.25">
      <c r="A368" s="589" t="s">
        <v>5513</v>
      </c>
      <c r="B368" s="593" t="s">
        <v>5514</v>
      </c>
      <c r="C368" s="592" t="s">
        <v>3400</v>
      </c>
      <c r="D368" s="592" t="s">
        <v>2746</v>
      </c>
      <c r="E368" s="583" t="s">
        <v>5515</v>
      </c>
      <c r="F368" s="583" t="s">
        <v>5516</v>
      </c>
      <c r="G368" s="583" t="s">
        <v>2749</v>
      </c>
      <c r="H368" s="583" t="s">
        <v>2817</v>
      </c>
      <c r="I368" s="583" t="s">
        <v>5517</v>
      </c>
      <c r="J368" s="583" t="s">
        <v>5518</v>
      </c>
      <c r="K368" s="583" t="s">
        <v>3104</v>
      </c>
      <c r="L368" s="583" t="s">
        <v>3406</v>
      </c>
      <c r="M368" s="583">
        <v>25.6</v>
      </c>
      <c r="N368" s="584"/>
    </row>
    <row r="369" spans="1:14" ht="90" hidden="1" x14ac:dyDescent="0.25">
      <c r="A369" s="589" t="s">
        <v>5519</v>
      </c>
      <c r="B369" s="593" t="s">
        <v>5520</v>
      </c>
      <c r="C369" s="592" t="s">
        <v>3400</v>
      </c>
      <c r="D369" s="592" t="s">
        <v>2746</v>
      </c>
      <c r="E369" s="583" t="s">
        <v>5521</v>
      </c>
      <c r="F369" s="583" t="s">
        <v>5522</v>
      </c>
      <c r="G369" s="583" t="s">
        <v>2749</v>
      </c>
      <c r="H369" s="583" t="s">
        <v>2844</v>
      </c>
      <c r="I369" s="583" t="s">
        <v>5523</v>
      </c>
      <c r="J369" s="583" t="s">
        <v>5524</v>
      </c>
      <c r="K369" s="583" t="s">
        <v>2862</v>
      </c>
      <c r="L369" s="583" t="s">
        <v>3406</v>
      </c>
      <c r="M369" s="583">
        <v>0.75</v>
      </c>
      <c r="N369" s="584"/>
    </row>
    <row r="370" spans="1:14" ht="90" hidden="1" x14ac:dyDescent="0.25">
      <c r="A370" s="589" t="s">
        <v>5525</v>
      </c>
      <c r="B370" s="593" t="s">
        <v>5526</v>
      </c>
      <c r="C370" s="592" t="s">
        <v>3400</v>
      </c>
      <c r="D370" s="592" t="s">
        <v>2746</v>
      </c>
      <c r="E370" s="583" t="s">
        <v>3680</v>
      </c>
      <c r="F370" s="583" t="s">
        <v>3681</v>
      </c>
      <c r="G370" s="583" t="s">
        <v>2749</v>
      </c>
      <c r="H370" s="583" t="s">
        <v>2759</v>
      </c>
      <c r="I370" s="583" t="s">
        <v>3682</v>
      </c>
      <c r="J370" s="583" t="s">
        <v>3683</v>
      </c>
      <c r="K370" s="583" t="s">
        <v>2786</v>
      </c>
      <c r="L370" s="583" t="s">
        <v>3406</v>
      </c>
      <c r="M370" s="583">
        <v>8</v>
      </c>
      <c r="N370" s="584"/>
    </row>
    <row r="371" spans="1:14" ht="90" hidden="1" x14ac:dyDescent="0.25">
      <c r="A371" s="589" t="s">
        <v>5527</v>
      </c>
      <c r="B371" s="593" t="s">
        <v>5528</v>
      </c>
      <c r="C371" s="592" t="s">
        <v>3400</v>
      </c>
      <c r="D371" s="592" t="s">
        <v>2850</v>
      </c>
      <c r="E371" s="583" t="s">
        <v>4413</v>
      </c>
      <c r="F371" s="583" t="s">
        <v>4414</v>
      </c>
      <c r="G371" s="583" t="s">
        <v>2749</v>
      </c>
      <c r="H371" s="583" t="s">
        <v>2759</v>
      </c>
      <c r="I371" s="583" t="s">
        <v>4415</v>
      </c>
      <c r="J371" s="583" t="s">
        <v>4416</v>
      </c>
      <c r="K371" s="583" t="s">
        <v>2786</v>
      </c>
      <c r="L371" s="583" t="s">
        <v>3406</v>
      </c>
      <c r="M371" s="583">
        <v>3.17</v>
      </c>
      <c r="N371" s="584"/>
    </row>
    <row r="372" spans="1:14" ht="90" hidden="1" x14ac:dyDescent="0.25">
      <c r="A372" s="589" t="s">
        <v>5529</v>
      </c>
      <c r="B372" s="593" t="s">
        <v>5530</v>
      </c>
      <c r="C372" s="592" t="s">
        <v>3400</v>
      </c>
      <c r="D372" s="592" t="s">
        <v>2850</v>
      </c>
      <c r="E372" s="583" t="s">
        <v>3938</v>
      </c>
      <c r="F372" s="583" t="s">
        <v>3939</v>
      </c>
      <c r="G372" s="583" t="s">
        <v>2749</v>
      </c>
      <c r="H372" s="583" t="s">
        <v>2759</v>
      </c>
      <c r="I372" s="583" t="s">
        <v>3940</v>
      </c>
      <c r="J372" s="583" t="s">
        <v>3941</v>
      </c>
      <c r="K372" s="583" t="s">
        <v>2786</v>
      </c>
      <c r="L372" s="583" t="s">
        <v>1104</v>
      </c>
      <c r="M372" s="583">
        <v>5.25983</v>
      </c>
      <c r="N372" s="584"/>
    </row>
    <row r="373" spans="1:14" ht="90" hidden="1" x14ac:dyDescent="0.25">
      <c r="A373" s="589" t="s">
        <v>5529</v>
      </c>
      <c r="B373" s="593" t="s">
        <v>5531</v>
      </c>
      <c r="C373" s="592" t="s">
        <v>3400</v>
      </c>
      <c r="D373" s="592" t="s">
        <v>2746</v>
      </c>
      <c r="E373" s="583" t="s">
        <v>4029</v>
      </c>
      <c r="F373" s="583" t="s">
        <v>4030</v>
      </c>
      <c r="G373" s="583" t="s">
        <v>2749</v>
      </c>
      <c r="H373" s="583" t="s">
        <v>3034</v>
      </c>
      <c r="I373" s="583" t="s">
        <v>4031</v>
      </c>
      <c r="J373" s="583" t="s">
        <v>4032</v>
      </c>
      <c r="K373" s="583" t="s">
        <v>4033</v>
      </c>
      <c r="L373" s="583" t="s">
        <v>3406</v>
      </c>
      <c r="M373" s="583">
        <v>11.04</v>
      </c>
      <c r="N373" s="584"/>
    </row>
    <row r="374" spans="1:14" ht="90" hidden="1" x14ac:dyDescent="0.25">
      <c r="A374" s="589" t="s">
        <v>5532</v>
      </c>
      <c r="B374" s="593" t="s">
        <v>5533</v>
      </c>
      <c r="C374" s="592" t="s">
        <v>3400</v>
      </c>
      <c r="D374" s="592" t="s">
        <v>2746</v>
      </c>
      <c r="E374" s="583" t="s">
        <v>5534</v>
      </c>
      <c r="F374" s="583" t="s">
        <v>5535</v>
      </c>
      <c r="G374" s="583" t="s">
        <v>2749</v>
      </c>
      <c r="H374" s="583" t="s">
        <v>2809</v>
      </c>
      <c r="I374" s="583" t="s">
        <v>5536</v>
      </c>
      <c r="J374" s="583" t="s">
        <v>5537</v>
      </c>
      <c r="K374" s="583" t="s">
        <v>2812</v>
      </c>
      <c r="L374" s="583" t="s">
        <v>3406</v>
      </c>
      <c r="M374" s="583">
        <v>11.25</v>
      </c>
      <c r="N374" s="584"/>
    </row>
    <row r="375" spans="1:14" ht="90" hidden="1" x14ac:dyDescent="0.25">
      <c r="A375" s="589" t="s">
        <v>5538</v>
      </c>
      <c r="B375" s="593" t="s">
        <v>5539</v>
      </c>
      <c r="C375" s="592" t="s">
        <v>3400</v>
      </c>
      <c r="D375" s="592" t="s">
        <v>2746</v>
      </c>
      <c r="E375" s="583" t="s">
        <v>5540</v>
      </c>
      <c r="F375" s="583" t="s">
        <v>5541</v>
      </c>
      <c r="G375" s="583" t="s">
        <v>2749</v>
      </c>
      <c r="H375" s="583" t="s">
        <v>3034</v>
      </c>
      <c r="I375" s="583" t="s">
        <v>5542</v>
      </c>
      <c r="J375" s="583" t="s">
        <v>5543</v>
      </c>
      <c r="K375" s="583" t="s">
        <v>3104</v>
      </c>
      <c r="L375" s="583" t="s">
        <v>3406</v>
      </c>
      <c r="M375" s="583">
        <v>3.75</v>
      </c>
      <c r="N375" s="584"/>
    </row>
    <row r="376" spans="1:14" ht="90" hidden="1" x14ac:dyDescent="0.25">
      <c r="A376" s="589" t="s">
        <v>5544</v>
      </c>
      <c r="B376" s="593" t="s">
        <v>5545</v>
      </c>
      <c r="C376" s="592" t="s">
        <v>3400</v>
      </c>
      <c r="D376" s="592" t="s">
        <v>2746</v>
      </c>
      <c r="E376" s="583" t="s">
        <v>5546</v>
      </c>
      <c r="F376" s="583" t="s">
        <v>5547</v>
      </c>
      <c r="G376" s="583" t="s">
        <v>2749</v>
      </c>
      <c r="H376" s="583" t="s">
        <v>2759</v>
      </c>
      <c r="I376" s="583" t="s">
        <v>5548</v>
      </c>
      <c r="J376" s="583" t="s">
        <v>5549</v>
      </c>
      <c r="K376" s="583" t="s">
        <v>2820</v>
      </c>
      <c r="L376" s="583" t="s">
        <v>3406</v>
      </c>
      <c r="M376" s="583">
        <v>17.600000000000001</v>
      </c>
      <c r="N376" s="584"/>
    </row>
    <row r="377" spans="1:14" ht="90" hidden="1" x14ac:dyDescent="0.25">
      <c r="A377" s="589" t="s">
        <v>5550</v>
      </c>
      <c r="B377" s="593" t="s">
        <v>5551</v>
      </c>
      <c r="C377" s="592" t="s">
        <v>3400</v>
      </c>
      <c r="D377" s="592" t="s">
        <v>2746</v>
      </c>
      <c r="E377" s="583" t="s">
        <v>5552</v>
      </c>
      <c r="F377" s="583" t="s">
        <v>5553</v>
      </c>
      <c r="G377" s="583" t="s">
        <v>2749</v>
      </c>
      <c r="H377" s="583" t="s">
        <v>2759</v>
      </c>
      <c r="I377" s="583" t="s">
        <v>5554</v>
      </c>
      <c r="J377" s="583" t="s">
        <v>5555</v>
      </c>
      <c r="K377" s="583" t="s">
        <v>2855</v>
      </c>
      <c r="L377" s="583" t="s">
        <v>3406</v>
      </c>
      <c r="M377" s="583">
        <v>17.600000000000001</v>
      </c>
      <c r="N377" s="584"/>
    </row>
    <row r="378" spans="1:14" ht="165" hidden="1" x14ac:dyDescent="0.25">
      <c r="A378" s="589" t="s">
        <v>5556</v>
      </c>
      <c r="B378" s="593" t="s">
        <v>5557</v>
      </c>
      <c r="C378" s="592" t="s">
        <v>3400</v>
      </c>
      <c r="D378" s="592" t="s">
        <v>2850</v>
      </c>
      <c r="E378" s="583" t="s">
        <v>5558</v>
      </c>
      <c r="F378" s="583" t="s">
        <v>5559</v>
      </c>
      <c r="G378" s="583" t="s">
        <v>2749</v>
      </c>
      <c r="H378" s="583" t="s">
        <v>2809</v>
      </c>
      <c r="I378" s="583" t="s">
        <v>5560</v>
      </c>
      <c r="J378" s="583" t="s">
        <v>5561</v>
      </c>
      <c r="K378" s="583" t="s">
        <v>5562</v>
      </c>
      <c r="L378" s="583" t="s">
        <v>1104</v>
      </c>
      <c r="M378" s="583">
        <v>0.95</v>
      </c>
      <c r="N378" s="584"/>
    </row>
    <row r="379" spans="1:14" ht="90" hidden="1" x14ac:dyDescent="0.25">
      <c r="A379" s="589" t="s">
        <v>5563</v>
      </c>
      <c r="B379" s="593" t="s">
        <v>5564</v>
      </c>
      <c r="C379" s="592" t="s">
        <v>3400</v>
      </c>
      <c r="D379" s="592" t="s">
        <v>2746</v>
      </c>
      <c r="E379" s="583" t="s">
        <v>5565</v>
      </c>
      <c r="F379" s="583" t="s">
        <v>5566</v>
      </c>
      <c r="G379" s="583" t="s">
        <v>2749</v>
      </c>
      <c r="H379" s="583" t="s">
        <v>2867</v>
      </c>
      <c r="I379" s="583" t="s">
        <v>5567</v>
      </c>
      <c r="J379" s="583" t="s">
        <v>5568</v>
      </c>
      <c r="K379" s="583" t="s">
        <v>2762</v>
      </c>
      <c r="L379" s="583" t="s">
        <v>3406</v>
      </c>
      <c r="M379" s="583">
        <v>12.8</v>
      </c>
      <c r="N379" s="584"/>
    </row>
    <row r="380" spans="1:14" ht="90" hidden="1" x14ac:dyDescent="0.25">
      <c r="A380" s="589" t="s">
        <v>5569</v>
      </c>
      <c r="B380" s="593" t="s">
        <v>5570</v>
      </c>
      <c r="C380" s="592" t="s">
        <v>3400</v>
      </c>
      <c r="D380" s="592" t="s">
        <v>2746</v>
      </c>
      <c r="E380" s="583" t="s">
        <v>5571</v>
      </c>
      <c r="F380" s="583" t="s">
        <v>5572</v>
      </c>
      <c r="G380" s="583" t="s">
        <v>2749</v>
      </c>
      <c r="H380" s="583" t="s">
        <v>2817</v>
      </c>
      <c r="I380" s="583" t="s">
        <v>5573</v>
      </c>
      <c r="J380" s="583" t="s">
        <v>5574</v>
      </c>
      <c r="K380" s="583" t="s">
        <v>2820</v>
      </c>
      <c r="L380" s="583" t="s">
        <v>3406</v>
      </c>
      <c r="M380" s="583">
        <v>3</v>
      </c>
      <c r="N380" s="584"/>
    </row>
    <row r="381" spans="1:14" ht="90" hidden="1" x14ac:dyDescent="0.25">
      <c r="A381" s="589" t="s">
        <v>5575</v>
      </c>
      <c r="B381" s="593" t="s">
        <v>5576</v>
      </c>
      <c r="C381" s="592" t="s">
        <v>3400</v>
      </c>
      <c r="D381" s="592" t="s">
        <v>2746</v>
      </c>
      <c r="E381" s="583" t="s">
        <v>5577</v>
      </c>
      <c r="F381" s="583" t="s">
        <v>5578</v>
      </c>
      <c r="G381" s="583" t="s">
        <v>2749</v>
      </c>
      <c r="H381" s="583" t="s">
        <v>2759</v>
      </c>
      <c r="I381" s="583" t="s">
        <v>5579</v>
      </c>
      <c r="J381" s="583" t="s">
        <v>5580</v>
      </c>
      <c r="K381" s="583" t="s">
        <v>5581</v>
      </c>
      <c r="L381" s="583" t="s">
        <v>3406</v>
      </c>
      <c r="M381" s="583">
        <v>22</v>
      </c>
      <c r="N381" s="584"/>
    </row>
    <row r="382" spans="1:14" ht="90" hidden="1" x14ac:dyDescent="0.25">
      <c r="A382" s="589" t="s">
        <v>5582</v>
      </c>
      <c r="B382" s="593" t="s">
        <v>5583</v>
      </c>
      <c r="C382" s="592" t="s">
        <v>3400</v>
      </c>
      <c r="D382" s="592" t="s">
        <v>2746</v>
      </c>
      <c r="E382" s="583" t="s">
        <v>5584</v>
      </c>
      <c r="F382" s="583" t="s">
        <v>5585</v>
      </c>
      <c r="G382" s="583" t="s">
        <v>2749</v>
      </c>
      <c r="H382" s="583" t="s">
        <v>2867</v>
      </c>
      <c r="I382" s="583" t="s">
        <v>5586</v>
      </c>
      <c r="J382" s="583" t="s">
        <v>5587</v>
      </c>
      <c r="K382" s="583" t="s">
        <v>2913</v>
      </c>
      <c r="L382" s="583" t="s">
        <v>3406</v>
      </c>
      <c r="M382" s="583">
        <v>2.91</v>
      </c>
      <c r="N382" s="584"/>
    </row>
    <row r="383" spans="1:14" ht="90" hidden="1" x14ac:dyDescent="0.25">
      <c r="A383" s="589" t="s">
        <v>5588</v>
      </c>
      <c r="B383" s="593" t="s">
        <v>5589</v>
      </c>
      <c r="C383" s="592" t="s">
        <v>3400</v>
      </c>
      <c r="D383" s="592" t="s">
        <v>2746</v>
      </c>
      <c r="E383" s="583" t="s">
        <v>5590</v>
      </c>
      <c r="F383" s="583" t="s">
        <v>5591</v>
      </c>
      <c r="G383" s="583" t="s">
        <v>2749</v>
      </c>
      <c r="H383" s="583" t="s">
        <v>2759</v>
      </c>
      <c r="I383" s="583" t="s">
        <v>5592</v>
      </c>
      <c r="J383" s="583" t="s">
        <v>5593</v>
      </c>
      <c r="K383" s="583" t="s">
        <v>2820</v>
      </c>
      <c r="L383" s="583" t="s">
        <v>3406</v>
      </c>
      <c r="M383" s="583">
        <v>10.130000000000001</v>
      </c>
      <c r="N383" s="584"/>
    </row>
    <row r="384" spans="1:14" ht="90" hidden="1" x14ac:dyDescent="0.25">
      <c r="A384" s="589" t="s">
        <v>5594</v>
      </c>
      <c r="B384" s="593" t="s">
        <v>5595</v>
      </c>
      <c r="C384" s="592" t="s">
        <v>3400</v>
      </c>
      <c r="D384" s="592" t="s">
        <v>2746</v>
      </c>
      <c r="E384" s="583" t="s">
        <v>5596</v>
      </c>
      <c r="F384" s="583" t="s">
        <v>5597</v>
      </c>
      <c r="G384" s="583" t="s">
        <v>2749</v>
      </c>
      <c r="H384" s="583" t="s">
        <v>2817</v>
      </c>
      <c r="I384" s="583" t="s">
        <v>5598</v>
      </c>
      <c r="J384" s="583" t="s">
        <v>5599</v>
      </c>
      <c r="K384" s="583" t="s">
        <v>2812</v>
      </c>
      <c r="L384" s="583" t="s">
        <v>3406</v>
      </c>
      <c r="M384" s="583">
        <v>15.94</v>
      </c>
      <c r="N384" s="584"/>
    </row>
    <row r="385" spans="1:14" ht="90" hidden="1" x14ac:dyDescent="0.25">
      <c r="A385" s="589" t="s">
        <v>5600</v>
      </c>
      <c r="B385" s="593" t="s">
        <v>5601</v>
      </c>
      <c r="C385" s="592" t="s">
        <v>3400</v>
      </c>
      <c r="D385" s="592" t="s">
        <v>2746</v>
      </c>
      <c r="E385" s="583" t="s">
        <v>5602</v>
      </c>
      <c r="F385" s="583" t="s">
        <v>5603</v>
      </c>
      <c r="G385" s="583" t="s">
        <v>2749</v>
      </c>
      <c r="H385" s="583" t="s">
        <v>2809</v>
      </c>
      <c r="I385" s="583" t="s">
        <v>5604</v>
      </c>
      <c r="J385" s="583" t="s">
        <v>5605</v>
      </c>
      <c r="K385" s="583" t="s">
        <v>2902</v>
      </c>
      <c r="L385" s="583" t="s">
        <v>3406</v>
      </c>
      <c r="M385" s="583">
        <v>6.75</v>
      </c>
      <c r="N385" s="584"/>
    </row>
    <row r="386" spans="1:14" ht="90" hidden="1" x14ac:dyDescent="0.25">
      <c r="A386" s="589" t="s">
        <v>5606</v>
      </c>
      <c r="B386" s="593" t="s">
        <v>5607</v>
      </c>
      <c r="C386" s="592" t="s">
        <v>3400</v>
      </c>
      <c r="D386" s="592" t="s">
        <v>2746</v>
      </c>
      <c r="E386" s="583" t="s">
        <v>5608</v>
      </c>
      <c r="F386" s="583" t="s">
        <v>5609</v>
      </c>
      <c r="G386" s="583" t="s">
        <v>2749</v>
      </c>
      <c r="H386" s="583" t="s">
        <v>2809</v>
      </c>
      <c r="I386" s="583" t="s">
        <v>5610</v>
      </c>
      <c r="J386" s="583" t="s">
        <v>5611</v>
      </c>
      <c r="K386" s="583" t="s">
        <v>2771</v>
      </c>
      <c r="L386" s="583" t="s">
        <v>3406</v>
      </c>
      <c r="M386" s="583">
        <v>2.25</v>
      </c>
      <c r="N386" s="584"/>
    </row>
    <row r="387" spans="1:14" ht="90" hidden="1" x14ac:dyDescent="0.25">
      <c r="A387" s="589" t="s">
        <v>5612</v>
      </c>
      <c r="B387" s="593" t="s">
        <v>5613</v>
      </c>
      <c r="C387" s="592" t="s">
        <v>3400</v>
      </c>
      <c r="D387" s="592" t="s">
        <v>2746</v>
      </c>
      <c r="E387" s="583" t="s">
        <v>5614</v>
      </c>
      <c r="F387" s="583" t="s">
        <v>5615</v>
      </c>
      <c r="G387" s="583" t="s">
        <v>2749</v>
      </c>
      <c r="H387" s="583" t="s">
        <v>3034</v>
      </c>
      <c r="I387" s="583" t="s">
        <v>5616</v>
      </c>
      <c r="J387" s="583" t="s">
        <v>5617</v>
      </c>
      <c r="K387" s="583" t="s">
        <v>2786</v>
      </c>
      <c r="L387" s="583" t="s">
        <v>3406</v>
      </c>
      <c r="M387" s="583">
        <v>6.66</v>
      </c>
      <c r="N387" s="584"/>
    </row>
    <row r="388" spans="1:14" ht="90" hidden="1" x14ac:dyDescent="0.25">
      <c r="A388" s="589" t="s">
        <v>5618</v>
      </c>
      <c r="B388" s="593" t="s">
        <v>5619</v>
      </c>
      <c r="C388" s="592" t="s">
        <v>3400</v>
      </c>
      <c r="D388" s="592" t="s">
        <v>2746</v>
      </c>
      <c r="E388" s="583" t="s">
        <v>5620</v>
      </c>
      <c r="F388" s="583" t="s">
        <v>5621</v>
      </c>
      <c r="G388" s="583" t="s">
        <v>2749</v>
      </c>
      <c r="H388" s="583" t="s">
        <v>3034</v>
      </c>
      <c r="I388" s="583" t="s">
        <v>5622</v>
      </c>
      <c r="J388" s="583" t="s">
        <v>5623</v>
      </c>
      <c r="K388" s="583" t="s">
        <v>2786</v>
      </c>
      <c r="L388" s="583" t="s">
        <v>3406</v>
      </c>
      <c r="M388" s="583">
        <v>16</v>
      </c>
      <c r="N388" s="584"/>
    </row>
    <row r="389" spans="1:14" ht="90" hidden="1" x14ac:dyDescent="0.25">
      <c r="A389" s="589" t="s">
        <v>5618</v>
      </c>
      <c r="B389" s="593" t="s">
        <v>5624</v>
      </c>
      <c r="C389" s="592" t="s">
        <v>3400</v>
      </c>
      <c r="D389" s="592" t="s">
        <v>2746</v>
      </c>
      <c r="E389" s="583" t="s">
        <v>5625</v>
      </c>
      <c r="F389" s="583" t="s">
        <v>5626</v>
      </c>
      <c r="G389" s="583" t="s">
        <v>2749</v>
      </c>
      <c r="H389" s="583" t="s">
        <v>3034</v>
      </c>
      <c r="I389" s="583" t="s">
        <v>5627</v>
      </c>
      <c r="J389" s="583" t="s">
        <v>5628</v>
      </c>
      <c r="K389" s="583" t="s">
        <v>2902</v>
      </c>
      <c r="L389" s="583" t="s">
        <v>3406</v>
      </c>
      <c r="M389" s="583">
        <v>9</v>
      </c>
      <c r="N389" s="584"/>
    </row>
    <row r="390" spans="1:14" ht="90" hidden="1" x14ac:dyDescent="0.25">
      <c r="A390" s="589" t="s">
        <v>5629</v>
      </c>
      <c r="B390" s="593" t="s">
        <v>5630</v>
      </c>
      <c r="C390" s="592" t="s">
        <v>3400</v>
      </c>
      <c r="D390" s="592" t="s">
        <v>2746</v>
      </c>
      <c r="E390" s="583" t="s">
        <v>5631</v>
      </c>
      <c r="F390" s="583" t="s">
        <v>5632</v>
      </c>
      <c r="G390" s="583" t="s">
        <v>2749</v>
      </c>
      <c r="H390" s="583" t="s">
        <v>2844</v>
      </c>
      <c r="I390" s="583" t="s">
        <v>5633</v>
      </c>
      <c r="J390" s="583" t="s">
        <v>5634</v>
      </c>
      <c r="K390" s="583" t="s">
        <v>3727</v>
      </c>
      <c r="L390" s="583" t="s">
        <v>3406</v>
      </c>
      <c r="N390" s="584"/>
    </row>
    <row r="391" spans="1:14" ht="90" hidden="1" x14ac:dyDescent="0.25">
      <c r="A391" s="589" t="s">
        <v>5635</v>
      </c>
      <c r="B391" s="593" t="s">
        <v>5636</v>
      </c>
      <c r="C391" s="592" t="s">
        <v>3400</v>
      </c>
      <c r="D391" s="592" t="s">
        <v>2746</v>
      </c>
      <c r="E391" s="583" t="s">
        <v>5637</v>
      </c>
      <c r="F391" s="583" t="s">
        <v>5638</v>
      </c>
      <c r="G391" s="583" t="s">
        <v>2749</v>
      </c>
      <c r="H391" s="583" t="s">
        <v>2809</v>
      </c>
      <c r="I391" s="583" t="s">
        <v>5639</v>
      </c>
      <c r="J391" s="583" t="s">
        <v>5640</v>
      </c>
      <c r="K391" s="583" t="s">
        <v>2786</v>
      </c>
      <c r="L391" s="583" t="s">
        <v>3406</v>
      </c>
      <c r="M391" s="583">
        <v>80</v>
      </c>
      <c r="N391" s="584"/>
    </row>
    <row r="392" spans="1:14" ht="90" hidden="1" x14ac:dyDescent="0.25">
      <c r="A392" s="589" t="s">
        <v>5635</v>
      </c>
      <c r="B392" s="593" t="s">
        <v>5636</v>
      </c>
      <c r="C392" s="592" t="s">
        <v>3400</v>
      </c>
      <c r="D392" s="592" t="s">
        <v>2746</v>
      </c>
      <c r="E392" s="583" t="s">
        <v>5641</v>
      </c>
      <c r="F392" s="583" t="s">
        <v>5642</v>
      </c>
      <c r="G392" s="583" t="s">
        <v>2749</v>
      </c>
      <c r="H392" s="583" t="s">
        <v>2844</v>
      </c>
      <c r="I392" s="583" t="s">
        <v>5643</v>
      </c>
      <c r="J392" s="583" t="s">
        <v>5644</v>
      </c>
      <c r="K392" s="583" t="s">
        <v>2786</v>
      </c>
      <c r="L392" s="583" t="s">
        <v>3406</v>
      </c>
      <c r="N392" s="584"/>
    </row>
    <row r="393" spans="1:14" ht="90" hidden="1" x14ac:dyDescent="0.25">
      <c r="A393" s="589" t="s">
        <v>5635</v>
      </c>
      <c r="B393" s="593" t="s">
        <v>5636</v>
      </c>
      <c r="C393" s="592" t="s">
        <v>3400</v>
      </c>
      <c r="D393" s="592" t="s">
        <v>2746</v>
      </c>
      <c r="E393" s="583" t="s">
        <v>5645</v>
      </c>
      <c r="F393" s="583" t="s">
        <v>5646</v>
      </c>
      <c r="G393" s="583" t="s">
        <v>2749</v>
      </c>
      <c r="H393" s="583" t="s">
        <v>2809</v>
      </c>
      <c r="I393" s="583" t="s">
        <v>5647</v>
      </c>
      <c r="J393" s="583" t="s">
        <v>5648</v>
      </c>
      <c r="K393" s="583" t="s">
        <v>2786</v>
      </c>
      <c r="L393" s="583" t="s">
        <v>3406</v>
      </c>
      <c r="N393" s="584"/>
    </row>
    <row r="394" spans="1:14" ht="90" hidden="1" x14ac:dyDescent="0.25">
      <c r="A394" s="589" t="s">
        <v>5649</v>
      </c>
      <c r="B394" s="593" t="s">
        <v>5650</v>
      </c>
      <c r="C394" s="592" t="s">
        <v>3400</v>
      </c>
      <c r="D394" s="592" t="s">
        <v>2746</v>
      </c>
      <c r="E394" s="583" t="s">
        <v>5651</v>
      </c>
      <c r="F394" s="583" t="s">
        <v>5652</v>
      </c>
      <c r="G394" s="583" t="s">
        <v>2749</v>
      </c>
      <c r="H394" s="583" t="s">
        <v>2750</v>
      </c>
      <c r="I394" s="583" t="s">
        <v>5653</v>
      </c>
      <c r="J394" s="583" t="s">
        <v>5654</v>
      </c>
      <c r="K394" s="583" t="s">
        <v>2753</v>
      </c>
      <c r="L394" s="583" t="s">
        <v>2754</v>
      </c>
      <c r="M394" s="583">
        <v>2.2000000000000002</v>
      </c>
      <c r="N394" s="584"/>
    </row>
    <row r="395" spans="1:14" ht="90" hidden="1" x14ac:dyDescent="0.25">
      <c r="A395" s="589" t="s">
        <v>5649</v>
      </c>
      <c r="B395" s="593" t="s">
        <v>5650</v>
      </c>
      <c r="C395" s="592" t="s">
        <v>3400</v>
      </c>
      <c r="D395" s="592" t="s">
        <v>2746</v>
      </c>
      <c r="E395" s="583" t="s">
        <v>5655</v>
      </c>
      <c r="F395" s="583" t="s">
        <v>5656</v>
      </c>
      <c r="G395" s="583" t="s">
        <v>2749</v>
      </c>
      <c r="H395" s="583" t="s">
        <v>2809</v>
      </c>
      <c r="I395" s="583" t="s">
        <v>5657</v>
      </c>
      <c r="J395" s="583" t="s">
        <v>5658</v>
      </c>
      <c r="K395" s="583" t="s">
        <v>2776</v>
      </c>
      <c r="L395" s="583" t="s">
        <v>3406</v>
      </c>
      <c r="N395" s="584"/>
    </row>
    <row r="396" spans="1:14" ht="90" hidden="1" x14ac:dyDescent="0.25">
      <c r="A396" s="589" t="s">
        <v>5659</v>
      </c>
      <c r="B396" s="593" t="s">
        <v>5660</v>
      </c>
      <c r="C396" s="592" t="s">
        <v>3400</v>
      </c>
      <c r="D396" s="592" t="s">
        <v>2746</v>
      </c>
      <c r="E396" s="583" t="s">
        <v>5661</v>
      </c>
      <c r="F396" s="583" t="s">
        <v>5662</v>
      </c>
      <c r="G396" s="583" t="s">
        <v>2749</v>
      </c>
      <c r="H396" s="583" t="s">
        <v>2759</v>
      </c>
      <c r="I396" s="583" t="s">
        <v>5663</v>
      </c>
      <c r="J396" s="583" t="s">
        <v>5664</v>
      </c>
      <c r="K396" s="583" t="s">
        <v>2820</v>
      </c>
      <c r="L396" s="583" t="s">
        <v>3406</v>
      </c>
      <c r="M396" s="583">
        <v>9.9</v>
      </c>
      <c r="N396" s="584"/>
    </row>
    <row r="397" spans="1:14" ht="135" hidden="1" x14ac:dyDescent="0.25">
      <c r="A397" s="589" t="s">
        <v>5665</v>
      </c>
      <c r="B397" s="593" t="s">
        <v>5666</v>
      </c>
      <c r="C397" s="592" t="s">
        <v>3400</v>
      </c>
      <c r="D397" s="592" t="s">
        <v>2746</v>
      </c>
      <c r="E397" s="583" t="s">
        <v>5667</v>
      </c>
      <c r="F397" s="583" t="s">
        <v>5668</v>
      </c>
      <c r="G397" s="583" t="s">
        <v>2749</v>
      </c>
      <c r="H397" s="583" t="s">
        <v>2893</v>
      </c>
      <c r="I397" s="583" t="s">
        <v>5669</v>
      </c>
      <c r="J397" s="583" t="s">
        <v>5670</v>
      </c>
      <c r="K397" s="583" t="s">
        <v>2786</v>
      </c>
      <c r="L397" s="583" t="s">
        <v>3406</v>
      </c>
      <c r="M397" s="583">
        <v>8</v>
      </c>
      <c r="N397" s="584"/>
    </row>
    <row r="398" spans="1:14" ht="90" hidden="1" x14ac:dyDescent="0.25">
      <c r="A398" s="589" t="s">
        <v>5671</v>
      </c>
      <c r="B398" s="593" t="s">
        <v>5672</v>
      </c>
      <c r="C398" s="592" t="s">
        <v>3400</v>
      </c>
      <c r="D398" s="592" t="s">
        <v>2746</v>
      </c>
      <c r="E398" s="583" t="s">
        <v>5673</v>
      </c>
      <c r="F398" s="583" t="s">
        <v>5674</v>
      </c>
      <c r="G398" s="583" t="s">
        <v>2749</v>
      </c>
      <c r="H398" s="583" t="s">
        <v>2759</v>
      </c>
      <c r="I398" s="583" t="s">
        <v>5675</v>
      </c>
      <c r="J398" s="583" t="s">
        <v>5676</v>
      </c>
      <c r="K398" s="583" t="s">
        <v>2786</v>
      </c>
      <c r="L398" s="583" t="s">
        <v>3406</v>
      </c>
      <c r="M398" s="583">
        <v>8</v>
      </c>
      <c r="N398" s="584"/>
    </row>
    <row r="399" spans="1:14" ht="90" hidden="1" x14ac:dyDescent="0.25">
      <c r="A399" s="589" t="s">
        <v>5677</v>
      </c>
      <c r="B399" s="593" t="s">
        <v>5678</v>
      </c>
      <c r="C399" s="592" t="s">
        <v>3400</v>
      </c>
      <c r="D399" s="592" t="s">
        <v>2746</v>
      </c>
      <c r="E399" s="583" t="s">
        <v>5679</v>
      </c>
      <c r="F399" s="583" t="s">
        <v>5680</v>
      </c>
      <c r="G399" s="583" t="s">
        <v>2749</v>
      </c>
      <c r="H399" s="583" t="s">
        <v>2867</v>
      </c>
      <c r="I399" s="583" t="s">
        <v>5681</v>
      </c>
      <c r="J399" s="583" t="s">
        <v>5682</v>
      </c>
      <c r="K399" s="583" t="s">
        <v>2793</v>
      </c>
      <c r="L399" s="583" t="s">
        <v>3406</v>
      </c>
      <c r="M399" s="583">
        <v>11.53</v>
      </c>
      <c r="N399" s="584"/>
    </row>
    <row r="400" spans="1:14" ht="90" hidden="1" x14ac:dyDescent="0.25">
      <c r="A400" s="589" t="s">
        <v>5683</v>
      </c>
      <c r="B400" s="593" t="s">
        <v>5684</v>
      </c>
      <c r="C400" s="592" t="s">
        <v>3400</v>
      </c>
      <c r="D400" s="592" t="s">
        <v>2746</v>
      </c>
      <c r="E400" s="583" t="s">
        <v>5685</v>
      </c>
      <c r="F400" s="583" t="s">
        <v>5686</v>
      </c>
      <c r="G400" s="583" t="s">
        <v>2749</v>
      </c>
      <c r="H400" s="583" t="s">
        <v>2809</v>
      </c>
      <c r="I400" s="583" t="s">
        <v>5687</v>
      </c>
      <c r="J400" s="583" t="s">
        <v>5688</v>
      </c>
      <c r="K400" s="583" t="s">
        <v>2812</v>
      </c>
      <c r="L400" s="583" t="s">
        <v>3406</v>
      </c>
      <c r="M400" s="583">
        <v>4.5</v>
      </c>
      <c r="N400" s="584"/>
    </row>
    <row r="401" spans="1:14" ht="90" hidden="1" x14ac:dyDescent="0.25">
      <c r="A401" s="589" t="s">
        <v>5689</v>
      </c>
      <c r="B401" s="593" t="s">
        <v>5690</v>
      </c>
      <c r="C401" s="592" t="s">
        <v>3400</v>
      </c>
      <c r="D401" s="592" t="s">
        <v>2746</v>
      </c>
      <c r="E401" s="583" t="s">
        <v>4781</v>
      </c>
      <c r="F401" s="583" t="s">
        <v>4782</v>
      </c>
      <c r="G401" s="583" t="s">
        <v>2749</v>
      </c>
      <c r="H401" s="583" t="s">
        <v>2844</v>
      </c>
      <c r="I401" s="583" t="s">
        <v>4783</v>
      </c>
      <c r="J401" s="583" t="s">
        <v>4784</v>
      </c>
      <c r="K401" s="583" t="s">
        <v>2839</v>
      </c>
      <c r="L401" s="583" t="s">
        <v>3406</v>
      </c>
      <c r="M401" s="583">
        <v>5.85</v>
      </c>
      <c r="N401" s="584"/>
    </row>
    <row r="402" spans="1:14" ht="90" hidden="1" x14ac:dyDescent="0.25">
      <c r="A402" s="589" t="s">
        <v>5691</v>
      </c>
      <c r="B402" s="593" t="s">
        <v>5692</v>
      </c>
      <c r="C402" s="592" t="s">
        <v>3400</v>
      </c>
      <c r="D402" s="592" t="s">
        <v>2746</v>
      </c>
      <c r="E402" s="583" t="s">
        <v>5693</v>
      </c>
      <c r="F402" s="583" t="s">
        <v>5694</v>
      </c>
      <c r="G402" s="583" t="s">
        <v>2749</v>
      </c>
      <c r="H402" s="583" t="s">
        <v>2809</v>
      </c>
      <c r="I402" s="583" t="s">
        <v>5695</v>
      </c>
      <c r="J402" s="583" t="s">
        <v>5696</v>
      </c>
      <c r="K402" s="583" t="s">
        <v>2862</v>
      </c>
      <c r="L402" s="583" t="s">
        <v>3406</v>
      </c>
      <c r="M402" s="583">
        <v>7.2</v>
      </c>
      <c r="N402" s="584"/>
    </row>
    <row r="403" spans="1:14" ht="90" hidden="1" x14ac:dyDescent="0.25">
      <c r="A403" s="589" t="s">
        <v>5697</v>
      </c>
      <c r="B403" s="593" t="s">
        <v>5698</v>
      </c>
      <c r="C403" s="592" t="s">
        <v>3400</v>
      </c>
      <c r="D403" s="592" t="s">
        <v>2746</v>
      </c>
      <c r="E403" s="583" t="s">
        <v>5699</v>
      </c>
      <c r="F403" s="583" t="s">
        <v>5700</v>
      </c>
      <c r="G403" s="583" t="s">
        <v>2749</v>
      </c>
      <c r="H403" s="583" t="s">
        <v>2809</v>
      </c>
      <c r="I403" s="583" t="s">
        <v>5701</v>
      </c>
      <c r="J403" s="583" t="s">
        <v>5702</v>
      </c>
      <c r="K403" s="583" t="s">
        <v>3584</v>
      </c>
      <c r="L403" s="583" t="s">
        <v>3406</v>
      </c>
      <c r="M403" s="583">
        <v>18</v>
      </c>
      <c r="N403" s="584"/>
    </row>
    <row r="404" spans="1:14" ht="90" hidden="1" x14ac:dyDescent="0.25">
      <c r="A404" s="589" t="s">
        <v>5703</v>
      </c>
      <c r="B404" s="593" t="s">
        <v>5704</v>
      </c>
      <c r="C404" s="592" t="s">
        <v>3400</v>
      </c>
      <c r="D404" s="592" t="s">
        <v>2746</v>
      </c>
      <c r="E404" s="583" t="s">
        <v>5705</v>
      </c>
      <c r="F404" s="583" t="s">
        <v>5706</v>
      </c>
      <c r="G404" s="583" t="s">
        <v>2749</v>
      </c>
      <c r="H404" s="583" t="s">
        <v>2809</v>
      </c>
      <c r="I404" s="583" t="s">
        <v>5707</v>
      </c>
      <c r="J404" s="583" t="s">
        <v>5708</v>
      </c>
      <c r="K404" s="583" t="s">
        <v>3727</v>
      </c>
      <c r="L404" s="583" t="s">
        <v>3406</v>
      </c>
      <c r="M404" s="583">
        <v>13.29</v>
      </c>
      <c r="N404" s="584"/>
    </row>
    <row r="405" spans="1:14" ht="90" hidden="1" x14ac:dyDescent="0.25">
      <c r="A405" s="589" t="s">
        <v>5709</v>
      </c>
      <c r="B405" s="593" t="s">
        <v>5710</v>
      </c>
      <c r="C405" s="592" t="s">
        <v>3400</v>
      </c>
      <c r="D405" s="592" t="s">
        <v>2746</v>
      </c>
      <c r="E405" s="583" t="s">
        <v>5711</v>
      </c>
      <c r="F405" s="583" t="s">
        <v>5712</v>
      </c>
      <c r="G405" s="583" t="s">
        <v>2749</v>
      </c>
      <c r="H405" s="583" t="s">
        <v>2759</v>
      </c>
      <c r="I405" s="583" t="s">
        <v>5713</v>
      </c>
      <c r="J405" s="583" t="s">
        <v>5714</v>
      </c>
      <c r="K405" s="583" t="s">
        <v>3727</v>
      </c>
      <c r="L405" s="583" t="s">
        <v>3406</v>
      </c>
      <c r="M405" s="583">
        <v>3</v>
      </c>
      <c r="N405" s="584"/>
    </row>
    <row r="406" spans="1:14" ht="90" hidden="1" x14ac:dyDescent="0.25">
      <c r="A406" s="589" t="s">
        <v>5715</v>
      </c>
      <c r="B406" s="593" t="s">
        <v>5716</v>
      </c>
      <c r="C406" s="592" t="s">
        <v>3400</v>
      </c>
      <c r="D406" s="592" t="s">
        <v>2746</v>
      </c>
      <c r="E406" s="583" t="s">
        <v>5717</v>
      </c>
      <c r="F406" s="583" t="s">
        <v>5718</v>
      </c>
      <c r="G406" s="583" t="s">
        <v>2749</v>
      </c>
      <c r="H406" s="583" t="s">
        <v>2844</v>
      </c>
      <c r="I406" s="583" t="s">
        <v>5719</v>
      </c>
      <c r="J406" s="583" t="s">
        <v>5720</v>
      </c>
      <c r="K406" s="583" t="s">
        <v>2913</v>
      </c>
      <c r="L406" s="583" t="s">
        <v>3406</v>
      </c>
      <c r="M406" s="583">
        <v>13.2</v>
      </c>
      <c r="N406" s="584"/>
    </row>
    <row r="407" spans="1:14" ht="90" hidden="1" x14ac:dyDescent="0.25">
      <c r="A407" s="589" t="s">
        <v>5721</v>
      </c>
      <c r="B407" s="593" t="s">
        <v>5722</v>
      </c>
      <c r="C407" s="592" t="s">
        <v>3400</v>
      </c>
      <c r="D407" s="592" t="s">
        <v>2746</v>
      </c>
      <c r="E407" s="583" t="s">
        <v>5723</v>
      </c>
      <c r="F407" s="583" t="s">
        <v>5724</v>
      </c>
      <c r="G407" s="583" t="s">
        <v>2749</v>
      </c>
      <c r="H407" s="583" t="s">
        <v>2817</v>
      </c>
      <c r="I407" s="583" t="s">
        <v>5725</v>
      </c>
      <c r="J407" s="583" t="s">
        <v>5726</v>
      </c>
      <c r="K407" s="583" t="s">
        <v>2786</v>
      </c>
      <c r="L407" s="583" t="s">
        <v>1104</v>
      </c>
      <c r="M407" s="583">
        <v>8</v>
      </c>
      <c r="N407" s="584"/>
    </row>
    <row r="408" spans="1:14" ht="105" hidden="1" x14ac:dyDescent="0.25">
      <c r="A408" s="589" t="s">
        <v>5727</v>
      </c>
      <c r="B408" s="593" t="s">
        <v>5728</v>
      </c>
      <c r="C408" s="592" t="s">
        <v>3400</v>
      </c>
      <c r="D408" s="592" t="s">
        <v>2746</v>
      </c>
      <c r="E408" s="583" t="s">
        <v>5729</v>
      </c>
      <c r="F408" s="583" t="s">
        <v>5730</v>
      </c>
      <c r="G408" s="583" t="s">
        <v>2749</v>
      </c>
      <c r="H408" s="583" t="s">
        <v>2809</v>
      </c>
      <c r="I408" s="583" t="s">
        <v>5731</v>
      </c>
      <c r="J408" s="583" t="s">
        <v>5732</v>
      </c>
      <c r="K408" s="583" t="s">
        <v>2902</v>
      </c>
      <c r="L408" s="583" t="s">
        <v>3406</v>
      </c>
      <c r="M408" s="583">
        <v>6.6</v>
      </c>
      <c r="N408" s="584"/>
    </row>
    <row r="409" spans="1:14" ht="90" hidden="1" x14ac:dyDescent="0.25">
      <c r="A409" s="589" t="s">
        <v>5733</v>
      </c>
      <c r="B409" s="593" t="s">
        <v>5734</v>
      </c>
      <c r="C409" s="592" t="s">
        <v>3400</v>
      </c>
      <c r="D409" s="592" t="s">
        <v>2746</v>
      </c>
      <c r="E409" s="583" t="s">
        <v>5735</v>
      </c>
      <c r="F409" s="583" t="s">
        <v>5736</v>
      </c>
      <c r="G409" s="583" t="s">
        <v>2749</v>
      </c>
      <c r="H409" s="583" t="s">
        <v>2844</v>
      </c>
      <c r="I409" s="583" t="s">
        <v>5737</v>
      </c>
      <c r="J409" s="583" t="s">
        <v>5738</v>
      </c>
      <c r="K409" s="583" t="s">
        <v>2762</v>
      </c>
      <c r="L409" s="583" t="s">
        <v>3406</v>
      </c>
      <c r="M409" s="583">
        <v>6.4</v>
      </c>
      <c r="N409" s="584"/>
    </row>
    <row r="410" spans="1:14" ht="90" hidden="1" x14ac:dyDescent="0.25">
      <c r="A410" s="589" t="s">
        <v>5739</v>
      </c>
      <c r="B410" s="593" t="s">
        <v>5740</v>
      </c>
      <c r="C410" s="592" t="s">
        <v>3400</v>
      </c>
      <c r="D410" s="592" t="s">
        <v>2746</v>
      </c>
      <c r="E410" s="583" t="s">
        <v>5741</v>
      </c>
      <c r="F410" s="583" t="s">
        <v>5742</v>
      </c>
      <c r="G410" s="583" t="s">
        <v>2749</v>
      </c>
      <c r="H410" s="583" t="s">
        <v>2817</v>
      </c>
      <c r="I410" s="583" t="s">
        <v>5743</v>
      </c>
      <c r="J410" s="583" t="s">
        <v>5744</v>
      </c>
      <c r="K410" s="583" t="s">
        <v>2812</v>
      </c>
      <c r="L410" s="583" t="s">
        <v>3406</v>
      </c>
      <c r="M410" s="583">
        <v>7</v>
      </c>
      <c r="N410" s="584"/>
    </row>
    <row r="411" spans="1:14" ht="90" hidden="1" x14ac:dyDescent="0.25">
      <c r="A411" s="589" t="s">
        <v>5745</v>
      </c>
      <c r="B411" s="593" t="s">
        <v>5746</v>
      </c>
      <c r="C411" s="592" t="s">
        <v>3400</v>
      </c>
      <c r="D411" s="592" t="s">
        <v>2746</v>
      </c>
      <c r="E411" s="583" t="s">
        <v>5747</v>
      </c>
      <c r="F411" s="583" t="s">
        <v>5748</v>
      </c>
      <c r="G411" s="583" t="s">
        <v>2749</v>
      </c>
      <c r="H411" s="583" t="s">
        <v>2809</v>
      </c>
      <c r="I411" s="583" t="s">
        <v>5749</v>
      </c>
      <c r="J411" s="583" t="s">
        <v>5750</v>
      </c>
      <c r="K411" s="583" t="s">
        <v>4942</v>
      </c>
      <c r="L411" s="583" t="s">
        <v>3406</v>
      </c>
      <c r="M411" s="583">
        <v>39.875</v>
      </c>
      <c r="N411" s="584"/>
    </row>
    <row r="412" spans="1:14" ht="90" hidden="1" x14ac:dyDescent="0.25">
      <c r="A412" s="589" t="s">
        <v>5751</v>
      </c>
      <c r="B412" s="593" t="s">
        <v>5752</v>
      </c>
      <c r="C412" s="592" t="s">
        <v>3400</v>
      </c>
      <c r="D412" s="592" t="s">
        <v>2746</v>
      </c>
      <c r="E412" s="583" t="s">
        <v>5753</v>
      </c>
      <c r="F412" s="583" t="s">
        <v>5754</v>
      </c>
      <c r="G412" s="583" t="s">
        <v>2749</v>
      </c>
      <c r="H412" s="583" t="s">
        <v>2809</v>
      </c>
      <c r="I412" s="583" t="s">
        <v>5755</v>
      </c>
      <c r="J412" s="583" t="s">
        <v>5756</v>
      </c>
      <c r="K412" s="583" t="s">
        <v>3490</v>
      </c>
      <c r="L412" s="583" t="s">
        <v>3406</v>
      </c>
      <c r="M412" s="583">
        <v>8.8000000000000007</v>
      </c>
      <c r="N412" s="584"/>
    </row>
    <row r="413" spans="1:14" ht="90" hidden="1" x14ac:dyDescent="0.25">
      <c r="A413" s="589" t="s">
        <v>5757</v>
      </c>
      <c r="B413" s="593" t="s">
        <v>5758</v>
      </c>
      <c r="C413" s="592" t="s">
        <v>3400</v>
      </c>
      <c r="D413" s="592" t="s">
        <v>2746</v>
      </c>
      <c r="E413" s="583" t="s">
        <v>5759</v>
      </c>
      <c r="F413" s="583" t="s">
        <v>5760</v>
      </c>
      <c r="G413" s="583" t="s">
        <v>2749</v>
      </c>
      <c r="H413" s="583" t="s">
        <v>2809</v>
      </c>
      <c r="I413" s="583" t="s">
        <v>3514</v>
      </c>
      <c r="J413" s="583" t="s">
        <v>5761</v>
      </c>
      <c r="K413" s="583" t="s">
        <v>4082</v>
      </c>
      <c r="L413" s="583" t="s">
        <v>3616</v>
      </c>
      <c r="M413" s="583">
        <v>9.5</v>
      </c>
      <c r="N413" s="584"/>
    </row>
    <row r="414" spans="1:14" ht="90" hidden="1" x14ac:dyDescent="0.25">
      <c r="A414" s="589" t="s">
        <v>5762</v>
      </c>
      <c r="B414" s="593" t="s">
        <v>5763</v>
      </c>
      <c r="C414" s="592" t="s">
        <v>3400</v>
      </c>
      <c r="D414" s="592" t="s">
        <v>2746</v>
      </c>
      <c r="E414" s="583" t="s">
        <v>5764</v>
      </c>
      <c r="F414" s="583" t="s">
        <v>5765</v>
      </c>
      <c r="G414" s="583" t="s">
        <v>2749</v>
      </c>
      <c r="H414" s="583" t="s">
        <v>2809</v>
      </c>
      <c r="I414" s="583" t="s">
        <v>5766</v>
      </c>
      <c r="J414" s="583" t="s">
        <v>5767</v>
      </c>
      <c r="K414" s="583" t="s">
        <v>3104</v>
      </c>
      <c r="L414" s="583" t="s">
        <v>3406</v>
      </c>
      <c r="M414" s="583">
        <v>37.5</v>
      </c>
      <c r="N414" s="584"/>
    </row>
    <row r="415" spans="1:14" ht="90" hidden="1" x14ac:dyDescent="0.25">
      <c r="A415" s="589" t="s">
        <v>5768</v>
      </c>
      <c r="B415" s="593" t="s">
        <v>5769</v>
      </c>
      <c r="C415" s="592" t="s">
        <v>3400</v>
      </c>
      <c r="D415" s="592" t="s">
        <v>2746</v>
      </c>
      <c r="E415" s="583" t="s">
        <v>5770</v>
      </c>
      <c r="F415" s="583" t="s">
        <v>5771</v>
      </c>
      <c r="G415" s="583" t="s">
        <v>2749</v>
      </c>
      <c r="H415" s="583" t="s">
        <v>2750</v>
      </c>
      <c r="I415" s="583" t="s">
        <v>5772</v>
      </c>
      <c r="J415" s="583" t="s">
        <v>5773</v>
      </c>
      <c r="K415" s="583" t="s">
        <v>5774</v>
      </c>
      <c r="L415" s="583" t="s">
        <v>2754</v>
      </c>
      <c r="M415" s="583">
        <v>3.2</v>
      </c>
      <c r="N415" s="584"/>
    </row>
    <row r="416" spans="1:14" ht="90" hidden="1" x14ac:dyDescent="0.25">
      <c r="A416" s="589" t="s">
        <v>5768</v>
      </c>
      <c r="B416" s="593" t="s">
        <v>5769</v>
      </c>
      <c r="C416" s="592" t="s">
        <v>3400</v>
      </c>
      <c r="D416" s="592" t="s">
        <v>2746</v>
      </c>
      <c r="E416" s="583" t="s">
        <v>5775</v>
      </c>
      <c r="F416" s="583" t="s">
        <v>5776</v>
      </c>
      <c r="G416" s="583" t="s">
        <v>2749</v>
      </c>
      <c r="H416" s="583" t="s">
        <v>2809</v>
      </c>
      <c r="I416" s="583" t="s">
        <v>5777</v>
      </c>
      <c r="J416" s="583" t="s">
        <v>5778</v>
      </c>
      <c r="K416" s="583" t="s">
        <v>2762</v>
      </c>
      <c r="L416" s="583" t="s">
        <v>3406</v>
      </c>
      <c r="N416" s="584"/>
    </row>
    <row r="417" spans="1:14" ht="90" hidden="1" x14ac:dyDescent="0.25">
      <c r="A417" s="589" t="s">
        <v>5779</v>
      </c>
      <c r="B417" s="593" t="s">
        <v>5780</v>
      </c>
      <c r="C417" s="592" t="s">
        <v>3400</v>
      </c>
      <c r="D417" s="592" t="s">
        <v>2746</v>
      </c>
      <c r="E417" s="583" t="s">
        <v>5781</v>
      </c>
      <c r="F417" s="583" t="s">
        <v>5782</v>
      </c>
      <c r="G417" s="583" t="s">
        <v>2749</v>
      </c>
      <c r="H417" s="583" t="s">
        <v>2750</v>
      </c>
      <c r="I417" s="583" t="s">
        <v>5783</v>
      </c>
      <c r="J417" s="583" t="s">
        <v>5784</v>
      </c>
      <c r="K417" s="583" t="s">
        <v>2753</v>
      </c>
      <c r="L417" s="583" t="s">
        <v>2754</v>
      </c>
      <c r="M417" s="583">
        <v>6.4</v>
      </c>
      <c r="N417" s="584"/>
    </row>
    <row r="418" spans="1:14" ht="90" hidden="1" x14ac:dyDescent="0.25">
      <c r="A418" s="589" t="s">
        <v>5779</v>
      </c>
      <c r="B418" s="593" t="s">
        <v>5780</v>
      </c>
      <c r="C418" s="592" t="s">
        <v>3400</v>
      </c>
      <c r="D418" s="592" t="s">
        <v>2746</v>
      </c>
      <c r="E418" s="583" t="s">
        <v>5785</v>
      </c>
      <c r="F418" s="583" t="s">
        <v>5786</v>
      </c>
      <c r="G418" s="583" t="s">
        <v>2749</v>
      </c>
      <c r="H418" s="583" t="s">
        <v>2844</v>
      </c>
      <c r="I418" s="583" t="s">
        <v>5787</v>
      </c>
      <c r="J418" s="583" t="s">
        <v>5788</v>
      </c>
      <c r="K418" s="583" t="s">
        <v>2762</v>
      </c>
      <c r="L418" s="583" t="s">
        <v>3406</v>
      </c>
      <c r="N418" s="584"/>
    </row>
    <row r="419" spans="1:14" ht="90" hidden="1" x14ac:dyDescent="0.25">
      <c r="A419" s="589" t="s">
        <v>5789</v>
      </c>
      <c r="B419" s="593" t="s">
        <v>5790</v>
      </c>
      <c r="C419" s="592" t="s">
        <v>3400</v>
      </c>
      <c r="D419" s="592" t="s">
        <v>2746</v>
      </c>
      <c r="E419" s="583" t="s">
        <v>5791</v>
      </c>
      <c r="F419" s="583" t="s">
        <v>5792</v>
      </c>
      <c r="G419" s="583" t="s">
        <v>2749</v>
      </c>
      <c r="H419" s="583" t="s">
        <v>2759</v>
      </c>
      <c r="I419" s="583" t="s">
        <v>5793</v>
      </c>
      <c r="J419" s="583" t="s">
        <v>5794</v>
      </c>
      <c r="K419" s="583" t="s">
        <v>3516</v>
      </c>
      <c r="L419" s="583" t="s">
        <v>3406</v>
      </c>
      <c r="M419" s="583">
        <v>3</v>
      </c>
      <c r="N419" s="584"/>
    </row>
    <row r="420" spans="1:14" ht="90" hidden="1" x14ac:dyDescent="0.25">
      <c r="A420" s="589" t="s">
        <v>5795</v>
      </c>
      <c r="B420" s="593" t="s">
        <v>5796</v>
      </c>
      <c r="C420" s="592" t="s">
        <v>3400</v>
      </c>
      <c r="D420" s="592" t="s">
        <v>2746</v>
      </c>
      <c r="E420" s="583" t="s">
        <v>5797</v>
      </c>
      <c r="F420" s="583" t="s">
        <v>5798</v>
      </c>
      <c r="G420" s="583" t="s">
        <v>2749</v>
      </c>
      <c r="H420" s="583" t="s">
        <v>2817</v>
      </c>
      <c r="I420" s="583" t="s">
        <v>5799</v>
      </c>
      <c r="J420" s="583" t="s">
        <v>5800</v>
      </c>
      <c r="K420" s="583" t="s">
        <v>2786</v>
      </c>
      <c r="L420" s="583" t="s">
        <v>3406</v>
      </c>
      <c r="M420" s="583">
        <v>8</v>
      </c>
      <c r="N420" s="584"/>
    </row>
    <row r="421" spans="1:14" ht="90" hidden="1" x14ac:dyDescent="0.25">
      <c r="A421" s="589" t="s">
        <v>5801</v>
      </c>
      <c r="B421" s="593" t="s">
        <v>5802</v>
      </c>
      <c r="C421" s="592" t="s">
        <v>3400</v>
      </c>
      <c r="D421" s="592" t="s">
        <v>2746</v>
      </c>
      <c r="E421" s="583" t="s">
        <v>5803</v>
      </c>
      <c r="F421" s="583" t="s">
        <v>5804</v>
      </c>
      <c r="G421" s="583" t="s">
        <v>2749</v>
      </c>
      <c r="H421" s="583" t="s">
        <v>2809</v>
      </c>
      <c r="I421" s="583" t="s">
        <v>5805</v>
      </c>
      <c r="J421" s="583" t="s">
        <v>5806</v>
      </c>
      <c r="K421" s="583" t="s">
        <v>3727</v>
      </c>
      <c r="L421" s="583" t="s">
        <v>3406</v>
      </c>
      <c r="M421" s="583">
        <v>26.4</v>
      </c>
      <c r="N421" s="584"/>
    </row>
    <row r="422" spans="1:14" ht="90" hidden="1" x14ac:dyDescent="0.25">
      <c r="A422" s="589" t="s">
        <v>5807</v>
      </c>
      <c r="B422" s="593" t="s">
        <v>5808</v>
      </c>
      <c r="C422" s="592" t="s">
        <v>3400</v>
      </c>
      <c r="D422" s="592" t="s">
        <v>2746</v>
      </c>
      <c r="E422" s="583" t="s">
        <v>5809</v>
      </c>
      <c r="F422" s="583" t="s">
        <v>5810</v>
      </c>
      <c r="G422" s="583" t="s">
        <v>2749</v>
      </c>
      <c r="H422" s="583" t="s">
        <v>3034</v>
      </c>
      <c r="I422" s="583" t="s">
        <v>5811</v>
      </c>
      <c r="J422" s="583" t="s">
        <v>5812</v>
      </c>
      <c r="K422" s="583" t="s">
        <v>2786</v>
      </c>
      <c r="L422" s="583" t="s">
        <v>3406</v>
      </c>
      <c r="M422" s="583">
        <v>8</v>
      </c>
      <c r="N422" s="584"/>
    </row>
    <row r="423" spans="1:14" ht="90" hidden="1" x14ac:dyDescent="0.25">
      <c r="A423" s="589" t="s">
        <v>5813</v>
      </c>
      <c r="B423" s="593" t="s">
        <v>5814</v>
      </c>
      <c r="C423" s="592" t="s">
        <v>3400</v>
      </c>
      <c r="D423" s="592" t="s">
        <v>2746</v>
      </c>
      <c r="E423" s="583" t="s">
        <v>5815</v>
      </c>
      <c r="F423" s="583" t="s">
        <v>5816</v>
      </c>
      <c r="G423" s="583" t="s">
        <v>2749</v>
      </c>
      <c r="H423" s="583" t="s">
        <v>2817</v>
      </c>
      <c r="I423" s="583" t="s">
        <v>5817</v>
      </c>
      <c r="J423" s="583" t="s">
        <v>5818</v>
      </c>
      <c r="K423" s="583" t="s">
        <v>5819</v>
      </c>
      <c r="L423" s="583" t="s">
        <v>3406</v>
      </c>
      <c r="M423" s="583">
        <v>1.8</v>
      </c>
      <c r="N423" s="584"/>
    </row>
    <row r="424" spans="1:14" ht="90" hidden="1" x14ac:dyDescent="0.25">
      <c r="A424" s="589" t="s">
        <v>5820</v>
      </c>
      <c r="B424" s="593" t="s">
        <v>5821</v>
      </c>
      <c r="C424" s="592" t="s">
        <v>3400</v>
      </c>
      <c r="D424" s="592" t="s">
        <v>2746</v>
      </c>
      <c r="E424" s="583" t="s">
        <v>5822</v>
      </c>
      <c r="F424" s="583" t="s">
        <v>5823</v>
      </c>
      <c r="G424" s="583" t="s">
        <v>2749</v>
      </c>
      <c r="H424" s="583" t="s">
        <v>3034</v>
      </c>
      <c r="I424" s="583" t="s">
        <v>5824</v>
      </c>
      <c r="J424" s="583" t="s">
        <v>5825</v>
      </c>
      <c r="K424" s="583" t="s">
        <v>3727</v>
      </c>
      <c r="L424" s="583" t="s">
        <v>3406</v>
      </c>
      <c r="M424" s="583">
        <v>13.5</v>
      </c>
      <c r="N424" s="584"/>
    </row>
    <row r="425" spans="1:14" ht="90" hidden="1" x14ac:dyDescent="0.25">
      <c r="A425" s="589" t="s">
        <v>5820</v>
      </c>
      <c r="B425" s="593" t="s">
        <v>5826</v>
      </c>
      <c r="C425" s="592" t="s">
        <v>3400</v>
      </c>
      <c r="D425" s="592" t="s">
        <v>2746</v>
      </c>
      <c r="E425" s="583" t="s">
        <v>5827</v>
      </c>
      <c r="F425" s="583" t="s">
        <v>5828</v>
      </c>
      <c r="G425" s="583" t="s">
        <v>2749</v>
      </c>
      <c r="H425" s="583" t="s">
        <v>2817</v>
      </c>
      <c r="I425" s="583" t="s">
        <v>5829</v>
      </c>
      <c r="J425" s="583" t="s">
        <v>5830</v>
      </c>
      <c r="K425" s="583" t="s">
        <v>5831</v>
      </c>
      <c r="L425" s="583" t="s">
        <v>3406</v>
      </c>
      <c r="M425" s="583">
        <v>12.8</v>
      </c>
      <c r="N425" s="584"/>
    </row>
    <row r="426" spans="1:14" ht="90" hidden="1" x14ac:dyDescent="0.25">
      <c r="A426" s="589" t="s">
        <v>5832</v>
      </c>
      <c r="B426" s="593" t="s">
        <v>5833</v>
      </c>
      <c r="C426" s="592" t="s">
        <v>3400</v>
      </c>
      <c r="D426" s="592" t="s">
        <v>2746</v>
      </c>
      <c r="E426" s="583" t="s">
        <v>5834</v>
      </c>
      <c r="F426" s="583" t="s">
        <v>5835</v>
      </c>
      <c r="G426" s="583" t="s">
        <v>2749</v>
      </c>
      <c r="H426" s="583" t="s">
        <v>2817</v>
      </c>
      <c r="I426" s="583" t="s">
        <v>5836</v>
      </c>
      <c r="J426" s="583" t="s">
        <v>5837</v>
      </c>
      <c r="K426" s="583" t="s">
        <v>3364</v>
      </c>
      <c r="L426" s="583" t="s">
        <v>3406</v>
      </c>
      <c r="M426" s="583">
        <v>16.5</v>
      </c>
      <c r="N426" s="584"/>
    </row>
    <row r="427" spans="1:14" ht="90" hidden="1" x14ac:dyDescent="0.25">
      <c r="A427" s="589" t="s">
        <v>5838</v>
      </c>
      <c r="B427" s="593" t="s">
        <v>5839</v>
      </c>
      <c r="C427" s="592" t="s">
        <v>3400</v>
      </c>
      <c r="D427" s="592" t="s">
        <v>2746</v>
      </c>
      <c r="E427" s="583" t="s">
        <v>5840</v>
      </c>
      <c r="F427" s="583" t="s">
        <v>5841</v>
      </c>
      <c r="G427" s="583" t="s">
        <v>2749</v>
      </c>
      <c r="H427" s="583" t="s">
        <v>2750</v>
      </c>
      <c r="I427" s="583" t="s">
        <v>5842</v>
      </c>
      <c r="J427" s="583" t="s">
        <v>5843</v>
      </c>
      <c r="K427" s="583" t="s">
        <v>5844</v>
      </c>
      <c r="L427" s="583" t="s">
        <v>2754</v>
      </c>
      <c r="M427" s="583">
        <v>6.75</v>
      </c>
      <c r="N427" s="584"/>
    </row>
    <row r="428" spans="1:14" ht="90" hidden="1" x14ac:dyDescent="0.25">
      <c r="A428" s="589" t="s">
        <v>5845</v>
      </c>
      <c r="B428" s="593" t="s">
        <v>5846</v>
      </c>
      <c r="C428" s="592" t="s">
        <v>3400</v>
      </c>
      <c r="D428" s="592" t="s">
        <v>2746</v>
      </c>
      <c r="E428" s="583" t="s">
        <v>5847</v>
      </c>
      <c r="F428" s="583" t="s">
        <v>5848</v>
      </c>
      <c r="G428" s="583" t="s">
        <v>2749</v>
      </c>
      <c r="H428" s="583" t="s">
        <v>2809</v>
      </c>
      <c r="I428" s="583" t="s">
        <v>5849</v>
      </c>
      <c r="J428" s="583" t="s">
        <v>5850</v>
      </c>
      <c r="K428" s="583" t="s">
        <v>2762</v>
      </c>
      <c r="L428" s="583" t="s">
        <v>3406</v>
      </c>
      <c r="M428" s="583">
        <v>7.04</v>
      </c>
      <c r="N428" s="584"/>
    </row>
    <row r="429" spans="1:14" ht="90" hidden="1" x14ac:dyDescent="0.25">
      <c r="A429" s="589" t="s">
        <v>5851</v>
      </c>
      <c r="B429" s="593" t="s">
        <v>5852</v>
      </c>
      <c r="C429" s="592" t="s">
        <v>3400</v>
      </c>
      <c r="D429" s="592" t="s">
        <v>2746</v>
      </c>
      <c r="E429" s="583" t="s">
        <v>5853</v>
      </c>
      <c r="F429" s="583" t="s">
        <v>5854</v>
      </c>
      <c r="G429" s="583" t="s">
        <v>2749</v>
      </c>
      <c r="H429" s="583" t="s">
        <v>2759</v>
      </c>
      <c r="I429" s="583" t="s">
        <v>5855</v>
      </c>
      <c r="J429" s="583" t="s">
        <v>5856</v>
      </c>
      <c r="K429" s="583" t="s">
        <v>2786</v>
      </c>
      <c r="L429" s="583" t="s">
        <v>3406</v>
      </c>
      <c r="M429" s="583">
        <v>8</v>
      </c>
      <c r="N429" s="584"/>
    </row>
    <row r="430" spans="1:14" ht="90" hidden="1" x14ac:dyDescent="0.25">
      <c r="A430" s="589" t="s">
        <v>5857</v>
      </c>
      <c r="B430" s="593" t="s">
        <v>5858</v>
      </c>
      <c r="C430" s="592" t="s">
        <v>3400</v>
      </c>
      <c r="D430" s="592" t="s">
        <v>2746</v>
      </c>
      <c r="E430" s="583" t="s">
        <v>5859</v>
      </c>
      <c r="F430" s="583" t="s">
        <v>5860</v>
      </c>
      <c r="G430" s="583" t="s">
        <v>2749</v>
      </c>
      <c r="H430" s="583" t="s">
        <v>2759</v>
      </c>
      <c r="I430" s="583" t="s">
        <v>5861</v>
      </c>
      <c r="J430" s="583" t="s">
        <v>5862</v>
      </c>
      <c r="K430" s="583" t="s">
        <v>3269</v>
      </c>
      <c r="L430" s="583" t="s">
        <v>3406</v>
      </c>
      <c r="M430" s="583">
        <v>48</v>
      </c>
      <c r="N430" s="584"/>
    </row>
    <row r="431" spans="1:14" ht="90" hidden="1" x14ac:dyDescent="0.25">
      <c r="A431" s="589" t="s">
        <v>5863</v>
      </c>
      <c r="B431" s="593" t="s">
        <v>5864</v>
      </c>
      <c r="C431" s="592" t="s">
        <v>3400</v>
      </c>
      <c r="D431" s="592" t="s">
        <v>2746</v>
      </c>
      <c r="E431" s="583" t="s">
        <v>5865</v>
      </c>
      <c r="F431" s="583" t="s">
        <v>5866</v>
      </c>
      <c r="G431" s="583" t="s">
        <v>2749</v>
      </c>
      <c r="H431" s="583" t="s">
        <v>2867</v>
      </c>
      <c r="I431" s="583" t="s">
        <v>5867</v>
      </c>
      <c r="J431" s="583" t="s">
        <v>5868</v>
      </c>
      <c r="K431" s="583" t="s">
        <v>2913</v>
      </c>
      <c r="L431" s="583" t="s">
        <v>3406</v>
      </c>
      <c r="M431" s="583">
        <v>1.6</v>
      </c>
      <c r="N431" s="584"/>
    </row>
    <row r="432" spans="1:14" ht="90" hidden="1" x14ac:dyDescent="0.25">
      <c r="A432" s="589" t="s">
        <v>5869</v>
      </c>
      <c r="B432" s="593" t="s">
        <v>5870</v>
      </c>
      <c r="C432" s="592" t="s">
        <v>3400</v>
      </c>
      <c r="D432" s="592" t="s">
        <v>2746</v>
      </c>
      <c r="E432" s="583" t="s">
        <v>5871</v>
      </c>
      <c r="F432" s="583" t="s">
        <v>5872</v>
      </c>
      <c r="G432" s="583" t="s">
        <v>2749</v>
      </c>
      <c r="H432" s="583" t="s">
        <v>2759</v>
      </c>
      <c r="I432" s="583" t="s">
        <v>5873</v>
      </c>
      <c r="J432" s="583" t="s">
        <v>5874</v>
      </c>
      <c r="K432" s="583" t="s">
        <v>2786</v>
      </c>
      <c r="L432" s="583" t="s">
        <v>3406</v>
      </c>
      <c r="M432" s="583">
        <v>16</v>
      </c>
      <c r="N432" s="584"/>
    </row>
    <row r="433" spans="1:14" ht="90" hidden="1" x14ac:dyDescent="0.25">
      <c r="A433" s="589" t="s">
        <v>5869</v>
      </c>
      <c r="B433" s="593" t="s">
        <v>5870</v>
      </c>
      <c r="C433" s="592" t="s">
        <v>3400</v>
      </c>
      <c r="D433" s="592" t="s">
        <v>2746</v>
      </c>
      <c r="E433" s="583" t="s">
        <v>5875</v>
      </c>
      <c r="F433" s="583" t="s">
        <v>5876</v>
      </c>
      <c r="G433" s="583" t="s">
        <v>2749</v>
      </c>
      <c r="H433" s="583" t="s">
        <v>2759</v>
      </c>
      <c r="I433" s="583" t="s">
        <v>5877</v>
      </c>
      <c r="J433" s="583" t="s">
        <v>5878</v>
      </c>
      <c r="K433" s="583" t="s">
        <v>2786</v>
      </c>
      <c r="L433" s="583" t="s">
        <v>3406</v>
      </c>
      <c r="M433" s="583">
        <v>16</v>
      </c>
      <c r="N433" s="584"/>
    </row>
    <row r="434" spans="1:14" ht="90" hidden="1" x14ac:dyDescent="0.25">
      <c r="A434" s="589" t="s">
        <v>5879</v>
      </c>
      <c r="B434" s="593" t="s">
        <v>5880</v>
      </c>
      <c r="C434" s="592" t="s">
        <v>3400</v>
      </c>
      <c r="D434" s="592" t="s">
        <v>2746</v>
      </c>
      <c r="E434" s="583" t="s">
        <v>5881</v>
      </c>
      <c r="F434" s="583" t="s">
        <v>5882</v>
      </c>
      <c r="G434" s="583" t="s">
        <v>2749</v>
      </c>
      <c r="H434" s="583" t="s">
        <v>2790</v>
      </c>
      <c r="I434" s="583" t="s">
        <v>5883</v>
      </c>
      <c r="J434" s="583" t="s">
        <v>5884</v>
      </c>
      <c r="K434" s="583" t="s">
        <v>2855</v>
      </c>
      <c r="L434" s="583" t="s">
        <v>3406</v>
      </c>
      <c r="M434" s="583">
        <v>1.1000000000000001</v>
      </c>
      <c r="N434" s="584"/>
    </row>
    <row r="435" spans="1:14" ht="90" hidden="1" x14ac:dyDescent="0.25">
      <c r="A435" s="589" t="s">
        <v>5885</v>
      </c>
      <c r="B435" s="593" t="s">
        <v>5886</v>
      </c>
      <c r="C435" s="592" t="s">
        <v>3400</v>
      </c>
      <c r="D435" s="592" t="s">
        <v>2746</v>
      </c>
      <c r="E435" s="583" t="s">
        <v>5887</v>
      </c>
      <c r="F435" s="583" t="s">
        <v>5888</v>
      </c>
      <c r="G435" s="583" t="s">
        <v>2749</v>
      </c>
      <c r="H435" s="583" t="s">
        <v>2817</v>
      </c>
      <c r="I435" s="583" t="s">
        <v>5889</v>
      </c>
      <c r="J435" s="583" t="s">
        <v>5890</v>
      </c>
      <c r="K435" s="583" t="s">
        <v>3165</v>
      </c>
      <c r="L435" s="583" t="s">
        <v>3406</v>
      </c>
      <c r="M435" s="583">
        <v>16</v>
      </c>
      <c r="N435" s="584"/>
    </row>
    <row r="436" spans="1:14" ht="90" hidden="1" x14ac:dyDescent="0.25">
      <c r="A436" s="589" t="s">
        <v>5891</v>
      </c>
      <c r="B436" s="593" t="s">
        <v>5892</v>
      </c>
      <c r="C436" s="592" t="s">
        <v>3400</v>
      </c>
      <c r="D436" s="592" t="s">
        <v>2746</v>
      </c>
      <c r="E436" s="583" t="s">
        <v>5893</v>
      </c>
      <c r="F436" s="583" t="s">
        <v>5894</v>
      </c>
      <c r="G436" s="583" t="s">
        <v>2749</v>
      </c>
      <c r="H436" s="583" t="s">
        <v>2809</v>
      </c>
      <c r="I436" s="583" t="s">
        <v>5895</v>
      </c>
      <c r="J436" s="583" t="s">
        <v>5896</v>
      </c>
      <c r="K436" s="583" t="s">
        <v>2776</v>
      </c>
      <c r="L436" s="583" t="s">
        <v>3406</v>
      </c>
      <c r="M436" s="583">
        <v>15.4</v>
      </c>
      <c r="N436" s="584"/>
    </row>
    <row r="437" spans="1:14" ht="90" hidden="1" x14ac:dyDescent="0.25">
      <c r="A437" s="589" t="s">
        <v>5897</v>
      </c>
      <c r="B437" s="593" t="s">
        <v>5898</v>
      </c>
      <c r="C437" s="592" t="s">
        <v>3400</v>
      </c>
      <c r="D437" s="592" t="s">
        <v>2746</v>
      </c>
      <c r="E437" s="583" t="s">
        <v>5899</v>
      </c>
      <c r="F437" s="583" t="s">
        <v>5900</v>
      </c>
      <c r="G437" s="583" t="s">
        <v>2749</v>
      </c>
      <c r="H437" s="583" t="s">
        <v>2844</v>
      </c>
      <c r="I437" s="583" t="s">
        <v>5901</v>
      </c>
      <c r="J437" s="583" t="s">
        <v>5902</v>
      </c>
      <c r="K437" s="583" t="s">
        <v>2855</v>
      </c>
      <c r="L437" s="583" t="s">
        <v>3406</v>
      </c>
      <c r="M437" s="583">
        <v>1.1000000000000001</v>
      </c>
      <c r="N437" s="584"/>
    </row>
    <row r="438" spans="1:14" ht="90" hidden="1" x14ac:dyDescent="0.25">
      <c r="A438" s="589" t="s">
        <v>5903</v>
      </c>
      <c r="B438" s="593" t="s">
        <v>5904</v>
      </c>
      <c r="C438" s="592" t="s">
        <v>3400</v>
      </c>
      <c r="D438" s="592" t="s">
        <v>2746</v>
      </c>
      <c r="E438" s="583" t="s">
        <v>5905</v>
      </c>
      <c r="F438" s="583" t="s">
        <v>5906</v>
      </c>
      <c r="G438" s="583" t="s">
        <v>2749</v>
      </c>
      <c r="H438" s="583" t="s">
        <v>2809</v>
      </c>
      <c r="I438" s="583" t="s">
        <v>5907</v>
      </c>
      <c r="J438" s="583" t="s">
        <v>5908</v>
      </c>
      <c r="K438" s="583" t="s">
        <v>2786</v>
      </c>
      <c r="L438" s="583" t="s">
        <v>3406</v>
      </c>
      <c r="M438" s="583">
        <v>32</v>
      </c>
      <c r="N438" s="584"/>
    </row>
    <row r="439" spans="1:14" ht="90" hidden="1" x14ac:dyDescent="0.25">
      <c r="A439" s="589" t="s">
        <v>5909</v>
      </c>
      <c r="B439" s="593" t="s">
        <v>5910</v>
      </c>
      <c r="C439" s="592" t="s">
        <v>3400</v>
      </c>
      <c r="D439" s="592" t="s">
        <v>2746</v>
      </c>
      <c r="E439" s="583" t="s">
        <v>5911</v>
      </c>
      <c r="F439" s="583" t="s">
        <v>5912</v>
      </c>
      <c r="G439" s="583" t="s">
        <v>2749</v>
      </c>
      <c r="H439" s="583" t="s">
        <v>2759</v>
      </c>
      <c r="I439" s="583" t="s">
        <v>5913</v>
      </c>
      <c r="J439" s="583" t="s">
        <v>5914</v>
      </c>
      <c r="K439" s="583" t="s">
        <v>2776</v>
      </c>
      <c r="L439" s="583" t="s">
        <v>3406</v>
      </c>
      <c r="M439" s="583">
        <v>10.64</v>
      </c>
      <c r="N439" s="584"/>
    </row>
    <row r="440" spans="1:14" ht="90" hidden="1" x14ac:dyDescent="0.25">
      <c r="A440" s="589" t="s">
        <v>5915</v>
      </c>
      <c r="B440" s="593" t="s">
        <v>5916</v>
      </c>
      <c r="C440" s="592" t="s">
        <v>3400</v>
      </c>
      <c r="D440" s="592" t="s">
        <v>2746</v>
      </c>
      <c r="E440" s="583" t="s">
        <v>5917</v>
      </c>
      <c r="F440" s="583" t="s">
        <v>5918</v>
      </c>
      <c r="G440" s="583" t="s">
        <v>2749</v>
      </c>
      <c r="H440" s="583" t="s">
        <v>2809</v>
      </c>
      <c r="I440" s="583" t="s">
        <v>5919</v>
      </c>
      <c r="J440" s="583" t="s">
        <v>5920</v>
      </c>
      <c r="K440" s="583" t="s">
        <v>5921</v>
      </c>
      <c r="L440" s="583" t="s">
        <v>3406</v>
      </c>
      <c r="M440" s="583">
        <v>21.6</v>
      </c>
      <c r="N440" s="584"/>
    </row>
    <row r="441" spans="1:14" ht="90" hidden="1" x14ac:dyDescent="0.25">
      <c r="A441" s="589" t="s">
        <v>5922</v>
      </c>
      <c r="B441" s="593" t="s">
        <v>5923</v>
      </c>
      <c r="C441" s="592" t="s">
        <v>3400</v>
      </c>
      <c r="D441" s="592" t="s">
        <v>2746</v>
      </c>
      <c r="E441" s="583" t="s">
        <v>5924</v>
      </c>
      <c r="F441" s="583" t="s">
        <v>5925</v>
      </c>
      <c r="G441" s="583" t="s">
        <v>2749</v>
      </c>
      <c r="H441" s="583" t="s">
        <v>2809</v>
      </c>
      <c r="I441" s="583" t="s">
        <v>5926</v>
      </c>
      <c r="J441" s="583" t="s">
        <v>5927</v>
      </c>
      <c r="K441" s="583" t="s">
        <v>2902</v>
      </c>
      <c r="L441" s="583" t="s">
        <v>3406</v>
      </c>
      <c r="M441" s="583">
        <v>43.2</v>
      </c>
      <c r="N441" s="584"/>
    </row>
    <row r="442" spans="1:14" ht="90" hidden="1" x14ac:dyDescent="0.25">
      <c r="A442" s="589" t="s">
        <v>5928</v>
      </c>
      <c r="B442" s="593" t="s">
        <v>5929</v>
      </c>
      <c r="C442" s="592" t="s">
        <v>3400</v>
      </c>
      <c r="D442" s="592" t="s">
        <v>2746</v>
      </c>
      <c r="E442" s="583" t="s">
        <v>5930</v>
      </c>
      <c r="F442" s="583" t="s">
        <v>5931</v>
      </c>
      <c r="G442" s="583" t="s">
        <v>2749</v>
      </c>
      <c r="H442" s="583" t="s">
        <v>2759</v>
      </c>
      <c r="I442" s="583" t="s">
        <v>5932</v>
      </c>
      <c r="J442" s="583" t="s">
        <v>5933</v>
      </c>
      <c r="K442" s="583" t="s">
        <v>5934</v>
      </c>
      <c r="L442" s="583" t="s">
        <v>3406</v>
      </c>
      <c r="M442" s="583">
        <v>9.7000000000000011</v>
      </c>
      <c r="N442" s="584"/>
    </row>
    <row r="443" spans="1:14" ht="90" hidden="1" x14ac:dyDescent="0.25">
      <c r="A443" s="589" t="s">
        <v>5928</v>
      </c>
      <c r="B443" s="593" t="s">
        <v>5929</v>
      </c>
      <c r="C443" s="592" t="s">
        <v>3400</v>
      </c>
      <c r="D443" s="592" t="s">
        <v>2746</v>
      </c>
      <c r="E443" s="583" t="s">
        <v>5935</v>
      </c>
      <c r="F443" s="583" t="s">
        <v>5936</v>
      </c>
      <c r="G443" s="583" t="s">
        <v>2749</v>
      </c>
      <c r="H443" s="583" t="s">
        <v>2759</v>
      </c>
      <c r="I443" s="583" t="s">
        <v>5937</v>
      </c>
      <c r="J443" s="583" t="s">
        <v>5938</v>
      </c>
      <c r="K443" s="583" t="s">
        <v>5939</v>
      </c>
      <c r="L443" s="583" t="s">
        <v>3406</v>
      </c>
      <c r="M443" s="583">
        <v>13.2</v>
      </c>
      <c r="N443" s="584"/>
    </row>
    <row r="444" spans="1:14" ht="90" hidden="1" x14ac:dyDescent="0.25">
      <c r="A444" s="589" t="s">
        <v>5928</v>
      </c>
      <c r="B444" s="593" t="s">
        <v>5929</v>
      </c>
      <c r="C444" s="592" t="s">
        <v>3400</v>
      </c>
      <c r="D444" s="592" t="s">
        <v>2746</v>
      </c>
      <c r="E444" s="583" t="s">
        <v>5935</v>
      </c>
      <c r="F444" s="583" t="s">
        <v>2750</v>
      </c>
      <c r="G444" s="583" t="s">
        <v>2749</v>
      </c>
      <c r="H444" s="583" t="s">
        <v>2759</v>
      </c>
      <c r="I444" s="583" t="s">
        <v>5937</v>
      </c>
      <c r="J444" s="583" t="s">
        <v>5938</v>
      </c>
      <c r="K444" s="583" t="s">
        <v>5939</v>
      </c>
      <c r="L444" s="583" t="s">
        <v>3406</v>
      </c>
      <c r="M444" s="583">
        <v>0.9</v>
      </c>
      <c r="N444" s="584"/>
    </row>
    <row r="445" spans="1:14" ht="90" hidden="1" x14ac:dyDescent="0.25">
      <c r="A445" s="589" t="s">
        <v>5940</v>
      </c>
      <c r="B445" s="593" t="s">
        <v>5941</v>
      </c>
      <c r="C445" s="592" t="s">
        <v>3400</v>
      </c>
      <c r="D445" s="592" t="s">
        <v>2746</v>
      </c>
      <c r="E445" s="583" t="s">
        <v>5942</v>
      </c>
      <c r="F445" s="583" t="s">
        <v>5943</v>
      </c>
      <c r="G445" s="583" t="s">
        <v>2749</v>
      </c>
      <c r="H445" s="583" t="s">
        <v>3034</v>
      </c>
      <c r="I445" s="583" t="s">
        <v>5944</v>
      </c>
      <c r="J445" s="583" t="s">
        <v>5945</v>
      </c>
      <c r="K445" s="583" t="s">
        <v>2786</v>
      </c>
      <c r="L445" s="583" t="s">
        <v>3406</v>
      </c>
      <c r="M445" s="583">
        <v>24</v>
      </c>
      <c r="N445" s="584"/>
    </row>
    <row r="446" spans="1:14" ht="90" hidden="1" x14ac:dyDescent="0.25">
      <c r="A446" s="589" t="s">
        <v>5946</v>
      </c>
      <c r="B446" s="593" t="s">
        <v>5947</v>
      </c>
      <c r="C446" s="592" t="s">
        <v>3400</v>
      </c>
      <c r="D446" s="592" t="s">
        <v>2746</v>
      </c>
      <c r="E446" s="583" t="s">
        <v>5948</v>
      </c>
      <c r="F446" s="583" t="s">
        <v>5949</v>
      </c>
      <c r="G446" s="583" t="s">
        <v>2749</v>
      </c>
      <c r="H446" s="583" t="s">
        <v>1191</v>
      </c>
      <c r="I446" s="583" t="s">
        <v>5950</v>
      </c>
      <c r="J446" s="583" t="s">
        <v>5951</v>
      </c>
      <c r="K446" s="583" t="s">
        <v>5363</v>
      </c>
      <c r="L446" s="583" t="s">
        <v>3406</v>
      </c>
      <c r="M446" s="583">
        <v>17.600000000000001</v>
      </c>
      <c r="N446" s="584"/>
    </row>
    <row r="447" spans="1:14" ht="90" hidden="1" x14ac:dyDescent="0.25">
      <c r="A447" s="589" t="s">
        <v>5952</v>
      </c>
      <c r="B447" s="593" t="s">
        <v>5953</v>
      </c>
      <c r="C447" s="592" t="s">
        <v>3400</v>
      </c>
      <c r="D447" s="592" t="s">
        <v>2746</v>
      </c>
      <c r="E447" s="583" t="s">
        <v>5954</v>
      </c>
      <c r="F447" s="583" t="s">
        <v>5955</v>
      </c>
      <c r="G447" s="583" t="s">
        <v>2749</v>
      </c>
      <c r="H447" s="583" t="s">
        <v>2809</v>
      </c>
      <c r="I447" s="583" t="s">
        <v>5956</v>
      </c>
      <c r="J447" s="583" t="s">
        <v>5957</v>
      </c>
      <c r="K447" s="583" t="s">
        <v>2793</v>
      </c>
      <c r="L447" s="583" t="s">
        <v>3406</v>
      </c>
      <c r="M447" s="583">
        <v>1.1000000000000001</v>
      </c>
      <c r="N447" s="584"/>
    </row>
    <row r="448" spans="1:14" ht="90" hidden="1" x14ac:dyDescent="0.25">
      <c r="A448" s="589" t="s">
        <v>5958</v>
      </c>
      <c r="B448" s="593" t="s">
        <v>5959</v>
      </c>
      <c r="C448" s="592" t="s">
        <v>3400</v>
      </c>
      <c r="D448" s="592" t="s">
        <v>2746</v>
      </c>
      <c r="E448" s="583" t="s">
        <v>5960</v>
      </c>
      <c r="F448" s="583" t="s">
        <v>5961</v>
      </c>
      <c r="G448" s="583" t="s">
        <v>2749</v>
      </c>
      <c r="H448" s="583" t="s">
        <v>2844</v>
      </c>
      <c r="I448" s="583" t="s">
        <v>5962</v>
      </c>
      <c r="J448" s="583" t="s">
        <v>5963</v>
      </c>
      <c r="K448" s="583" t="s">
        <v>2812</v>
      </c>
      <c r="L448" s="583" t="s">
        <v>3406</v>
      </c>
      <c r="M448" s="583">
        <v>10.23</v>
      </c>
      <c r="N448" s="584"/>
    </row>
    <row r="449" spans="1:14" ht="90" hidden="1" x14ac:dyDescent="0.25">
      <c r="A449" s="589" t="s">
        <v>5964</v>
      </c>
      <c r="B449" s="593" t="s">
        <v>5965</v>
      </c>
      <c r="C449" s="592" t="s">
        <v>3400</v>
      </c>
      <c r="D449" s="592" t="s">
        <v>2746</v>
      </c>
      <c r="E449" s="583" t="s">
        <v>5966</v>
      </c>
      <c r="F449" s="583" t="s">
        <v>5967</v>
      </c>
      <c r="G449" s="583" t="s">
        <v>2749</v>
      </c>
      <c r="H449" s="583" t="s">
        <v>2759</v>
      </c>
      <c r="I449" s="583" t="s">
        <v>5968</v>
      </c>
      <c r="J449" s="583" t="s">
        <v>5969</v>
      </c>
      <c r="K449" s="583" t="s">
        <v>2786</v>
      </c>
      <c r="L449" s="583" t="s">
        <v>3406</v>
      </c>
      <c r="M449" s="583">
        <v>10.130000000000001</v>
      </c>
      <c r="N449" s="584"/>
    </row>
    <row r="450" spans="1:14" ht="90" hidden="1" x14ac:dyDescent="0.25">
      <c r="A450" s="589" t="s">
        <v>5970</v>
      </c>
      <c r="B450" s="593" t="s">
        <v>5971</v>
      </c>
      <c r="C450" s="592" t="s">
        <v>3400</v>
      </c>
      <c r="D450" s="592" t="s">
        <v>2746</v>
      </c>
      <c r="E450" s="583" t="s">
        <v>5972</v>
      </c>
      <c r="F450" s="583" t="s">
        <v>5973</v>
      </c>
      <c r="G450" s="583" t="s">
        <v>2749</v>
      </c>
      <c r="H450" s="583" t="s">
        <v>2867</v>
      </c>
      <c r="I450" s="583" t="s">
        <v>5974</v>
      </c>
      <c r="J450" s="583" t="s">
        <v>5975</v>
      </c>
      <c r="K450" s="583" t="s">
        <v>2786</v>
      </c>
      <c r="L450" s="583" t="s">
        <v>3406</v>
      </c>
      <c r="M450" s="583">
        <v>73.599999999999994</v>
      </c>
      <c r="N450" s="584"/>
    </row>
    <row r="451" spans="1:14" ht="90" hidden="1" x14ac:dyDescent="0.25">
      <c r="A451" s="589" t="s">
        <v>5970</v>
      </c>
      <c r="B451" s="593" t="s">
        <v>5971</v>
      </c>
      <c r="C451" s="592" t="s">
        <v>3400</v>
      </c>
      <c r="D451" s="592" t="s">
        <v>2746</v>
      </c>
      <c r="E451" s="583" t="s">
        <v>5976</v>
      </c>
      <c r="F451" s="583" t="s">
        <v>5977</v>
      </c>
      <c r="G451" s="583" t="s">
        <v>2749</v>
      </c>
      <c r="H451" s="583" t="s">
        <v>2867</v>
      </c>
      <c r="I451" s="583" t="s">
        <v>5978</v>
      </c>
      <c r="J451" s="583" t="s">
        <v>5979</v>
      </c>
      <c r="K451" s="583" t="s">
        <v>2786</v>
      </c>
      <c r="L451" s="583" t="s">
        <v>3406</v>
      </c>
      <c r="N451" s="584"/>
    </row>
    <row r="452" spans="1:14" ht="90" hidden="1" x14ac:dyDescent="0.25">
      <c r="A452" s="589" t="s">
        <v>5980</v>
      </c>
      <c r="B452" s="593" t="s">
        <v>5981</v>
      </c>
      <c r="C452" s="592" t="s">
        <v>3400</v>
      </c>
      <c r="D452" s="592" t="s">
        <v>2746</v>
      </c>
      <c r="E452" s="583" t="s">
        <v>5982</v>
      </c>
      <c r="F452" s="583" t="s">
        <v>5983</v>
      </c>
      <c r="G452" s="583" t="s">
        <v>2749</v>
      </c>
      <c r="H452" s="583" t="s">
        <v>2844</v>
      </c>
      <c r="I452" s="583" t="s">
        <v>5984</v>
      </c>
      <c r="J452" s="583" t="s">
        <v>5985</v>
      </c>
      <c r="K452" s="583" t="s">
        <v>2812</v>
      </c>
      <c r="L452" s="583" t="s">
        <v>3406</v>
      </c>
      <c r="M452" s="583">
        <v>20.7</v>
      </c>
      <c r="N452" s="584"/>
    </row>
    <row r="453" spans="1:14" ht="90" hidden="1" x14ac:dyDescent="0.25">
      <c r="A453" s="589" t="s">
        <v>5986</v>
      </c>
      <c r="B453" s="593" t="s">
        <v>5987</v>
      </c>
      <c r="C453" s="592" t="s">
        <v>3400</v>
      </c>
      <c r="D453" s="592" t="s">
        <v>2746</v>
      </c>
      <c r="E453" s="583" t="s">
        <v>5988</v>
      </c>
      <c r="F453" s="583" t="s">
        <v>5989</v>
      </c>
      <c r="G453" s="583" t="s">
        <v>2749</v>
      </c>
      <c r="H453" s="583" t="s">
        <v>2809</v>
      </c>
      <c r="I453" s="583" t="s">
        <v>5990</v>
      </c>
      <c r="J453" s="583" t="s">
        <v>5991</v>
      </c>
      <c r="K453" s="583" t="s">
        <v>3727</v>
      </c>
      <c r="L453" s="583" t="s">
        <v>3406</v>
      </c>
      <c r="M453" s="583">
        <v>6</v>
      </c>
      <c r="N453" s="584"/>
    </row>
    <row r="454" spans="1:14" ht="90" hidden="1" x14ac:dyDescent="0.25">
      <c r="A454" s="589" t="s">
        <v>5992</v>
      </c>
      <c r="B454" s="593" t="s">
        <v>5993</v>
      </c>
      <c r="C454" s="592" t="s">
        <v>3400</v>
      </c>
      <c r="D454" s="592" t="s">
        <v>2746</v>
      </c>
      <c r="E454" s="583" t="s">
        <v>5994</v>
      </c>
      <c r="F454" s="583" t="s">
        <v>5995</v>
      </c>
      <c r="G454" s="583" t="s">
        <v>2749</v>
      </c>
      <c r="H454" s="583" t="s">
        <v>2809</v>
      </c>
      <c r="I454" s="583" t="s">
        <v>5996</v>
      </c>
      <c r="J454" s="583" t="s">
        <v>5997</v>
      </c>
      <c r="K454" s="583" t="s">
        <v>5078</v>
      </c>
      <c r="L454" s="583" t="s">
        <v>3406</v>
      </c>
      <c r="M454" s="583">
        <v>27.13</v>
      </c>
      <c r="N454" s="584"/>
    </row>
    <row r="455" spans="1:14" ht="90" hidden="1" x14ac:dyDescent="0.25">
      <c r="A455" s="589" t="s">
        <v>5998</v>
      </c>
      <c r="B455" s="593" t="s">
        <v>5999</v>
      </c>
      <c r="C455" s="592" t="s">
        <v>3400</v>
      </c>
      <c r="D455" s="592" t="s">
        <v>2746</v>
      </c>
      <c r="E455" s="583" t="s">
        <v>6000</v>
      </c>
      <c r="F455" s="583" t="s">
        <v>6001</v>
      </c>
      <c r="G455" s="583" t="s">
        <v>2749</v>
      </c>
      <c r="H455" s="583" t="s">
        <v>3034</v>
      </c>
      <c r="I455" s="583" t="s">
        <v>6002</v>
      </c>
      <c r="J455" s="583" t="s">
        <v>6003</v>
      </c>
      <c r="K455" s="583" t="s">
        <v>3364</v>
      </c>
      <c r="L455" s="583" t="s">
        <v>2754</v>
      </c>
      <c r="M455" s="583">
        <v>12</v>
      </c>
      <c r="N455" s="584"/>
    </row>
    <row r="456" spans="1:14" ht="90" hidden="1" x14ac:dyDescent="0.25">
      <c r="A456" s="589" t="s">
        <v>6004</v>
      </c>
      <c r="B456" s="593" t="s">
        <v>6005</v>
      </c>
      <c r="C456" s="592" t="s">
        <v>3400</v>
      </c>
      <c r="D456" s="592" t="s">
        <v>2746</v>
      </c>
      <c r="E456" s="583" t="s">
        <v>6006</v>
      </c>
      <c r="F456" s="583" t="s">
        <v>6007</v>
      </c>
      <c r="G456" s="583" t="s">
        <v>2749</v>
      </c>
      <c r="H456" s="583" t="s">
        <v>2809</v>
      </c>
      <c r="I456" s="583" t="s">
        <v>6008</v>
      </c>
      <c r="J456" s="583" t="s">
        <v>6009</v>
      </c>
      <c r="K456" s="583" t="s">
        <v>2902</v>
      </c>
      <c r="L456" s="583" t="s">
        <v>3406</v>
      </c>
      <c r="M456" s="583">
        <v>7.92</v>
      </c>
      <c r="N456" s="584"/>
    </row>
    <row r="457" spans="1:14" ht="135" hidden="1" x14ac:dyDescent="0.25">
      <c r="A457" s="589" t="s">
        <v>6010</v>
      </c>
      <c r="B457" s="593" t="s">
        <v>6011</v>
      </c>
      <c r="C457" s="592" t="s">
        <v>3400</v>
      </c>
      <c r="D457" s="592" t="s">
        <v>2850</v>
      </c>
      <c r="E457" s="583" t="s">
        <v>4202</v>
      </c>
      <c r="F457" s="583" t="s">
        <v>4203</v>
      </c>
      <c r="G457" s="583" t="s">
        <v>2749</v>
      </c>
      <c r="H457" s="583" t="s">
        <v>2759</v>
      </c>
      <c r="I457" s="583" t="s">
        <v>4204</v>
      </c>
      <c r="J457" s="583" t="s">
        <v>4205</v>
      </c>
      <c r="K457" s="583" t="s">
        <v>4206</v>
      </c>
      <c r="L457" s="583" t="s">
        <v>1104</v>
      </c>
      <c r="M457" s="583">
        <v>0.56999999999999995</v>
      </c>
      <c r="N457" s="584"/>
    </row>
    <row r="458" spans="1:14" ht="90" hidden="1" x14ac:dyDescent="0.25">
      <c r="A458" s="589" t="s">
        <v>6012</v>
      </c>
      <c r="B458" s="593" t="s">
        <v>6013</v>
      </c>
      <c r="C458" s="592" t="s">
        <v>3400</v>
      </c>
      <c r="D458" s="592" t="s">
        <v>2746</v>
      </c>
      <c r="E458" s="583" t="s">
        <v>6014</v>
      </c>
      <c r="F458" s="583" t="s">
        <v>6015</v>
      </c>
      <c r="G458" s="583" t="s">
        <v>2749</v>
      </c>
      <c r="H458" s="583" t="s">
        <v>1191</v>
      </c>
      <c r="I458" s="583" t="s">
        <v>6016</v>
      </c>
      <c r="J458" s="583" t="s">
        <v>6017</v>
      </c>
      <c r="K458" s="583" t="s">
        <v>2762</v>
      </c>
      <c r="L458" s="583" t="s">
        <v>3406</v>
      </c>
      <c r="M458" s="583">
        <v>6.9</v>
      </c>
      <c r="N458" s="584"/>
    </row>
    <row r="459" spans="1:14" ht="90" hidden="1" x14ac:dyDescent="0.25">
      <c r="A459" s="589" t="s">
        <v>6018</v>
      </c>
      <c r="B459" s="593" t="s">
        <v>6019</v>
      </c>
      <c r="C459" s="592" t="s">
        <v>3400</v>
      </c>
      <c r="D459" s="592" t="s">
        <v>2746</v>
      </c>
      <c r="E459" s="583" t="s">
        <v>6020</v>
      </c>
      <c r="F459" s="583" t="s">
        <v>6021</v>
      </c>
      <c r="G459" s="583" t="s">
        <v>2749</v>
      </c>
      <c r="H459" s="583" t="s">
        <v>2759</v>
      </c>
      <c r="I459" s="583" t="s">
        <v>6022</v>
      </c>
      <c r="J459" s="583" t="s">
        <v>6023</v>
      </c>
      <c r="K459" s="583" t="s">
        <v>2762</v>
      </c>
      <c r="L459" s="583" t="s">
        <v>3406</v>
      </c>
      <c r="M459" s="583">
        <v>6.4</v>
      </c>
      <c r="N459" s="584"/>
    </row>
    <row r="460" spans="1:14" ht="90" hidden="1" x14ac:dyDescent="0.25">
      <c r="A460" s="589" t="s">
        <v>6024</v>
      </c>
      <c r="B460" s="593" t="s">
        <v>6025</v>
      </c>
      <c r="C460" s="592" t="s">
        <v>3400</v>
      </c>
      <c r="D460" s="592" t="s">
        <v>2746</v>
      </c>
      <c r="E460" s="583" t="s">
        <v>6026</v>
      </c>
      <c r="F460" s="583" t="s">
        <v>6027</v>
      </c>
      <c r="G460" s="583" t="s">
        <v>2749</v>
      </c>
      <c r="H460" s="583" t="s">
        <v>2759</v>
      </c>
      <c r="I460" s="583" t="s">
        <v>6028</v>
      </c>
      <c r="J460" s="583" t="s">
        <v>6029</v>
      </c>
      <c r="K460" s="583" t="s">
        <v>2902</v>
      </c>
      <c r="L460" s="583" t="s">
        <v>3406</v>
      </c>
      <c r="M460" s="583">
        <v>6.6</v>
      </c>
      <c r="N460" s="584"/>
    </row>
    <row r="461" spans="1:14" ht="90" hidden="1" x14ac:dyDescent="0.25">
      <c r="A461" s="589" t="s">
        <v>6030</v>
      </c>
      <c r="B461" s="593" t="s">
        <v>6031</v>
      </c>
      <c r="C461" s="592" t="s">
        <v>3400</v>
      </c>
      <c r="D461" s="592" t="s">
        <v>2746</v>
      </c>
      <c r="E461" s="583" t="s">
        <v>6032</v>
      </c>
      <c r="F461" s="583" t="s">
        <v>6033</v>
      </c>
      <c r="G461" s="583" t="s">
        <v>2749</v>
      </c>
      <c r="H461" s="583" t="s">
        <v>2759</v>
      </c>
      <c r="I461" s="583" t="s">
        <v>6034</v>
      </c>
      <c r="J461" s="583" t="s">
        <v>6035</v>
      </c>
      <c r="K461" s="583" t="s">
        <v>2902</v>
      </c>
      <c r="L461" s="583" t="s">
        <v>3406</v>
      </c>
      <c r="M461" s="583">
        <v>5.5</v>
      </c>
      <c r="N461" s="584"/>
    </row>
    <row r="462" spans="1:14" ht="90" hidden="1" x14ac:dyDescent="0.25">
      <c r="A462" s="589" t="s">
        <v>6036</v>
      </c>
      <c r="B462" s="593" t="s">
        <v>6037</v>
      </c>
      <c r="C462" s="592" t="s">
        <v>3400</v>
      </c>
      <c r="D462" s="592" t="s">
        <v>2746</v>
      </c>
      <c r="E462" s="583" t="s">
        <v>6038</v>
      </c>
      <c r="F462" s="583" t="s">
        <v>6039</v>
      </c>
      <c r="G462" s="583" t="s">
        <v>2749</v>
      </c>
      <c r="H462" s="583" t="s">
        <v>2759</v>
      </c>
      <c r="I462" s="583" t="s">
        <v>6040</v>
      </c>
      <c r="J462" s="583" t="s">
        <v>6041</v>
      </c>
      <c r="K462" s="583" t="s">
        <v>2812</v>
      </c>
      <c r="L462" s="583" t="s">
        <v>3406</v>
      </c>
      <c r="M462" s="583">
        <v>6.75</v>
      </c>
      <c r="N462" s="584"/>
    </row>
    <row r="463" spans="1:14" ht="90" hidden="1" x14ac:dyDescent="0.25">
      <c r="A463" s="589" t="s">
        <v>6042</v>
      </c>
      <c r="B463" s="593" t="s">
        <v>6043</v>
      </c>
      <c r="C463" s="592" t="s">
        <v>3400</v>
      </c>
      <c r="D463" s="592" t="s">
        <v>2746</v>
      </c>
      <c r="E463" s="583" t="s">
        <v>6044</v>
      </c>
      <c r="F463" s="583" t="s">
        <v>6045</v>
      </c>
      <c r="G463" s="583" t="s">
        <v>2749</v>
      </c>
      <c r="H463" s="583" t="s">
        <v>3034</v>
      </c>
      <c r="I463" s="583" t="s">
        <v>6046</v>
      </c>
      <c r="J463" s="583" t="s">
        <v>6047</v>
      </c>
      <c r="K463" s="583" t="s">
        <v>3727</v>
      </c>
      <c r="L463" s="583" t="s">
        <v>3406</v>
      </c>
      <c r="M463" s="583">
        <v>13</v>
      </c>
      <c r="N463" s="584"/>
    </row>
    <row r="464" spans="1:14" ht="90" hidden="1" x14ac:dyDescent="0.25">
      <c r="A464" s="589" t="s">
        <v>6048</v>
      </c>
      <c r="B464" s="593" t="s">
        <v>6049</v>
      </c>
      <c r="C464" s="592" t="s">
        <v>3400</v>
      </c>
      <c r="D464" s="592" t="s">
        <v>2746</v>
      </c>
      <c r="E464" s="583" t="s">
        <v>6050</v>
      </c>
      <c r="F464" s="583" t="s">
        <v>6051</v>
      </c>
      <c r="G464" s="583" t="s">
        <v>2749</v>
      </c>
      <c r="H464" s="583" t="s">
        <v>2817</v>
      </c>
      <c r="I464" s="583" t="s">
        <v>6052</v>
      </c>
      <c r="J464" s="583" t="s">
        <v>6053</v>
      </c>
      <c r="K464" s="583" t="s">
        <v>2786</v>
      </c>
      <c r="L464" s="583" t="s">
        <v>3406</v>
      </c>
      <c r="M464" s="583">
        <v>8</v>
      </c>
      <c r="N464" s="584"/>
    </row>
    <row r="465" spans="1:14" ht="90" hidden="1" x14ac:dyDescent="0.25">
      <c r="A465" s="589" t="s">
        <v>6054</v>
      </c>
      <c r="B465" s="593" t="s">
        <v>6055</v>
      </c>
      <c r="C465" s="592" t="s">
        <v>3400</v>
      </c>
      <c r="D465" s="592" t="s">
        <v>2746</v>
      </c>
      <c r="E465" s="583" t="s">
        <v>6056</v>
      </c>
      <c r="F465" s="583" t="s">
        <v>6057</v>
      </c>
      <c r="G465" s="583" t="s">
        <v>2749</v>
      </c>
      <c r="H465" s="583" t="s">
        <v>3034</v>
      </c>
      <c r="I465" s="583" t="s">
        <v>6058</v>
      </c>
      <c r="J465" s="583" t="s">
        <v>6059</v>
      </c>
      <c r="K465" s="583" t="s">
        <v>3165</v>
      </c>
      <c r="L465" s="583" t="s">
        <v>3406</v>
      </c>
      <c r="M465" s="583">
        <v>8</v>
      </c>
      <c r="N465" s="584"/>
    </row>
    <row r="466" spans="1:14" ht="90" hidden="1" x14ac:dyDescent="0.25">
      <c r="A466" s="589" t="s">
        <v>6054</v>
      </c>
      <c r="B466" s="593" t="s">
        <v>6055</v>
      </c>
      <c r="C466" s="592" t="s">
        <v>3400</v>
      </c>
      <c r="D466" s="592" t="s">
        <v>2746</v>
      </c>
      <c r="E466" s="583" t="s">
        <v>6060</v>
      </c>
      <c r="F466" s="583" t="s">
        <v>6061</v>
      </c>
      <c r="G466" s="583" t="s">
        <v>2749</v>
      </c>
      <c r="H466" s="583" t="s">
        <v>2768</v>
      </c>
      <c r="I466" s="583" t="s">
        <v>6062</v>
      </c>
      <c r="J466" s="583" t="s">
        <v>6063</v>
      </c>
      <c r="K466" s="583" t="s">
        <v>3165</v>
      </c>
      <c r="L466" s="583" t="s">
        <v>3406</v>
      </c>
      <c r="M466" s="583">
        <v>8</v>
      </c>
      <c r="N466" s="584"/>
    </row>
    <row r="467" spans="1:14" ht="90" hidden="1" x14ac:dyDescent="0.25">
      <c r="A467" s="589" t="s">
        <v>6054</v>
      </c>
      <c r="B467" s="593" t="s">
        <v>6055</v>
      </c>
      <c r="C467" s="592" t="s">
        <v>3400</v>
      </c>
      <c r="D467" s="592" t="s">
        <v>2746</v>
      </c>
      <c r="E467" s="583" t="s">
        <v>6064</v>
      </c>
      <c r="F467" s="583" t="s">
        <v>6065</v>
      </c>
      <c r="G467" s="583" t="s">
        <v>2749</v>
      </c>
      <c r="H467" s="583" t="s">
        <v>2768</v>
      </c>
      <c r="I467" s="583" t="s">
        <v>6066</v>
      </c>
      <c r="J467" s="583" t="s">
        <v>6067</v>
      </c>
      <c r="K467" s="583" t="s">
        <v>3165</v>
      </c>
      <c r="L467" s="583" t="s">
        <v>3406</v>
      </c>
      <c r="M467" s="583">
        <v>8</v>
      </c>
      <c r="N467" s="584"/>
    </row>
    <row r="468" spans="1:14" ht="90" hidden="1" x14ac:dyDescent="0.25">
      <c r="A468" s="589" t="s">
        <v>6068</v>
      </c>
      <c r="B468" s="593" t="s">
        <v>6069</v>
      </c>
      <c r="C468" s="592" t="s">
        <v>3400</v>
      </c>
      <c r="D468" s="592" t="s">
        <v>2746</v>
      </c>
      <c r="E468" s="583" t="s">
        <v>6070</v>
      </c>
      <c r="F468" s="583" t="s">
        <v>6071</v>
      </c>
      <c r="G468" s="583" t="s">
        <v>2749</v>
      </c>
      <c r="H468" s="583" t="s">
        <v>2809</v>
      </c>
      <c r="I468" s="583" t="s">
        <v>6072</v>
      </c>
      <c r="J468" s="583" t="s">
        <v>6073</v>
      </c>
      <c r="K468" s="583" t="s">
        <v>2786</v>
      </c>
      <c r="L468" s="583" t="s">
        <v>2763</v>
      </c>
      <c r="M468" s="583">
        <v>32</v>
      </c>
      <c r="N468" s="584"/>
    </row>
    <row r="469" spans="1:14" ht="90" hidden="1" x14ac:dyDescent="0.25">
      <c r="A469" s="589" t="s">
        <v>6074</v>
      </c>
      <c r="B469" s="593" t="s">
        <v>6075</v>
      </c>
      <c r="C469" s="592" t="s">
        <v>3400</v>
      </c>
      <c r="D469" s="592" t="s">
        <v>2746</v>
      </c>
      <c r="E469" s="583" t="s">
        <v>6076</v>
      </c>
      <c r="F469" s="583" t="s">
        <v>6077</v>
      </c>
      <c r="G469" s="583" t="s">
        <v>2749</v>
      </c>
      <c r="H469" s="583" t="s">
        <v>2809</v>
      </c>
      <c r="I469" s="583" t="s">
        <v>6078</v>
      </c>
      <c r="J469" s="583" t="s">
        <v>6079</v>
      </c>
      <c r="K469" s="583" t="s">
        <v>6080</v>
      </c>
      <c r="L469" s="583" t="s">
        <v>3406</v>
      </c>
      <c r="M469" s="583">
        <v>54</v>
      </c>
      <c r="N469" s="584"/>
    </row>
    <row r="470" spans="1:14" ht="90" hidden="1" x14ac:dyDescent="0.25">
      <c r="A470" s="589" t="s">
        <v>6081</v>
      </c>
      <c r="B470" s="593" t="s">
        <v>6082</v>
      </c>
      <c r="C470" s="592" t="s">
        <v>3400</v>
      </c>
      <c r="D470" s="592" t="s">
        <v>2850</v>
      </c>
      <c r="E470" s="583" t="s">
        <v>6083</v>
      </c>
      <c r="F470" s="583" t="s">
        <v>6084</v>
      </c>
      <c r="G470" s="583" t="s">
        <v>2749</v>
      </c>
      <c r="H470" s="583" t="s">
        <v>2844</v>
      </c>
      <c r="I470" s="583" t="s">
        <v>6085</v>
      </c>
      <c r="J470" s="583" t="s">
        <v>6086</v>
      </c>
      <c r="K470" s="583" t="s">
        <v>4914</v>
      </c>
      <c r="L470" s="583" t="s">
        <v>1104</v>
      </c>
      <c r="M470" s="583">
        <v>2.2166700000000001</v>
      </c>
      <c r="N470" s="584"/>
    </row>
    <row r="471" spans="1:14" ht="90" hidden="1" x14ac:dyDescent="0.25">
      <c r="A471" s="589" t="s">
        <v>6087</v>
      </c>
      <c r="B471" s="593" t="s">
        <v>6088</v>
      </c>
      <c r="C471" s="592" t="s">
        <v>3400</v>
      </c>
      <c r="D471" s="592" t="s">
        <v>2746</v>
      </c>
      <c r="E471" s="583" t="s">
        <v>6089</v>
      </c>
      <c r="F471" s="583" t="s">
        <v>6090</v>
      </c>
      <c r="G471" s="583" t="s">
        <v>2749</v>
      </c>
      <c r="H471" s="583" t="s">
        <v>1191</v>
      </c>
      <c r="I471" s="583" t="s">
        <v>6091</v>
      </c>
      <c r="J471" s="583" t="s">
        <v>6092</v>
      </c>
      <c r="K471" s="583" t="s">
        <v>2812</v>
      </c>
      <c r="L471" s="583" t="s">
        <v>3406</v>
      </c>
      <c r="M471" s="583">
        <v>9</v>
      </c>
      <c r="N471" s="584"/>
    </row>
    <row r="472" spans="1:14" ht="90" hidden="1" x14ac:dyDescent="0.25">
      <c r="A472" s="589" t="s">
        <v>6093</v>
      </c>
      <c r="B472" s="593" t="s">
        <v>6094</v>
      </c>
      <c r="C472" s="592" t="s">
        <v>3400</v>
      </c>
      <c r="D472" s="592" t="s">
        <v>2746</v>
      </c>
      <c r="E472" s="583" t="s">
        <v>6095</v>
      </c>
      <c r="F472" s="583" t="s">
        <v>6096</v>
      </c>
      <c r="G472" s="583" t="s">
        <v>2749</v>
      </c>
      <c r="H472" s="583" t="s">
        <v>2768</v>
      </c>
      <c r="I472" s="583" t="s">
        <v>6097</v>
      </c>
      <c r="J472" s="583" t="s">
        <v>6098</v>
      </c>
      <c r="K472" s="583" t="s">
        <v>3364</v>
      </c>
      <c r="L472" s="583" t="s">
        <v>3406</v>
      </c>
      <c r="M472" s="583">
        <v>8</v>
      </c>
      <c r="N472" s="584"/>
    </row>
    <row r="473" spans="1:14" ht="90" hidden="1" x14ac:dyDescent="0.25">
      <c r="A473" s="589" t="s">
        <v>6099</v>
      </c>
      <c r="B473" s="593" t="s">
        <v>6100</v>
      </c>
      <c r="C473" s="592" t="s">
        <v>3400</v>
      </c>
      <c r="D473" s="592" t="s">
        <v>2746</v>
      </c>
      <c r="E473" s="583" t="s">
        <v>6101</v>
      </c>
      <c r="F473" s="583" t="s">
        <v>6102</v>
      </c>
      <c r="G473" s="583" t="s">
        <v>2749</v>
      </c>
      <c r="H473" s="583" t="s">
        <v>2759</v>
      </c>
      <c r="I473" s="583" t="s">
        <v>6103</v>
      </c>
      <c r="J473" s="583" t="s">
        <v>6104</v>
      </c>
      <c r="K473" s="583" t="s">
        <v>2786</v>
      </c>
      <c r="L473" s="583" t="s">
        <v>3406</v>
      </c>
      <c r="M473" s="583">
        <v>35.200000000000003</v>
      </c>
      <c r="N473" s="584"/>
    </row>
    <row r="474" spans="1:14" ht="165" hidden="1" x14ac:dyDescent="0.25">
      <c r="A474" s="589" t="s">
        <v>6105</v>
      </c>
      <c r="B474" s="593" t="s">
        <v>6106</v>
      </c>
      <c r="C474" s="592" t="s">
        <v>3400</v>
      </c>
      <c r="D474" s="592" t="s">
        <v>2850</v>
      </c>
      <c r="E474" s="583" t="s">
        <v>4774</v>
      </c>
      <c r="F474" s="583" t="s">
        <v>4775</v>
      </c>
      <c r="G474" s="583" t="s">
        <v>2749</v>
      </c>
      <c r="H474" s="583" t="s">
        <v>2809</v>
      </c>
      <c r="I474" s="583" t="s">
        <v>4776</v>
      </c>
      <c r="J474" s="583" t="s">
        <v>4777</v>
      </c>
      <c r="K474" s="583" t="s">
        <v>4778</v>
      </c>
      <c r="L474" s="583" t="s">
        <v>1104</v>
      </c>
      <c r="M474" s="583">
        <v>3.9266700000000001</v>
      </c>
      <c r="N474" s="584"/>
    </row>
    <row r="475" spans="1:14" ht="165" hidden="1" x14ac:dyDescent="0.25">
      <c r="A475" s="589" t="s">
        <v>6107</v>
      </c>
      <c r="B475" s="593" t="s">
        <v>6108</v>
      </c>
      <c r="C475" s="592" t="s">
        <v>3400</v>
      </c>
      <c r="D475" s="592" t="s">
        <v>2850</v>
      </c>
      <c r="E475" s="583" t="s">
        <v>6109</v>
      </c>
      <c r="F475" s="583" t="s">
        <v>6110</v>
      </c>
      <c r="G475" s="583" t="s">
        <v>2749</v>
      </c>
      <c r="H475" s="583" t="s">
        <v>2809</v>
      </c>
      <c r="I475" s="583" t="s">
        <v>6111</v>
      </c>
      <c r="J475" s="583" t="s">
        <v>6112</v>
      </c>
      <c r="K475" s="583" t="s">
        <v>6113</v>
      </c>
      <c r="L475" s="583" t="s">
        <v>1104</v>
      </c>
      <c r="M475" s="583">
        <v>1.9</v>
      </c>
      <c r="N475" s="584"/>
    </row>
    <row r="476" spans="1:14" ht="90" hidden="1" x14ac:dyDescent="0.25">
      <c r="A476" s="589" t="s">
        <v>6114</v>
      </c>
      <c r="B476" s="593" t="s">
        <v>6115</v>
      </c>
      <c r="C476" s="592" t="s">
        <v>3400</v>
      </c>
      <c r="D476" s="592" t="s">
        <v>2746</v>
      </c>
      <c r="E476" s="583" t="s">
        <v>6116</v>
      </c>
      <c r="F476" s="583" t="s">
        <v>6117</v>
      </c>
      <c r="G476" s="583" t="s">
        <v>2749</v>
      </c>
      <c r="H476" s="583" t="s">
        <v>3034</v>
      </c>
      <c r="I476" s="583" t="s">
        <v>6118</v>
      </c>
      <c r="J476" s="583" t="s">
        <v>6119</v>
      </c>
      <c r="K476" s="583" t="s">
        <v>2862</v>
      </c>
      <c r="L476" s="583" t="s">
        <v>3406</v>
      </c>
      <c r="M476" s="583">
        <v>3.25</v>
      </c>
      <c r="N476" s="584"/>
    </row>
    <row r="477" spans="1:14" ht="90" hidden="1" x14ac:dyDescent="0.25">
      <c r="A477" s="589" t="s">
        <v>6120</v>
      </c>
      <c r="B477" s="593" t="s">
        <v>6121</v>
      </c>
      <c r="C477" s="592" t="s">
        <v>3400</v>
      </c>
      <c r="D477" s="592" t="s">
        <v>2746</v>
      </c>
      <c r="E477" s="583" t="s">
        <v>6122</v>
      </c>
      <c r="F477" s="583" t="s">
        <v>6123</v>
      </c>
      <c r="G477" s="583" t="s">
        <v>2749</v>
      </c>
      <c r="H477" s="583" t="s">
        <v>3034</v>
      </c>
      <c r="I477" s="583" t="s">
        <v>6124</v>
      </c>
      <c r="J477" s="583" t="s">
        <v>6125</v>
      </c>
      <c r="K477" s="583" t="s">
        <v>2776</v>
      </c>
      <c r="L477" s="583" t="s">
        <v>3406</v>
      </c>
      <c r="M477" s="583">
        <v>4.4000000000000004</v>
      </c>
      <c r="N477" s="584"/>
    </row>
    <row r="478" spans="1:14" ht="90" hidden="1" x14ac:dyDescent="0.25">
      <c r="A478" s="589" t="s">
        <v>6126</v>
      </c>
      <c r="B478" s="593" t="s">
        <v>6127</v>
      </c>
      <c r="C478" s="592" t="s">
        <v>3400</v>
      </c>
      <c r="D478" s="592" t="s">
        <v>2746</v>
      </c>
      <c r="E478" s="583" t="s">
        <v>6128</v>
      </c>
      <c r="F478" s="583" t="s">
        <v>6129</v>
      </c>
      <c r="G478" s="583" t="s">
        <v>2749</v>
      </c>
      <c r="H478" s="583" t="s">
        <v>2809</v>
      </c>
      <c r="I478" s="583" t="s">
        <v>6130</v>
      </c>
      <c r="J478" s="583" t="s">
        <v>6131</v>
      </c>
      <c r="K478" s="583" t="s">
        <v>2820</v>
      </c>
      <c r="L478" s="583" t="s">
        <v>3616</v>
      </c>
      <c r="M478" s="583">
        <v>7.6</v>
      </c>
      <c r="N478" s="584"/>
    </row>
    <row r="479" spans="1:14" ht="90" hidden="1" x14ac:dyDescent="0.25">
      <c r="A479" s="589" t="s">
        <v>6132</v>
      </c>
      <c r="B479" s="593" t="s">
        <v>6133</v>
      </c>
      <c r="C479" s="592" t="s">
        <v>3400</v>
      </c>
      <c r="D479" s="592" t="s">
        <v>2746</v>
      </c>
      <c r="E479" s="583" t="s">
        <v>6134</v>
      </c>
      <c r="F479" s="583" t="s">
        <v>6135</v>
      </c>
      <c r="G479" s="583" t="s">
        <v>2749</v>
      </c>
      <c r="H479" s="583" t="s">
        <v>2817</v>
      </c>
      <c r="I479" s="583" t="s">
        <v>6136</v>
      </c>
      <c r="J479" s="583" t="s">
        <v>6137</v>
      </c>
      <c r="K479" s="583" t="s">
        <v>6138</v>
      </c>
      <c r="L479" s="583" t="s">
        <v>3406</v>
      </c>
      <c r="M479" s="583">
        <v>4.62</v>
      </c>
      <c r="N479" s="584"/>
    </row>
    <row r="480" spans="1:14" ht="90" hidden="1" x14ac:dyDescent="0.25">
      <c r="A480" s="589" t="s">
        <v>6139</v>
      </c>
      <c r="B480" s="593" t="s">
        <v>6140</v>
      </c>
      <c r="C480" s="592" t="s">
        <v>3400</v>
      </c>
      <c r="D480" s="592" t="s">
        <v>2746</v>
      </c>
      <c r="E480" s="583" t="s">
        <v>6141</v>
      </c>
      <c r="F480" s="583" t="s">
        <v>6142</v>
      </c>
      <c r="G480" s="583" t="s">
        <v>2749</v>
      </c>
      <c r="H480" s="583" t="s">
        <v>2768</v>
      </c>
      <c r="I480" s="583" t="s">
        <v>6143</v>
      </c>
      <c r="J480" s="583" t="s">
        <v>6144</v>
      </c>
      <c r="K480" s="583" t="s">
        <v>3747</v>
      </c>
      <c r="L480" s="583" t="s">
        <v>3406</v>
      </c>
      <c r="M480" s="583">
        <v>1.6</v>
      </c>
      <c r="N480" s="584"/>
    </row>
    <row r="481" spans="1:14" ht="90" hidden="1" x14ac:dyDescent="0.25">
      <c r="A481" s="589" t="s">
        <v>6145</v>
      </c>
      <c r="B481" s="593" t="s">
        <v>6146</v>
      </c>
      <c r="C481" s="592" t="s">
        <v>3400</v>
      </c>
      <c r="D481" s="592" t="s">
        <v>2746</v>
      </c>
      <c r="E481" s="583" t="s">
        <v>6147</v>
      </c>
      <c r="F481" s="583" t="s">
        <v>6148</v>
      </c>
      <c r="G481" s="583" t="s">
        <v>2749</v>
      </c>
      <c r="H481" s="583" t="s">
        <v>3034</v>
      </c>
      <c r="I481" s="583" t="s">
        <v>6149</v>
      </c>
      <c r="J481" s="583" t="s">
        <v>6150</v>
      </c>
      <c r="K481" s="583" t="s">
        <v>2902</v>
      </c>
      <c r="L481" s="583" t="s">
        <v>3406</v>
      </c>
      <c r="M481" s="583">
        <v>6</v>
      </c>
      <c r="N481" s="584"/>
    </row>
    <row r="482" spans="1:14" ht="90" hidden="1" x14ac:dyDescent="0.25">
      <c r="A482" s="589" t="s">
        <v>6151</v>
      </c>
      <c r="B482" s="593" t="s">
        <v>6152</v>
      </c>
      <c r="C482" s="592" t="s">
        <v>3400</v>
      </c>
      <c r="D482" s="592" t="s">
        <v>2746</v>
      </c>
      <c r="E482" s="583" t="s">
        <v>6153</v>
      </c>
      <c r="F482" s="583" t="s">
        <v>6154</v>
      </c>
      <c r="G482" s="583" t="s">
        <v>2749</v>
      </c>
      <c r="H482" s="583" t="s">
        <v>3034</v>
      </c>
      <c r="I482" s="583" t="s">
        <v>6155</v>
      </c>
      <c r="J482" s="583" t="s">
        <v>6156</v>
      </c>
      <c r="K482" s="583" t="s">
        <v>2786</v>
      </c>
      <c r="L482" s="583" t="s">
        <v>3406</v>
      </c>
      <c r="M482" s="583">
        <v>8</v>
      </c>
      <c r="N482" s="584"/>
    </row>
    <row r="483" spans="1:14" ht="90" hidden="1" x14ac:dyDescent="0.25">
      <c r="A483" s="589" t="s">
        <v>6157</v>
      </c>
      <c r="B483" s="593" t="s">
        <v>6158</v>
      </c>
      <c r="C483" s="592" t="s">
        <v>3400</v>
      </c>
      <c r="D483" s="592" t="s">
        <v>2746</v>
      </c>
      <c r="E483" s="583" t="s">
        <v>6159</v>
      </c>
      <c r="F483" s="583" t="s">
        <v>6160</v>
      </c>
      <c r="G483" s="583" t="s">
        <v>2749</v>
      </c>
      <c r="H483" s="583" t="s">
        <v>2809</v>
      </c>
      <c r="I483" s="583" t="s">
        <v>6161</v>
      </c>
      <c r="J483" s="583" t="s">
        <v>6162</v>
      </c>
      <c r="K483" s="583" t="s">
        <v>3490</v>
      </c>
      <c r="L483" s="583" t="s">
        <v>3406</v>
      </c>
      <c r="M483" s="583">
        <v>10.4</v>
      </c>
      <c r="N483" s="584"/>
    </row>
    <row r="484" spans="1:14" ht="90" hidden="1" x14ac:dyDescent="0.25">
      <c r="A484" s="589" t="s">
        <v>6163</v>
      </c>
      <c r="B484" s="593" t="s">
        <v>6164</v>
      </c>
      <c r="C484" s="592" t="s">
        <v>3400</v>
      </c>
      <c r="D484" s="592" t="s">
        <v>2746</v>
      </c>
      <c r="E484" s="583" t="s">
        <v>6165</v>
      </c>
      <c r="F484" s="583" t="s">
        <v>6166</v>
      </c>
      <c r="G484" s="583" t="s">
        <v>2749</v>
      </c>
      <c r="H484" s="583" t="s">
        <v>1191</v>
      </c>
      <c r="I484" s="583" t="s">
        <v>6167</v>
      </c>
      <c r="J484" s="583" t="s">
        <v>6168</v>
      </c>
      <c r="K484" s="583" t="s">
        <v>2913</v>
      </c>
      <c r="L484" s="583" t="s">
        <v>3406</v>
      </c>
      <c r="M484" s="583">
        <v>3.6</v>
      </c>
      <c r="N484" s="584"/>
    </row>
    <row r="485" spans="1:14" ht="90" hidden="1" x14ac:dyDescent="0.25">
      <c r="A485" s="589" t="s">
        <v>6169</v>
      </c>
      <c r="B485" s="593" t="s">
        <v>6170</v>
      </c>
      <c r="C485" s="592" t="s">
        <v>3400</v>
      </c>
      <c r="D485" s="592" t="s">
        <v>2746</v>
      </c>
      <c r="E485" s="583" t="s">
        <v>6171</v>
      </c>
      <c r="F485" s="583" t="s">
        <v>6172</v>
      </c>
      <c r="G485" s="583" t="s">
        <v>2749</v>
      </c>
      <c r="H485" s="583" t="s">
        <v>2844</v>
      </c>
      <c r="I485" s="583" t="s">
        <v>6173</v>
      </c>
      <c r="J485" s="583" t="s">
        <v>6174</v>
      </c>
      <c r="K485" s="583" t="s">
        <v>3503</v>
      </c>
      <c r="L485" s="583" t="s">
        <v>3406</v>
      </c>
      <c r="M485" s="583">
        <v>10.56</v>
      </c>
      <c r="N485" s="584"/>
    </row>
    <row r="486" spans="1:14" ht="90" hidden="1" x14ac:dyDescent="0.25">
      <c r="A486" s="589" t="s">
        <v>6175</v>
      </c>
      <c r="B486" s="593" t="s">
        <v>6176</v>
      </c>
      <c r="C486" s="592" t="s">
        <v>3400</v>
      </c>
      <c r="D486" s="592" t="s">
        <v>2746</v>
      </c>
      <c r="E486" s="583" t="s">
        <v>6177</v>
      </c>
      <c r="F486" s="583" t="s">
        <v>6178</v>
      </c>
      <c r="G486" s="583" t="s">
        <v>2749</v>
      </c>
      <c r="H486" s="583" t="s">
        <v>2809</v>
      </c>
      <c r="I486" s="583" t="s">
        <v>6179</v>
      </c>
      <c r="J486" s="583" t="s">
        <v>6180</v>
      </c>
      <c r="K486" s="583" t="s">
        <v>2786</v>
      </c>
      <c r="L486" s="583" t="s">
        <v>3406</v>
      </c>
      <c r="M486" s="583">
        <v>8</v>
      </c>
      <c r="N486" s="584"/>
    </row>
    <row r="487" spans="1:14" ht="90" hidden="1" x14ac:dyDescent="0.25">
      <c r="A487" s="589" t="s">
        <v>6181</v>
      </c>
      <c r="B487" s="593" t="s">
        <v>6182</v>
      </c>
      <c r="C487" s="592" t="s">
        <v>3400</v>
      </c>
      <c r="D487" s="592" t="s">
        <v>2746</v>
      </c>
      <c r="E487" s="583" t="s">
        <v>6183</v>
      </c>
      <c r="F487" s="583" t="s">
        <v>6184</v>
      </c>
      <c r="G487" s="583" t="s">
        <v>2749</v>
      </c>
      <c r="H487" s="583" t="s">
        <v>2809</v>
      </c>
      <c r="I487" s="583" t="s">
        <v>6185</v>
      </c>
      <c r="J487" s="583" t="s">
        <v>6186</v>
      </c>
      <c r="K487" s="583" t="s">
        <v>3104</v>
      </c>
      <c r="L487" s="583" t="s">
        <v>3406</v>
      </c>
      <c r="M487" s="583">
        <v>33.75</v>
      </c>
      <c r="N487" s="584"/>
    </row>
    <row r="488" spans="1:14" ht="90" hidden="1" x14ac:dyDescent="0.25">
      <c r="A488" s="589" t="s">
        <v>6187</v>
      </c>
      <c r="B488" s="593" t="s">
        <v>6188</v>
      </c>
      <c r="C488" s="592" t="s">
        <v>3400</v>
      </c>
      <c r="D488" s="592" t="s">
        <v>2746</v>
      </c>
      <c r="E488" s="583" t="s">
        <v>6189</v>
      </c>
      <c r="F488" s="583" t="s">
        <v>6190</v>
      </c>
      <c r="G488" s="583" t="s">
        <v>2749</v>
      </c>
      <c r="H488" s="583" t="s">
        <v>2844</v>
      </c>
      <c r="I488" s="583" t="s">
        <v>6191</v>
      </c>
      <c r="J488" s="583" t="s">
        <v>6192</v>
      </c>
      <c r="K488" s="583" t="s">
        <v>2812</v>
      </c>
      <c r="L488" s="583" t="s">
        <v>3406</v>
      </c>
      <c r="M488" s="583">
        <v>10.83</v>
      </c>
      <c r="N488" s="584"/>
    </row>
    <row r="489" spans="1:14" ht="90" hidden="1" x14ac:dyDescent="0.25">
      <c r="A489" s="589" t="s">
        <v>6193</v>
      </c>
      <c r="B489" s="593" t="s">
        <v>6194</v>
      </c>
      <c r="C489" s="592" t="s">
        <v>3400</v>
      </c>
      <c r="D489" s="592" t="s">
        <v>2746</v>
      </c>
      <c r="E489" s="583" t="s">
        <v>6195</v>
      </c>
      <c r="F489" s="583" t="s">
        <v>2750</v>
      </c>
      <c r="G489" s="583" t="s">
        <v>2749</v>
      </c>
      <c r="H489" s="583" t="s">
        <v>3034</v>
      </c>
      <c r="I489" s="583" t="s">
        <v>6196</v>
      </c>
      <c r="J489" s="583" t="s">
        <v>6197</v>
      </c>
      <c r="K489" s="583" t="s">
        <v>2762</v>
      </c>
      <c r="L489" s="583" t="s">
        <v>3406</v>
      </c>
      <c r="M489" s="583">
        <v>1.6</v>
      </c>
      <c r="N489" s="584"/>
    </row>
    <row r="490" spans="1:14" ht="240" hidden="1" x14ac:dyDescent="0.25">
      <c r="A490" s="589" t="s">
        <v>6198</v>
      </c>
      <c r="B490" s="593">
        <v>5042149763</v>
      </c>
      <c r="C490" s="592" t="s">
        <v>3400</v>
      </c>
      <c r="D490" s="592" t="s">
        <v>6199</v>
      </c>
      <c r="G490" s="583" t="s">
        <v>6200</v>
      </c>
      <c r="N490" s="584" t="s">
        <v>6201</v>
      </c>
    </row>
    <row r="491" spans="1:14" ht="165" hidden="1" x14ac:dyDescent="0.25">
      <c r="A491" s="589" t="s">
        <v>6202</v>
      </c>
      <c r="B491" s="593">
        <v>5042136838</v>
      </c>
      <c r="C491" s="592" t="s">
        <v>3400</v>
      </c>
      <c r="D491" s="592" t="s">
        <v>6199</v>
      </c>
      <c r="G491" s="583" t="s">
        <v>6200</v>
      </c>
      <c r="N491" s="584" t="s">
        <v>6203</v>
      </c>
    </row>
    <row r="492" spans="1:14" ht="225" hidden="1" x14ac:dyDescent="0.25">
      <c r="A492" s="589" t="s">
        <v>6204</v>
      </c>
      <c r="B492" s="593">
        <v>5042122264</v>
      </c>
      <c r="C492" s="592" t="s">
        <v>3400</v>
      </c>
      <c r="D492" s="592" t="s">
        <v>6199</v>
      </c>
      <c r="G492" s="583" t="s">
        <v>6200</v>
      </c>
      <c r="N492" s="584" t="s">
        <v>6205</v>
      </c>
    </row>
    <row r="493" spans="1:14" ht="180" hidden="1" x14ac:dyDescent="0.25">
      <c r="A493" s="589" t="s">
        <v>6206</v>
      </c>
      <c r="B493" s="593">
        <v>5042113358</v>
      </c>
      <c r="C493" s="592" t="s">
        <v>3400</v>
      </c>
      <c r="D493" s="592" t="s">
        <v>6199</v>
      </c>
      <c r="G493" s="583" t="s">
        <v>6200</v>
      </c>
      <c r="N493" s="584" t="s">
        <v>6207</v>
      </c>
    </row>
    <row r="494" spans="1:14" ht="225" hidden="1" x14ac:dyDescent="0.25">
      <c r="A494" s="589" t="s">
        <v>6208</v>
      </c>
      <c r="B494" s="593">
        <v>5042112347</v>
      </c>
      <c r="C494" s="592" t="s">
        <v>3400</v>
      </c>
      <c r="D494" s="592" t="s">
        <v>6199</v>
      </c>
      <c r="G494" s="583" t="s">
        <v>6200</v>
      </c>
      <c r="N494" s="584" t="s">
        <v>6209</v>
      </c>
    </row>
    <row r="495" spans="1:14" ht="225" hidden="1" x14ac:dyDescent="0.25">
      <c r="A495" s="589" t="s">
        <v>6210</v>
      </c>
      <c r="B495" s="593">
        <v>5042104748</v>
      </c>
      <c r="C495" s="592" t="s">
        <v>3400</v>
      </c>
      <c r="D495" s="592" t="s">
        <v>6199</v>
      </c>
      <c r="G495" s="583" t="s">
        <v>6200</v>
      </c>
      <c r="N495" s="584" t="s">
        <v>6211</v>
      </c>
    </row>
    <row r="496" spans="1:14" ht="240" hidden="1" x14ac:dyDescent="0.25">
      <c r="A496" s="589" t="s">
        <v>6212</v>
      </c>
      <c r="B496" s="593">
        <v>5042095910</v>
      </c>
      <c r="C496" s="592" t="s">
        <v>3400</v>
      </c>
      <c r="D496" s="592" t="s">
        <v>6199</v>
      </c>
      <c r="G496" s="583" t="s">
        <v>6200</v>
      </c>
      <c r="N496" s="584" t="s">
        <v>6213</v>
      </c>
    </row>
    <row r="497" spans="1:14" ht="180" hidden="1" x14ac:dyDescent="0.25">
      <c r="A497" s="589" t="s">
        <v>6214</v>
      </c>
      <c r="B497" s="593">
        <v>5042095892</v>
      </c>
      <c r="C497" s="592" t="s">
        <v>3400</v>
      </c>
      <c r="D497" s="592" t="s">
        <v>6199</v>
      </c>
      <c r="G497" s="583" t="s">
        <v>6200</v>
      </c>
      <c r="N497" s="584" t="s">
        <v>6215</v>
      </c>
    </row>
    <row r="498" spans="1:14" ht="210" hidden="1" x14ac:dyDescent="0.25">
      <c r="A498" s="589" t="s">
        <v>6216</v>
      </c>
      <c r="B498" s="593">
        <v>5042095099</v>
      </c>
      <c r="C498" s="592" t="s">
        <v>3400</v>
      </c>
      <c r="D498" s="592" t="s">
        <v>6199</v>
      </c>
      <c r="G498" s="583" t="s">
        <v>6200</v>
      </c>
      <c r="N498" s="584" t="s">
        <v>6217</v>
      </c>
    </row>
    <row r="499" spans="1:14" ht="195" hidden="1" x14ac:dyDescent="0.25">
      <c r="A499" s="589" t="s">
        <v>6218</v>
      </c>
      <c r="B499" s="593">
        <v>5042082004</v>
      </c>
      <c r="C499" s="592" t="s">
        <v>3400</v>
      </c>
      <c r="D499" s="592" t="s">
        <v>6199</v>
      </c>
      <c r="G499" s="583" t="s">
        <v>6200</v>
      </c>
      <c r="N499" s="584" t="s">
        <v>6219</v>
      </c>
    </row>
    <row r="500" spans="1:14" ht="180" hidden="1" x14ac:dyDescent="0.25">
      <c r="A500" s="589" t="s">
        <v>6220</v>
      </c>
      <c r="B500" s="593">
        <v>5042081480</v>
      </c>
      <c r="C500" s="592" t="s">
        <v>3400</v>
      </c>
      <c r="D500" s="592" t="s">
        <v>6199</v>
      </c>
      <c r="G500" s="583" t="s">
        <v>6200</v>
      </c>
      <c r="N500" s="584" t="s">
        <v>6221</v>
      </c>
    </row>
    <row r="501" spans="1:14" ht="195" hidden="1" x14ac:dyDescent="0.25">
      <c r="A501" s="589" t="s">
        <v>6222</v>
      </c>
      <c r="B501" s="593">
        <v>5042077533</v>
      </c>
      <c r="C501" s="592" t="s">
        <v>3400</v>
      </c>
      <c r="D501" s="592" t="s">
        <v>6199</v>
      </c>
      <c r="G501" s="583" t="s">
        <v>6200</v>
      </c>
      <c r="N501" s="584" t="s">
        <v>6223</v>
      </c>
    </row>
    <row r="502" spans="1:14" ht="180" hidden="1" x14ac:dyDescent="0.25">
      <c r="A502" s="589" t="s">
        <v>6224</v>
      </c>
      <c r="B502" s="593">
        <v>5042066066</v>
      </c>
      <c r="C502" s="592" t="s">
        <v>3400</v>
      </c>
      <c r="D502" s="592" t="s">
        <v>6199</v>
      </c>
      <c r="G502" s="583" t="s">
        <v>6200</v>
      </c>
      <c r="N502" s="584" t="s">
        <v>6225</v>
      </c>
    </row>
    <row r="503" spans="1:14" ht="150" hidden="1" x14ac:dyDescent="0.25">
      <c r="A503" s="589" t="s">
        <v>6226</v>
      </c>
      <c r="B503" s="593">
        <v>5042065560</v>
      </c>
      <c r="C503" s="592" t="s">
        <v>3400</v>
      </c>
      <c r="D503" s="592" t="s">
        <v>6199</v>
      </c>
      <c r="G503" s="583" t="s">
        <v>6200</v>
      </c>
      <c r="N503" s="584" t="s">
        <v>6227</v>
      </c>
    </row>
    <row r="504" spans="1:14" ht="210" hidden="1" x14ac:dyDescent="0.25">
      <c r="A504" s="589" t="s">
        <v>6228</v>
      </c>
      <c r="B504" s="593">
        <v>5042065545</v>
      </c>
      <c r="C504" s="592" t="s">
        <v>3400</v>
      </c>
      <c r="D504" s="592" t="s">
        <v>6199</v>
      </c>
      <c r="G504" s="583" t="s">
        <v>6200</v>
      </c>
      <c r="N504" s="584" t="s">
        <v>6229</v>
      </c>
    </row>
    <row r="505" spans="1:14" ht="165" hidden="1" x14ac:dyDescent="0.25">
      <c r="A505" s="589" t="s">
        <v>6230</v>
      </c>
      <c r="B505" s="593">
        <v>5042059083</v>
      </c>
      <c r="C505" s="592" t="s">
        <v>3400</v>
      </c>
      <c r="D505" s="592" t="s">
        <v>6199</v>
      </c>
      <c r="G505" s="583" t="s">
        <v>6200</v>
      </c>
      <c r="N505" s="584" t="s">
        <v>6231</v>
      </c>
    </row>
    <row r="506" spans="1:14" ht="225" hidden="1" x14ac:dyDescent="0.25">
      <c r="A506" s="589" t="s">
        <v>6232</v>
      </c>
      <c r="B506" s="593">
        <v>5042059076</v>
      </c>
      <c r="C506" s="592" t="s">
        <v>3400</v>
      </c>
      <c r="D506" s="592" t="s">
        <v>6199</v>
      </c>
      <c r="G506" s="583" t="s">
        <v>6200</v>
      </c>
      <c r="N506" s="584" t="s">
        <v>6233</v>
      </c>
    </row>
    <row r="507" spans="1:14" ht="195" hidden="1" x14ac:dyDescent="0.25">
      <c r="A507" s="589" t="s">
        <v>6234</v>
      </c>
      <c r="B507" s="593">
        <v>5042057431</v>
      </c>
      <c r="C507" s="592" t="s">
        <v>3400</v>
      </c>
      <c r="D507" s="592" t="s">
        <v>6199</v>
      </c>
      <c r="G507" s="583" t="s">
        <v>6200</v>
      </c>
      <c r="N507" s="584" t="s">
        <v>6235</v>
      </c>
    </row>
    <row r="508" spans="1:14" ht="210" hidden="1" x14ac:dyDescent="0.25">
      <c r="A508" s="589" t="s">
        <v>6236</v>
      </c>
      <c r="B508" s="593">
        <v>5042055875</v>
      </c>
      <c r="C508" s="592" t="s">
        <v>3400</v>
      </c>
      <c r="D508" s="592" t="s">
        <v>6199</v>
      </c>
      <c r="G508" s="583" t="s">
        <v>6200</v>
      </c>
      <c r="N508" s="584" t="s">
        <v>6237</v>
      </c>
    </row>
    <row r="509" spans="1:14" ht="195" hidden="1" x14ac:dyDescent="0.25">
      <c r="A509" s="589" t="s">
        <v>6238</v>
      </c>
      <c r="B509" s="593">
        <v>5042055561</v>
      </c>
      <c r="C509" s="592" t="s">
        <v>3400</v>
      </c>
      <c r="D509" s="592" t="s">
        <v>6199</v>
      </c>
      <c r="G509" s="583" t="s">
        <v>6200</v>
      </c>
      <c r="N509" s="584" t="s">
        <v>6239</v>
      </c>
    </row>
    <row r="510" spans="1:14" ht="195" hidden="1" x14ac:dyDescent="0.25">
      <c r="A510" s="589" t="s">
        <v>6240</v>
      </c>
      <c r="B510" s="593">
        <v>5042055547</v>
      </c>
      <c r="C510" s="592" t="s">
        <v>3400</v>
      </c>
      <c r="D510" s="592" t="s">
        <v>6199</v>
      </c>
      <c r="G510" s="583" t="s">
        <v>6200</v>
      </c>
      <c r="N510" s="584" t="s">
        <v>6241</v>
      </c>
    </row>
    <row r="511" spans="1:14" ht="180" hidden="1" x14ac:dyDescent="0.25">
      <c r="A511" s="589" t="s">
        <v>6242</v>
      </c>
      <c r="B511" s="593">
        <v>5042053317</v>
      </c>
      <c r="C511" s="592" t="s">
        <v>3400</v>
      </c>
      <c r="D511" s="592" t="s">
        <v>6199</v>
      </c>
      <c r="G511" s="583" t="s">
        <v>6200</v>
      </c>
      <c r="N511" s="584" t="s">
        <v>6243</v>
      </c>
    </row>
    <row r="512" spans="1:14" ht="45" hidden="1" x14ac:dyDescent="0.25">
      <c r="A512" s="589" t="s">
        <v>6244</v>
      </c>
      <c r="B512" s="593">
        <v>5042052024</v>
      </c>
      <c r="C512" s="592" t="s">
        <v>3400</v>
      </c>
      <c r="D512" s="592" t="s">
        <v>6199</v>
      </c>
      <c r="G512" s="583" t="s">
        <v>6200</v>
      </c>
      <c r="N512" s="584" t="s">
        <v>6245</v>
      </c>
    </row>
    <row r="513" spans="1:14" ht="195" hidden="1" x14ac:dyDescent="0.25">
      <c r="A513" s="589" t="s">
        <v>6246</v>
      </c>
      <c r="B513" s="593">
        <v>5042051920</v>
      </c>
      <c r="C513" s="592" t="s">
        <v>3400</v>
      </c>
      <c r="D513" s="592" t="s">
        <v>6199</v>
      </c>
      <c r="G513" s="583" t="s">
        <v>6200</v>
      </c>
      <c r="N513" s="584" t="s">
        <v>6247</v>
      </c>
    </row>
    <row r="514" spans="1:14" ht="195" hidden="1" x14ac:dyDescent="0.25">
      <c r="A514" s="589" t="s">
        <v>6248</v>
      </c>
      <c r="B514" s="593">
        <v>5042051599</v>
      </c>
      <c r="C514" s="592" t="s">
        <v>3400</v>
      </c>
      <c r="D514" s="592" t="s">
        <v>6199</v>
      </c>
      <c r="G514" s="583" t="s">
        <v>6200</v>
      </c>
      <c r="N514" s="584" t="s">
        <v>6249</v>
      </c>
    </row>
    <row r="515" spans="1:14" ht="225" hidden="1" x14ac:dyDescent="0.25">
      <c r="A515" s="589" t="s">
        <v>6236</v>
      </c>
      <c r="B515" s="593">
        <v>5042051528</v>
      </c>
      <c r="C515" s="592" t="s">
        <v>3400</v>
      </c>
      <c r="D515" s="592" t="s">
        <v>6199</v>
      </c>
      <c r="G515" s="583" t="s">
        <v>6200</v>
      </c>
      <c r="N515" s="584" t="s">
        <v>6250</v>
      </c>
    </row>
    <row r="516" spans="1:14" ht="195" hidden="1" x14ac:dyDescent="0.25">
      <c r="A516" s="589" t="s">
        <v>6224</v>
      </c>
      <c r="B516" s="593">
        <v>5042051006</v>
      </c>
      <c r="C516" s="592" t="s">
        <v>3400</v>
      </c>
      <c r="D516" s="592" t="s">
        <v>6199</v>
      </c>
      <c r="G516" s="583" t="s">
        <v>6200</v>
      </c>
      <c r="N516" s="584" t="s">
        <v>6251</v>
      </c>
    </row>
    <row r="517" spans="1:14" ht="180" hidden="1" x14ac:dyDescent="0.25">
      <c r="A517" s="589" t="s">
        <v>6252</v>
      </c>
      <c r="B517" s="593">
        <v>5042050764</v>
      </c>
      <c r="C517" s="592" t="s">
        <v>3400</v>
      </c>
      <c r="D517" s="592" t="s">
        <v>6199</v>
      </c>
      <c r="G517" s="583" t="s">
        <v>6200</v>
      </c>
      <c r="N517" s="584" t="s">
        <v>6253</v>
      </c>
    </row>
    <row r="518" spans="1:14" ht="60" hidden="1" x14ac:dyDescent="0.25">
      <c r="A518" s="589" t="s">
        <v>6254</v>
      </c>
      <c r="B518" s="593">
        <v>5042050531</v>
      </c>
      <c r="C518" s="592" t="s">
        <v>3400</v>
      </c>
      <c r="D518" s="592" t="s">
        <v>6199</v>
      </c>
      <c r="G518" s="583" t="s">
        <v>6200</v>
      </c>
      <c r="N518" s="584" t="s">
        <v>6255</v>
      </c>
    </row>
    <row r="519" spans="1:14" ht="60" hidden="1" x14ac:dyDescent="0.25">
      <c r="A519" s="589" t="s">
        <v>6256</v>
      </c>
      <c r="B519" s="593">
        <v>5042050490</v>
      </c>
      <c r="C519" s="592" t="s">
        <v>3400</v>
      </c>
      <c r="D519" s="592" t="s">
        <v>6199</v>
      </c>
      <c r="G519" s="583" t="s">
        <v>6200</v>
      </c>
      <c r="N519" s="584" t="s">
        <v>6257</v>
      </c>
    </row>
    <row r="520" spans="1:14" ht="165" hidden="1" x14ac:dyDescent="0.25">
      <c r="A520" s="589" t="s">
        <v>6258</v>
      </c>
      <c r="B520" s="593">
        <v>5042049864</v>
      </c>
      <c r="C520" s="592" t="s">
        <v>3400</v>
      </c>
      <c r="D520" s="592" t="s">
        <v>6199</v>
      </c>
      <c r="G520" s="583" t="s">
        <v>6200</v>
      </c>
      <c r="N520" s="584" t="s">
        <v>6259</v>
      </c>
    </row>
    <row r="521" spans="1:14" ht="180" hidden="1" x14ac:dyDescent="0.25">
      <c r="A521" s="589" t="s">
        <v>6260</v>
      </c>
      <c r="B521" s="593">
        <v>5042049536</v>
      </c>
      <c r="C521" s="592" t="s">
        <v>3400</v>
      </c>
      <c r="D521" s="592" t="s">
        <v>6199</v>
      </c>
      <c r="G521" s="583" t="s">
        <v>6200</v>
      </c>
      <c r="N521" s="584" t="s">
        <v>6261</v>
      </c>
    </row>
    <row r="522" spans="1:14" ht="165" hidden="1" x14ac:dyDescent="0.25">
      <c r="A522" s="589" t="s">
        <v>6262</v>
      </c>
      <c r="B522" s="593">
        <v>5042048074</v>
      </c>
      <c r="C522" s="592" t="s">
        <v>3400</v>
      </c>
      <c r="D522" s="592" t="s">
        <v>6199</v>
      </c>
      <c r="G522" s="583" t="s">
        <v>6200</v>
      </c>
      <c r="N522" s="584" t="s">
        <v>6263</v>
      </c>
    </row>
    <row r="523" spans="1:14" ht="195" hidden="1" x14ac:dyDescent="0.25">
      <c r="A523" s="589" t="s">
        <v>6264</v>
      </c>
      <c r="B523" s="593">
        <v>5042047610</v>
      </c>
      <c r="C523" s="592" t="s">
        <v>3400</v>
      </c>
      <c r="D523" s="592" t="s">
        <v>6199</v>
      </c>
      <c r="G523" s="583" t="s">
        <v>6200</v>
      </c>
      <c r="N523" s="584" t="s">
        <v>6265</v>
      </c>
    </row>
    <row r="524" spans="1:14" ht="195" hidden="1" x14ac:dyDescent="0.25">
      <c r="A524" s="589" t="s">
        <v>6266</v>
      </c>
      <c r="B524" s="593">
        <v>5042046648</v>
      </c>
      <c r="C524" s="592" t="s">
        <v>3400</v>
      </c>
      <c r="D524" s="592" t="s">
        <v>6199</v>
      </c>
      <c r="G524" s="583" t="s">
        <v>6200</v>
      </c>
      <c r="N524" s="584" t="s">
        <v>6267</v>
      </c>
    </row>
    <row r="525" spans="1:14" ht="210" hidden="1" x14ac:dyDescent="0.25">
      <c r="A525" s="589" t="s">
        <v>6268</v>
      </c>
      <c r="B525" s="593">
        <v>5042046126</v>
      </c>
      <c r="C525" s="592" t="s">
        <v>3400</v>
      </c>
      <c r="D525" s="592" t="s">
        <v>6199</v>
      </c>
      <c r="G525" s="583" t="s">
        <v>6200</v>
      </c>
      <c r="N525" s="584" t="s">
        <v>6269</v>
      </c>
    </row>
    <row r="526" spans="1:14" ht="180" hidden="1" x14ac:dyDescent="0.25">
      <c r="A526" s="589" t="s">
        <v>6270</v>
      </c>
      <c r="B526" s="593">
        <v>5042046077</v>
      </c>
      <c r="C526" s="592" t="s">
        <v>3400</v>
      </c>
      <c r="D526" s="592" t="s">
        <v>6199</v>
      </c>
      <c r="G526" s="583" t="s">
        <v>6200</v>
      </c>
      <c r="N526" s="584" t="s">
        <v>6271</v>
      </c>
    </row>
    <row r="527" spans="1:14" ht="210" hidden="1" x14ac:dyDescent="0.25">
      <c r="A527" s="589" t="s">
        <v>6272</v>
      </c>
      <c r="B527" s="593">
        <v>5042045980</v>
      </c>
      <c r="C527" s="592" t="s">
        <v>3400</v>
      </c>
      <c r="D527" s="592" t="s">
        <v>6199</v>
      </c>
      <c r="G527" s="583" t="s">
        <v>6200</v>
      </c>
      <c r="N527" s="584" t="s">
        <v>6273</v>
      </c>
    </row>
    <row r="528" spans="1:14" ht="180" hidden="1" x14ac:dyDescent="0.25">
      <c r="A528" s="589" t="s">
        <v>6274</v>
      </c>
      <c r="B528" s="593">
        <v>5042045919</v>
      </c>
      <c r="C528" s="592" t="s">
        <v>3400</v>
      </c>
      <c r="D528" s="592" t="s">
        <v>6199</v>
      </c>
      <c r="G528" s="583" t="s">
        <v>6200</v>
      </c>
      <c r="N528" s="584" t="s">
        <v>6275</v>
      </c>
    </row>
    <row r="529" spans="1:14" ht="195" hidden="1" x14ac:dyDescent="0.25">
      <c r="A529" s="589" t="s">
        <v>6276</v>
      </c>
      <c r="B529" s="593">
        <v>5042045891</v>
      </c>
      <c r="C529" s="592" t="s">
        <v>3400</v>
      </c>
      <c r="D529" s="592" t="s">
        <v>6199</v>
      </c>
      <c r="G529" s="583" t="s">
        <v>6200</v>
      </c>
      <c r="N529" s="584" t="s">
        <v>6277</v>
      </c>
    </row>
    <row r="530" spans="1:14" ht="195" hidden="1" x14ac:dyDescent="0.25">
      <c r="A530" s="589" t="s">
        <v>6278</v>
      </c>
      <c r="B530" s="593">
        <v>5042045725</v>
      </c>
      <c r="C530" s="592" t="s">
        <v>3400</v>
      </c>
      <c r="D530" s="592" t="s">
        <v>6199</v>
      </c>
      <c r="G530" s="583" t="s">
        <v>6200</v>
      </c>
      <c r="N530" s="584" t="s">
        <v>6247</v>
      </c>
    </row>
    <row r="531" spans="1:14" ht="195" hidden="1" x14ac:dyDescent="0.25">
      <c r="A531" s="589" t="s">
        <v>6279</v>
      </c>
      <c r="B531" s="593">
        <v>5042045718</v>
      </c>
      <c r="C531" s="592" t="s">
        <v>3400</v>
      </c>
      <c r="D531" s="592" t="s">
        <v>6199</v>
      </c>
      <c r="G531" s="583" t="s">
        <v>6200</v>
      </c>
      <c r="N531" s="584" t="s">
        <v>6280</v>
      </c>
    </row>
    <row r="532" spans="1:14" ht="180" hidden="1" x14ac:dyDescent="0.25">
      <c r="A532" s="589" t="s">
        <v>6281</v>
      </c>
      <c r="B532" s="593">
        <v>5042045700</v>
      </c>
      <c r="C532" s="592" t="s">
        <v>3400</v>
      </c>
      <c r="D532" s="592" t="s">
        <v>6199</v>
      </c>
      <c r="G532" s="583" t="s">
        <v>6200</v>
      </c>
      <c r="N532" s="584" t="s">
        <v>6282</v>
      </c>
    </row>
    <row r="533" spans="1:14" ht="120" hidden="1" x14ac:dyDescent="0.25">
      <c r="A533" s="589" t="s">
        <v>6283</v>
      </c>
      <c r="B533" s="593">
        <v>5042045595</v>
      </c>
      <c r="C533" s="592" t="s">
        <v>3400</v>
      </c>
      <c r="D533" s="592" t="s">
        <v>6199</v>
      </c>
      <c r="G533" s="583" t="s">
        <v>6200</v>
      </c>
      <c r="N533" s="584" t="s">
        <v>6284</v>
      </c>
    </row>
    <row r="534" spans="1:14" ht="210" hidden="1" x14ac:dyDescent="0.25">
      <c r="A534" s="589" t="s">
        <v>6285</v>
      </c>
      <c r="B534" s="593">
        <v>5042045556</v>
      </c>
      <c r="C534" s="592" t="s">
        <v>3400</v>
      </c>
      <c r="D534" s="592" t="s">
        <v>6199</v>
      </c>
      <c r="G534" s="583" t="s">
        <v>6200</v>
      </c>
      <c r="N534" s="584" t="s">
        <v>6286</v>
      </c>
    </row>
    <row r="535" spans="1:14" ht="210" hidden="1" x14ac:dyDescent="0.25">
      <c r="A535" s="589" t="s">
        <v>6287</v>
      </c>
      <c r="B535" s="593">
        <v>5042045387</v>
      </c>
      <c r="C535" s="592" t="s">
        <v>3400</v>
      </c>
      <c r="D535" s="592" t="s">
        <v>6199</v>
      </c>
      <c r="G535" s="583" t="s">
        <v>6200</v>
      </c>
      <c r="N535" s="584" t="s">
        <v>6288</v>
      </c>
    </row>
    <row r="536" spans="1:14" ht="210" hidden="1" x14ac:dyDescent="0.25">
      <c r="A536" s="589" t="s">
        <v>6289</v>
      </c>
      <c r="B536" s="593">
        <v>5042045309</v>
      </c>
      <c r="C536" s="592" t="s">
        <v>3400</v>
      </c>
      <c r="D536" s="592" t="s">
        <v>6199</v>
      </c>
      <c r="G536" s="583" t="s">
        <v>6200</v>
      </c>
      <c r="N536" s="584" t="s">
        <v>6290</v>
      </c>
    </row>
    <row r="537" spans="1:14" ht="195" hidden="1" x14ac:dyDescent="0.25">
      <c r="A537" s="589" t="s">
        <v>6291</v>
      </c>
      <c r="B537" s="593">
        <v>5042024436</v>
      </c>
      <c r="C537" s="592" t="s">
        <v>3400</v>
      </c>
      <c r="D537" s="592" t="s">
        <v>6199</v>
      </c>
      <c r="G537" s="583" t="s">
        <v>6200</v>
      </c>
      <c r="N537" s="584" t="s">
        <v>6292</v>
      </c>
    </row>
    <row r="538" spans="1:14" ht="195" hidden="1" x14ac:dyDescent="0.25">
      <c r="A538" s="589" t="s">
        <v>6293</v>
      </c>
      <c r="B538" s="593">
        <v>5042023908</v>
      </c>
      <c r="C538" s="592" t="s">
        <v>3400</v>
      </c>
      <c r="D538" s="592" t="s">
        <v>6199</v>
      </c>
      <c r="G538" s="583" t="s">
        <v>6200</v>
      </c>
      <c r="N538" s="584" t="s">
        <v>6294</v>
      </c>
    </row>
    <row r="539" spans="1:14" ht="210" hidden="1" x14ac:dyDescent="0.25">
      <c r="A539" s="589" t="s">
        <v>6295</v>
      </c>
      <c r="B539" s="593">
        <v>5042022710</v>
      </c>
      <c r="C539" s="592" t="s">
        <v>3400</v>
      </c>
      <c r="D539" s="592" t="s">
        <v>6199</v>
      </c>
      <c r="G539" s="583" t="s">
        <v>6200</v>
      </c>
      <c r="N539" s="584" t="s">
        <v>6296</v>
      </c>
    </row>
    <row r="540" spans="1:14" ht="210" hidden="1" x14ac:dyDescent="0.25">
      <c r="A540" s="589" t="s">
        <v>6297</v>
      </c>
      <c r="B540" s="593">
        <v>5042022020</v>
      </c>
      <c r="C540" s="592" t="s">
        <v>3400</v>
      </c>
      <c r="D540" s="592" t="s">
        <v>6199</v>
      </c>
      <c r="G540" s="583" t="s">
        <v>6200</v>
      </c>
      <c r="N540" s="584" t="s">
        <v>6298</v>
      </c>
    </row>
    <row r="541" spans="1:14" ht="195" hidden="1" x14ac:dyDescent="0.25">
      <c r="A541" s="589" t="s">
        <v>6299</v>
      </c>
      <c r="B541" s="593">
        <v>5042021940</v>
      </c>
      <c r="C541" s="592" t="s">
        <v>3400</v>
      </c>
      <c r="D541" s="592" t="s">
        <v>6199</v>
      </c>
      <c r="G541" s="583" t="s">
        <v>6200</v>
      </c>
      <c r="N541" s="584" t="s">
        <v>6300</v>
      </c>
    </row>
    <row r="542" spans="1:14" ht="195" hidden="1" x14ac:dyDescent="0.25">
      <c r="A542" s="589" t="s">
        <v>6301</v>
      </c>
      <c r="B542" s="593">
        <v>5042021330</v>
      </c>
      <c r="C542" s="592" t="s">
        <v>3400</v>
      </c>
      <c r="D542" s="592" t="s">
        <v>6199</v>
      </c>
      <c r="G542" s="583" t="s">
        <v>6200</v>
      </c>
      <c r="N542" s="584" t="s">
        <v>6251</v>
      </c>
    </row>
    <row r="543" spans="1:14" ht="195" hidden="1" x14ac:dyDescent="0.25">
      <c r="A543" s="589" t="s">
        <v>6302</v>
      </c>
      <c r="B543" s="593">
        <v>5042021202</v>
      </c>
      <c r="C543" s="592" t="s">
        <v>3400</v>
      </c>
      <c r="D543" s="592" t="s">
        <v>6199</v>
      </c>
      <c r="G543" s="583" t="s">
        <v>6200</v>
      </c>
      <c r="N543" s="584" t="s">
        <v>6303</v>
      </c>
    </row>
    <row r="544" spans="1:14" ht="210" hidden="1" x14ac:dyDescent="0.25">
      <c r="A544" s="589" t="s">
        <v>6304</v>
      </c>
      <c r="B544" s="593">
        <v>5042021072</v>
      </c>
      <c r="C544" s="592" t="s">
        <v>3400</v>
      </c>
      <c r="D544" s="592" t="s">
        <v>6199</v>
      </c>
      <c r="G544" s="583" t="s">
        <v>6200</v>
      </c>
      <c r="N544" s="584" t="s">
        <v>6273</v>
      </c>
    </row>
    <row r="545" spans="1:14" ht="225" hidden="1" x14ac:dyDescent="0.25">
      <c r="A545" s="589" t="s">
        <v>6305</v>
      </c>
      <c r="B545" s="593">
        <v>5042020985</v>
      </c>
      <c r="C545" s="592" t="s">
        <v>3400</v>
      </c>
      <c r="D545" s="592" t="s">
        <v>6199</v>
      </c>
      <c r="G545" s="583" t="s">
        <v>6200</v>
      </c>
      <c r="N545" s="584" t="s">
        <v>6306</v>
      </c>
    </row>
    <row r="546" spans="1:14" ht="195" hidden="1" x14ac:dyDescent="0.25">
      <c r="A546" s="589" t="s">
        <v>6307</v>
      </c>
      <c r="B546" s="593">
        <v>5042020880</v>
      </c>
      <c r="C546" s="592" t="s">
        <v>3400</v>
      </c>
      <c r="D546" s="592" t="s">
        <v>6199</v>
      </c>
      <c r="G546" s="583" t="s">
        <v>6200</v>
      </c>
      <c r="N546" s="584" t="s">
        <v>6308</v>
      </c>
    </row>
    <row r="547" spans="1:14" ht="195" hidden="1" x14ac:dyDescent="0.25">
      <c r="A547" s="589" t="s">
        <v>6309</v>
      </c>
      <c r="B547" s="593">
        <v>5042020858</v>
      </c>
      <c r="C547" s="592" t="s">
        <v>3400</v>
      </c>
      <c r="D547" s="592" t="s">
        <v>6199</v>
      </c>
      <c r="G547" s="583" t="s">
        <v>6200</v>
      </c>
      <c r="N547" s="584" t="s">
        <v>6310</v>
      </c>
    </row>
    <row r="548" spans="1:14" ht="225" hidden="1" x14ac:dyDescent="0.25">
      <c r="A548" s="589" t="s">
        <v>6264</v>
      </c>
      <c r="B548" s="593">
        <v>5042020833</v>
      </c>
      <c r="C548" s="592" t="s">
        <v>3400</v>
      </c>
      <c r="D548" s="592" t="s">
        <v>6199</v>
      </c>
      <c r="G548" s="583" t="s">
        <v>6200</v>
      </c>
      <c r="N548" s="584" t="s">
        <v>6311</v>
      </c>
    </row>
    <row r="549" spans="1:14" ht="195" hidden="1" x14ac:dyDescent="0.25">
      <c r="A549" s="589" t="s">
        <v>6312</v>
      </c>
      <c r="B549" s="593">
        <v>5042020142</v>
      </c>
      <c r="C549" s="592" t="s">
        <v>3400</v>
      </c>
      <c r="D549" s="592" t="s">
        <v>6199</v>
      </c>
      <c r="G549" s="583" t="s">
        <v>6200</v>
      </c>
      <c r="N549" s="584" t="s">
        <v>6313</v>
      </c>
    </row>
    <row r="550" spans="1:14" ht="180" hidden="1" x14ac:dyDescent="0.25">
      <c r="A550" s="589" t="s">
        <v>6314</v>
      </c>
      <c r="B550" s="593">
        <v>5042015449</v>
      </c>
      <c r="C550" s="592" t="s">
        <v>3400</v>
      </c>
      <c r="D550" s="592" t="s">
        <v>6199</v>
      </c>
      <c r="G550" s="583" t="s">
        <v>6200</v>
      </c>
      <c r="N550" s="584" t="s">
        <v>6315</v>
      </c>
    </row>
    <row r="551" spans="1:14" ht="195" hidden="1" x14ac:dyDescent="0.25">
      <c r="A551" s="589" t="s">
        <v>6316</v>
      </c>
      <c r="B551" s="593">
        <v>5042008177</v>
      </c>
      <c r="C551" s="592" t="s">
        <v>3400</v>
      </c>
      <c r="D551" s="592" t="s">
        <v>6199</v>
      </c>
      <c r="G551" s="583" t="s">
        <v>6200</v>
      </c>
      <c r="N551" s="584" t="s">
        <v>6317</v>
      </c>
    </row>
    <row r="552" spans="1:14" ht="195" hidden="1" x14ac:dyDescent="0.25">
      <c r="A552" s="589" t="s">
        <v>6318</v>
      </c>
      <c r="B552" s="593">
        <v>5042007649</v>
      </c>
      <c r="C552" s="592" t="s">
        <v>3400</v>
      </c>
      <c r="D552" s="592" t="s">
        <v>6199</v>
      </c>
      <c r="G552" s="583" t="s">
        <v>6200</v>
      </c>
      <c r="N552" s="584" t="s">
        <v>6294</v>
      </c>
    </row>
    <row r="553" spans="1:14" ht="45" hidden="1" x14ac:dyDescent="0.25">
      <c r="A553" s="589" t="s">
        <v>6319</v>
      </c>
      <c r="B553" s="593">
        <v>7702714464</v>
      </c>
      <c r="C553" s="592" t="s">
        <v>3400</v>
      </c>
      <c r="D553" s="592" t="s">
        <v>6199</v>
      </c>
      <c r="G553" s="583" t="s">
        <v>6200</v>
      </c>
      <c r="N553" s="584" t="s">
        <v>6320</v>
      </c>
    </row>
    <row r="554" spans="1:14" ht="45" hidden="1" x14ac:dyDescent="0.25">
      <c r="A554" s="589" t="s">
        <v>6321</v>
      </c>
      <c r="B554" s="593">
        <v>5042128330</v>
      </c>
      <c r="C554" s="592" t="s">
        <v>3400</v>
      </c>
      <c r="D554" s="592" t="s">
        <v>6199</v>
      </c>
      <c r="G554" s="583" t="s">
        <v>6200</v>
      </c>
      <c r="N554" s="584" t="s">
        <v>6322</v>
      </c>
    </row>
    <row r="555" spans="1:14" ht="60" hidden="1" x14ac:dyDescent="0.25">
      <c r="A555" s="589" t="s">
        <v>6323</v>
      </c>
      <c r="B555" s="593">
        <v>5042127880</v>
      </c>
      <c r="C555" s="592" t="s">
        <v>3400</v>
      </c>
      <c r="D555" s="592" t="s">
        <v>6199</v>
      </c>
      <c r="G555" s="583" t="s">
        <v>6200</v>
      </c>
      <c r="N555" s="584" t="s">
        <v>6324</v>
      </c>
    </row>
    <row r="556" spans="1:14" ht="60" hidden="1" x14ac:dyDescent="0.25">
      <c r="A556" s="589" t="s">
        <v>6325</v>
      </c>
      <c r="B556" s="593">
        <v>5042116969</v>
      </c>
      <c r="C556" s="592" t="s">
        <v>3400</v>
      </c>
      <c r="D556" s="592" t="s">
        <v>6199</v>
      </c>
      <c r="G556" s="583" t="s">
        <v>6200</v>
      </c>
      <c r="N556" s="584" t="s">
        <v>6326</v>
      </c>
    </row>
    <row r="557" spans="1:14" ht="45" hidden="1" x14ac:dyDescent="0.25">
      <c r="A557" s="589" t="s">
        <v>6327</v>
      </c>
      <c r="B557" s="593">
        <v>5042107650</v>
      </c>
      <c r="C557" s="592" t="s">
        <v>3400</v>
      </c>
      <c r="D557" s="592" t="s">
        <v>6199</v>
      </c>
      <c r="G557" s="583" t="s">
        <v>6200</v>
      </c>
      <c r="N557" s="584" t="s">
        <v>6328</v>
      </c>
    </row>
    <row r="558" spans="1:14" ht="60" hidden="1" x14ac:dyDescent="0.25">
      <c r="A558" s="589" t="s">
        <v>6329</v>
      </c>
      <c r="B558" s="593">
        <v>5042098780</v>
      </c>
      <c r="C558" s="592" t="s">
        <v>3400</v>
      </c>
      <c r="D558" s="592" t="s">
        <v>6199</v>
      </c>
      <c r="G558" s="583" t="s">
        <v>6200</v>
      </c>
      <c r="N558" s="584" t="s">
        <v>6330</v>
      </c>
    </row>
    <row r="559" spans="1:14" ht="45" hidden="1" x14ac:dyDescent="0.25">
      <c r="A559" s="589" t="s">
        <v>6331</v>
      </c>
      <c r="B559" s="593">
        <v>5042075977</v>
      </c>
      <c r="C559" s="592" t="s">
        <v>3400</v>
      </c>
      <c r="D559" s="592" t="s">
        <v>6199</v>
      </c>
      <c r="G559" s="583" t="s">
        <v>6200</v>
      </c>
      <c r="N559" s="584" t="s">
        <v>6332</v>
      </c>
    </row>
    <row r="560" spans="1:14" ht="60" hidden="1" x14ac:dyDescent="0.25">
      <c r="A560" s="589" t="s">
        <v>6333</v>
      </c>
      <c r="B560" s="593">
        <v>5042067359</v>
      </c>
      <c r="C560" s="592" t="s">
        <v>3400</v>
      </c>
      <c r="D560" s="592" t="s">
        <v>6199</v>
      </c>
      <c r="G560" s="583" t="s">
        <v>6200</v>
      </c>
      <c r="N560" s="584" t="s">
        <v>6334</v>
      </c>
    </row>
    <row r="561" spans="1:14" ht="60" hidden="1" x14ac:dyDescent="0.25">
      <c r="A561" s="589" t="s">
        <v>6335</v>
      </c>
      <c r="B561" s="593">
        <v>5042053483</v>
      </c>
      <c r="C561" s="592" t="s">
        <v>3400</v>
      </c>
      <c r="D561" s="592" t="s">
        <v>6199</v>
      </c>
      <c r="G561" s="583" t="s">
        <v>6200</v>
      </c>
      <c r="N561" s="584" t="s">
        <v>6336</v>
      </c>
    </row>
    <row r="562" spans="1:14" ht="165" hidden="1" x14ac:dyDescent="0.25">
      <c r="A562" s="589" t="s">
        <v>6337</v>
      </c>
      <c r="B562" s="593">
        <v>5042052747</v>
      </c>
      <c r="C562" s="592" t="s">
        <v>3400</v>
      </c>
      <c r="D562" s="592" t="s">
        <v>6199</v>
      </c>
      <c r="G562" s="583" t="s">
        <v>6200</v>
      </c>
      <c r="N562" s="584" t="s">
        <v>6338</v>
      </c>
    </row>
    <row r="563" spans="1:14" ht="180" hidden="1" x14ac:dyDescent="0.25">
      <c r="A563" s="589" t="s">
        <v>6339</v>
      </c>
      <c r="B563" s="593">
        <v>5042052666</v>
      </c>
      <c r="C563" s="592" t="s">
        <v>3400</v>
      </c>
      <c r="D563" s="592" t="s">
        <v>6199</v>
      </c>
      <c r="G563" s="583" t="s">
        <v>6200</v>
      </c>
      <c r="N563" s="584" t="s">
        <v>6340</v>
      </c>
    </row>
    <row r="564" spans="1:14" ht="60" hidden="1" x14ac:dyDescent="0.25">
      <c r="A564" s="589" t="s">
        <v>6341</v>
      </c>
      <c r="B564" s="593">
        <v>5042050394</v>
      </c>
      <c r="C564" s="592" t="s">
        <v>3400</v>
      </c>
      <c r="D564" s="592" t="s">
        <v>6199</v>
      </c>
      <c r="G564" s="583" t="s">
        <v>6200</v>
      </c>
      <c r="N564" s="584" t="s">
        <v>6342</v>
      </c>
    </row>
    <row r="565" spans="1:14" ht="60" hidden="1" x14ac:dyDescent="0.25">
      <c r="A565" s="589" t="s">
        <v>6343</v>
      </c>
      <c r="B565" s="593">
        <v>5042050387</v>
      </c>
      <c r="C565" s="592" t="s">
        <v>3400</v>
      </c>
      <c r="D565" s="592" t="s">
        <v>6199</v>
      </c>
      <c r="G565" s="583" t="s">
        <v>6200</v>
      </c>
      <c r="N565" s="584" t="s">
        <v>6255</v>
      </c>
    </row>
    <row r="566" spans="1:14" ht="60" hidden="1" x14ac:dyDescent="0.25">
      <c r="A566" s="589" t="s">
        <v>6344</v>
      </c>
      <c r="B566" s="593">
        <v>5042045926</v>
      </c>
      <c r="C566" s="592" t="s">
        <v>3400</v>
      </c>
      <c r="D566" s="592" t="s">
        <v>6199</v>
      </c>
      <c r="G566" s="583" t="s">
        <v>6200</v>
      </c>
      <c r="N566" s="584" t="s">
        <v>6345</v>
      </c>
    </row>
    <row r="567" spans="1:14" ht="60" hidden="1" x14ac:dyDescent="0.25">
      <c r="A567" s="589" t="s">
        <v>6346</v>
      </c>
      <c r="B567" s="593">
        <v>5042045323</v>
      </c>
      <c r="C567" s="592" t="s">
        <v>3400</v>
      </c>
      <c r="D567" s="592" t="s">
        <v>6199</v>
      </c>
      <c r="G567" s="583" t="s">
        <v>6200</v>
      </c>
      <c r="N567" s="584" t="s">
        <v>6347</v>
      </c>
    </row>
    <row r="568" spans="1:14" ht="45" hidden="1" x14ac:dyDescent="0.25">
      <c r="A568" s="589" t="s">
        <v>6348</v>
      </c>
      <c r="B568" s="593">
        <v>5042023866</v>
      </c>
      <c r="C568" s="592" t="s">
        <v>3400</v>
      </c>
      <c r="D568" s="592" t="s">
        <v>6199</v>
      </c>
      <c r="G568" s="583" t="s">
        <v>6200</v>
      </c>
      <c r="N568" s="584" t="s">
        <v>6332</v>
      </c>
    </row>
    <row r="569" spans="1:14" ht="60" hidden="1" x14ac:dyDescent="0.25">
      <c r="A569" s="589" t="s">
        <v>6349</v>
      </c>
      <c r="B569" s="593">
        <v>5042023672</v>
      </c>
      <c r="C569" s="592" t="s">
        <v>3400</v>
      </c>
      <c r="D569" s="592" t="s">
        <v>6199</v>
      </c>
      <c r="G569" s="583" t="s">
        <v>6200</v>
      </c>
      <c r="N569" s="584" t="s">
        <v>6350</v>
      </c>
    </row>
    <row r="570" spans="1:14" ht="180" hidden="1" x14ac:dyDescent="0.25">
      <c r="A570" s="589" t="s">
        <v>6351</v>
      </c>
      <c r="B570" s="593">
        <v>5042022742</v>
      </c>
      <c r="C570" s="592" t="s">
        <v>3400</v>
      </c>
      <c r="D570" s="592" t="s">
        <v>6199</v>
      </c>
      <c r="G570" s="583" t="s">
        <v>6200</v>
      </c>
      <c r="N570" s="584" t="s">
        <v>6352</v>
      </c>
    </row>
    <row r="571" spans="1:14" ht="60" hidden="1" x14ac:dyDescent="0.25">
      <c r="A571" s="589" t="s">
        <v>6353</v>
      </c>
      <c r="B571" s="593">
        <v>5042022566</v>
      </c>
      <c r="C571" s="592" t="s">
        <v>3400</v>
      </c>
      <c r="D571" s="592" t="s">
        <v>6199</v>
      </c>
      <c r="G571" s="583" t="s">
        <v>6200</v>
      </c>
      <c r="N571" s="584" t="s">
        <v>6345</v>
      </c>
    </row>
    <row r="572" spans="1:14" ht="60" hidden="1" x14ac:dyDescent="0.25">
      <c r="A572" s="589" t="s">
        <v>6354</v>
      </c>
      <c r="B572" s="593">
        <v>5042022333</v>
      </c>
      <c r="C572" s="592" t="s">
        <v>3400</v>
      </c>
      <c r="D572" s="592" t="s">
        <v>6199</v>
      </c>
      <c r="G572" s="583" t="s">
        <v>6200</v>
      </c>
      <c r="N572" s="584" t="s">
        <v>6355</v>
      </c>
    </row>
    <row r="573" spans="1:14" ht="195" hidden="1" x14ac:dyDescent="0.25">
      <c r="A573" s="589" t="s">
        <v>6356</v>
      </c>
      <c r="B573" s="593">
        <v>5042021259</v>
      </c>
      <c r="C573" s="592" t="s">
        <v>3400</v>
      </c>
      <c r="D573" s="592" t="s">
        <v>6199</v>
      </c>
      <c r="G573" s="583" t="s">
        <v>6200</v>
      </c>
      <c r="N573" s="584" t="s">
        <v>6357</v>
      </c>
    </row>
    <row r="574" spans="1:14" ht="60" hidden="1" x14ac:dyDescent="0.25">
      <c r="A574" s="589" t="s">
        <v>6358</v>
      </c>
      <c r="B574" s="593">
        <v>5042020640</v>
      </c>
      <c r="C574" s="592" t="s">
        <v>3400</v>
      </c>
      <c r="D574" s="592" t="s">
        <v>6199</v>
      </c>
      <c r="G574" s="583" t="s">
        <v>6200</v>
      </c>
      <c r="N574" s="584" t="s">
        <v>6359</v>
      </c>
    </row>
    <row r="575" spans="1:14" ht="195" hidden="1" x14ac:dyDescent="0.25">
      <c r="A575" s="589" t="s">
        <v>6360</v>
      </c>
      <c r="B575" s="593">
        <v>5042018464</v>
      </c>
      <c r="C575" s="592" t="s">
        <v>3400</v>
      </c>
      <c r="D575" s="592" t="s">
        <v>6199</v>
      </c>
      <c r="G575" s="583" t="s">
        <v>6200</v>
      </c>
      <c r="N575" s="584" t="s">
        <v>6361</v>
      </c>
    </row>
    <row r="576" spans="1:14" ht="60" hidden="1" x14ac:dyDescent="0.25">
      <c r="A576" s="590" t="s">
        <v>6362</v>
      </c>
      <c r="B576" s="594">
        <v>5042015375</v>
      </c>
      <c r="C576" s="595" t="s">
        <v>3400</v>
      </c>
      <c r="D576" s="595" t="s">
        <v>6199</v>
      </c>
      <c r="E576" s="586"/>
      <c r="F576" s="586"/>
      <c r="G576" s="586" t="s">
        <v>6200</v>
      </c>
      <c r="H576" s="586"/>
      <c r="I576" s="586"/>
      <c r="J576" s="586"/>
      <c r="K576" s="586"/>
      <c r="L576" s="586"/>
      <c r="M576" s="586"/>
      <c r="N576" s="587" t="s">
        <v>6355</v>
      </c>
    </row>
  </sheetData>
  <autoFilter ref="A1:N576">
    <filterColumn colId="4">
      <filters>
        <filter val="СНТ Росток, Станционная улица, микрорайон Семхоз, Сергиев Посад, Московская область"/>
      </filters>
    </filterColumn>
  </autoFilter>
  <customSheetViews>
    <customSheetView guid="{F9E77D3E-9512-4655-8DC5-CBCB6D76B9C5}">
      <pageMargins left="0.7" right="0.7" top="0.75" bottom="0.75" header="0.3" footer="0.3"/>
    </customSheetView>
    <customSheetView guid="{6EC6FC78-CAF0-4B41-BCBC-C0FF1BFCA410}">
      <pageMargins left="0.7" right="0.7" top="0.75" bottom="0.75" header="0.3" footer="0.3"/>
    </customSheetView>
    <customSheetView guid="{EBBD5757-E7AD-4688-ABF4-2AE9E930BC4B}" filter="1" showAutoFilter="1">
      <selection activeCell="P2" sqref="P2"/>
      <pageMargins left="0.7" right="0.7" top="0.75" bottom="0.75" header="0.3" footer="0.3"/>
      <autoFilter ref="A1:N576">
        <filterColumn colId="4">
          <filters>
            <filter val="СНТ Росток, Станционная улица, микрорайон Семхоз, Сергиев Посад, Московская область"/>
          </filters>
        </filterColumn>
      </autoFilter>
    </customSheetView>
    <customSheetView guid="{60861627-6CD5-4083-8CA7-D44B15F4A9CE}" filter="1" showAutoFilter="1">
      <selection activeCell="P2" sqref="P2"/>
      <pageMargins left="0.7" right="0.7" top="0.75" bottom="0.75" header="0.3" footer="0.3"/>
      <autoFilter ref="A1:N576">
        <filterColumn colId="4">
          <filters>
            <filter val="СНТ Росток, Станционная улица, микрорайон Семхоз, Сергиев Посад, Московская область"/>
          </filters>
        </filterColumn>
      </autoFilter>
    </customSheetView>
  </customSheetView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filterMode="1"/>
  <dimension ref="A2:AJ1349"/>
  <sheetViews>
    <sheetView workbookViewId="0">
      <selection activeCell="D1369" sqref="D1369"/>
    </sheetView>
  </sheetViews>
  <sheetFormatPr defaultRowHeight="15" x14ac:dyDescent="0.25"/>
  <cols>
    <col min="1" max="1" width="14" customWidth="1"/>
    <col min="2" max="2" width="11.5703125" style="464" customWidth="1"/>
    <col min="3" max="3" width="65" style="463" customWidth="1"/>
    <col min="4" max="4" width="36" style="464" customWidth="1"/>
    <col min="5" max="5" width="52.5703125" style="574" customWidth="1"/>
    <col min="6" max="6" width="11.42578125" style="463" customWidth="1"/>
    <col min="7" max="7" width="15" style="574" customWidth="1"/>
    <col min="8" max="8" width="16.140625" style="486" customWidth="1"/>
    <col min="9" max="9" width="20.140625" style="463" customWidth="1"/>
    <col min="10" max="10" width="11.28515625" style="463" customWidth="1"/>
    <col min="11" max="11" width="59.28515625" style="486" customWidth="1"/>
    <col min="12" max="12" width="24.42578125" style="574" customWidth="1"/>
    <col min="13" max="13" width="29.85546875" style="574" customWidth="1"/>
    <col min="14" max="14" width="36" style="463" customWidth="1"/>
    <col min="15" max="15" width="15.7109375" style="483" customWidth="1"/>
    <col min="16" max="18" width="9.140625" style="463" customWidth="1"/>
    <col min="19" max="19" width="12" style="463" customWidth="1"/>
    <col min="20" max="24" width="9.140625" style="463"/>
    <col min="25" max="25" width="11.5703125" style="463" customWidth="1"/>
    <col min="26" max="26" width="23.140625" style="463" customWidth="1"/>
    <col min="27" max="27" width="13.28515625" hidden="1" customWidth="1"/>
    <col min="28" max="28" width="13.140625" hidden="1" customWidth="1"/>
    <col min="29" max="29" width="17.42578125" hidden="1" customWidth="1"/>
    <col min="30" max="30" width="16" hidden="1" customWidth="1"/>
    <col min="31" max="31" width="29.42578125" hidden="1" customWidth="1"/>
    <col min="32" max="32" width="19" hidden="1" customWidth="1"/>
    <col min="33" max="33" width="9.140625" hidden="1" customWidth="1"/>
    <col min="34" max="35" width="21" customWidth="1"/>
    <col min="36" max="36" width="48.140625" style="464" customWidth="1"/>
  </cols>
  <sheetData>
    <row r="2" spans="2:36" x14ac:dyDescent="0.25">
      <c r="B2" s="1294" t="s">
        <v>1523</v>
      </c>
      <c r="C2" s="1295"/>
      <c r="D2" s="1296"/>
      <c r="AJ2" s="599"/>
    </row>
    <row r="3" spans="2:36" x14ac:dyDescent="0.25">
      <c r="D3" s="465"/>
      <c r="E3" s="575"/>
      <c r="F3" s="466"/>
      <c r="G3" s="575"/>
      <c r="H3" s="487"/>
      <c r="I3" s="466"/>
      <c r="J3" s="466"/>
      <c r="K3" s="487"/>
      <c r="L3" s="575"/>
      <c r="M3" s="575"/>
      <c r="N3" s="466"/>
      <c r="O3" s="484"/>
      <c r="P3" s="466"/>
      <c r="Q3" s="466"/>
      <c r="R3" s="466"/>
      <c r="S3" s="466"/>
      <c r="T3" s="466"/>
      <c r="U3" s="466"/>
      <c r="V3" s="466"/>
      <c r="W3" s="466"/>
      <c r="X3" s="466"/>
      <c r="Y3" s="466"/>
      <c r="Z3" s="466"/>
      <c r="AA3" s="439"/>
      <c r="AB3" s="439"/>
      <c r="AC3" s="439"/>
      <c r="AD3" s="439"/>
      <c r="AE3" s="439"/>
      <c r="AF3" s="439"/>
      <c r="AJ3" s="465"/>
    </row>
    <row r="4" spans="2:36" x14ac:dyDescent="0.25">
      <c r="B4" s="1104" t="s">
        <v>0</v>
      </c>
      <c r="C4" s="1104" t="s">
        <v>1</v>
      </c>
      <c r="D4" s="1104" t="s">
        <v>2</v>
      </c>
      <c r="E4" s="1094" t="s">
        <v>4</v>
      </c>
      <c r="F4" s="1094" t="s">
        <v>7645</v>
      </c>
      <c r="G4" s="1094" t="s">
        <v>2742</v>
      </c>
      <c r="H4" s="1110" t="s">
        <v>592</v>
      </c>
      <c r="I4" s="1104" t="s">
        <v>748</v>
      </c>
      <c r="J4" s="1094" t="s">
        <v>6596</v>
      </c>
      <c r="K4" s="1104" t="s">
        <v>6363</v>
      </c>
      <c r="L4" s="1094" t="s">
        <v>3400</v>
      </c>
      <c r="M4" s="1094" t="s">
        <v>6378</v>
      </c>
      <c r="N4" s="1094" t="s">
        <v>2236</v>
      </c>
      <c r="O4" s="1097" t="s">
        <v>593</v>
      </c>
      <c r="P4" s="1097"/>
      <c r="Q4" s="1097"/>
      <c r="R4" s="1097"/>
      <c r="S4" s="1097"/>
      <c r="T4" s="1097"/>
      <c r="U4" s="1097"/>
      <c r="V4" s="1097"/>
      <c r="W4" s="1097"/>
      <c r="X4" s="1097"/>
      <c r="Y4" s="1097"/>
      <c r="Z4" s="576"/>
      <c r="AA4" s="1297" t="s">
        <v>1514</v>
      </c>
      <c r="AB4" s="1297"/>
      <c r="AC4" s="1297" t="s">
        <v>1514</v>
      </c>
      <c r="AD4" s="1297"/>
      <c r="AE4" s="1297" t="s">
        <v>1514</v>
      </c>
      <c r="AF4" s="1297"/>
      <c r="AG4" s="144"/>
      <c r="AH4" s="1302" t="s">
        <v>2237</v>
      </c>
      <c r="AI4" s="1298" t="s">
        <v>2238</v>
      </c>
      <c r="AJ4" s="1104" t="s">
        <v>2735</v>
      </c>
    </row>
    <row r="5" spans="2:36" hidden="1" x14ac:dyDescent="0.25">
      <c r="B5" s="1105"/>
      <c r="C5" s="1105"/>
      <c r="D5" s="1105"/>
      <c r="E5" s="1095"/>
      <c r="F5" s="1095"/>
      <c r="G5" s="1095"/>
      <c r="H5" s="1111"/>
      <c r="I5" s="1105"/>
      <c r="J5" s="1095"/>
      <c r="K5" s="1105"/>
      <c r="L5" s="1095"/>
      <c r="M5" s="1095"/>
      <c r="N5" s="1095"/>
      <c r="O5" s="1100" t="s">
        <v>594</v>
      </c>
      <c r="P5" s="1089" t="s">
        <v>595</v>
      </c>
      <c r="Q5" s="1089"/>
      <c r="R5" s="1089"/>
      <c r="S5" s="1089"/>
      <c r="T5" s="1097" t="s">
        <v>596</v>
      </c>
      <c r="U5" s="1097"/>
      <c r="V5" s="1097"/>
      <c r="W5" s="1097"/>
      <c r="X5" s="1097"/>
      <c r="Y5" s="1097"/>
      <c r="Z5" s="576"/>
      <c r="AA5" s="1297" t="s">
        <v>1517</v>
      </c>
      <c r="AB5" s="1297"/>
      <c r="AC5" s="1297" t="s">
        <v>1518</v>
      </c>
      <c r="AD5" s="1297"/>
      <c r="AE5" s="1297" t="s">
        <v>836</v>
      </c>
      <c r="AF5" s="1297"/>
      <c r="AG5" s="144"/>
      <c r="AH5" s="1302"/>
      <c r="AI5" s="1303"/>
      <c r="AJ5" s="1105"/>
    </row>
    <row r="6" spans="2:36" hidden="1" x14ac:dyDescent="0.25">
      <c r="B6" s="1105"/>
      <c r="C6" s="1105"/>
      <c r="D6" s="1105"/>
      <c r="E6" s="1095"/>
      <c r="F6" s="1095"/>
      <c r="G6" s="1095"/>
      <c r="H6" s="1111"/>
      <c r="I6" s="1105"/>
      <c r="J6" s="1095"/>
      <c r="K6" s="1105"/>
      <c r="L6" s="1095"/>
      <c r="M6" s="1095"/>
      <c r="N6" s="1095"/>
      <c r="O6" s="1100"/>
      <c r="P6" s="1089" t="s">
        <v>8</v>
      </c>
      <c r="Q6" s="1089" t="s">
        <v>597</v>
      </c>
      <c r="R6" s="1089" t="s">
        <v>1062</v>
      </c>
      <c r="S6" s="1300" t="s">
        <v>1524</v>
      </c>
      <c r="T6" s="1088" t="s">
        <v>598</v>
      </c>
      <c r="U6" s="1088" t="s">
        <v>599</v>
      </c>
      <c r="V6" s="1088" t="s">
        <v>600</v>
      </c>
      <c r="W6" s="1088" t="s">
        <v>1063</v>
      </c>
      <c r="X6" s="1088" t="s">
        <v>601</v>
      </c>
      <c r="Y6" s="1301" t="s">
        <v>661</v>
      </c>
      <c r="Z6" s="1093" t="s">
        <v>602</v>
      </c>
      <c r="AA6" s="1298" t="s">
        <v>1515</v>
      </c>
      <c r="AB6" s="1298" t="s">
        <v>1516</v>
      </c>
      <c r="AC6" s="1298" t="s">
        <v>1515</v>
      </c>
      <c r="AD6" s="1298" t="s">
        <v>1516</v>
      </c>
      <c r="AE6" s="1298" t="s">
        <v>1515</v>
      </c>
      <c r="AF6" s="1298" t="s">
        <v>1516</v>
      </c>
      <c r="AG6" s="144"/>
      <c r="AH6" s="1302"/>
      <c r="AI6" s="1303"/>
      <c r="AJ6" s="1105"/>
    </row>
    <row r="7" spans="2:36" hidden="1" x14ac:dyDescent="0.25">
      <c r="B7" s="1106"/>
      <c r="C7" s="1106"/>
      <c r="D7" s="1106"/>
      <c r="E7" s="1096"/>
      <c r="F7" s="1096"/>
      <c r="G7" s="1096"/>
      <c r="H7" s="1112"/>
      <c r="I7" s="1106"/>
      <c r="J7" s="1096"/>
      <c r="K7" s="1106"/>
      <c r="L7" s="1096"/>
      <c r="M7" s="1096"/>
      <c r="N7" s="1096"/>
      <c r="O7" s="1100"/>
      <c r="P7" s="1089"/>
      <c r="Q7" s="1089"/>
      <c r="R7" s="1089"/>
      <c r="S7" s="1300"/>
      <c r="T7" s="1088"/>
      <c r="U7" s="1088"/>
      <c r="V7" s="1088"/>
      <c r="W7" s="1088"/>
      <c r="X7" s="1088"/>
      <c r="Y7" s="1301"/>
      <c r="Z7" s="1093"/>
      <c r="AA7" s="1299"/>
      <c r="AB7" s="1299"/>
      <c r="AC7" s="1299"/>
      <c r="AD7" s="1299"/>
      <c r="AE7" s="1299"/>
      <c r="AF7" s="1299"/>
      <c r="AG7" s="144"/>
      <c r="AH7" s="1302"/>
      <c r="AI7" s="1299"/>
      <c r="AJ7" s="1106"/>
    </row>
    <row r="8" spans="2:36" hidden="1" x14ac:dyDescent="0.25">
      <c r="B8" s="653"/>
      <c r="C8" s="653">
        <v>1</v>
      </c>
      <c r="D8" s="653">
        <v>2</v>
      </c>
      <c r="E8" s="651">
        <v>8</v>
      </c>
      <c r="F8" s="653">
        <v>4</v>
      </c>
      <c r="G8" s="651"/>
      <c r="H8" s="653">
        <v>7</v>
      </c>
      <c r="I8" s="653">
        <v>3</v>
      </c>
      <c r="J8" s="653">
        <v>5</v>
      </c>
      <c r="K8" s="653">
        <v>6</v>
      </c>
      <c r="L8" s="651">
        <v>9</v>
      </c>
      <c r="M8" s="596">
        <v>10</v>
      </c>
      <c r="N8" s="653">
        <v>11</v>
      </c>
      <c r="O8" s="653">
        <v>12</v>
      </c>
      <c r="P8" s="653">
        <v>13</v>
      </c>
      <c r="Q8" s="653">
        <v>14</v>
      </c>
      <c r="R8" s="653">
        <v>15</v>
      </c>
      <c r="S8" s="653">
        <v>16</v>
      </c>
      <c r="T8" s="653">
        <v>17</v>
      </c>
      <c r="U8" s="653">
        <v>18</v>
      </c>
      <c r="V8" s="653">
        <v>19</v>
      </c>
      <c r="W8" s="653">
        <v>20</v>
      </c>
      <c r="X8" s="653">
        <v>21</v>
      </c>
      <c r="Y8" s="653">
        <v>22</v>
      </c>
      <c r="Z8" s="653">
        <v>23</v>
      </c>
      <c r="AA8" s="653">
        <v>21</v>
      </c>
      <c r="AB8" s="653">
        <v>22</v>
      </c>
      <c r="AC8" s="653">
        <v>23</v>
      </c>
      <c r="AD8" s="653">
        <v>24</v>
      </c>
      <c r="AE8" s="653">
        <v>25</v>
      </c>
      <c r="AF8" s="653">
        <v>26</v>
      </c>
      <c r="AG8" s="653">
        <v>27</v>
      </c>
      <c r="AH8" s="653">
        <v>24</v>
      </c>
      <c r="AI8" s="653">
        <v>25</v>
      </c>
      <c r="AJ8" s="653"/>
    </row>
    <row r="9" spans="2:36" hidden="1" x14ac:dyDescent="0.25">
      <c r="B9" s="602">
        <v>1</v>
      </c>
      <c r="C9" s="603" t="s">
        <v>1308</v>
      </c>
      <c r="D9" s="600" t="s">
        <v>874</v>
      </c>
      <c r="E9" s="605" t="s">
        <v>1022</v>
      </c>
      <c r="F9" s="600" t="s">
        <v>1104</v>
      </c>
      <c r="G9" s="605"/>
      <c r="H9" s="600"/>
      <c r="I9" s="600" t="s">
        <v>214</v>
      </c>
      <c r="J9" s="604">
        <v>1</v>
      </c>
      <c r="K9" s="600" t="s">
        <v>1745</v>
      </c>
      <c r="L9" s="601"/>
      <c r="M9" s="601"/>
      <c r="N9" s="638" t="s">
        <v>2276</v>
      </c>
      <c r="O9" s="600">
        <v>5.3</v>
      </c>
      <c r="P9" s="600">
        <v>1</v>
      </c>
      <c r="Q9" s="600">
        <v>2</v>
      </c>
      <c r="R9" s="600"/>
      <c r="S9" s="600"/>
      <c r="T9" s="600">
        <v>1</v>
      </c>
      <c r="U9" s="600">
        <v>1</v>
      </c>
      <c r="V9" s="600">
        <v>1</v>
      </c>
      <c r="W9" s="600">
        <v>1</v>
      </c>
      <c r="X9" s="600"/>
      <c r="Y9" s="600" t="s">
        <v>1695</v>
      </c>
      <c r="Z9" s="600">
        <v>0</v>
      </c>
      <c r="AA9" s="600"/>
      <c r="AB9" s="600"/>
      <c r="AC9" s="600"/>
      <c r="AD9" s="600"/>
      <c r="AE9" s="600"/>
      <c r="AF9" s="600"/>
      <c r="AG9" s="600"/>
      <c r="AH9" s="600"/>
      <c r="AI9" s="600"/>
      <c r="AJ9" s="600"/>
    </row>
    <row r="10" spans="2:36" ht="45" hidden="1" x14ac:dyDescent="0.25">
      <c r="B10" s="602">
        <v>2</v>
      </c>
      <c r="C10" s="603" t="s">
        <v>1307</v>
      </c>
      <c r="D10" s="600" t="s">
        <v>872</v>
      </c>
      <c r="E10" s="605" t="s">
        <v>1021</v>
      </c>
      <c r="F10" s="600" t="s">
        <v>1104</v>
      </c>
      <c r="G10" s="605"/>
      <c r="H10" s="600"/>
      <c r="I10" s="600" t="s">
        <v>214</v>
      </c>
      <c r="J10" s="604">
        <v>1</v>
      </c>
      <c r="K10" s="600" t="s">
        <v>1745</v>
      </c>
      <c r="L10" s="601" t="s">
        <v>6512</v>
      </c>
      <c r="M10" s="601"/>
      <c r="N10" s="601"/>
      <c r="O10" s="600">
        <v>5.3</v>
      </c>
      <c r="P10" s="600">
        <v>2</v>
      </c>
      <c r="Q10" s="600">
        <v>1</v>
      </c>
      <c r="R10" s="600"/>
      <c r="S10" s="600"/>
      <c r="T10" s="600">
        <v>1</v>
      </c>
      <c r="U10" s="600">
        <v>0</v>
      </c>
      <c r="V10" s="600">
        <v>1</v>
      </c>
      <c r="W10" s="600">
        <v>1</v>
      </c>
      <c r="X10" s="600"/>
      <c r="Y10" s="600" t="s">
        <v>663</v>
      </c>
      <c r="Z10" s="600">
        <v>0</v>
      </c>
      <c r="AA10" s="600"/>
      <c r="AB10" s="600"/>
      <c r="AC10" s="600"/>
      <c r="AD10" s="600"/>
      <c r="AE10" s="600"/>
      <c r="AF10" s="600"/>
      <c r="AG10" s="600"/>
      <c r="AH10" s="600"/>
      <c r="AI10" s="600"/>
      <c r="AJ10" s="600"/>
    </row>
    <row r="11" spans="2:36" ht="45" hidden="1" x14ac:dyDescent="0.25">
      <c r="B11" s="602">
        <v>3</v>
      </c>
      <c r="C11" s="603" t="s">
        <v>1735</v>
      </c>
      <c r="D11" s="600" t="s">
        <v>2551</v>
      </c>
      <c r="E11" s="605" t="s">
        <v>1055</v>
      </c>
      <c r="F11" s="600" t="s">
        <v>1105</v>
      </c>
      <c r="G11" s="605"/>
      <c r="H11" s="600" t="s">
        <v>813</v>
      </c>
      <c r="I11" s="600" t="s">
        <v>214</v>
      </c>
      <c r="J11" s="604">
        <v>0</v>
      </c>
      <c r="K11" s="600" t="s">
        <v>813</v>
      </c>
      <c r="L11" s="601"/>
      <c r="M11" s="601"/>
      <c r="N11" s="601"/>
      <c r="O11" s="600">
        <v>33</v>
      </c>
      <c r="P11" s="600">
        <v>4</v>
      </c>
      <c r="Q11" s="600">
        <v>1</v>
      </c>
      <c r="R11" s="600"/>
      <c r="S11" s="600"/>
      <c r="T11" s="600">
        <v>1</v>
      </c>
      <c r="U11" s="600">
        <v>1</v>
      </c>
      <c r="V11" s="600">
        <v>1</v>
      </c>
      <c r="W11" s="600">
        <v>1</v>
      </c>
      <c r="X11" s="600"/>
      <c r="Y11" s="600" t="s">
        <v>663</v>
      </c>
      <c r="Z11" s="600">
        <v>0</v>
      </c>
      <c r="AA11" s="600"/>
      <c r="AB11" s="600"/>
      <c r="AC11" s="600"/>
      <c r="AD11" s="600"/>
      <c r="AE11" s="600"/>
      <c r="AF11" s="600"/>
      <c r="AG11" s="600"/>
      <c r="AH11" s="600"/>
      <c r="AI11" s="600"/>
      <c r="AJ11" s="600"/>
    </row>
    <row r="12" spans="2:36" hidden="1" x14ac:dyDescent="0.25">
      <c r="B12" s="602">
        <v>4</v>
      </c>
      <c r="C12" s="601" t="s">
        <v>2084</v>
      </c>
      <c r="D12" s="600" t="s">
        <v>889</v>
      </c>
      <c r="E12" s="605" t="s">
        <v>1038</v>
      </c>
      <c r="F12" s="600" t="s">
        <v>1104</v>
      </c>
      <c r="G12" s="605"/>
      <c r="H12" s="600"/>
      <c r="I12" s="600" t="s">
        <v>214</v>
      </c>
      <c r="J12" s="604">
        <v>1</v>
      </c>
      <c r="K12" s="600" t="s">
        <v>1745</v>
      </c>
      <c r="L12" s="601"/>
      <c r="M12" s="601"/>
      <c r="N12" s="638" t="s">
        <v>2277</v>
      </c>
      <c r="O12" s="600">
        <v>25</v>
      </c>
      <c r="P12" s="600">
        <v>0</v>
      </c>
      <c r="Q12" s="600">
        <v>1</v>
      </c>
      <c r="R12" s="600"/>
      <c r="S12" s="600">
        <v>1</v>
      </c>
      <c r="T12" s="600">
        <v>1</v>
      </c>
      <c r="U12" s="600">
        <v>0</v>
      </c>
      <c r="V12" s="600">
        <v>1</v>
      </c>
      <c r="W12" s="600">
        <v>1</v>
      </c>
      <c r="X12" s="600"/>
      <c r="Y12" s="600" t="s">
        <v>663</v>
      </c>
      <c r="Z12" s="600">
        <v>0</v>
      </c>
      <c r="AA12" s="600"/>
      <c r="AB12" s="600"/>
      <c r="AC12" s="600"/>
      <c r="AD12" s="600"/>
      <c r="AE12" s="600"/>
      <c r="AF12" s="600"/>
      <c r="AG12" s="600"/>
      <c r="AH12" s="600"/>
      <c r="AI12" s="600"/>
      <c r="AJ12" s="600"/>
    </row>
    <row r="13" spans="2:36" ht="45" hidden="1" x14ac:dyDescent="0.25">
      <c r="B13" s="602">
        <v>5</v>
      </c>
      <c r="C13" s="601" t="s">
        <v>2085</v>
      </c>
      <c r="D13" s="600" t="s">
        <v>2552</v>
      </c>
      <c r="E13" s="605" t="s">
        <v>2555</v>
      </c>
      <c r="F13" s="600" t="s">
        <v>1105</v>
      </c>
      <c r="G13" s="605"/>
      <c r="H13" s="600" t="s">
        <v>813</v>
      </c>
      <c r="I13" s="600" t="s">
        <v>214</v>
      </c>
      <c r="J13" s="604">
        <v>0</v>
      </c>
      <c r="K13" s="600" t="s">
        <v>813</v>
      </c>
      <c r="L13" s="601"/>
      <c r="M13" s="644" t="s">
        <v>7092</v>
      </c>
      <c r="N13" s="601"/>
      <c r="O13" s="600">
        <v>25</v>
      </c>
      <c r="P13" s="600">
        <v>0</v>
      </c>
      <c r="Q13" s="600">
        <v>0</v>
      </c>
      <c r="R13" s="600"/>
      <c r="S13" s="600">
        <v>1</v>
      </c>
      <c r="T13" s="600">
        <v>1</v>
      </c>
      <c r="U13" s="600">
        <v>0</v>
      </c>
      <c r="V13" s="600">
        <v>1</v>
      </c>
      <c r="W13" s="600">
        <v>1</v>
      </c>
      <c r="X13" s="600"/>
      <c r="Y13" s="600" t="s">
        <v>1695</v>
      </c>
      <c r="Z13" s="600">
        <v>0</v>
      </c>
      <c r="AA13" s="600"/>
      <c r="AB13" s="600"/>
      <c r="AC13" s="600"/>
      <c r="AD13" s="600"/>
      <c r="AE13" s="600"/>
      <c r="AF13" s="600"/>
      <c r="AG13" s="600"/>
      <c r="AH13" s="600"/>
      <c r="AI13" s="600"/>
      <c r="AJ13" s="600"/>
    </row>
    <row r="14" spans="2:36" ht="30" hidden="1" x14ac:dyDescent="0.25">
      <c r="B14" s="602">
        <v>6</v>
      </c>
      <c r="C14" s="603" t="s">
        <v>2662</v>
      </c>
      <c r="D14" s="600" t="s">
        <v>896</v>
      </c>
      <c r="E14" s="605" t="s">
        <v>2554</v>
      </c>
      <c r="F14" s="600" t="s">
        <v>1105</v>
      </c>
      <c r="G14" s="605"/>
      <c r="H14" s="600" t="s">
        <v>813</v>
      </c>
      <c r="I14" s="600" t="s">
        <v>214</v>
      </c>
      <c r="J14" s="604">
        <v>0</v>
      </c>
      <c r="K14" s="600" t="s">
        <v>813</v>
      </c>
      <c r="L14" s="601"/>
      <c r="M14" s="601"/>
      <c r="N14" s="601" t="s">
        <v>2663</v>
      </c>
      <c r="O14" s="600">
        <v>12.8</v>
      </c>
      <c r="P14" s="600">
        <v>3</v>
      </c>
      <c r="Q14" s="600">
        <v>2</v>
      </c>
      <c r="R14" s="600"/>
      <c r="S14" s="600"/>
      <c r="T14" s="600">
        <v>1</v>
      </c>
      <c r="U14" s="600">
        <v>0</v>
      </c>
      <c r="V14" s="600">
        <v>1</v>
      </c>
      <c r="W14" s="600">
        <v>1</v>
      </c>
      <c r="X14" s="600"/>
      <c r="Y14" s="600" t="s">
        <v>663</v>
      </c>
      <c r="Z14" s="600">
        <v>0</v>
      </c>
      <c r="AA14" s="600"/>
      <c r="AB14" s="600"/>
      <c r="AC14" s="600"/>
      <c r="AD14" s="600"/>
      <c r="AE14" s="600"/>
      <c r="AF14" s="600"/>
      <c r="AG14" s="600"/>
      <c r="AH14" s="600"/>
      <c r="AI14" s="600"/>
      <c r="AJ14" s="600"/>
    </row>
    <row r="15" spans="2:36" ht="30" hidden="1" x14ac:dyDescent="0.25">
      <c r="B15" s="602">
        <v>7</v>
      </c>
      <c r="C15" s="603" t="s">
        <v>1311</v>
      </c>
      <c r="D15" s="600" t="s">
        <v>877</v>
      </c>
      <c r="E15" s="605" t="s">
        <v>1029</v>
      </c>
      <c r="F15" s="600" t="s">
        <v>1104</v>
      </c>
      <c r="G15" s="605"/>
      <c r="H15" s="600"/>
      <c r="I15" s="600" t="s">
        <v>214</v>
      </c>
      <c r="J15" s="604">
        <v>1</v>
      </c>
      <c r="K15" s="600" t="s">
        <v>1745</v>
      </c>
      <c r="L15" s="601" t="s">
        <v>6511</v>
      </c>
      <c r="M15" s="601"/>
      <c r="N15" s="638" t="s">
        <v>2278</v>
      </c>
      <c r="O15" s="600">
        <v>19</v>
      </c>
      <c r="P15" s="600">
        <v>4</v>
      </c>
      <c r="Q15" s="600">
        <v>1</v>
      </c>
      <c r="R15" s="600"/>
      <c r="S15" s="600"/>
      <c r="T15" s="600">
        <v>1</v>
      </c>
      <c r="U15" s="600">
        <v>1</v>
      </c>
      <c r="V15" s="600">
        <v>1</v>
      </c>
      <c r="W15" s="600">
        <v>1</v>
      </c>
      <c r="X15" s="600"/>
      <c r="Y15" s="600" t="s">
        <v>663</v>
      </c>
      <c r="Z15" s="600">
        <v>0</v>
      </c>
      <c r="AA15" s="600"/>
      <c r="AB15" s="600"/>
      <c r="AC15" s="600"/>
      <c r="AD15" s="600"/>
      <c r="AE15" s="600"/>
      <c r="AF15" s="600"/>
      <c r="AG15" s="600"/>
      <c r="AH15" s="600"/>
      <c r="AI15" s="600"/>
      <c r="AJ15" s="600"/>
    </row>
    <row r="16" spans="2:36" ht="75" hidden="1" x14ac:dyDescent="0.25">
      <c r="B16" s="602">
        <v>8</v>
      </c>
      <c r="C16" s="603" t="s">
        <v>1639</v>
      </c>
      <c r="D16" s="600" t="s">
        <v>878</v>
      </c>
      <c r="E16" s="605" t="s">
        <v>1030</v>
      </c>
      <c r="F16" s="600" t="s">
        <v>1104</v>
      </c>
      <c r="G16" s="605"/>
      <c r="H16" s="600"/>
      <c r="I16" s="600" t="s">
        <v>214</v>
      </c>
      <c r="J16" s="604">
        <v>1</v>
      </c>
      <c r="K16" s="600" t="s">
        <v>1745</v>
      </c>
      <c r="L16" s="601"/>
      <c r="M16" s="644" t="s">
        <v>7069</v>
      </c>
      <c r="N16" s="601"/>
      <c r="O16" s="600">
        <v>15.8</v>
      </c>
      <c r="P16" s="600">
        <v>2</v>
      </c>
      <c r="Q16" s="600">
        <v>1</v>
      </c>
      <c r="R16" s="600"/>
      <c r="S16" s="600"/>
      <c r="T16" s="600">
        <v>1</v>
      </c>
      <c r="U16" s="600">
        <v>1</v>
      </c>
      <c r="V16" s="600">
        <v>1</v>
      </c>
      <c r="W16" s="600">
        <v>1</v>
      </c>
      <c r="X16" s="600"/>
      <c r="Y16" s="600" t="s">
        <v>1695</v>
      </c>
      <c r="Z16" s="600">
        <v>0</v>
      </c>
      <c r="AA16" s="600"/>
      <c r="AB16" s="600"/>
      <c r="AC16" s="600"/>
      <c r="AD16" s="600"/>
      <c r="AE16" s="600"/>
      <c r="AF16" s="600"/>
      <c r="AG16" s="600"/>
      <c r="AH16" s="600"/>
      <c r="AI16" s="600"/>
      <c r="AJ16" s="600"/>
    </row>
    <row r="17" spans="2:36" ht="45" hidden="1" x14ac:dyDescent="0.25">
      <c r="B17" s="602">
        <v>9</v>
      </c>
      <c r="C17" s="603" t="s">
        <v>1310</v>
      </c>
      <c r="D17" s="600" t="s">
        <v>876</v>
      </c>
      <c r="E17" s="605" t="s">
        <v>1028</v>
      </c>
      <c r="F17" s="600" t="s">
        <v>1104</v>
      </c>
      <c r="G17" s="605"/>
      <c r="H17" s="600"/>
      <c r="I17" s="600" t="s">
        <v>214</v>
      </c>
      <c r="J17" s="604">
        <v>1</v>
      </c>
      <c r="K17" s="600" t="s">
        <v>1745</v>
      </c>
      <c r="L17" s="601"/>
      <c r="M17" s="601"/>
      <c r="N17" s="646" t="s">
        <v>2279</v>
      </c>
      <c r="O17" s="600">
        <v>4.5</v>
      </c>
      <c r="P17" s="600">
        <v>2</v>
      </c>
      <c r="Q17" s="600">
        <v>1</v>
      </c>
      <c r="R17" s="600"/>
      <c r="S17" s="600"/>
      <c r="T17" s="600">
        <v>1</v>
      </c>
      <c r="U17" s="600">
        <v>0</v>
      </c>
      <c r="V17" s="600">
        <v>1</v>
      </c>
      <c r="W17" s="600">
        <v>1</v>
      </c>
      <c r="X17" s="600"/>
      <c r="Y17" s="600" t="s">
        <v>830</v>
      </c>
      <c r="Z17" s="600">
        <v>0</v>
      </c>
      <c r="AA17" s="600"/>
      <c r="AB17" s="600"/>
      <c r="AC17" s="600"/>
      <c r="AD17" s="600"/>
      <c r="AE17" s="600"/>
      <c r="AF17" s="600"/>
      <c r="AG17" s="600"/>
      <c r="AH17" s="600"/>
      <c r="AI17" s="600"/>
      <c r="AJ17" s="600"/>
    </row>
    <row r="18" spans="2:36" ht="45" hidden="1" x14ac:dyDescent="0.25">
      <c r="B18" s="602">
        <v>10</v>
      </c>
      <c r="C18" s="603" t="s">
        <v>1315</v>
      </c>
      <c r="D18" s="600" t="s">
        <v>881</v>
      </c>
      <c r="E18" s="605" t="s">
        <v>1027</v>
      </c>
      <c r="F18" s="600" t="s">
        <v>1104</v>
      </c>
      <c r="G18" s="605"/>
      <c r="H18" s="600"/>
      <c r="I18" s="600" t="s">
        <v>214</v>
      </c>
      <c r="J18" s="604">
        <v>1</v>
      </c>
      <c r="K18" s="600" t="s">
        <v>1745</v>
      </c>
      <c r="L18" s="601"/>
      <c r="M18" s="644" t="s">
        <v>7089</v>
      </c>
      <c r="N18" s="601" t="s">
        <v>2280</v>
      </c>
      <c r="O18" s="600">
        <v>25</v>
      </c>
      <c r="P18" s="600">
        <v>3</v>
      </c>
      <c r="Q18" s="600">
        <v>1</v>
      </c>
      <c r="R18" s="600"/>
      <c r="S18" s="600"/>
      <c r="T18" s="600">
        <v>1</v>
      </c>
      <c r="U18" s="600">
        <v>1</v>
      </c>
      <c r="V18" s="600">
        <v>1</v>
      </c>
      <c r="W18" s="600">
        <v>1</v>
      </c>
      <c r="X18" s="600"/>
      <c r="Y18" s="600" t="s">
        <v>663</v>
      </c>
      <c r="Z18" s="600">
        <v>0</v>
      </c>
      <c r="AA18" s="600"/>
      <c r="AB18" s="600"/>
      <c r="AC18" s="600"/>
      <c r="AD18" s="600"/>
      <c r="AE18" s="600"/>
      <c r="AF18" s="600"/>
      <c r="AG18" s="600"/>
      <c r="AH18" s="600"/>
      <c r="AI18" s="600"/>
      <c r="AJ18" s="600"/>
    </row>
    <row r="19" spans="2:36" ht="45" hidden="1" x14ac:dyDescent="0.25">
      <c r="B19" s="602">
        <v>11</v>
      </c>
      <c r="C19" s="603" t="s">
        <v>2089</v>
      </c>
      <c r="D19" s="600" t="s">
        <v>1102</v>
      </c>
      <c r="E19" s="605" t="s">
        <v>1026</v>
      </c>
      <c r="F19" s="600" t="s">
        <v>1104</v>
      </c>
      <c r="G19" s="605"/>
      <c r="H19" s="600"/>
      <c r="I19" s="600" t="s">
        <v>214</v>
      </c>
      <c r="J19" s="604">
        <v>1</v>
      </c>
      <c r="K19" s="600" t="s">
        <v>1745</v>
      </c>
      <c r="L19" s="601"/>
      <c r="M19" s="644" t="s">
        <v>7090</v>
      </c>
      <c r="N19" s="601"/>
      <c r="O19" s="600"/>
      <c r="P19" s="600">
        <v>4</v>
      </c>
      <c r="Q19" s="600">
        <v>0</v>
      </c>
      <c r="R19" s="600"/>
      <c r="S19" s="600"/>
      <c r="T19" s="600">
        <v>1</v>
      </c>
      <c r="U19" s="600">
        <v>0</v>
      </c>
      <c r="V19" s="600">
        <v>1</v>
      </c>
      <c r="W19" s="600">
        <v>1</v>
      </c>
      <c r="X19" s="600"/>
      <c r="Y19" s="600" t="s">
        <v>830</v>
      </c>
      <c r="Z19" s="600">
        <v>0</v>
      </c>
      <c r="AA19" s="600"/>
      <c r="AB19" s="600"/>
      <c r="AC19" s="600"/>
      <c r="AD19" s="600"/>
      <c r="AE19" s="600"/>
      <c r="AF19" s="600"/>
      <c r="AG19" s="600"/>
      <c r="AH19" s="600"/>
      <c r="AI19" s="600"/>
      <c r="AJ19" s="600"/>
    </row>
    <row r="20" spans="2:36" hidden="1" x14ac:dyDescent="0.25">
      <c r="B20" s="602">
        <v>12</v>
      </c>
      <c r="C20" s="603" t="s">
        <v>1321</v>
      </c>
      <c r="D20" s="600" t="s">
        <v>886</v>
      </c>
      <c r="E20" s="605" t="s">
        <v>1035</v>
      </c>
      <c r="F20" s="600" t="s">
        <v>1104</v>
      </c>
      <c r="G20" s="605"/>
      <c r="H20" s="600"/>
      <c r="I20" s="600" t="s">
        <v>214</v>
      </c>
      <c r="J20" s="604">
        <v>1</v>
      </c>
      <c r="K20" s="600" t="s">
        <v>1745</v>
      </c>
      <c r="L20" s="601"/>
      <c r="M20" s="601"/>
      <c r="N20" s="601"/>
      <c r="O20" s="600">
        <v>12.8</v>
      </c>
      <c r="P20" s="600">
        <v>5</v>
      </c>
      <c r="Q20" s="600">
        <v>1</v>
      </c>
      <c r="R20" s="600"/>
      <c r="S20" s="600"/>
      <c r="T20" s="600">
        <v>1</v>
      </c>
      <c r="U20" s="600">
        <v>1</v>
      </c>
      <c r="V20" s="600">
        <v>1</v>
      </c>
      <c r="W20" s="600">
        <v>1</v>
      </c>
      <c r="X20" s="600"/>
      <c r="Y20" s="600" t="s">
        <v>663</v>
      </c>
      <c r="Z20" s="600">
        <v>0</v>
      </c>
      <c r="AA20" s="600"/>
      <c r="AB20" s="600"/>
      <c r="AC20" s="600"/>
      <c r="AD20" s="600"/>
      <c r="AE20" s="600"/>
      <c r="AF20" s="600"/>
      <c r="AG20" s="600"/>
      <c r="AH20" s="600"/>
      <c r="AI20" s="600"/>
      <c r="AJ20" s="600"/>
    </row>
    <row r="21" spans="2:36" hidden="1" x14ac:dyDescent="0.25">
      <c r="B21" s="602">
        <v>13</v>
      </c>
      <c r="C21" s="603" t="s">
        <v>1319</v>
      </c>
      <c r="D21" s="600" t="s">
        <v>884</v>
      </c>
      <c r="E21" s="605" t="s">
        <v>1033</v>
      </c>
      <c r="F21" s="600" t="s">
        <v>1104</v>
      </c>
      <c r="G21" s="605"/>
      <c r="H21" s="600"/>
      <c r="I21" s="600" t="s">
        <v>214</v>
      </c>
      <c r="J21" s="604">
        <v>1</v>
      </c>
      <c r="K21" s="600" t="s">
        <v>1745</v>
      </c>
      <c r="L21" s="601"/>
      <c r="M21" s="601"/>
      <c r="N21" s="601"/>
      <c r="O21" s="600">
        <v>12.8</v>
      </c>
      <c r="P21" s="600">
        <v>4</v>
      </c>
      <c r="Q21" s="600">
        <v>1</v>
      </c>
      <c r="R21" s="600"/>
      <c r="S21" s="600"/>
      <c r="T21" s="600">
        <v>1</v>
      </c>
      <c r="U21" s="600">
        <v>1</v>
      </c>
      <c r="V21" s="600">
        <v>1</v>
      </c>
      <c r="W21" s="600">
        <v>1</v>
      </c>
      <c r="X21" s="600"/>
      <c r="Y21" s="600" t="s">
        <v>663</v>
      </c>
      <c r="Z21" s="600">
        <v>0</v>
      </c>
      <c r="AA21" s="600"/>
      <c r="AB21" s="600"/>
      <c r="AC21" s="600"/>
      <c r="AD21" s="600"/>
      <c r="AE21" s="600"/>
      <c r="AF21" s="600"/>
      <c r="AG21" s="600"/>
      <c r="AH21" s="600"/>
      <c r="AI21" s="600"/>
      <c r="AJ21" s="600"/>
    </row>
    <row r="22" spans="2:36" hidden="1" x14ac:dyDescent="0.25">
      <c r="B22" s="602">
        <v>14</v>
      </c>
      <c r="C22" s="603" t="s">
        <v>1320</v>
      </c>
      <c r="D22" s="600" t="s">
        <v>885</v>
      </c>
      <c r="E22" s="605" t="s">
        <v>1034</v>
      </c>
      <c r="F22" s="600" t="s">
        <v>1104</v>
      </c>
      <c r="G22" s="605"/>
      <c r="H22" s="600"/>
      <c r="I22" s="600" t="s">
        <v>214</v>
      </c>
      <c r="J22" s="604">
        <v>1</v>
      </c>
      <c r="K22" s="600" t="s">
        <v>1745</v>
      </c>
      <c r="L22" s="601"/>
      <c r="M22" s="601"/>
      <c r="N22" s="601" t="s">
        <v>2281</v>
      </c>
      <c r="O22" s="600">
        <v>7.5</v>
      </c>
      <c r="P22" s="600">
        <v>2</v>
      </c>
      <c r="Q22" s="600">
        <v>1</v>
      </c>
      <c r="R22" s="600"/>
      <c r="S22" s="600"/>
      <c r="T22" s="600">
        <v>1</v>
      </c>
      <c r="U22" s="600">
        <v>0</v>
      </c>
      <c r="V22" s="600">
        <v>1</v>
      </c>
      <c r="W22" s="600">
        <v>1</v>
      </c>
      <c r="X22" s="600"/>
      <c r="Y22" s="600" t="s">
        <v>663</v>
      </c>
      <c r="Z22" s="600">
        <v>0</v>
      </c>
      <c r="AA22" s="600"/>
      <c r="AB22" s="600"/>
      <c r="AC22" s="600"/>
      <c r="AD22" s="600"/>
      <c r="AE22" s="600"/>
      <c r="AF22" s="600"/>
      <c r="AG22" s="600"/>
      <c r="AH22" s="600"/>
      <c r="AI22" s="600"/>
      <c r="AJ22" s="600"/>
    </row>
    <row r="23" spans="2:36" hidden="1" x14ac:dyDescent="0.25">
      <c r="B23" s="602">
        <v>15</v>
      </c>
      <c r="C23" s="603" t="s">
        <v>1309</v>
      </c>
      <c r="D23" s="600" t="s">
        <v>875</v>
      </c>
      <c r="E23" s="605" t="s">
        <v>1023</v>
      </c>
      <c r="F23" s="600" t="s">
        <v>1744</v>
      </c>
      <c r="G23" s="605"/>
      <c r="H23" s="600"/>
      <c r="I23" s="600" t="s">
        <v>214</v>
      </c>
      <c r="J23" s="604">
        <v>1</v>
      </c>
      <c r="K23" s="600" t="s">
        <v>1745</v>
      </c>
      <c r="L23" s="601"/>
      <c r="M23" s="601"/>
      <c r="N23" s="601"/>
      <c r="O23" s="600">
        <v>3.5</v>
      </c>
      <c r="P23" s="600">
        <v>1</v>
      </c>
      <c r="Q23" s="600">
        <v>1</v>
      </c>
      <c r="R23" s="600"/>
      <c r="S23" s="600"/>
      <c r="T23" s="600">
        <v>1</v>
      </c>
      <c r="U23" s="600">
        <v>0</v>
      </c>
      <c r="V23" s="600">
        <v>1</v>
      </c>
      <c r="W23" s="600">
        <v>1</v>
      </c>
      <c r="X23" s="600"/>
      <c r="Y23" s="600" t="s">
        <v>1686</v>
      </c>
      <c r="Z23" s="600">
        <v>0</v>
      </c>
      <c r="AA23" s="600"/>
      <c r="AB23" s="600"/>
      <c r="AC23" s="600"/>
      <c r="AD23" s="600"/>
      <c r="AE23" s="600"/>
      <c r="AF23" s="600"/>
      <c r="AG23" s="600"/>
      <c r="AH23" s="600"/>
      <c r="AI23" s="600"/>
      <c r="AJ23" s="600"/>
    </row>
    <row r="24" spans="2:36" ht="45" hidden="1" x14ac:dyDescent="0.25">
      <c r="B24" s="602">
        <v>16</v>
      </c>
      <c r="C24" s="603" t="s">
        <v>1305</v>
      </c>
      <c r="D24" s="600" t="s">
        <v>870</v>
      </c>
      <c r="E24" s="605" t="s">
        <v>6381</v>
      </c>
      <c r="F24" s="600" t="s">
        <v>1104</v>
      </c>
      <c r="G24" s="605"/>
      <c r="H24" s="600"/>
      <c r="I24" s="600" t="s">
        <v>214</v>
      </c>
      <c r="J24" s="604">
        <v>1</v>
      </c>
      <c r="K24" s="600" t="s">
        <v>1745</v>
      </c>
      <c r="L24" s="601"/>
      <c r="M24" s="601" t="s">
        <v>6379</v>
      </c>
      <c r="N24" s="601" t="s">
        <v>2295</v>
      </c>
      <c r="O24" s="600">
        <v>25</v>
      </c>
      <c r="P24" s="600">
        <v>5</v>
      </c>
      <c r="Q24" s="600">
        <v>1</v>
      </c>
      <c r="R24" s="600"/>
      <c r="S24" s="600">
        <v>1</v>
      </c>
      <c r="T24" s="600">
        <v>1</v>
      </c>
      <c r="U24" s="600">
        <v>0</v>
      </c>
      <c r="V24" s="600">
        <v>1</v>
      </c>
      <c r="W24" s="600">
        <v>1</v>
      </c>
      <c r="X24" s="600"/>
      <c r="Y24" s="600" t="s">
        <v>663</v>
      </c>
      <c r="Z24" s="600">
        <v>0</v>
      </c>
      <c r="AA24" s="600"/>
      <c r="AB24" s="600"/>
      <c r="AC24" s="600"/>
      <c r="AD24" s="600"/>
      <c r="AE24" s="600"/>
      <c r="AF24" s="600"/>
      <c r="AG24" s="600"/>
      <c r="AH24" s="600"/>
      <c r="AI24" s="600"/>
      <c r="AJ24" s="600"/>
    </row>
    <row r="25" spans="2:36" ht="90" hidden="1" x14ac:dyDescent="0.25">
      <c r="B25" s="602">
        <v>17</v>
      </c>
      <c r="C25" s="603" t="s">
        <v>1306</v>
      </c>
      <c r="D25" s="600" t="s">
        <v>871</v>
      </c>
      <c r="E25" s="605" t="s">
        <v>1020</v>
      </c>
      <c r="F25" s="600" t="s">
        <v>1104</v>
      </c>
      <c r="G25" s="605"/>
      <c r="H25" s="600"/>
      <c r="I25" s="600" t="s">
        <v>214</v>
      </c>
      <c r="J25" s="604">
        <v>1</v>
      </c>
      <c r="K25" s="600" t="s">
        <v>1745</v>
      </c>
      <c r="L25" s="601"/>
      <c r="M25" s="644" t="s">
        <v>7082</v>
      </c>
      <c r="N25" s="601" t="s">
        <v>2296</v>
      </c>
      <c r="O25" s="600">
        <v>4.5</v>
      </c>
      <c r="P25" s="600">
        <v>2</v>
      </c>
      <c r="Q25" s="600">
        <v>1</v>
      </c>
      <c r="R25" s="600"/>
      <c r="S25" s="600"/>
      <c r="T25" s="600">
        <v>1</v>
      </c>
      <c r="U25" s="600">
        <v>0</v>
      </c>
      <c r="V25" s="600">
        <v>1</v>
      </c>
      <c r="W25" s="600">
        <v>1</v>
      </c>
      <c r="X25" s="600"/>
      <c r="Y25" s="600" t="s">
        <v>663</v>
      </c>
      <c r="Z25" s="600">
        <v>0</v>
      </c>
      <c r="AA25" s="600"/>
      <c r="AB25" s="600"/>
      <c r="AC25" s="600"/>
      <c r="AD25" s="600"/>
      <c r="AE25" s="600"/>
      <c r="AF25" s="600"/>
      <c r="AG25" s="600"/>
      <c r="AH25" s="600"/>
      <c r="AI25" s="600"/>
      <c r="AJ25" s="600"/>
    </row>
    <row r="26" spans="2:36" hidden="1" x14ac:dyDescent="0.25">
      <c r="B26" s="602">
        <v>18</v>
      </c>
      <c r="C26" s="603" t="s">
        <v>2664</v>
      </c>
      <c r="D26" s="600" t="s">
        <v>891</v>
      </c>
      <c r="E26" s="605" t="s">
        <v>2553</v>
      </c>
      <c r="F26" s="600" t="s">
        <v>1105</v>
      </c>
      <c r="G26" s="605"/>
      <c r="H26" s="600" t="s">
        <v>813</v>
      </c>
      <c r="I26" s="600" t="s">
        <v>214</v>
      </c>
      <c r="J26" s="604">
        <v>0</v>
      </c>
      <c r="K26" s="600" t="s">
        <v>813</v>
      </c>
      <c r="L26" s="601"/>
      <c r="M26" s="601"/>
      <c r="N26" s="601"/>
      <c r="O26" s="600">
        <v>25</v>
      </c>
      <c r="P26" s="600">
        <v>4</v>
      </c>
      <c r="Q26" s="600">
        <v>1</v>
      </c>
      <c r="R26" s="600"/>
      <c r="S26" s="600"/>
      <c r="T26" s="600">
        <v>1</v>
      </c>
      <c r="U26" s="600">
        <v>0</v>
      </c>
      <c r="V26" s="600">
        <v>1</v>
      </c>
      <c r="W26" s="600">
        <v>1</v>
      </c>
      <c r="X26" s="600"/>
      <c r="Y26" s="600" t="s">
        <v>663</v>
      </c>
      <c r="Z26" s="600">
        <v>0</v>
      </c>
      <c r="AA26" s="600"/>
      <c r="AB26" s="600"/>
      <c r="AC26" s="600"/>
      <c r="AD26" s="600"/>
      <c r="AE26" s="600"/>
      <c r="AF26" s="600"/>
      <c r="AG26" s="600"/>
      <c r="AH26" s="600"/>
      <c r="AI26" s="600"/>
      <c r="AJ26" s="600"/>
    </row>
    <row r="27" spans="2:36" ht="45" hidden="1" x14ac:dyDescent="0.25">
      <c r="B27" s="602">
        <v>19</v>
      </c>
      <c r="C27" s="603" t="s">
        <v>1323</v>
      </c>
      <c r="D27" s="600" t="s">
        <v>888</v>
      </c>
      <c r="E27" s="605" t="s">
        <v>6382</v>
      </c>
      <c r="F27" s="600" t="s">
        <v>1104</v>
      </c>
      <c r="G27" s="605"/>
      <c r="H27" s="600"/>
      <c r="I27" s="600" t="s">
        <v>214</v>
      </c>
      <c r="J27" s="604">
        <v>1</v>
      </c>
      <c r="K27" s="600" t="s">
        <v>1745</v>
      </c>
      <c r="L27" s="601"/>
      <c r="M27" s="601" t="s">
        <v>6380</v>
      </c>
      <c r="N27" s="601" t="s">
        <v>2297</v>
      </c>
      <c r="O27" s="600">
        <v>25</v>
      </c>
      <c r="P27" s="600">
        <v>4</v>
      </c>
      <c r="Q27" s="600">
        <v>1</v>
      </c>
      <c r="R27" s="600"/>
      <c r="S27" s="600"/>
      <c r="T27" s="600">
        <v>1</v>
      </c>
      <c r="U27" s="600">
        <v>0</v>
      </c>
      <c r="V27" s="600">
        <v>1</v>
      </c>
      <c r="W27" s="600">
        <v>1</v>
      </c>
      <c r="X27" s="600"/>
      <c r="Y27" s="600" t="s">
        <v>663</v>
      </c>
      <c r="Z27" s="600">
        <v>0</v>
      </c>
      <c r="AA27" s="600"/>
      <c r="AB27" s="600"/>
      <c r="AC27" s="600"/>
      <c r="AD27" s="600"/>
      <c r="AE27" s="600"/>
      <c r="AF27" s="600"/>
      <c r="AG27" s="600"/>
      <c r="AH27" s="600"/>
      <c r="AI27" s="600"/>
      <c r="AJ27" s="600"/>
    </row>
    <row r="28" spans="2:36" ht="45" hidden="1" x14ac:dyDescent="0.25">
      <c r="B28" s="602">
        <v>20</v>
      </c>
      <c r="C28" s="603" t="s">
        <v>1322</v>
      </c>
      <c r="D28" s="600" t="s">
        <v>887</v>
      </c>
      <c r="E28" s="605" t="s">
        <v>1036</v>
      </c>
      <c r="F28" s="600" t="s">
        <v>1104</v>
      </c>
      <c r="G28" s="605"/>
      <c r="H28" s="600"/>
      <c r="I28" s="600" t="s">
        <v>214</v>
      </c>
      <c r="J28" s="604">
        <v>1</v>
      </c>
      <c r="K28" s="600" t="s">
        <v>1745</v>
      </c>
      <c r="L28" s="601"/>
      <c r="M28" s="601"/>
      <c r="N28" s="601" t="s">
        <v>2301</v>
      </c>
      <c r="O28" s="600">
        <v>12.8</v>
      </c>
      <c r="P28" s="600" t="s">
        <v>1635</v>
      </c>
      <c r="Q28" s="600">
        <v>1</v>
      </c>
      <c r="R28" s="600"/>
      <c r="S28" s="600"/>
      <c r="T28" s="600">
        <v>1</v>
      </c>
      <c r="U28" s="600">
        <v>1</v>
      </c>
      <c r="V28" s="600">
        <v>1</v>
      </c>
      <c r="W28" s="600">
        <v>1</v>
      </c>
      <c r="X28" s="600"/>
      <c r="Y28" s="600" t="s">
        <v>663</v>
      </c>
      <c r="Z28" s="600">
        <v>0</v>
      </c>
      <c r="AA28" s="600"/>
      <c r="AB28" s="600"/>
      <c r="AC28" s="600"/>
      <c r="AD28" s="600"/>
      <c r="AE28" s="600"/>
      <c r="AF28" s="600"/>
      <c r="AG28" s="600"/>
      <c r="AH28" s="600"/>
      <c r="AI28" s="600"/>
      <c r="AJ28" s="600"/>
    </row>
    <row r="29" spans="2:36" hidden="1" x14ac:dyDescent="0.25">
      <c r="B29" s="602">
        <v>21</v>
      </c>
      <c r="C29" s="603" t="s">
        <v>1317</v>
      </c>
      <c r="D29" s="600" t="s">
        <v>882</v>
      </c>
      <c r="E29" s="605" t="s">
        <v>1031</v>
      </c>
      <c r="F29" s="600" t="s">
        <v>1104</v>
      </c>
      <c r="G29" s="605"/>
      <c r="H29" s="600"/>
      <c r="I29" s="600" t="s">
        <v>214</v>
      </c>
      <c r="J29" s="604">
        <v>1</v>
      </c>
      <c r="K29" s="600" t="s">
        <v>1745</v>
      </c>
      <c r="L29" s="601"/>
      <c r="M29" s="601"/>
      <c r="N29" s="601" t="s">
        <v>2302</v>
      </c>
      <c r="O29" s="600">
        <v>12.8</v>
      </c>
      <c r="P29" s="600" t="s">
        <v>1633</v>
      </c>
      <c r="Q29" s="600">
        <v>1</v>
      </c>
      <c r="R29" s="600"/>
      <c r="S29" s="600"/>
      <c r="T29" s="600">
        <v>1</v>
      </c>
      <c r="U29" s="600">
        <v>1</v>
      </c>
      <c r="V29" s="600">
        <v>1</v>
      </c>
      <c r="W29" s="600">
        <v>1</v>
      </c>
      <c r="X29" s="600"/>
      <c r="Y29" s="600" t="s">
        <v>1695</v>
      </c>
      <c r="Z29" s="600">
        <v>0</v>
      </c>
      <c r="AA29" s="600"/>
      <c r="AB29" s="600"/>
      <c r="AC29" s="600"/>
      <c r="AD29" s="600"/>
      <c r="AE29" s="600"/>
      <c r="AF29" s="600"/>
      <c r="AG29" s="600"/>
      <c r="AH29" s="600"/>
      <c r="AI29" s="600"/>
      <c r="AJ29" s="600"/>
    </row>
    <row r="30" spans="2:36" hidden="1" x14ac:dyDescent="0.25">
      <c r="B30" s="602">
        <v>22</v>
      </c>
      <c r="C30" s="603" t="s">
        <v>2665</v>
      </c>
      <c r="D30" s="600" t="s">
        <v>883</v>
      </c>
      <c r="E30" s="605" t="s">
        <v>1032</v>
      </c>
      <c r="F30" s="600" t="s">
        <v>1104</v>
      </c>
      <c r="G30" s="605"/>
      <c r="H30" s="600"/>
      <c r="I30" s="600" t="s">
        <v>214</v>
      </c>
      <c r="J30" s="604">
        <v>1</v>
      </c>
      <c r="K30" s="600" t="s">
        <v>1745</v>
      </c>
      <c r="L30" s="601"/>
      <c r="M30" s="601"/>
      <c r="N30" s="601"/>
      <c r="O30" s="600">
        <v>12.8</v>
      </c>
      <c r="P30" s="600">
        <v>4</v>
      </c>
      <c r="Q30" s="600">
        <v>1</v>
      </c>
      <c r="R30" s="600"/>
      <c r="S30" s="600"/>
      <c r="T30" s="600">
        <v>1</v>
      </c>
      <c r="U30" s="600">
        <v>1</v>
      </c>
      <c r="V30" s="600">
        <v>1</v>
      </c>
      <c r="W30" s="600">
        <v>1</v>
      </c>
      <c r="X30" s="600"/>
      <c r="Y30" s="600" t="s">
        <v>663</v>
      </c>
      <c r="Z30" s="600">
        <v>0</v>
      </c>
      <c r="AA30" s="600"/>
      <c r="AB30" s="600"/>
      <c r="AC30" s="600"/>
      <c r="AD30" s="600"/>
      <c r="AE30" s="600"/>
      <c r="AF30" s="600"/>
      <c r="AG30" s="600"/>
      <c r="AH30" s="600"/>
      <c r="AI30" s="600"/>
      <c r="AJ30" s="600"/>
    </row>
    <row r="31" spans="2:36" ht="135" hidden="1" x14ac:dyDescent="0.25">
      <c r="B31" s="602">
        <v>23</v>
      </c>
      <c r="C31" s="603" t="s">
        <v>1726</v>
      </c>
      <c r="D31" s="600" t="s">
        <v>2303</v>
      </c>
      <c r="E31" s="605" t="s">
        <v>6383</v>
      </c>
      <c r="F31" s="600" t="s">
        <v>1104</v>
      </c>
      <c r="G31" s="605"/>
      <c r="H31" s="600"/>
      <c r="I31" s="600" t="s">
        <v>214</v>
      </c>
      <c r="J31" s="604">
        <v>1</v>
      </c>
      <c r="K31" s="600" t="s">
        <v>1745</v>
      </c>
      <c r="L31" s="601" t="s">
        <v>6515</v>
      </c>
      <c r="M31" s="601" t="s">
        <v>7063</v>
      </c>
      <c r="N31" s="601" t="s">
        <v>2304</v>
      </c>
      <c r="O31" s="600">
        <v>18</v>
      </c>
      <c r="P31" s="600">
        <v>4</v>
      </c>
      <c r="Q31" s="600">
        <v>1</v>
      </c>
      <c r="R31" s="600"/>
      <c r="S31" s="600"/>
      <c r="T31" s="600">
        <v>1</v>
      </c>
      <c r="U31" s="600">
        <v>1</v>
      </c>
      <c r="V31" s="600">
        <v>1</v>
      </c>
      <c r="W31" s="600">
        <v>1</v>
      </c>
      <c r="X31" s="600"/>
      <c r="Y31" s="600" t="s">
        <v>1695</v>
      </c>
      <c r="Z31" s="600">
        <v>0</v>
      </c>
      <c r="AA31" s="600"/>
      <c r="AB31" s="600"/>
      <c r="AC31" s="600"/>
      <c r="AD31" s="600"/>
      <c r="AE31" s="600"/>
      <c r="AF31" s="600"/>
      <c r="AG31" s="600"/>
      <c r="AH31" s="600"/>
      <c r="AI31" s="600"/>
      <c r="AJ31" s="600"/>
    </row>
    <row r="32" spans="2:36" ht="30" hidden="1" x14ac:dyDescent="0.25">
      <c r="B32" s="602">
        <v>24</v>
      </c>
      <c r="C32" s="603" t="s">
        <v>6467</v>
      </c>
      <c r="D32" s="600" t="s">
        <v>2305</v>
      </c>
      <c r="E32" s="605" t="s">
        <v>6384</v>
      </c>
      <c r="F32" s="600" t="s">
        <v>1104</v>
      </c>
      <c r="G32" s="605"/>
      <c r="H32" s="600"/>
      <c r="I32" s="600" t="s">
        <v>214</v>
      </c>
      <c r="J32" s="604">
        <v>1</v>
      </c>
      <c r="K32" s="600" t="s">
        <v>1745</v>
      </c>
      <c r="L32" s="601"/>
      <c r="M32" s="601" t="s">
        <v>6468</v>
      </c>
      <c r="N32" s="601"/>
      <c r="O32" s="600">
        <v>18</v>
      </c>
      <c r="P32" s="600">
        <v>4</v>
      </c>
      <c r="Q32" s="600">
        <v>1</v>
      </c>
      <c r="R32" s="600"/>
      <c r="S32" s="600"/>
      <c r="T32" s="600">
        <v>1</v>
      </c>
      <c r="U32" s="600">
        <v>1</v>
      </c>
      <c r="V32" s="600">
        <v>1</v>
      </c>
      <c r="W32" s="600">
        <v>1</v>
      </c>
      <c r="X32" s="600"/>
      <c r="Y32" s="600" t="s">
        <v>1695</v>
      </c>
      <c r="Z32" s="600">
        <v>0</v>
      </c>
      <c r="AA32" s="600"/>
      <c r="AB32" s="600"/>
      <c r="AC32" s="600"/>
      <c r="AD32" s="600"/>
      <c r="AE32" s="600"/>
      <c r="AF32" s="600"/>
      <c r="AG32" s="600"/>
      <c r="AH32" s="600"/>
      <c r="AI32" s="600"/>
      <c r="AJ32" s="600"/>
    </row>
    <row r="33" spans="2:36" hidden="1" x14ac:dyDescent="0.25">
      <c r="B33" s="602">
        <v>25</v>
      </c>
      <c r="C33" s="603" t="s">
        <v>2666</v>
      </c>
      <c r="D33" s="600" t="s">
        <v>892</v>
      </c>
      <c r="E33" s="605" t="s">
        <v>2556</v>
      </c>
      <c r="F33" s="600" t="s">
        <v>1105</v>
      </c>
      <c r="G33" s="605"/>
      <c r="H33" s="600" t="s">
        <v>813</v>
      </c>
      <c r="I33" s="600" t="s">
        <v>214</v>
      </c>
      <c r="J33" s="604">
        <v>0</v>
      </c>
      <c r="K33" s="600" t="s">
        <v>813</v>
      </c>
      <c r="L33" s="601"/>
      <c r="M33" s="601"/>
      <c r="N33" s="601"/>
      <c r="O33" s="600">
        <v>12.8</v>
      </c>
      <c r="P33" s="600">
        <v>2</v>
      </c>
      <c r="Q33" s="600">
        <v>1</v>
      </c>
      <c r="R33" s="600"/>
      <c r="S33" s="600"/>
      <c r="T33" s="600">
        <v>1</v>
      </c>
      <c r="U33" s="600">
        <v>1</v>
      </c>
      <c r="V33" s="600">
        <v>1</v>
      </c>
      <c r="W33" s="600">
        <v>1</v>
      </c>
      <c r="X33" s="600"/>
      <c r="Y33" s="600" t="s">
        <v>663</v>
      </c>
      <c r="Z33" s="600">
        <v>0</v>
      </c>
      <c r="AA33" s="600"/>
      <c r="AB33" s="600"/>
      <c r="AC33" s="600"/>
      <c r="AD33" s="600"/>
      <c r="AE33" s="600"/>
      <c r="AF33" s="600"/>
      <c r="AG33" s="600"/>
      <c r="AH33" s="600"/>
      <c r="AI33" s="600"/>
      <c r="AJ33" s="600"/>
    </row>
    <row r="34" spans="2:36" hidden="1" x14ac:dyDescent="0.25">
      <c r="B34" s="602">
        <v>26</v>
      </c>
      <c r="C34" s="603" t="s">
        <v>1328</v>
      </c>
      <c r="D34" s="600" t="s">
        <v>893</v>
      </c>
      <c r="E34" s="605" t="s">
        <v>2557</v>
      </c>
      <c r="F34" s="600" t="s">
        <v>1105</v>
      </c>
      <c r="G34" s="605"/>
      <c r="H34" s="600" t="s">
        <v>813</v>
      </c>
      <c r="I34" s="600" t="s">
        <v>214</v>
      </c>
      <c r="J34" s="604">
        <v>0</v>
      </c>
      <c r="K34" s="600" t="s">
        <v>813</v>
      </c>
      <c r="L34" s="601"/>
      <c r="M34" s="601"/>
      <c r="N34" s="601"/>
      <c r="O34" s="600">
        <v>12.8</v>
      </c>
      <c r="P34" s="600">
        <v>2</v>
      </c>
      <c r="Q34" s="600">
        <v>1</v>
      </c>
      <c r="R34" s="600"/>
      <c r="S34" s="600"/>
      <c r="T34" s="600">
        <v>1</v>
      </c>
      <c r="U34" s="600">
        <v>1</v>
      </c>
      <c r="V34" s="600">
        <v>1</v>
      </c>
      <c r="W34" s="600">
        <v>1</v>
      </c>
      <c r="X34" s="600"/>
      <c r="Y34" s="600" t="s">
        <v>663</v>
      </c>
      <c r="Z34" s="600">
        <v>0</v>
      </c>
      <c r="AA34" s="600"/>
      <c r="AB34" s="600"/>
      <c r="AC34" s="600"/>
      <c r="AD34" s="600"/>
      <c r="AE34" s="600"/>
      <c r="AF34" s="600"/>
      <c r="AG34" s="600"/>
      <c r="AH34" s="600"/>
      <c r="AI34" s="600"/>
      <c r="AJ34" s="600"/>
    </row>
    <row r="35" spans="2:36" hidden="1" x14ac:dyDescent="0.25">
      <c r="B35" s="602">
        <v>27</v>
      </c>
      <c r="C35" s="603" t="s">
        <v>2667</v>
      </c>
      <c r="D35" s="600" t="s">
        <v>894</v>
      </c>
      <c r="E35" s="605" t="s">
        <v>2558</v>
      </c>
      <c r="F35" s="600" t="s">
        <v>1105</v>
      </c>
      <c r="G35" s="605"/>
      <c r="H35" s="600" t="s">
        <v>813</v>
      </c>
      <c r="I35" s="600" t="s">
        <v>214</v>
      </c>
      <c r="J35" s="604">
        <v>0</v>
      </c>
      <c r="K35" s="600" t="s">
        <v>813</v>
      </c>
      <c r="L35" s="601"/>
      <c r="M35" s="601"/>
      <c r="N35" s="601"/>
      <c r="O35" s="600">
        <v>12.8</v>
      </c>
      <c r="P35" s="600">
        <v>2</v>
      </c>
      <c r="Q35" s="600">
        <v>1</v>
      </c>
      <c r="R35" s="600"/>
      <c r="S35" s="600"/>
      <c r="T35" s="600">
        <v>1</v>
      </c>
      <c r="U35" s="600">
        <v>1</v>
      </c>
      <c r="V35" s="600">
        <v>1</v>
      </c>
      <c r="W35" s="600">
        <v>1</v>
      </c>
      <c r="X35" s="600"/>
      <c r="Y35" s="600" t="s">
        <v>663</v>
      </c>
      <c r="Z35" s="600">
        <v>0</v>
      </c>
      <c r="AA35" s="600"/>
      <c r="AB35" s="600"/>
      <c r="AC35" s="600"/>
      <c r="AD35" s="600"/>
      <c r="AE35" s="600"/>
      <c r="AF35" s="600"/>
      <c r="AG35" s="600"/>
      <c r="AH35" s="600"/>
      <c r="AI35" s="600"/>
      <c r="AJ35" s="600"/>
    </row>
    <row r="36" spans="2:36" hidden="1" x14ac:dyDescent="0.25">
      <c r="B36" s="602">
        <v>28</v>
      </c>
      <c r="C36" s="603" t="s">
        <v>1280</v>
      </c>
      <c r="D36" s="607" t="s">
        <v>484</v>
      </c>
      <c r="E36" s="605" t="s">
        <v>869</v>
      </c>
      <c r="F36" s="600" t="s">
        <v>1104</v>
      </c>
      <c r="G36" s="605"/>
      <c r="H36" s="405"/>
      <c r="I36" s="600" t="s">
        <v>214</v>
      </c>
      <c r="J36" s="604">
        <v>1</v>
      </c>
      <c r="K36" s="405" t="s">
        <v>815</v>
      </c>
      <c r="L36" s="601"/>
      <c r="M36" s="601"/>
      <c r="N36" s="601"/>
      <c r="O36" s="600" t="s">
        <v>816</v>
      </c>
      <c r="P36" s="600">
        <v>6</v>
      </c>
      <c r="Q36" s="600">
        <v>1</v>
      </c>
      <c r="R36" s="600"/>
      <c r="S36" s="600"/>
      <c r="T36" s="600">
        <v>1</v>
      </c>
      <c r="U36" s="600">
        <v>0</v>
      </c>
      <c r="V36" s="600">
        <v>1</v>
      </c>
      <c r="W36" s="600">
        <v>1</v>
      </c>
      <c r="X36" s="600"/>
      <c r="Y36" s="600" t="s">
        <v>663</v>
      </c>
      <c r="Z36" s="600">
        <v>0</v>
      </c>
      <c r="AA36" s="600"/>
      <c r="AB36" s="600"/>
      <c r="AC36" s="600"/>
      <c r="AD36" s="600"/>
      <c r="AE36" s="600"/>
      <c r="AF36" s="600"/>
      <c r="AG36" s="600"/>
      <c r="AH36" s="600"/>
      <c r="AI36" s="600"/>
      <c r="AJ36" s="607"/>
    </row>
    <row r="37" spans="2:36" ht="45" hidden="1" x14ac:dyDescent="0.25">
      <c r="B37" s="602">
        <v>29</v>
      </c>
      <c r="C37" s="603" t="s">
        <v>1275</v>
      </c>
      <c r="D37" s="607" t="s">
        <v>479</v>
      </c>
      <c r="E37" s="605" t="s">
        <v>6385</v>
      </c>
      <c r="F37" s="600" t="s">
        <v>1104</v>
      </c>
      <c r="G37" s="605"/>
      <c r="H37" s="405"/>
      <c r="I37" s="600" t="s">
        <v>214</v>
      </c>
      <c r="J37" s="604">
        <v>1</v>
      </c>
      <c r="K37" s="405" t="s">
        <v>815</v>
      </c>
      <c r="L37" s="601"/>
      <c r="M37" s="638" t="s">
        <v>2545</v>
      </c>
      <c r="N37" s="601"/>
      <c r="O37" s="600" t="s">
        <v>816</v>
      </c>
      <c r="P37" s="600">
        <v>6</v>
      </c>
      <c r="Q37" s="600">
        <v>2</v>
      </c>
      <c r="R37" s="600"/>
      <c r="S37" s="600"/>
      <c r="T37" s="600">
        <v>1</v>
      </c>
      <c r="U37" s="600">
        <v>0</v>
      </c>
      <c r="V37" s="600">
        <v>1</v>
      </c>
      <c r="W37" s="600">
        <v>1</v>
      </c>
      <c r="X37" s="600"/>
      <c r="Y37" s="600" t="s">
        <v>663</v>
      </c>
      <c r="Z37" s="600">
        <v>0</v>
      </c>
      <c r="AA37" s="600"/>
      <c r="AB37" s="600"/>
      <c r="AC37" s="600"/>
      <c r="AD37" s="600"/>
      <c r="AE37" s="600"/>
      <c r="AF37" s="600"/>
      <c r="AG37" s="600"/>
      <c r="AH37" s="600"/>
      <c r="AI37" s="600"/>
      <c r="AJ37" s="607"/>
    </row>
    <row r="38" spans="2:36" ht="30" hidden="1" x14ac:dyDescent="0.25">
      <c r="B38" s="602">
        <v>30</v>
      </c>
      <c r="C38" s="603" t="s">
        <v>1274</v>
      </c>
      <c r="D38" s="607" t="s">
        <v>478</v>
      </c>
      <c r="E38" s="605" t="s">
        <v>863</v>
      </c>
      <c r="F38" s="600" t="s">
        <v>1104</v>
      </c>
      <c r="G38" s="605"/>
      <c r="H38" s="405"/>
      <c r="I38" s="600" t="s">
        <v>214</v>
      </c>
      <c r="J38" s="604">
        <v>1</v>
      </c>
      <c r="K38" s="405" t="s">
        <v>815</v>
      </c>
      <c r="L38" s="601"/>
      <c r="M38" s="601"/>
      <c r="N38" s="601" t="s">
        <v>2306</v>
      </c>
      <c r="O38" s="600" t="s">
        <v>816</v>
      </c>
      <c r="P38" s="600">
        <v>6</v>
      </c>
      <c r="Q38" s="600">
        <v>2</v>
      </c>
      <c r="R38" s="600"/>
      <c r="S38" s="600"/>
      <c r="T38" s="600">
        <v>1</v>
      </c>
      <c r="U38" s="600">
        <v>0</v>
      </c>
      <c r="V38" s="600">
        <v>1</v>
      </c>
      <c r="W38" s="600">
        <v>1</v>
      </c>
      <c r="X38" s="600"/>
      <c r="Y38" s="600" t="s">
        <v>663</v>
      </c>
      <c r="Z38" s="600">
        <v>0</v>
      </c>
      <c r="AA38" s="600"/>
      <c r="AB38" s="600"/>
      <c r="AC38" s="600"/>
      <c r="AD38" s="600"/>
      <c r="AE38" s="600"/>
      <c r="AF38" s="600"/>
      <c r="AG38" s="600"/>
      <c r="AH38" s="600"/>
      <c r="AI38" s="600"/>
      <c r="AJ38" s="607"/>
    </row>
    <row r="39" spans="2:36" ht="30" hidden="1" x14ac:dyDescent="0.25">
      <c r="B39" s="602">
        <v>31</v>
      </c>
      <c r="C39" s="603" t="s">
        <v>1737</v>
      </c>
      <c r="D39" s="607" t="s">
        <v>482</v>
      </c>
      <c r="E39" s="605" t="s">
        <v>867</v>
      </c>
      <c r="F39" s="600" t="s">
        <v>1104</v>
      </c>
      <c r="G39" s="605"/>
      <c r="H39" s="405"/>
      <c r="I39" s="600" t="s">
        <v>1636</v>
      </c>
      <c r="J39" s="604">
        <v>1</v>
      </c>
      <c r="K39" s="405" t="s">
        <v>815</v>
      </c>
      <c r="L39" s="601"/>
      <c r="M39" s="601"/>
      <c r="N39" s="601" t="s">
        <v>2307</v>
      </c>
      <c r="O39" s="600" t="s">
        <v>816</v>
      </c>
      <c r="P39" s="600">
        <v>4</v>
      </c>
      <c r="Q39" s="600">
        <v>2</v>
      </c>
      <c r="R39" s="600"/>
      <c r="S39" s="600"/>
      <c r="T39" s="600">
        <v>1</v>
      </c>
      <c r="U39" s="600">
        <v>0</v>
      </c>
      <c r="V39" s="600">
        <v>0</v>
      </c>
      <c r="W39" s="600">
        <v>1</v>
      </c>
      <c r="X39" s="600"/>
      <c r="Y39" s="600" t="s">
        <v>663</v>
      </c>
      <c r="Z39" s="600">
        <v>0</v>
      </c>
      <c r="AA39" s="600"/>
      <c r="AB39" s="600"/>
      <c r="AC39" s="600"/>
      <c r="AD39" s="600"/>
      <c r="AE39" s="600"/>
      <c r="AF39" s="600"/>
      <c r="AG39" s="600"/>
      <c r="AH39" s="600"/>
      <c r="AI39" s="600"/>
      <c r="AJ39" s="607"/>
    </row>
    <row r="40" spans="2:36" ht="30" hidden="1" x14ac:dyDescent="0.25">
      <c r="B40" s="602">
        <v>32</v>
      </c>
      <c r="C40" s="603" t="s">
        <v>1277</v>
      </c>
      <c r="D40" s="607" t="s">
        <v>481</v>
      </c>
      <c r="E40" s="605" t="s">
        <v>866</v>
      </c>
      <c r="F40" s="600" t="s">
        <v>1104</v>
      </c>
      <c r="G40" s="605"/>
      <c r="H40" s="405"/>
      <c r="I40" s="600" t="s">
        <v>214</v>
      </c>
      <c r="J40" s="604">
        <v>1</v>
      </c>
      <c r="K40" s="405" t="s">
        <v>815</v>
      </c>
      <c r="L40" s="601"/>
      <c r="M40" s="601"/>
      <c r="N40" s="601"/>
      <c r="O40" s="600" t="s">
        <v>816</v>
      </c>
      <c r="P40" s="600">
        <v>4</v>
      </c>
      <c r="Q40" s="600">
        <v>1</v>
      </c>
      <c r="R40" s="600"/>
      <c r="S40" s="600"/>
      <c r="T40" s="600">
        <v>1</v>
      </c>
      <c r="U40" s="600">
        <v>0</v>
      </c>
      <c r="V40" s="600">
        <v>1</v>
      </c>
      <c r="W40" s="600">
        <v>1</v>
      </c>
      <c r="X40" s="600"/>
      <c r="Y40" s="600" t="s">
        <v>663</v>
      </c>
      <c r="Z40" s="600">
        <v>0</v>
      </c>
      <c r="AA40" s="600"/>
      <c r="AB40" s="600"/>
      <c r="AC40" s="600"/>
      <c r="AD40" s="600"/>
      <c r="AE40" s="600"/>
      <c r="AF40" s="600"/>
      <c r="AG40" s="600"/>
      <c r="AH40" s="600"/>
      <c r="AI40" s="600"/>
      <c r="AJ40" s="607"/>
    </row>
    <row r="41" spans="2:36" hidden="1" x14ac:dyDescent="0.25">
      <c r="B41" s="602">
        <v>33</v>
      </c>
      <c r="C41" s="603" t="s">
        <v>1271</v>
      </c>
      <c r="D41" s="607" t="s">
        <v>476</v>
      </c>
      <c r="E41" s="605" t="s">
        <v>6386</v>
      </c>
      <c r="F41" s="600" t="s">
        <v>1104</v>
      </c>
      <c r="G41" s="605"/>
      <c r="H41" s="405"/>
      <c r="I41" s="600" t="s">
        <v>214</v>
      </c>
      <c r="J41" s="604">
        <v>1</v>
      </c>
      <c r="K41" s="405" t="s">
        <v>815</v>
      </c>
      <c r="L41" s="601"/>
      <c r="M41" s="601" t="s">
        <v>6492</v>
      </c>
      <c r="N41" s="601"/>
      <c r="O41" s="600" t="s">
        <v>816</v>
      </c>
      <c r="P41" s="600">
        <v>5</v>
      </c>
      <c r="Q41" s="600">
        <v>2</v>
      </c>
      <c r="R41" s="600"/>
      <c r="S41" s="600"/>
      <c r="T41" s="600">
        <v>1</v>
      </c>
      <c r="U41" s="600">
        <v>0</v>
      </c>
      <c r="V41" s="600">
        <v>1</v>
      </c>
      <c r="W41" s="600">
        <v>1</v>
      </c>
      <c r="X41" s="600"/>
      <c r="Y41" s="600" t="s">
        <v>663</v>
      </c>
      <c r="Z41" s="600">
        <v>0</v>
      </c>
      <c r="AA41" s="600"/>
      <c r="AB41" s="600"/>
      <c r="AC41" s="600"/>
      <c r="AD41" s="600"/>
      <c r="AE41" s="600"/>
      <c r="AF41" s="600"/>
      <c r="AG41" s="600"/>
      <c r="AH41" s="600"/>
      <c r="AI41" s="600"/>
      <c r="AJ41" s="607"/>
    </row>
    <row r="42" spans="2:36" hidden="1" x14ac:dyDescent="0.25">
      <c r="B42" s="602">
        <v>34</v>
      </c>
      <c r="C42" s="603" t="s">
        <v>1267</v>
      </c>
      <c r="D42" s="607" t="s">
        <v>818</v>
      </c>
      <c r="E42" s="605" t="s">
        <v>856</v>
      </c>
      <c r="F42" s="600" t="s">
        <v>1104</v>
      </c>
      <c r="G42" s="605"/>
      <c r="H42" s="405"/>
      <c r="I42" s="600" t="s">
        <v>214</v>
      </c>
      <c r="J42" s="604">
        <v>1</v>
      </c>
      <c r="K42" s="405" t="s">
        <v>815</v>
      </c>
      <c r="L42" s="601"/>
      <c r="M42" s="601"/>
      <c r="N42" s="601" t="s">
        <v>2308</v>
      </c>
      <c r="O42" s="600" t="s">
        <v>816</v>
      </c>
      <c r="P42" s="600">
        <v>6</v>
      </c>
      <c r="Q42" s="600">
        <v>2</v>
      </c>
      <c r="R42" s="600"/>
      <c r="S42" s="600"/>
      <c r="T42" s="600">
        <v>1</v>
      </c>
      <c r="U42" s="600">
        <v>0</v>
      </c>
      <c r="V42" s="600">
        <v>1</v>
      </c>
      <c r="W42" s="600">
        <v>1</v>
      </c>
      <c r="X42" s="600"/>
      <c r="Y42" s="600" t="s">
        <v>663</v>
      </c>
      <c r="Z42" s="600">
        <v>0</v>
      </c>
      <c r="AA42" s="600"/>
      <c r="AB42" s="600"/>
      <c r="AC42" s="600"/>
      <c r="AD42" s="600"/>
      <c r="AE42" s="600"/>
      <c r="AF42" s="600"/>
      <c r="AG42" s="600"/>
      <c r="AH42" s="600"/>
      <c r="AI42" s="600"/>
      <c r="AJ42" s="607"/>
    </row>
    <row r="43" spans="2:36" hidden="1" x14ac:dyDescent="0.25">
      <c r="B43" s="602">
        <v>35</v>
      </c>
      <c r="C43" s="603" t="s">
        <v>1270</v>
      </c>
      <c r="D43" s="607" t="s">
        <v>820</v>
      </c>
      <c r="E43" s="605" t="s">
        <v>859</v>
      </c>
      <c r="F43" s="600" t="s">
        <v>1104</v>
      </c>
      <c r="G43" s="605"/>
      <c r="H43" s="405"/>
      <c r="I43" s="600" t="s">
        <v>214</v>
      </c>
      <c r="J43" s="604">
        <v>1</v>
      </c>
      <c r="K43" s="405" t="s">
        <v>815</v>
      </c>
      <c r="L43" s="601"/>
      <c r="M43" s="601"/>
      <c r="N43" s="601"/>
      <c r="O43" s="600" t="s">
        <v>816</v>
      </c>
      <c r="P43" s="600">
        <v>5</v>
      </c>
      <c r="Q43" s="600">
        <v>2</v>
      </c>
      <c r="R43" s="600"/>
      <c r="S43" s="600"/>
      <c r="T43" s="600">
        <v>1</v>
      </c>
      <c r="U43" s="600">
        <v>0</v>
      </c>
      <c r="V43" s="600">
        <v>1</v>
      </c>
      <c r="W43" s="600">
        <v>1</v>
      </c>
      <c r="X43" s="600"/>
      <c r="Y43" s="600" t="s">
        <v>663</v>
      </c>
      <c r="Z43" s="600">
        <v>0</v>
      </c>
      <c r="AA43" s="600"/>
      <c r="AB43" s="600"/>
      <c r="AC43" s="600"/>
      <c r="AD43" s="600"/>
      <c r="AE43" s="600"/>
      <c r="AF43" s="600"/>
      <c r="AG43" s="600"/>
      <c r="AH43" s="600"/>
      <c r="AI43" s="600"/>
      <c r="AJ43" s="607"/>
    </row>
    <row r="44" spans="2:36" hidden="1" x14ac:dyDescent="0.25">
      <c r="B44" s="602">
        <v>36</v>
      </c>
      <c r="C44" s="603" t="s">
        <v>1266</v>
      </c>
      <c r="D44" s="607" t="s">
        <v>474</v>
      </c>
      <c r="E44" s="605" t="s">
        <v>855</v>
      </c>
      <c r="F44" s="600" t="s">
        <v>1104</v>
      </c>
      <c r="G44" s="605"/>
      <c r="H44" s="405"/>
      <c r="I44" s="600" t="s">
        <v>214</v>
      </c>
      <c r="J44" s="604">
        <v>1</v>
      </c>
      <c r="K44" s="405" t="s">
        <v>815</v>
      </c>
      <c r="L44" s="601"/>
      <c r="M44" s="601"/>
      <c r="N44" s="601" t="s">
        <v>2309</v>
      </c>
      <c r="O44" s="600" t="s">
        <v>816</v>
      </c>
      <c r="P44" s="600">
        <v>6</v>
      </c>
      <c r="Q44" s="600">
        <v>2</v>
      </c>
      <c r="R44" s="600"/>
      <c r="S44" s="600"/>
      <c r="T44" s="600">
        <v>1</v>
      </c>
      <c r="U44" s="600">
        <v>0</v>
      </c>
      <c r="V44" s="600">
        <v>1</v>
      </c>
      <c r="W44" s="600">
        <v>1</v>
      </c>
      <c r="X44" s="600"/>
      <c r="Y44" s="600" t="s">
        <v>663</v>
      </c>
      <c r="Z44" s="600">
        <v>0</v>
      </c>
      <c r="AA44" s="600"/>
      <c r="AB44" s="600"/>
      <c r="AC44" s="600"/>
      <c r="AD44" s="600"/>
      <c r="AE44" s="600"/>
      <c r="AF44" s="600"/>
      <c r="AG44" s="600"/>
      <c r="AH44" s="600"/>
      <c r="AI44" s="600"/>
      <c r="AJ44" s="607"/>
    </row>
    <row r="45" spans="2:36" ht="30" hidden="1" x14ac:dyDescent="0.25">
      <c r="B45" s="602">
        <v>37</v>
      </c>
      <c r="C45" s="603" t="s">
        <v>1634</v>
      </c>
      <c r="D45" s="607" t="s">
        <v>483</v>
      </c>
      <c r="E45" s="605" t="s">
        <v>868</v>
      </c>
      <c r="F45" s="600" t="s">
        <v>1104</v>
      </c>
      <c r="G45" s="605"/>
      <c r="H45" s="405"/>
      <c r="I45" s="600" t="s">
        <v>214</v>
      </c>
      <c r="J45" s="604">
        <v>1</v>
      </c>
      <c r="K45" s="405" t="s">
        <v>815</v>
      </c>
      <c r="L45" s="601"/>
      <c r="M45" s="601"/>
      <c r="N45" s="638" t="s">
        <v>2310</v>
      </c>
      <c r="O45" s="600" t="s">
        <v>816</v>
      </c>
      <c r="P45" s="600">
        <v>6</v>
      </c>
      <c r="Q45" s="600">
        <v>2</v>
      </c>
      <c r="R45" s="600"/>
      <c r="S45" s="600"/>
      <c r="T45" s="600">
        <v>1</v>
      </c>
      <c r="U45" s="600">
        <v>0</v>
      </c>
      <c r="V45" s="600">
        <v>1</v>
      </c>
      <c r="W45" s="600">
        <v>1</v>
      </c>
      <c r="X45" s="600"/>
      <c r="Y45" s="600" t="s">
        <v>663</v>
      </c>
      <c r="Z45" s="600">
        <v>0</v>
      </c>
      <c r="AA45" s="600"/>
      <c r="AB45" s="600"/>
      <c r="AC45" s="600"/>
      <c r="AD45" s="600"/>
      <c r="AE45" s="600"/>
      <c r="AF45" s="600"/>
      <c r="AG45" s="600"/>
      <c r="AH45" s="600"/>
      <c r="AI45" s="600"/>
      <c r="AJ45" s="607"/>
    </row>
    <row r="46" spans="2:36" ht="60" hidden="1" x14ac:dyDescent="0.25">
      <c r="B46" s="602">
        <v>38</v>
      </c>
      <c r="C46" s="603" t="s">
        <v>1261</v>
      </c>
      <c r="D46" s="607" t="s">
        <v>469</v>
      </c>
      <c r="E46" s="605" t="s">
        <v>851</v>
      </c>
      <c r="F46" s="600" t="s">
        <v>1104</v>
      </c>
      <c r="G46" s="605"/>
      <c r="H46" s="405"/>
      <c r="I46" s="600" t="s">
        <v>214</v>
      </c>
      <c r="J46" s="604">
        <v>1</v>
      </c>
      <c r="K46" s="405" t="s">
        <v>815</v>
      </c>
      <c r="L46" s="601"/>
      <c r="M46" s="601"/>
      <c r="N46" s="601" t="s">
        <v>2312</v>
      </c>
      <c r="O46" s="600" t="s">
        <v>816</v>
      </c>
      <c r="P46" s="600" t="s">
        <v>1635</v>
      </c>
      <c r="Q46" s="600">
        <v>1</v>
      </c>
      <c r="R46" s="600"/>
      <c r="S46" s="600"/>
      <c r="T46" s="600">
        <v>1</v>
      </c>
      <c r="U46" s="600">
        <v>0</v>
      </c>
      <c r="V46" s="600">
        <v>1</v>
      </c>
      <c r="W46" s="600">
        <v>1</v>
      </c>
      <c r="X46" s="600"/>
      <c r="Y46" s="600" t="s">
        <v>663</v>
      </c>
      <c r="Z46" s="600">
        <v>0</v>
      </c>
      <c r="AA46" s="600"/>
      <c r="AB46" s="600"/>
      <c r="AC46" s="600"/>
      <c r="AD46" s="600"/>
      <c r="AE46" s="600"/>
      <c r="AF46" s="600"/>
      <c r="AG46" s="600"/>
      <c r="AH46" s="600"/>
      <c r="AI46" s="600"/>
      <c r="AJ46" s="607"/>
    </row>
    <row r="47" spans="2:36" hidden="1" x14ac:dyDescent="0.25">
      <c r="B47" s="602">
        <v>39</v>
      </c>
      <c r="C47" s="603" t="s">
        <v>1262</v>
      </c>
      <c r="D47" s="607" t="s">
        <v>470</v>
      </c>
      <c r="E47" s="605" t="s">
        <v>852</v>
      </c>
      <c r="F47" s="600" t="s">
        <v>1104</v>
      </c>
      <c r="G47" s="605"/>
      <c r="H47" s="405"/>
      <c r="I47" s="600" t="s">
        <v>214</v>
      </c>
      <c r="J47" s="604">
        <v>1</v>
      </c>
      <c r="K47" s="405" t="s">
        <v>815</v>
      </c>
      <c r="L47" s="601"/>
      <c r="M47" s="601"/>
      <c r="N47" s="601" t="s">
        <v>2313</v>
      </c>
      <c r="O47" s="600" t="s">
        <v>816</v>
      </c>
      <c r="P47" s="600">
        <v>6</v>
      </c>
      <c r="Q47" s="600">
        <v>2</v>
      </c>
      <c r="R47" s="600"/>
      <c r="S47" s="600"/>
      <c r="T47" s="600">
        <v>1</v>
      </c>
      <c r="U47" s="600">
        <v>0</v>
      </c>
      <c r="V47" s="600">
        <v>1</v>
      </c>
      <c r="W47" s="600">
        <v>1</v>
      </c>
      <c r="X47" s="600"/>
      <c r="Y47" s="600" t="s">
        <v>663</v>
      </c>
      <c r="Z47" s="600">
        <v>0</v>
      </c>
      <c r="AA47" s="600"/>
      <c r="AB47" s="600"/>
      <c r="AC47" s="600"/>
      <c r="AD47" s="600"/>
      <c r="AE47" s="600"/>
      <c r="AF47" s="600"/>
      <c r="AG47" s="600"/>
      <c r="AH47" s="600"/>
      <c r="AI47" s="600"/>
      <c r="AJ47" s="607"/>
    </row>
    <row r="48" spans="2:36" ht="225" hidden="1" x14ac:dyDescent="0.25">
      <c r="B48" s="602">
        <v>40</v>
      </c>
      <c r="C48" s="603" t="s">
        <v>1260</v>
      </c>
      <c r="D48" s="607" t="s">
        <v>468</v>
      </c>
      <c r="E48" s="605" t="s">
        <v>850</v>
      </c>
      <c r="F48" s="600" t="s">
        <v>1104</v>
      </c>
      <c r="G48" s="605"/>
      <c r="H48" s="405"/>
      <c r="I48" s="600" t="s">
        <v>2253</v>
      </c>
      <c r="J48" s="604">
        <v>1</v>
      </c>
      <c r="K48" s="405" t="s">
        <v>815</v>
      </c>
      <c r="L48" s="601"/>
      <c r="M48" s="601" t="s">
        <v>7081</v>
      </c>
      <c r="N48" s="601" t="s">
        <v>2314</v>
      </c>
      <c r="O48" s="600" t="s">
        <v>816</v>
      </c>
      <c r="P48" s="600">
        <v>6</v>
      </c>
      <c r="Q48" s="600">
        <v>2</v>
      </c>
      <c r="R48" s="600"/>
      <c r="S48" s="600"/>
      <c r="T48" s="600"/>
      <c r="U48" s="600"/>
      <c r="V48" s="600">
        <v>0</v>
      </c>
      <c r="W48" s="600">
        <v>1</v>
      </c>
      <c r="X48" s="600"/>
      <c r="Y48" s="600" t="s">
        <v>663</v>
      </c>
      <c r="Z48" s="600">
        <v>0</v>
      </c>
      <c r="AA48" s="600"/>
      <c r="AB48" s="600"/>
      <c r="AC48" s="600"/>
      <c r="AD48" s="600"/>
      <c r="AE48" s="600"/>
      <c r="AF48" s="600"/>
      <c r="AG48" s="600"/>
      <c r="AH48" s="600"/>
      <c r="AI48" s="600"/>
      <c r="AJ48" s="607"/>
    </row>
    <row r="49" spans="2:36" hidden="1" x14ac:dyDescent="0.25">
      <c r="B49" s="602">
        <v>41</v>
      </c>
      <c r="C49" s="603" t="s">
        <v>1273</v>
      </c>
      <c r="D49" s="607" t="s">
        <v>477</v>
      </c>
      <c r="E49" s="605" t="s">
        <v>862</v>
      </c>
      <c r="F49" s="600" t="s">
        <v>1104</v>
      </c>
      <c r="G49" s="605"/>
      <c r="H49" s="405"/>
      <c r="I49" s="600" t="s">
        <v>214</v>
      </c>
      <c r="J49" s="604">
        <v>1</v>
      </c>
      <c r="K49" s="405" t="s">
        <v>815</v>
      </c>
      <c r="L49" s="601"/>
      <c r="M49" s="601"/>
      <c r="N49" s="601"/>
      <c r="O49" s="600" t="s">
        <v>816</v>
      </c>
      <c r="P49" s="600">
        <v>4</v>
      </c>
      <c r="Q49" s="600">
        <v>2</v>
      </c>
      <c r="R49" s="600"/>
      <c r="S49" s="600"/>
      <c r="T49" s="600">
        <v>1</v>
      </c>
      <c r="U49" s="600">
        <v>0</v>
      </c>
      <c r="V49" s="600">
        <v>1</v>
      </c>
      <c r="W49" s="600">
        <v>1</v>
      </c>
      <c r="X49" s="600"/>
      <c r="Y49" s="600" t="s">
        <v>663</v>
      </c>
      <c r="Z49" s="600">
        <v>0</v>
      </c>
      <c r="AA49" s="600"/>
      <c r="AB49" s="600"/>
      <c r="AC49" s="600"/>
      <c r="AD49" s="600"/>
      <c r="AE49" s="600"/>
      <c r="AF49" s="600"/>
      <c r="AG49" s="600"/>
      <c r="AH49" s="600"/>
      <c r="AI49" s="600"/>
      <c r="AJ49" s="607"/>
    </row>
    <row r="50" spans="2:36" hidden="1" x14ac:dyDescent="0.25">
      <c r="B50" s="602">
        <v>42</v>
      </c>
      <c r="C50" s="603" t="s">
        <v>1272</v>
      </c>
      <c r="D50" s="607" t="s">
        <v>821</v>
      </c>
      <c r="E50" s="605" t="s">
        <v>861</v>
      </c>
      <c r="F50" s="600" t="s">
        <v>1104</v>
      </c>
      <c r="G50" s="605"/>
      <c r="H50" s="405"/>
      <c r="I50" s="600" t="s">
        <v>214</v>
      </c>
      <c r="J50" s="604">
        <v>1</v>
      </c>
      <c r="K50" s="405" t="s">
        <v>815</v>
      </c>
      <c r="L50" s="601"/>
      <c r="M50" s="601"/>
      <c r="N50" s="601"/>
      <c r="O50" s="600" t="s">
        <v>816</v>
      </c>
      <c r="P50" s="600">
        <v>6</v>
      </c>
      <c r="Q50" s="600">
        <v>2</v>
      </c>
      <c r="R50" s="600"/>
      <c r="S50" s="600"/>
      <c r="T50" s="600">
        <v>1</v>
      </c>
      <c r="U50" s="600">
        <v>0</v>
      </c>
      <c r="V50" s="600">
        <v>1</v>
      </c>
      <c r="W50" s="600">
        <v>1</v>
      </c>
      <c r="X50" s="600"/>
      <c r="Y50" s="600" t="s">
        <v>663</v>
      </c>
      <c r="Z50" s="600">
        <v>0</v>
      </c>
      <c r="AA50" s="600"/>
      <c r="AB50" s="600"/>
      <c r="AC50" s="600"/>
      <c r="AD50" s="600"/>
      <c r="AE50" s="600"/>
      <c r="AF50" s="600"/>
      <c r="AG50" s="600"/>
      <c r="AH50" s="600"/>
      <c r="AI50" s="600"/>
      <c r="AJ50" s="607"/>
    </row>
    <row r="51" spans="2:36" ht="30" hidden="1" x14ac:dyDescent="0.25">
      <c r="B51" s="602">
        <v>43</v>
      </c>
      <c r="C51" s="603" t="s">
        <v>1259</v>
      </c>
      <c r="D51" s="607" t="s">
        <v>467</v>
      </c>
      <c r="E51" s="605" t="s">
        <v>849</v>
      </c>
      <c r="F51" s="600" t="s">
        <v>1104</v>
      </c>
      <c r="G51" s="605"/>
      <c r="H51" s="405"/>
      <c r="I51" s="600" t="s">
        <v>214</v>
      </c>
      <c r="J51" s="604">
        <v>1</v>
      </c>
      <c r="K51" s="405" t="s">
        <v>815</v>
      </c>
      <c r="L51" s="601"/>
      <c r="M51" s="638" t="s">
        <v>6444</v>
      </c>
      <c r="N51" s="601" t="s">
        <v>2315</v>
      </c>
      <c r="O51" s="600" t="s">
        <v>816</v>
      </c>
      <c r="P51" s="600">
        <v>4</v>
      </c>
      <c r="Q51" s="600">
        <v>1</v>
      </c>
      <c r="R51" s="600"/>
      <c r="S51" s="600"/>
      <c r="T51" s="600">
        <v>1</v>
      </c>
      <c r="U51" s="600">
        <v>0</v>
      </c>
      <c r="V51" s="600">
        <v>1</v>
      </c>
      <c r="W51" s="600">
        <v>1</v>
      </c>
      <c r="X51" s="600"/>
      <c r="Y51" s="600" t="s">
        <v>663</v>
      </c>
      <c r="Z51" s="600">
        <v>0</v>
      </c>
      <c r="AA51" s="600"/>
      <c r="AB51" s="600"/>
      <c r="AC51" s="600"/>
      <c r="AD51" s="600"/>
      <c r="AE51" s="600"/>
      <c r="AF51" s="600"/>
      <c r="AG51" s="600"/>
      <c r="AH51" s="600"/>
      <c r="AI51" s="600"/>
      <c r="AJ51" s="607"/>
    </row>
    <row r="52" spans="2:36" ht="60" hidden="1" x14ac:dyDescent="0.25">
      <c r="B52" s="602">
        <v>44</v>
      </c>
      <c r="C52" s="608" t="s">
        <v>6440</v>
      </c>
      <c r="D52" s="607" t="s">
        <v>814</v>
      </c>
      <c r="E52" s="605" t="s">
        <v>6387</v>
      </c>
      <c r="F52" s="600" t="s">
        <v>1104</v>
      </c>
      <c r="G52" s="605"/>
      <c r="H52" s="405"/>
      <c r="I52" s="405" t="s">
        <v>214</v>
      </c>
      <c r="J52" s="604">
        <v>1</v>
      </c>
      <c r="K52" s="405" t="s">
        <v>815</v>
      </c>
      <c r="L52" s="601"/>
      <c r="M52" s="601" t="s">
        <v>6441</v>
      </c>
      <c r="N52" s="601"/>
      <c r="O52" s="600" t="s">
        <v>816</v>
      </c>
      <c r="P52" s="600">
        <v>4</v>
      </c>
      <c r="Q52" s="600">
        <v>2</v>
      </c>
      <c r="R52" s="600"/>
      <c r="S52" s="600"/>
      <c r="T52" s="600">
        <v>1</v>
      </c>
      <c r="U52" s="600">
        <v>0</v>
      </c>
      <c r="V52" s="600">
        <v>1</v>
      </c>
      <c r="W52" s="600">
        <v>1</v>
      </c>
      <c r="X52" s="600"/>
      <c r="Y52" s="600" t="s">
        <v>663</v>
      </c>
      <c r="Z52" s="600">
        <v>0</v>
      </c>
      <c r="AA52" s="600"/>
      <c r="AB52" s="600"/>
      <c r="AC52" s="600"/>
      <c r="AD52" s="600"/>
      <c r="AE52" s="600"/>
      <c r="AF52" s="600"/>
      <c r="AG52" s="600"/>
      <c r="AH52" s="600"/>
      <c r="AI52" s="600"/>
      <c r="AJ52" s="607"/>
    </row>
    <row r="53" spans="2:36" hidden="1" x14ac:dyDescent="0.25">
      <c r="B53" s="602">
        <v>45</v>
      </c>
      <c r="C53" s="603" t="s">
        <v>1263</v>
      </c>
      <c r="D53" s="607" t="s">
        <v>471</v>
      </c>
      <c r="E53" s="605" t="s">
        <v>847</v>
      </c>
      <c r="F53" s="600" t="s">
        <v>1104</v>
      </c>
      <c r="G53" s="605"/>
      <c r="H53" s="405"/>
      <c r="I53" s="600" t="s">
        <v>214</v>
      </c>
      <c r="J53" s="604">
        <v>1</v>
      </c>
      <c r="K53" s="405" t="s">
        <v>815</v>
      </c>
      <c r="L53" s="601"/>
      <c r="M53" s="601"/>
      <c r="N53" s="601"/>
      <c r="O53" s="600" t="s">
        <v>816</v>
      </c>
      <c r="P53" s="600">
        <v>5</v>
      </c>
      <c r="Q53" s="600">
        <v>1</v>
      </c>
      <c r="R53" s="600"/>
      <c r="S53" s="600"/>
      <c r="T53" s="600">
        <v>1</v>
      </c>
      <c r="U53" s="600">
        <v>0</v>
      </c>
      <c r="V53" s="600">
        <v>1</v>
      </c>
      <c r="W53" s="600">
        <v>1</v>
      </c>
      <c r="X53" s="600"/>
      <c r="Y53" s="600" t="s">
        <v>663</v>
      </c>
      <c r="Z53" s="600">
        <v>0</v>
      </c>
      <c r="AA53" s="600"/>
      <c r="AB53" s="600"/>
      <c r="AC53" s="600"/>
      <c r="AD53" s="600"/>
      <c r="AE53" s="600"/>
      <c r="AF53" s="600"/>
      <c r="AG53" s="600"/>
      <c r="AH53" s="600"/>
      <c r="AI53" s="600"/>
      <c r="AJ53" s="607"/>
    </row>
    <row r="54" spans="2:36" hidden="1" x14ac:dyDescent="0.25">
      <c r="B54" s="602">
        <v>46</v>
      </c>
      <c r="C54" s="603" t="s">
        <v>1269</v>
      </c>
      <c r="D54" s="607" t="s">
        <v>819</v>
      </c>
      <c r="E54" s="605" t="s">
        <v>858</v>
      </c>
      <c r="F54" s="600" t="s">
        <v>1104</v>
      </c>
      <c r="G54" s="605"/>
      <c r="H54" s="405"/>
      <c r="I54" s="600" t="s">
        <v>214</v>
      </c>
      <c r="J54" s="604">
        <v>1</v>
      </c>
      <c r="K54" s="405" t="s">
        <v>815</v>
      </c>
      <c r="L54" s="601"/>
      <c r="M54" s="601"/>
      <c r="N54" s="601"/>
      <c r="O54" s="600" t="s">
        <v>816</v>
      </c>
      <c r="P54" s="600">
        <v>5</v>
      </c>
      <c r="Q54" s="600">
        <v>2</v>
      </c>
      <c r="R54" s="600"/>
      <c r="S54" s="600"/>
      <c r="T54" s="600">
        <v>1</v>
      </c>
      <c r="U54" s="600">
        <v>0</v>
      </c>
      <c r="V54" s="600">
        <v>1</v>
      </c>
      <c r="W54" s="600">
        <v>1</v>
      </c>
      <c r="X54" s="600"/>
      <c r="Y54" s="600" t="s">
        <v>663</v>
      </c>
      <c r="Z54" s="600">
        <v>0</v>
      </c>
      <c r="AA54" s="600"/>
      <c r="AB54" s="600"/>
      <c r="AC54" s="600"/>
      <c r="AD54" s="600"/>
      <c r="AE54" s="600"/>
      <c r="AF54" s="600"/>
      <c r="AG54" s="600"/>
      <c r="AH54" s="600"/>
      <c r="AI54" s="600"/>
      <c r="AJ54" s="607"/>
    </row>
    <row r="55" spans="2:36" ht="45" hidden="1" x14ac:dyDescent="0.25">
      <c r="B55" s="602">
        <v>47</v>
      </c>
      <c r="C55" s="603" t="s">
        <v>1268</v>
      </c>
      <c r="D55" s="607" t="s">
        <v>475</v>
      </c>
      <c r="E55" s="605" t="s">
        <v>857</v>
      </c>
      <c r="F55" s="600" t="s">
        <v>1104</v>
      </c>
      <c r="G55" s="605"/>
      <c r="H55" s="405"/>
      <c r="I55" s="600" t="s">
        <v>214</v>
      </c>
      <c r="J55" s="604">
        <v>1</v>
      </c>
      <c r="K55" s="405" t="s">
        <v>815</v>
      </c>
      <c r="L55" s="601"/>
      <c r="M55" s="601"/>
      <c r="N55" s="601" t="s">
        <v>2319</v>
      </c>
      <c r="O55" s="600" t="s">
        <v>816</v>
      </c>
      <c r="P55" s="600">
        <v>5</v>
      </c>
      <c r="Q55" s="600">
        <v>2</v>
      </c>
      <c r="R55" s="600"/>
      <c r="S55" s="600"/>
      <c r="T55" s="600">
        <v>1</v>
      </c>
      <c r="U55" s="600">
        <v>0</v>
      </c>
      <c r="V55" s="600">
        <v>1</v>
      </c>
      <c r="W55" s="600">
        <v>1</v>
      </c>
      <c r="X55" s="600"/>
      <c r="Y55" s="600" t="s">
        <v>663</v>
      </c>
      <c r="Z55" s="600">
        <v>0</v>
      </c>
      <c r="AA55" s="600"/>
      <c r="AB55" s="600"/>
      <c r="AC55" s="600"/>
      <c r="AD55" s="600"/>
      <c r="AE55" s="600"/>
      <c r="AF55" s="600"/>
      <c r="AG55" s="600"/>
      <c r="AH55" s="600"/>
      <c r="AI55" s="600"/>
      <c r="AJ55" s="607"/>
    </row>
    <row r="56" spans="2:36" hidden="1" x14ac:dyDescent="0.25">
      <c r="B56" s="602">
        <v>48</v>
      </c>
      <c r="C56" s="603" t="s">
        <v>1264</v>
      </c>
      <c r="D56" s="607" t="s">
        <v>472</v>
      </c>
      <c r="E56" s="605" t="s">
        <v>853</v>
      </c>
      <c r="F56" s="600" t="s">
        <v>1104</v>
      </c>
      <c r="G56" s="605"/>
      <c r="H56" s="405"/>
      <c r="I56" s="600" t="s">
        <v>214</v>
      </c>
      <c r="J56" s="604">
        <v>1</v>
      </c>
      <c r="K56" s="405" t="s">
        <v>815</v>
      </c>
      <c r="L56" s="601"/>
      <c r="M56" s="601"/>
      <c r="N56" s="601" t="s">
        <v>2320</v>
      </c>
      <c r="O56" s="600" t="s">
        <v>816</v>
      </c>
      <c r="P56" s="600">
        <v>5</v>
      </c>
      <c r="Q56" s="600">
        <v>0</v>
      </c>
      <c r="R56" s="600"/>
      <c r="S56" s="600"/>
      <c r="T56" s="600">
        <v>1</v>
      </c>
      <c r="U56" s="600">
        <v>0</v>
      </c>
      <c r="V56" s="600">
        <v>1</v>
      </c>
      <c r="W56" s="600">
        <v>1</v>
      </c>
      <c r="X56" s="600"/>
      <c r="Y56" s="600" t="s">
        <v>663</v>
      </c>
      <c r="Z56" s="600">
        <v>0</v>
      </c>
      <c r="AA56" s="600"/>
      <c r="AB56" s="600"/>
      <c r="AC56" s="600"/>
      <c r="AD56" s="600"/>
      <c r="AE56" s="600"/>
      <c r="AF56" s="600"/>
      <c r="AG56" s="600"/>
      <c r="AH56" s="600"/>
      <c r="AI56" s="600"/>
      <c r="AJ56" s="607"/>
    </row>
    <row r="57" spans="2:36" ht="30" hidden="1" x14ac:dyDescent="0.25">
      <c r="B57" s="602">
        <v>49</v>
      </c>
      <c r="C57" s="603" t="s">
        <v>1265</v>
      </c>
      <c r="D57" s="607" t="s">
        <v>473</v>
      </c>
      <c r="E57" s="605" t="s">
        <v>6388</v>
      </c>
      <c r="F57" s="600" t="s">
        <v>1104</v>
      </c>
      <c r="G57" s="605"/>
      <c r="H57" s="405"/>
      <c r="I57" s="600" t="s">
        <v>214</v>
      </c>
      <c r="J57" s="604">
        <v>1</v>
      </c>
      <c r="K57" s="405" t="s">
        <v>815</v>
      </c>
      <c r="L57" s="601"/>
      <c r="M57" s="601" t="s">
        <v>6437</v>
      </c>
      <c r="N57" s="601"/>
      <c r="O57" s="600" t="s">
        <v>816</v>
      </c>
      <c r="P57" s="600">
        <v>6</v>
      </c>
      <c r="Q57" s="600">
        <v>2</v>
      </c>
      <c r="R57" s="600"/>
      <c r="S57" s="600"/>
      <c r="T57" s="600">
        <v>1</v>
      </c>
      <c r="U57" s="600">
        <v>0</v>
      </c>
      <c r="V57" s="600">
        <v>1</v>
      </c>
      <c r="W57" s="600">
        <v>1</v>
      </c>
      <c r="X57" s="600"/>
      <c r="Y57" s="600" t="s">
        <v>663</v>
      </c>
      <c r="Z57" s="600">
        <v>0</v>
      </c>
      <c r="AA57" s="600"/>
      <c r="AB57" s="600"/>
      <c r="AC57" s="600"/>
      <c r="AD57" s="600"/>
      <c r="AE57" s="600"/>
      <c r="AF57" s="600"/>
      <c r="AG57" s="600"/>
      <c r="AH57" s="600"/>
      <c r="AI57" s="600"/>
      <c r="AJ57" s="607"/>
    </row>
    <row r="58" spans="2:36" hidden="1" x14ac:dyDescent="0.25">
      <c r="B58" s="602">
        <v>50</v>
      </c>
      <c r="C58" s="603" t="s">
        <v>1276</v>
      </c>
      <c r="D58" s="607" t="s">
        <v>480</v>
      </c>
      <c r="E58" s="605" t="s">
        <v>865</v>
      </c>
      <c r="F58" s="600" t="s">
        <v>1104</v>
      </c>
      <c r="G58" s="605"/>
      <c r="H58" s="405"/>
      <c r="I58" s="600" t="s">
        <v>214</v>
      </c>
      <c r="J58" s="604">
        <v>1</v>
      </c>
      <c r="K58" s="405" t="s">
        <v>815</v>
      </c>
      <c r="L58" s="601"/>
      <c r="M58" s="601"/>
      <c r="N58" s="601" t="s">
        <v>2321</v>
      </c>
      <c r="O58" s="600" t="s">
        <v>816</v>
      </c>
      <c r="P58" s="600">
        <v>5</v>
      </c>
      <c r="Q58" s="600">
        <v>1</v>
      </c>
      <c r="R58" s="600"/>
      <c r="S58" s="600"/>
      <c r="T58" s="600">
        <v>1</v>
      </c>
      <c r="U58" s="600">
        <v>0</v>
      </c>
      <c r="V58" s="600">
        <v>1</v>
      </c>
      <c r="W58" s="600">
        <v>1</v>
      </c>
      <c r="X58" s="600"/>
      <c r="Y58" s="600" t="s">
        <v>663</v>
      </c>
      <c r="Z58" s="600">
        <v>0</v>
      </c>
      <c r="AA58" s="600"/>
      <c r="AB58" s="600"/>
      <c r="AC58" s="600"/>
      <c r="AD58" s="600"/>
      <c r="AE58" s="600"/>
      <c r="AF58" s="600"/>
      <c r="AG58" s="600"/>
      <c r="AH58" s="600"/>
      <c r="AI58" s="600"/>
      <c r="AJ58" s="607"/>
    </row>
    <row r="59" spans="2:36" ht="30" hidden="1" x14ac:dyDescent="0.25">
      <c r="B59" s="602">
        <v>51</v>
      </c>
      <c r="C59" s="601" t="s">
        <v>2668</v>
      </c>
      <c r="D59" s="600" t="s">
        <v>164</v>
      </c>
      <c r="E59" s="605" t="s">
        <v>2152</v>
      </c>
      <c r="F59" s="600" t="s">
        <v>1104</v>
      </c>
      <c r="G59" s="605"/>
      <c r="H59" s="600"/>
      <c r="I59" s="600" t="s">
        <v>214</v>
      </c>
      <c r="J59" s="604">
        <v>1</v>
      </c>
      <c r="K59" s="600" t="s">
        <v>289</v>
      </c>
      <c r="L59" s="601"/>
      <c r="M59" s="601"/>
      <c r="N59" s="638" t="s">
        <v>2669</v>
      </c>
      <c r="O59" s="600">
        <v>12</v>
      </c>
      <c r="P59" s="600">
        <v>4</v>
      </c>
      <c r="Q59" s="600">
        <v>1</v>
      </c>
      <c r="R59" s="600"/>
      <c r="S59" s="600"/>
      <c r="T59" s="600">
        <v>1</v>
      </c>
      <c r="U59" s="600">
        <v>1</v>
      </c>
      <c r="V59" s="600">
        <v>1</v>
      </c>
      <c r="W59" s="600">
        <v>1</v>
      </c>
      <c r="X59" s="600"/>
      <c r="Y59" s="600" t="s">
        <v>1695</v>
      </c>
      <c r="Z59" s="600">
        <v>0</v>
      </c>
      <c r="AA59" s="600" t="s">
        <v>1564</v>
      </c>
      <c r="AB59" s="600" t="s">
        <v>1579</v>
      </c>
      <c r="AC59" s="600" t="s">
        <v>1561</v>
      </c>
      <c r="AD59" s="600">
        <v>0</v>
      </c>
      <c r="AE59" s="600">
        <v>0</v>
      </c>
      <c r="AF59" s="600">
        <v>0</v>
      </c>
      <c r="AG59" s="600"/>
      <c r="AH59" s="600"/>
      <c r="AI59" s="600"/>
      <c r="AJ59" s="600"/>
    </row>
    <row r="60" spans="2:36" hidden="1" x14ac:dyDescent="0.25">
      <c r="B60" s="602">
        <v>52</v>
      </c>
      <c r="C60" s="601" t="s">
        <v>1584</v>
      </c>
      <c r="D60" s="600" t="s">
        <v>106</v>
      </c>
      <c r="E60" s="605" t="s">
        <v>2192</v>
      </c>
      <c r="F60" s="600" t="s">
        <v>1103</v>
      </c>
      <c r="G60" s="605"/>
      <c r="H60" s="600" t="s">
        <v>813</v>
      </c>
      <c r="I60" s="600" t="s">
        <v>214</v>
      </c>
      <c r="J60" s="604">
        <v>0</v>
      </c>
      <c r="K60" s="600" t="s">
        <v>289</v>
      </c>
      <c r="L60" s="601"/>
      <c r="M60" s="601"/>
      <c r="N60" s="601"/>
      <c r="O60" s="600">
        <v>12</v>
      </c>
      <c r="P60" s="600">
        <v>5</v>
      </c>
      <c r="Q60" s="600">
        <v>2</v>
      </c>
      <c r="R60" s="600"/>
      <c r="S60" s="600"/>
      <c r="T60" s="600">
        <v>1</v>
      </c>
      <c r="U60" s="600">
        <v>1</v>
      </c>
      <c r="V60" s="600">
        <v>1</v>
      </c>
      <c r="W60" s="600">
        <v>1</v>
      </c>
      <c r="X60" s="600"/>
      <c r="Y60" s="600" t="s">
        <v>663</v>
      </c>
      <c r="Z60" s="600">
        <v>0</v>
      </c>
      <c r="AA60" s="600" t="s">
        <v>1564</v>
      </c>
      <c r="AB60" s="600" t="s">
        <v>1562</v>
      </c>
      <c r="AC60" s="600" t="s">
        <v>1561</v>
      </c>
      <c r="AD60" s="600">
        <v>0</v>
      </c>
      <c r="AE60" s="600">
        <v>0</v>
      </c>
      <c r="AF60" s="600">
        <v>0</v>
      </c>
      <c r="AG60" s="600"/>
      <c r="AH60" s="600"/>
      <c r="AI60" s="600"/>
      <c r="AJ60" s="600"/>
    </row>
    <row r="61" spans="2:36" hidden="1" x14ac:dyDescent="0.25">
      <c r="B61" s="602">
        <v>53</v>
      </c>
      <c r="C61" s="601" t="s">
        <v>2219</v>
      </c>
      <c r="D61" s="600" t="s">
        <v>108</v>
      </c>
      <c r="E61" s="605" t="s">
        <v>2086</v>
      </c>
      <c r="F61" s="600" t="s">
        <v>1104</v>
      </c>
      <c r="G61" s="605"/>
      <c r="H61" s="600"/>
      <c r="I61" s="600" t="s">
        <v>214</v>
      </c>
      <c r="J61" s="604">
        <v>1</v>
      </c>
      <c r="K61" s="600" t="s">
        <v>289</v>
      </c>
      <c r="L61" s="601"/>
      <c r="M61" s="601"/>
      <c r="N61" s="601"/>
      <c r="O61" s="600">
        <v>12</v>
      </c>
      <c r="P61" s="600">
        <v>3</v>
      </c>
      <c r="Q61" s="600">
        <v>2</v>
      </c>
      <c r="R61" s="600"/>
      <c r="S61" s="600"/>
      <c r="T61" s="600">
        <v>1</v>
      </c>
      <c r="U61" s="600">
        <v>1</v>
      </c>
      <c r="V61" s="600">
        <v>1</v>
      </c>
      <c r="W61" s="600">
        <v>1</v>
      </c>
      <c r="X61" s="600"/>
      <c r="Y61" s="600" t="s">
        <v>1695</v>
      </c>
      <c r="Z61" s="600">
        <v>0</v>
      </c>
      <c r="AA61" s="600" t="s">
        <v>1564</v>
      </c>
      <c r="AB61" s="600" t="s">
        <v>1562</v>
      </c>
      <c r="AC61" s="600" t="s">
        <v>1561</v>
      </c>
      <c r="AD61" s="600">
        <v>0</v>
      </c>
      <c r="AE61" s="600">
        <v>0</v>
      </c>
      <c r="AF61" s="600">
        <v>0</v>
      </c>
      <c r="AG61" s="600"/>
      <c r="AH61" s="600"/>
      <c r="AI61" s="600"/>
      <c r="AJ61" s="600"/>
    </row>
    <row r="62" spans="2:36" hidden="1" x14ac:dyDescent="0.25">
      <c r="B62" s="602">
        <v>54</v>
      </c>
      <c r="C62" s="601" t="s">
        <v>1734</v>
      </c>
      <c r="D62" s="600" t="s">
        <v>161</v>
      </c>
      <c r="E62" s="605" t="s">
        <v>2185</v>
      </c>
      <c r="F62" s="600" t="s">
        <v>1104</v>
      </c>
      <c r="G62" s="605"/>
      <c r="H62" s="600"/>
      <c r="I62" s="600" t="s">
        <v>214</v>
      </c>
      <c r="J62" s="604">
        <v>1</v>
      </c>
      <c r="K62" s="600" t="s">
        <v>289</v>
      </c>
      <c r="L62" s="601"/>
      <c r="M62" s="601"/>
      <c r="N62" s="638" t="s">
        <v>2350</v>
      </c>
      <c r="O62" s="600">
        <v>8</v>
      </c>
      <c r="P62" s="600">
        <v>6</v>
      </c>
      <c r="Q62" s="600">
        <v>1</v>
      </c>
      <c r="R62" s="600"/>
      <c r="S62" s="600">
        <v>1</v>
      </c>
      <c r="T62" s="600">
        <v>1</v>
      </c>
      <c r="U62" s="600">
        <v>1</v>
      </c>
      <c r="V62" s="600">
        <v>1</v>
      </c>
      <c r="W62" s="600">
        <v>1</v>
      </c>
      <c r="X62" s="600"/>
      <c r="Y62" s="600" t="s">
        <v>1695</v>
      </c>
      <c r="Z62" s="600">
        <v>0</v>
      </c>
      <c r="AA62" s="600" t="s">
        <v>1564</v>
      </c>
      <c r="AB62" s="600" t="s">
        <v>1579</v>
      </c>
      <c r="AC62" s="600" t="s">
        <v>1561</v>
      </c>
      <c r="AD62" s="600">
        <v>0</v>
      </c>
      <c r="AE62" s="600" t="s">
        <v>1588</v>
      </c>
      <c r="AF62" s="600" t="s">
        <v>1581</v>
      </c>
      <c r="AG62" s="600"/>
      <c r="AH62" s="600"/>
      <c r="AI62" s="600"/>
      <c r="AJ62" s="600"/>
    </row>
    <row r="63" spans="2:36" ht="30" hidden="1" x14ac:dyDescent="0.25">
      <c r="B63" s="602">
        <v>55</v>
      </c>
      <c r="C63" s="601" t="s">
        <v>126</v>
      </c>
      <c r="D63" s="600" t="s">
        <v>125</v>
      </c>
      <c r="E63" s="605" t="s">
        <v>680</v>
      </c>
      <c r="F63" s="600" t="s">
        <v>1104</v>
      </c>
      <c r="G63" s="605"/>
      <c r="H63" s="600" t="s">
        <v>813</v>
      </c>
      <c r="I63" s="600" t="s">
        <v>214</v>
      </c>
      <c r="J63" s="604">
        <v>0</v>
      </c>
      <c r="K63" s="600" t="s">
        <v>1223</v>
      </c>
      <c r="L63" s="601"/>
      <c r="M63" s="601"/>
      <c r="N63" s="638" t="s">
        <v>2351</v>
      </c>
      <c r="O63" s="600">
        <v>7</v>
      </c>
      <c r="P63" s="600">
        <v>2</v>
      </c>
      <c r="Q63" s="609" t="s">
        <v>1583</v>
      </c>
      <c r="R63" s="600"/>
      <c r="S63" s="600"/>
      <c r="T63" s="600">
        <v>1</v>
      </c>
      <c r="U63" s="600">
        <v>1</v>
      </c>
      <c r="V63" s="600">
        <v>1</v>
      </c>
      <c r="W63" s="600">
        <v>1</v>
      </c>
      <c r="X63" s="600"/>
      <c r="Y63" s="600" t="s">
        <v>663</v>
      </c>
      <c r="Z63" s="600">
        <v>0</v>
      </c>
      <c r="AA63" s="600" t="s">
        <v>1564</v>
      </c>
      <c r="AB63" s="600" t="s">
        <v>1579</v>
      </c>
      <c r="AC63" s="600" t="s">
        <v>1561</v>
      </c>
      <c r="AD63" s="600">
        <v>0</v>
      </c>
      <c r="AE63" s="600">
        <v>0</v>
      </c>
      <c r="AF63" s="600">
        <v>0</v>
      </c>
      <c r="AG63" s="600"/>
      <c r="AH63" s="600"/>
      <c r="AI63" s="600"/>
      <c r="AJ63" s="600"/>
    </row>
    <row r="64" spans="2:36" ht="30" hidden="1" x14ac:dyDescent="0.25">
      <c r="B64" s="602">
        <v>56</v>
      </c>
      <c r="C64" s="601" t="s">
        <v>586</v>
      </c>
      <c r="D64" s="600" t="s">
        <v>735</v>
      </c>
      <c r="E64" s="605" t="s">
        <v>6389</v>
      </c>
      <c r="F64" s="600" t="s">
        <v>1104</v>
      </c>
      <c r="G64" s="605"/>
      <c r="H64" s="600"/>
      <c r="I64" s="600" t="s">
        <v>214</v>
      </c>
      <c r="J64" s="604">
        <v>1</v>
      </c>
      <c r="K64" s="600" t="s">
        <v>1230</v>
      </c>
      <c r="L64" s="601"/>
      <c r="M64" s="601" t="s">
        <v>6491</v>
      </c>
      <c r="N64" s="601"/>
      <c r="O64" s="600"/>
      <c r="P64" s="600">
        <v>5</v>
      </c>
      <c r="Q64" s="600">
        <v>2</v>
      </c>
      <c r="R64" s="600"/>
      <c r="S64" s="600"/>
      <c r="T64" s="600">
        <v>1</v>
      </c>
      <c r="U64" s="600">
        <v>1</v>
      </c>
      <c r="V64" s="600">
        <v>1</v>
      </c>
      <c r="W64" s="600">
        <v>1</v>
      </c>
      <c r="X64" s="600"/>
      <c r="Y64" s="600" t="s">
        <v>7</v>
      </c>
      <c r="Z64" s="600">
        <v>0</v>
      </c>
      <c r="AA64" s="600" t="s">
        <v>1564</v>
      </c>
      <c r="AB64" s="600" t="s">
        <v>1598</v>
      </c>
      <c r="AC64" s="600" t="s">
        <v>1561</v>
      </c>
      <c r="AD64" s="600">
        <v>0</v>
      </c>
      <c r="AE64" s="600">
        <v>0</v>
      </c>
      <c r="AF64" s="600">
        <v>0</v>
      </c>
      <c r="AG64" s="600"/>
      <c r="AH64" s="600"/>
      <c r="AI64" s="600"/>
      <c r="AJ64" s="600"/>
    </row>
    <row r="65" spans="2:36" ht="45" hidden="1" x14ac:dyDescent="0.25">
      <c r="B65" s="602">
        <v>57</v>
      </c>
      <c r="C65" s="601" t="s">
        <v>219</v>
      </c>
      <c r="D65" s="600" t="s">
        <v>239</v>
      </c>
      <c r="E65" s="605" t="s">
        <v>6390</v>
      </c>
      <c r="F65" s="600" t="s">
        <v>1103</v>
      </c>
      <c r="G65" s="605"/>
      <c r="H65" s="600"/>
      <c r="I65" s="600" t="s">
        <v>214</v>
      </c>
      <c r="J65" s="604">
        <v>1</v>
      </c>
      <c r="K65" s="600" t="s">
        <v>289</v>
      </c>
      <c r="L65" s="601"/>
      <c r="M65" s="601" t="s">
        <v>6454</v>
      </c>
      <c r="N65" s="601" t="s">
        <v>2358</v>
      </c>
      <c r="O65" s="600"/>
      <c r="P65" s="600">
        <v>4</v>
      </c>
      <c r="Q65" s="600">
        <v>2</v>
      </c>
      <c r="R65" s="600"/>
      <c r="S65" s="600"/>
      <c r="T65" s="600">
        <v>1</v>
      </c>
      <c r="U65" s="600">
        <v>1</v>
      </c>
      <c r="V65" s="600">
        <v>1</v>
      </c>
      <c r="W65" s="600">
        <v>1</v>
      </c>
      <c r="X65" s="600"/>
      <c r="Y65" s="600" t="s">
        <v>1695</v>
      </c>
      <c r="Z65" s="600">
        <v>0</v>
      </c>
      <c r="AA65" s="600" t="s">
        <v>1574</v>
      </c>
      <c r="AB65" s="600" t="s">
        <v>1595</v>
      </c>
      <c r="AC65" s="600" t="s">
        <v>1561</v>
      </c>
      <c r="AD65" s="600">
        <v>0</v>
      </c>
      <c r="AE65" s="600">
        <v>0</v>
      </c>
      <c r="AF65" s="600">
        <v>0</v>
      </c>
      <c r="AG65" s="600"/>
      <c r="AH65" s="600"/>
      <c r="AI65" s="600"/>
      <c r="AJ65" s="600"/>
    </row>
    <row r="66" spans="2:36" ht="30" hidden="1" x14ac:dyDescent="0.25">
      <c r="B66" s="602">
        <v>58</v>
      </c>
      <c r="C66" s="601" t="s">
        <v>1596</v>
      </c>
      <c r="D66" s="600" t="s">
        <v>184</v>
      </c>
      <c r="E66" s="605" t="s">
        <v>2559</v>
      </c>
      <c r="F66" s="600" t="s">
        <v>1105</v>
      </c>
      <c r="G66" s="605"/>
      <c r="H66" s="600" t="s">
        <v>813</v>
      </c>
      <c r="I66" s="600" t="s">
        <v>274</v>
      </c>
      <c r="J66" s="604">
        <v>0</v>
      </c>
      <c r="K66" s="405" t="s">
        <v>813</v>
      </c>
      <c r="L66" s="601"/>
      <c r="M66" s="601"/>
      <c r="N66" s="601"/>
      <c r="O66" s="600"/>
      <c r="P66" s="600">
        <v>0</v>
      </c>
      <c r="Q66" s="600">
        <v>1</v>
      </c>
      <c r="R66" s="600" t="s">
        <v>1570</v>
      </c>
      <c r="S66" s="600"/>
      <c r="T66" s="600">
        <v>1</v>
      </c>
      <c r="U66" s="600">
        <v>1</v>
      </c>
      <c r="V66" s="600">
        <v>1</v>
      </c>
      <c r="W66" s="600">
        <v>1</v>
      </c>
      <c r="X66" s="600"/>
      <c r="Y66" s="600" t="s">
        <v>1695</v>
      </c>
      <c r="Z66" s="600">
        <v>0</v>
      </c>
      <c r="AA66" s="600" t="s">
        <v>1564</v>
      </c>
      <c r="AB66" s="600" t="s">
        <v>1595</v>
      </c>
      <c r="AC66" s="600" t="s">
        <v>1561</v>
      </c>
      <c r="AD66" s="600">
        <v>0</v>
      </c>
      <c r="AE66" s="600">
        <v>0</v>
      </c>
      <c r="AF66" s="600">
        <v>0</v>
      </c>
      <c r="AG66" s="600"/>
      <c r="AH66" s="600"/>
      <c r="AI66" s="600"/>
      <c r="AJ66" s="600"/>
    </row>
    <row r="67" spans="2:36" ht="30" hidden="1" x14ac:dyDescent="0.25">
      <c r="B67" s="602">
        <v>59</v>
      </c>
      <c r="C67" s="601" t="s">
        <v>1522</v>
      </c>
      <c r="D67" s="600" t="s">
        <v>245</v>
      </c>
      <c r="E67" s="605" t="s">
        <v>2560</v>
      </c>
      <c r="F67" s="600" t="s">
        <v>1105</v>
      </c>
      <c r="G67" s="605"/>
      <c r="H67" s="600" t="s">
        <v>813</v>
      </c>
      <c r="I67" s="600" t="s">
        <v>274</v>
      </c>
      <c r="J67" s="604">
        <v>0</v>
      </c>
      <c r="K67" s="405" t="s">
        <v>813</v>
      </c>
      <c r="L67" s="601"/>
      <c r="M67" s="601"/>
      <c r="N67" s="601" t="s">
        <v>2561</v>
      </c>
      <c r="O67" s="600"/>
      <c r="P67" s="600">
        <v>4</v>
      </c>
      <c r="Q67" s="600">
        <v>0</v>
      </c>
      <c r="R67" s="600"/>
      <c r="S67" s="600"/>
      <c r="T67" s="600">
        <v>1</v>
      </c>
      <c r="U67" s="600">
        <v>1</v>
      </c>
      <c r="V67" s="600">
        <v>1</v>
      </c>
      <c r="W67" s="600">
        <v>1</v>
      </c>
      <c r="X67" s="600"/>
      <c r="Y67" s="600" t="s">
        <v>663</v>
      </c>
      <c r="Z67" s="600">
        <v>0</v>
      </c>
      <c r="AA67" s="600" t="s">
        <v>1574</v>
      </c>
      <c r="AB67" s="600" t="s">
        <v>1576</v>
      </c>
      <c r="AC67" s="600">
        <v>0</v>
      </c>
      <c r="AD67" s="600">
        <v>0</v>
      </c>
      <c r="AE67" s="600">
        <v>0</v>
      </c>
      <c r="AF67" s="600">
        <v>0</v>
      </c>
      <c r="AG67" s="600"/>
      <c r="AH67" s="600"/>
      <c r="AI67" s="600"/>
      <c r="AJ67" s="600"/>
    </row>
    <row r="68" spans="2:36" ht="30" hidden="1" x14ac:dyDescent="0.25">
      <c r="B68" s="602">
        <v>60</v>
      </c>
      <c r="C68" s="601" t="s">
        <v>228</v>
      </c>
      <c r="D68" s="600" t="s">
        <v>229</v>
      </c>
      <c r="E68" s="605" t="s">
        <v>2563</v>
      </c>
      <c r="F68" s="600" t="s">
        <v>1105</v>
      </c>
      <c r="G68" s="605"/>
      <c r="H68" s="600" t="s">
        <v>813</v>
      </c>
      <c r="I68" s="600" t="s">
        <v>274</v>
      </c>
      <c r="J68" s="604">
        <v>0</v>
      </c>
      <c r="K68" s="405" t="s">
        <v>813</v>
      </c>
      <c r="L68" s="601"/>
      <c r="M68" s="601"/>
      <c r="N68" s="601" t="s">
        <v>2562</v>
      </c>
      <c r="O68" s="600"/>
      <c r="P68" s="600">
        <v>0</v>
      </c>
      <c r="Q68" s="600">
        <v>0</v>
      </c>
      <c r="R68" s="600" t="s">
        <v>1602</v>
      </c>
      <c r="S68" s="600"/>
      <c r="T68" s="600">
        <v>1</v>
      </c>
      <c r="U68" s="600">
        <v>1</v>
      </c>
      <c r="V68" s="600">
        <v>1</v>
      </c>
      <c r="W68" s="600">
        <v>1</v>
      </c>
      <c r="X68" s="600"/>
      <c r="Y68" s="600" t="s">
        <v>8</v>
      </c>
      <c r="Z68" s="600">
        <v>0</v>
      </c>
      <c r="AA68" s="600" t="s">
        <v>1574</v>
      </c>
      <c r="AB68" s="600" t="s">
        <v>1576</v>
      </c>
      <c r="AC68" s="600">
        <v>0</v>
      </c>
      <c r="AD68" s="600">
        <v>0</v>
      </c>
      <c r="AE68" s="600">
        <v>0</v>
      </c>
      <c r="AF68" s="600">
        <v>0</v>
      </c>
      <c r="AG68" s="600"/>
      <c r="AH68" s="600"/>
      <c r="AI68" s="600"/>
      <c r="AJ68" s="600"/>
    </row>
    <row r="69" spans="2:36" ht="30" hidden="1" x14ac:dyDescent="0.25">
      <c r="B69" s="602">
        <v>61</v>
      </c>
      <c r="C69" s="601" t="s">
        <v>1603</v>
      </c>
      <c r="D69" s="600" t="s">
        <v>242</v>
      </c>
      <c r="E69" s="605" t="s">
        <v>2564</v>
      </c>
      <c r="F69" s="600" t="s">
        <v>1105</v>
      </c>
      <c r="G69" s="605"/>
      <c r="H69" s="600" t="s">
        <v>813</v>
      </c>
      <c r="I69" s="600" t="s">
        <v>274</v>
      </c>
      <c r="J69" s="604">
        <v>0</v>
      </c>
      <c r="K69" s="405" t="s">
        <v>813</v>
      </c>
      <c r="L69" s="601"/>
      <c r="M69" s="601"/>
      <c r="N69" s="601"/>
      <c r="O69" s="600" t="s">
        <v>733</v>
      </c>
      <c r="P69" s="600">
        <v>3</v>
      </c>
      <c r="Q69" s="600">
        <v>1</v>
      </c>
      <c r="R69" s="600"/>
      <c r="S69" s="600"/>
      <c r="T69" s="600">
        <v>1</v>
      </c>
      <c r="U69" s="600">
        <v>1</v>
      </c>
      <c r="V69" s="600">
        <v>1</v>
      </c>
      <c r="W69" s="600">
        <v>1</v>
      </c>
      <c r="X69" s="600"/>
      <c r="Y69" s="600" t="s">
        <v>1695</v>
      </c>
      <c r="Z69" s="600">
        <v>0</v>
      </c>
      <c r="AA69" s="600" t="s">
        <v>1574</v>
      </c>
      <c r="AB69" s="600" t="s">
        <v>1576</v>
      </c>
      <c r="AC69" s="600">
        <v>0</v>
      </c>
      <c r="AD69" s="600">
        <v>0</v>
      </c>
      <c r="AE69" s="600">
        <v>0</v>
      </c>
      <c r="AF69" s="600">
        <v>0</v>
      </c>
      <c r="AG69" s="600"/>
      <c r="AH69" s="600"/>
      <c r="AI69" s="600"/>
      <c r="AJ69" s="600"/>
    </row>
    <row r="70" spans="2:36" hidden="1" x14ac:dyDescent="0.25">
      <c r="B70" s="602">
        <v>62</v>
      </c>
      <c r="C70" s="601" t="s">
        <v>240</v>
      </c>
      <c r="D70" s="600" t="s">
        <v>241</v>
      </c>
      <c r="E70" s="605" t="s">
        <v>2565</v>
      </c>
      <c r="F70" s="600" t="s">
        <v>1105</v>
      </c>
      <c r="G70" s="605"/>
      <c r="H70" s="600" t="s">
        <v>813</v>
      </c>
      <c r="I70" s="600" t="s">
        <v>274</v>
      </c>
      <c r="J70" s="604">
        <v>0</v>
      </c>
      <c r="K70" s="405" t="s">
        <v>813</v>
      </c>
      <c r="L70" s="601"/>
      <c r="M70" s="601"/>
      <c r="N70" s="601"/>
      <c r="O70" s="600"/>
      <c r="P70" s="600">
        <v>2</v>
      </c>
      <c r="Q70" s="600">
        <v>0</v>
      </c>
      <c r="R70" s="600"/>
      <c r="S70" s="600"/>
      <c r="T70" s="600">
        <v>1</v>
      </c>
      <c r="U70" s="600">
        <v>1</v>
      </c>
      <c r="V70" s="600">
        <v>1</v>
      </c>
      <c r="W70" s="600">
        <v>1</v>
      </c>
      <c r="X70" s="600"/>
      <c r="Y70" s="600" t="s">
        <v>663</v>
      </c>
      <c r="Z70" s="600">
        <v>0</v>
      </c>
      <c r="AA70" s="600" t="s">
        <v>1564</v>
      </c>
      <c r="AB70" s="600" t="s">
        <v>1563</v>
      </c>
      <c r="AC70" s="600">
        <v>0</v>
      </c>
      <c r="AD70" s="600">
        <v>0</v>
      </c>
      <c r="AE70" s="600">
        <v>0</v>
      </c>
      <c r="AF70" s="600">
        <v>0</v>
      </c>
      <c r="AG70" s="600"/>
      <c r="AH70" s="600"/>
      <c r="AI70" s="600"/>
      <c r="AJ70" s="600"/>
    </row>
    <row r="71" spans="2:36" hidden="1" x14ac:dyDescent="0.25">
      <c r="B71" s="602">
        <v>63</v>
      </c>
      <c r="C71" s="601" t="s">
        <v>1605</v>
      </c>
      <c r="D71" s="600" t="s">
        <v>249</v>
      </c>
      <c r="E71" s="605" t="s">
        <v>2566</v>
      </c>
      <c r="F71" s="600" t="s">
        <v>1105</v>
      </c>
      <c r="G71" s="605"/>
      <c r="H71" s="600" t="s">
        <v>813</v>
      </c>
      <c r="I71" s="600" t="s">
        <v>274</v>
      </c>
      <c r="J71" s="604">
        <v>0</v>
      </c>
      <c r="K71" s="405" t="s">
        <v>813</v>
      </c>
      <c r="L71" s="601"/>
      <c r="M71" s="601"/>
      <c r="N71" s="601"/>
      <c r="O71" s="600"/>
      <c r="P71" s="600">
        <v>4</v>
      </c>
      <c r="Q71" s="600">
        <v>0</v>
      </c>
      <c r="R71" s="600"/>
      <c r="S71" s="600"/>
      <c r="T71" s="600">
        <v>1</v>
      </c>
      <c r="U71" s="600">
        <v>1</v>
      </c>
      <c r="V71" s="600">
        <v>1</v>
      </c>
      <c r="W71" s="600">
        <v>1</v>
      </c>
      <c r="X71" s="600"/>
      <c r="Y71" s="600" t="s">
        <v>663</v>
      </c>
      <c r="Z71" s="600">
        <v>0</v>
      </c>
      <c r="AA71" s="600" t="s">
        <v>1564</v>
      </c>
      <c r="AB71" s="600" t="s">
        <v>1577</v>
      </c>
      <c r="AC71" s="600">
        <v>0</v>
      </c>
      <c r="AD71" s="600">
        <v>0</v>
      </c>
      <c r="AE71" s="600">
        <v>0</v>
      </c>
      <c r="AF71" s="600">
        <v>0</v>
      </c>
      <c r="AG71" s="600"/>
      <c r="AH71" s="600"/>
      <c r="AI71" s="600"/>
      <c r="AJ71" s="600"/>
    </row>
    <row r="72" spans="2:36" ht="30" hidden="1" x14ac:dyDescent="0.25">
      <c r="B72" s="602">
        <v>64</v>
      </c>
      <c r="C72" s="601" t="s">
        <v>244</v>
      </c>
      <c r="D72" s="600" t="s">
        <v>243</v>
      </c>
      <c r="E72" s="605" t="s">
        <v>2567</v>
      </c>
      <c r="F72" s="600" t="s">
        <v>1105</v>
      </c>
      <c r="G72" s="605"/>
      <c r="H72" s="600" t="s">
        <v>813</v>
      </c>
      <c r="I72" s="600" t="s">
        <v>274</v>
      </c>
      <c r="J72" s="604">
        <v>0</v>
      </c>
      <c r="K72" s="405" t="s">
        <v>813</v>
      </c>
      <c r="L72" s="601"/>
      <c r="M72" s="601"/>
      <c r="N72" s="601"/>
      <c r="O72" s="600"/>
      <c r="P72" s="600">
        <v>3</v>
      </c>
      <c r="Q72" s="600">
        <v>0</v>
      </c>
      <c r="R72" s="600"/>
      <c r="S72" s="600"/>
      <c r="T72" s="600">
        <v>1</v>
      </c>
      <c r="U72" s="600">
        <v>1</v>
      </c>
      <c r="V72" s="600">
        <v>1</v>
      </c>
      <c r="W72" s="600">
        <v>1</v>
      </c>
      <c r="X72" s="600"/>
      <c r="Y72" s="600" t="s">
        <v>1695</v>
      </c>
      <c r="Z72" s="600">
        <v>0</v>
      </c>
      <c r="AA72" s="600" t="s">
        <v>1564</v>
      </c>
      <c r="AB72" s="600" t="s">
        <v>1581</v>
      </c>
      <c r="AC72" s="600">
        <v>0</v>
      </c>
      <c r="AD72" s="600">
        <v>0</v>
      </c>
      <c r="AE72" s="600">
        <v>0</v>
      </c>
      <c r="AF72" s="600">
        <v>0</v>
      </c>
      <c r="AG72" s="600"/>
      <c r="AH72" s="600"/>
      <c r="AI72" s="600"/>
      <c r="AJ72" s="600"/>
    </row>
    <row r="73" spans="2:36" ht="45" hidden="1" x14ac:dyDescent="0.25">
      <c r="B73" s="602">
        <v>65</v>
      </c>
      <c r="C73" s="601" t="s">
        <v>1612</v>
      </c>
      <c r="D73" s="600" t="s">
        <v>286</v>
      </c>
      <c r="E73" s="605" t="s">
        <v>2213</v>
      </c>
      <c r="F73" s="600" t="s">
        <v>1104</v>
      </c>
      <c r="G73" s="605"/>
      <c r="H73" s="600" t="s">
        <v>813</v>
      </c>
      <c r="I73" s="600" t="s">
        <v>214</v>
      </c>
      <c r="J73" s="604">
        <v>0</v>
      </c>
      <c r="K73" s="600" t="s">
        <v>1239</v>
      </c>
      <c r="L73" s="601"/>
      <c r="M73" s="601"/>
      <c r="N73" s="601" t="s">
        <v>2359</v>
      </c>
      <c r="O73" s="600">
        <v>20</v>
      </c>
      <c r="P73" s="600">
        <v>7</v>
      </c>
      <c r="Q73" s="600">
        <v>1</v>
      </c>
      <c r="R73" s="600"/>
      <c r="S73" s="600"/>
      <c r="T73" s="600">
        <v>1</v>
      </c>
      <c r="U73" s="600">
        <v>1</v>
      </c>
      <c r="V73" s="600">
        <v>1</v>
      </c>
      <c r="W73" s="600">
        <v>1</v>
      </c>
      <c r="X73" s="600"/>
      <c r="Y73" s="600" t="s">
        <v>663</v>
      </c>
      <c r="Z73" s="600">
        <v>0</v>
      </c>
      <c r="AA73" s="600"/>
      <c r="AB73" s="600"/>
      <c r="AC73" s="600"/>
      <c r="AD73" s="600"/>
      <c r="AE73" s="600"/>
      <c r="AF73" s="600"/>
      <c r="AG73" s="600"/>
      <c r="AH73" s="600"/>
      <c r="AI73" s="600"/>
      <c r="AJ73" s="600"/>
    </row>
    <row r="74" spans="2:36" ht="45" hidden="1" x14ac:dyDescent="0.25">
      <c r="B74" s="602">
        <v>66</v>
      </c>
      <c r="C74" s="601" t="s">
        <v>265</v>
      </c>
      <c r="D74" s="600" t="s">
        <v>264</v>
      </c>
      <c r="E74" s="605" t="s">
        <v>6597</v>
      </c>
      <c r="F74" s="600" t="s">
        <v>1104</v>
      </c>
      <c r="G74" s="605"/>
      <c r="H74" s="600" t="s">
        <v>813</v>
      </c>
      <c r="I74" s="600" t="s">
        <v>214</v>
      </c>
      <c r="J74" s="604">
        <v>0</v>
      </c>
      <c r="K74" s="600" t="s">
        <v>1527</v>
      </c>
      <c r="L74" s="647"/>
      <c r="M74" s="605" t="s">
        <v>6466</v>
      </c>
      <c r="N74" s="601" t="s">
        <v>2363</v>
      </c>
      <c r="O74" s="600">
        <v>45</v>
      </c>
      <c r="P74" s="600">
        <v>5</v>
      </c>
      <c r="Q74" s="600">
        <v>2</v>
      </c>
      <c r="R74" s="600"/>
      <c r="S74" s="600"/>
      <c r="T74" s="600">
        <v>1</v>
      </c>
      <c r="U74" s="600">
        <v>0</v>
      </c>
      <c r="V74" s="600">
        <v>1</v>
      </c>
      <c r="W74" s="600">
        <v>1</v>
      </c>
      <c r="X74" s="600"/>
      <c r="Y74" s="600" t="s">
        <v>830</v>
      </c>
      <c r="Z74" s="600">
        <v>0</v>
      </c>
      <c r="AA74" s="600"/>
      <c r="AB74" s="600"/>
      <c r="AC74" s="600"/>
      <c r="AD74" s="600"/>
      <c r="AE74" s="600"/>
      <c r="AF74" s="600"/>
      <c r="AG74" s="600"/>
      <c r="AH74" s="600"/>
      <c r="AI74" s="600"/>
      <c r="AJ74" s="600"/>
    </row>
    <row r="75" spans="2:36" ht="30" hidden="1" x14ac:dyDescent="0.25">
      <c r="B75" s="602">
        <v>67</v>
      </c>
      <c r="C75" s="601" t="s">
        <v>2670</v>
      </c>
      <c r="D75" s="600" t="s">
        <v>254</v>
      </c>
      <c r="E75" s="605" t="s">
        <v>2204</v>
      </c>
      <c r="F75" s="600" t="s">
        <v>1104</v>
      </c>
      <c r="G75" s="605"/>
      <c r="H75" s="600" t="s">
        <v>813</v>
      </c>
      <c r="I75" s="600" t="s">
        <v>214</v>
      </c>
      <c r="J75" s="604">
        <v>0</v>
      </c>
      <c r="K75" s="600" t="s">
        <v>1239</v>
      </c>
      <c r="L75" s="601"/>
      <c r="M75" s="601"/>
      <c r="N75" s="638" t="s">
        <v>2671</v>
      </c>
      <c r="O75" s="600">
        <v>68</v>
      </c>
      <c r="P75" s="600">
        <v>7</v>
      </c>
      <c r="Q75" s="600">
        <v>2</v>
      </c>
      <c r="R75" s="600"/>
      <c r="S75" s="600"/>
      <c r="T75" s="600">
        <v>1</v>
      </c>
      <c r="U75" s="600">
        <v>0</v>
      </c>
      <c r="V75" s="600">
        <v>1</v>
      </c>
      <c r="W75" s="600">
        <v>1</v>
      </c>
      <c r="X75" s="600"/>
      <c r="Y75" s="600" t="s">
        <v>663</v>
      </c>
      <c r="Z75" s="600">
        <v>0</v>
      </c>
      <c r="AA75" s="600"/>
      <c r="AB75" s="600"/>
      <c r="AC75" s="600"/>
      <c r="AD75" s="600"/>
      <c r="AE75" s="600"/>
      <c r="AF75" s="600"/>
      <c r="AG75" s="600"/>
      <c r="AH75" s="600"/>
      <c r="AI75" s="600"/>
      <c r="AJ75" s="600"/>
    </row>
    <row r="76" spans="2:36" ht="45" hidden="1" x14ac:dyDescent="0.25">
      <c r="B76" s="602">
        <v>68</v>
      </c>
      <c r="C76" s="601" t="s">
        <v>256</v>
      </c>
      <c r="D76" s="600" t="s">
        <v>255</v>
      </c>
      <c r="E76" s="605" t="s">
        <v>2210</v>
      </c>
      <c r="F76" s="600" t="s">
        <v>1104</v>
      </c>
      <c r="G76" s="605"/>
      <c r="H76" s="600" t="s">
        <v>813</v>
      </c>
      <c r="I76" s="600" t="s">
        <v>214</v>
      </c>
      <c r="J76" s="604">
        <v>0</v>
      </c>
      <c r="K76" s="600" t="s">
        <v>1239</v>
      </c>
      <c r="L76" s="601"/>
      <c r="M76" s="601"/>
      <c r="N76" s="601"/>
      <c r="O76" s="600">
        <v>22</v>
      </c>
      <c r="P76" s="600">
        <v>7</v>
      </c>
      <c r="Q76" s="600">
        <v>1</v>
      </c>
      <c r="R76" s="600"/>
      <c r="S76" s="600"/>
      <c r="T76" s="600">
        <v>1</v>
      </c>
      <c r="U76" s="600">
        <v>0</v>
      </c>
      <c r="V76" s="600">
        <v>1</v>
      </c>
      <c r="W76" s="600">
        <v>1</v>
      </c>
      <c r="X76" s="600"/>
      <c r="Y76" s="600" t="s">
        <v>663</v>
      </c>
      <c r="Z76" s="600">
        <v>0</v>
      </c>
      <c r="AA76" s="600"/>
      <c r="AB76" s="600"/>
      <c r="AC76" s="600"/>
      <c r="AD76" s="600"/>
      <c r="AE76" s="600"/>
      <c r="AF76" s="600"/>
      <c r="AG76" s="600"/>
      <c r="AH76" s="600"/>
      <c r="AI76" s="600"/>
      <c r="AJ76" s="600"/>
    </row>
    <row r="77" spans="2:36" ht="30" hidden="1" x14ac:dyDescent="0.25">
      <c r="B77" s="602">
        <v>69</v>
      </c>
      <c r="C77" s="601" t="s">
        <v>253</v>
      </c>
      <c r="D77" s="600" t="s">
        <v>252</v>
      </c>
      <c r="E77" s="605" t="s">
        <v>6598</v>
      </c>
      <c r="F77" s="600" t="s">
        <v>1104</v>
      </c>
      <c r="G77" s="605"/>
      <c r="H77" s="600" t="s">
        <v>813</v>
      </c>
      <c r="I77" s="600" t="s">
        <v>214</v>
      </c>
      <c r="J77" s="604">
        <v>0</v>
      </c>
      <c r="K77" s="600" t="s">
        <v>1239</v>
      </c>
      <c r="L77" s="601"/>
      <c r="M77" s="601"/>
      <c r="N77" s="638" t="s">
        <v>2364</v>
      </c>
      <c r="O77" s="600">
        <v>28</v>
      </c>
      <c r="P77" s="600">
        <v>7</v>
      </c>
      <c r="Q77" s="600">
        <v>1</v>
      </c>
      <c r="R77" s="600"/>
      <c r="S77" s="600"/>
      <c r="T77" s="600">
        <v>1</v>
      </c>
      <c r="U77" s="600">
        <v>0</v>
      </c>
      <c r="V77" s="600">
        <v>1</v>
      </c>
      <c r="W77" s="600">
        <v>1</v>
      </c>
      <c r="X77" s="600"/>
      <c r="Y77" s="600" t="s">
        <v>663</v>
      </c>
      <c r="Z77" s="600">
        <v>0</v>
      </c>
      <c r="AA77" s="600"/>
      <c r="AB77" s="600"/>
      <c r="AC77" s="600"/>
      <c r="AD77" s="600"/>
      <c r="AE77" s="600"/>
      <c r="AF77" s="600"/>
      <c r="AG77" s="600"/>
      <c r="AH77" s="600"/>
      <c r="AI77" s="600"/>
      <c r="AJ77" s="600"/>
    </row>
    <row r="78" spans="2:36" ht="30" hidden="1" x14ac:dyDescent="0.25">
      <c r="B78" s="602">
        <v>70</v>
      </c>
      <c r="C78" s="601" t="s">
        <v>267</v>
      </c>
      <c r="D78" s="600" t="s">
        <v>266</v>
      </c>
      <c r="E78" s="605" t="s">
        <v>2212</v>
      </c>
      <c r="F78" s="600" t="s">
        <v>1104</v>
      </c>
      <c r="G78" s="605"/>
      <c r="H78" s="600"/>
      <c r="I78" s="600" t="s">
        <v>214</v>
      </c>
      <c r="J78" s="604">
        <v>1</v>
      </c>
      <c r="K78" s="600" t="s">
        <v>1609</v>
      </c>
      <c r="L78" s="601"/>
      <c r="M78" s="601"/>
      <c r="N78" s="601" t="s">
        <v>2365</v>
      </c>
      <c r="O78" s="600">
        <v>24</v>
      </c>
      <c r="P78" s="600">
        <v>7</v>
      </c>
      <c r="Q78" s="600">
        <v>1</v>
      </c>
      <c r="R78" s="600"/>
      <c r="S78" s="600"/>
      <c r="T78" s="600">
        <v>1</v>
      </c>
      <c r="U78" s="600">
        <v>0</v>
      </c>
      <c r="V78" s="600">
        <v>1</v>
      </c>
      <c r="W78" s="600">
        <v>1</v>
      </c>
      <c r="X78" s="600"/>
      <c r="Y78" s="600" t="s">
        <v>1695</v>
      </c>
      <c r="Z78" s="600">
        <v>0</v>
      </c>
      <c r="AA78" s="600"/>
      <c r="AB78" s="600"/>
      <c r="AC78" s="600"/>
      <c r="AD78" s="600"/>
      <c r="AE78" s="600"/>
      <c r="AF78" s="600"/>
      <c r="AG78" s="600"/>
      <c r="AH78" s="600"/>
      <c r="AI78" s="600"/>
      <c r="AJ78" s="600"/>
    </row>
    <row r="79" spans="2:36" ht="30" hidden="1" x14ac:dyDescent="0.25">
      <c r="B79" s="602">
        <v>71</v>
      </c>
      <c r="C79" s="601" t="s">
        <v>1611</v>
      </c>
      <c r="D79" s="600" t="s">
        <v>250</v>
      </c>
      <c r="E79" s="605" t="s">
        <v>2206</v>
      </c>
      <c r="F79" s="600" t="s">
        <v>1104</v>
      </c>
      <c r="G79" s="605"/>
      <c r="H79" s="600" t="s">
        <v>813</v>
      </c>
      <c r="I79" s="600" t="s">
        <v>214</v>
      </c>
      <c r="J79" s="604">
        <v>0</v>
      </c>
      <c r="K79" s="600" t="s">
        <v>1239</v>
      </c>
      <c r="L79" s="601"/>
      <c r="M79" s="601"/>
      <c r="N79" s="601"/>
      <c r="O79" s="600">
        <v>49</v>
      </c>
      <c r="P79" s="600">
        <v>6</v>
      </c>
      <c r="Q79" s="600">
        <v>0</v>
      </c>
      <c r="R79" s="600"/>
      <c r="S79" s="600">
        <v>0</v>
      </c>
      <c r="T79" s="600">
        <v>1</v>
      </c>
      <c r="U79" s="600"/>
      <c r="V79" s="600">
        <v>1</v>
      </c>
      <c r="W79" s="600">
        <v>1</v>
      </c>
      <c r="X79" s="600"/>
      <c r="Y79" s="600" t="s">
        <v>662</v>
      </c>
      <c r="Z79" s="600">
        <v>0</v>
      </c>
      <c r="AA79" s="600"/>
      <c r="AB79" s="600"/>
      <c r="AC79" s="600"/>
      <c r="AD79" s="600"/>
      <c r="AE79" s="600"/>
      <c r="AF79" s="600"/>
      <c r="AG79" s="600"/>
      <c r="AH79" s="600"/>
      <c r="AI79" s="600"/>
      <c r="AJ79" s="600"/>
    </row>
    <row r="80" spans="2:36" ht="45" hidden="1" x14ac:dyDescent="0.25">
      <c r="B80" s="602">
        <v>72</v>
      </c>
      <c r="C80" s="601" t="s">
        <v>263</v>
      </c>
      <c r="D80" s="600" t="s">
        <v>262</v>
      </c>
      <c r="E80" s="605" t="s">
        <v>2211</v>
      </c>
      <c r="F80" s="600" t="s">
        <v>1104</v>
      </c>
      <c r="G80" s="605"/>
      <c r="H80" s="600" t="s">
        <v>813</v>
      </c>
      <c r="I80" s="600" t="s">
        <v>214</v>
      </c>
      <c r="J80" s="604">
        <v>0</v>
      </c>
      <c r="K80" s="600" t="s">
        <v>2250</v>
      </c>
      <c r="L80" s="601"/>
      <c r="M80" s="601"/>
      <c r="N80" s="638" t="s">
        <v>2366</v>
      </c>
      <c r="O80" s="600">
        <v>39</v>
      </c>
      <c r="P80" s="600">
        <v>5</v>
      </c>
      <c r="Q80" s="600">
        <v>2</v>
      </c>
      <c r="R80" s="600"/>
      <c r="S80" s="600"/>
      <c r="T80" s="600">
        <v>1</v>
      </c>
      <c r="U80" s="600">
        <v>0</v>
      </c>
      <c r="V80" s="600">
        <v>1</v>
      </c>
      <c r="W80" s="600">
        <v>1</v>
      </c>
      <c r="X80" s="600"/>
      <c r="Y80" s="600" t="s">
        <v>830</v>
      </c>
      <c r="Z80" s="600">
        <v>0</v>
      </c>
      <c r="AA80" s="600"/>
      <c r="AB80" s="600"/>
      <c r="AC80" s="600"/>
      <c r="AD80" s="600"/>
      <c r="AE80" s="600"/>
      <c r="AF80" s="600"/>
      <c r="AG80" s="600"/>
      <c r="AH80" s="600"/>
      <c r="AI80" s="600"/>
      <c r="AJ80" s="600"/>
    </row>
    <row r="81" spans="1:36" hidden="1" x14ac:dyDescent="0.25">
      <c r="B81" s="602">
        <v>73</v>
      </c>
      <c r="C81" s="601" t="s">
        <v>1597</v>
      </c>
      <c r="D81" s="600" t="s">
        <v>186</v>
      </c>
      <c r="E81" s="605" t="s">
        <v>2203</v>
      </c>
      <c r="F81" s="600" t="s">
        <v>1104</v>
      </c>
      <c r="G81" s="605"/>
      <c r="H81" s="600"/>
      <c r="I81" s="600" t="s">
        <v>214</v>
      </c>
      <c r="J81" s="604">
        <v>1</v>
      </c>
      <c r="K81" s="600" t="s">
        <v>289</v>
      </c>
      <c r="L81" s="601"/>
      <c r="M81" s="601"/>
      <c r="N81" s="601" t="s">
        <v>2367</v>
      </c>
      <c r="O81" s="600"/>
      <c r="P81" s="600">
        <v>3</v>
      </c>
      <c r="Q81" s="600">
        <v>1</v>
      </c>
      <c r="R81" s="600"/>
      <c r="S81" s="600"/>
      <c r="T81" s="600">
        <v>1</v>
      </c>
      <c r="U81" s="600">
        <v>1</v>
      </c>
      <c r="V81" s="600">
        <v>1</v>
      </c>
      <c r="W81" s="600">
        <v>1</v>
      </c>
      <c r="X81" s="600"/>
      <c r="Y81" s="600" t="s">
        <v>1695</v>
      </c>
      <c r="Z81" s="600">
        <v>0</v>
      </c>
      <c r="AA81" s="600" t="s">
        <v>1564</v>
      </c>
      <c r="AB81" s="600" t="s">
        <v>1598</v>
      </c>
      <c r="AC81" s="600" t="s">
        <v>1561</v>
      </c>
      <c r="AD81" s="600">
        <v>0</v>
      </c>
      <c r="AE81" s="600">
        <v>0</v>
      </c>
      <c r="AF81" s="600">
        <v>0</v>
      </c>
      <c r="AG81" s="600"/>
      <c r="AH81" s="600"/>
      <c r="AI81" s="600"/>
      <c r="AJ81" s="600"/>
    </row>
    <row r="82" spans="1:36" hidden="1" x14ac:dyDescent="0.25">
      <c r="B82" s="602">
        <v>74</v>
      </c>
      <c r="C82" s="601" t="s">
        <v>2672</v>
      </c>
      <c r="D82" s="600" t="s">
        <v>36</v>
      </c>
      <c r="E82" s="605" t="s">
        <v>1415</v>
      </c>
      <c r="F82" s="600" t="s">
        <v>1104</v>
      </c>
      <c r="G82" s="605"/>
      <c r="H82" s="600" t="s">
        <v>813</v>
      </c>
      <c r="I82" s="600" t="s">
        <v>214</v>
      </c>
      <c r="J82" s="604">
        <v>0</v>
      </c>
      <c r="K82" s="600"/>
      <c r="L82" s="601"/>
      <c r="M82" s="601"/>
      <c r="N82" s="601"/>
      <c r="O82" s="600">
        <v>10</v>
      </c>
      <c r="P82" s="600">
        <v>3</v>
      </c>
      <c r="Q82" s="600">
        <v>2</v>
      </c>
      <c r="R82" s="600"/>
      <c r="S82" s="600"/>
      <c r="T82" s="600">
        <v>1</v>
      </c>
      <c r="U82" s="600">
        <v>1</v>
      </c>
      <c r="V82" s="600">
        <v>1</v>
      </c>
      <c r="W82" s="600">
        <v>1</v>
      </c>
      <c r="X82" s="600"/>
      <c r="Y82" s="600" t="s">
        <v>1695</v>
      </c>
      <c r="Z82" s="600">
        <v>0</v>
      </c>
      <c r="AA82" s="600" t="s">
        <v>1564</v>
      </c>
      <c r="AB82" s="600" t="s">
        <v>1577</v>
      </c>
      <c r="AC82" s="600" t="s">
        <v>1561</v>
      </c>
      <c r="AD82" s="600">
        <v>0</v>
      </c>
      <c r="AE82" s="600">
        <v>0</v>
      </c>
      <c r="AF82" s="600">
        <v>0</v>
      </c>
      <c r="AG82" s="600"/>
      <c r="AH82" s="600"/>
      <c r="AI82" s="600"/>
      <c r="AJ82" s="600"/>
    </row>
    <row r="83" spans="1:36" hidden="1" x14ac:dyDescent="0.25">
      <c r="A83" t="s">
        <v>2263</v>
      </c>
      <c r="B83" s="602">
        <v>75</v>
      </c>
      <c r="C83" s="601" t="s">
        <v>142</v>
      </c>
      <c r="D83" s="600" t="s">
        <v>141</v>
      </c>
      <c r="E83" s="605" t="s">
        <v>677</v>
      </c>
      <c r="F83" s="600" t="s">
        <v>1104</v>
      </c>
      <c r="G83" s="605"/>
      <c r="H83" s="600" t="s">
        <v>813</v>
      </c>
      <c r="I83" s="600" t="s">
        <v>214</v>
      </c>
      <c r="J83" s="604">
        <v>0</v>
      </c>
      <c r="K83" s="600" t="s">
        <v>736</v>
      </c>
      <c r="L83" s="601"/>
      <c r="M83" s="601"/>
      <c r="N83" s="601"/>
      <c r="O83" s="600">
        <v>13</v>
      </c>
      <c r="P83" s="600">
        <v>2</v>
      </c>
      <c r="Q83" s="600">
        <v>2</v>
      </c>
      <c r="R83" s="600"/>
      <c r="S83" s="600"/>
      <c r="T83" s="600">
        <v>1</v>
      </c>
      <c r="U83" s="600">
        <v>1</v>
      </c>
      <c r="V83" s="600">
        <v>1</v>
      </c>
      <c r="W83" s="600">
        <v>1</v>
      </c>
      <c r="X83" s="600"/>
      <c r="Y83" s="600" t="s">
        <v>1695</v>
      </c>
      <c r="Z83" s="600">
        <v>0</v>
      </c>
      <c r="AA83" s="600" t="s">
        <v>1564</v>
      </c>
      <c r="AB83" s="600" t="s">
        <v>1577</v>
      </c>
      <c r="AC83" s="600" t="s">
        <v>1561</v>
      </c>
      <c r="AD83" s="600">
        <v>0</v>
      </c>
      <c r="AE83" s="600">
        <v>0</v>
      </c>
      <c r="AF83" s="600">
        <v>0</v>
      </c>
      <c r="AG83" s="600"/>
      <c r="AH83" s="600"/>
      <c r="AI83" s="600"/>
      <c r="AJ83" s="600"/>
    </row>
    <row r="84" spans="1:36" hidden="1" x14ac:dyDescent="0.25">
      <c r="B84" s="602">
        <v>76</v>
      </c>
      <c r="C84" s="601" t="s">
        <v>1582</v>
      </c>
      <c r="D84" s="600" t="s">
        <v>20</v>
      </c>
      <c r="E84" s="605" t="s">
        <v>674</v>
      </c>
      <c r="F84" s="600" t="s">
        <v>1104</v>
      </c>
      <c r="G84" s="605"/>
      <c r="H84" s="600"/>
      <c r="I84" s="600" t="s">
        <v>214</v>
      </c>
      <c r="J84" s="604">
        <v>1</v>
      </c>
      <c r="K84" s="600" t="s">
        <v>289</v>
      </c>
      <c r="L84" s="601"/>
      <c r="M84" s="601"/>
      <c r="N84" s="601" t="s">
        <v>2368</v>
      </c>
      <c r="O84" s="600">
        <v>15</v>
      </c>
      <c r="P84" s="600">
        <v>3</v>
      </c>
      <c r="Q84" s="600">
        <v>1</v>
      </c>
      <c r="R84" s="600"/>
      <c r="S84" s="600"/>
      <c r="T84" s="600">
        <v>1</v>
      </c>
      <c r="U84" s="600">
        <v>1</v>
      </c>
      <c r="V84" s="600">
        <v>1</v>
      </c>
      <c r="W84" s="600">
        <v>1</v>
      </c>
      <c r="X84" s="600"/>
      <c r="Y84" s="600" t="s">
        <v>1695</v>
      </c>
      <c r="Z84" s="600">
        <v>0</v>
      </c>
      <c r="AA84" s="600" t="s">
        <v>1564</v>
      </c>
      <c r="AB84" s="600" t="s">
        <v>1563</v>
      </c>
      <c r="AC84" s="600" t="s">
        <v>1561</v>
      </c>
      <c r="AD84" s="600">
        <v>0</v>
      </c>
      <c r="AE84" s="600">
        <v>0</v>
      </c>
      <c r="AF84" s="600">
        <v>0</v>
      </c>
      <c r="AG84" s="600"/>
      <c r="AH84" s="600"/>
      <c r="AI84" s="600"/>
      <c r="AJ84" s="600"/>
    </row>
    <row r="85" spans="1:36" hidden="1" x14ac:dyDescent="0.25">
      <c r="B85" s="602">
        <v>77</v>
      </c>
      <c r="C85" s="601" t="s">
        <v>25</v>
      </c>
      <c r="D85" s="600" t="s">
        <v>24</v>
      </c>
      <c r="E85" s="605" t="s">
        <v>673</v>
      </c>
      <c r="F85" s="600" t="s">
        <v>1104</v>
      </c>
      <c r="G85" s="605"/>
      <c r="H85" s="600" t="s">
        <v>813</v>
      </c>
      <c r="I85" s="600" t="s">
        <v>214</v>
      </c>
      <c r="J85" s="604">
        <v>0</v>
      </c>
      <c r="K85" s="600" t="s">
        <v>1222</v>
      </c>
      <c r="L85" s="601"/>
      <c r="M85" s="601"/>
      <c r="N85" s="601"/>
      <c r="O85" s="600">
        <v>6</v>
      </c>
      <c r="P85" s="600">
        <v>1</v>
      </c>
      <c r="Q85" s="600">
        <v>1</v>
      </c>
      <c r="R85" s="600"/>
      <c r="S85" s="600"/>
      <c r="T85" s="600">
        <v>1</v>
      </c>
      <c r="U85" s="600">
        <v>0</v>
      </c>
      <c r="V85" s="600">
        <v>1</v>
      </c>
      <c r="W85" s="600">
        <v>1</v>
      </c>
      <c r="X85" s="600"/>
      <c r="Y85" s="600" t="s">
        <v>830</v>
      </c>
      <c r="Z85" s="600">
        <v>0</v>
      </c>
      <c r="AA85" s="600" t="s">
        <v>1564</v>
      </c>
      <c r="AB85" s="600" t="s">
        <v>1581</v>
      </c>
      <c r="AC85" s="600" t="s">
        <v>1561</v>
      </c>
      <c r="AD85" s="600">
        <v>0</v>
      </c>
      <c r="AE85" s="600">
        <v>0</v>
      </c>
      <c r="AF85" s="600">
        <v>0</v>
      </c>
      <c r="AG85" s="600"/>
      <c r="AH85" s="600"/>
      <c r="AI85" s="600"/>
      <c r="AJ85" s="600"/>
    </row>
    <row r="86" spans="1:36" ht="30" hidden="1" x14ac:dyDescent="0.25">
      <c r="A86" t="s">
        <v>84</v>
      </c>
      <c r="B86" s="602">
        <v>78</v>
      </c>
      <c r="C86" s="601" t="s">
        <v>66</v>
      </c>
      <c r="D86" s="600" t="s">
        <v>65</v>
      </c>
      <c r="E86" s="605" t="s">
        <v>6391</v>
      </c>
      <c r="F86" s="600" t="s">
        <v>1103</v>
      </c>
      <c r="G86" s="605"/>
      <c r="H86" s="600"/>
      <c r="I86" s="600" t="s">
        <v>214</v>
      </c>
      <c r="J86" s="604">
        <v>1</v>
      </c>
      <c r="K86" s="600" t="s">
        <v>289</v>
      </c>
      <c r="L86" s="601"/>
      <c r="M86" s="601" t="s">
        <v>6445</v>
      </c>
      <c r="N86" s="601"/>
      <c r="O86" s="600">
        <v>13</v>
      </c>
      <c r="P86" s="600">
        <v>3</v>
      </c>
      <c r="Q86" s="600">
        <v>2</v>
      </c>
      <c r="R86" s="600"/>
      <c r="S86" s="600">
        <v>1</v>
      </c>
      <c r="T86" s="600">
        <v>1</v>
      </c>
      <c r="U86" s="600">
        <v>1</v>
      </c>
      <c r="V86" s="600">
        <v>1</v>
      </c>
      <c r="W86" s="600">
        <v>1</v>
      </c>
      <c r="X86" s="600"/>
      <c r="Y86" s="600" t="s">
        <v>1695</v>
      </c>
      <c r="Z86" s="600"/>
      <c r="AA86" s="600"/>
      <c r="AB86" s="600"/>
      <c r="AC86" s="600"/>
      <c r="AD86" s="600"/>
      <c r="AE86" s="600"/>
      <c r="AF86" s="600"/>
      <c r="AG86" s="600"/>
      <c r="AH86" s="600"/>
      <c r="AI86" s="600"/>
      <c r="AJ86" s="600"/>
    </row>
    <row r="87" spans="1:36" ht="45" hidden="1" x14ac:dyDescent="0.25">
      <c r="B87" s="602">
        <v>79</v>
      </c>
      <c r="C87" s="601" t="s">
        <v>113</v>
      </c>
      <c r="D87" s="600" t="s">
        <v>114</v>
      </c>
      <c r="E87" s="605" t="s">
        <v>6392</v>
      </c>
      <c r="F87" s="600" t="s">
        <v>1104</v>
      </c>
      <c r="G87" s="605"/>
      <c r="H87" s="600"/>
      <c r="I87" s="600" t="s">
        <v>280</v>
      </c>
      <c r="J87" s="604">
        <v>1</v>
      </c>
      <c r="K87" s="600" t="s">
        <v>289</v>
      </c>
      <c r="L87" s="601"/>
      <c r="M87" s="601" t="s">
        <v>6483</v>
      </c>
      <c r="N87" s="601" t="s">
        <v>2375</v>
      </c>
      <c r="O87" s="600"/>
      <c r="P87" s="600">
        <v>4</v>
      </c>
      <c r="Q87" s="600">
        <v>1</v>
      </c>
      <c r="R87" s="600"/>
      <c r="S87" s="600"/>
      <c r="T87" s="600">
        <v>1</v>
      </c>
      <c r="U87" s="600">
        <v>1</v>
      </c>
      <c r="V87" s="600">
        <v>1</v>
      </c>
      <c r="W87" s="600">
        <v>1</v>
      </c>
      <c r="X87" s="600"/>
      <c r="Y87" s="600" t="s">
        <v>663</v>
      </c>
      <c r="Z87" s="600">
        <v>0</v>
      </c>
      <c r="AA87" s="600"/>
      <c r="AB87" s="600"/>
      <c r="AC87" s="600"/>
      <c r="AD87" s="600"/>
      <c r="AE87" s="600"/>
      <c r="AF87" s="600"/>
      <c r="AG87" s="600"/>
      <c r="AH87" s="600"/>
      <c r="AI87" s="600"/>
      <c r="AJ87" s="600"/>
    </row>
    <row r="88" spans="1:36" ht="165" hidden="1" x14ac:dyDescent="0.25">
      <c r="B88" s="602">
        <v>80</v>
      </c>
      <c r="C88" s="601" t="s">
        <v>50</v>
      </c>
      <c r="D88" s="600" t="s">
        <v>49</v>
      </c>
      <c r="E88" s="605" t="s">
        <v>2174</v>
      </c>
      <c r="F88" s="600" t="s">
        <v>1104</v>
      </c>
      <c r="G88" s="605"/>
      <c r="H88" s="600" t="s">
        <v>813</v>
      </c>
      <c r="I88" s="600" t="s">
        <v>280</v>
      </c>
      <c r="J88" s="604">
        <v>0</v>
      </c>
      <c r="K88" s="600" t="s">
        <v>1223</v>
      </c>
      <c r="L88" s="601"/>
      <c r="M88" s="601"/>
      <c r="N88" s="601" t="s">
        <v>2248</v>
      </c>
      <c r="O88" s="600">
        <v>32</v>
      </c>
      <c r="P88" s="600">
        <v>8</v>
      </c>
      <c r="Q88" s="600">
        <v>2</v>
      </c>
      <c r="R88" s="600"/>
      <c r="S88" s="600">
        <v>1</v>
      </c>
      <c r="T88" s="600">
        <v>1</v>
      </c>
      <c r="U88" s="600">
        <v>1</v>
      </c>
      <c r="V88" s="600">
        <v>1</v>
      </c>
      <c r="W88" s="600">
        <v>1</v>
      </c>
      <c r="X88" s="600"/>
      <c r="Y88" s="600" t="s">
        <v>1695</v>
      </c>
      <c r="Z88" s="600">
        <v>0</v>
      </c>
      <c r="AA88" s="600"/>
      <c r="AB88" s="600"/>
      <c r="AC88" s="600"/>
      <c r="AD88" s="600"/>
      <c r="AE88" s="600"/>
      <c r="AF88" s="600"/>
      <c r="AG88" s="600"/>
      <c r="AH88" s="600"/>
      <c r="AI88" s="600"/>
      <c r="AJ88" s="600"/>
    </row>
    <row r="89" spans="1:36" ht="45" hidden="1" x14ac:dyDescent="0.25">
      <c r="B89" s="602">
        <v>81</v>
      </c>
      <c r="C89" s="601" t="s">
        <v>111</v>
      </c>
      <c r="D89" s="600" t="s">
        <v>112</v>
      </c>
      <c r="E89" s="605" t="s">
        <v>2087</v>
      </c>
      <c r="F89" s="600" t="s">
        <v>1104</v>
      </c>
      <c r="G89" s="605"/>
      <c r="H89" s="600"/>
      <c r="I89" s="600" t="s">
        <v>214</v>
      </c>
      <c r="J89" s="604">
        <v>1</v>
      </c>
      <c r="K89" s="600" t="s">
        <v>289</v>
      </c>
      <c r="L89" s="601"/>
      <c r="M89" s="638" t="s">
        <v>6457</v>
      </c>
      <c r="N89" s="601" t="s">
        <v>2376</v>
      </c>
      <c r="O89" s="600">
        <v>15</v>
      </c>
      <c r="P89" s="600">
        <v>4</v>
      </c>
      <c r="Q89" s="600">
        <v>1</v>
      </c>
      <c r="R89" s="600"/>
      <c r="S89" s="600"/>
      <c r="T89" s="600">
        <v>1</v>
      </c>
      <c r="U89" s="600">
        <v>1</v>
      </c>
      <c r="V89" s="600">
        <v>1</v>
      </c>
      <c r="W89" s="600">
        <v>1</v>
      </c>
      <c r="X89" s="600"/>
      <c r="Y89" s="600" t="s">
        <v>663</v>
      </c>
      <c r="Z89" s="600">
        <v>0</v>
      </c>
      <c r="AA89" s="600" t="s">
        <v>1564</v>
      </c>
      <c r="AB89" s="600" t="s">
        <v>1577</v>
      </c>
      <c r="AC89" s="600" t="s">
        <v>1561</v>
      </c>
      <c r="AD89" s="600">
        <v>0</v>
      </c>
      <c r="AE89" s="600">
        <v>0</v>
      </c>
      <c r="AF89" s="600">
        <v>0</v>
      </c>
      <c r="AG89" s="600"/>
      <c r="AH89" s="600"/>
      <c r="AI89" s="600"/>
      <c r="AJ89" s="600"/>
    </row>
    <row r="90" spans="1:36" ht="45" hidden="1" x14ac:dyDescent="0.25">
      <c r="B90" s="602">
        <v>82</v>
      </c>
      <c r="C90" s="601" t="s">
        <v>210</v>
      </c>
      <c r="D90" s="600" t="s">
        <v>217</v>
      </c>
      <c r="E90" s="605" t="s">
        <v>6393</v>
      </c>
      <c r="F90" s="600" t="s">
        <v>1104</v>
      </c>
      <c r="G90" s="605"/>
      <c r="H90" s="600" t="s">
        <v>813</v>
      </c>
      <c r="I90" s="600" t="s">
        <v>214</v>
      </c>
      <c r="J90" s="604">
        <v>0</v>
      </c>
      <c r="K90" s="600" t="s">
        <v>289</v>
      </c>
      <c r="L90" s="601"/>
      <c r="M90" s="601" t="s">
        <v>6465</v>
      </c>
      <c r="N90" s="601" t="s">
        <v>2377</v>
      </c>
      <c r="O90" s="600" t="s">
        <v>660</v>
      </c>
      <c r="P90" s="600">
        <v>3</v>
      </c>
      <c r="Q90" s="600">
        <v>1</v>
      </c>
      <c r="R90" s="600"/>
      <c r="S90" s="600"/>
      <c r="T90" s="600">
        <v>1</v>
      </c>
      <c r="U90" s="600">
        <v>1</v>
      </c>
      <c r="V90" s="600">
        <v>1</v>
      </c>
      <c r="W90" s="600">
        <v>1</v>
      </c>
      <c r="X90" s="600"/>
      <c r="Y90" s="600" t="s">
        <v>1695</v>
      </c>
      <c r="Z90" s="600">
        <v>0</v>
      </c>
      <c r="AA90" s="600" t="s">
        <v>1564</v>
      </c>
      <c r="AB90" s="600" t="s">
        <v>1577</v>
      </c>
      <c r="AC90" s="600" t="s">
        <v>1561</v>
      </c>
      <c r="AD90" s="600">
        <v>0</v>
      </c>
      <c r="AE90" s="600">
        <v>0</v>
      </c>
      <c r="AF90" s="600">
        <v>0</v>
      </c>
      <c r="AG90" s="600"/>
      <c r="AH90" s="600"/>
      <c r="AI90" s="600"/>
      <c r="AJ90" s="600"/>
    </row>
    <row r="91" spans="1:36" ht="60" hidden="1" x14ac:dyDescent="0.25">
      <c r="B91" s="602">
        <v>83</v>
      </c>
      <c r="C91" s="601" t="s">
        <v>90</v>
      </c>
      <c r="D91" s="600" t="s">
        <v>89</v>
      </c>
      <c r="E91" s="605" t="s">
        <v>6394</v>
      </c>
      <c r="F91" s="600" t="s">
        <v>1104</v>
      </c>
      <c r="G91" s="605"/>
      <c r="H91" s="600"/>
      <c r="I91" s="600" t="s">
        <v>214</v>
      </c>
      <c r="J91" s="604">
        <v>1</v>
      </c>
      <c r="K91" s="600" t="s">
        <v>1237</v>
      </c>
      <c r="L91" s="601"/>
      <c r="M91" s="601" t="s">
        <v>6447</v>
      </c>
      <c r="N91" s="601" t="s">
        <v>2378</v>
      </c>
      <c r="O91" s="600">
        <v>18</v>
      </c>
      <c r="P91" s="600">
        <v>6</v>
      </c>
      <c r="Q91" s="600">
        <v>1</v>
      </c>
      <c r="R91" s="600"/>
      <c r="S91" s="600"/>
      <c r="T91" s="600">
        <v>1</v>
      </c>
      <c r="U91" s="600">
        <v>0</v>
      </c>
      <c r="V91" s="600">
        <v>1</v>
      </c>
      <c r="W91" s="600">
        <v>1</v>
      </c>
      <c r="X91" s="600"/>
      <c r="Y91" s="600" t="s">
        <v>663</v>
      </c>
      <c r="Z91" s="600">
        <v>0</v>
      </c>
      <c r="AA91" s="600"/>
      <c r="AB91" s="600"/>
      <c r="AC91" s="600"/>
      <c r="AD91" s="600"/>
      <c r="AE91" s="600"/>
      <c r="AF91" s="600"/>
      <c r="AG91" s="600"/>
      <c r="AH91" s="600"/>
      <c r="AI91" s="600"/>
      <c r="AJ91" s="600"/>
    </row>
    <row r="92" spans="1:36" hidden="1" x14ac:dyDescent="0.25">
      <c r="B92" s="602">
        <v>84</v>
      </c>
      <c r="C92" s="601" t="s">
        <v>93</v>
      </c>
      <c r="D92" s="600" t="s">
        <v>94</v>
      </c>
      <c r="E92" s="605" t="s">
        <v>2168</v>
      </c>
      <c r="F92" s="600" t="s">
        <v>1104</v>
      </c>
      <c r="G92" s="605"/>
      <c r="H92" s="600"/>
      <c r="I92" s="600" t="s">
        <v>214</v>
      </c>
      <c r="J92" s="604">
        <v>1</v>
      </c>
      <c r="K92" s="600" t="s">
        <v>1234</v>
      </c>
      <c r="L92" s="601"/>
      <c r="M92" s="601"/>
      <c r="N92" s="601"/>
      <c r="O92" s="600">
        <v>20</v>
      </c>
      <c r="P92" s="600"/>
      <c r="Q92" s="600">
        <v>1</v>
      </c>
      <c r="R92" s="600">
        <v>7</v>
      </c>
      <c r="S92" s="600">
        <v>1</v>
      </c>
      <c r="T92" s="600">
        <v>1</v>
      </c>
      <c r="U92" s="600">
        <v>1</v>
      </c>
      <c r="V92" s="600">
        <v>1</v>
      </c>
      <c r="W92" s="600">
        <v>1</v>
      </c>
      <c r="X92" s="600"/>
      <c r="Y92" s="600" t="s">
        <v>663</v>
      </c>
      <c r="Z92" s="600">
        <v>0</v>
      </c>
      <c r="AA92" s="600"/>
      <c r="AB92" s="600"/>
      <c r="AC92" s="600"/>
      <c r="AD92" s="600"/>
      <c r="AE92" s="600"/>
      <c r="AF92" s="600"/>
      <c r="AG92" s="600"/>
      <c r="AH92" s="600"/>
      <c r="AI92" s="600"/>
      <c r="AJ92" s="600"/>
    </row>
    <row r="93" spans="1:36" ht="45" hidden="1" x14ac:dyDescent="0.25">
      <c r="B93" s="602">
        <v>85</v>
      </c>
      <c r="C93" s="601" t="s">
        <v>92</v>
      </c>
      <c r="D93" s="600" t="s">
        <v>91</v>
      </c>
      <c r="E93" s="605" t="s">
        <v>2169</v>
      </c>
      <c r="F93" s="600" t="s">
        <v>1104</v>
      </c>
      <c r="G93" s="605"/>
      <c r="H93" s="600" t="s">
        <v>813</v>
      </c>
      <c r="I93" s="600" t="s">
        <v>214</v>
      </c>
      <c r="J93" s="604">
        <v>0</v>
      </c>
      <c r="K93" s="600" t="s">
        <v>1235</v>
      </c>
      <c r="L93" s="601"/>
      <c r="M93" s="601"/>
      <c r="N93" s="601" t="s">
        <v>2404</v>
      </c>
      <c r="O93" s="600">
        <v>20</v>
      </c>
      <c r="P93" s="600">
        <v>5</v>
      </c>
      <c r="Q93" s="600">
        <v>2</v>
      </c>
      <c r="R93" s="600"/>
      <c r="S93" s="600"/>
      <c r="T93" s="600">
        <v>1</v>
      </c>
      <c r="U93" s="600">
        <v>1</v>
      </c>
      <c r="V93" s="600">
        <v>1</v>
      </c>
      <c r="W93" s="600">
        <v>1</v>
      </c>
      <c r="X93" s="600"/>
      <c r="Y93" s="600" t="s">
        <v>1695</v>
      </c>
      <c r="Z93" s="600">
        <v>0</v>
      </c>
      <c r="AA93" s="600"/>
      <c r="AB93" s="600"/>
      <c r="AC93" s="600"/>
      <c r="AD93" s="600"/>
      <c r="AE93" s="600"/>
      <c r="AF93" s="600"/>
      <c r="AG93" s="600"/>
      <c r="AH93" s="600"/>
      <c r="AI93" s="600"/>
      <c r="AJ93" s="600"/>
    </row>
    <row r="94" spans="1:36" ht="30" hidden="1" x14ac:dyDescent="0.25">
      <c r="B94" s="602">
        <v>86</v>
      </c>
      <c r="C94" s="601" t="s">
        <v>88</v>
      </c>
      <c r="D94" s="600" t="s">
        <v>87</v>
      </c>
      <c r="E94" s="605" t="s">
        <v>2171</v>
      </c>
      <c r="F94" s="600" t="s">
        <v>1104</v>
      </c>
      <c r="G94" s="605"/>
      <c r="H94" s="600"/>
      <c r="I94" s="600" t="s">
        <v>214</v>
      </c>
      <c r="J94" s="604">
        <v>1</v>
      </c>
      <c r="K94" s="600" t="s">
        <v>289</v>
      </c>
      <c r="L94" s="601"/>
      <c r="M94" s="601"/>
      <c r="N94" s="601" t="s">
        <v>2405</v>
      </c>
      <c r="O94" s="600">
        <v>21</v>
      </c>
      <c r="P94" s="600">
        <v>5</v>
      </c>
      <c r="Q94" s="600">
        <v>2</v>
      </c>
      <c r="R94" s="600"/>
      <c r="S94" s="600">
        <v>1</v>
      </c>
      <c r="T94" s="600">
        <v>1</v>
      </c>
      <c r="U94" s="600">
        <v>1</v>
      </c>
      <c r="V94" s="600">
        <v>1</v>
      </c>
      <c r="W94" s="600">
        <v>1</v>
      </c>
      <c r="X94" s="600"/>
      <c r="Y94" s="600" t="s">
        <v>830</v>
      </c>
      <c r="Z94" s="600">
        <v>0</v>
      </c>
      <c r="AA94" s="600"/>
      <c r="AB94" s="600"/>
      <c r="AC94" s="600"/>
      <c r="AD94" s="600"/>
      <c r="AE94" s="600"/>
      <c r="AF94" s="600"/>
      <c r="AG94" s="600"/>
      <c r="AH94" s="600"/>
      <c r="AI94" s="600"/>
      <c r="AJ94" s="600"/>
    </row>
    <row r="95" spans="1:36" hidden="1" x14ac:dyDescent="0.25">
      <c r="B95" s="602">
        <v>87</v>
      </c>
      <c r="C95" s="601" t="s">
        <v>86</v>
      </c>
      <c r="D95" s="600" t="s">
        <v>85</v>
      </c>
      <c r="E95" s="605" t="s">
        <v>2170</v>
      </c>
      <c r="F95" s="600" t="s">
        <v>1104</v>
      </c>
      <c r="G95" s="605"/>
      <c r="H95" s="600" t="s">
        <v>813</v>
      </c>
      <c r="I95" s="600" t="s">
        <v>214</v>
      </c>
      <c r="J95" s="604">
        <v>0</v>
      </c>
      <c r="K95" s="600" t="s">
        <v>1236</v>
      </c>
      <c r="L95" s="601"/>
      <c r="M95" s="601"/>
      <c r="N95" s="601" t="s">
        <v>2406</v>
      </c>
      <c r="O95" s="600">
        <v>13</v>
      </c>
      <c r="P95" s="600">
        <v>4</v>
      </c>
      <c r="Q95" s="600">
        <v>1</v>
      </c>
      <c r="R95" s="600"/>
      <c r="S95" s="600"/>
      <c r="T95" s="600">
        <v>1</v>
      </c>
      <c r="U95" s="600">
        <v>0</v>
      </c>
      <c r="V95" s="600">
        <v>1</v>
      </c>
      <c r="W95" s="600">
        <v>1</v>
      </c>
      <c r="X95" s="600"/>
      <c r="Y95" s="600" t="s">
        <v>663</v>
      </c>
      <c r="Z95" s="600">
        <v>0</v>
      </c>
      <c r="AA95" s="600"/>
      <c r="AB95" s="600"/>
      <c r="AC95" s="600"/>
      <c r="AD95" s="600"/>
      <c r="AE95" s="600"/>
      <c r="AF95" s="600"/>
      <c r="AG95" s="600"/>
      <c r="AH95" s="600"/>
      <c r="AI95" s="600"/>
      <c r="AJ95" s="600"/>
    </row>
    <row r="96" spans="1:36" ht="75" hidden="1" x14ac:dyDescent="0.25">
      <c r="B96" s="602">
        <v>88</v>
      </c>
      <c r="C96" s="601" t="s">
        <v>464</v>
      </c>
      <c r="D96" s="600" t="s">
        <v>465</v>
      </c>
      <c r="E96" s="605" t="s">
        <v>6395</v>
      </c>
      <c r="F96" s="600" t="s">
        <v>1104</v>
      </c>
      <c r="G96" s="605"/>
      <c r="H96" s="600"/>
      <c r="I96" s="600" t="s">
        <v>214</v>
      </c>
      <c r="J96" s="604">
        <v>1</v>
      </c>
      <c r="K96" s="600" t="s">
        <v>1231</v>
      </c>
      <c r="L96" s="601"/>
      <c r="M96" s="601" t="s">
        <v>6490</v>
      </c>
      <c r="N96" s="601" t="s">
        <v>2407</v>
      </c>
      <c r="O96" s="600">
        <v>35</v>
      </c>
      <c r="P96" s="600">
        <v>4</v>
      </c>
      <c r="Q96" s="600">
        <v>1</v>
      </c>
      <c r="R96" s="600"/>
      <c r="S96" s="600"/>
      <c r="T96" s="600">
        <v>1</v>
      </c>
      <c r="U96" s="600">
        <v>0</v>
      </c>
      <c r="V96" s="600">
        <v>1</v>
      </c>
      <c r="W96" s="600">
        <v>1</v>
      </c>
      <c r="X96" s="600"/>
      <c r="Y96" s="600" t="s">
        <v>830</v>
      </c>
      <c r="Z96" s="600">
        <v>0</v>
      </c>
      <c r="AA96" s="600"/>
      <c r="AB96" s="600"/>
      <c r="AC96" s="600"/>
      <c r="AD96" s="600"/>
      <c r="AE96" s="600"/>
      <c r="AF96" s="600"/>
      <c r="AG96" s="600"/>
      <c r="AH96" s="600"/>
      <c r="AI96" s="600"/>
      <c r="AJ96" s="600"/>
    </row>
    <row r="97" spans="2:36" ht="30" hidden="1" x14ac:dyDescent="0.25">
      <c r="B97" s="602">
        <v>89</v>
      </c>
      <c r="C97" s="601" t="s">
        <v>2673</v>
      </c>
      <c r="D97" s="600" t="s">
        <v>705</v>
      </c>
      <c r="E97" s="605" t="s">
        <v>2403</v>
      </c>
      <c r="F97" s="600" t="s">
        <v>1105</v>
      </c>
      <c r="G97" s="605"/>
      <c r="H97" s="600" t="s">
        <v>813</v>
      </c>
      <c r="I97" s="600" t="s">
        <v>214</v>
      </c>
      <c r="J97" s="604">
        <v>0</v>
      </c>
      <c r="K97" s="405" t="s">
        <v>813</v>
      </c>
      <c r="L97" s="601"/>
      <c r="M97" s="601"/>
      <c r="N97" s="601"/>
      <c r="O97" s="600"/>
      <c r="P97" s="600">
        <v>2</v>
      </c>
      <c r="Q97" s="600">
        <v>0</v>
      </c>
      <c r="R97" s="600"/>
      <c r="S97" s="600"/>
      <c r="T97" s="600">
        <v>1</v>
      </c>
      <c r="U97" s="600">
        <v>1</v>
      </c>
      <c r="V97" s="600">
        <v>1</v>
      </c>
      <c r="W97" s="600">
        <v>1</v>
      </c>
      <c r="X97" s="600"/>
      <c r="Y97" s="600" t="s">
        <v>1695</v>
      </c>
      <c r="Z97" s="600">
        <v>0</v>
      </c>
      <c r="AA97" s="600"/>
      <c r="AB97" s="600"/>
      <c r="AC97" s="600"/>
      <c r="AD97" s="600"/>
      <c r="AE97" s="600"/>
      <c r="AF97" s="600"/>
      <c r="AG97" s="600"/>
      <c r="AH97" s="600"/>
      <c r="AI97" s="600"/>
      <c r="AJ97" s="600"/>
    </row>
    <row r="98" spans="2:36" ht="30" hidden="1" x14ac:dyDescent="0.25">
      <c r="B98" s="602">
        <v>90</v>
      </c>
      <c r="C98" s="601" t="s">
        <v>2676</v>
      </c>
      <c r="D98" s="600" t="s">
        <v>2674</v>
      </c>
      <c r="E98" s="605" t="s">
        <v>2172</v>
      </c>
      <c r="F98" s="600" t="s">
        <v>1103</v>
      </c>
      <c r="G98" s="605"/>
      <c r="H98" s="600"/>
      <c r="I98" s="600" t="s">
        <v>214</v>
      </c>
      <c r="J98" s="604">
        <v>1</v>
      </c>
      <c r="K98" s="600" t="s">
        <v>289</v>
      </c>
      <c r="L98" s="601"/>
      <c r="M98" s="601"/>
      <c r="N98" s="638" t="s">
        <v>2675</v>
      </c>
      <c r="O98" s="600"/>
      <c r="P98" s="600">
        <v>6</v>
      </c>
      <c r="Q98" s="600">
        <v>1</v>
      </c>
      <c r="R98" s="600"/>
      <c r="S98" s="600">
        <v>1</v>
      </c>
      <c r="T98" s="600">
        <v>1</v>
      </c>
      <c r="U98" s="600">
        <v>0</v>
      </c>
      <c r="V98" s="600">
        <v>1</v>
      </c>
      <c r="W98" s="600">
        <v>1</v>
      </c>
      <c r="X98" s="600"/>
      <c r="Y98" s="600" t="s">
        <v>668</v>
      </c>
      <c r="Z98" s="600">
        <v>0</v>
      </c>
      <c r="AA98" s="600" t="s">
        <v>1564</v>
      </c>
      <c r="AB98" s="600" t="s">
        <v>1578</v>
      </c>
      <c r="AC98" s="600">
        <v>0</v>
      </c>
      <c r="AD98" s="600">
        <v>0</v>
      </c>
      <c r="AE98" s="600" t="s">
        <v>1591</v>
      </c>
      <c r="AF98" s="600" t="s">
        <v>1578</v>
      </c>
      <c r="AG98" s="600"/>
      <c r="AH98" s="600"/>
      <c r="AI98" s="600"/>
      <c r="AJ98" s="600"/>
    </row>
    <row r="99" spans="2:36" ht="30" hidden="1" x14ac:dyDescent="0.25">
      <c r="B99" s="602">
        <v>91</v>
      </c>
      <c r="C99" s="601" t="s">
        <v>1594</v>
      </c>
      <c r="D99" s="600" t="s">
        <v>190</v>
      </c>
      <c r="E99" s="605" t="s">
        <v>2157</v>
      </c>
      <c r="F99" s="600" t="s">
        <v>1104</v>
      </c>
      <c r="G99" s="605"/>
      <c r="H99" s="600"/>
      <c r="I99" s="600" t="s">
        <v>214</v>
      </c>
      <c r="J99" s="604">
        <v>1</v>
      </c>
      <c r="K99" s="600" t="s">
        <v>289</v>
      </c>
      <c r="L99" s="601"/>
      <c r="M99" s="601"/>
      <c r="N99" s="601" t="s">
        <v>2408</v>
      </c>
      <c r="O99" s="600"/>
      <c r="P99" s="600">
        <v>2</v>
      </c>
      <c r="Q99" s="600">
        <v>1</v>
      </c>
      <c r="R99" s="600"/>
      <c r="S99" s="600"/>
      <c r="T99" s="600">
        <v>1</v>
      </c>
      <c r="U99" s="600">
        <v>1</v>
      </c>
      <c r="V99" s="600">
        <v>1</v>
      </c>
      <c r="W99" s="600">
        <v>1</v>
      </c>
      <c r="X99" s="600"/>
      <c r="Y99" s="600" t="s">
        <v>1695</v>
      </c>
      <c r="Z99" s="600">
        <v>0</v>
      </c>
      <c r="AA99" s="600" t="s">
        <v>1564</v>
      </c>
      <c r="AB99" s="600" t="s">
        <v>1579</v>
      </c>
      <c r="AC99" s="600" t="s">
        <v>1561</v>
      </c>
      <c r="AD99" s="600">
        <v>0</v>
      </c>
      <c r="AE99" s="600">
        <v>0</v>
      </c>
      <c r="AF99" s="600">
        <v>0</v>
      </c>
      <c r="AG99" s="600"/>
      <c r="AH99" s="600"/>
      <c r="AI99" s="600"/>
      <c r="AJ99" s="600"/>
    </row>
    <row r="100" spans="2:36" ht="30" hidden="1" x14ac:dyDescent="0.25">
      <c r="B100" s="602">
        <v>92</v>
      </c>
      <c r="C100" s="601" t="s">
        <v>2099</v>
      </c>
      <c r="D100" s="600" t="s">
        <v>222</v>
      </c>
      <c r="E100" s="605" t="s">
        <v>2095</v>
      </c>
      <c r="F100" s="600" t="s">
        <v>1103</v>
      </c>
      <c r="G100" s="605"/>
      <c r="H100" s="600" t="s">
        <v>813</v>
      </c>
      <c r="I100" s="600" t="s">
        <v>214</v>
      </c>
      <c r="J100" s="604">
        <v>0</v>
      </c>
      <c r="K100" s="600" t="s">
        <v>289</v>
      </c>
      <c r="L100" s="601"/>
      <c r="M100" s="601"/>
      <c r="N100" s="601" t="s">
        <v>2265</v>
      </c>
      <c r="O100" s="600" t="s">
        <v>666</v>
      </c>
      <c r="P100" s="600">
        <v>3</v>
      </c>
      <c r="Q100" s="600">
        <v>1</v>
      </c>
      <c r="R100" s="600"/>
      <c r="S100" s="600"/>
      <c r="T100" s="600">
        <v>1</v>
      </c>
      <c r="U100" s="600">
        <v>1</v>
      </c>
      <c r="V100" s="600">
        <v>1</v>
      </c>
      <c r="W100" s="600">
        <v>1</v>
      </c>
      <c r="X100" s="600"/>
      <c r="Y100" s="600" t="s">
        <v>1695</v>
      </c>
      <c r="Z100" s="600">
        <v>0</v>
      </c>
      <c r="AA100" s="600" t="s">
        <v>1564</v>
      </c>
      <c r="AB100" s="600" t="s">
        <v>1562</v>
      </c>
      <c r="AC100" s="600" t="s">
        <v>1561</v>
      </c>
      <c r="AD100" s="600">
        <v>0</v>
      </c>
      <c r="AE100" s="600">
        <v>0</v>
      </c>
      <c r="AF100" s="600">
        <v>0</v>
      </c>
      <c r="AG100" s="600" t="s">
        <v>1101</v>
      </c>
      <c r="AH100" s="600"/>
      <c r="AI100" s="600"/>
      <c r="AJ100" s="600"/>
    </row>
    <row r="101" spans="2:36" ht="30" hidden="1" x14ac:dyDescent="0.25">
      <c r="B101" s="602">
        <v>93</v>
      </c>
      <c r="C101" s="601" t="s">
        <v>1730</v>
      </c>
      <c r="D101" s="600" t="s">
        <v>177</v>
      </c>
      <c r="E101" s="605" t="s">
        <v>2199</v>
      </c>
      <c r="F101" s="600" t="s">
        <v>1104</v>
      </c>
      <c r="G101" s="605"/>
      <c r="H101" s="600"/>
      <c r="I101" s="600" t="s">
        <v>214</v>
      </c>
      <c r="J101" s="604">
        <v>1</v>
      </c>
      <c r="K101" s="600" t="s">
        <v>289</v>
      </c>
      <c r="L101" s="601"/>
      <c r="M101" s="601"/>
      <c r="N101" s="601"/>
      <c r="O101" s="600"/>
      <c r="P101" s="600">
        <v>4</v>
      </c>
      <c r="Q101" s="600">
        <v>1</v>
      </c>
      <c r="R101" s="600"/>
      <c r="S101" s="600">
        <v>1</v>
      </c>
      <c r="T101" s="600">
        <v>1</v>
      </c>
      <c r="U101" s="600">
        <v>1</v>
      </c>
      <c r="V101" s="600">
        <v>1</v>
      </c>
      <c r="W101" s="600">
        <v>1</v>
      </c>
      <c r="X101" s="600"/>
      <c r="Y101" s="600" t="s">
        <v>1695</v>
      </c>
      <c r="Z101" s="600" t="s">
        <v>658</v>
      </c>
      <c r="AA101" s="600" t="s">
        <v>1564</v>
      </c>
      <c r="AB101" s="600" t="s">
        <v>1579</v>
      </c>
      <c r="AC101" s="600" t="s">
        <v>1561</v>
      </c>
      <c r="AD101" s="600">
        <v>0</v>
      </c>
      <c r="AE101" s="600" t="s">
        <v>1590</v>
      </c>
      <c r="AF101" s="600" t="s">
        <v>1579</v>
      </c>
      <c r="AG101" s="600"/>
      <c r="AH101" s="600"/>
      <c r="AI101" s="600"/>
      <c r="AJ101" s="600"/>
    </row>
    <row r="102" spans="2:36" hidden="1" x14ac:dyDescent="0.25">
      <c r="B102" s="602">
        <v>94</v>
      </c>
      <c r="C102" s="601" t="s">
        <v>1731</v>
      </c>
      <c r="D102" s="600" t="s">
        <v>232</v>
      </c>
      <c r="E102" s="605" t="s">
        <v>2590</v>
      </c>
      <c r="F102" s="600" t="s">
        <v>1105</v>
      </c>
      <c r="G102" s="605"/>
      <c r="H102" s="600" t="s">
        <v>813</v>
      </c>
      <c r="I102" s="600" t="s">
        <v>274</v>
      </c>
      <c r="J102" s="604">
        <v>0</v>
      </c>
      <c r="K102" s="405" t="s">
        <v>813</v>
      </c>
      <c r="L102" s="601"/>
      <c r="M102" s="601"/>
      <c r="N102" s="601"/>
      <c r="O102" s="600"/>
      <c r="P102" s="600">
        <v>2</v>
      </c>
      <c r="Q102" s="600">
        <v>1</v>
      </c>
      <c r="R102" s="600"/>
      <c r="S102" s="600"/>
      <c r="T102" s="600">
        <v>1</v>
      </c>
      <c r="U102" s="600">
        <v>1</v>
      </c>
      <c r="V102" s="600">
        <v>1</v>
      </c>
      <c r="W102" s="600">
        <v>1</v>
      </c>
      <c r="X102" s="600"/>
      <c r="Y102" s="600" t="s">
        <v>8</v>
      </c>
      <c r="Z102" s="600">
        <v>0</v>
      </c>
      <c r="AA102" s="600" t="s">
        <v>1564</v>
      </c>
      <c r="AB102" s="600" t="s">
        <v>1577</v>
      </c>
      <c r="AC102" s="600" t="s">
        <v>1561</v>
      </c>
      <c r="AD102" s="600">
        <v>0</v>
      </c>
      <c r="AE102" s="600">
        <v>0</v>
      </c>
      <c r="AF102" s="600">
        <v>0</v>
      </c>
      <c r="AG102" s="600"/>
      <c r="AH102" s="600"/>
      <c r="AI102" s="600"/>
      <c r="AJ102" s="600"/>
    </row>
    <row r="103" spans="2:36" ht="30" hidden="1" x14ac:dyDescent="0.25">
      <c r="B103" s="602">
        <v>95</v>
      </c>
      <c r="C103" s="605" t="s">
        <v>1728</v>
      </c>
      <c r="D103" s="405" t="s">
        <v>133</v>
      </c>
      <c r="E103" s="605" t="s">
        <v>2591</v>
      </c>
      <c r="F103" s="600" t="s">
        <v>1105</v>
      </c>
      <c r="G103" s="605"/>
      <c r="H103" s="600" t="s">
        <v>813</v>
      </c>
      <c r="I103" s="405" t="s">
        <v>274</v>
      </c>
      <c r="J103" s="604">
        <v>0</v>
      </c>
      <c r="K103" s="405" t="s">
        <v>813</v>
      </c>
      <c r="L103" s="601"/>
      <c r="M103" s="601"/>
      <c r="N103" s="638" t="s">
        <v>6470</v>
      </c>
      <c r="O103" s="600"/>
      <c r="P103" s="600">
        <v>4</v>
      </c>
      <c r="Q103" s="600">
        <v>1</v>
      </c>
      <c r="R103" s="600"/>
      <c r="S103" s="600"/>
      <c r="T103" s="600">
        <v>1</v>
      </c>
      <c r="U103" s="600">
        <v>1</v>
      </c>
      <c r="V103" s="600">
        <v>1</v>
      </c>
      <c r="W103" s="600">
        <v>1</v>
      </c>
      <c r="X103" s="600"/>
      <c r="Y103" s="600" t="s">
        <v>1695</v>
      </c>
      <c r="Z103" s="600">
        <v>0</v>
      </c>
      <c r="AA103" s="600" t="s">
        <v>1564</v>
      </c>
      <c r="AB103" s="600" t="s">
        <v>1578</v>
      </c>
      <c r="AC103" s="600" t="s">
        <v>1561</v>
      </c>
      <c r="AD103" s="600">
        <v>0</v>
      </c>
      <c r="AE103" s="600">
        <v>0</v>
      </c>
      <c r="AF103" s="600">
        <v>0</v>
      </c>
      <c r="AG103" s="600"/>
      <c r="AH103" s="600"/>
      <c r="AI103" s="600"/>
      <c r="AJ103" s="405"/>
    </row>
    <row r="104" spans="2:36" hidden="1" x14ac:dyDescent="0.25">
      <c r="B104" s="602">
        <v>96</v>
      </c>
      <c r="C104" s="601" t="s">
        <v>1729</v>
      </c>
      <c r="D104" s="600" t="s">
        <v>167</v>
      </c>
      <c r="E104" s="605" t="s">
        <v>2594</v>
      </c>
      <c r="F104" s="600" t="s">
        <v>1105</v>
      </c>
      <c r="G104" s="605"/>
      <c r="H104" s="600" t="s">
        <v>813</v>
      </c>
      <c r="I104" s="600" t="s">
        <v>274</v>
      </c>
      <c r="J104" s="604">
        <v>0</v>
      </c>
      <c r="K104" s="405" t="s">
        <v>813</v>
      </c>
      <c r="L104" s="601"/>
      <c r="M104" s="601"/>
      <c r="N104" s="601" t="s">
        <v>2593</v>
      </c>
      <c r="O104" s="600">
        <v>18</v>
      </c>
      <c r="P104" s="600">
        <v>4</v>
      </c>
      <c r="Q104" s="600">
        <v>0</v>
      </c>
      <c r="R104" s="600"/>
      <c r="S104" s="600"/>
      <c r="T104" s="600">
        <v>1</v>
      </c>
      <c r="U104" s="600">
        <v>1</v>
      </c>
      <c r="V104" s="600">
        <v>1</v>
      </c>
      <c r="W104" s="600">
        <v>1</v>
      </c>
      <c r="X104" s="600"/>
      <c r="Y104" s="600" t="s">
        <v>663</v>
      </c>
      <c r="Z104" s="600" t="s">
        <v>658</v>
      </c>
      <c r="AA104" s="600" t="s">
        <v>1564</v>
      </c>
      <c r="AB104" s="600" t="s">
        <v>1577</v>
      </c>
      <c r="AC104" s="600">
        <v>0</v>
      </c>
      <c r="AD104" s="600">
        <v>0</v>
      </c>
      <c r="AE104" s="600">
        <v>0</v>
      </c>
      <c r="AF104" s="600">
        <v>0</v>
      </c>
      <c r="AG104" s="600"/>
      <c r="AH104" s="600"/>
      <c r="AI104" s="600"/>
      <c r="AJ104" s="600"/>
    </row>
    <row r="105" spans="2:36" hidden="1" x14ac:dyDescent="0.25">
      <c r="B105" s="602">
        <v>97</v>
      </c>
      <c r="C105" s="601" t="s">
        <v>98</v>
      </c>
      <c r="D105" s="600" t="s">
        <v>97</v>
      </c>
      <c r="E105" s="605" t="s">
        <v>2592</v>
      </c>
      <c r="F105" s="600" t="s">
        <v>1105</v>
      </c>
      <c r="G105" s="605"/>
      <c r="H105" s="600" t="s">
        <v>813</v>
      </c>
      <c r="I105" s="600" t="s">
        <v>723</v>
      </c>
      <c r="J105" s="604">
        <v>0</v>
      </c>
      <c r="K105" s="405" t="s">
        <v>813</v>
      </c>
      <c r="L105" s="601"/>
      <c r="M105" s="601"/>
      <c r="N105" s="601"/>
      <c r="O105" s="600" t="s">
        <v>665</v>
      </c>
      <c r="P105" s="600">
        <v>2</v>
      </c>
      <c r="Q105" s="600">
        <v>0</v>
      </c>
      <c r="R105" s="600"/>
      <c r="S105" s="600"/>
      <c r="T105" s="600">
        <v>1</v>
      </c>
      <c r="U105" s="600">
        <v>1</v>
      </c>
      <c r="V105" s="600">
        <v>1</v>
      </c>
      <c r="W105" s="600">
        <v>1</v>
      </c>
      <c r="X105" s="600"/>
      <c r="Y105" s="600" t="s">
        <v>8</v>
      </c>
      <c r="Z105" s="600">
        <v>0</v>
      </c>
      <c r="AA105" s="600"/>
      <c r="AB105" s="600"/>
      <c r="AC105" s="600"/>
      <c r="AD105" s="600"/>
      <c r="AE105" s="600"/>
      <c r="AF105" s="600"/>
      <c r="AG105" s="600"/>
      <c r="AH105" s="600"/>
      <c r="AI105" s="600"/>
      <c r="AJ105" s="600"/>
    </row>
    <row r="106" spans="2:36" ht="60" hidden="1" x14ac:dyDescent="0.25">
      <c r="B106" s="602">
        <v>98</v>
      </c>
      <c r="C106" s="601" t="s">
        <v>2677</v>
      </c>
      <c r="D106" s="600" t="s">
        <v>162</v>
      </c>
      <c r="E106" s="605" t="s">
        <v>2151</v>
      </c>
      <c r="F106" s="600" t="s">
        <v>1103</v>
      </c>
      <c r="G106" s="605"/>
      <c r="H106" s="600"/>
      <c r="I106" s="600" t="s">
        <v>214</v>
      </c>
      <c r="J106" s="604">
        <v>1</v>
      </c>
      <c r="K106" s="600" t="s">
        <v>289</v>
      </c>
      <c r="L106" s="601"/>
      <c r="M106" s="638" t="s">
        <v>6488</v>
      </c>
      <c r="N106" s="638" t="s">
        <v>2678</v>
      </c>
      <c r="O106" s="600">
        <v>11</v>
      </c>
      <c r="P106" s="600">
        <v>2</v>
      </c>
      <c r="Q106" s="600">
        <v>1</v>
      </c>
      <c r="R106" s="600"/>
      <c r="S106" s="600">
        <v>1</v>
      </c>
      <c r="T106" s="600">
        <v>1</v>
      </c>
      <c r="U106" s="600">
        <v>1</v>
      </c>
      <c r="V106" s="600">
        <v>1</v>
      </c>
      <c r="W106" s="600">
        <v>1</v>
      </c>
      <c r="X106" s="600"/>
      <c r="Y106" s="600" t="s">
        <v>663</v>
      </c>
      <c r="Z106" s="600">
        <v>0</v>
      </c>
      <c r="AA106" s="600" t="s">
        <v>1564</v>
      </c>
      <c r="AB106" s="600" t="s">
        <v>1562</v>
      </c>
      <c r="AC106" s="600" t="s">
        <v>1561</v>
      </c>
      <c r="AD106" s="600">
        <v>0</v>
      </c>
      <c r="AE106" s="600">
        <v>0</v>
      </c>
      <c r="AF106" s="600">
        <v>0</v>
      </c>
      <c r="AG106" s="600"/>
      <c r="AH106" s="600"/>
      <c r="AI106" s="600"/>
      <c r="AJ106" s="600"/>
    </row>
    <row r="107" spans="2:36" ht="30" hidden="1" x14ac:dyDescent="0.25">
      <c r="B107" s="602">
        <v>99</v>
      </c>
      <c r="C107" s="601" t="s">
        <v>1061</v>
      </c>
      <c r="D107" s="600" t="s">
        <v>1060</v>
      </c>
      <c r="E107" s="605" t="s">
        <v>2189</v>
      </c>
      <c r="F107" s="600" t="s">
        <v>1104</v>
      </c>
      <c r="G107" s="605"/>
      <c r="H107" s="600" t="s">
        <v>813</v>
      </c>
      <c r="I107" s="600" t="s">
        <v>214</v>
      </c>
      <c r="J107" s="604">
        <v>0</v>
      </c>
      <c r="K107" s="600" t="s">
        <v>1223</v>
      </c>
      <c r="L107" s="601"/>
      <c r="M107" s="601"/>
      <c r="N107" s="601" t="s">
        <v>2249</v>
      </c>
      <c r="O107" s="600"/>
      <c r="P107" s="600">
        <v>4</v>
      </c>
      <c r="Q107" s="600">
        <v>0</v>
      </c>
      <c r="R107" s="600"/>
      <c r="S107" s="600"/>
      <c r="T107" s="600">
        <v>1</v>
      </c>
      <c r="U107" s="600">
        <v>1</v>
      </c>
      <c r="V107" s="600">
        <v>1</v>
      </c>
      <c r="W107" s="600">
        <v>1</v>
      </c>
      <c r="X107" s="600"/>
      <c r="Y107" s="600" t="s">
        <v>663</v>
      </c>
      <c r="Z107" s="600"/>
      <c r="AA107" s="600"/>
      <c r="AB107" s="600"/>
      <c r="AC107" s="600"/>
      <c r="AD107" s="600"/>
      <c r="AE107" s="600"/>
      <c r="AF107" s="600"/>
      <c r="AG107" s="600"/>
      <c r="AH107" s="600"/>
      <c r="AI107" s="600"/>
      <c r="AJ107" s="600"/>
    </row>
    <row r="108" spans="2:36" ht="30" hidden="1" x14ac:dyDescent="0.25">
      <c r="B108" s="602">
        <v>100</v>
      </c>
      <c r="C108" s="605" t="s">
        <v>2679</v>
      </c>
      <c r="D108" s="405" t="s">
        <v>135</v>
      </c>
      <c r="E108" s="605" t="s">
        <v>2595</v>
      </c>
      <c r="F108" s="600" t="s">
        <v>1105</v>
      </c>
      <c r="G108" s="605"/>
      <c r="H108" s="600" t="s">
        <v>813</v>
      </c>
      <c r="I108" s="405" t="s">
        <v>274</v>
      </c>
      <c r="J108" s="604">
        <v>0</v>
      </c>
      <c r="K108" s="405" t="s">
        <v>813</v>
      </c>
      <c r="L108" s="601"/>
      <c r="M108" s="601"/>
      <c r="N108" s="601"/>
      <c r="O108" s="600"/>
      <c r="P108" s="600">
        <v>3</v>
      </c>
      <c r="Q108" s="600">
        <v>1</v>
      </c>
      <c r="R108" s="600"/>
      <c r="S108" s="600"/>
      <c r="T108" s="600">
        <v>1</v>
      </c>
      <c r="U108" s="600">
        <v>1</v>
      </c>
      <c r="V108" s="600">
        <v>1</v>
      </c>
      <c r="W108" s="600">
        <v>1</v>
      </c>
      <c r="X108" s="600"/>
      <c r="Y108" s="600" t="s">
        <v>663</v>
      </c>
      <c r="Z108" s="600"/>
      <c r="AA108" s="600"/>
      <c r="AB108" s="600"/>
      <c r="AC108" s="600"/>
      <c r="AD108" s="600"/>
      <c r="AE108" s="600"/>
      <c r="AF108" s="600"/>
      <c r="AG108" s="600"/>
      <c r="AH108" s="600"/>
      <c r="AI108" s="600"/>
      <c r="AJ108" s="405"/>
    </row>
    <row r="109" spans="2:36" ht="105" hidden="1" x14ac:dyDescent="0.25">
      <c r="B109" s="602">
        <v>101</v>
      </c>
      <c r="C109" s="601" t="s">
        <v>40</v>
      </c>
      <c r="D109" s="600" t="s">
        <v>47</v>
      </c>
      <c r="E109" s="605" t="s">
        <v>6396</v>
      </c>
      <c r="F109" s="600" t="s">
        <v>1104</v>
      </c>
      <c r="G109" s="605"/>
      <c r="H109" s="600" t="s">
        <v>813</v>
      </c>
      <c r="I109" s="600" t="s">
        <v>280</v>
      </c>
      <c r="J109" s="604">
        <v>0</v>
      </c>
      <c r="K109" s="600" t="s">
        <v>2233</v>
      </c>
      <c r="L109" s="603"/>
      <c r="M109" s="603" t="s">
        <v>7072</v>
      </c>
      <c r="N109" s="601" t="s">
        <v>6601</v>
      </c>
      <c r="O109" s="600">
        <v>10</v>
      </c>
      <c r="P109" s="600">
        <v>4</v>
      </c>
      <c r="Q109" s="600">
        <v>2</v>
      </c>
      <c r="R109" s="600"/>
      <c r="S109" s="600">
        <v>1</v>
      </c>
      <c r="T109" s="600">
        <v>1</v>
      </c>
      <c r="U109" s="600">
        <v>1</v>
      </c>
      <c r="V109" s="600">
        <v>1</v>
      </c>
      <c r="W109" s="600">
        <v>1</v>
      </c>
      <c r="X109" s="600"/>
      <c r="Y109" s="600" t="s">
        <v>1695</v>
      </c>
      <c r="Z109" s="600" t="s">
        <v>658</v>
      </c>
      <c r="AA109" s="600" t="s">
        <v>1574</v>
      </c>
      <c r="AB109" s="600" t="s">
        <v>1607</v>
      </c>
      <c r="AC109" s="600" t="s">
        <v>1561</v>
      </c>
      <c r="AD109" s="600">
        <v>0</v>
      </c>
      <c r="AE109" s="600" t="s">
        <v>1608</v>
      </c>
      <c r="AF109" s="600" t="s">
        <v>1563</v>
      </c>
      <c r="AG109" s="600"/>
      <c r="AH109" s="600"/>
      <c r="AI109" s="600"/>
      <c r="AJ109" s="600"/>
    </row>
    <row r="110" spans="2:36" hidden="1" x14ac:dyDescent="0.25">
      <c r="B110" s="602">
        <v>102</v>
      </c>
      <c r="C110" s="601" t="s">
        <v>283</v>
      </c>
      <c r="D110" s="600" t="s">
        <v>282</v>
      </c>
      <c r="E110" s="605" t="s">
        <v>2596</v>
      </c>
      <c r="F110" s="600" t="s">
        <v>1105</v>
      </c>
      <c r="G110" s="605"/>
      <c r="H110" s="600" t="s">
        <v>813</v>
      </c>
      <c r="I110" s="600" t="s">
        <v>723</v>
      </c>
      <c r="J110" s="604">
        <v>0</v>
      </c>
      <c r="K110" s="405" t="s">
        <v>813</v>
      </c>
      <c r="L110" s="601"/>
      <c r="M110" s="601"/>
      <c r="N110" s="601"/>
      <c r="O110" s="600" t="s">
        <v>665</v>
      </c>
      <c r="P110" s="600">
        <v>1</v>
      </c>
      <c r="Q110" s="600">
        <v>1</v>
      </c>
      <c r="R110" s="600"/>
      <c r="S110" s="600"/>
      <c r="T110" s="600">
        <v>1</v>
      </c>
      <c r="U110" s="600">
        <v>1</v>
      </c>
      <c r="V110" s="600">
        <v>1</v>
      </c>
      <c r="W110" s="600">
        <v>1</v>
      </c>
      <c r="X110" s="600"/>
      <c r="Y110" s="600" t="s">
        <v>8</v>
      </c>
      <c r="Z110" s="600">
        <v>0</v>
      </c>
      <c r="AA110" s="600"/>
      <c r="AB110" s="600"/>
      <c r="AC110" s="600"/>
      <c r="AD110" s="600"/>
      <c r="AE110" s="600"/>
      <c r="AF110" s="600"/>
      <c r="AG110" s="600"/>
      <c r="AH110" s="600"/>
      <c r="AI110" s="600"/>
      <c r="AJ110" s="600"/>
    </row>
    <row r="111" spans="2:36" hidden="1" x14ac:dyDescent="0.25">
      <c r="B111" s="602">
        <v>103</v>
      </c>
      <c r="C111" s="601" t="s">
        <v>285</v>
      </c>
      <c r="D111" s="600" t="s">
        <v>284</v>
      </c>
      <c r="E111" s="605" t="s">
        <v>2596</v>
      </c>
      <c r="F111" s="600" t="s">
        <v>1105</v>
      </c>
      <c r="G111" s="605"/>
      <c r="H111" s="600" t="s">
        <v>813</v>
      </c>
      <c r="I111" s="600" t="s">
        <v>723</v>
      </c>
      <c r="J111" s="604">
        <v>0</v>
      </c>
      <c r="K111" s="405" t="s">
        <v>813</v>
      </c>
      <c r="L111" s="601"/>
      <c r="M111" s="601"/>
      <c r="N111" s="601"/>
      <c r="O111" s="600" t="s">
        <v>665</v>
      </c>
      <c r="P111" s="600">
        <v>1</v>
      </c>
      <c r="Q111" s="600">
        <v>1</v>
      </c>
      <c r="R111" s="600"/>
      <c r="S111" s="600"/>
      <c r="T111" s="600">
        <v>1</v>
      </c>
      <c r="U111" s="600">
        <v>1</v>
      </c>
      <c r="V111" s="600">
        <v>1</v>
      </c>
      <c r="W111" s="600">
        <v>1</v>
      </c>
      <c r="X111" s="600"/>
      <c r="Y111" s="600" t="s">
        <v>8</v>
      </c>
      <c r="Z111" s="600">
        <v>0</v>
      </c>
      <c r="AA111" s="600"/>
      <c r="AB111" s="600"/>
      <c r="AC111" s="600"/>
      <c r="AD111" s="600"/>
      <c r="AE111" s="600"/>
      <c r="AF111" s="600"/>
      <c r="AG111" s="600"/>
      <c r="AH111" s="600"/>
      <c r="AI111" s="600"/>
      <c r="AJ111" s="600"/>
    </row>
    <row r="112" spans="2:36" hidden="1" x14ac:dyDescent="0.25">
      <c r="B112" s="602">
        <v>104</v>
      </c>
      <c r="C112" s="605" t="s">
        <v>1560</v>
      </c>
      <c r="D112" s="405" t="s">
        <v>589</v>
      </c>
      <c r="E112" s="605" t="s">
        <v>1732</v>
      </c>
      <c r="F112" s="600" t="s">
        <v>1104</v>
      </c>
      <c r="G112" s="605"/>
      <c r="H112" s="405"/>
      <c r="I112" s="405" t="s">
        <v>590</v>
      </c>
      <c r="J112" s="604">
        <v>1</v>
      </c>
      <c r="K112" s="405" t="s">
        <v>744</v>
      </c>
      <c r="L112" s="601"/>
      <c r="M112" s="601"/>
      <c r="N112" s="601"/>
      <c r="O112" s="600">
        <v>16</v>
      </c>
      <c r="P112" s="600">
        <v>6</v>
      </c>
      <c r="Q112" s="600">
        <v>1</v>
      </c>
      <c r="R112" s="600"/>
      <c r="S112" s="600">
        <v>1</v>
      </c>
      <c r="T112" s="600">
        <v>1</v>
      </c>
      <c r="U112" s="600">
        <v>1</v>
      </c>
      <c r="V112" s="600">
        <v>1</v>
      </c>
      <c r="W112" s="600">
        <v>1</v>
      </c>
      <c r="X112" s="600"/>
      <c r="Y112" s="600" t="s">
        <v>663</v>
      </c>
      <c r="Z112" s="600">
        <v>0</v>
      </c>
      <c r="AA112" s="600" t="s">
        <v>1564</v>
      </c>
      <c r="AB112" s="600" t="s">
        <v>1566</v>
      </c>
      <c r="AC112" s="600" t="s">
        <v>1561</v>
      </c>
      <c r="AD112" s="600"/>
      <c r="AE112" s="600" t="s">
        <v>1565</v>
      </c>
      <c r="AF112" s="600" t="s">
        <v>1566</v>
      </c>
      <c r="AG112" s="600"/>
      <c r="AH112" s="600"/>
      <c r="AI112" s="600"/>
      <c r="AJ112" s="405"/>
    </row>
    <row r="113" spans="1:36" ht="45" hidden="1" x14ac:dyDescent="0.25">
      <c r="B113" s="602">
        <v>105</v>
      </c>
      <c r="C113" s="601" t="s">
        <v>2680</v>
      </c>
      <c r="D113" s="600" t="s">
        <v>1463</v>
      </c>
      <c r="E113" s="605" t="s">
        <v>2218</v>
      </c>
      <c r="F113" s="600" t="s">
        <v>1104</v>
      </c>
      <c r="G113" s="605"/>
      <c r="H113" s="600" t="s">
        <v>813</v>
      </c>
      <c r="I113" s="600" t="s">
        <v>214</v>
      </c>
      <c r="J113" s="604">
        <v>0</v>
      </c>
      <c r="K113" s="600" t="s">
        <v>1527</v>
      </c>
      <c r="L113" s="601"/>
      <c r="M113" s="601"/>
      <c r="N113" s="601"/>
      <c r="O113" s="600">
        <v>6</v>
      </c>
      <c r="P113" s="600">
        <v>4</v>
      </c>
      <c r="Q113" s="600">
        <v>0</v>
      </c>
      <c r="R113" s="600"/>
      <c r="S113" s="600"/>
      <c r="T113" s="600">
        <v>1</v>
      </c>
      <c r="U113" s="600">
        <v>1</v>
      </c>
      <c r="V113" s="600">
        <v>1</v>
      </c>
      <c r="W113" s="600">
        <v>1</v>
      </c>
      <c r="X113" s="600"/>
      <c r="Y113" s="600" t="s">
        <v>663</v>
      </c>
      <c r="Z113" s="600"/>
      <c r="AA113" s="600"/>
      <c r="AB113" s="600"/>
      <c r="AC113" s="600"/>
      <c r="AD113" s="600"/>
      <c r="AE113" s="600"/>
      <c r="AF113" s="600"/>
      <c r="AG113" s="600"/>
      <c r="AH113" s="600"/>
      <c r="AI113" s="600"/>
      <c r="AJ113" s="600"/>
    </row>
    <row r="114" spans="1:36" ht="30" x14ac:dyDescent="0.25">
      <c r="B114" s="602">
        <v>106</v>
      </c>
      <c r="C114" s="601" t="s">
        <v>169</v>
      </c>
      <c r="D114" s="600" t="s">
        <v>170</v>
      </c>
      <c r="E114" s="605" t="s">
        <v>2260</v>
      </c>
      <c r="F114" s="600" t="s">
        <v>1103</v>
      </c>
      <c r="G114" s="605"/>
      <c r="H114" s="600"/>
      <c r="I114" s="600" t="s">
        <v>214</v>
      </c>
      <c r="J114" s="604">
        <v>1</v>
      </c>
      <c r="K114" s="600" t="s">
        <v>1226</v>
      </c>
      <c r="L114" s="601"/>
      <c r="M114" s="601"/>
      <c r="N114" s="601" t="s">
        <v>2440</v>
      </c>
      <c r="O114" s="600">
        <v>17</v>
      </c>
      <c r="P114" s="600">
        <v>2</v>
      </c>
      <c r="Q114" s="600">
        <v>1</v>
      </c>
      <c r="R114" s="600" t="s">
        <v>1589</v>
      </c>
      <c r="S114" s="600">
        <v>1</v>
      </c>
      <c r="T114" s="600">
        <v>1</v>
      </c>
      <c r="U114" s="600">
        <v>1</v>
      </c>
      <c r="V114" s="600">
        <v>1</v>
      </c>
      <c r="W114" s="600">
        <v>1</v>
      </c>
      <c r="X114" s="600"/>
      <c r="Y114" s="600" t="s">
        <v>1695</v>
      </c>
      <c r="Z114" s="600">
        <v>0</v>
      </c>
      <c r="AA114" s="600" t="s">
        <v>1564</v>
      </c>
      <c r="AB114" s="600" t="s">
        <v>1566</v>
      </c>
      <c r="AC114" s="600" t="s">
        <v>1561</v>
      </c>
      <c r="AD114" s="600">
        <v>0</v>
      </c>
      <c r="AE114" s="600">
        <v>0</v>
      </c>
      <c r="AF114" s="600">
        <v>0</v>
      </c>
      <c r="AG114" s="600"/>
      <c r="AH114" s="600"/>
      <c r="AI114" s="600"/>
      <c r="AJ114" s="600"/>
    </row>
    <row r="115" spans="1:36" hidden="1" x14ac:dyDescent="0.25">
      <c r="A115" s="418"/>
      <c r="B115" s="602">
        <v>107</v>
      </c>
      <c r="C115" s="601" t="s">
        <v>171</v>
      </c>
      <c r="D115" s="600" t="s">
        <v>172</v>
      </c>
      <c r="E115" s="605" t="s">
        <v>2188</v>
      </c>
      <c r="F115" s="600" t="s">
        <v>1104</v>
      </c>
      <c r="G115" s="605"/>
      <c r="H115" s="600"/>
      <c r="I115" s="600" t="s">
        <v>214</v>
      </c>
      <c r="J115" s="604">
        <v>1</v>
      </c>
      <c r="K115" s="600" t="s">
        <v>289</v>
      </c>
      <c r="L115" s="601"/>
      <c r="M115" s="601"/>
      <c r="N115" s="601" t="s">
        <v>2441</v>
      </c>
      <c r="O115" s="600">
        <v>19</v>
      </c>
      <c r="P115" s="600">
        <v>4</v>
      </c>
      <c r="Q115" s="600">
        <v>1</v>
      </c>
      <c r="R115" s="600"/>
      <c r="S115" s="600">
        <v>1</v>
      </c>
      <c r="T115" s="600">
        <v>1</v>
      </c>
      <c r="U115" s="600">
        <v>1</v>
      </c>
      <c r="V115" s="600">
        <v>1</v>
      </c>
      <c r="W115" s="600">
        <v>1</v>
      </c>
      <c r="X115" s="600"/>
      <c r="Y115" s="600" t="s">
        <v>663</v>
      </c>
      <c r="Z115" s="600">
        <v>0</v>
      </c>
      <c r="AA115" s="600" t="s">
        <v>1564</v>
      </c>
      <c r="AB115" s="600" t="s">
        <v>1579</v>
      </c>
      <c r="AC115" s="600" t="s">
        <v>1561</v>
      </c>
      <c r="AD115" s="600">
        <v>0</v>
      </c>
      <c r="AE115" s="600" t="s">
        <v>1590</v>
      </c>
      <c r="AF115" s="600" t="s">
        <v>1579</v>
      </c>
      <c r="AG115" s="600"/>
      <c r="AH115" s="600"/>
      <c r="AI115" s="600"/>
      <c r="AJ115" s="600"/>
    </row>
    <row r="116" spans="1:36" hidden="1" x14ac:dyDescent="0.25">
      <c r="A116" s="418"/>
      <c r="B116" s="602">
        <v>108</v>
      </c>
      <c r="C116" s="601" t="s">
        <v>711</v>
      </c>
      <c r="D116" s="600" t="s">
        <v>707</v>
      </c>
      <c r="E116" s="605" t="s">
        <v>2159</v>
      </c>
      <c r="F116" s="600" t="s">
        <v>1104</v>
      </c>
      <c r="G116" s="605"/>
      <c r="H116" s="600"/>
      <c r="I116" s="600" t="s">
        <v>214</v>
      </c>
      <c r="J116" s="604">
        <v>1</v>
      </c>
      <c r="K116" s="600" t="s">
        <v>2258</v>
      </c>
      <c r="L116" s="601"/>
      <c r="M116" s="601"/>
      <c r="N116" s="601" t="s">
        <v>2442</v>
      </c>
      <c r="O116" s="600"/>
      <c r="P116" s="600">
        <v>3</v>
      </c>
      <c r="Q116" s="600">
        <v>1</v>
      </c>
      <c r="R116" s="600"/>
      <c r="S116" s="600"/>
      <c r="T116" s="600">
        <v>1</v>
      </c>
      <c r="U116" s="600">
        <v>1</v>
      </c>
      <c r="V116" s="600">
        <v>1</v>
      </c>
      <c r="W116" s="600">
        <v>1</v>
      </c>
      <c r="X116" s="600"/>
      <c r="Y116" s="600" t="s">
        <v>8</v>
      </c>
      <c r="Z116" s="600">
        <v>0</v>
      </c>
      <c r="AA116" s="600"/>
      <c r="AB116" s="600"/>
      <c r="AC116" s="600"/>
      <c r="AD116" s="600"/>
      <c r="AE116" s="600"/>
      <c r="AF116" s="600"/>
      <c r="AG116" s="600"/>
      <c r="AH116" s="600"/>
      <c r="AI116" s="600"/>
      <c r="AJ116" s="600"/>
    </row>
    <row r="117" spans="1:36" ht="75" hidden="1" x14ac:dyDescent="0.25">
      <c r="A117" s="418"/>
      <c r="B117" s="602">
        <v>109</v>
      </c>
      <c r="C117" s="601" t="s">
        <v>729</v>
      </c>
      <c r="D117" s="600" t="s">
        <v>730</v>
      </c>
      <c r="E117" s="605" t="s">
        <v>732</v>
      </c>
      <c r="F117" s="600" t="s">
        <v>1104</v>
      </c>
      <c r="G117" s="605"/>
      <c r="H117" s="600"/>
      <c r="I117" s="600" t="s">
        <v>214</v>
      </c>
      <c r="J117" s="604">
        <v>1</v>
      </c>
      <c r="K117" s="600" t="s">
        <v>731</v>
      </c>
      <c r="L117" s="601"/>
      <c r="M117" s="648" t="s">
        <v>7191</v>
      </c>
      <c r="N117" s="601"/>
      <c r="O117" s="600"/>
      <c r="P117" s="600">
        <v>1</v>
      </c>
      <c r="Q117" s="600"/>
      <c r="R117" s="600"/>
      <c r="S117" s="600"/>
      <c r="T117" s="600">
        <v>1</v>
      </c>
      <c r="U117" s="600">
        <v>1</v>
      </c>
      <c r="V117" s="600">
        <v>1</v>
      </c>
      <c r="W117" s="600">
        <v>1</v>
      </c>
      <c r="X117" s="600"/>
      <c r="Y117" s="600" t="s">
        <v>8</v>
      </c>
      <c r="Z117" s="600">
        <v>0</v>
      </c>
      <c r="AA117" s="600"/>
      <c r="AB117" s="600"/>
      <c r="AC117" s="600"/>
      <c r="AD117" s="600"/>
      <c r="AE117" s="600"/>
      <c r="AF117" s="600"/>
      <c r="AG117" s="600"/>
      <c r="AH117" s="600"/>
      <c r="AI117" s="600"/>
      <c r="AJ117" s="600"/>
    </row>
    <row r="118" spans="1:36" ht="45" hidden="1" x14ac:dyDescent="0.25">
      <c r="A118" s="418"/>
      <c r="B118" s="602">
        <v>110</v>
      </c>
      <c r="C118" s="601" t="s">
        <v>208</v>
      </c>
      <c r="D118" s="600" t="s">
        <v>209</v>
      </c>
      <c r="E118" s="605" t="s">
        <v>2200</v>
      </c>
      <c r="F118" s="600" t="s">
        <v>1104</v>
      </c>
      <c r="G118" s="605"/>
      <c r="H118" s="600"/>
      <c r="I118" s="600" t="s">
        <v>214</v>
      </c>
      <c r="J118" s="604">
        <v>1</v>
      </c>
      <c r="K118" s="600" t="s">
        <v>1229</v>
      </c>
      <c r="L118" s="601"/>
      <c r="M118" s="601"/>
      <c r="N118" s="601" t="s">
        <v>2443</v>
      </c>
      <c r="O118" s="600"/>
      <c r="P118" s="600">
        <v>9</v>
      </c>
      <c r="Q118" s="600">
        <v>1</v>
      </c>
      <c r="R118" s="600"/>
      <c r="S118" s="600">
        <v>1</v>
      </c>
      <c r="T118" s="600">
        <v>1</v>
      </c>
      <c r="U118" s="600">
        <v>1</v>
      </c>
      <c r="V118" s="600">
        <v>1</v>
      </c>
      <c r="W118" s="600">
        <v>1</v>
      </c>
      <c r="X118" s="600"/>
      <c r="Y118" s="600" t="s">
        <v>1695</v>
      </c>
      <c r="Z118" s="600">
        <v>0</v>
      </c>
      <c r="AA118" s="600" t="s">
        <v>1564</v>
      </c>
      <c r="AB118" s="600" t="s">
        <v>1581</v>
      </c>
      <c r="AC118" s="600" t="s">
        <v>1561</v>
      </c>
      <c r="AD118" s="600">
        <v>0</v>
      </c>
      <c r="AE118" s="600" t="s">
        <v>1591</v>
      </c>
      <c r="AF118" s="600" t="s">
        <v>1581</v>
      </c>
      <c r="AG118" s="600"/>
      <c r="AH118" s="600"/>
      <c r="AI118" s="600"/>
      <c r="AJ118" s="600"/>
    </row>
    <row r="119" spans="1:36" hidden="1" x14ac:dyDescent="0.25">
      <c r="A119" s="418"/>
      <c r="B119" s="602">
        <v>111</v>
      </c>
      <c r="C119" s="601" t="s">
        <v>460</v>
      </c>
      <c r="D119" s="600" t="s">
        <v>459</v>
      </c>
      <c r="E119" s="605" t="s">
        <v>2600</v>
      </c>
      <c r="F119" s="600" t="s">
        <v>1105</v>
      </c>
      <c r="G119" s="605"/>
      <c r="H119" s="600" t="s">
        <v>813</v>
      </c>
      <c r="I119" s="600" t="s">
        <v>274</v>
      </c>
      <c r="J119" s="604">
        <v>0</v>
      </c>
      <c r="K119" s="405" t="s">
        <v>813</v>
      </c>
      <c r="L119" s="601"/>
      <c r="M119" s="601"/>
      <c r="N119" s="601"/>
      <c r="O119" s="600"/>
      <c r="P119" s="600">
        <v>0</v>
      </c>
      <c r="Q119" s="600">
        <v>0</v>
      </c>
      <c r="R119" s="600" t="s">
        <v>1570</v>
      </c>
      <c r="S119" s="600"/>
      <c r="T119" s="600">
        <v>1</v>
      </c>
      <c r="U119" s="600">
        <v>1</v>
      </c>
      <c r="V119" s="600">
        <v>1</v>
      </c>
      <c r="W119" s="600">
        <v>1</v>
      </c>
      <c r="X119" s="600"/>
      <c r="Y119" s="600" t="s">
        <v>1695</v>
      </c>
      <c r="Z119" s="600">
        <v>0</v>
      </c>
      <c r="AA119" s="600" t="s">
        <v>1564</v>
      </c>
      <c r="AB119" s="600" t="s">
        <v>1563</v>
      </c>
      <c r="AC119" s="600">
        <v>0</v>
      </c>
      <c r="AD119" s="600">
        <v>0</v>
      </c>
      <c r="AE119" s="600">
        <v>0</v>
      </c>
      <c r="AF119" s="600">
        <v>0</v>
      </c>
      <c r="AG119" s="600"/>
      <c r="AH119" s="600"/>
      <c r="AI119" s="600"/>
      <c r="AJ119" s="600"/>
    </row>
    <row r="120" spans="1:36" ht="30" hidden="1" x14ac:dyDescent="0.25">
      <c r="A120" s="418" t="s">
        <v>2263</v>
      </c>
      <c r="B120" s="602">
        <v>112</v>
      </c>
      <c r="C120" s="601" t="s">
        <v>231</v>
      </c>
      <c r="D120" s="600" t="s">
        <v>734</v>
      </c>
      <c r="E120" s="605" t="s">
        <v>2613</v>
      </c>
      <c r="F120" s="600" t="s">
        <v>1105</v>
      </c>
      <c r="G120" s="605"/>
      <c r="H120" s="600" t="s">
        <v>813</v>
      </c>
      <c r="I120" s="600" t="s">
        <v>723</v>
      </c>
      <c r="J120" s="604">
        <v>0</v>
      </c>
      <c r="K120" s="405" t="s">
        <v>813</v>
      </c>
      <c r="L120" s="601"/>
      <c r="M120" s="601"/>
      <c r="N120" s="601"/>
      <c r="O120" s="600"/>
      <c r="P120" s="600">
        <v>5</v>
      </c>
      <c r="Q120" s="600">
        <v>2</v>
      </c>
      <c r="R120" s="600"/>
      <c r="S120" s="600"/>
      <c r="T120" s="600">
        <v>1</v>
      </c>
      <c r="U120" s="600">
        <v>1</v>
      </c>
      <c r="V120" s="600">
        <v>1</v>
      </c>
      <c r="W120" s="600">
        <v>1</v>
      </c>
      <c r="X120" s="600"/>
      <c r="Y120" s="600" t="s">
        <v>663</v>
      </c>
      <c r="Z120" s="600">
        <v>0</v>
      </c>
      <c r="AA120" s="600" t="s">
        <v>1574</v>
      </c>
      <c r="AB120" s="600" t="s">
        <v>1606</v>
      </c>
      <c r="AC120" s="600" t="s">
        <v>1561</v>
      </c>
      <c r="AD120" s="600">
        <v>0</v>
      </c>
      <c r="AE120" s="600">
        <v>0</v>
      </c>
      <c r="AF120" s="600">
        <v>0</v>
      </c>
      <c r="AG120" s="600"/>
      <c r="AH120" s="600"/>
      <c r="AI120" s="600"/>
      <c r="AJ120" s="600"/>
    </row>
    <row r="121" spans="1:36" hidden="1" x14ac:dyDescent="0.25">
      <c r="A121" s="418"/>
      <c r="B121" s="602">
        <v>113</v>
      </c>
      <c r="C121" s="601" t="s">
        <v>740</v>
      </c>
      <c r="D121" s="600" t="s">
        <v>727</v>
      </c>
      <c r="E121" s="605" t="s">
        <v>2614</v>
      </c>
      <c r="F121" s="600" t="s">
        <v>1105</v>
      </c>
      <c r="G121" s="605"/>
      <c r="H121" s="600" t="s">
        <v>813</v>
      </c>
      <c r="I121" s="600" t="s">
        <v>723</v>
      </c>
      <c r="J121" s="604">
        <v>0</v>
      </c>
      <c r="K121" s="405" t="s">
        <v>813</v>
      </c>
      <c r="L121" s="601"/>
      <c r="M121" s="601"/>
      <c r="N121" s="601"/>
      <c r="O121" s="600" t="s">
        <v>665</v>
      </c>
      <c r="P121" s="600">
        <v>2</v>
      </c>
      <c r="Q121" s="600">
        <v>0</v>
      </c>
      <c r="R121" s="600"/>
      <c r="S121" s="600"/>
      <c r="T121" s="600">
        <v>1</v>
      </c>
      <c r="U121" s="600">
        <v>1</v>
      </c>
      <c r="V121" s="600">
        <v>1</v>
      </c>
      <c r="W121" s="600">
        <v>1</v>
      </c>
      <c r="X121" s="600"/>
      <c r="Y121" s="600" t="s">
        <v>8</v>
      </c>
      <c r="Z121" s="600">
        <v>0</v>
      </c>
      <c r="AA121" s="600" t="s">
        <v>1590</v>
      </c>
      <c r="AB121" s="600" t="s">
        <v>1577</v>
      </c>
      <c r="AC121" s="600">
        <v>0</v>
      </c>
      <c r="AD121" s="600">
        <v>0</v>
      </c>
      <c r="AE121" s="600">
        <v>0</v>
      </c>
      <c r="AF121" s="600">
        <v>0</v>
      </c>
      <c r="AG121" s="600"/>
      <c r="AH121" s="600"/>
      <c r="AI121" s="600"/>
      <c r="AJ121" s="600"/>
    </row>
    <row r="122" spans="1:36" hidden="1" x14ac:dyDescent="0.25">
      <c r="A122" s="418"/>
      <c r="B122" s="602">
        <v>114</v>
      </c>
      <c r="C122" s="605" t="s">
        <v>1727</v>
      </c>
      <c r="D122" s="405" t="s">
        <v>32</v>
      </c>
      <c r="E122" s="605"/>
      <c r="F122" s="600" t="s">
        <v>664</v>
      </c>
      <c r="G122" s="605"/>
      <c r="H122" s="600" t="s">
        <v>813</v>
      </c>
      <c r="I122" s="405" t="s">
        <v>214</v>
      </c>
      <c r="J122" s="604">
        <v>0</v>
      </c>
      <c r="K122" s="405" t="s">
        <v>1569</v>
      </c>
      <c r="L122" s="601"/>
      <c r="M122" s="601"/>
      <c r="N122" s="601"/>
      <c r="O122" s="600">
        <v>5</v>
      </c>
      <c r="P122" s="600">
        <v>0</v>
      </c>
      <c r="Q122" s="600">
        <v>0</v>
      </c>
      <c r="R122" s="600" t="s">
        <v>1570</v>
      </c>
      <c r="S122" s="600"/>
      <c r="T122" s="600">
        <v>1</v>
      </c>
      <c r="U122" s="600">
        <v>1</v>
      </c>
      <c r="V122" s="600">
        <v>1</v>
      </c>
      <c r="W122" s="600">
        <v>1</v>
      </c>
      <c r="X122" s="600"/>
      <c r="Y122" s="600" t="s">
        <v>663</v>
      </c>
      <c r="Z122" s="600">
        <v>0</v>
      </c>
      <c r="AA122" s="600" t="s">
        <v>1572</v>
      </c>
      <c r="AB122" s="600" t="s">
        <v>1571</v>
      </c>
      <c r="AC122" s="600">
        <v>0</v>
      </c>
      <c r="AD122" s="600">
        <v>0</v>
      </c>
      <c r="AE122" s="600">
        <v>0</v>
      </c>
      <c r="AF122" s="600">
        <v>0</v>
      </c>
      <c r="AG122" s="600"/>
      <c r="AH122" s="600"/>
      <c r="AI122" s="600"/>
      <c r="AJ122" s="405"/>
    </row>
    <row r="123" spans="1:36" ht="45" hidden="1" x14ac:dyDescent="0.25">
      <c r="A123" s="418"/>
      <c r="B123" s="602">
        <v>115</v>
      </c>
      <c r="C123" s="605" t="s">
        <v>35</v>
      </c>
      <c r="D123" s="405" t="s">
        <v>34</v>
      </c>
      <c r="E123" s="605" t="s">
        <v>671</v>
      </c>
      <c r="F123" s="600" t="s">
        <v>1104</v>
      </c>
      <c r="G123" s="605"/>
      <c r="H123" s="610"/>
      <c r="I123" s="405" t="s">
        <v>214</v>
      </c>
      <c r="J123" s="604">
        <v>1</v>
      </c>
      <c r="K123" s="610" t="s">
        <v>1220</v>
      </c>
      <c r="L123" s="605"/>
      <c r="M123" s="605"/>
      <c r="N123" s="601" t="s">
        <v>2444</v>
      </c>
      <c r="O123" s="600">
        <v>144</v>
      </c>
      <c r="P123" s="600">
        <v>0</v>
      </c>
      <c r="Q123" s="600">
        <v>2</v>
      </c>
      <c r="R123" s="600" t="s">
        <v>1567</v>
      </c>
      <c r="S123" s="600">
        <v>1</v>
      </c>
      <c r="T123" s="600">
        <v>1</v>
      </c>
      <c r="U123" s="600">
        <v>0</v>
      </c>
      <c r="V123" s="600">
        <v>1</v>
      </c>
      <c r="W123" s="600">
        <v>1</v>
      </c>
      <c r="X123" s="600"/>
      <c r="Y123" s="600" t="s">
        <v>830</v>
      </c>
      <c r="Z123" s="600">
        <v>0</v>
      </c>
      <c r="AA123" s="600" t="s">
        <v>1564</v>
      </c>
      <c r="AB123" s="600" t="s">
        <v>1563</v>
      </c>
      <c r="AC123" s="600" t="s">
        <v>1561</v>
      </c>
      <c r="AD123" s="600"/>
      <c r="AE123" s="600" t="s">
        <v>1568</v>
      </c>
      <c r="AF123" s="600" t="s">
        <v>1563</v>
      </c>
      <c r="AG123" s="600"/>
      <c r="AH123" s="600"/>
      <c r="AI123" s="600"/>
      <c r="AJ123" s="405"/>
    </row>
    <row r="124" spans="1:36" hidden="1" x14ac:dyDescent="0.25">
      <c r="A124" s="418"/>
      <c r="B124" s="602">
        <v>116</v>
      </c>
      <c r="C124" s="605" t="s">
        <v>13</v>
      </c>
      <c r="D124" s="405" t="s">
        <v>14</v>
      </c>
      <c r="E124" s="605" t="s">
        <v>1411</v>
      </c>
      <c r="F124" s="600" t="s">
        <v>1104</v>
      </c>
      <c r="G124" s="605"/>
      <c r="H124" s="405"/>
      <c r="I124" s="405" t="s">
        <v>214</v>
      </c>
      <c r="J124" s="604">
        <v>1</v>
      </c>
      <c r="K124" s="405" t="s">
        <v>289</v>
      </c>
      <c r="L124" s="601"/>
      <c r="M124" s="601"/>
      <c r="N124" s="601"/>
      <c r="O124" s="600">
        <v>12</v>
      </c>
      <c r="P124" s="600">
        <v>2</v>
      </c>
      <c r="Q124" s="600">
        <v>1</v>
      </c>
      <c r="R124" s="600"/>
      <c r="S124" s="600"/>
      <c r="T124" s="600">
        <v>1</v>
      </c>
      <c r="U124" s="600">
        <v>1</v>
      </c>
      <c r="V124" s="600">
        <v>1</v>
      </c>
      <c r="W124" s="600">
        <v>1</v>
      </c>
      <c r="X124" s="600"/>
      <c r="Y124" s="600" t="s">
        <v>1695</v>
      </c>
      <c r="Z124" s="600">
        <v>0</v>
      </c>
      <c r="AA124" s="600" t="s">
        <v>1564</v>
      </c>
      <c r="AB124" s="600" t="s">
        <v>1563</v>
      </c>
      <c r="AC124" s="600" t="s">
        <v>1561</v>
      </c>
      <c r="AD124" s="600"/>
      <c r="AE124" s="600">
        <v>0</v>
      </c>
      <c r="AF124" s="600">
        <v>0</v>
      </c>
      <c r="AG124" s="600"/>
      <c r="AH124" s="600"/>
      <c r="AI124" s="600"/>
      <c r="AJ124" s="405"/>
    </row>
    <row r="125" spans="1:36" ht="45" hidden="1" x14ac:dyDescent="0.25">
      <c r="A125" s="418"/>
      <c r="B125" s="602">
        <v>117</v>
      </c>
      <c r="C125" s="605" t="s">
        <v>124</v>
      </c>
      <c r="D125" s="405" t="s">
        <v>123</v>
      </c>
      <c r="E125" s="605" t="s">
        <v>6397</v>
      </c>
      <c r="F125" s="600" t="s">
        <v>1104</v>
      </c>
      <c r="G125" s="605"/>
      <c r="H125" s="405"/>
      <c r="I125" s="405" t="s">
        <v>214</v>
      </c>
      <c r="J125" s="604">
        <v>1</v>
      </c>
      <c r="K125" s="405" t="s">
        <v>1221</v>
      </c>
      <c r="L125" s="605"/>
      <c r="M125" s="605" t="s">
        <v>6398</v>
      </c>
      <c r="N125" s="605" t="s">
        <v>2479</v>
      </c>
      <c r="O125" s="600">
        <v>28</v>
      </c>
      <c r="P125" s="600">
        <v>10</v>
      </c>
      <c r="Q125" s="600">
        <v>2</v>
      </c>
      <c r="R125" s="600"/>
      <c r="S125" s="600"/>
      <c r="T125" s="600">
        <v>1</v>
      </c>
      <c r="U125" s="600">
        <v>1</v>
      </c>
      <c r="V125" s="600">
        <v>1</v>
      </c>
      <c r="W125" s="600">
        <v>1</v>
      </c>
      <c r="X125" s="600"/>
      <c r="Y125" s="600" t="s">
        <v>830</v>
      </c>
      <c r="Z125" s="600">
        <v>0</v>
      </c>
      <c r="AA125" s="600" t="s">
        <v>1564</v>
      </c>
      <c r="AB125" s="600" t="s">
        <v>1563</v>
      </c>
      <c r="AC125" s="600" t="s">
        <v>1561</v>
      </c>
      <c r="AD125" s="600"/>
      <c r="AE125" s="600">
        <v>0</v>
      </c>
      <c r="AF125" s="600">
        <v>0</v>
      </c>
      <c r="AG125" s="600"/>
      <c r="AH125" s="600"/>
      <c r="AI125" s="600"/>
      <c r="AJ125" s="405"/>
    </row>
    <row r="126" spans="1:36" ht="30" hidden="1" x14ac:dyDescent="0.25">
      <c r="B126" s="602">
        <v>118</v>
      </c>
      <c r="C126" s="601" t="s">
        <v>100</v>
      </c>
      <c r="D126" s="600" t="s">
        <v>99</v>
      </c>
      <c r="E126" s="605" t="s">
        <v>2615</v>
      </c>
      <c r="F126" s="600" t="s">
        <v>1105</v>
      </c>
      <c r="G126" s="605"/>
      <c r="H126" s="600" t="s">
        <v>813</v>
      </c>
      <c r="I126" s="600" t="s">
        <v>723</v>
      </c>
      <c r="J126" s="604">
        <v>0</v>
      </c>
      <c r="K126" s="405" t="s">
        <v>813</v>
      </c>
      <c r="L126" s="601"/>
      <c r="M126" s="601"/>
      <c r="N126" s="601"/>
      <c r="O126" s="600" t="s">
        <v>665</v>
      </c>
      <c r="P126" s="600">
        <v>2</v>
      </c>
      <c r="Q126" s="600">
        <v>0</v>
      </c>
      <c r="R126" s="600"/>
      <c r="S126" s="600"/>
      <c r="T126" s="600">
        <v>1</v>
      </c>
      <c r="U126" s="600">
        <v>1</v>
      </c>
      <c r="V126" s="600">
        <v>1</v>
      </c>
      <c r="W126" s="600">
        <v>1</v>
      </c>
      <c r="X126" s="600"/>
      <c r="Y126" s="600" t="s">
        <v>8</v>
      </c>
      <c r="Z126" s="600">
        <v>0</v>
      </c>
      <c r="AA126" s="600" t="s">
        <v>1574</v>
      </c>
      <c r="AB126" s="600" t="s">
        <v>1575</v>
      </c>
      <c r="AC126" s="600">
        <v>0</v>
      </c>
      <c r="AD126" s="600">
        <v>0</v>
      </c>
      <c r="AE126" s="600">
        <v>0</v>
      </c>
      <c r="AF126" s="600">
        <v>0</v>
      </c>
      <c r="AG126" s="600"/>
      <c r="AH126" s="600"/>
      <c r="AI126" s="600"/>
      <c r="AJ126" s="600"/>
    </row>
    <row r="127" spans="1:36" ht="30" hidden="1" x14ac:dyDescent="0.25">
      <c r="B127" s="602">
        <v>119</v>
      </c>
      <c r="C127" s="601" t="s">
        <v>2097</v>
      </c>
      <c r="D127" s="600" t="s">
        <v>117</v>
      </c>
      <c r="E127" s="605" t="s">
        <v>2093</v>
      </c>
      <c r="F127" s="600" t="s">
        <v>1104</v>
      </c>
      <c r="G127" s="605"/>
      <c r="H127" s="600"/>
      <c r="I127" s="600" t="s">
        <v>214</v>
      </c>
      <c r="J127" s="604">
        <v>1</v>
      </c>
      <c r="K127" s="600" t="s">
        <v>1224</v>
      </c>
      <c r="L127" s="601"/>
      <c r="M127" s="601"/>
      <c r="N127" s="601" t="s">
        <v>2483</v>
      </c>
      <c r="O127" s="600">
        <v>66</v>
      </c>
      <c r="P127" s="600">
        <v>5</v>
      </c>
      <c r="Q127" s="600">
        <v>1</v>
      </c>
      <c r="R127" s="600"/>
      <c r="S127" s="600"/>
      <c r="T127" s="600">
        <v>1</v>
      </c>
      <c r="U127" s="600">
        <v>1</v>
      </c>
      <c r="V127" s="600">
        <v>1</v>
      </c>
      <c r="W127" s="600">
        <v>1</v>
      </c>
      <c r="X127" s="600"/>
      <c r="Y127" s="600" t="s">
        <v>830</v>
      </c>
      <c r="Z127" s="600">
        <v>0</v>
      </c>
      <c r="AA127" s="600" t="s">
        <v>1574</v>
      </c>
      <c r="AB127" s="600" t="s">
        <v>1586</v>
      </c>
      <c r="AC127" s="600" t="s">
        <v>1561</v>
      </c>
      <c r="AD127" s="600">
        <v>0</v>
      </c>
      <c r="AE127" s="600">
        <v>0</v>
      </c>
      <c r="AF127" s="600">
        <v>0</v>
      </c>
      <c r="AG127" s="600"/>
      <c r="AH127" s="600"/>
      <c r="AI127" s="600"/>
      <c r="AJ127" s="600"/>
    </row>
    <row r="128" spans="1:36" ht="45" hidden="1" x14ac:dyDescent="0.25">
      <c r="B128" s="602">
        <v>120</v>
      </c>
      <c r="C128" s="601" t="s">
        <v>2096</v>
      </c>
      <c r="D128" s="600" t="s">
        <v>115</v>
      </c>
      <c r="E128" s="605" t="s">
        <v>6399</v>
      </c>
      <c r="F128" s="600" t="s">
        <v>1104</v>
      </c>
      <c r="G128" s="605"/>
      <c r="H128" s="600"/>
      <c r="I128" s="600" t="s">
        <v>214</v>
      </c>
      <c r="J128" s="604">
        <v>1</v>
      </c>
      <c r="K128" s="600" t="s">
        <v>289</v>
      </c>
      <c r="L128" s="601"/>
      <c r="M128" s="601" t="s">
        <v>6446</v>
      </c>
      <c r="N128" s="638" t="s">
        <v>2484</v>
      </c>
      <c r="O128" s="600" t="s">
        <v>659</v>
      </c>
      <c r="P128" s="600">
        <v>4</v>
      </c>
      <c r="Q128" s="600">
        <v>2</v>
      </c>
      <c r="R128" s="600"/>
      <c r="S128" s="600">
        <v>1</v>
      </c>
      <c r="T128" s="600">
        <v>1</v>
      </c>
      <c r="U128" s="600">
        <v>1</v>
      </c>
      <c r="V128" s="600">
        <v>1</v>
      </c>
      <c r="W128" s="600">
        <v>1</v>
      </c>
      <c r="X128" s="600"/>
      <c r="Y128" s="600" t="s">
        <v>1695</v>
      </c>
      <c r="Z128" s="600">
        <v>0</v>
      </c>
      <c r="AA128" s="600" t="s">
        <v>1564</v>
      </c>
      <c r="AB128" s="600" t="s">
        <v>1577</v>
      </c>
      <c r="AC128" s="600" t="s">
        <v>1561</v>
      </c>
      <c r="AD128" s="600">
        <v>0</v>
      </c>
      <c r="AE128" s="600" t="s">
        <v>1585</v>
      </c>
      <c r="AF128" s="600" t="s">
        <v>1577</v>
      </c>
      <c r="AG128" s="600"/>
      <c r="AH128" s="600"/>
      <c r="AI128" s="600"/>
      <c r="AJ128" s="600"/>
    </row>
    <row r="129" spans="1:36" ht="45" hidden="1" x14ac:dyDescent="0.25">
      <c r="B129" s="602">
        <v>121</v>
      </c>
      <c r="C129" s="601" t="s">
        <v>2098</v>
      </c>
      <c r="D129" s="600" t="s">
        <v>119</v>
      </c>
      <c r="E129" s="605" t="s">
        <v>2094</v>
      </c>
      <c r="F129" s="600" t="s">
        <v>1104</v>
      </c>
      <c r="G129" s="605"/>
      <c r="H129" s="600"/>
      <c r="I129" s="600" t="s">
        <v>214</v>
      </c>
      <c r="J129" s="604">
        <v>1</v>
      </c>
      <c r="K129" s="600" t="s">
        <v>1225</v>
      </c>
      <c r="L129" s="601"/>
      <c r="M129" s="601"/>
      <c r="N129" s="601" t="s">
        <v>6599</v>
      </c>
      <c r="O129" s="600">
        <v>54</v>
      </c>
      <c r="P129" s="600">
        <v>5</v>
      </c>
      <c r="Q129" s="600">
        <v>2</v>
      </c>
      <c r="R129" s="600"/>
      <c r="S129" s="600"/>
      <c r="T129" s="600">
        <v>1</v>
      </c>
      <c r="U129" s="600">
        <v>1</v>
      </c>
      <c r="V129" s="600">
        <v>1</v>
      </c>
      <c r="W129" s="600">
        <v>1</v>
      </c>
      <c r="X129" s="600"/>
      <c r="Y129" s="600" t="s">
        <v>830</v>
      </c>
      <c r="Z129" s="600">
        <v>0</v>
      </c>
      <c r="AA129" s="600" t="s">
        <v>1564</v>
      </c>
      <c r="AB129" s="600" t="s">
        <v>1577</v>
      </c>
      <c r="AC129" s="600" t="s">
        <v>1561</v>
      </c>
      <c r="AD129" s="600">
        <v>0</v>
      </c>
      <c r="AE129" s="600">
        <v>0</v>
      </c>
      <c r="AF129" s="600">
        <v>0</v>
      </c>
      <c r="AG129" s="600"/>
      <c r="AH129" s="600"/>
      <c r="AI129" s="600"/>
      <c r="AJ129" s="600"/>
    </row>
    <row r="130" spans="1:36" ht="45" hidden="1" x14ac:dyDescent="0.25">
      <c r="B130" s="602">
        <v>122</v>
      </c>
      <c r="C130" s="605" t="s">
        <v>130</v>
      </c>
      <c r="D130" s="405" t="s">
        <v>129</v>
      </c>
      <c r="E130" s="605" t="s">
        <v>2616</v>
      </c>
      <c r="F130" s="600" t="s">
        <v>1105</v>
      </c>
      <c r="G130" s="605"/>
      <c r="H130" s="600" t="s">
        <v>813</v>
      </c>
      <c r="I130" s="405" t="s">
        <v>216</v>
      </c>
      <c r="J130" s="604">
        <v>0</v>
      </c>
      <c r="K130" s="405" t="s">
        <v>813</v>
      </c>
      <c r="L130" s="601"/>
      <c r="M130" s="601"/>
      <c r="N130" s="601" t="s">
        <v>6473</v>
      </c>
      <c r="O130" s="600" t="s">
        <v>665</v>
      </c>
      <c r="P130" s="600">
        <v>2</v>
      </c>
      <c r="Q130" s="600">
        <v>0</v>
      </c>
      <c r="R130" s="600"/>
      <c r="S130" s="600"/>
      <c r="T130" s="600">
        <v>1</v>
      </c>
      <c r="U130" s="600">
        <v>1</v>
      </c>
      <c r="V130" s="600">
        <v>1</v>
      </c>
      <c r="W130" s="600">
        <v>1</v>
      </c>
      <c r="X130" s="600"/>
      <c r="Y130" s="600" t="s">
        <v>8</v>
      </c>
      <c r="Z130" s="600">
        <v>0</v>
      </c>
      <c r="AA130" s="600" t="s">
        <v>1564</v>
      </c>
      <c r="AB130" s="600" t="s">
        <v>1577</v>
      </c>
      <c r="AC130" s="600">
        <v>0</v>
      </c>
      <c r="AD130" s="600">
        <v>0</v>
      </c>
      <c r="AE130" s="600">
        <v>0</v>
      </c>
      <c r="AF130" s="600">
        <v>0</v>
      </c>
      <c r="AG130" s="600"/>
      <c r="AH130" s="600"/>
      <c r="AI130" s="600"/>
      <c r="AJ130" s="405"/>
    </row>
    <row r="131" spans="1:36" hidden="1" x14ac:dyDescent="0.25">
      <c r="B131" s="602">
        <v>123</v>
      </c>
      <c r="C131" s="601" t="s">
        <v>704</v>
      </c>
      <c r="D131" s="600" t="s">
        <v>703</v>
      </c>
      <c r="E131" s="605" t="s">
        <v>2175</v>
      </c>
      <c r="F131" s="600" t="s">
        <v>1104</v>
      </c>
      <c r="G131" s="605"/>
      <c r="H131" s="600" t="s">
        <v>813</v>
      </c>
      <c r="I131" s="600" t="s">
        <v>214</v>
      </c>
      <c r="J131" s="604">
        <v>0</v>
      </c>
      <c r="K131" s="600" t="s">
        <v>1743</v>
      </c>
      <c r="L131" s="601"/>
      <c r="M131" s="601"/>
      <c r="N131" s="601"/>
      <c r="O131" s="600"/>
      <c r="P131" s="600">
        <v>1</v>
      </c>
      <c r="Q131" s="600">
        <v>0</v>
      </c>
      <c r="R131" s="600"/>
      <c r="S131" s="600">
        <v>1</v>
      </c>
      <c r="T131" s="600">
        <v>1</v>
      </c>
      <c r="U131" s="600">
        <v>1</v>
      </c>
      <c r="V131" s="600">
        <v>1</v>
      </c>
      <c r="W131" s="600">
        <v>1</v>
      </c>
      <c r="X131" s="600"/>
      <c r="Y131" s="600" t="s">
        <v>663</v>
      </c>
      <c r="Z131" s="600">
        <v>0</v>
      </c>
      <c r="AA131" s="600"/>
      <c r="AB131" s="600"/>
      <c r="AC131" s="600"/>
      <c r="AD131" s="600"/>
      <c r="AE131" s="600"/>
      <c r="AF131" s="600"/>
      <c r="AG131" s="600"/>
      <c r="AH131" s="600"/>
      <c r="AI131" s="600"/>
      <c r="AJ131" s="600"/>
    </row>
    <row r="132" spans="1:36" ht="30" hidden="1" x14ac:dyDescent="0.25">
      <c r="B132" s="602">
        <v>124</v>
      </c>
      <c r="C132" s="601" t="s">
        <v>1139</v>
      </c>
      <c r="D132" s="600" t="s">
        <v>1140</v>
      </c>
      <c r="E132" s="605" t="s">
        <v>2617</v>
      </c>
      <c r="F132" s="600" t="s">
        <v>1105</v>
      </c>
      <c r="G132" s="605"/>
      <c r="H132" s="600" t="s">
        <v>813</v>
      </c>
      <c r="I132" s="405" t="s">
        <v>723</v>
      </c>
      <c r="J132" s="604">
        <v>0</v>
      </c>
      <c r="K132" s="405" t="s">
        <v>813</v>
      </c>
      <c r="L132" s="601"/>
      <c r="M132" s="601"/>
      <c r="N132" s="601" t="s">
        <v>6472</v>
      </c>
      <c r="O132" s="600" t="s">
        <v>665</v>
      </c>
      <c r="P132" s="600">
        <v>2</v>
      </c>
      <c r="Q132" s="600">
        <v>0</v>
      </c>
      <c r="R132" s="600"/>
      <c r="S132" s="600"/>
      <c r="T132" s="600">
        <v>1</v>
      </c>
      <c r="U132" s="600">
        <v>1</v>
      </c>
      <c r="V132" s="600">
        <v>1</v>
      </c>
      <c r="W132" s="600">
        <v>1</v>
      </c>
      <c r="X132" s="600"/>
      <c r="Y132" s="600" t="s">
        <v>8</v>
      </c>
      <c r="Z132" s="600">
        <v>0</v>
      </c>
      <c r="AA132" s="600"/>
      <c r="AB132" s="600"/>
      <c r="AC132" s="600"/>
      <c r="AD132" s="600"/>
      <c r="AE132" s="600"/>
      <c r="AF132" s="600"/>
      <c r="AG132" s="600"/>
      <c r="AH132" s="600"/>
      <c r="AI132" s="600"/>
      <c r="AJ132" s="600"/>
    </row>
    <row r="133" spans="1:36" ht="30" hidden="1" x14ac:dyDescent="0.25">
      <c r="B133" s="602">
        <v>125</v>
      </c>
      <c r="C133" s="601" t="s">
        <v>1592</v>
      </c>
      <c r="D133" s="600" t="s">
        <v>180</v>
      </c>
      <c r="E133" s="605" t="s">
        <v>2155</v>
      </c>
      <c r="F133" s="600" t="s">
        <v>1104</v>
      </c>
      <c r="G133" s="605"/>
      <c r="H133" s="600"/>
      <c r="I133" s="600" t="s">
        <v>214</v>
      </c>
      <c r="J133" s="604">
        <v>1</v>
      </c>
      <c r="K133" s="600" t="s">
        <v>1227</v>
      </c>
      <c r="L133" s="601"/>
      <c r="M133" s="601"/>
      <c r="N133" s="601" t="s">
        <v>2485</v>
      </c>
      <c r="O133" s="600"/>
      <c r="P133" s="600">
        <v>3</v>
      </c>
      <c r="Q133" s="600">
        <v>1</v>
      </c>
      <c r="R133" s="600"/>
      <c r="S133" s="600">
        <v>1</v>
      </c>
      <c r="T133" s="600">
        <v>1</v>
      </c>
      <c r="U133" s="600">
        <v>1</v>
      </c>
      <c r="V133" s="600">
        <v>1</v>
      </c>
      <c r="W133" s="600">
        <v>1</v>
      </c>
      <c r="X133" s="600"/>
      <c r="Y133" s="600" t="s">
        <v>663</v>
      </c>
      <c r="Z133" s="600">
        <v>0</v>
      </c>
      <c r="AA133" s="600" t="s">
        <v>1564</v>
      </c>
      <c r="AB133" s="600" t="s">
        <v>1577</v>
      </c>
      <c r="AC133" s="600" t="s">
        <v>1561</v>
      </c>
      <c r="AD133" s="600">
        <v>0</v>
      </c>
      <c r="AE133" s="600" t="s">
        <v>1590</v>
      </c>
      <c r="AF133" s="600" t="s">
        <v>1577</v>
      </c>
      <c r="AG133" s="600"/>
      <c r="AH133" s="600"/>
      <c r="AI133" s="600"/>
      <c r="AJ133" s="600"/>
    </row>
    <row r="134" spans="1:36" hidden="1" x14ac:dyDescent="0.25">
      <c r="A134" t="s">
        <v>84</v>
      </c>
      <c r="B134" s="602">
        <v>126</v>
      </c>
      <c r="C134" s="601" t="s">
        <v>1593</v>
      </c>
      <c r="D134" s="600" t="s">
        <v>180</v>
      </c>
      <c r="E134" s="605" t="s">
        <v>2154</v>
      </c>
      <c r="F134" s="600" t="s">
        <v>1104</v>
      </c>
      <c r="G134" s="605"/>
      <c r="H134" s="600" t="s">
        <v>813</v>
      </c>
      <c r="I134" s="600" t="s">
        <v>214</v>
      </c>
      <c r="J134" s="604">
        <v>0</v>
      </c>
      <c r="K134" s="600" t="s">
        <v>289</v>
      </c>
      <c r="L134" s="601"/>
      <c r="M134" s="601"/>
      <c r="N134" s="601"/>
      <c r="O134" s="600"/>
      <c r="P134" s="600">
        <v>3</v>
      </c>
      <c r="Q134" s="600">
        <v>0</v>
      </c>
      <c r="R134" s="600"/>
      <c r="S134" s="600"/>
      <c r="T134" s="600">
        <v>1</v>
      </c>
      <c r="U134" s="600">
        <v>1</v>
      </c>
      <c r="V134" s="600">
        <v>1</v>
      </c>
      <c r="W134" s="600">
        <v>1</v>
      </c>
      <c r="X134" s="600"/>
      <c r="Y134" s="600" t="s">
        <v>1695</v>
      </c>
      <c r="Z134" s="600"/>
      <c r="AA134" s="600" t="s">
        <v>1564</v>
      </c>
      <c r="AB134" s="600" t="s">
        <v>1577</v>
      </c>
      <c r="AC134" s="600">
        <v>0</v>
      </c>
      <c r="AD134" s="600">
        <v>0</v>
      </c>
      <c r="AE134" s="600">
        <v>0</v>
      </c>
      <c r="AF134" s="600">
        <v>0</v>
      </c>
      <c r="AG134" s="600"/>
      <c r="AH134" s="600"/>
      <c r="AI134" s="600"/>
      <c r="AJ134" s="600"/>
    </row>
    <row r="135" spans="1:36" ht="30" hidden="1" x14ac:dyDescent="0.25">
      <c r="B135" s="602">
        <v>127</v>
      </c>
      <c r="C135" s="601" t="s">
        <v>183</v>
      </c>
      <c r="D135" s="600" t="s">
        <v>182</v>
      </c>
      <c r="E135" s="605" t="s">
        <v>2156</v>
      </c>
      <c r="F135" s="600" t="s">
        <v>1104</v>
      </c>
      <c r="G135" s="605"/>
      <c r="H135" s="600"/>
      <c r="I135" s="600" t="s">
        <v>214</v>
      </c>
      <c r="J135" s="604">
        <v>1</v>
      </c>
      <c r="K135" s="600" t="s">
        <v>1228</v>
      </c>
      <c r="L135" s="601"/>
      <c r="M135" s="601"/>
      <c r="N135" s="601" t="s">
        <v>2486</v>
      </c>
      <c r="O135" s="600"/>
      <c r="P135" s="600">
        <v>0</v>
      </c>
      <c r="Q135" s="600">
        <v>2</v>
      </c>
      <c r="R135" s="600" t="s">
        <v>1088</v>
      </c>
      <c r="S135" s="600"/>
      <c r="T135" s="600">
        <v>1</v>
      </c>
      <c r="U135" s="600">
        <v>1</v>
      </c>
      <c r="V135" s="600">
        <v>1</v>
      </c>
      <c r="W135" s="600">
        <v>1</v>
      </c>
      <c r="X135" s="600"/>
      <c r="Y135" s="600" t="s">
        <v>663</v>
      </c>
      <c r="Z135" s="600">
        <v>0</v>
      </c>
      <c r="AA135" s="600" t="s">
        <v>1564</v>
      </c>
      <c r="AB135" s="600" t="s">
        <v>1577</v>
      </c>
      <c r="AC135" s="600" t="s">
        <v>1561</v>
      </c>
      <c r="AD135" s="600">
        <v>0</v>
      </c>
      <c r="AE135" s="600">
        <v>0</v>
      </c>
      <c r="AF135" s="600">
        <v>0</v>
      </c>
      <c r="AG135" s="600"/>
      <c r="AH135" s="600"/>
      <c r="AI135" s="600"/>
      <c r="AJ135" s="600"/>
    </row>
    <row r="136" spans="1:36" ht="30" hidden="1" x14ac:dyDescent="0.25">
      <c r="B136" s="602">
        <v>128</v>
      </c>
      <c r="C136" s="605" t="s">
        <v>1580</v>
      </c>
      <c r="D136" s="405" t="s">
        <v>154</v>
      </c>
      <c r="E136" s="605" t="s">
        <v>2618</v>
      </c>
      <c r="F136" s="600" t="s">
        <v>1105</v>
      </c>
      <c r="G136" s="605"/>
      <c r="H136" s="600" t="s">
        <v>813</v>
      </c>
      <c r="I136" s="405" t="s">
        <v>274</v>
      </c>
      <c r="J136" s="604">
        <v>0</v>
      </c>
      <c r="K136" s="405" t="s">
        <v>813</v>
      </c>
      <c r="L136" s="601"/>
      <c r="M136" s="601"/>
      <c r="N136" s="601" t="s">
        <v>6474</v>
      </c>
      <c r="O136" s="600"/>
      <c r="P136" s="600">
        <v>2</v>
      </c>
      <c r="Q136" s="600">
        <v>2</v>
      </c>
      <c r="R136" s="600"/>
      <c r="S136" s="600"/>
      <c r="T136" s="600">
        <v>1</v>
      </c>
      <c r="U136" s="600">
        <v>1</v>
      </c>
      <c r="V136" s="600">
        <v>1</v>
      </c>
      <c r="W136" s="600">
        <v>1</v>
      </c>
      <c r="X136" s="600"/>
      <c r="Y136" s="600" t="s">
        <v>1686</v>
      </c>
      <c r="Z136" s="600" t="s">
        <v>658</v>
      </c>
      <c r="AA136" s="600" t="s">
        <v>1564</v>
      </c>
      <c r="AB136" s="600" t="s">
        <v>1577</v>
      </c>
      <c r="AC136" s="600" t="s">
        <v>1561</v>
      </c>
      <c r="AD136" s="600">
        <v>0</v>
      </c>
      <c r="AE136" s="600">
        <v>0</v>
      </c>
      <c r="AF136" s="600">
        <v>0</v>
      </c>
      <c r="AG136" s="600"/>
      <c r="AH136" s="600"/>
      <c r="AI136" s="600"/>
      <c r="AJ136" s="405"/>
    </row>
    <row r="137" spans="1:36" ht="30" hidden="1" x14ac:dyDescent="0.25">
      <c r="B137" s="602">
        <v>129</v>
      </c>
      <c r="C137" s="601" t="s">
        <v>1065</v>
      </c>
      <c r="D137" s="652" t="s">
        <v>1064</v>
      </c>
      <c r="E137" s="605" t="s">
        <v>2186</v>
      </c>
      <c r="F137" s="600" t="s">
        <v>1103</v>
      </c>
      <c r="G137" s="605"/>
      <c r="H137" s="600" t="s">
        <v>813</v>
      </c>
      <c r="I137" s="600" t="s">
        <v>214</v>
      </c>
      <c r="J137" s="604">
        <v>0</v>
      </c>
      <c r="K137" s="600" t="s">
        <v>813</v>
      </c>
      <c r="L137" s="601"/>
      <c r="M137" s="601"/>
      <c r="N137" s="601" t="s">
        <v>2487</v>
      </c>
      <c r="O137" s="600"/>
      <c r="P137" s="600">
        <v>2</v>
      </c>
      <c r="Q137" s="600">
        <v>0</v>
      </c>
      <c r="R137" s="600"/>
      <c r="S137" s="600"/>
      <c r="T137" s="600">
        <v>1</v>
      </c>
      <c r="U137" s="600">
        <v>1</v>
      </c>
      <c r="V137" s="600">
        <v>1</v>
      </c>
      <c r="W137" s="600">
        <v>1</v>
      </c>
      <c r="X137" s="600"/>
      <c r="Y137" s="600" t="s">
        <v>1695</v>
      </c>
      <c r="Z137" s="600"/>
      <c r="AA137" s="600" t="s">
        <v>1564</v>
      </c>
      <c r="AB137" s="600" t="s">
        <v>1581</v>
      </c>
      <c r="AC137" s="600">
        <v>0</v>
      </c>
      <c r="AD137" s="600">
        <v>0</v>
      </c>
      <c r="AE137" s="600">
        <v>0</v>
      </c>
      <c r="AF137" s="600">
        <v>0</v>
      </c>
      <c r="AG137" s="600"/>
      <c r="AH137" s="600"/>
      <c r="AI137" s="600"/>
      <c r="AJ137" s="652"/>
    </row>
    <row r="138" spans="1:36" ht="45" hidden="1" x14ac:dyDescent="0.25">
      <c r="B138" s="602">
        <v>130</v>
      </c>
      <c r="C138" s="601" t="s">
        <v>43</v>
      </c>
      <c r="D138" s="600" t="s">
        <v>44</v>
      </c>
      <c r="E138" s="605" t="s">
        <v>2244</v>
      </c>
      <c r="F138" s="600" t="s">
        <v>1104</v>
      </c>
      <c r="G138" s="605"/>
      <c r="H138" s="600" t="s">
        <v>813</v>
      </c>
      <c r="I138" s="600" t="s">
        <v>280</v>
      </c>
      <c r="J138" s="604">
        <v>0</v>
      </c>
      <c r="K138" s="600" t="s">
        <v>1223</v>
      </c>
      <c r="L138" s="601"/>
      <c r="M138" s="638" t="s">
        <v>6487</v>
      </c>
      <c r="N138" s="601" t="s">
        <v>2246</v>
      </c>
      <c r="O138" s="600">
        <v>12</v>
      </c>
      <c r="P138" s="600">
        <v>4</v>
      </c>
      <c r="Q138" s="600">
        <v>2</v>
      </c>
      <c r="R138" s="600"/>
      <c r="S138" s="600"/>
      <c r="T138" s="600">
        <v>1</v>
      </c>
      <c r="U138" s="600">
        <v>1</v>
      </c>
      <c r="V138" s="600">
        <v>1</v>
      </c>
      <c r="W138" s="600">
        <v>1</v>
      </c>
      <c r="X138" s="600"/>
      <c r="Y138" s="600" t="s">
        <v>663</v>
      </c>
      <c r="Z138" s="600">
        <v>0</v>
      </c>
      <c r="AA138" s="600" t="s">
        <v>1564</v>
      </c>
      <c r="AB138" s="600" t="s">
        <v>1566</v>
      </c>
      <c r="AC138" s="600" t="s">
        <v>1561</v>
      </c>
      <c r="AD138" s="600">
        <v>0</v>
      </c>
      <c r="AE138" s="600">
        <v>0</v>
      </c>
      <c r="AF138" s="600">
        <v>0</v>
      </c>
      <c r="AG138" s="600"/>
      <c r="AH138" s="600"/>
      <c r="AI138" s="600"/>
      <c r="AJ138" s="600"/>
    </row>
    <row r="139" spans="1:36" ht="90" hidden="1" x14ac:dyDescent="0.25">
      <c r="B139" s="602">
        <v>131</v>
      </c>
      <c r="C139" s="601" t="s">
        <v>46</v>
      </c>
      <c r="D139" s="600" t="s">
        <v>45</v>
      </c>
      <c r="E139" s="605" t="s">
        <v>2245</v>
      </c>
      <c r="F139" s="600" t="s">
        <v>1104</v>
      </c>
      <c r="G139" s="605"/>
      <c r="H139" s="600" t="s">
        <v>813</v>
      </c>
      <c r="I139" s="600" t="s">
        <v>280</v>
      </c>
      <c r="J139" s="604">
        <v>0</v>
      </c>
      <c r="K139" s="600" t="s">
        <v>1223</v>
      </c>
      <c r="L139" s="601"/>
      <c r="M139" s="644" t="s">
        <v>7070</v>
      </c>
      <c r="N139" s="601" t="s">
        <v>2247</v>
      </c>
      <c r="O139" s="600">
        <v>9</v>
      </c>
      <c r="P139" s="600">
        <v>2</v>
      </c>
      <c r="Q139" s="600">
        <v>2</v>
      </c>
      <c r="R139" s="600"/>
      <c r="S139" s="600"/>
      <c r="T139" s="600">
        <v>1</v>
      </c>
      <c r="U139" s="600">
        <v>1</v>
      </c>
      <c r="V139" s="600">
        <v>1</v>
      </c>
      <c r="W139" s="600">
        <v>1</v>
      </c>
      <c r="X139" s="600"/>
      <c r="Y139" s="600" t="s">
        <v>663</v>
      </c>
      <c r="Z139" s="600">
        <v>0</v>
      </c>
      <c r="AA139" s="600" t="s">
        <v>1564</v>
      </c>
      <c r="AB139" s="600" t="s">
        <v>1579</v>
      </c>
      <c r="AC139" s="600" t="s">
        <v>1561</v>
      </c>
      <c r="AD139" s="600">
        <v>0</v>
      </c>
      <c r="AE139" s="600">
        <v>0</v>
      </c>
      <c r="AF139" s="600">
        <v>0</v>
      </c>
      <c r="AG139" s="600"/>
      <c r="AH139" s="600"/>
      <c r="AI139" s="600"/>
      <c r="AJ139" s="600"/>
    </row>
    <row r="140" spans="1:36" hidden="1" x14ac:dyDescent="0.25">
      <c r="B140" s="602">
        <v>132</v>
      </c>
      <c r="C140" s="601" t="s">
        <v>101</v>
      </c>
      <c r="D140" s="600" t="s">
        <v>102</v>
      </c>
      <c r="E140" s="605" t="s">
        <v>2619</v>
      </c>
      <c r="F140" s="600" t="s">
        <v>1105</v>
      </c>
      <c r="G140" s="605"/>
      <c r="H140" s="600" t="s">
        <v>813</v>
      </c>
      <c r="I140" s="600" t="s">
        <v>723</v>
      </c>
      <c r="J140" s="604">
        <v>0</v>
      </c>
      <c r="K140" s="405" t="s">
        <v>813</v>
      </c>
      <c r="L140" s="601"/>
      <c r="M140" s="601"/>
      <c r="N140" s="601"/>
      <c r="O140" s="600" t="s">
        <v>665</v>
      </c>
      <c r="P140" s="600">
        <v>2</v>
      </c>
      <c r="Q140" s="600">
        <v>0</v>
      </c>
      <c r="R140" s="600"/>
      <c r="S140" s="600"/>
      <c r="T140" s="600">
        <v>1</v>
      </c>
      <c r="U140" s="600">
        <v>1</v>
      </c>
      <c r="V140" s="600">
        <v>1</v>
      </c>
      <c r="W140" s="600">
        <v>1</v>
      </c>
      <c r="X140" s="600"/>
      <c r="Y140" s="600" t="s">
        <v>8</v>
      </c>
      <c r="Z140" s="600">
        <v>0</v>
      </c>
      <c r="AA140" s="600"/>
      <c r="AB140" s="600"/>
      <c r="AC140" s="600"/>
      <c r="AD140" s="600"/>
      <c r="AE140" s="600"/>
      <c r="AF140" s="600"/>
      <c r="AG140" s="600"/>
      <c r="AH140" s="600"/>
      <c r="AI140" s="600"/>
      <c r="AJ140" s="600"/>
    </row>
    <row r="141" spans="1:36" hidden="1" x14ac:dyDescent="0.25">
      <c r="B141" s="602">
        <v>133</v>
      </c>
      <c r="C141" s="601" t="s">
        <v>741</v>
      </c>
      <c r="D141" s="600" t="s">
        <v>726</v>
      </c>
      <c r="E141" s="605" t="s">
        <v>2620</v>
      </c>
      <c r="F141" s="600" t="s">
        <v>1105</v>
      </c>
      <c r="G141" s="605"/>
      <c r="H141" s="600" t="s">
        <v>813</v>
      </c>
      <c r="I141" s="600" t="s">
        <v>723</v>
      </c>
      <c r="J141" s="604">
        <v>0</v>
      </c>
      <c r="K141" s="405" t="s">
        <v>813</v>
      </c>
      <c r="L141" s="601"/>
      <c r="M141" s="601"/>
      <c r="N141" s="601"/>
      <c r="O141" s="600" t="s">
        <v>665</v>
      </c>
      <c r="P141" s="600">
        <v>2</v>
      </c>
      <c r="Q141" s="600">
        <v>0</v>
      </c>
      <c r="R141" s="600"/>
      <c r="S141" s="600"/>
      <c r="T141" s="600">
        <v>1</v>
      </c>
      <c r="U141" s="600">
        <v>1</v>
      </c>
      <c r="V141" s="600">
        <v>1</v>
      </c>
      <c r="W141" s="600">
        <v>1</v>
      </c>
      <c r="X141" s="600"/>
      <c r="Y141" s="600" t="s">
        <v>8</v>
      </c>
      <c r="Z141" s="600">
        <v>0</v>
      </c>
      <c r="AA141" s="600" t="s">
        <v>1590</v>
      </c>
      <c r="AB141" s="600" t="s">
        <v>1562</v>
      </c>
      <c r="AC141" s="600">
        <v>0</v>
      </c>
      <c r="AD141" s="600">
        <v>0</v>
      </c>
      <c r="AE141" s="600">
        <v>0</v>
      </c>
      <c r="AF141" s="600">
        <v>0</v>
      </c>
      <c r="AG141" s="600"/>
      <c r="AH141" s="600"/>
      <c r="AI141" s="600"/>
      <c r="AJ141" s="600"/>
    </row>
    <row r="142" spans="1:36" ht="30" hidden="1" x14ac:dyDescent="0.25">
      <c r="B142" s="602">
        <v>134</v>
      </c>
      <c r="C142" s="601" t="s">
        <v>2681</v>
      </c>
      <c r="D142" s="600" t="s">
        <v>1138</v>
      </c>
      <c r="E142" s="605" t="s">
        <v>2621</v>
      </c>
      <c r="F142" s="600" t="s">
        <v>1105</v>
      </c>
      <c r="G142" s="605"/>
      <c r="H142" s="600" t="s">
        <v>813</v>
      </c>
      <c r="I142" s="405" t="s">
        <v>723</v>
      </c>
      <c r="J142" s="604">
        <v>0</v>
      </c>
      <c r="K142" s="405" t="s">
        <v>813</v>
      </c>
      <c r="L142" s="601"/>
      <c r="M142" s="601"/>
      <c r="N142" s="601"/>
      <c r="O142" s="600" t="s">
        <v>665</v>
      </c>
      <c r="P142" s="600">
        <v>2</v>
      </c>
      <c r="Q142" s="600">
        <v>0</v>
      </c>
      <c r="R142" s="600"/>
      <c r="S142" s="600"/>
      <c r="T142" s="600">
        <v>1</v>
      </c>
      <c r="U142" s="600">
        <v>1</v>
      </c>
      <c r="V142" s="600">
        <v>1</v>
      </c>
      <c r="W142" s="600">
        <v>1</v>
      </c>
      <c r="X142" s="600"/>
      <c r="Y142" s="600" t="s">
        <v>8</v>
      </c>
      <c r="Z142" s="600">
        <v>0</v>
      </c>
      <c r="AA142" s="600" t="s">
        <v>1573</v>
      </c>
      <c r="AB142" s="600"/>
      <c r="AC142" s="600">
        <v>0</v>
      </c>
      <c r="AD142" s="600">
        <v>0</v>
      </c>
      <c r="AE142" s="600">
        <v>0</v>
      </c>
      <c r="AF142" s="600">
        <v>0</v>
      </c>
      <c r="AG142" s="600"/>
      <c r="AH142" s="600"/>
      <c r="AI142" s="600"/>
      <c r="AJ142" s="600"/>
    </row>
    <row r="143" spans="1:36" hidden="1" x14ac:dyDescent="0.25">
      <c r="B143" s="602">
        <v>135</v>
      </c>
      <c r="C143" s="601" t="s">
        <v>1135</v>
      </c>
      <c r="D143" s="652" t="s">
        <v>1136</v>
      </c>
      <c r="E143" s="605" t="s">
        <v>2622</v>
      </c>
      <c r="F143" s="600" t="s">
        <v>1105</v>
      </c>
      <c r="G143" s="605"/>
      <c r="H143" s="600" t="s">
        <v>813</v>
      </c>
      <c r="I143" s="405" t="s">
        <v>723</v>
      </c>
      <c r="J143" s="604">
        <v>0</v>
      </c>
      <c r="K143" s="405" t="s">
        <v>813</v>
      </c>
      <c r="L143" s="601"/>
      <c r="M143" s="601"/>
      <c r="N143" s="601"/>
      <c r="O143" s="600" t="s">
        <v>665</v>
      </c>
      <c r="P143" s="600">
        <v>2</v>
      </c>
      <c r="Q143" s="600">
        <v>0</v>
      </c>
      <c r="R143" s="600"/>
      <c r="S143" s="600"/>
      <c r="T143" s="600">
        <v>1</v>
      </c>
      <c r="U143" s="600">
        <v>1</v>
      </c>
      <c r="V143" s="600">
        <v>1</v>
      </c>
      <c r="W143" s="600">
        <v>1</v>
      </c>
      <c r="X143" s="600"/>
      <c r="Y143" s="600" t="s">
        <v>8</v>
      </c>
      <c r="Z143" s="600">
        <v>0</v>
      </c>
      <c r="AA143" s="600"/>
      <c r="AB143" s="600"/>
      <c r="AC143" s="600"/>
      <c r="AD143" s="600"/>
      <c r="AE143" s="600"/>
      <c r="AF143" s="600"/>
      <c r="AG143" s="600"/>
      <c r="AH143" s="600"/>
      <c r="AI143" s="600"/>
      <c r="AJ143" s="652"/>
    </row>
    <row r="144" spans="1:36" hidden="1" x14ac:dyDescent="0.25">
      <c r="B144" s="602">
        <v>136</v>
      </c>
      <c r="C144" s="601" t="s">
        <v>2682</v>
      </c>
      <c r="D144" s="600" t="s">
        <v>60</v>
      </c>
      <c r="E144" s="605" t="s">
        <v>2165</v>
      </c>
      <c r="F144" s="600" t="s">
        <v>1104</v>
      </c>
      <c r="G144" s="605"/>
      <c r="H144" s="600"/>
      <c r="I144" s="600" t="s">
        <v>214</v>
      </c>
      <c r="J144" s="604">
        <v>1</v>
      </c>
      <c r="K144" s="600" t="s">
        <v>1231</v>
      </c>
      <c r="L144" s="601"/>
      <c r="M144" s="601"/>
      <c r="N144" s="601"/>
      <c r="O144" s="600">
        <v>12</v>
      </c>
      <c r="P144" s="600">
        <v>5</v>
      </c>
      <c r="Q144" s="600">
        <v>2</v>
      </c>
      <c r="R144" s="600"/>
      <c r="S144" s="600"/>
      <c r="T144" s="600">
        <v>1</v>
      </c>
      <c r="U144" s="600">
        <v>1</v>
      </c>
      <c r="V144" s="600">
        <v>1</v>
      </c>
      <c r="W144" s="600">
        <v>1</v>
      </c>
      <c r="X144" s="600"/>
      <c r="Y144" s="600" t="s">
        <v>1695</v>
      </c>
      <c r="Z144" s="600">
        <v>0</v>
      </c>
      <c r="AA144" s="600"/>
      <c r="AB144" s="600"/>
      <c r="AC144" s="600"/>
      <c r="AD144" s="600"/>
      <c r="AE144" s="600"/>
      <c r="AF144" s="600"/>
      <c r="AG144" s="600"/>
      <c r="AH144" s="600"/>
      <c r="AI144" s="600"/>
      <c r="AJ144" s="600"/>
    </row>
    <row r="145" spans="2:36" hidden="1" x14ac:dyDescent="0.25">
      <c r="B145" s="602">
        <v>137</v>
      </c>
      <c r="C145" s="601" t="s">
        <v>61</v>
      </c>
      <c r="D145" s="600" t="s">
        <v>62</v>
      </c>
      <c r="E145" s="605" t="s">
        <v>2166</v>
      </c>
      <c r="F145" s="600" t="s">
        <v>1104</v>
      </c>
      <c r="G145" s="605"/>
      <c r="H145" s="600"/>
      <c r="I145" s="600" t="s">
        <v>214</v>
      </c>
      <c r="J145" s="604">
        <v>1</v>
      </c>
      <c r="K145" s="600" t="s">
        <v>1231</v>
      </c>
      <c r="L145" s="601"/>
      <c r="M145" s="601"/>
      <c r="N145" s="601"/>
      <c r="O145" s="600">
        <v>12</v>
      </c>
      <c r="P145" s="600">
        <v>0</v>
      </c>
      <c r="Q145" s="600">
        <v>2</v>
      </c>
      <c r="R145" s="600" t="s">
        <v>1610</v>
      </c>
      <c r="S145" s="600"/>
      <c r="T145" s="600">
        <v>1</v>
      </c>
      <c r="U145" s="600">
        <v>1</v>
      </c>
      <c r="V145" s="600">
        <v>1</v>
      </c>
      <c r="W145" s="600">
        <v>1</v>
      </c>
      <c r="X145" s="600"/>
      <c r="Y145" s="600" t="s">
        <v>1695</v>
      </c>
      <c r="Z145" s="600">
        <v>0</v>
      </c>
      <c r="AA145" s="600"/>
      <c r="AB145" s="600"/>
      <c r="AC145" s="600"/>
      <c r="AD145" s="600"/>
      <c r="AE145" s="600"/>
      <c r="AF145" s="600"/>
      <c r="AG145" s="600"/>
      <c r="AH145" s="600"/>
      <c r="AI145" s="600"/>
      <c r="AJ145" s="600"/>
    </row>
    <row r="146" spans="2:36" ht="60" hidden="1" x14ac:dyDescent="0.25">
      <c r="B146" s="602">
        <v>138</v>
      </c>
      <c r="C146" s="601" t="s">
        <v>197</v>
      </c>
      <c r="D146" s="600" t="s">
        <v>198</v>
      </c>
      <c r="E146" s="605" t="s">
        <v>2201</v>
      </c>
      <c r="F146" s="600" t="s">
        <v>1104</v>
      </c>
      <c r="G146" s="605"/>
      <c r="H146" s="600" t="s">
        <v>813</v>
      </c>
      <c r="I146" s="600" t="s">
        <v>214</v>
      </c>
      <c r="J146" s="604">
        <v>0</v>
      </c>
      <c r="K146" s="600" t="s">
        <v>461</v>
      </c>
      <c r="L146" s="601"/>
      <c r="M146" s="601"/>
      <c r="N146" s="601"/>
      <c r="O146" s="600"/>
      <c r="P146" s="600">
        <v>3</v>
      </c>
      <c r="Q146" s="600">
        <v>2</v>
      </c>
      <c r="R146" s="600"/>
      <c r="S146" s="600"/>
      <c r="T146" s="600">
        <v>1</v>
      </c>
      <c r="U146" s="600">
        <v>1</v>
      </c>
      <c r="V146" s="600">
        <v>1</v>
      </c>
      <c r="W146" s="600">
        <v>1</v>
      </c>
      <c r="X146" s="600"/>
      <c r="Y146" s="600" t="s">
        <v>1695</v>
      </c>
      <c r="Z146" s="600">
        <v>0</v>
      </c>
      <c r="AA146" s="600" t="s">
        <v>1564</v>
      </c>
      <c r="AB146" s="600" t="s">
        <v>1595</v>
      </c>
      <c r="AC146" s="600" t="s">
        <v>1561</v>
      </c>
      <c r="AD146" s="600">
        <v>0</v>
      </c>
      <c r="AE146" s="600">
        <v>0</v>
      </c>
      <c r="AF146" s="600">
        <v>0</v>
      </c>
      <c r="AG146" s="600"/>
      <c r="AH146" s="600"/>
      <c r="AI146" s="600"/>
      <c r="AJ146" s="600"/>
    </row>
    <row r="147" spans="2:36" ht="30" hidden="1" x14ac:dyDescent="0.25">
      <c r="B147" s="602">
        <v>139</v>
      </c>
      <c r="C147" s="601" t="s">
        <v>587</v>
      </c>
      <c r="D147" s="600" t="s">
        <v>192</v>
      </c>
      <c r="E147" s="605" t="s">
        <v>2158</v>
      </c>
      <c r="F147" s="600" t="s">
        <v>1104</v>
      </c>
      <c r="G147" s="605"/>
      <c r="H147" s="600"/>
      <c r="I147" s="600" t="s">
        <v>214</v>
      </c>
      <c r="J147" s="604">
        <v>1</v>
      </c>
      <c r="K147" s="600" t="s">
        <v>1609</v>
      </c>
      <c r="L147" s="601"/>
      <c r="M147" s="601"/>
      <c r="N147" s="601"/>
      <c r="O147" s="600"/>
      <c r="P147" s="600">
        <v>5</v>
      </c>
      <c r="Q147" s="600">
        <v>1</v>
      </c>
      <c r="R147" s="600"/>
      <c r="S147" s="600">
        <v>1</v>
      </c>
      <c r="T147" s="600">
        <v>1</v>
      </c>
      <c r="U147" s="600">
        <v>1</v>
      </c>
      <c r="V147" s="600">
        <v>1</v>
      </c>
      <c r="W147" s="600">
        <v>1</v>
      </c>
      <c r="X147" s="600"/>
      <c r="Y147" s="600" t="s">
        <v>1686</v>
      </c>
      <c r="Z147" s="600">
        <v>0</v>
      </c>
      <c r="AA147" s="600" t="s">
        <v>1564</v>
      </c>
      <c r="AB147" s="600" t="s">
        <v>1595</v>
      </c>
      <c r="AC147" s="600" t="s">
        <v>1561</v>
      </c>
      <c r="AD147" s="600">
        <v>0</v>
      </c>
      <c r="AE147" s="600" t="s">
        <v>1590</v>
      </c>
      <c r="AF147" s="600" t="s">
        <v>1579</v>
      </c>
      <c r="AG147" s="600"/>
      <c r="AH147" s="600"/>
      <c r="AI147" s="600"/>
      <c r="AJ147" s="600"/>
    </row>
    <row r="148" spans="2:36" hidden="1" x14ac:dyDescent="0.25">
      <c r="B148" s="602">
        <v>140</v>
      </c>
      <c r="C148" s="601" t="s">
        <v>272</v>
      </c>
      <c r="D148" s="600" t="s">
        <v>268</v>
      </c>
      <c r="E148" s="605" t="s">
        <v>2623</v>
      </c>
      <c r="F148" s="600" t="s">
        <v>1105</v>
      </c>
      <c r="G148" s="605"/>
      <c r="H148" s="600" t="s">
        <v>813</v>
      </c>
      <c r="I148" s="600" t="s">
        <v>274</v>
      </c>
      <c r="J148" s="604">
        <v>0</v>
      </c>
      <c r="K148" s="405" t="s">
        <v>813</v>
      </c>
      <c r="L148" s="601"/>
      <c r="M148" s="601"/>
      <c r="N148" s="601"/>
      <c r="O148" s="600">
        <v>14</v>
      </c>
      <c r="P148" s="600">
        <v>3</v>
      </c>
      <c r="Q148" s="600">
        <v>1</v>
      </c>
      <c r="R148" s="600"/>
      <c r="S148" s="600"/>
      <c r="T148" s="600">
        <v>1</v>
      </c>
      <c r="U148" s="600">
        <v>1</v>
      </c>
      <c r="V148" s="600">
        <v>1</v>
      </c>
      <c r="W148" s="600">
        <v>1</v>
      </c>
      <c r="X148" s="600"/>
      <c r="Y148" s="600" t="s">
        <v>663</v>
      </c>
      <c r="Z148" s="600">
        <v>0</v>
      </c>
      <c r="AA148" s="600"/>
      <c r="AB148" s="600"/>
      <c r="AC148" s="600"/>
      <c r="AD148" s="600"/>
      <c r="AE148" s="600"/>
      <c r="AF148" s="600"/>
      <c r="AG148" s="600"/>
      <c r="AH148" s="600"/>
      <c r="AI148" s="600"/>
      <c r="AJ148" s="600"/>
    </row>
    <row r="149" spans="2:36" ht="30" hidden="1" x14ac:dyDescent="0.25">
      <c r="B149" s="602">
        <v>141</v>
      </c>
      <c r="C149" s="601" t="s">
        <v>2683</v>
      </c>
      <c r="D149" s="600" t="s">
        <v>269</v>
      </c>
      <c r="E149" s="605" t="s">
        <v>2624</v>
      </c>
      <c r="F149" s="600" t="s">
        <v>1105</v>
      </c>
      <c r="G149" s="605"/>
      <c r="H149" s="600" t="s">
        <v>813</v>
      </c>
      <c r="I149" s="600" t="s">
        <v>274</v>
      </c>
      <c r="J149" s="604">
        <v>0</v>
      </c>
      <c r="K149" s="405" t="s">
        <v>813</v>
      </c>
      <c r="L149" s="601"/>
      <c r="M149" s="601"/>
      <c r="N149" s="601"/>
      <c r="O149" s="600">
        <v>14</v>
      </c>
      <c r="P149" s="600">
        <v>3</v>
      </c>
      <c r="Q149" s="600">
        <v>1</v>
      </c>
      <c r="R149" s="600"/>
      <c r="S149" s="600"/>
      <c r="T149" s="600">
        <v>1</v>
      </c>
      <c r="U149" s="600">
        <v>1</v>
      </c>
      <c r="V149" s="600">
        <v>1</v>
      </c>
      <c r="W149" s="600">
        <v>1</v>
      </c>
      <c r="X149" s="600"/>
      <c r="Y149" s="600" t="s">
        <v>663</v>
      </c>
      <c r="Z149" s="600">
        <v>0</v>
      </c>
      <c r="AA149" s="600"/>
      <c r="AB149" s="600"/>
      <c r="AC149" s="600"/>
      <c r="AD149" s="600"/>
      <c r="AE149" s="600"/>
      <c r="AF149" s="600"/>
      <c r="AG149" s="600"/>
      <c r="AH149" s="600"/>
      <c r="AI149" s="600"/>
      <c r="AJ149" s="600"/>
    </row>
    <row r="150" spans="2:36" ht="30" hidden="1" x14ac:dyDescent="0.25">
      <c r="B150" s="602">
        <v>142</v>
      </c>
      <c r="C150" s="601" t="s">
        <v>166</v>
      </c>
      <c r="D150" s="600" t="s">
        <v>165</v>
      </c>
      <c r="E150" s="605" t="s">
        <v>2150</v>
      </c>
      <c r="F150" s="600" t="s">
        <v>1104</v>
      </c>
      <c r="G150" s="605"/>
      <c r="H150" s="600"/>
      <c r="I150" s="600" t="s">
        <v>214</v>
      </c>
      <c r="J150" s="604">
        <v>1</v>
      </c>
      <c r="K150" s="600" t="s">
        <v>289</v>
      </c>
      <c r="L150" s="601"/>
      <c r="M150" s="601"/>
      <c r="N150" s="601"/>
      <c r="O150" s="600">
        <v>12</v>
      </c>
      <c r="P150" s="600">
        <v>4</v>
      </c>
      <c r="Q150" s="600">
        <v>1</v>
      </c>
      <c r="R150" s="600"/>
      <c r="S150" s="600">
        <v>1</v>
      </c>
      <c r="T150" s="600">
        <v>1</v>
      </c>
      <c r="U150" s="600">
        <v>1</v>
      </c>
      <c r="V150" s="600">
        <v>1</v>
      </c>
      <c r="W150" s="600">
        <v>1</v>
      </c>
      <c r="X150" s="600"/>
      <c r="Y150" s="600" t="s">
        <v>1695</v>
      </c>
      <c r="Z150" s="600" t="s">
        <v>658</v>
      </c>
      <c r="AA150" s="600" t="s">
        <v>1564</v>
      </c>
      <c r="AB150" s="600" t="s">
        <v>1579</v>
      </c>
      <c r="AC150" s="600" t="s">
        <v>1561</v>
      </c>
      <c r="AD150" s="600"/>
      <c r="AE150" s="600" t="s">
        <v>1564</v>
      </c>
      <c r="AF150" s="600" t="s">
        <v>1579</v>
      </c>
      <c r="AG150" s="600"/>
      <c r="AH150" s="600"/>
      <c r="AI150" s="600"/>
      <c r="AJ150" s="600"/>
    </row>
    <row r="151" spans="2:36" hidden="1" x14ac:dyDescent="0.25">
      <c r="B151" s="602">
        <v>143</v>
      </c>
      <c r="C151" s="601" t="s">
        <v>227</v>
      </c>
      <c r="D151" s="600" t="s">
        <v>226</v>
      </c>
      <c r="E151" s="605" t="s">
        <v>2191</v>
      </c>
      <c r="F151" s="600" t="s">
        <v>1103</v>
      </c>
      <c r="G151" s="605"/>
      <c r="H151" s="600" t="s">
        <v>813</v>
      </c>
      <c r="I151" s="600" t="s">
        <v>723</v>
      </c>
      <c r="J151" s="604">
        <v>0</v>
      </c>
      <c r="K151" s="405" t="s">
        <v>813</v>
      </c>
      <c r="L151" s="601"/>
      <c r="M151" s="601"/>
      <c r="N151" s="601"/>
      <c r="O151" s="600" t="s">
        <v>665</v>
      </c>
      <c r="P151" s="600">
        <v>1</v>
      </c>
      <c r="Q151" s="600">
        <v>1</v>
      </c>
      <c r="R151" s="600"/>
      <c r="S151" s="600"/>
      <c r="T151" s="600">
        <v>1</v>
      </c>
      <c r="U151" s="600">
        <v>1</v>
      </c>
      <c r="V151" s="600">
        <v>1</v>
      </c>
      <c r="W151" s="600">
        <v>1</v>
      </c>
      <c r="X151" s="600"/>
      <c r="Y151" s="600" t="s">
        <v>8</v>
      </c>
      <c r="Z151" s="600">
        <v>0</v>
      </c>
      <c r="AA151" s="600"/>
      <c r="AB151" s="600"/>
      <c r="AC151" s="600"/>
      <c r="AD151" s="600"/>
      <c r="AE151" s="600"/>
      <c r="AF151" s="600"/>
      <c r="AG151" s="600"/>
      <c r="AH151" s="600"/>
      <c r="AI151" s="600"/>
      <c r="AJ151" s="600"/>
    </row>
    <row r="152" spans="2:36" hidden="1" x14ac:dyDescent="0.25">
      <c r="B152" s="602">
        <v>144</v>
      </c>
      <c r="C152" s="601" t="s">
        <v>52</v>
      </c>
      <c r="D152" s="600" t="s">
        <v>51</v>
      </c>
      <c r="E152" s="605" t="s">
        <v>2161</v>
      </c>
      <c r="F152" s="600" t="s">
        <v>1104</v>
      </c>
      <c r="G152" s="605"/>
      <c r="H152" s="600"/>
      <c r="I152" s="600" t="s">
        <v>214</v>
      </c>
      <c r="J152" s="604">
        <v>1</v>
      </c>
      <c r="K152" s="600" t="s">
        <v>1231</v>
      </c>
      <c r="L152" s="601"/>
      <c r="M152" s="601"/>
      <c r="N152" s="601"/>
      <c r="O152" s="600">
        <v>12</v>
      </c>
      <c r="P152" s="600">
        <v>3</v>
      </c>
      <c r="Q152" s="600">
        <v>2</v>
      </c>
      <c r="R152" s="600"/>
      <c r="S152" s="600"/>
      <c r="T152" s="600">
        <v>1</v>
      </c>
      <c r="U152" s="600">
        <v>1</v>
      </c>
      <c r="V152" s="600">
        <v>1</v>
      </c>
      <c r="W152" s="600">
        <v>1</v>
      </c>
      <c r="X152" s="600"/>
      <c r="Y152" s="600" t="s">
        <v>1695</v>
      </c>
      <c r="Z152" s="600">
        <v>0</v>
      </c>
      <c r="AA152" s="600"/>
      <c r="AB152" s="600"/>
      <c r="AC152" s="600"/>
      <c r="AD152" s="600"/>
      <c r="AE152" s="600"/>
      <c r="AF152" s="600"/>
      <c r="AG152" s="600"/>
      <c r="AH152" s="600"/>
      <c r="AI152" s="600"/>
      <c r="AJ152" s="600"/>
    </row>
    <row r="153" spans="2:36" hidden="1" x14ac:dyDescent="0.25">
      <c r="B153" s="602">
        <v>145</v>
      </c>
      <c r="C153" s="601" t="s">
        <v>1558</v>
      </c>
      <c r="D153" s="600" t="s">
        <v>58</v>
      </c>
      <c r="E153" s="605" t="s">
        <v>2164</v>
      </c>
      <c r="F153" s="600" t="s">
        <v>1104</v>
      </c>
      <c r="G153" s="605"/>
      <c r="H153" s="600"/>
      <c r="I153" s="600" t="s">
        <v>214</v>
      </c>
      <c r="J153" s="604">
        <v>1</v>
      </c>
      <c r="K153" s="600" t="s">
        <v>1231</v>
      </c>
      <c r="L153" s="601"/>
      <c r="M153" s="601"/>
      <c r="N153" s="601"/>
      <c r="O153" s="600">
        <v>12</v>
      </c>
      <c r="P153" s="600">
        <v>3</v>
      </c>
      <c r="Q153" s="600">
        <v>2</v>
      </c>
      <c r="R153" s="600"/>
      <c r="S153" s="600"/>
      <c r="T153" s="600">
        <v>1</v>
      </c>
      <c r="U153" s="600">
        <v>1</v>
      </c>
      <c r="V153" s="600">
        <v>1</v>
      </c>
      <c r="W153" s="600">
        <v>1</v>
      </c>
      <c r="X153" s="600"/>
      <c r="Y153" s="600" t="s">
        <v>663</v>
      </c>
      <c r="Z153" s="600">
        <v>0</v>
      </c>
      <c r="AA153" s="600"/>
      <c r="AB153" s="600"/>
      <c r="AC153" s="600"/>
      <c r="AD153" s="600"/>
      <c r="AE153" s="600"/>
      <c r="AF153" s="600"/>
      <c r="AG153" s="600"/>
      <c r="AH153" s="600"/>
      <c r="AI153" s="600"/>
      <c r="AJ153" s="600"/>
    </row>
    <row r="154" spans="2:36" hidden="1" x14ac:dyDescent="0.25">
      <c r="B154" s="602">
        <v>146</v>
      </c>
      <c r="C154" s="601" t="s">
        <v>1465</v>
      </c>
      <c r="D154" s="600" t="s">
        <v>56</v>
      </c>
      <c r="E154" s="605" t="s">
        <v>2163</v>
      </c>
      <c r="F154" s="600" t="s">
        <v>1104</v>
      </c>
      <c r="G154" s="605"/>
      <c r="H154" s="600"/>
      <c r="I154" s="600" t="s">
        <v>214</v>
      </c>
      <c r="J154" s="604">
        <v>1</v>
      </c>
      <c r="K154" s="600" t="s">
        <v>1231</v>
      </c>
      <c r="L154" s="601"/>
      <c r="M154" s="601"/>
      <c r="N154" s="601"/>
      <c r="O154" s="600">
        <v>12</v>
      </c>
      <c r="P154" s="600">
        <v>3</v>
      </c>
      <c r="Q154" s="600">
        <v>2</v>
      </c>
      <c r="R154" s="600"/>
      <c r="S154" s="600"/>
      <c r="T154" s="600">
        <v>1</v>
      </c>
      <c r="U154" s="600">
        <v>1</v>
      </c>
      <c r="V154" s="600">
        <v>1</v>
      </c>
      <c r="W154" s="600">
        <v>1</v>
      </c>
      <c r="X154" s="600"/>
      <c r="Y154" s="600" t="s">
        <v>1695</v>
      </c>
      <c r="Z154" s="600">
        <v>0</v>
      </c>
      <c r="AA154" s="600"/>
      <c r="AB154" s="600"/>
      <c r="AC154" s="600"/>
      <c r="AD154" s="600"/>
      <c r="AE154" s="600"/>
      <c r="AF154" s="600"/>
      <c r="AG154" s="600"/>
      <c r="AH154" s="600"/>
      <c r="AI154" s="600"/>
      <c r="AJ154" s="600"/>
    </row>
    <row r="155" spans="2:36" hidden="1" x14ac:dyDescent="0.25">
      <c r="B155" s="602">
        <v>147</v>
      </c>
      <c r="C155" s="601" t="s">
        <v>53</v>
      </c>
      <c r="D155" s="600" t="s">
        <v>54</v>
      </c>
      <c r="E155" s="605" t="s">
        <v>2162</v>
      </c>
      <c r="F155" s="600" t="s">
        <v>1104</v>
      </c>
      <c r="G155" s="605"/>
      <c r="H155" s="600"/>
      <c r="I155" s="600" t="s">
        <v>214</v>
      </c>
      <c r="J155" s="604">
        <v>1</v>
      </c>
      <c r="K155" s="600" t="s">
        <v>1231</v>
      </c>
      <c r="L155" s="601"/>
      <c r="M155" s="601"/>
      <c r="N155" s="601"/>
      <c r="O155" s="600">
        <v>12</v>
      </c>
      <c r="P155" s="600">
        <v>3</v>
      </c>
      <c r="Q155" s="600">
        <v>3</v>
      </c>
      <c r="R155" s="600"/>
      <c r="S155" s="600"/>
      <c r="T155" s="600">
        <v>1</v>
      </c>
      <c r="U155" s="600">
        <v>1</v>
      </c>
      <c r="V155" s="600">
        <v>1</v>
      </c>
      <c r="W155" s="600">
        <v>1</v>
      </c>
      <c r="X155" s="600"/>
      <c r="Y155" s="600" t="s">
        <v>1695</v>
      </c>
      <c r="Z155" s="600">
        <v>0</v>
      </c>
      <c r="AA155" s="600"/>
      <c r="AB155" s="600"/>
      <c r="AC155" s="600"/>
      <c r="AD155" s="600"/>
      <c r="AE155" s="600"/>
      <c r="AF155" s="600"/>
      <c r="AG155" s="600"/>
      <c r="AH155" s="600"/>
      <c r="AI155" s="600"/>
      <c r="AJ155" s="600"/>
    </row>
    <row r="156" spans="2:36" hidden="1" x14ac:dyDescent="0.25">
      <c r="B156" s="602">
        <v>148</v>
      </c>
      <c r="C156" s="601" t="s">
        <v>742</v>
      </c>
      <c r="D156" s="600" t="s">
        <v>725</v>
      </c>
      <c r="E156" s="605" t="s">
        <v>2625</v>
      </c>
      <c r="F156" s="600" t="s">
        <v>1105</v>
      </c>
      <c r="G156" s="605"/>
      <c r="H156" s="600" t="s">
        <v>813</v>
      </c>
      <c r="I156" s="600" t="s">
        <v>723</v>
      </c>
      <c r="J156" s="604">
        <v>0</v>
      </c>
      <c r="K156" s="405" t="s">
        <v>813</v>
      </c>
      <c r="L156" s="601"/>
      <c r="M156" s="601"/>
      <c r="N156" s="601"/>
      <c r="O156" s="600" t="s">
        <v>665</v>
      </c>
      <c r="P156" s="600">
        <v>2</v>
      </c>
      <c r="Q156" s="600">
        <v>0</v>
      </c>
      <c r="R156" s="600"/>
      <c r="S156" s="600"/>
      <c r="T156" s="600">
        <v>1</v>
      </c>
      <c r="U156" s="600">
        <v>1</v>
      </c>
      <c r="V156" s="600">
        <v>1</v>
      </c>
      <c r="W156" s="600">
        <v>1</v>
      </c>
      <c r="X156" s="600"/>
      <c r="Y156" s="600" t="s">
        <v>8</v>
      </c>
      <c r="Z156" s="600">
        <v>0</v>
      </c>
      <c r="AA156" s="600" t="s">
        <v>1590</v>
      </c>
      <c r="AB156" s="600" t="s">
        <v>1578</v>
      </c>
      <c r="AC156" s="600">
        <v>0</v>
      </c>
      <c r="AD156" s="600">
        <v>0</v>
      </c>
      <c r="AE156" s="600">
        <v>0</v>
      </c>
      <c r="AF156" s="600">
        <v>0</v>
      </c>
      <c r="AG156" s="600"/>
      <c r="AH156" s="600"/>
      <c r="AI156" s="600"/>
      <c r="AJ156" s="600"/>
    </row>
    <row r="157" spans="2:36" ht="30" hidden="1" x14ac:dyDescent="0.25">
      <c r="B157" s="602">
        <v>149</v>
      </c>
      <c r="C157" s="605" t="s">
        <v>132</v>
      </c>
      <c r="D157" s="405" t="s">
        <v>131</v>
      </c>
      <c r="E157" s="605" t="s">
        <v>2626</v>
      </c>
      <c r="F157" s="600" t="s">
        <v>1105</v>
      </c>
      <c r="G157" s="605"/>
      <c r="H157" s="600" t="s">
        <v>813</v>
      </c>
      <c r="I157" s="405" t="s">
        <v>723</v>
      </c>
      <c r="J157" s="604">
        <v>0</v>
      </c>
      <c r="K157" s="405" t="s">
        <v>813</v>
      </c>
      <c r="L157" s="601"/>
      <c r="M157" s="601"/>
      <c r="N157" s="601" t="s">
        <v>6475</v>
      </c>
      <c r="O157" s="600" t="s">
        <v>665</v>
      </c>
      <c r="P157" s="600">
        <v>2</v>
      </c>
      <c r="Q157" s="600">
        <v>1</v>
      </c>
      <c r="R157" s="600"/>
      <c r="S157" s="600"/>
      <c r="T157" s="600">
        <v>1</v>
      </c>
      <c r="U157" s="600">
        <v>1</v>
      </c>
      <c r="V157" s="600">
        <v>1</v>
      </c>
      <c r="W157" s="600">
        <v>1</v>
      </c>
      <c r="X157" s="600"/>
      <c r="Y157" s="600" t="s">
        <v>8</v>
      </c>
      <c r="Z157" s="600">
        <v>0</v>
      </c>
      <c r="AA157" s="600" t="s">
        <v>1574</v>
      </c>
      <c r="AB157" s="600" t="s">
        <v>1576</v>
      </c>
      <c r="AC157" s="600" t="s">
        <v>1561</v>
      </c>
      <c r="AD157" s="600">
        <v>0</v>
      </c>
      <c r="AE157" s="600">
        <v>0</v>
      </c>
      <c r="AF157" s="600">
        <v>0</v>
      </c>
      <c r="AG157" s="600"/>
      <c r="AH157" s="600"/>
      <c r="AI157" s="600"/>
      <c r="AJ157" s="405"/>
    </row>
    <row r="158" spans="2:36" hidden="1" x14ac:dyDescent="0.25">
      <c r="B158" s="602">
        <v>150</v>
      </c>
      <c r="C158" s="605" t="s">
        <v>153</v>
      </c>
      <c r="D158" s="405" t="s">
        <v>152</v>
      </c>
      <c r="E158" s="605" t="s">
        <v>2627</v>
      </c>
      <c r="F158" s="600" t="s">
        <v>1105</v>
      </c>
      <c r="G158" s="605"/>
      <c r="H158" s="600" t="s">
        <v>813</v>
      </c>
      <c r="I158" s="405" t="s">
        <v>274</v>
      </c>
      <c r="J158" s="604">
        <v>0</v>
      </c>
      <c r="K158" s="405" t="s">
        <v>813</v>
      </c>
      <c r="L158" s="601"/>
      <c r="M158" s="601"/>
      <c r="N158" s="601" t="s">
        <v>6476</v>
      </c>
      <c r="O158" s="600"/>
      <c r="P158" s="600">
        <v>2</v>
      </c>
      <c r="Q158" s="600">
        <v>1</v>
      </c>
      <c r="R158" s="600"/>
      <c r="S158" s="600"/>
      <c r="T158" s="600">
        <v>1</v>
      </c>
      <c r="U158" s="600">
        <v>1</v>
      </c>
      <c r="V158" s="600">
        <v>1</v>
      </c>
      <c r="W158" s="600">
        <v>1</v>
      </c>
      <c r="X158" s="600"/>
      <c r="Y158" s="600" t="s">
        <v>663</v>
      </c>
      <c r="Z158" s="600">
        <v>0</v>
      </c>
      <c r="AA158" s="600" t="s">
        <v>1564</v>
      </c>
      <c r="AB158" s="600" t="s">
        <v>1579</v>
      </c>
      <c r="AC158" s="600" t="s">
        <v>1561</v>
      </c>
      <c r="AD158" s="600">
        <v>0</v>
      </c>
      <c r="AE158" s="600">
        <v>0</v>
      </c>
      <c r="AF158" s="600">
        <v>0</v>
      </c>
      <c r="AG158" s="600"/>
      <c r="AH158" s="600"/>
      <c r="AI158" s="600"/>
      <c r="AJ158" s="405"/>
    </row>
    <row r="159" spans="2:36" ht="30" hidden="1" x14ac:dyDescent="0.25">
      <c r="B159" s="602">
        <v>151</v>
      </c>
      <c r="C159" s="605" t="s">
        <v>138</v>
      </c>
      <c r="D159" s="405" t="s">
        <v>137</v>
      </c>
      <c r="E159" s="605" t="s">
        <v>2628</v>
      </c>
      <c r="F159" s="600" t="s">
        <v>1105</v>
      </c>
      <c r="G159" s="605"/>
      <c r="H159" s="600" t="s">
        <v>813</v>
      </c>
      <c r="I159" s="405" t="s">
        <v>214</v>
      </c>
      <c r="J159" s="604">
        <v>0</v>
      </c>
      <c r="K159" s="405" t="s">
        <v>813</v>
      </c>
      <c r="L159" s="601"/>
      <c r="M159" s="601"/>
      <c r="N159" s="601" t="s">
        <v>6471</v>
      </c>
      <c r="O159" s="600"/>
      <c r="P159" s="600">
        <v>2</v>
      </c>
      <c r="Q159" s="600">
        <v>1</v>
      </c>
      <c r="R159" s="600"/>
      <c r="S159" s="600"/>
      <c r="T159" s="600">
        <v>1</v>
      </c>
      <c r="U159" s="600">
        <v>0</v>
      </c>
      <c r="V159" s="600">
        <v>1</v>
      </c>
      <c r="W159" s="600">
        <v>1</v>
      </c>
      <c r="X159" s="600"/>
      <c r="Y159" s="600" t="s">
        <v>668</v>
      </c>
      <c r="Z159" s="600"/>
      <c r="AA159" s="600"/>
      <c r="AB159" s="600"/>
      <c r="AC159" s="600"/>
      <c r="AD159" s="600"/>
      <c r="AE159" s="600"/>
      <c r="AF159" s="600"/>
      <c r="AG159" s="600"/>
      <c r="AH159" s="600"/>
      <c r="AI159" s="600"/>
      <c r="AJ159" s="405"/>
    </row>
    <row r="160" spans="2:36" ht="30" hidden="1" x14ac:dyDescent="0.25">
      <c r="B160" s="602">
        <v>152</v>
      </c>
      <c r="C160" s="601" t="s">
        <v>1587</v>
      </c>
      <c r="D160" s="600" t="s">
        <v>160</v>
      </c>
      <c r="E160" s="605" t="s">
        <v>2184</v>
      </c>
      <c r="F160" s="600" t="s">
        <v>1104</v>
      </c>
      <c r="G160" s="605"/>
      <c r="H160" s="600"/>
      <c r="I160" s="600" t="s">
        <v>214</v>
      </c>
      <c r="J160" s="604">
        <v>1</v>
      </c>
      <c r="K160" s="600" t="s">
        <v>289</v>
      </c>
      <c r="L160" s="601"/>
      <c r="M160" s="601"/>
      <c r="N160" s="601"/>
      <c r="O160" s="600" t="s">
        <v>659</v>
      </c>
      <c r="P160" s="600">
        <v>4</v>
      </c>
      <c r="Q160" s="600">
        <v>1</v>
      </c>
      <c r="R160" s="600"/>
      <c r="S160" s="600"/>
      <c r="T160" s="600">
        <v>1</v>
      </c>
      <c r="U160" s="600">
        <v>1</v>
      </c>
      <c r="V160" s="600">
        <v>1</v>
      </c>
      <c r="W160" s="600">
        <v>1</v>
      </c>
      <c r="X160" s="600"/>
      <c r="Y160" s="600" t="s">
        <v>1695</v>
      </c>
      <c r="Z160" s="600" t="s">
        <v>658</v>
      </c>
      <c r="AA160" s="600" t="s">
        <v>1564</v>
      </c>
      <c r="AB160" s="600" t="s">
        <v>1579</v>
      </c>
      <c r="AC160" s="600" t="s">
        <v>1561</v>
      </c>
      <c r="AD160" s="600">
        <v>0</v>
      </c>
      <c r="AE160" s="600">
        <v>0</v>
      </c>
      <c r="AF160" s="600">
        <v>0</v>
      </c>
      <c r="AG160" s="600"/>
      <c r="AH160" s="600"/>
      <c r="AI160" s="600"/>
      <c r="AJ160" s="600"/>
    </row>
    <row r="161" spans="2:36" ht="45" hidden="1" x14ac:dyDescent="0.25">
      <c r="B161" s="602">
        <v>153</v>
      </c>
      <c r="C161" s="601" t="s">
        <v>41</v>
      </c>
      <c r="D161" s="600" t="s">
        <v>42</v>
      </c>
      <c r="E161" s="605" t="s">
        <v>2241</v>
      </c>
      <c r="F161" s="600" t="s">
        <v>1104</v>
      </c>
      <c r="G161" s="605"/>
      <c r="H161" s="600" t="s">
        <v>813</v>
      </c>
      <c r="I161" s="600" t="s">
        <v>280</v>
      </c>
      <c r="J161" s="604">
        <v>0</v>
      </c>
      <c r="K161" s="600" t="s">
        <v>1223</v>
      </c>
      <c r="L161" s="601"/>
      <c r="M161" s="601"/>
      <c r="N161" s="601" t="s">
        <v>2242</v>
      </c>
      <c r="O161" s="600">
        <v>12</v>
      </c>
      <c r="P161" s="600">
        <v>4</v>
      </c>
      <c r="Q161" s="600">
        <v>2</v>
      </c>
      <c r="R161" s="600"/>
      <c r="S161" s="600">
        <v>1</v>
      </c>
      <c r="T161" s="600">
        <v>1</v>
      </c>
      <c r="U161" s="600">
        <v>1</v>
      </c>
      <c r="V161" s="600">
        <v>1</v>
      </c>
      <c r="W161" s="600">
        <v>1</v>
      </c>
      <c r="X161" s="600"/>
      <c r="Y161" s="600" t="s">
        <v>663</v>
      </c>
      <c r="Z161" s="600">
        <v>0</v>
      </c>
      <c r="AA161" s="600" t="s">
        <v>1564</v>
      </c>
      <c r="AB161" s="600" t="s">
        <v>1562</v>
      </c>
      <c r="AC161" s="600" t="s">
        <v>1561</v>
      </c>
      <c r="AD161" s="600">
        <v>0</v>
      </c>
      <c r="AE161" s="600" t="s">
        <v>1590</v>
      </c>
      <c r="AF161" s="600" t="s">
        <v>1562</v>
      </c>
      <c r="AG161" s="600"/>
      <c r="AH161" s="600"/>
      <c r="AI161" s="600"/>
      <c r="AJ161" s="600"/>
    </row>
    <row r="162" spans="2:36" ht="45" hidden="1" x14ac:dyDescent="0.25">
      <c r="B162" s="602">
        <v>154</v>
      </c>
      <c r="C162" s="601" t="s">
        <v>7061</v>
      </c>
      <c r="D162" s="600" t="s">
        <v>188</v>
      </c>
      <c r="E162" s="605" t="s">
        <v>2202</v>
      </c>
      <c r="F162" s="600" t="s">
        <v>1104</v>
      </c>
      <c r="G162" s="605"/>
      <c r="H162" s="600"/>
      <c r="I162" s="600" t="s">
        <v>214</v>
      </c>
      <c r="J162" s="604">
        <v>1</v>
      </c>
      <c r="K162" s="600" t="s">
        <v>289</v>
      </c>
      <c r="L162" s="601"/>
      <c r="M162" s="601"/>
      <c r="N162" s="601"/>
      <c r="O162" s="600"/>
      <c r="P162" s="600">
        <v>4</v>
      </c>
      <c r="Q162" s="600">
        <v>2</v>
      </c>
      <c r="R162" s="600"/>
      <c r="S162" s="600"/>
      <c r="T162" s="600">
        <v>1</v>
      </c>
      <c r="U162" s="600">
        <v>1</v>
      </c>
      <c r="V162" s="600">
        <v>1</v>
      </c>
      <c r="W162" s="600">
        <v>1</v>
      </c>
      <c r="X162" s="600"/>
      <c r="Y162" s="600" t="s">
        <v>1695</v>
      </c>
      <c r="Z162" s="600">
        <v>0</v>
      </c>
      <c r="AA162" s="600" t="s">
        <v>1564</v>
      </c>
      <c r="AB162" s="600" t="s">
        <v>1598</v>
      </c>
      <c r="AC162" s="600" t="s">
        <v>1561</v>
      </c>
      <c r="AD162" s="600">
        <v>0</v>
      </c>
      <c r="AE162" s="600">
        <v>0</v>
      </c>
      <c r="AF162" s="600">
        <v>0</v>
      </c>
      <c r="AG162" s="600"/>
      <c r="AH162" s="600"/>
      <c r="AI162" s="600"/>
      <c r="AJ162" s="600"/>
    </row>
    <row r="163" spans="2:36" ht="30" hidden="1" x14ac:dyDescent="0.25">
      <c r="B163" s="602">
        <v>155</v>
      </c>
      <c r="C163" s="601" t="s">
        <v>212</v>
      </c>
      <c r="D163" s="600" t="s">
        <v>211</v>
      </c>
      <c r="E163" s="605" t="s">
        <v>6400</v>
      </c>
      <c r="F163" s="600" t="s">
        <v>1104</v>
      </c>
      <c r="G163" s="605"/>
      <c r="H163" s="600"/>
      <c r="I163" s="600" t="s">
        <v>214</v>
      </c>
      <c r="J163" s="604">
        <v>1</v>
      </c>
      <c r="K163" s="600" t="s">
        <v>289</v>
      </c>
      <c r="L163" s="601"/>
      <c r="M163" s="601" t="s">
        <v>6443</v>
      </c>
      <c r="N163" s="601" t="s">
        <v>2488</v>
      </c>
      <c r="O163" s="600" t="s">
        <v>659</v>
      </c>
      <c r="P163" s="600">
        <v>3</v>
      </c>
      <c r="Q163" s="600">
        <v>1</v>
      </c>
      <c r="R163" s="600"/>
      <c r="S163" s="600"/>
      <c r="T163" s="600">
        <v>1</v>
      </c>
      <c r="U163" s="600">
        <v>1</v>
      </c>
      <c r="V163" s="600">
        <v>1</v>
      </c>
      <c r="W163" s="600">
        <v>1</v>
      </c>
      <c r="X163" s="600"/>
      <c r="Y163" s="600" t="s">
        <v>1695</v>
      </c>
      <c r="Z163" s="600">
        <v>0</v>
      </c>
      <c r="AA163" s="600" t="s">
        <v>1564</v>
      </c>
      <c r="AB163" s="600" t="s">
        <v>1595</v>
      </c>
      <c r="AC163" s="600" t="s">
        <v>1561</v>
      </c>
      <c r="AD163" s="600">
        <v>0</v>
      </c>
      <c r="AE163" s="600">
        <v>0</v>
      </c>
      <c r="AF163" s="600">
        <v>0</v>
      </c>
      <c r="AG163" s="600"/>
      <c r="AH163" s="600"/>
      <c r="AI163" s="600"/>
      <c r="AJ163" s="600"/>
    </row>
    <row r="164" spans="2:36" hidden="1" x14ac:dyDescent="0.25">
      <c r="B164" s="602">
        <v>156</v>
      </c>
      <c r="C164" s="601" t="s">
        <v>6376</v>
      </c>
      <c r="D164" s="600" t="s">
        <v>728</v>
      </c>
      <c r="E164" s="605" t="s">
        <v>2629</v>
      </c>
      <c r="F164" s="600" t="s">
        <v>1105</v>
      </c>
      <c r="G164" s="605"/>
      <c r="H164" s="600" t="s">
        <v>813</v>
      </c>
      <c r="I164" s="600" t="s">
        <v>723</v>
      </c>
      <c r="J164" s="604">
        <v>0</v>
      </c>
      <c r="K164" s="405" t="s">
        <v>813</v>
      </c>
      <c r="L164" s="601"/>
      <c r="M164" s="601"/>
      <c r="N164" s="601"/>
      <c r="O164" s="600" t="s">
        <v>665</v>
      </c>
      <c r="P164" s="600">
        <v>2</v>
      </c>
      <c r="Q164" s="600">
        <v>0</v>
      </c>
      <c r="R164" s="600"/>
      <c r="S164" s="600"/>
      <c r="T164" s="600">
        <v>1</v>
      </c>
      <c r="U164" s="600">
        <v>1</v>
      </c>
      <c r="V164" s="600">
        <v>1</v>
      </c>
      <c r="W164" s="600">
        <v>1</v>
      </c>
      <c r="X164" s="600"/>
      <c r="Y164" s="600" t="s">
        <v>8</v>
      </c>
      <c r="Z164" s="600">
        <v>0</v>
      </c>
      <c r="AA164" s="600" t="s">
        <v>1590</v>
      </c>
      <c r="AB164" s="600" t="s">
        <v>1578</v>
      </c>
      <c r="AC164" s="600">
        <v>0</v>
      </c>
      <c r="AD164" s="600">
        <v>0</v>
      </c>
      <c r="AE164" s="600">
        <v>0</v>
      </c>
      <c r="AF164" s="600">
        <v>0</v>
      </c>
      <c r="AG164" s="600"/>
      <c r="AH164" s="600"/>
      <c r="AI164" s="600"/>
      <c r="AJ164" s="600"/>
    </row>
    <row r="165" spans="2:36" hidden="1" x14ac:dyDescent="0.25">
      <c r="B165" s="602">
        <v>157</v>
      </c>
      <c r="C165" s="601" t="s">
        <v>237</v>
      </c>
      <c r="D165" s="600" t="s">
        <v>236</v>
      </c>
      <c r="E165" s="605" t="s">
        <v>2178</v>
      </c>
      <c r="F165" s="600" t="s">
        <v>1104</v>
      </c>
      <c r="G165" s="605"/>
      <c r="H165" s="600" t="s">
        <v>813</v>
      </c>
      <c r="I165" s="600" t="s">
        <v>214</v>
      </c>
      <c r="J165" s="604">
        <v>0</v>
      </c>
      <c r="K165" s="600" t="s">
        <v>289</v>
      </c>
      <c r="L165" s="601"/>
      <c r="M165" s="601"/>
      <c r="N165" s="601"/>
      <c r="O165" s="600">
        <v>8</v>
      </c>
      <c r="P165" s="600">
        <v>1</v>
      </c>
      <c r="Q165" s="600">
        <v>2</v>
      </c>
      <c r="R165" s="600"/>
      <c r="S165" s="600"/>
      <c r="T165" s="600">
        <v>1</v>
      </c>
      <c r="U165" s="600">
        <v>1</v>
      </c>
      <c r="V165" s="600">
        <v>1</v>
      </c>
      <c r="W165" s="600">
        <v>1</v>
      </c>
      <c r="X165" s="600"/>
      <c r="Y165" s="600" t="s">
        <v>1695</v>
      </c>
      <c r="Z165" s="600">
        <v>0</v>
      </c>
      <c r="AA165" s="600"/>
      <c r="AB165" s="600"/>
      <c r="AC165" s="600"/>
      <c r="AD165" s="600"/>
      <c r="AE165" s="600"/>
      <c r="AF165" s="600"/>
      <c r="AG165" s="600"/>
      <c r="AH165" s="600"/>
      <c r="AI165" s="600"/>
      <c r="AJ165" s="600"/>
    </row>
    <row r="166" spans="2:36" hidden="1" x14ac:dyDescent="0.25">
      <c r="B166" s="602">
        <v>158</v>
      </c>
      <c r="C166" s="605" t="s">
        <v>487</v>
      </c>
      <c r="D166" s="405" t="s">
        <v>486</v>
      </c>
      <c r="E166" s="605" t="s">
        <v>2177</v>
      </c>
      <c r="F166" s="600" t="s">
        <v>1104</v>
      </c>
      <c r="G166" s="605"/>
      <c r="H166" s="600"/>
      <c r="I166" s="405" t="s">
        <v>214</v>
      </c>
      <c r="J166" s="604">
        <v>1</v>
      </c>
      <c r="K166" s="600" t="s">
        <v>1238</v>
      </c>
      <c r="L166" s="601"/>
      <c r="M166" s="601"/>
      <c r="N166" s="601"/>
      <c r="O166" s="600">
        <v>33</v>
      </c>
      <c r="P166" s="600">
        <v>2</v>
      </c>
      <c r="Q166" s="600">
        <v>2</v>
      </c>
      <c r="R166" s="600"/>
      <c r="S166" s="600"/>
      <c r="T166" s="600">
        <v>1</v>
      </c>
      <c r="U166" s="600">
        <v>1</v>
      </c>
      <c r="V166" s="600">
        <v>1</v>
      </c>
      <c r="W166" s="600">
        <v>1</v>
      </c>
      <c r="X166" s="600"/>
      <c r="Y166" s="600" t="s">
        <v>663</v>
      </c>
      <c r="Z166" s="600">
        <v>0</v>
      </c>
      <c r="AA166" s="600"/>
      <c r="AB166" s="600"/>
      <c r="AC166" s="600"/>
      <c r="AD166" s="600"/>
      <c r="AE166" s="600"/>
      <c r="AF166" s="600"/>
      <c r="AG166" s="600"/>
      <c r="AH166" s="600"/>
      <c r="AI166" s="600"/>
      <c r="AJ166" s="405"/>
    </row>
    <row r="167" spans="2:36" hidden="1" x14ac:dyDescent="0.25">
      <c r="B167" s="602">
        <v>159</v>
      </c>
      <c r="C167" s="601" t="s">
        <v>235</v>
      </c>
      <c r="D167" s="600" t="s">
        <v>234</v>
      </c>
      <c r="E167" s="605" t="s">
        <v>2179</v>
      </c>
      <c r="F167" s="600" t="s">
        <v>1103</v>
      </c>
      <c r="G167" s="605"/>
      <c r="H167" s="600" t="s">
        <v>813</v>
      </c>
      <c r="I167" s="600" t="s">
        <v>274</v>
      </c>
      <c r="J167" s="604">
        <v>0</v>
      </c>
      <c r="K167" s="405" t="s">
        <v>813</v>
      </c>
      <c r="L167" s="601"/>
      <c r="M167" s="601"/>
      <c r="N167" s="601"/>
      <c r="O167" s="600">
        <v>12</v>
      </c>
      <c r="P167" s="600">
        <v>2</v>
      </c>
      <c r="Q167" s="600">
        <v>2</v>
      </c>
      <c r="R167" s="600"/>
      <c r="S167" s="600"/>
      <c r="T167" s="600">
        <v>1</v>
      </c>
      <c r="U167" s="600">
        <v>1</v>
      </c>
      <c r="V167" s="600">
        <v>1</v>
      </c>
      <c r="W167" s="600">
        <v>1</v>
      </c>
      <c r="X167" s="600"/>
      <c r="Y167" s="600" t="s">
        <v>1695</v>
      </c>
      <c r="Z167" s="600">
        <v>0</v>
      </c>
      <c r="AA167" s="600"/>
      <c r="AB167" s="600"/>
      <c r="AC167" s="600"/>
      <c r="AD167" s="600"/>
      <c r="AE167" s="600"/>
      <c r="AF167" s="600"/>
      <c r="AG167" s="600"/>
      <c r="AH167" s="600"/>
      <c r="AI167" s="600"/>
      <c r="AJ167" s="600"/>
    </row>
    <row r="168" spans="2:36" ht="45" hidden="1" x14ac:dyDescent="0.25">
      <c r="B168" s="602">
        <v>160</v>
      </c>
      <c r="C168" s="601" t="s">
        <v>2261</v>
      </c>
      <c r="D168" s="600" t="s">
        <v>176</v>
      </c>
      <c r="E168" s="605" t="s">
        <v>2173</v>
      </c>
      <c r="F168" s="600" t="s">
        <v>1104</v>
      </c>
      <c r="G168" s="605"/>
      <c r="H168" s="600"/>
      <c r="I168" s="600" t="s">
        <v>214</v>
      </c>
      <c r="J168" s="604">
        <v>1</v>
      </c>
      <c r="K168" s="600" t="s">
        <v>289</v>
      </c>
      <c r="L168" s="601" t="s">
        <v>6502</v>
      </c>
      <c r="M168" s="601"/>
      <c r="N168" s="601" t="s">
        <v>2489</v>
      </c>
      <c r="O168" s="600"/>
      <c r="P168" s="600">
        <v>4</v>
      </c>
      <c r="Q168" s="600">
        <v>1</v>
      </c>
      <c r="R168" s="600"/>
      <c r="S168" s="600"/>
      <c r="T168" s="600">
        <v>1</v>
      </c>
      <c r="U168" s="600">
        <v>0</v>
      </c>
      <c r="V168" s="600">
        <v>1</v>
      </c>
      <c r="W168" s="600">
        <v>1</v>
      </c>
      <c r="X168" s="600"/>
      <c r="Y168" s="600" t="s">
        <v>663</v>
      </c>
      <c r="Z168" s="600">
        <v>0</v>
      </c>
      <c r="AA168" s="600" t="s">
        <v>1564</v>
      </c>
      <c r="AB168" s="600" t="s">
        <v>1579</v>
      </c>
      <c r="AC168" s="600" t="s">
        <v>1561</v>
      </c>
      <c r="AD168" s="600">
        <v>0</v>
      </c>
      <c r="AE168" s="600">
        <v>0</v>
      </c>
      <c r="AF168" s="600">
        <v>0</v>
      </c>
      <c r="AG168" s="600"/>
      <c r="AH168" s="600"/>
      <c r="AI168" s="600"/>
      <c r="AJ168" s="600"/>
    </row>
    <row r="169" spans="2:36" ht="75" hidden="1" x14ac:dyDescent="0.25">
      <c r="B169" s="602">
        <v>161</v>
      </c>
      <c r="C169" s="601" t="s">
        <v>1599</v>
      </c>
      <c r="D169" s="600" t="s">
        <v>200</v>
      </c>
      <c r="E169" s="605" t="s">
        <v>2198</v>
      </c>
      <c r="F169" s="600" t="s">
        <v>1104</v>
      </c>
      <c r="G169" s="605"/>
      <c r="H169" s="600" t="s">
        <v>813</v>
      </c>
      <c r="I169" s="600" t="s">
        <v>214</v>
      </c>
      <c r="J169" s="604">
        <v>0</v>
      </c>
      <c r="K169" s="600" t="s">
        <v>289</v>
      </c>
      <c r="L169" s="601" t="s">
        <v>6498</v>
      </c>
      <c r="M169" s="601"/>
      <c r="N169" s="601" t="s">
        <v>2490</v>
      </c>
      <c r="O169" s="600"/>
      <c r="P169" s="600">
        <v>5</v>
      </c>
      <c r="Q169" s="600">
        <v>1</v>
      </c>
      <c r="R169" s="600"/>
      <c r="S169" s="600">
        <v>1</v>
      </c>
      <c r="T169" s="600">
        <v>1</v>
      </c>
      <c r="U169" s="600">
        <v>1</v>
      </c>
      <c r="V169" s="600">
        <v>1</v>
      </c>
      <c r="W169" s="600">
        <v>1</v>
      </c>
      <c r="X169" s="600"/>
      <c r="Y169" s="600" t="s">
        <v>1695</v>
      </c>
      <c r="Z169" s="600">
        <v>0</v>
      </c>
      <c r="AA169" s="600" t="s">
        <v>1564</v>
      </c>
      <c r="AB169" s="600" t="s">
        <v>1563</v>
      </c>
      <c r="AC169" s="600" t="s">
        <v>1561</v>
      </c>
      <c r="AD169" s="600">
        <v>0</v>
      </c>
      <c r="AE169" s="600" t="s">
        <v>1590</v>
      </c>
      <c r="AF169" s="600">
        <v>0</v>
      </c>
      <c r="AG169" s="600"/>
      <c r="AH169" s="600"/>
      <c r="AI169" s="600"/>
      <c r="AJ169" s="600"/>
    </row>
    <row r="170" spans="2:36" ht="120" hidden="1" x14ac:dyDescent="0.25">
      <c r="B170" s="602">
        <v>162</v>
      </c>
      <c r="C170" s="601" t="s">
        <v>6448</v>
      </c>
      <c r="D170" s="600" t="s">
        <v>48</v>
      </c>
      <c r="E170" s="605" t="s">
        <v>2240</v>
      </c>
      <c r="F170" s="600" t="s">
        <v>1104</v>
      </c>
      <c r="G170" s="605"/>
      <c r="H170" s="600" t="s">
        <v>813</v>
      </c>
      <c r="I170" s="600" t="s">
        <v>280</v>
      </c>
      <c r="J170" s="604">
        <v>0</v>
      </c>
      <c r="K170" s="600" t="s">
        <v>1223</v>
      </c>
      <c r="L170" s="601"/>
      <c r="M170" s="638" t="s">
        <v>6449</v>
      </c>
      <c r="N170" s="601" t="s">
        <v>2243</v>
      </c>
      <c r="O170" s="600">
        <v>17</v>
      </c>
      <c r="P170" s="600">
        <v>5</v>
      </c>
      <c r="Q170" s="600">
        <v>2</v>
      </c>
      <c r="R170" s="600"/>
      <c r="S170" s="600"/>
      <c r="T170" s="600">
        <v>1</v>
      </c>
      <c r="U170" s="600">
        <v>1</v>
      </c>
      <c r="V170" s="600">
        <v>1</v>
      </c>
      <c r="W170" s="600">
        <v>1</v>
      </c>
      <c r="X170" s="600"/>
      <c r="Y170" s="600" t="s">
        <v>1695</v>
      </c>
      <c r="Z170" s="600">
        <v>0</v>
      </c>
      <c r="AA170" s="600" t="s">
        <v>1564</v>
      </c>
      <c r="AB170" s="600" t="s">
        <v>1566</v>
      </c>
      <c r="AC170" s="600" t="s">
        <v>1561</v>
      </c>
      <c r="AD170" s="600">
        <v>0</v>
      </c>
      <c r="AE170" s="600">
        <v>0</v>
      </c>
      <c r="AF170" s="600">
        <v>0</v>
      </c>
      <c r="AG170" s="600"/>
      <c r="AH170" s="600"/>
      <c r="AI170" s="600"/>
      <c r="AJ170" s="600"/>
    </row>
    <row r="171" spans="2:36" hidden="1" x14ac:dyDescent="0.25">
      <c r="B171" s="602">
        <v>163</v>
      </c>
      <c r="C171" s="601" t="s">
        <v>96</v>
      </c>
      <c r="D171" s="600" t="s">
        <v>95</v>
      </c>
      <c r="E171" s="605" t="s">
        <v>2167</v>
      </c>
      <c r="F171" s="600" t="s">
        <v>1104</v>
      </c>
      <c r="G171" s="605"/>
      <c r="H171" s="600" t="s">
        <v>813</v>
      </c>
      <c r="I171" s="600" t="s">
        <v>214</v>
      </c>
      <c r="J171" s="604">
        <v>0</v>
      </c>
      <c r="K171" s="600" t="s">
        <v>1233</v>
      </c>
      <c r="L171" s="601"/>
      <c r="M171" s="601"/>
      <c r="N171" s="601" t="s">
        <v>2491</v>
      </c>
      <c r="O171" s="600">
        <v>9</v>
      </c>
      <c r="P171" s="600">
        <v>3</v>
      </c>
      <c r="Q171" s="600">
        <v>0</v>
      </c>
      <c r="R171" s="600"/>
      <c r="S171" s="600"/>
      <c r="T171" s="600">
        <v>1</v>
      </c>
      <c r="U171" s="600">
        <v>1</v>
      </c>
      <c r="V171" s="600">
        <v>1</v>
      </c>
      <c r="W171" s="600">
        <v>1</v>
      </c>
      <c r="X171" s="600"/>
      <c r="Y171" s="600" t="s">
        <v>663</v>
      </c>
      <c r="Z171" s="600">
        <v>0</v>
      </c>
      <c r="AA171" s="600"/>
      <c r="AB171" s="600"/>
      <c r="AC171" s="600"/>
      <c r="AD171" s="600"/>
      <c r="AE171" s="600"/>
      <c r="AF171" s="600"/>
      <c r="AG171" s="600"/>
      <c r="AH171" s="600"/>
      <c r="AI171" s="600"/>
      <c r="AJ171" s="600"/>
    </row>
    <row r="172" spans="2:36" hidden="1" x14ac:dyDescent="0.25">
      <c r="B172" s="602">
        <v>164</v>
      </c>
      <c r="C172" s="601" t="s">
        <v>606</v>
      </c>
      <c r="D172" s="600" t="s">
        <v>607</v>
      </c>
      <c r="E172" s="605" t="s">
        <v>2176</v>
      </c>
      <c r="F172" s="600" t="s">
        <v>1104</v>
      </c>
      <c r="G172" s="605"/>
      <c r="H172" s="600"/>
      <c r="I172" s="600" t="s">
        <v>214</v>
      </c>
      <c r="J172" s="604">
        <v>1</v>
      </c>
      <c r="K172" s="600" t="s">
        <v>289</v>
      </c>
      <c r="L172" s="601"/>
      <c r="M172" s="601"/>
      <c r="N172" s="601"/>
      <c r="O172" s="600"/>
      <c r="P172" s="600">
        <v>6</v>
      </c>
      <c r="Q172" s="600">
        <v>0</v>
      </c>
      <c r="R172" s="600"/>
      <c r="S172" s="600"/>
      <c r="T172" s="600">
        <v>1</v>
      </c>
      <c r="U172" s="600">
        <v>1</v>
      </c>
      <c r="V172" s="600">
        <v>1</v>
      </c>
      <c r="W172" s="600">
        <v>1</v>
      </c>
      <c r="X172" s="600"/>
      <c r="Y172" s="600" t="s">
        <v>1243</v>
      </c>
      <c r="Z172" s="600">
        <v>0</v>
      </c>
      <c r="AA172" s="600"/>
      <c r="AB172" s="600"/>
      <c r="AC172" s="600"/>
      <c r="AD172" s="600"/>
      <c r="AE172" s="600"/>
      <c r="AF172" s="600"/>
      <c r="AG172" s="600"/>
      <c r="AH172" s="600"/>
      <c r="AI172" s="600"/>
      <c r="AJ172" s="600"/>
    </row>
    <row r="173" spans="2:36" hidden="1" x14ac:dyDescent="0.25">
      <c r="B173" s="602">
        <v>165</v>
      </c>
      <c r="C173" s="601" t="s">
        <v>83</v>
      </c>
      <c r="D173" s="600" t="s">
        <v>588</v>
      </c>
      <c r="E173" s="605" t="s">
        <v>2182</v>
      </c>
      <c r="F173" s="600" t="s">
        <v>1103</v>
      </c>
      <c r="G173" s="605"/>
      <c r="H173" s="600"/>
      <c r="I173" s="600" t="s">
        <v>214</v>
      </c>
      <c r="J173" s="604">
        <v>1</v>
      </c>
      <c r="K173" s="600" t="s">
        <v>289</v>
      </c>
      <c r="L173" s="601"/>
      <c r="M173" s="601"/>
      <c r="N173" s="601"/>
      <c r="O173" s="600">
        <v>12</v>
      </c>
      <c r="P173" s="600">
        <v>4</v>
      </c>
      <c r="Q173" s="600">
        <v>2</v>
      </c>
      <c r="R173" s="600"/>
      <c r="S173" s="600"/>
      <c r="T173" s="600">
        <v>1</v>
      </c>
      <c r="U173" s="600">
        <v>1</v>
      </c>
      <c r="V173" s="600">
        <v>1</v>
      </c>
      <c r="W173" s="600">
        <v>1</v>
      </c>
      <c r="X173" s="600"/>
      <c r="Y173" s="600" t="s">
        <v>1695</v>
      </c>
      <c r="Z173" s="600">
        <v>0</v>
      </c>
      <c r="AA173" s="600"/>
      <c r="AB173" s="600"/>
      <c r="AC173" s="600"/>
      <c r="AD173" s="600"/>
      <c r="AE173" s="600"/>
      <c r="AF173" s="600"/>
      <c r="AG173" s="600"/>
      <c r="AH173" s="600"/>
      <c r="AI173" s="600"/>
      <c r="AJ173" s="600"/>
    </row>
    <row r="174" spans="2:36" hidden="1" x14ac:dyDescent="0.25">
      <c r="B174" s="602">
        <v>166</v>
      </c>
      <c r="C174" s="601" t="s">
        <v>82</v>
      </c>
      <c r="D174" s="600" t="s">
        <v>81</v>
      </c>
      <c r="E174" s="605" t="s">
        <v>2181</v>
      </c>
      <c r="F174" s="600" t="s">
        <v>1104</v>
      </c>
      <c r="G174" s="605"/>
      <c r="H174" s="600" t="s">
        <v>813</v>
      </c>
      <c r="I174" s="600" t="s">
        <v>214</v>
      </c>
      <c r="J174" s="604">
        <v>0</v>
      </c>
      <c r="K174" s="600" t="s">
        <v>736</v>
      </c>
      <c r="L174" s="601"/>
      <c r="M174" s="601"/>
      <c r="N174" s="601"/>
      <c r="O174" s="600">
        <v>22</v>
      </c>
      <c r="P174" s="600">
        <v>4</v>
      </c>
      <c r="Q174" s="600">
        <v>3</v>
      </c>
      <c r="R174" s="600"/>
      <c r="S174" s="600"/>
      <c r="T174" s="600">
        <v>1</v>
      </c>
      <c r="U174" s="600">
        <v>1</v>
      </c>
      <c r="V174" s="600">
        <v>1</v>
      </c>
      <c r="W174" s="600">
        <v>1</v>
      </c>
      <c r="X174" s="600"/>
      <c r="Y174" s="600" t="s">
        <v>1695</v>
      </c>
      <c r="Z174" s="600">
        <v>0</v>
      </c>
      <c r="AA174" s="600"/>
      <c r="AB174" s="600"/>
      <c r="AC174" s="600"/>
      <c r="AD174" s="600"/>
      <c r="AE174" s="600"/>
      <c r="AF174" s="600"/>
      <c r="AG174" s="600"/>
      <c r="AH174" s="600"/>
      <c r="AI174" s="600"/>
      <c r="AJ174" s="600"/>
    </row>
    <row r="175" spans="2:36" hidden="1" x14ac:dyDescent="0.25">
      <c r="B175" s="602">
        <v>167</v>
      </c>
      <c r="C175" s="601" t="s">
        <v>80</v>
      </c>
      <c r="D175" s="600" t="s">
        <v>79</v>
      </c>
      <c r="E175" s="605" t="s">
        <v>2183</v>
      </c>
      <c r="F175" s="600" t="s">
        <v>1104</v>
      </c>
      <c r="G175" s="605"/>
      <c r="H175" s="600" t="s">
        <v>813</v>
      </c>
      <c r="I175" s="600" t="s">
        <v>214</v>
      </c>
      <c r="J175" s="604">
        <v>0</v>
      </c>
      <c r="K175" s="600" t="s">
        <v>743</v>
      </c>
      <c r="L175" s="601"/>
      <c r="M175" s="601"/>
      <c r="N175" s="601"/>
      <c r="O175" s="600"/>
      <c r="P175" s="600">
        <v>4</v>
      </c>
      <c r="Q175" s="600">
        <v>3</v>
      </c>
      <c r="R175" s="600"/>
      <c r="S175" s="600">
        <v>1</v>
      </c>
      <c r="T175" s="600">
        <v>1</v>
      </c>
      <c r="U175" s="600">
        <v>1</v>
      </c>
      <c r="V175" s="600">
        <v>1</v>
      </c>
      <c r="W175" s="600">
        <v>1</v>
      </c>
      <c r="X175" s="600"/>
      <c r="Y175" s="600" t="s">
        <v>663</v>
      </c>
      <c r="Z175" s="600"/>
      <c r="AA175" s="600"/>
      <c r="AB175" s="600"/>
      <c r="AC175" s="600"/>
      <c r="AD175" s="600"/>
      <c r="AE175" s="600"/>
      <c r="AF175" s="600"/>
      <c r="AG175" s="600"/>
      <c r="AH175" s="600"/>
      <c r="AI175" s="600"/>
      <c r="AJ175" s="600"/>
    </row>
    <row r="176" spans="2:36" hidden="1" x14ac:dyDescent="0.25">
      <c r="B176" s="602">
        <v>168</v>
      </c>
      <c r="C176" s="601" t="s">
        <v>1409</v>
      </c>
      <c r="D176" s="600" t="s">
        <v>1408</v>
      </c>
      <c r="E176" s="605" t="s">
        <v>2180</v>
      </c>
      <c r="F176" s="600" t="s">
        <v>1104</v>
      </c>
      <c r="G176" s="605"/>
      <c r="H176" s="600" t="s">
        <v>813</v>
      </c>
      <c r="I176" s="600" t="s">
        <v>214</v>
      </c>
      <c r="J176" s="604">
        <v>0</v>
      </c>
      <c r="K176" s="600" t="s">
        <v>1527</v>
      </c>
      <c r="L176" s="601"/>
      <c r="M176" s="601"/>
      <c r="N176" s="601"/>
      <c r="O176" s="600"/>
      <c r="P176" s="600">
        <v>0</v>
      </c>
      <c r="Q176" s="600">
        <v>0</v>
      </c>
      <c r="R176" s="600"/>
      <c r="S176" s="600"/>
      <c r="T176" s="600">
        <v>1</v>
      </c>
      <c r="U176" s="600">
        <v>1</v>
      </c>
      <c r="V176" s="600">
        <v>1</v>
      </c>
      <c r="W176" s="600">
        <v>1</v>
      </c>
      <c r="X176" s="600"/>
      <c r="Y176" s="600" t="s">
        <v>1695</v>
      </c>
      <c r="Z176" s="600"/>
      <c r="AA176" s="600"/>
      <c r="AB176" s="600"/>
      <c r="AC176" s="600"/>
      <c r="AD176" s="600"/>
      <c r="AE176" s="600"/>
      <c r="AF176" s="600"/>
      <c r="AG176" s="600"/>
      <c r="AH176" s="600"/>
      <c r="AI176" s="600"/>
      <c r="AJ176" s="600"/>
    </row>
    <row r="177" spans="2:36" ht="30" hidden="1" x14ac:dyDescent="0.25">
      <c r="B177" s="602">
        <v>169</v>
      </c>
      <c r="C177" s="601" t="s">
        <v>2721</v>
      </c>
      <c r="D177" s="600" t="s">
        <v>1679</v>
      </c>
      <c r="E177" s="605"/>
      <c r="F177" s="600" t="s">
        <v>1105</v>
      </c>
      <c r="G177" s="605"/>
      <c r="H177" s="405"/>
      <c r="I177" s="405" t="s">
        <v>214</v>
      </c>
      <c r="J177" s="604" t="s">
        <v>2264</v>
      </c>
      <c r="K177" s="405" t="s">
        <v>2088</v>
      </c>
      <c r="L177" s="601"/>
      <c r="M177" s="601"/>
      <c r="N177" s="638" t="s">
        <v>2722</v>
      </c>
      <c r="O177" s="600" t="s">
        <v>825</v>
      </c>
      <c r="P177" s="611">
        <v>5</v>
      </c>
      <c r="Q177" s="611">
        <v>0</v>
      </c>
      <c r="R177" s="611"/>
      <c r="S177" s="600"/>
      <c r="T177" s="600">
        <v>1</v>
      </c>
      <c r="U177" s="600">
        <v>0</v>
      </c>
      <c r="V177" s="600">
        <v>1</v>
      </c>
      <c r="W177" s="600">
        <v>1</v>
      </c>
      <c r="X177" s="600"/>
      <c r="Y177" s="600" t="s">
        <v>8</v>
      </c>
      <c r="Z177" s="600"/>
      <c r="AA177" s="600"/>
      <c r="AB177" s="600"/>
      <c r="AC177" s="600"/>
      <c r="AD177" s="600"/>
      <c r="AE177" s="600"/>
      <c r="AF177" s="600"/>
      <c r="AG177" s="600"/>
      <c r="AH177" s="600"/>
      <c r="AI177" s="600"/>
      <c r="AJ177" s="600"/>
    </row>
    <row r="178" spans="2:36" hidden="1" x14ac:dyDescent="0.25">
      <c r="B178" s="602">
        <v>170</v>
      </c>
      <c r="C178" s="601" t="s">
        <v>1736</v>
      </c>
      <c r="D178" s="600" t="s">
        <v>1678</v>
      </c>
      <c r="E178" s="605"/>
      <c r="F178" s="600" t="s">
        <v>1105</v>
      </c>
      <c r="G178" s="605"/>
      <c r="H178" s="405"/>
      <c r="I178" s="405" t="s">
        <v>214</v>
      </c>
      <c r="J178" s="604" t="s">
        <v>2264</v>
      </c>
      <c r="K178" s="405" t="s">
        <v>2088</v>
      </c>
      <c r="L178" s="601"/>
      <c r="M178" s="601"/>
      <c r="N178" s="601"/>
      <c r="O178" s="600" t="s">
        <v>825</v>
      </c>
      <c r="P178" s="611">
        <v>4</v>
      </c>
      <c r="Q178" s="611">
        <v>1</v>
      </c>
      <c r="R178" s="611"/>
      <c r="S178" s="600"/>
      <c r="T178" s="600">
        <v>1</v>
      </c>
      <c r="U178" s="600">
        <v>0</v>
      </c>
      <c r="V178" s="600">
        <v>1</v>
      </c>
      <c r="W178" s="600">
        <v>1</v>
      </c>
      <c r="X178" s="600"/>
      <c r="Y178" s="600" t="s">
        <v>663</v>
      </c>
      <c r="Z178" s="600"/>
      <c r="AA178" s="600"/>
      <c r="AB178" s="600"/>
      <c r="AC178" s="600"/>
      <c r="AD178" s="600"/>
      <c r="AE178" s="600"/>
      <c r="AF178" s="600"/>
      <c r="AG178" s="600"/>
      <c r="AH178" s="600"/>
      <c r="AI178" s="600"/>
      <c r="AJ178" s="600"/>
    </row>
    <row r="179" spans="2:36" hidden="1" x14ac:dyDescent="0.25">
      <c r="B179" s="602">
        <v>171</v>
      </c>
      <c r="C179" s="601" t="s">
        <v>2723</v>
      </c>
      <c r="D179" s="600" t="s">
        <v>1677</v>
      </c>
      <c r="E179" s="605"/>
      <c r="F179" s="600" t="s">
        <v>1105</v>
      </c>
      <c r="G179" s="605"/>
      <c r="H179" s="405"/>
      <c r="I179" s="405" t="s">
        <v>214</v>
      </c>
      <c r="J179" s="604" t="s">
        <v>2264</v>
      </c>
      <c r="K179" s="405" t="s">
        <v>2088</v>
      </c>
      <c r="L179" s="601"/>
      <c r="M179" s="601"/>
      <c r="N179" s="601"/>
      <c r="O179" s="600" t="s">
        <v>825</v>
      </c>
      <c r="P179" s="611">
        <v>4</v>
      </c>
      <c r="Q179" s="611">
        <v>1</v>
      </c>
      <c r="R179" s="611"/>
      <c r="S179" s="600"/>
      <c r="T179" s="600">
        <v>1</v>
      </c>
      <c r="U179" s="600">
        <v>0</v>
      </c>
      <c r="V179" s="600">
        <v>1</v>
      </c>
      <c r="W179" s="600">
        <v>1</v>
      </c>
      <c r="X179" s="600"/>
      <c r="Y179" s="600" t="s">
        <v>8</v>
      </c>
      <c r="Z179" s="600"/>
      <c r="AA179" s="600"/>
      <c r="AB179" s="600"/>
      <c r="AC179" s="600"/>
      <c r="AD179" s="600"/>
      <c r="AE179" s="600"/>
      <c r="AF179" s="600"/>
      <c r="AG179" s="600"/>
      <c r="AH179" s="600"/>
      <c r="AI179" s="600"/>
      <c r="AJ179" s="600"/>
    </row>
    <row r="180" spans="2:36" hidden="1" x14ac:dyDescent="0.25">
      <c r="B180" s="602">
        <v>172</v>
      </c>
      <c r="C180" s="601" t="s">
        <v>2724</v>
      </c>
      <c r="D180" s="600" t="s">
        <v>1676</v>
      </c>
      <c r="E180" s="605"/>
      <c r="F180" s="600" t="s">
        <v>1105</v>
      </c>
      <c r="G180" s="605"/>
      <c r="H180" s="405"/>
      <c r="I180" s="405" t="s">
        <v>214</v>
      </c>
      <c r="J180" s="604" t="s">
        <v>2264</v>
      </c>
      <c r="K180" s="405" t="s">
        <v>2088</v>
      </c>
      <c r="L180" s="601"/>
      <c r="M180" s="601"/>
      <c r="N180" s="601"/>
      <c r="O180" s="600" t="s">
        <v>825</v>
      </c>
      <c r="P180" s="611">
        <v>4</v>
      </c>
      <c r="Q180" s="611">
        <v>1</v>
      </c>
      <c r="R180" s="611"/>
      <c r="S180" s="600"/>
      <c r="T180" s="600">
        <v>1</v>
      </c>
      <c r="U180" s="600">
        <v>0</v>
      </c>
      <c r="V180" s="600">
        <v>1</v>
      </c>
      <c r="W180" s="600">
        <v>1</v>
      </c>
      <c r="X180" s="600"/>
      <c r="Y180" s="600" t="s">
        <v>8</v>
      </c>
      <c r="Z180" s="600"/>
      <c r="AA180" s="600"/>
      <c r="AB180" s="600"/>
      <c r="AC180" s="600"/>
      <c r="AD180" s="600"/>
      <c r="AE180" s="600"/>
      <c r="AF180" s="600"/>
      <c r="AG180" s="600"/>
      <c r="AH180" s="600"/>
      <c r="AI180" s="600"/>
      <c r="AJ180" s="600"/>
    </row>
    <row r="181" spans="2:36" hidden="1" x14ac:dyDescent="0.25">
      <c r="B181" s="602">
        <v>173</v>
      </c>
      <c r="C181" s="601" t="s">
        <v>1389</v>
      </c>
      <c r="D181" s="600" t="s">
        <v>1680</v>
      </c>
      <c r="E181" s="605"/>
      <c r="F181" s="600" t="s">
        <v>1105</v>
      </c>
      <c r="G181" s="605"/>
      <c r="H181" s="405"/>
      <c r="I181" s="405" t="s">
        <v>214</v>
      </c>
      <c r="J181" s="604" t="s">
        <v>2264</v>
      </c>
      <c r="K181" s="405" t="s">
        <v>2088</v>
      </c>
      <c r="L181" s="601"/>
      <c r="M181" s="601"/>
      <c r="N181" s="601"/>
      <c r="O181" s="600" t="s">
        <v>825</v>
      </c>
      <c r="P181" s="611">
        <v>5</v>
      </c>
      <c r="Q181" s="611">
        <v>0</v>
      </c>
      <c r="R181" s="611"/>
      <c r="S181" s="600"/>
      <c r="T181" s="600">
        <v>1</v>
      </c>
      <c r="U181" s="600">
        <v>0</v>
      </c>
      <c r="V181" s="600">
        <v>1</v>
      </c>
      <c r="W181" s="600">
        <v>1</v>
      </c>
      <c r="X181" s="600"/>
      <c r="Y181" s="600" t="s">
        <v>663</v>
      </c>
      <c r="Z181" s="600"/>
      <c r="AA181" s="600"/>
      <c r="AB181" s="600"/>
      <c r="AC181" s="600"/>
      <c r="AD181" s="600"/>
      <c r="AE181" s="600"/>
      <c r="AF181" s="600"/>
      <c r="AG181" s="600"/>
      <c r="AH181" s="600"/>
      <c r="AI181" s="600"/>
      <c r="AJ181" s="600"/>
    </row>
    <row r="182" spans="2:36" ht="30" hidden="1" x14ac:dyDescent="0.25">
      <c r="B182" s="602">
        <v>174</v>
      </c>
      <c r="C182" s="601" t="s">
        <v>1392</v>
      </c>
      <c r="D182" s="600" t="s">
        <v>1683</v>
      </c>
      <c r="E182" s="605"/>
      <c r="F182" s="600" t="s">
        <v>1105</v>
      </c>
      <c r="G182" s="605"/>
      <c r="H182" s="405"/>
      <c r="I182" s="405" t="s">
        <v>214</v>
      </c>
      <c r="J182" s="604" t="s">
        <v>2264</v>
      </c>
      <c r="K182" s="405" t="s">
        <v>2088</v>
      </c>
      <c r="L182" s="601" t="s">
        <v>6521</v>
      </c>
      <c r="M182" s="601"/>
      <c r="N182" s="601"/>
      <c r="O182" s="600" t="s">
        <v>827</v>
      </c>
      <c r="P182" s="611">
        <v>1</v>
      </c>
      <c r="Q182" s="611">
        <v>0</v>
      </c>
      <c r="R182" s="611"/>
      <c r="S182" s="600"/>
      <c r="T182" s="600">
        <v>1</v>
      </c>
      <c r="U182" s="600"/>
      <c r="V182" s="600">
        <v>1</v>
      </c>
      <c r="W182" s="600">
        <v>1</v>
      </c>
      <c r="X182" s="600"/>
      <c r="Y182" s="600" t="s">
        <v>668</v>
      </c>
      <c r="Z182" s="600">
        <v>0</v>
      </c>
      <c r="AA182" s="600"/>
      <c r="AB182" s="600"/>
      <c r="AC182" s="600"/>
      <c r="AD182" s="600"/>
      <c r="AE182" s="600"/>
      <c r="AF182" s="600"/>
      <c r="AG182" s="600"/>
      <c r="AH182" s="600"/>
      <c r="AI182" s="600"/>
      <c r="AJ182" s="600"/>
    </row>
    <row r="183" spans="2:36" hidden="1" x14ac:dyDescent="0.25">
      <c r="B183" s="602">
        <v>175</v>
      </c>
      <c r="C183" s="601" t="s">
        <v>2725</v>
      </c>
      <c r="D183" s="600" t="s">
        <v>1682</v>
      </c>
      <c r="E183" s="605"/>
      <c r="F183" s="600" t="s">
        <v>1105</v>
      </c>
      <c r="G183" s="605"/>
      <c r="H183" s="405"/>
      <c r="I183" s="405" t="s">
        <v>214</v>
      </c>
      <c r="J183" s="604" t="s">
        <v>2264</v>
      </c>
      <c r="K183" s="405" t="s">
        <v>2088</v>
      </c>
      <c r="L183" s="601"/>
      <c r="M183" s="601"/>
      <c r="N183" s="601"/>
      <c r="O183" s="600" t="s">
        <v>827</v>
      </c>
      <c r="P183" s="611">
        <v>3</v>
      </c>
      <c r="Q183" s="611">
        <v>0</v>
      </c>
      <c r="R183" s="611"/>
      <c r="S183" s="600"/>
      <c r="T183" s="600">
        <v>1</v>
      </c>
      <c r="U183" s="600"/>
      <c r="V183" s="600">
        <v>1</v>
      </c>
      <c r="W183" s="600">
        <v>1</v>
      </c>
      <c r="X183" s="600"/>
      <c r="Y183" s="600" t="s">
        <v>663</v>
      </c>
      <c r="Z183" s="600">
        <v>0</v>
      </c>
      <c r="AA183" s="600"/>
      <c r="AB183" s="600"/>
      <c r="AC183" s="600"/>
      <c r="AD183" s="600"/>
      <c r="AE183" s="600"/>
      <c r="AF183" s="600"/>
      <c r="AG183" s="600"/>
      <c r="AH183" s="600"/>
      <c r="AI183" s="600"/>
      <c r="AJ183" s="600"/>
    </row>
    <row r="184" spans="2:36" ht="60" hidden="1" x14ac:dyDescent="0.25">
      <c r="B184" s="602">
        <v>176</v>
      </c>
      <c r="C184" s="601" t="s">
        <v>1684</v>
      </c>
      <c r="D184" s="600" t="s">
        <v>1685</v>
      </c>
      <c r="E184" s="605" t="s">
        <v>6523</v>
      </c>
      <c r="F184" s="600" t="s">
        <v>1103</v>
      </c>
      <c r="G184" s="605"/>
      <c r="H184" s="405"/>
      <c r="I184" s="405" t="s">
        <v>214</v>
      </c>
      <c r="J184" s="604" t="s">
        <v>2264</v>
      </c>
      <c r="K184" s="405" t="s">
        <v>2088</v>
      </c>
      <c r="L184" s="601" t="s">
        <v>6516</v>
      </c>
      <c r="M184" s="601"/>
      <c r="N184" s="601" t="s">
        <v>2698</v>
      </c>
      <c r="O184" s="600" t="s">
        <v>825</v>
      </c>
      <c r="P184" s="611">
        <v>5</v>
      </c>
      <c r="Q184" s="611">
        <v>2</v>
      </c>
      <c r="R184" s="611"/>
      <c r="S184" s="600"/>
      <c r="T184" s="600">
        <v>1</v>
      </c>
      <c r="U184" s="600">
        <v>1</v>
      </c>
      <c r="V184" s="600">
        <v>0</v>
      </c>
      <c r="W184" s="600">
        <v>1</v>
      </c>
      <c r="X184" s="600"/>
      <c r="Y184" s="600" t="s">
        <v>1686</v>
      </c>
      <c r="Z184" s="600">
        <v>0</v>
      </c>
      <c r="AA184" s="600"/>
      <c r="AB184" s="600"/>
      <c r="AC184" s="600"/>
      <c r="AD184" s="600"/>
      <c r="AE184" s="600"/>
      <c r="AF184" s="600"/>
      <c r="AG184" s="600"/>
      <c r="AH184" s="600"/>
      <c r="AI184" s="600"/>
      <c r="AJ184" s="600"/>
    </row>
    <row r="185" spans="2:36" hidden="1" x14ac:dyDescent="0.25">
      <c r="B185" s="602">
        <v>177</v>
      </c>
      <c r="C185" s="601" t="s">
        <v>1379</v>
      </c>
      <c r="D185" s="600" t="s">
        <v>1670</v>
      </c>
      <c r="E185" s="605"/>
      <c r="F185" s="600" t="s">
        <v>1105</v>
      </c>
      <c r="G185" s="605"/>
      <c r="H185" s="405"/>
      <c r="I185" s="405" t="s">
        <v>214</v>
      </c>
      <c r="J185" s="604" t="s">
        <v>2264</v>
      </c>
      <c r="K185" s="405" t="s">
        <v>2088</v>
      </c>
      <c r="L185" s="601"/>
      <c r="M185" s="601"/>
      <c r="N185" s="601"/>
      <c r="O185" s="600" t="s">
        <v>827</v>
      </c>
      <c r="P185" s="611">
        <v>5</v>
      </c>
      <c r="Q185" s="611">
        <v>0</v>
      </c>
      <c r="R185" s="611"/>
      <c r="S185" s="600"/>
      <c r="T185" s="600">
        <v>1</v>
      </c>
      <c r="U185" s="600">
        <v>0</v>
      </c>
      <c r="V185" s="600">
        <v>1</v>
      </c>
      <c r="W185" s="600">
        <v>1</v>
      </c>
      <c r="X185" s="600"/>
      <c r="Y185" s="600" t="s">
        <v>663</v>
      </c>
      <c r="Z185" s="600">
        <v>0</v>
      </c>
      <c r="AA185" s="600"/>
      <c r="AB185" s="600"/>
      <c r="AC185" s="600"/>
      <c r="AD185" s="600"/>
      <c r="AE185" s="600"/>
      <c r="AF185" s="600"/>
      <c r="AG185" s="600"/>
      <c r="AH185" s="600"/>
      <c r="AI185" s="600"/>
      <c r="AJ185" s="600"/>
    </row>
    <row r="186" spans="2:36" hidden="1" x14ac:dyDescent="0.25">
      <c r="B186" s="602">
        <v>178</v>
      </c>
      <c r="C186" s="601" t="s">
        <v>1657</v>
      </c>
      <c r="D186" s="600" t="s">
        <v>1658</v>
      </c>
      <c r="E186" s="605" t="s">
        <v>6524</v>
      </c>
      <c r="F186" s="600" t="s">
        <v>1103</v>
      </c>
      <c r="G186" s="605"/>
      <c r="H186" s="405"/>
      <c r="I186" s="405" t="s">
        <v>214</v>
      </c>
      <c r="J186" s="604" t="s">
        <v>2264</v>
      </c>
      <c r="K186" s="405" t="s">
        <v>2088</v>
      </c>
      <c r="L186" s="601"/>
      <c r="M186" s="601"/>
      <c r="N186" s="601"/>
      <c r="O186" s="600" t="s">
        <v>825</v>
      </c>
      <c r="P186" s="611">
        <v>7</v>
      </c>
      <c r="Q186" s="611">
        <v>1</v>
      </c>
      <c r="R186" s="611"/>
      <c r="S186" s="600">
        <v>1</v>
      </c>
      <c r="T186" s="600">
        <v>1</v>
      </c>
      <c r="U186" s="600">
        <v>1</v>
      </c>
      <c r="V186" s="600">
        <v>1</v>
      </c>
      <c r="W186" s="600">
        <v>1</v>
      </c>
      <c r="X186" s="600"/>
      <c r="Y186" s="600" t="s">
        <v>663</v>
      </c>
      <c r="Z186" s="600">
        <v>0</v>
      </c>
      <c r="AA186" s="600"/>
      <c r="AB186" s="600"/>
      <c r="AC186" s="600"/>
      <c r="AD186" s="600"/>
      <c r="AE186" s="600"/>
      <c r="AF186" s="600"/>
      <c r="AG186" s="600"/>
      <c r="AH186" s="600"/>
      <c r="AI186" s="600"/>
      <c r="AJ186" s="600"/>
    </row>
    <row r="187" spans="2:36" ht="30" hidden="1" x14ac:dyDescent="0.25">
      <c r="B187" s="602">
        <v>179</v>
      </c>
      <c r="C187" s="601" t="s">
        <v>1381</v>
      </c>
      <c r="D187" s="600" t="s">
        <v>1672</v>
      </c>
      <c r="E187" s="605"/>
      <c r="F187" s="600" t="s">
        <v>1105</v>
      </c>
      <c r="G187" s="605"/>
      <c r="H187" s="405"/>
      <c r="I187" s="405" t="s">
        <v>214</v>
      </c>
      <c r="J187" s="604" t="s">
        <v>2264</v>
      </c>
      <c r="K187" s="405" t="s">
        <v>2088</v>
      </c>
      <c r="L187" s="601"/>
      <c r="M187" s="601"/>
      <c r="N187" s="638" t="s">
        <v>2726</v>
      </c>
      <c r="O187" s="600" t="s">
        <v>827</v>
      </c>
      <c r="P187" s="611">
        <v>3</v>
      </c>
      <c r="Q187" s="611">
        <v>0</v>
      </c>
      <c r="R187" s="611"/>
      <c r="S187" s="600"/>
      <c r="T187" s="600">
        <v>1</v>
      </c>
      <c r="U187" s="600">
        <v>0</v>
      </c>
      <c r="V187" s="600">
        <v>1</v>
      </c>
      <c r="W187" s="600">
        <v>1</v>
      </c>
      <c r="X187" s="600"/>
      <c r="Y187" s="600" t="s">
        <v>663</v>
      </c>
      <c r="Z187" s="600">
        <v>0</v>
      </c>
      <c r="AA187" s="600"/>
      <c r="AB187" s="600"/>
      <c r="AC187" s="600"/>
      <c r="AD187" s="600"/>
      <c r="AE187" s="600"/>
      <c r="AF187" s="600"/>
      <c r="AG187" s="600"/>
      <c r="AH187" s="600"/>
      <c r="AI187" s="600"/>
      <c r="AJ187" s="600"/>
    </row>
    <row r="188" spans="2:36" hidden="1" x14ac:dyDescent="0.25">
      <c r="B188" s="602">
        <v>180</v>
      </c>
      <c r="C188" s="601" t="s">
        <v>1390</v>
      </c>
      <c r="D188" s="600" t="s">
        <v>1681</v>
      </c>
      <c r="E188" s="605"/>
      <c r="F188" s="600" t="s">
        <v>1105</v>
      </c>
      <c r="G188" s="605"/>
      <c r="H188" s="405"/>
      <c r="I188" s="405" t="s">
        <v>214</v>
      </c>
      <c r="J188" s="604" t="s">
        <v>2264</v>
      </c>
      <c r="K188" s="405" t="s">
        <v>2088</v>
      </c>
      <c r="L188" s="601"/>
      <c r="M188" s="601"/>
      <c r="N188" s="601"/>
      <c r="O188" s="600" t="s">
        <v>827</v>
      </c>
      <c r="P188" s="611">
        <v>0</v>
      </c>
      <c r="Q188" s="611">
        <v>0</v>
      </c>
      <c r="R188" s="611"/>
      <c r="S188" s="600">
        <v>1</v>
      </c>
      <c r="T188" s="600">
        <v>1</v>
      </c>
      <c r="U188" s="600">
        <v>0</v>
      </c>
      <c r="V188" s="600">
        <v>1</v>
      </c>
      <c r="W188" s="600">
        <v>1</v>
      </c>
      <c r="X188" s="600"/>
      <c r="Y188" s="600" t="s">
        <v>1686</v>
      </c>
      <c r="Z188" s="600">
        <v>0</v>
      </c>
      <c r="AA188" s="600"/>
      <c r="AB188" s="600"/>
      <c r="AC188" s="600"/>
      <c r="AD188" s="600"/>
      <c r="AE188" s="600"/>
      <c r="AF188" s="600"/>
      <c r="AG188" s="600"/>
      <c r="AH188" s="600"/>
      <c r="AI188" s="600"/>
      <c r="AJ188" s="600"/>
    </row>
    <row r="189" spans="2:36" hidden="1" x14ac:dyDescent="0.25">
      <c r="B189" s="602">
        <v>181</v>
      </c>
      <c r="C189" s="601" t="s">
        <v>1380</v>
      </c>
      <c r="D189" s="600" t="s">
        <v>1671</v>
      </c>
      <c r="E189" s="605"/>
      <c r="F189" s="600" t="s">
        <v>1105</v>
      </c>
      <c r="G189" s="605"/>
      <c r="H189" s="405"/>
      <c r="I189" s="405" t="s">
        <v>214</v>
      </c>
      <c r="J189" s="604" t="s">
        <v>2264</v>
      </c>
      <c r="K189" s="405" t="s">
        <v>2088</v>
      </c>
      <c r="L189" s="601"/>
      <c r="M189" s="601"/>
      <c r="N189" s="601"/>
      <c r="O189" s="600" t="s">
        <v>827</v>
      </c>
      <c r="P189" s="611">
        <v>3</v>
      </c>
      <c r="Q189" s="611">
        <v>0</v>
      </c>
      <c r="R189" s="611"/>
      <c r="S189" s="600"/>
      <c r="T189" s="600">
        <v>1</v>
      </c>
      <c r="U189" s="600">
        <v>0</v>
      </c>
      <c r="V189" s="600">
        <v>1</v>
      </c>
      <c r="W189" s="600">
        <v>1</v>
      </c>
      <c r="X189" s="600"/>
      <c r="Y189" s="600" t="s">
        <v>8</v>
      </c>
      <c r="Z189" s="600">
        <v>0</v>
      </c>
      <c r="AA189" s="600"/>
      <c r="AB189" s="600"/>
      <c r="AC189" s="600"/>
      <c r="AD189" s="600"/>
      <c r="AE189" s="600"/>
      <c r="AF189" s="600"/>
      <c r="AG189" s="600"/>
      <c r="AH189" s="600"/>
      <c r="AI189" s="600"/>
      <c r="AJ189" s="600"/>
    </row>
    <row r="190" spans="2:36" ht="45" hidden="1" x14ac:dyDescent="0.25">
      <c r="B190" s="602">
        <v>182</v>
      </c>
      <c r="C190" s="601" t="s">
        <v>1373</v>
      </c>
      <c r="D190" s="600" t="s">
        <v>1664</v>
      </c>
      <c r="E190" s="605" t="s">
        <v>6525</v>
      </c>
      <c r="F190" s="600" t="s">
        <v>1104</v>
      </c>
      <c r="G190" s="605"/>
      <c r="H190" s="405"/>
      <c r="I190" s="405" t="s">
        <v>214</v>
      </c>
      <c r="J190" s="604" t="s">
        <v>2264</v>
      </c>
      <c r="K190" s="405" t="s">
        <v>2088</v>
      </c>
      <c r="L190" s="601"/>
      <c r="M190" s="601"/>
      <c r="N190" s="601" t="s">
        <v>2686</v>
      </c>
      <c r="O190" s="600" t="s">
        <v>827</v>
      </c>
      <c r="P190" s="611">
        <v>4</v>
      </c>
      <c r="Q190" s="611">
        <v>2</v>
      </c>
      <c r="R190" s="611"/>
      <c r="S190" s="600"/>
      <c r="T190" s="600">
        <v>1</v>
      </c>
      <c r="U190" s="600">
        <v>0</v>
      </c>
      <c r="V190" s="600">
        <v>1</v>
      </c>
      <c r="W190" s="600">
        <v>1</v>
      </c>
      <c r="X190" s="600"/>
      <c r="Y190" s="600" t="s">
        <v>8</v>
      </c>
      <c r="Z190" s="600">
        <v>0</v>
      </c>
      <c r="AA190" s="600"/>
      <c r="AB190" s="600"/>
      <c r="AC190" s="600"/>
      <c r="AD190" s="600"/>
      <c r="AE190" s="600"/>
      <c r="AF190" s="600"/>
      <c r="AG190" s="600"/>
      <c r="AH190" s="600"/>
      <c r="AI190" s="600"/>
      <c r="AJ190" s="600"/>
    </row>
    <row r="191" spans="2:36" ht="60" hidden="1" x14ac:dyDescent="0.25">
      <c r="B191" s="602">
        <v>183</v>
      </c>
      <c r="C191" s="601" t="s">
        <v>1369</v>
      </c>
      <c r="D191" s="600" t="s">
        <v>1660</v>
      </c>
      <c r="E191" s="605"/>
      <c r="F191" s="600" t="s">
        <v>1104</v>
      </c>
      <c r="G191" s="605"/>
      <c r="H191" s="405"/>
      <c r="I191" s="405" t="s">
        <v>214</v>
      </c>
      <c r="J191" s="604" t="s">
        <v>2264</v>
      </c>
      <c r="K191" s="405" t="s">
        <v>2088</v>
      </c>
      <c r="L191" s="601" t="s">
        <v>6501</v>
      </c>
      <c r="M191" s="601"/>
      <c r="N191" s="638" t="s">
        <v>2687</v>
      </c>
      <c r="O191" s="600" t="s">
        <v>827</v>
      </c>
      <c r="P191" s="611">
        <v>1</v>
      </c>
      <c r="Q191" s="611">
        <v>1</v>
      </c>
      <c r="R191" s="611"/>
      <c r="S191" s="600"/>
      <c r="T191" s="600">
        <v>1</v>
      </c>
      <c r="U191" s="600">
        <v>0</v>
      </c>
      <c r="V191" s="600">
        <v>1</v>
      </c>
      <c r="W191" s="600">
        <v>1</v>
      </c>
      <c r="X191" s="600"/>
      <c r="Y191" s="600" t="s">
        <v>663</v>
      </c>
      <c r="Z191" s="600">
        <v>0</v>
      </c>
      <c r="AA191" s="600"/>
      <c r="AB191" s="600"/>
      <c r="AC191" s="600"/>
      <c r="AD191" s="600"/>
      <c r="AE191" s="600"/>
      <c r="AF191" s="600"/>
      <c r="AG191" s="600"/>
      <c r="AH191" s="600"/>
      <c r="AI191" s="600"/>
      <c r="AJ191" s="600"/>
    </row>
    <row r="192" spans="2:36" hidden="1" x14ac:dyDescent="0.25">
      <c r="B192" s="602">
        <v>184</v>
      </c>
      <c r="C192" s="601" t="s">
        <v>1370</v>
      </c>
      <c r="D192" s="600" t="s">
        <v>1661</v>
      </c>
      <c r="E192" s="605"/>
      <c r="F192" s="600" t="s">
        <v>1104</v>
      </c>
      <c r="G192" s="605"/>
      <c r="H192" s="405"/>
      <c r="I192" s="405" t="s">
        <v>214</v>
      </c>
      <c r="J192" s="604" t="s">
        <v>2264</v>
      </c>
      <c r="K192" s="405" t="s">
        <v>2088</v>
      </c>
      <c r="L192" s="601"/>
      <c r="M192" s="601"/>
      <c r="N192" s="601"/>
      <c r="O192" s="600" t="s">
        <v>825</v>
      </c>
      <c r="P192" s="611">
        <v>3</v>
      </c>
      <c r="Q192" s="611">
        <v>1</v>
      </c>
      <c r="R192" s="611"/>
      <c r="S192" s="600"/>
      <c r="T192" s="600">
        <v>1</v>
      </c>
      <c r="U192" s="600">
        <v>0</v>
      </c>
      <c r="V192" s="600">
        <v>1</v>
      </c>
      <c r="W192" s="600">
        <v>1</v>
      </c>
      <c r="X192" s="600"/>
      <c r="Y192" s="600" t="s">
        <v>663</v>
      </c>
      <c r="Z192" s="600">
        <v>0</v>
      </c>
      <c r="AA192" s="600"/>
      <c r="AB192" s="600"/>
      <c r="AC192" s="600"/>
      <c r="AD192" s="600"/>
      <c r="AE192" s="600"/>
      <c r="AF192" s="600"/>
      <c r="AG192" s="600"/>
      <c r="AH192" s="600"/>
      <c r="AI192" s="600"/>
      <c r="AJ192" s="600"/>
    </row>
    <row r="193" spans="2:36" ht="75" hidden="1" x14ac:dyDescent="0.25">
      <c r="B193" s="602">
        <v>185</v>
      </c>
      <c r="C193" s="601" t="s">
        <v>1358</v>
      </c>
      <c r="D193" s="600" t="s">
        <v>1505</v>
      </c>
      <c r="E193" s="612"/>
      <c r="F193" s="600" t="s">
        <v>1104</v>
      </c>
      <c r="G193" s="612"/>
      <c r="H193" s="405"/>
      <c r="I193" s="405" t="s">
        <v>214</v>
      </c>
      <c r="J193" s="604" t="s">
        <v>2264</v>
      </c>
      <c r="K193" s="405" t="s">
        <v>2088</v>
      </c>
      <c r="L193" s="638"/>
      <c r="M193" s="638" t="s">
        <v>6453</v>
      </c>
      <c r="N193" s="638" t="s">
        <v>2688</v>
      </c>
      <c r="O193" s="600" t="s">
        <v>825</v>
      </c>
      <c r="P193" s="611">
        <v>6</v>
      </c>
      <c r="Q193" s="611">
        <v>2</v>
      </c>
      <c r="R193" s="611"/>
      <c r="S193" s="600"/>
      <c r="T193" s="600">
        <v>1</v>
      </c>
      <c r="U193" s="600">
        <v>0</v>
      </c>
      <c r="V193" s="600">
        <v>1</v>
      </c>
      <c r="W193" s="600">
        <v>1</v>
      </c>
      <c r="X193" s="600"/>
      <c r="Y193" s="600" t="s">
        <v>1686</v>
      </c>
      <c r="Z193" s="600">
        <v>0</v>
      </c>
      <c r="AA193" s="600"/>
      <c r="AB193" s="600"/>
      <c r="AC193" s="600"/>
      <c r="AD193" s="600"/>
      <c r="AE193" s="600"/>
      <c r="AF193" s="600"/>
      <c r="AG193" s="600"/>
      <c r="AH193" s="600"/>
      <c r="AI193" s="600"/>
      <c r="AJ193" s="600"/>
    </row>
    <row r="194" spans="2:36" hidden="1" x14ac:dyDescent="0.25">
      <c r="B194" s="602">
        <v>186</v>
      </c>
      <c r="C194" s="601" t="s">
        <v>1378</v>
      </c>
      <c r="D194" s="600" t="s">
        <v>1669</v>
      </c>
      <c r="E194" s="605"/>
      <c r="F194" s="600" t="s">
        <v>1104</v>
      </c>
      <c r="G194" s="605"/>
      <c r="H194" s="405"/>
      <c r="I194" s="405" t="s">
        <v>214</v>
      </c>
      <c r="J194" s="604" t="s">
        <v>2264</v>
      </c>
      <c r="K194" s="405" t="s">
        <v>2088</v>
      </c>
      <c r="L194" s="601"/>
      <c r="M194" s="601"/>
      <c r="N194" s="638" t="s">
        <v>2689</v>
      </c>
      <c r="O194" s="600" t="s">
        <v>825</v>
      </c>
      <c r="P194" s="611">
        <v>3</v>
      </c>
      <c r="Q194" s="611">
        <v>0</v>
      </c>
      <c r="R194" s="611"/>
      <c r="S194" s="600"/>
      <c r="T194" s="600">
        <v>1</v>
      </c>
      <c r="U194" s="600">
        <v>0</v>
      </c>
      <c r="V194" s="600">
        <v>1</v>
      </c>
      <c r="W194" s="600">
        <v>1</v>
      </c>
      <c r="X194" s="600"/>
      <c r="Y194" s="600" t="s">
        <v>1686</v>
      </c>
      <c r="Z194" s="600">
        <v>0</v>
      </c>
      <c r="AA194" s="600"/>
      <c r="AB194" s="600"/>
      <c r="AC194" s="600"/>
      <c r="AD194" s="600"/>
      <c r="AE194" s="600"/>
      <c r="AF194" s="600"/>
      <c r="AG194" s="600"/>
      <c r="AH194" s="600"/>
      <c r="AI194" s="600"/>
      <c r="AJ194" s="600"/>
    </row>
    <row r="195" spans="2:36" ht="135" hidden="1" x14ac:dyDescent="0.25">
      <c r="B195" s="602">
        <v>187</v>
      </c>
      <c r="C195" s="601" t="s">
        <v>1655</v>
      </c>
      <c r="D195" s="600" t="s">
        <v>1656</v>
      </c>
      <c r="E195" s="605" t="s">
        <v>6526</v>
      </c>
      <c r="F195" s="600" t="s">
        <v>1104</v>
      </c>
      <c r="G195" s="605"/>
      <c r="H195" s="405"/>
      <c r="I195" s="405" t="s">
        <v>214</v>
      </c>
      <c r="J195" s="604" t="s">
        <v>2264</v>
      </c>
      <c r="K195" s="405" t="s">
        <v>2088</v>
      </c>
      <c r="L195" s="601"/>
      <c r="M195" s="601"/>
      <c r="N195" s="638" t="s">
        <v>2690</v>
      </c>
      <c r="O195" s="600" t="s">
        <v>828</v>
      </c>
      <c r="P195" s="611">
        <v>9</v>
      </c>
      <c r="Q195" s="611">
        <v>1</v>
      </c>
      <c r="R195" s="611"/>
      <c r="S195" s="600">
        <v>1</v>
      </c>
      <c r="T195" s="600">
        <v>1</v>
      </c>
      <c r="U195" s="600">
        <v>0</v>
      </c>
      <c r="V195" s="600">
        <v>1</v>
      </c>
      <c r="W195" s="600">
        <v>1</v>
      </c>
      <c r="X195" s="600"/>
      <c r="Y195" s="600" t="s">
        <v>1686</v>
      </c>
      <c r="Z195" s="600">
        <v>0</v>
      </c>
      <c r="AA195" s="600"/>
      <c r="AB195" s="600"/>
      <c r="AC195" s="600"/>
      <c r="AD195" s="600"/>
      <c r="AE195" s="600"/>
      <c r="AF195" s="600"/>
      <c r="AG195" s="600"/>
      <c r="AH195" s="600"/>
      <c r="AI195" s="600"/>
      <c r="AJ195" s="600"/>
    </row>
    <row r="196" spans="2:36" hidden="1" x14ac:dyDescent="0.25">
      <c r="B196" s="602">
        <v>188</v>
      </c>
      <c r="C196" s="601" t="s">
        <v>1382</v>
      </c>
      <c r="D196" s="600" t="s">
        <v>1673</v>
      </c>
      <c r="E196" s="605"/>
      <c r="F196" s="600" t="s">
        <v>1105</v>
      </c>
      <c r="G196" s="605"/>
      <c r="H196" s="405"/>
      <c r="I196" s="405" t="s">
        <v>214</v>
      </c>
      <c r="J196" s="604" t="s">
        <v>2264</v>
      </c>
      <c r="K196" s="405" t="s">
        <v>2088</v>
      </c>
      <c r="L196" s="601"/>
      <c r="M196" s="601"/>
      <c r="N196" s="601"/>
      <c r="O196" s="600" t="s">
        <v>827</v>
      </c>
      <c r="P196" s="611">
        <v>2</v>
      </c>
      <c r="Q196" s="611">
        <v>0</v>
      </c>
      <c r="R196" s="611"/>
      <c r="S196" s="600"/>
      <c r="T196" s="600">
        <v>1</v>
      </c>
      <c r="U196" s="600">
        <v>0</v>
      </c>
      <c r="V196" s="600">
        <v>1</v>
      </c>
      <c r="W196" s="600">
        <v>1</v>
      </c>
      <c r="X196" s="600"/>
      <c r="Y196" s="600" t="s">
        <v>663</v>
      </c>
      <c r="Z196" s="600">
        <v>0</v>
      </c>
      <c r="AA196" s="600"/>
      <c r="AB196" s="600"/>
      <c r="AC196" s="600"/>
      <c r="AD196" s="600"/>
      <c r="AE196" s="600"/>
      <c r="AF196" s="600"/>
      <c r="AG196" s="600"/>
      <c r="AH196" s="600"/>
      <c r="AI196" s="600"/>
      <c r="AJ196" s="600"/>
    </row>
    <row r="197" spans="2:36" ht="60" hidden="1" x14ac:dyDescent="0.25">
      <c r="B197" s="602">
        <v>189</v>
      </c>
      <c r="C197" s="601" t="s">
        <v>1693</v>
      </c>
      <c r="D197" s="600" t="s">
        <v>1494</v>
      </c>
      <c r="E197" s="605" t="s">
        <v>6527</v>
      </c>
      <c r="F197" s="600" t="s">
        <v>1103</v>
      </c>
      <c r="G197" s="605"/>
      <c r="H197" s="405"/>
      <c r="I197" s="405" t="s">
        <v>214</v>
      </c>
      <c r="J197" s="604" t="s">
        <v>2264</v>
      </c>
      <c r="K197" s="405" t="s">
        <v>2088</v>
      </c>
      <c r="L197" s="601"/>
      <c r="M197" s="601" t="s">
        <v>6469</v>
      </c>
      <c r="N197" s="601"/>
      <c r="O197" s="600" t="s">
        <v>827</v>
      </c>
      <c r="P197" s="611">
        <v>4</v>
      </c>
      <c r="Q197" s="611">
        <v>2</v>
      </c>
      <c r="R197" s="611"/>
      <c r="S197" s="600"/>
      <c r="T197" s="600">
        <v>1</v>
      </c>
      <c r="U197" s="600">
        <v>0</v>
      </c>
      <c r="V197" s="600">
        <v>1</v>
      </c>
      <c r="W197" s="600">
        <v>1</v>
      </c>
      <c r="X197" s="600"/>
      <c r="Y197" s="600" t="s">
        <v>1686</v>
      </c>
      <c r="Z197" s="600">
        <v>0</v>
      </c>
      <c r="AA197" s="600"/>
      <c r="AB197" s="600"/>
      <c r="AC197" s="600"/>
      <c r="AD197" s="600"/>
      <c r="AE197" s="600"/>
      <c r="AF197" s="600"/>
      <c r="AG197" s="600"/>
      <c r="AH197" s="600"/>
      <c r="AI197" s="600"/>
      <c r="AJ197" s="600"/>
    </row>
    <row r="198" spans="2:36" ht="30" hidden="1" x14ac:dyDescent="0.25">
      <c r="B198" s="602">
        <v>190</v>
      </c>
      <c r="C198" s="601" t="s">
        <v>1692</v>
      </c>
      <c r="D198" s="600" t="s">
        <v>1493</v>
      </c>
      <c r="E198" s="605" t="s">
        <v>6528</v>
      </c>
      <c r="F198" s="600" t="s">
        <v>1104</v>
      </c>
      <c r="G198" s="605"/>
      <c r="H198" s="405"/>
      <c r="I198" s="405" t="s">
        <v>214</v>
      </c>
      <c r="J198" s="604" t="s">
        <v>2264</v>
      </c>
      <c r="K198" s="405" t="s">
        <v>2088</v>
      </c>
      <c r="L198" s="601" t="s">
        <v>6520</v>
      </c>
      <c r="M198" s="601" t="s">
        <v>2691</v>
      </c>
      <c r="N198" s="638" t="s">
        <v>2692</v>
      </c>
      <c r="O198" s="600" t="s">
        <v>825</v>
      </c>
      <c r="P198" s="611">
        <v>5</v>
      </c>
      <c r="Q198" s="611">
        <v>2</v>
      </c>
      <c r="R198" s="611"/>
      <c r="S198" s="600">
        <v>1</v>
      </c>
      <c r="T198" s="600">
        <v>1</v>
      </c>
      <c r="U198" s="600">
        <v>0</v>
      </c>
      <c r="V198" s="600">
        <v>1</v>
      </c>
      <c r="W198" s="600">
        <v>1</v>
      </c>
      <c r="X198" s="600"/>
      <c r="Y198" s="600" t="s">
        <v>1686</v>
      </c>
      <c r="Z198" s="600">
        <v>0</v>
      </c>
      <c r="AA198" s="600"/>
      <c r="AB198" s="600"/>
      <c r="AC198" s="600"/>
      <c r="AD198" s="600"/>
      <c r="AE198" s="600"/>
      <c r="AF198" s="600"/>
      <c r="AG198" s="600"/>
      <c r="AH198" s="600"/>
      <c r="AI198" s="600"/>
      <c r="AJ198" s="600"/>
    </row>
    <row r="199" spans="2:36" ht="45" hidden="1" x14ac:dyDescent="0.25">
      <c r="B199" s="602">
        <v>191</v>
      </c>
      <c r="C199" s="601" t="s">
        <v>1365</v>
      </c>
      <c r="D199" s="600" t="s">
        <v>1512</v>
      </c>
      <c r="E199" s="605" t="s">
        <v>6529</v>
      </c>
      <c r="F199" s="600" t="s">
        <v>1104</v>
      </c>
      <c r="G199" s="605"/>
      <c r="H199" s="405"/>
      <c r="I199" s="405" t="s">
        <v>214</v>
      </c>
      <c r="J199" s="604" t="s">
        <v>2264</v>
      </c>
      <c r="K199" s="405" t="s">
        <v>2088</v>
      </c>
      <c r="L199" s="601"/>
      <c r="M199" s="601" t="s">
        <v>6452</v>
      </c>
      <c r="N199" s="601" t="s">
        <v>2693</v>
      </c>
      <c r="O199" s="600" t="s">
        <v>825</v>
      </c>
      <c r="P199" s="611">
        <v>6</v>
      </c>
      <c r="Q199" s="611">
        <v>2</v>
      </c>
      <c r="R199" s="611"/>
      <c r="S199" s="600"/>
      <c r="T199" s="600">
        <v>1</v>
      </c>
      <c r="U199" s="600">
        <v>0</v>
      </c>
      <c r="V199" s="600">
        <v>1</v>
      </c>
      <c r="W199" s="600">
        <v>1</v>
      </c>
      <c r="X199" s="600"/>
      <c r="Y199" s="600" t="s">
        <v>1686</v>
      </c>
      <c r="Z199" s="600">
        <v>0</v>
      </c>
      <c r="AA199" s="600"/>
      <c r="AB199" s="600"/>
      <c r="AC199" s="600"/>
      <c r="AD199" s="600"/>
      <c r="AE199" s="600"/>
      <c r="AF199" s="600"/>
      <c r="AG199" s="600"/>
      <c r="AH199" s="600"/>
      <c r="AI199" s="600"/>
      <c r="AJ199" s="600"/>
    </row>
    <row r="200" spans="2:36" hidden="1" x14ac:dyDescent="0.25">
      <c r="B200" s="602">
        <v>192</v>
      </c>
      <c r="C200" s="601" t="s">
        <v>1353</v>
      </c>
      <c r="D200" s="600" t="s">
        <v>1500</v>
      </c>
      <c r="E200" s="605" t="s">
        <v>6530</v>
      </c>
      <c r="F200" s="600" t="s">
        <v>1105</v>
      </c>
      <c r="G200" s="605"/>
      <c r="H200" s="405"/>
      <c r="I200" s="405" t="s">
        <v>214</v>
      </c>
      <c r="J200" s="604" t="s">
        <v>2264</v>
      </c>
      <c r="K200" s="405" t="s">
        <v>2088</v>
      </c>
      <c r="L200" s="601"/>
      <c r="M200" s="601"/>
      <c r="N200" s="601"/>
      <c r="O200" s="600" t="s">
        <v>827</v>
      </c>
      <c r="P200" s="611">
        <v>4</v>
      </c>
      <c r="Q200" s="611">
        <v>0</v>
      </c>
      <c r="R200" s="611"/>
      <c r="S200" s="600"/>
      <c r="T200" s="600">
        <v>1</v>
      </c>
      <c r="U200" s="600">
        <v>0</v>
      </c>
      <c r="V200" s="600">
        <v>1</v>
      </c>
      <c r="W200" s="600">
        <v>1</v>
      </c>
      <c r="X200" s="600"/>
      <c r="Y200" s="600" t="s">
        <v>1686</v>
      </c>
      <c r="Z200" s="600">
        <v>0</v>
      </c>
      <c r="AA200" s="600"/>
      <c r="AB200" s="600"/>
      <c r="AC200" s="600"/>
      <c r="AD200" s="600"/>
      <c r="AE200" s="600"/>
      <c r="AF200" s="600"/>
      <c r="AG200" s="600"/>
      <c r="AH200" s="600"/>
      <c r="AI200" s="600"/>
      <c r="AJ200" s="600"/>
    </row>
    <row r="201" spans="2:36" ht="30" hidden="1" x14ac:dyDescent="0.25">
      <c r="B201" s="602">
        <v>193</v>
      </c>
      <c r="C201" s="601" t="s">
        <v>1694</v>
      </c>
      <c r="D201" s="600" t="s">
        <v>1504</v>
      </c>
      <c r="E201" s="605" t="s">
        <v>6531</v>
      </c>
      <c r="F201" s="600" t="s">
        <v>1104</v>
      </c>
      <c r="G201" s="605"/>
      <c r="H201" s="405"/>
      <c r="I201" s="405" t="s">
        <v>214</v>
      </c>
      <c r="J201" s="604" t="s">
        <v>2264</v>
      </c>
      <c r="K201" s="405" t="s">
        <v>2088</v>
      </c>
      <c r="L201" s="601"/>
      <c r="M201" s="601"/>
      <c r="N201" s="601" t="s">
        <v>2694</v>
      </c>
      <c r="O201" s="600" t="s">
        <v>828</v>
      </c>
      <c r="P201" s="611">
        <v>9</v>
      </c>
      <c r="Q201" s="611">
        <v>2</v>
      </c>
      <c r="R201" s="611"/>
      <c r="S201" s="600"/>
      <c r="T201" s="600">
        <v>1</v>
      </c>
      <c r="U201" s="600">
        <v>0</v>
      </c>
      <c r="V201" s="600">
        <v>1</v>
      </c>
      <c r="W201" s="600">
        <v>1</v>
      </c>
      <c r="X201" s="600"/>
      <c r="Y201" s="600" t="s">
        <v>1686</v>
      </c>
      <c r="Z201" s="600">
        <v>0</v>
      </c>
      <c r="AA201" s="600"/>
      <c r="AB201" s="600"/>
      <c r="AC201" s="600"/>
      <c r="AD201" s="600"/>
      <c r="AE201" s="600"/>
      <c r="AF201" s="600"/>
      <c r="AG201" s="600"/>
      <c r="AH201" s="600"/>
      <c r="AI201" s="600"/>
      <c r="AJ201" s="600"/>
    </row>
    <row r="202" spans="2:36" hidden="1" x14ac:dyDescent="0.25">
      <c r="B202" s="602">
        <v>194</v>
      </c>
      <c r="C202" s="601" t="s">
        <v>1372</v>
      </c>
      <c r="D202" s="600" t="s">
        <v>1663</v>
      </c>
      <c r="E202" s="605"/>
      <c r="F202" s="600" t="s">
        <v>1104</v>
      </c>
      <c r="G202" s="605"/>
      <c r="H202" s="405"/>
      <c r="I202" s="405" t="s">
        <v>214</v>
      </c>
      <c r="J202" s="604" t="s">
        <v>2264</v>
      </c>
      <c r="K202" s="405" t="s">
        <v>2088</v>
      </c>
      <c r="L202" s="601" t="s">
        <v>6494</v>
      </c>
      <c r="M202" s="601"/>
      <c r="N202" s="601"/>
      <c r="O202" s="600" t="s">
        <v>825</v>
      </c>
      <c r="P202" s="611">
        <v>3</v>
      </c>
      <c r="Q202" s="611">
        <v>0</v>
      </c>
      <c r="R202" s="611"/>
      <c r="S202" s="600">
        <v>1</v>
      </c>
      <c r="T202" s="600">
        <v>1</v>
      </c>
      <c r="U202" s="600">
        <v>0</v>
      </c>
      <c r="V202" s="600">
        <v>1</v>
      </c>
      <c r="W202" s="600">
        <v>1</v>
      </c>
      <c r="X202" s="600"/>
      <c r="Y202" s="600" t="s">
        <v>7</v>
      </c>
      <c r="Z202" s="600">
        <v>0</v>
      </c>
      <c r="AA202" s="600"/>
      <c r="AB202" s="600"/>
      <c r="AC202" s="600"/>
      <c r="AD202" s="600"/>
      <c r="AE202" s="600"/>
      <c r="AF202" s="600"/>
      <c r="AG202" s="600"/>
      <c r="AH202" s="600"/>
      <c r="AI202" s="600"/>
      <c r="AJ202" s="600"/>
    </row>
    <row r="203" spans="2:36" ht="105" hidden="1" x14ac:dyDescent="0.25">
      <c r="B203" s="602">
        <v>195</v>
      </c>
      <c r="C203" s="601" t="s">
        <v>1362</v>
      </c>
      <c r="D203" s="600" t="s">
        <v>1509</v>
      </c>
      <c r="E203" s="605" t="s">
        <v>6533</v>
      </c>
      <c r="F203" s="600" t="s">
        <v>1104</v>
      </c>
      <c r="G203" s="605"/>
      <c r="H203" s="405"/>
      <c r="I203" s="405" t="s">
        <v>214</v>
      </c>
      <c r="J203" s="604" t="s">
        <v>2264</v>
      </c>
      <c r="K203" s="405" t="s">
        <v>2088</v>
      </c>
      <c r="L203" s="601"/>
      <c r="M203" s="638" t="s">
        <v>2691</v>
      </c>
      <c r="N203" s="638" t="s">
        <v>2695</v>
      </c>
      <c r="O203" s="600" t="s">
        <v>825</v>
      </c>
      <c r="P203" s="611">
        <v>7</v>
      </c>
      <c r="Q203" s="611">
        <v>1</v>
      </c>
      <c r="R203" s="611"/>
      <c r="S203" s="600">
        <v>1</v>
      </c>
      <c r="T203" s="600">
        <v>1</v>
      </c>
      <c r="U203" s="600">
        <v>1</v>
      </c>
      <c r="V203" s="600">
        <v>1</v>
      </c>
      <c r="W203" s="600">
        <v>1</v>
      </c>
      <c r="X203" s="600"/>
      <c r="Y203" s="600" t="s">
        <v>663</v>
      </c>
      <c r="Z203" s="600">
        <v>0</v>
      </c>
      <c r="AA203" s="600"/>
      <c r="AB203" s="600"/>
      <c r="AC203" s="600"/>
      <c r="AD203" s="600"/>
      <c r="AE203" s="600"/>
      <c r="AF203" s="600"/>
      <c r="AG203" s="600"/>
      <c r="AH203" s="600"/>
      <c r="AI203" s="600"/>
      <c r="AJ203" s="600"/>
    </row>
    <row r="204" spans="2:36" ht="60" hidden="1" x14ac:dyDescent="0.25">
      <c r="B204" s="602">
        <v>196</v>
      </c>
      <c r="C204" s="601" t="s">
        <v>1356</v>
      </c>
      <c r="D204" s="600" t="s">
        <v>1503</v>
      </c>
      <c r="E204" s="605" t="s">
        <v>6532</v>
      </c>
      <c r="F204" s="600" t="s">
        <v>1104</v>
      </c>
      <c r="G204" s="605"/>
      <c r="H204" s="405"/>
      <c r="I204" s="405" t="s">
        <v>214</v>
      </c>
      <c r="J204" s="604" t="s">
        <v>2264</v>
      </c>
      <c r="K204" s="405" t="s">
        <v>2088</v>
      </c>
      <c r="L204" s="601"/>
      <c r="M204" s="601" t="s">
        <v>6464</v>
      </c>
      <c r="N204" s="601" t="s">
        <v>2696</v>
      </c>
      <c r="O204" s="600" t="s">
        <v>825</v>
      </c>
      <c r="P204" s="611">
        <v>6</v>
      </c>
      <c r="Q204" s="611">
        <v>2</v>
      </c>
      <c r="R204" s="611"/>
      <c r="S204" s="600"/>
      <c r="T204" s="600">
        <v>1</v>
      </c>
      <c r="U204" s="600">
        <v>0</v>
      </c>
      <c r="V204" s="600">
        <v>1</v>
      </c>
      <c r="W204" s="600">
        <v>1</v>
      </c>
      <c r="X204" s="600"/>
      <c r="Y204" s="600" t="s">
        <v>1686</v>
      </c>
      <c r="Z204" s="600">
        <v>0</v>
      </c>
      <c r="AA204" s="600"/>
      <c r="AB204" s="600"/>
      <c r="AC204" s="600"/>
      <c r="AD204" s="600"/>
      <c r="AE204" s="600"/>
      <c r="AF204" s="600"/>
      <c r="AG204" s="600"/>
      <c r="AH204" s="600"/>
      <c r="AI204" s="600"/>
      <c r="AJ204" s="600"/>
    </row>
    <row r="205" spans="2:36" hidden="1" x14ac:dyDescent="0.25">
      <c r="B205" s="602">
        <v>197</v>
      </c>
      <c r="C205" s="601" t="s">
        <v>1654</v>
      </c>
      <c r="D205" s="600" t="s">
        <v>1502</v>
      </c>
      <c r="E205" s="605" t="s">
        <v>6534</v>
      </c>
      <c r="F205" s="600" t="s">
        <v>1103</v>
      </c>
      <c r="G205" s="605"/>
      <c r="H205" s="405"/>
      <c r="I205" s="405" t="s">
        <v>214</v>
      </c>
      <c r="J205" s="604" t="s">
        <v>2264</v>
      </c>
      <c r="K205" s="405" t="s">
        <v>2088</v>
      </c>
      <c r="L205" s="601"/>
      <c r="M205" s="601"/>
      <c r="N205" s="638" t="s">
        <v>2697</v>
      </c>
      <c r="O205" s="600" t="s">
        <v>827</v>
      </c>
      <c r="P205" s="611">
        <v>7</v>
      </c>
      <c r="Q205" s="611">
        <v>2</v>
      </c>
      <c r="R205" s="611"/>
      <c r="S205" s="600">
        <v>1</v>
      </c>
      <c r="T205" s="600">
        <v>1</v>
      </c>
      <c r="U205" s="600">
        <v>0</v>
      </c>
      <c r="V205" s="600">
        <v>1</v>
      </c>
      <c r="W205" s="600">
        <v>1</v>
      </c>
      <c r="X205" s="600"/>
      <c r="Y205" s="600" t="s">
        <v>1686</v>
      </c>
      <c r="Z205" s="600">
        <v>0</v>
      </c>
      <c r="AA205" s="600"/>
      <c r="AB205" s="600"/>
      <c r="AC205" s="600"/>
      <c r="AD205" s="600"/>
      <c r="AE205" s="600"/>
      <c r="AF205" s="600"/>
      <c r="AG205" s="600"/>
      <c r="AH205" s="600"/>
      <c r="AI205" s="600"/>
      <c r="AJ205" s="600"/>
    </row>
    <row r="206" spans="2:36" ht="45" hidden="1" x14ac:dyDescent="0.25">
      <c r="B206" s="602">
        <v>198</v>
      </c>
      <c r="C206" s="601" t="s">
        <v>2215</v>
      </c>
      <c r="D206" s="652" t="s">
        <v>2214</v>
      </c>
      <c r="E206" s="605"/>
      <c r="F206" s="600" t="s">
        <v>1104</v>
      </c>
      <c r="G206" s="605"/>
      <c r="H206" s="600" t="s">
        <v>813</v>
      </c>
      <c r="I206" s="600" t="s">
        <v>214</v>
      </c>
      <c r="J206" s="604" t="s">
        <v>2264</v>
      </c>
      <c r="K206" s="600" t="s">
        <v>2216</v>
      </c>
      <c r="L206" s="601"/>
      <c r="M206" s="601"/>
      <c r="N206" s="601" t="s">
        <v>2685</v>
      </c>
      <c r="O206" s="600">
        <v>16</v>
      </c>
      <c r="P206" s="600">
        <v>3</v>
      </c>
      <c r="Q206" s="600">
        <v>0</v>
      </c>
      <c r="R206" s="600"/>
      <c r="S206" s="600"/>
      <c r="T206" s="600">
        <v>1</v>
      </c>
      <c r="U206" s="600">
        <v>0</v>
      </c>
      <c r="V206" s="600">
        <v>1</v>
      </c>
      <c r="W206" s="600">
        <v>1</v>
      </c>
      <c r="X206" s="600"/>
      <c r="Y206" s="600" t="s">
        <v>663</v>
      </c>
      <c r="Z206" s="600"/>
      <c r="AA206" s="600"/>
      <c r="AB206" s="600"/>
      <c r="AC206" s="600"/>
      <c r="AD206" s="600"/>
      <c r="AE206" s="600"/>
      <c r="AF206" s="600"/>
      <c r="AG206" s="600"/>
      <c r="AH206" s="600"/>
      <c r="AI206" s="600"/>
      <c r="AJ206" s="652"/>
    </row>
    <row r="207" spans="2:36" ht="30" hidden="1" x14ac:dyDescent="0.25">
      <c r="B207" s="602">
        <v>199</v>
      </c>
      <c r="C207" s="601" t="s">
        <v>1363</v>
      </c>
      <c r="D207" s="600" t="s">
        <v>1510</v>
      </c>
      <c r="E207" s="605" t="s">
        <v>6535</v>
      </c>
      <c r="F207" s="600" t="s">
        <v>1103</v>
      </c>
      <c r="G207" s="605"/>
      <c r="H207" s="405"/>
      <c r="I207" s="405" t="s">
        <v>214</v>
      </c>
      <c r="J207" s="604" t="s">
        <v>2264</v>
      </c>
      <c r="K207" s="405" t="s">
        <v>2088</v>
      </c>
      <c r="L207" s="601"/>
      <c r="M207" s="601"/>
      <c r="N207" s="638" t="s">
        <v>2699</v>
      </c>
      <c r="O207" s="600" t="s">
        <v>825</v>
      </c>
      <c r="P207" s="611">
        <v>7</v>
      </c>
      <c r="Q207" s="611">
        <v>2</v>
      </c>
      <c r="R207" s="611"/>
      <c r="S207" s="600"/>
      <c r="T207" s="600">
        <v>1</v>
      </c>
      <c r="U207" s="600">
        <v>0</v>
      </c>
      <c r="V207" s="600">
        <v>1</v>
      </c>
      <c r="W207" s="600">
        <v>1</v>
      </c>
      <c r="X207" s="600"/>
      <c r="Y207" s="600" t="s">
        <v>1686</v>
      </c>
      <c r="Z207" s="600">
        <v>0</v>
      </c>
      <c r="AA207" s="600"/>
      <c r="AB207" s="600"/>
      <c r="AC207" s="600"/>
      <c r="AD207" s="600"/>
      <c r="AE207" s="600"/>
      <c r="AF207" s="600"/>
      <c r="AG207" s="600"/>
      <c r="AH207" s="600"/>
      <c r="AI207" s="600"/>
      <c r="AJ207" s="600"/>
    </row>
    <row r="208" spans="2:36" hidden="1" x14ac:dyDescent="0.25">
      <c r="B208" s="602">
        <v>200</v>
      </c>
      <c r="C208" s="601" t="s">
        <v>1364</v>
      </c>
      <c r="D208" s="600" t="s">
        <v>1511</v>
      </c>
      <c r="E208" s="605" t="s">
        <v>6522</v>
      </c>
      <c r="F208" s="600" t="s">
        <v>1104</v>
      </c>
      <c r="G208" s="605"/>
      <c r="H208" s="405"/>
      <c r="I208" s="405" t="s">
        <v>214</v>
      </c>
      <c r="J208" s="604">
        <v>1</v>
      </c>
      <c r="K208" s="405" t="s">
        <v>2255</v>
      </c>
      <c r="L208" s="601"/>
      <c r="M208" s="601"/>
      <c r="N208" s="601"/>
      <c r="O208" s="600" t="s">
        <v>826</v>
      </c>
      <c r="P208" s="611">
        <v>5</v>
      </c>
      <c r="Q208" s="611">
        <v>1</v>
      </c>
      <c r="R208" s="611"/>
      <c r="S208" s="600"/>
      <c r="T208" s="600">
        <v>1</v>
      </c>
      <c r="U208" s="600">
        <v>0</v>
      </c>
      <c r="V208" s="600">
        <v>1</v>
      </c>
      <c r="W208" s="600">
        <v>1</v>
      </c>
      <c r="X208" s="600"/>
      <c r="Y208" s="600" t="s">
        <v>1686</v>
      </c>
      <c r="Z208" s="600">
        <v>0</v>
      </c>
      <c r="AA208" s="600"/>
      <c r="AB208" s="600"/>
      <c r="AC208" s="600"/>
      <c r="AD208" s="600"/>
      <c r="AE208" s="600"/>
      <c r="AF208" s="600"/>
      <c r="AG208" s="600"/>
      <c r="AH208" s="600"/>
      <c r="AI208" s="600"/>
      <c r="AJ208" s="600"/>
    </row>
    <row r="209" spans="2:36" hidden="1" x14ac:dyDescent="0.25">
      <c r="B209" s="602">
        <v>201</v>
      </c>
      <c r="C209" s="601" t="s">
        <v>1691</v>
      </c>
      <c r="D209" s="600" t="s">
        <v>1492</v>
      </c>
      <c r="E209" s="605" t="s">
        <v>6536</v>
      </c>
      <c r="F209" s="600" t="s">
        <v>1103</v>
      </c>
      <c r="G209" s="605"/>
      <c r="H209" s="405"/>
      <c r="I209" s="405" t="s">
        <v>214</v>
      </c>
      <c r="J209" s="604" t="s">
        <v>2264</v>
      </c>
      <c r="K209" s="405" t="s">
        <v>2088</v>
      </c>
      <c r="L209" s="601"/>
      <c r="M209" s="601"/>
      <c r="N209" s="601"/>
      <c r="O209" s="600" t="s">
        <v>826</v>
      </c>
      <c r="P209" s="611">
        <v>7</v>
      </c>
      <c r="Q209" s="611">
        <v>1</v>
      </c>
      <c r="R209" s="611"/>
      <c r="S209" s="600">
        <v>1</v>
      </c>
      <c r="T209" s="600">
        <v>1</v>
      </c>
      <c r="U209" s="600">
        <v>0</v>
      </c>
      <c r="V209" s="600">
        <v>1</v>
      </c>
      <c r="W209" s="600">
        <v>1</v>
      </c>
      <c r="X209" s="600"/>
      <c r="Y209" s="600" t="s">
        <v>1686</v>
      </c>
      <c r="Z209" s="600">
        <v>0</v>
      </c>
      <c r="AA209" s="600"/>
      <c r="AB209" s="600"/>
      <c r="AC209" s="600"/>
      <c r="AD209" s="600"/>
      <c r="AE209" s="600"/>
      <c r="AF209" s="600"/>
      <c r="AG209" s="600"/>
      <c r="AH209" s="600"/>
      <c r="AI209" s="600"/>
      <c r="AJ209" s="600"/>
    </row>
    <row r="210" spans="2:36" hidden="1" x14ac:dyDescent="0.25">
      <c r="B210" s="602">
        <v>202</v>
      </c>
      <c r="C210" s="601" t="s">
        <v>1352</v>
      </c>
      <c r="D210" s="600" t="s">
        <v>1499</v>
      </c>
      <c r="E210" s="605" t="s">
        <v>6537</v>
      </c>
      <c r="F210" s="600" t="s">
        <v>1103</v>
      </c>
      <c r="G210" s="605"/>
      <c r="H210" s="405"/>
      <c r="I210" s="405" t="s">
        <v>214</v>
      </c>
      <c r="J210" s="604" t="s">
        <v>2264</v>
      </c>
      <c r="K210" s="405" t="s">
        <v>2088</v>
      </c>
      <c r="L210" s="601"/>
      <c r="M210" s="601"/>
      <c r="N210" s="638" t="s">
        <v>2700</v>
      </c>
      <c r="O210" s="600" t="s">
        <v>825</v>
      </c>
      <c r="P210" s="611">
        <v>4</v>
      </c>
      <c r="Q210" s="611">
        <v>2</v>
      </c>
      <c r="R210" s="611"/>
      <c r="S210" s="600"/>
      <c r="T210" s="600">
        <v>1</v>
      </c>
      <c r="U210" s="600">
        <v>0</v>
      </c>
      <c r="V210" s="600">
        <v>1</v>
      </c>
      <c r="W210" s="600">
        <v>1</v>
      </c>
      <c r="X210" s="600"/>
      <c r="Y210" s="600" t="s">
        <v>1686</v>
      </c>
      <c r="Z210" s="600">
        <v>0</v>
      </c>
      <c r="AA210" s="600"/>
      <c r="AB210" s="600"/>
      <c r="AC210" s="600"/>
      <c r="AD210" s="600"/>
      <c r="AE210" s="600"/>
      <c r="AF210" s="600"/>
      <c r="AG210" s="600"/>
      <c r="AH210" s="600"/>
      <c r="AI210" s="600"/>
      <c r="AJ210" s="600"/>
    </row>
    <row r="211" spans="2:36" ht="45" hidden="1" x14ac:dyDescent="0.25">
      <c r="B211" s="602">
        <v>203</v>
      </c>
      <c r="C211" s="601" t="s">
        <v>1354</v>
      </c>
      <c r="D211" s="600" t="s">
        <v>1501</v>
      </c>
      <c r="E211" s="605" t="s">
        <v>6538</v>
      </c>
      <c r="F211" s="600" t="s">
        <v>1104</v>
      </c>
      <c r="G211" s="605"/>
      <c r="H211" s="405"/>
      <c r="I211" s="405" t="s">
        <v>214</v>
      </c>
      <c r="J211" s="604" t="s">
        <v>2264</v>
      </c>
      <c r="K211" s="405" t="s">
        <v>2088</v>
      </c>
      <c r="L211" s="601"/>
      <c r="M211" s="644" t="s">
        <v>7064</v>
      </c>
      <c r="N211" s="638" t="s">
        <v>2701</v>
      </c>
      <c r="O211" s="600" t="s">
        <v>825</v>
      </c>
      <c r="P211" s="611">
        <v>7</v>
      </c>
      <c r="Q211" s="611">
        <v>1</v>
      </c>
      <c r="R211" s="611"/>
      <c r="S211" s="600"/>
      <c r="T211" s="600">
        <v>1</v>
      </c>
      <c r="U211" s="600">
        <v>0</v>
      </c>
      <c r="V211" s="600">
        <v>1</v>
      </c>
      <c r="W211" s="600">
        <v>1</v>
      </c>
      <c r="X211" s="600"/>
      <c r="Y211" s="600" t="s">
        <v>1686</v>
      </c>
      <c r="Z211" s="600">
        <v>0</v>
      </c>
      <c r="AA211" s="600"/>
      <c r="AB211" s="600"/>
      <c r="AC211" s="600"/>
      <c r="AD211" s="600"/>
      <c r="AE211" s="600"/>
      <c r="AF211" s="600"/>
      <c r="AG211" s="600"/>
      <c r="AH211" s="600"/>
      <c r="AI211" s="600"/>
      <c r="AJ211" s="600"/>
    </row>
    <row r="212" spans="2:36" ht="30" hidden="1" x14ac:dyDescent="0.25">
      <c r="B212" s="602">
        <v>204</v>
      </c>
      <c r="C212" s="601" t="s">
        <v>1689</v>
      </c>
      <c r="D212" s="600" t="s">
        <v>1498</v>
      </c>
      <c r="E212" s="605" t="s">
        <v>6539</v>
      </c>
      <c r="F212" s="600" t="s">
        <v>1103</v>
      </c>
      <c r="G212" s="605"/>
      <c r="H212" s="405"/>
      <c r="I212" s="405" t="s">
        <v>214</v>
      </c>
      <c r="J212" s="604" t="s">
        <v>2264</v>
      </c>
      <c r="K212" s="405" t="s">
        <v>2088</v>
      </c>
      <c r="L212" s="601"/>
      <c r="M212" s="601"/>
      <c r="N212" s="638" t="s">
        <v>2702</v>
      </c>
      <c r="O212" s="600" t="s">
        <v>825</v>
      </c>
      <c r="P212" s="611">
        <v>6</v>
      </c>
      <c r="Q212" s="611">
        <v>1</v>
      </c>
      <c r="R212" s="611"/>
      <c r="S212" s="600"/>
      <c r="T212" s="600">
        <v>1</v>
      </c>
      <c r="U212" s="600">
        <v>1</v>
      </c>
      <c r="V212" s="600">
        <v>1</v>
      </c>
      <c r="W212" s="600">
        <v>1</v>
      </c>
      <c r="X212" s="600"/>
      <c r="Y212" s="600" t="s">
        <v>663</v>
      </c>
      <c r="Z212" s="600">
        <v>0</v>
      </c>
      <c r="AA212" s="600"/>
      <c r="AB212" s="600"/>
      <c r="AC212" s="600"/>
      <c r="AD212" s="600"/>
      <c r="AE212" s="600"/>
      <c r="AF212" s="600"/>
      <c r="AG212" s="600"/>
      <c r="AH212" s="600"/>
      <c r="AI212" s="600"/>
      <c r="AJ212" s="600"/>
    </row>
    <row r="213" spans="2:36" ht="45" hidden="1" x14ac:dyDescent="0.25">
      <c r="B213" s="602">
        <v>205</v>
      </c>
      <c r="C213" s="601" t="s">
        <v>1688</v>
      </c>
      <c r="D213" s="600" t="s">
        <v>1497</v>
      </c>
      <c r="E213" s="605" t="s">
        <v>6540</v>
      </c>
      <c r="F213" s="600" t="s">
        <v>1103</v>
      </c>
      <c r="G213" s="605"/>
      <c r="H213" s="405"/>
      <c r="I213" s="405" t="s">
        <v>214</v>
      </c>
      <c r="J213" s="604" t="s">
        <v>2264</v>
      </c>
      <c r="K213" s="405" t="s">
        <v>2088</v>
      </c>
      <c r="L213" s="601"/>
      <c r="M213" s="601"/>
      <c r="N213" s="638" t="s">
        <v>2703</v>
      </c>
      <c r="O213" s="600" t="s">
        <v>825</v>
      </c>
      <c r="P213" s="611">
        <v>5</v>
      </c>
      <c r="Q213" s="611">
        <v>1</v>
      </c>
      <c r="R213" s="611"/>
      <c r="S213" s="600"/>
      <c r="T213" s="600">
        <v>1</v>
      </c>
      <c r="U213" s="600">
        <v>1</v>
      </c>
      <c r="V213" s="600">
        <v>1</v>
      </c>
      <c r="W213" s="600">
        <v>1</v>
      </c>
      <c r="X213" s="600"/>
      <c r="Y213" s="600" t="s">
        <v>663</v>
      </c>
      <c r="Z213" s="600">
        <v>0</v>
      </c>
      <c r="AA213" s="600"/>
      <c r="AB213" s="600"/>
      <c r="AC213" s="600"/>
      <c r="AD213" s="600"/>
      <c r="AE213" s="600"/>
      <c r="AF213" s="600"/>
      <c r="AG213" s="600"/>
      <c r="AH213" s="600"/>
      <c r="AI213" s="600"/>
      <c r="AJ213" s="600"/>
    </row>
    <row r="214" spans="2:36" hidden="1" x14ac:dyDescent="0.25">
      <c r="B214" s="602">
        <v>206</v>
      </c>
      <c r="C214" s="601" t="s">
        <v>2704</v>
      </c>
      <c r="D214" s="600" t="s">
        <v>1666</v>
      </c>
      <c r="E214" s="605" t="s">
        <v>6541</v>
      </c>
      <c r="F214" s="600" t="s">
        <v>1105</v>
      </c>
      <c r="G214" s="605"/>
      <c r="H214" s="405"/>
      <c r="I214" s="405" t="s">
        <v>214</v>
      </c>
      <c r="J214" s="604" t="s">
        <v>2264</v>
      </c>
      <c r="K214" s="405" t="s">
        <v>2088</v>
      </c>
      <c r="L214" s="601"/>
      <c r="M214" s="601"/>
      <c r="N214" s="601"/>
      <c r="O214" s="600" t="s">
        <v>827</v>
      </c>
      <c r="P214" s="611">
        <v>2</v>
      </c>
      <c r="Q214" s="611">
        <v>0</v>
      </c>
      <c r="R214" s="611"/>
      <c r="S214" s="600">
        <v>1</v>
      </c>
      <c r="T214" s="600">
        <v>1</v>
      </c>
      <c r="U214" s="600">
        <v>0</v>
      </c>
      <c r="V214" s="600">
        <v>1</v>
      </c>
      <c r="W214" s="600">
        <v>1</v>
      </c>
      <c r="X214" s="600"/>
      <c r="Y214" s="600" t="s">
        <v>8</v>
      </c>
      <c r="Z214" s="600"/>
      <c r="AA214" s="600"/>
      <c r="AB214" s="600"/>
      <c r="AC214" s="600"/>
      <c r="AD214" s="600"/>
      <c r="AE214" s="600"/>
      <c r="AF214" s="600"/>
      <c r="AG214" s="600"/>
      <c r="AH214" s="600"/>
      <c r="AI214" s="600"/>
      <c r="AJ214" s="600"/>
    </row>
    <row r="215" spans="2:36" hidden="1" x14ac:dyDescent="0.25">
      <c r="B215" s="602">
        <v>207</v>
      </c>
      <c r="C215" s="601" t="s">
        <v>2705</v>
      </c>
      <c r="D215" s="600" t="s">
        <v>1665</v>
      </c>
      <c r="E215" s="605" t="s">
        <v>6541</v>
      </c>
      <c r="F215" s="600" t="s">
        <v>1105</v>
      </c>
      <c r="G215" s="605"/>
      <c r="H215" s="405"/>
      <c r="I215" s="405" t="s">
        <v>214</v>
      </c>
      <c r="J215" s="604" t="s">
        <v>2264</v>
      </c>
      <c r="K215" s="405" t="s">
        <v>2088</v>
      </c>
      <c r="L215" s="601"/>
      <c r="M215" s="601"/>
      <c r="N215" s="601"/>
      <c r="O215" s="600" t="s">
        <v>827</v>
      </c>
      <c r="P215" s="611">
        <v>3</v>
      </c>
      <c r="Q215" s="611">
        <v>0</v>
      </c>
      <c r="R215" s="611"/>
      <c r="S215" s="600"/>
      <c r="T215" s="600">
        <v>1</v>
      </c>
      <c r="U215" s="600">
        <v>0</v>
      </c>
      <c r="V215" s="600">
        <v>1</v>
      </c>
      <c r="W215" s="600">
        <v>1</v>
      </c>
      <c r="X215" s="600"/>
      <c r="Y215" s="600" t="s">
        <v>1686</v>
      </c>
      <c r="Z215" s="600">
        <v>0</v>
      </c>
      <c r="AA215" s="600"/>
      <c r="AB215" s="600"/>
      <c r="AC215" s="600"/>
      <c r="AD215" s="600"/>
      <c r="AE215" s="600"/>
      <c r="AF215" s="600"/>
      <c r="AG215" s="600"/>
      <c r="AH215" s="600"/>
      <c r="AI215" s="600"/>
      <c r="AJ215" s="600"/>
    </row>
    <row r="216" spans="2:36" hidden="1" x14ac:dyDescent="0.25">
      <c r="B216" s="602">
        <v>208</v>
      </c>
      <c r="C216" s="601" t="s">
        <v>2706</v>
      </c>
      <c r="D216" s="600" t="s">
        <v>1667</v>
      </c>
      <c r="E216" s="605" t="s">
        <v>6542</v>
      </c>
      <c r="F216" s="600" t="s">
        <v>1104</v>
      </c>
      <c r="G216" s="605"/>
      <c r="H216" s="405"/>
      <c r="I216" s="405" t="s">
        <v>214</v>
      </c>
      <c r="J216" s="604" t="s">
        <v>2264</v>
      </c>
      <c r="K216" s="405" t="s">
        <v>2088</v>
      </c>
      <c r="L216" s="601"/>
      <c r="M216" s="601"/>
      <c r="N216" s="601"/>
      <c r="O216" s="600" t="s">
        <v>827</v>
      </c>
      <c r="P216" s="611">
        <v>3</v>
      </c>
      <c r="Q216" s="611">
        <v>0</v>
      </c>
      <c r="R216" s="611"/>
      <c r="S216" s="600">
        <v>1</v>
      </c>
      <c r="T216" s="600">
        <v>1</v>
      </c>
      <c r="U216" s="600">
        <v>0</v>
      </c>
      <c r="V216" s="600">
        <v>1</v>
      </c>
      <c r="W216" s="600">
        <v>1</v>
      </c>
      <c r="X216" s="600"/>
      <c r="Y216" s="600" t="s">
        <v>1686</v>
      </c>
      <c r="Z216" s="600">
        <v>0</v>
      </c>
      <c r="AA216" s="600"/>
      <c r="AB216" s="600"/>
      <c r="AC216" s="600"/>
      <c r="AD216" s="600"/>
      <c r="AE216" s="600"/>
      <c r="AF216" s="600"/>
      <c r="AG216" s="600"/>
      <c r="AH216" s="600"/>
      <c r="AI216" s="600"/>
      <c r="AJ216" s="600"/>
    </row>
    <row r="217" spans="2:36" hidden="1" x14ac:dyDescent="0.25">
      <c r="B217" s="602">
        <v>209</v>
      </c>
      <c r="C217" s="601" t="s">
        <v>1377</v>
      </c>
      <c r="D217" s="600" t="s">
        <v>1668</v>
      </c>
      <c r="E217" s="605" t="s">
        <v>6542</v>
      </c>
      <c r="F217" s="600" t="s">
        <v>1104</v>
      </c>
      <c r="G217" s="605"/>
      <c r="H217" s="405"/>
      <c r="I217" s="405" t="s">
        <v>214</v>
      </c>
      <c r="J217" s="604" t="s">
        <v>2264</v>
      </c>
      <c r="K217" s="405" t="s">
        <v>2088</v>
      </c>
      <c r="L217" s="601"/>
      <c r="M217" s="601"/>
      <c r="N217" s="601"/>
      <c r="O217" s="600" t="s">
        <v>827</v>
      </c>
      <c r="P217" s="611">
        <v>3</v>
      </c>
      <c r="Q217" s="611">
        <v>1</v>
      </c>
      <c r="R217" s="611"/>
      <c r="S217" s="600"/>
      <c r="T217" s="600">
        <v>1</v>
      </c>
      <c r="U217" s="600">
        <v>0</v>
      </c>
      <c r="V217" s="600">
        <v>1</v>
      </c>
      <c r="W217" s="600">
        <v>1</v>
      </c>
      <c r="X217" s="600"/>
      <c r="Y217" s="600" t="s">
        <v>1686</v>
      </c>
      <c r="Z217" s="600">
        <v>0</v>
      </c>
      <c r="AA217" s="600"/>
      <c r="AB217" s="600"/>
      <c r="AC217" s="600"/>
      <c r="AD217" s="600"/>
      <c r="AE217" s="600"/>
      <c r="AF217" s="600"/>
      <c r="AG217" s="600"/>
      <c r="AH217" s="600"/>
      <c r="AI217" s="600"/>
      <c r="AJ217" s="600"/>
    </row>
    <row r="218" spans="2:36" ht="120" hidden="1" x14ac:dyDescent="0.25">
      <c r="B218" s="602">
        <v>210</v>
      </c>
      <c r="C218" s="601" t="s">
        <v>1344</v>
      </c>
      <c r="D218" s="600" t="s">
        <v>1491</v>
      </c>
      <c r="E218" s="605" t="s">
        <v>6543</v>
      </c>
      <c r="F218" s="600" t="s">
        <v>1104</v>
      </c>
      <c r="G218" s="605"/>
      <c r="H218" s="405"/>
      <c r="I218" s="405" t="s">
        <v>214</v>
      </c>
      <c r="J218" s="604" t="s">
        <v>2264</v>
      </c>
      <c r="K218" s="405" t="s">
        <v>2088</v>
      </c>
      <c r="L218" s="601"/>
      <c r="M218" s="601" t="s">
        <v>7141</v>
      </c>
      <c r="N218" s="638" t="s">
        <v>2707</v>
      </c>
      <c r="O218" s="600" t="s">
        <v>825</v>
      </c>
      <c r="P218" s="611">
        <v>0</v>
      </c>
      <c r="Q218" s="611">
        <v>1</v>
      </c>
      <c r="R218" s="611"/>
      <c r="S218" s="600">
        <v>2</v>
      </c>
      <c r="T218" s="600">
        <v>1</v>
      </c>
      <c r="U218" s="600">
        <v>0</v>
      </c>
      <c r="V218" s="600">
        <v>1</v>
      </c>
      <c r="W218" s="600">
        <v>1</v>
      </c>
      <c r="X218" s="600"/>
      <c r="Y218" s="600" t="s">
        <v>1686</v>
      </c>
      <c r="Z218" s="600">
        <v>0</v>
      </c>
      <c r="AA218" s="600"/>
      <c r="AB218" s="600"/>
      <c r="AC218" s="600"/>
      <c r="AD218" s="600"/>
      <c r="AE218" s="600"/>
      <c r="AF218" s="600"/>
      <c r="AG218" s="600"/>
      <c r="AH218" s="600"/>
      <c r="AI218" s="600"/>
      <c r="AJ218" s="600"/>
    </row>
    <row r="219" spans="2:36" hidden="1" x14ac:dyDescent="0.25">
      <c r="B219" s="602">
        <v>211</v>
      </c>
      <c r="C219" s="601" t="s">
        <v>1690</v>
      </c>
      <c r="D219" s="600" t="s">
        <v>1496</v>
      </c>
      <c r="E219" s="605" t="s">
        <v>6544</v>
      </c>
      <c r="F219" s="600" t="s">
        <v>1104</v>
      </c>
      <c r="G219" s="605"/>
      <c r="H219" s="405"/>
      <c r="I219" s="405" t="s">
        <v>214</v>
      </c>
      <c r="J219" s="604" t="s">
        <v>2264</v>
      </c>
      <c r="K219" s="405" t="s">
        <v>2088</v>
      </c>
      <c r="L219" s="601"/>
      <c r="M219" s="601"/>
      <c r="N219" s="601"/>
      <c r="O219" s="600" t="s">
        <v>825</v>
      </c>
      <c r="P219" s="611">
        <v>0</v>
      </c>
      <c r="Q219" s="611">
        <v>2</v>
      </c>
      <c r="R219" s="611"/>
      <c r="S219" s="600">
        <v>2</v>
      </c>
      <c r="T219" s="600">
        <v>1</v>
      </c>
      <c r="U219" s="600">
        <v>0</v>
      </c>
      <c r="V219" s="600">
        <v>1</v>
      </c>
      <c r="W219" s="600">
        <v>1</v>
      </c>
      <c r="X219" s="600"/>
      <c r="Y219" s="600" t="s">
        <v>1686</v>
      </c>
      <c r="Z219" s="600">
        <v>0</v>
      </c>
      <c r="AA219" s="600"/>
      <c r="AB219" s="600"/>
      <c r="AC219" s="600"/>
      <c r="AD219" s="600"/>
      <c r="AE219" s="600"/>
      <c r="AF219" s="600"/>
      <c r="AG219" s="600"/>
      <c r="AH219" s="600"/>
      <c r="AI219" s="600"/>
      <c r="AJ219" s="600"/>
    </row>
    <row r="220" spans="2:36" ht="60" hidden="1" x14ac:dyDescent="0.25">
      <c r="B220" s="602">
        <v>212</v>
      </c>
      <c r="C220" s="601" t="s">
        <v>1687</v>
      </c>
      <c r="D220" s="600" t="s">
        <v>1490</v>
      </c>
      <c r="E220" s="605" t="s">
        <v>6545</v>
      </c>
      <c r="F220" s="600" t="s">
        <v>1104</v>
      </c>
      <c r="G220" s="605"/>
      <c r="H220" s="405"/>
      <c r="I220" s="405" t="s">
        <v>214</v>
      </c>
      <c r="J220" s="604" t="s">
        <v>2264</v>
      </c>
      <c r="K220" s="405" t="s">
        <v>2088</v>
      </c>
      <c r="L220" s="601"/>
      <c r="M220" s="601" t="s">
        <v>6463</v>
      </c>
      <c r="N220" s="638" t="s">
        <v>2708</v>
      </c>
      <c r="O220" s="600" t="s">
        <v>825</v>
      </c>
      <c r="P220" s="611">
        <v>5</v>
      </c>
      <c r="Q220" s="611">
        <v>1</v>
      </c>
      <c r="R220" s="611"/>
      <c r="S220" s="600">
        <v>1</v>
      </c>
      <c r="T220" s="600">
        <v>1</v>
      </c>
      <c r="U220" s="600">
        <v>0</v>
      </c>
      <c r="V220" s="600">
        <v>1</v>
      </c>
      <c r="W220" s="600">
        <v>1</v>
      </c>
      <c r="X220" s="600"/>
      <c r="Y220" s="600" t="s">
        <v>1686</v>
      </c>
      <c r="Z220" s="600">
        <v>0</v>
      </c>
      <c r="AA220" s="600"/>
      <c r="AB220" s="600"/>
      <c r="AC220" s="600"/>
      <c r="AD220" s="600"/>
      <c r="AE220" s="600"/>
      <c r="AF220" s="600"/>
      <c r="AG220" s="600"/>
      <c r="AH220" s="600"/>
      <c r="AI220" s="600"/>
      <c r="AJ220" s="600"/>
    </row>
    <row r="221" spans="2:36" hidden="1" x14ac:dyDescent="0.25">
      <c r="B221" s="602">
        <v>213</v>
      </c>
      <c r="C221" s="601" t="s">
        <v>1368</v>
      </c>
      <c r="D221" s="600" t="s">
        <v>1659</v>
      </c>
      <c r="E221" s="605" t="s">
        <v>6546</v>
      </c>
      <c r="F221" s="600" t="s">
        <v>1105</v>
      </c>
      <c r="G221" s="605"/>
      <c r="H221" s="405"/>
      <c r="I221" s="405" t="s">
        <v>214</v>
      </c>
      <c r="J221" s="604" t="s">
        <v>2264</v>
      </c>
      <c r="K221" s="405" t="s">
        <v>2088</v>
      </c>
      <c r="L221" s="601"/>
      <c r="M221" s="601"/>
      <c r="N221" s="601" t="s">
        <v>2711</v>
      </c>
      <c r="O221" s="600" t="s">
        <v>827</v>
      </c>
      <c r="P221" s="611">
        <v>3</v>
      </c>
      <c r="Q221" s="611">
        <v>0</v>
      </c>
      <c r="R221" s="611"/>
      <c r="S221" s="600"/>
      <c r="T221" s="600">
        <v>1</v>
      </c>
      <c r="U221" s="600">
        <v>1</v>
      </c>
      <c r="V221" s="600">
        <v>1</v>
      </c>
      <c r="W221" s="600">
        <v>1</v>
      </c>
      <c r="X221" s="600"/>
      <c r="Y221" s="600" t="s">
        <v>1695</v>
      </c>
      <c r="Z221" s="600">
        <v>0</v>
      </c>
      <c r="AA221" s="600"/>
      <c r="AB221" s="600"/>
      <c r="AC221" s="600"/>
      <c r="AD221" s="600"/>
      <c r="AE221" s="600"/>
      <c r="AF221" s="600"/>
      <c r="AG221" s="600"/>
      <c r="AH221" s="600"/>
      <c r="AI221" s="600"/>
      <c r="AJ221" s="600"/>
    </row>
    <row r="222" spans="2:36" ht="45" hidden="1" x14ac:dyDescent="0.25">
      <c r="B222" s="602">
        <v>214</v>
      </c>
      <c r="C222" s="601" t="s">
        <v>2714</v>
      </c>
      <c r="D222" s="600" t="s">
        <v>1507</v>
      </c>
      <c r="E222" s="605" t="s">
        <v>6547</v>
      </c>
      <c r="F222" s="600" t="s">
        <v>1104</v>
      </c>
      <c r="G222" s="605"/>
      <c r="H222" s="405"/>
      <c r="I222" s="405" t="s">
        <v>214</v>
      </c>
      <c r="J222" s="604" t="s">
        <v>2264</v>
      </c>
      <c r="K222" s="405" t="s">
        <v>2088</v>
      </c>
      <c r="L222" s="601"/>
      <c r="M222" s="638" t="s">
        <v>2713</v>
      </c>
      <c r="N222" s="638" t="s">
        <v>2712</v>
      </c>
      <c r="O222" s="600" t="s">
        <v>825</v>
      </c>
      <c r="P222" s="611">
        <v>5</v>
      </c>
      <c r="Q222" s="611">
        <v>1</v>
      </c>
      <c r="R222" s="611"/>
      <c r="S222" s="600"/>
      <c r="T222" s="600">
        <v>1</v>
      </c>
      <c r="U222" s="600">
        <v>1</v>
      </c>
      <c r="V222" s="600">
        <v>1</v>
      </c>
      <c r="W222" s="600">
        <v>1</v>
      </c>
      <c r="X222" s="600"/>
      <c r="Y222" s="600" t="s">
        <v>663</v>
      </c>
      <c r="Z222" s="600">
        <v>0</v>
      </c>
      <c r="AA222" s="600"/>
      <c r="AB222" s="600"/>
      <c r="AC222" s="600"/>
      <c r="AD222" s="600"/>
      <c r="AE222" s="600"/>
      <c r="AF222" s="600"/>
      <c r="AG222" s="600"/>
      <c r="AH222" s="600"/>
      <c r="AI222" s="600"/>
      <c r="AJ222" s="600"/>
    </row>
    <row r="223" spans="2:36" ht="45" hidden="1" x14ac:dyDescent="0.25">
      <c r="B223" s="602">
        <v>215</v>
      </c>
      <c r="C223" s="601" t="s">
        <v>1361</v>
      </c>
      <c r="D223" s="600" t="s">
        <v>1508</v>
      </c>
      <c r="E223" s="605" t="s">
        <v>6548</v>
      </c>
      <c r="F223" s="600" t="s">
        <v>1104</v>
      </c>
      <c r="G223" s="605"/>
      <c r="H223" s="405"/>
      <c r="I223" s="405" t="s">
        <v>214</v>
      </c>
      <c r="J223" s="604" t="s">
        <v>2264</v>
      </c>
      <c r="K223" s="405" t="s">
        <v>2088</v>
      </c>
      <c r="L223" s="601"/>
      <c r="M223" s="644" t="s">
        <v>7064</v>
      </c>
      <c r="N223" s="638" t="s">
        <v>2715</v>
      </c>
      <c r="O223" s="600" t="s">
        <v>825</v>
      </c>
      <c r="P223" s="611">
        <v>5</v>
      </c>
      <c r="Q223" s="611">
        <v>1</v>
      </c>
      <c r="R223" s="611"/>
      <c r="S223" s="600"/>
      <c r="T223" s="600">
        <v>1</v>
      </c>
      <c r="U223" s="600">
        <v>1</v>
      </c>
      <c r="V223" s="600">
        <v>1</v>
      </c>
      <c r="W223" s="600">
        <v>1</v>
      </c>
      <c r="X223" s="600"/>
      <c r="Y223" s="600" t="s">
        <v>663</v>
      </c>
      <c r="Z223" s="600">
        <v>0</v>
      </c>
      <c r="AA223" s="600"/>
      <c r="AB223" s="600"/>
      <c r="AC223" s="600"/>
      <c r="AD223" s="600"/>
      <c r="AE223" s="600"/>
      <c r="AF223" s="600"/>
      <c r="AG223" s="600"/>
      <c r="AH223" s="600"/>
      <c r="AI223" s="600"/>
      <c r="AJ223" s="600"/>
    </row>
    <row r="224" spans="2:36" hidden="1" x14ac:dyDescent="0.25">
      <c r="B224" s="602">
        <v>216</v>
      </c>
      <c r="C224" s="601" t="s">
        <v>1359</v>
      </c>
      <c r="D224" s="600" t="s">
        <v>1506</v>
      </c>
      <c r="E224" s="605" t="s">
        <v>6549</v>
      </c>
      <c r="F224" s="600" t="s">
        <v>1104</v>
      </c>
      <c r="G224" s="605"/>
      <c r="H224" s="405"/>
      <c r="I224" s="405" t="s">
        <v>214</v>
      </c>
      <c r="J224" s="604" t="s">
        <v>2264</v>
      </c>
      <c r="K224" s="405" t="s">
        <v>2088</v>
      </c>
      <c r="L224" s="601"/>
      <c r="M224" s="601"/>
      <c r="N224" s="638" t="s">
        <v>2716</v>
      </c>
      <c r="O224" s="600" t="s">
        <v>825</v>
      </c>
      <c r="P224" s="611">
        <v>4</v>
      </c>
      <c r="Q224" s="611">
        <v>1</v>
      </c>
      <c r="R224" s="611"/>
      <c r="S224" s="600"/>
      <c r="T224" s="600">
        <v>1</v>
      </c>
      <c r="U224" s="600">
        <v>1</v>
      </c>
      <c r="V224" s="600">
        <v>1</v>
      </c>
      <c r="W224" s="600">
        <v>1</v>
      </c>
      <c r="X224" s="600"/>
      <c r="Y224" s="600" t="s">
        <v>663</v>
      </c>
      <c r="Z224" s="600">
        <v>0</v>
      </c>
      <c r="AA224" s="600"/>
      <c r="AB224" s="600"/>
      <c r="AC224" s="600"/>
      <c r="AD224" s="600"/>
      <c r="AE224" s="600"/>
      <c r="AF224" s="600"/>
      <c r="AG224" s="600"/>
      <c r="AH224" s="600"/>
      <c r="AI224" s="600"/>
      <c r="AJ224" s="600"/>
    </row>
    <row r="225" spans="2:36" hidden="1" x14ac:dyDescent="0.25">
      <c r="B225" s="602">
        <v>217</v>
      </c>
      <c r="C225" s="601" t="s">
        <v>1383</v>
      </c>
      <c r="D225" s="600" t="s">
        <v>1674</v>
      </c>
      <c r="E225" s="605" t="s">
        <v>6550</v>
      </c>
      <c r="F225" s="600" t="s">
        <v>1105</v>
      </c>
      <c r="G225" s="605"/>
      <c r="H225" s="405"/>
      <c r="I225" s="405" t="s">
        <v>214</v>
      </c>
      <c r="J225" s="604" t="s">
        <v>2264</v>
      </c>
      <c r="K225" s="405" t="s">
        <v>2088</v>
      </c>
      <c r="L225" s="601"/>
      <c r="M225" s="601"/>
      <c r="N225" s="601"/>
      <c r="O225" s="600" t="s">
        <v>827</v>
      </c>
      <c r="P225" s="611">
        <v>6</v>
      </c>
      <c r="Q225" s="611">
        <v>0</v>
      </c>
      <c r="R225" s="611"/>
      <c r="S225" s="600"/>
      <c r="T225" s="600">
        <v>1</v>
      </c>
      <c r="U225" s="600">
        <v>0</v>
      </c>
      <c r="V225" s="600">
        <v>1</v>
      </c>
      <c r="W225" s="600">
        <v>1</v>
      </c>
      <c r="X225" s="600"/>
      <c r="Y225" s="600" t="s">
        <v>1686</v>
      </c>
      <c r="Z225" s="600">
        <v>0</v>
      </c>
      <c r="AA225" s="600"/>
      <c r="AB225" s="600"/>
      <c r="AC225" s="600"/>
      <c r="AD225" s="600"/>
      <c r="AE225" s="600"/>
      <c r="AF225" s="600"/>
      <c r="AG225" s="600"/>
      <c r="AH225" s="600"/>
      <c r="AI225" s="600"/>
      <c r="AJ225" s="600"/>
    </row>
    <row r="226" spans="2:36" ht="75" hidden="1" x14ac:dyDescent="0.25">
      <c r="B226" s="602">
        <v>218</v>
      </c>
      <c r="C226" s="601" t="s">
        <v>1348</v>
      </c>
      <c r="D226" s="600" t="s">
        <v>1495</v>
      </c>
      <c r="E226" s="605" t="s">
        <v>6551</v>
      </c>
      <c r="F226" s="600" t="s">
        <v>1104</v>
      </c>
      <c r="G226" s="605"/>
      <c r="H226" s="405"/>
      <c r="I226" s="405" t="s">
        <v>214</v>
      </c>
      <c r="J226" s="604" t="s">
        <v>2264</v>
      </c>
      <c r="K226" s="405" t="s">
        <v>2088</v>
      </c>
      <c r="L226" s="601"/>
      <c r="M226" s="638" t="s">
        <v>6485</v>
      </c>
      <c r="N226" s="638" t="s">
        <v>2717</v>
      </c>
      <c r="O226" s="600" t="s">
        <v>827</v>
      </c>
      <c r="P226" s="611">
        <v>4</v>
      </c>
      <c r="Q226" s="611">
        <v>1</v>
      </c>
      <c r="R226" s="611"/>
      <c r="S226" s="600"/>
      <c r="T226" s="600">
        <v>1</v>
      </c>
      <c r="U226" s="600">
        <v>0</v>
      </c>
      <c r="V226" s="600">
        <v>1</v>
      </c>
      <c r="W226" s="600">
        <v>1</v>
      </c>
      <c r="X226" s="600"/>
      <c r="Y226" s="600" t="s">
        <v>1686</v>
      </c>
      <c r="Z226" s="600">
        <v>0</v>
      </c>
      <c r="AA226" s="600"/>
      <c r="AB226" s="600"/>
      <c r="AC226" s="600"/>
      <c r="AD226" s="600"/>
      <c r="AE226" s="600"/>
      <c r="AF226" s="600"/>
      <c r="AG226" s="600"/>
      <c r="AH226" s="600"/>
      <c r="AI226" s="600"/>
      <c r="AJ226" s="600"/>
    </row>
    <row r="227" spans="2:36" hidden="1" x14ac:dyDescent="0.25">
      <c r="B227" s="602">
        <v>219</v>
      </c>
      <c r="C227" s="601" t="s">
        <v>1384</v>
      </c>
      <c r="D227" s="600" t="s">
        <v>1675</v>
      </c>
      <c r="E227" s="605"/>
      <c r="F227" s="600" t="s">
        <v>1105</v>
      </c>
      <c r="G227" s="605"/>
      <c r="H227" s="405"/>
      <c r="I227" s="405" t="s">
        <v>214</v>
      </c>
      <c r="J227" s="604" t="s">
        <v>2264</v>
      </c>
      <c r="K227" s="405" t="s">
        <v>2088</v>
      </c>
      <c r="L227" s="601"/>
      <c r="M227" s="601"/>
      <c r="N227" s="601"/>
      <c r="O227" s="600" t="s">
        <v>827</v>
      </c>
      <c r="P227" s="611">
        <v>0</v>
      </c>
      <c r="Q227" s="611">
        <v>0</v>
      </c>
      <c r="R227" s="611"/>
      <c r="S227" s="600">
        <v>1</v>
      </c>
      <c r="T227" s="600">
        <v>1</v>
      </c>
      <c r="U227" s="600">
        <v>0</v>
      </c>
      <c r="V227" s="600">
        <v>1</v>
      </c>
      <c r="W227" s="600">
        <v>1</v>
      </c>
      <c r="X227" s="600"/>
      <c r="Y227" s="600" t="s">
        <v>663</v>
      </c>
      <c r="Z227" s="600">
        <v>0</v>
      </c>
      <c r="AA227" s="600"/>
      <c r="AB227" s="600"/>
      <c r="AC227" s="600"/>
      <c r="AD227" s="600"/>
      <c r="AE227" s="600"/>
      <c r="AF227" s="600"/>
      <c r="AG227" s="600"/>
      <c r="AH227" s="600"/>
      <c r="AI227" s="600"/>
      <c r="AJ227" s="600"/>
    </row>
    <row r="228" spans="2:36" hidden="1" x14ac:dyDescent="0.25">
      <c r="B228" s="602">
        <v>220</v>
      </c>
      <c r="C228" s="601" t="s">
        <v>924</v>
      </c>
      <c r="D228" s="405" t="s">
        <v>780</v>
      </c>
      <c r="E228" s="605" t="s">
        <v>6401</v>
      </c>
      <c r="F228" s="600" t="s">
        <v>1104</v>
      </c>
      <c r="G228" s="605"/>
      <c r="H228" s="600"/>
      <c r="I228" s="600" t="s">
        <v>214</v>
      </c>
      <c r="J228" s="604">
        <v>1</v>
      </c>
      <c r="K228" s="600" t="s">
        <v>1742</v>
      </c>
      <c r="L228" s="601"/>
      <c r="M228" s="601" t="s">
        <v>6462</v>
      </c>
      <c r="N228" s="601"/>
      <c r="O228" s="600" t="s">
        <v>777</v>
      </c>
      <c r="P228" s="600">
        <v>4</v>
      </c>
      <c r="Q228" s="600">
        <v>1</v>
      </c>
      <c r="R228" s="600"/>
      <c r="S228" s="600"/>
      <c r="T228" s="600">
        <v>1</v>
      </c>
      <c r="U228" s="600">
        <v>1</v>
      </c>
      <c r="V228" s="600">
        <v>1</v>
      </c>
      <c r="W228" s="600">
        <v>1</v>
      </c>
      <c r="X228" s="600"/>
      <c r="Y228" s="600" t="s">
        <v>663</v>
      </c>
      <c r="Z228" s="600"/>
      <c r="AA228" s="600"/>
      <c r="AB228" s="600"/>
      <c r="AC228" s="600"/>
      <c r="AD228" s="600"/>
      <c r="AE228" s="600"/>
      <c r="AF228" s="600"/>
      <c r="AG228" s="600"/>
      <c r="AH228" s="600"/>
      <c r="AI228" s="600"/>
      <c r="AJ228" s="405"/>
    </row>
    <row r="229" spans="2:36" hidden="1" x14ac:dyDescent="0.25">
      <c r="B229" s="602">
        <v>221</v>
      </c>
      <c r="C229" s="603" t="s">
        <v>1722</v>
      </c>
      <c r="D229" s="600" t="s">
        <v>760</v>
      </c>
      <c r="E229" s="605" t="s">
        <v>1012</v>
      </c>
      <c r="F229" s="600" t="s">
        <v>1104</v>
      </c>
      <c r="G229" s="605"/>
      <c r="H229" s="600"/>
      <c r="I229" s="405" t="s">
        <v>214</v>
      </c>
      <c r="J229" s="604">
        <v>1</v>
      </c>
      <c r="K229" s="600" t="s">
        <v>1625</v>
      </c>
      <c r="L229" s="601"/>
      <c r="M229" s="601"/>
      <c r="N229" s="601"/>
      <c r="O229" s="600" t="s">
        <v>1398</v>
      </c>
      <c r="P229" s="600">
        <v>1</v>
      </c>
      <c r="Q229" s="600">
        <v>1</v>
      </c>
      <c r="R229" s="600"/>
      <c r="S229" s="600"/>
      <c r="T229" s="600">
        <v>1</v>
      </c>
      <c r="U229" s="600">
        <v>1</v>
      </c>
      <c r="V229" s="600">
        <v>1</v>
      </c>
      <c r="W229" s="600">
        <v>1</v>
      </c>
      <c r="X229" s="600"/>
      <c r="Y229" s="600" t="s">
        <v>663</v>
      </c>
      <c r="Z229" s="600">
        <v>0</v>
      </c>
      <c r="AA229" s="600"/>
      <c r="AB229" s="600"/>
      <c r="AC229" s="600"/>
      <c r="AD229" s="600"/>
      <c r="AE229" s="600"/>
      <c r="AF229" s="600"/>
      <c r="AG229" s="600"/>
      <c r="AH229" s="600"/>
      <c r="AI229" s="600"/>
      <c r="AJ229" s="600"/>
    </row>
    <row r="230" spans="2:36" ht="30" hidden="1" x14ac:dyDescent="0.25">
      <c r="B230" s="602">
        <v>222</v>
      </c>
      <c r="C230" s="601" t="s">
        <v>1540</v>
      </c>
      <c r="D230" s="600" t="s">
        <v>758</v>
      </c>
      <c r="E230" s="605" t="s">
        <v>6402</v>
      </c>
      <c r="F230" s="600" t="s">
        <v>1104</v>
      </c>
      <c r="G230" s="605"/>
      <c r="H230" s="600"/>
      <c r="I230" s="405" t="s">
        <v>214</v>
      </c>
      <c r="J230" s="604">
        <v>1</v>
      </c>
      <c r="K230" s="600" t="s">
        <v>1625</v>
      </c>
      <c r="L230" s="601" t="s">
        <v>6493</v>
      </c>
      <c r="M230" s="601" t="s">
        <v>6478</v>
      </c>
      <c r="N230" s="638" t="s">
        <v>2492</v>
      </c>
      <c r="O230" s="600" t="s">
        <v>1397</v>
      </c>
      <c r="P230" s="600">
        <v>2</v>
      </c>
      <c r="Q230" s="600">
        <v>0</v>
      </c>
      <c r="R230" s="600"/>
      <c r="S230" s="600"/>
      <c r="T230" s="600">
        <v>1</v>
      </c>
      <c r="U230" s="600">
        <v>1</v>
      </c>
      <c r="V230" s="600">
        <v>1</v>
      </c>
      <c r="W230" s="600">
        <v>1</v>
      </c>
      <c r="X230" s="600"/>
      <c r="Y230" s="600" t="s">
        <v>663</v>
      </c>
      <c r="Z230" s="600">
        <v>0</v>
      </c>
      <c r="AA230" s="600"/>
      <c r="AB230" s="600"/>
      <c r="AC230" s="600"/>
      <c r="AD230" s="600"/>
      <c r="AE230" s="600"/>
      <c r="AF230" s="600"/>
      <c r="AG230" s="600"/>
      <c r="AH230" s="600"/>
      <c r="AI230" s="600"/>
      <c r="AJ230" s="600"/>
    </row>
    <row r="231" spans="2:36" ht="30" hidden="1" x14ac:dyDescent="0.25">
      <c r="B231" s="602">
        <v>223</v>
      </c>
      <c r="C231" s="601" t="s">
        <v>1539</v>
      </c>
      <c r="D231" s="600" t="s">
        <v>755</v>
      </c>
      <c r="E231" s="605" t="s">
        <v>6403</v>
      </c>
      <c r="F231" s="600" t="s">
        <v>1104</v>
      </c>
      <c r="G231" s="605"/>
      <c r="H231" s="600"/>
      <c r="I231" s="405" t="s">
        <v>214</v>
      </c>
      <c r="J231" s="604">
        <v>1</v>
      </c>
      <c r="K231" s="600" t="s">
        <v>1625</v>
      </c>
      <c r="L231" s="601"/>
      <c r="M231" s="601" t="s">
        <v>6479</v>
      </c>
      <c r="N231" s="601"/>
      <c r="O231" s="600" t="s">
        <v>1395</v>
      </c>
      <c r="P231" s="600">
        <v>1</v>
      </c>
      <c r="Q231" s="600">
        <v>1</v>
      </c>
      <c r="R231" s="600"/>
      <c r="S231" s="600"/>
      <c r="T231" s="600">
        <v>1</v>
      </c>
      <c r="U231" s="600">
        <v>1</v>
      </c>
      <c r="V231" s="600">
        <v>1</v>
      </c>
      <c r="W231" s="600">
        <v>1</v>
      </c>
      <c r="X231" s="600"/>
      <c r="Y231" s="600" t="s">
        <v>663</v>
      </c>
      <c r="Z231" s="600">
        <v>0</v>
      </c>
      <c r="AA231" s="600"/>
      <c r="AB231" s="600"/>
      <c r="AC231" s="600"/>
      <c r="AD231" s="600"/>
      <c r="AE231" s="600"/>
      <c r="AF231" s="600"/>
      <c r="AG231" s="600"/>
      <c r="AH231" s="600"/>
      <c r="AI231" s="600"/>
      <c r="AJ231" s="600"/>
    </row>
    <row r="232" spans="2:36" ht="30" hidden="1" x14ac:dyDescent="0.25">
      <c r="B232" s="602">
        <v>224</v>
      </c>
      <c r="C232" s="601" t="s">
        <v>1538</v>
      </c>
      <c r="D232" s="600" t="s">
        <v>753</v>
      </c>
      <c r="E232" s="605" t="s">
        <v>1008</v>
      </c>
      <c r="F232" s="600" t="s">
        <v>1104</v>
      </c>
      <c r="G232" s="605"/>
      <c r="H232" s="600"/>
      <c r="I232" s="405" t="s">
        <v>214</v>
      </c>
      <c r="J232" s="604">
        <v>1</v>
      </c>
      <c r="K232" s="600" t="s">
        <v>1625</v>
      </c>
      <c r="L232" s="601"/>
      <c r="M232" s="601"/>
      <c r="N232" s="601"/>
      <c r="O232" s="600" t="s">
        <v>1394</v>
      </c>
      <c r="P232" s="600">
        <v>4</v>
      </c>
      <c r="Q232" s="600">
        <v>1</v>
      </c>
      <c r="R232" s="600"/>
      <c r="S232" s="600"/>
      <c r="T232" s="600">
        <v>1</v>
      </c>
      <c r="U232" s="600">
        <v>1</v>
      </c>
      <c r="V232" s="600">
        <v>1</v>
      </c>
      <c r="W232" s="600">
        <v>1</v>
      </c>
      <c r="X232" s="600"/>
      <c r="Y232" s="600" t="s">
        <v>663</v>
      </c>
      <c r="Z232" s="600">
        <v>0</v>
      </c>
      <c r="AA232" s="600"/>
      <c r="AB232" s="600"/>
      <c r="AC232" s="600"/>
      <c r="AD232" s="600"/>
      <c r="AE232" s="600"/>
      <c r="AF232" s="600"/>
      <c r="AG232" s="600"/>
      <c r="AH232" s="600"/>
      <c r="AI232" s="600"/>
      <c r="AJ232" s="600"/>
    </row>
    <row r="233" spans="2:36" hidden="1" x14ac:dyDescent="0.25">
      <c r="B233" s="602">
        <v>225</v>
      </c>
      <c r="C233" s="601" t="s">
        <v>1537</v>
      </c>
      <c r="D233" s="600" t="s">
        <v>750</v>
      </c>
      <c r="E233" s="605" t="s">
        <v>1007</v>
      </c>
      <c r="F233" s="600" t="s">
        <v>1104</v>
      </c>
      <c r="G233" s="605"/>
      <c r="H233" s="600"/>
      <c r="I233" s="405" t="s">
        <v>214</v>
      </c>
      <c r="J233" s="604">
        <v>1</v>
      </c>
      <c r="K233" s="600" t="s">
        <v>1625</v>
      </c>
      <c r="L233" s="601"/>
      <c r="M233" s="601"/>
      <c r="N233" s="601" t="s">
        <v>2517</v>
      </c>
      <c r="O233" s="600" t="s">
        <v>1393</v>
      </c>
      <c r="P233" s="600">
        <v>4</v>
      </c>
      <c r="Q233" s="600">
        <v>1</v>
      </c>
      <c r="R233" s="600"/>
      <c r="S233" s="600"/>
      <c r="T233" s="600">
        <v>1</v>
      </c>
      <c r="U233" s="600">
        <v>1</v>
      </c>
      <c r="V233" s="600">
        <v>1</v>
      </c>
      <c r="W233" s="600">
        <v>1</v>
      </c>
      <c r="X233" s="600"/>
      <c r="Y233" s="600" t="s">
        <v>663</v>
      </c>
      <c r="Z233" s="600">
        <v>0</v>
      </c>
      <c r="AA233" s="600"/>
      <c r="AB233" s="600"/>
      <c r="AC233" s="600"/>
      <c r="AD233" s="600"/>
      <c r="AE233" s="600"/>
      <c r="AF233" s="600"/>
      <c r="AG233" s="600"/>
      <c r="AH233" s="600"/>
      <c r="AI233" s="600"/>
      <c r="AJ233" s="600"/>
    </row>
    <row r="234" spans="2:36" ht="60" hidden="1" x14ac:dyDescent="0.25">
      <c r="B234" s="602">
        <v>226</v>
      </c>
      <c r="C234" s="601" t="s">
        <v>1629</v>
      </c>
      <c r="D234" s="600" t="s">
        <v>610</v>
      </c>
      <c r="E234" s="605" t="s">
        <v>6404</v>
      </c>
      <c r="F234" s="600" t="s">
        <v>1105</v>
      </c>
      <c r="G234" s="605"/>
      <c r="H234" s="600" t="s">
        <v>813</v>
      </c>
      <c r="I234" s="405" t="s">
        <v>214</v>
      </c>
      <c r="J234" s="604">
        <v>0</v>
      </c>
      <c r="K234" s="600" t="s">
        <v>813</v>
      </c>
      <c r="L234" s="601" t="s">
        <v>6506</v>
      </c>
      <c r="M234" s="601" t="s">
        <v>6405</v>
      </c>
      <c r="N234" s="601"/>
      <c r="O234" s="600" t="s">
        <v>1396</v>
      </c>
      <c r="P234" s="600">
        <v>2</v>
      </c>
      <c r="Q234" s="600">
        <v>0</v>
      </c>
      <c r="R234" s="600"/>
      <c r="S234" s="600"/>
      <c r="T234" s="600">
        <v>1</v>
      </c>
      <c r="U234" s="600">
        <v>1</v>
      </c>
      <c r="V234" s="600">
        <v>1</v>
      </c>
      <c r="W234" s="600">
        <v>1</v>
      </c>
      <c r="X234" s="600"/>
      <c r="Y234" s="600" t="s">
        <v>663</v>
      </c>
      <c r="Z234" s="600">
        <v>0</v>
      </c>
      <c r="AA234" s="600"/>
      <c r="AB234" s="600"/>
      <c r="AC234" s="600"/>
      <c r="AD234" s="600"/>
      <c r="AE234" s="600"/>
      <c r="AF234" s="600"/>
      <c r="AG234" s="600"/>
      <c r="AH234" s="600"/>
      <c r="AI234" s="600"/>
      <c r="AJ234" s="600"/>
    </row>
    <row r="235" spans="2:36" hidden="1" x14ac:dyDescent="0.25">
      <c r="B235" s="602">
        <v>227</v>
      </c>
      <c r="C235" s="601" t="s">
        <v>1548</v>
      </c>
      <c r="D235" s="600" t="s">
        <v>776</v>
      </c>
      <c r="E235" s="605" t="s">
        <v>1019</v>
      </c>
      <c r="F235" s="600" t="s">
        <v>1105</v>
      </c>
      <c r="G235" s="605"/>
      <c r="H235" s="600"/>
      <c r="I235" s="405" t="s">
        <v>214</v>
      </c>
      <c r="J235" s="604">
        <v>1</v>
      </c>
      <c r="K235" s="600" t="s">
        <v>1625</v>
      </c>
      <c r="L235" s="601"/>
      <c r="M235" s="601"/>
      <c r="N235" s="601"/>
      <c r="O235" s="600" t="s">
        <v>1406</v>
      </c>
      <c r="P235" s="600">
        <v>2</v>
      </c>
      <c r="Q235" s="600">
        <v>0</v>
      </c>
      <c r="R235" s="600"/>
      <c r="S235" s="600"/>
      <c r="T235" s="600">
        <v>1</v>
      </c>
      <c r="U235" s="600">
        <v>1</v>
      </c>
      <c r="V235" s="600">
        <v>1</v>
      </c>
      <c r="W235" s="600">
        <v>1</v>
      </c>
      <c r="X235" s="600"/>
      <c r="Y235" s="600" t="s">
        <v>663</v>
      </c>
      <c r="Z235" s="600">
        <v>0</v>
      </c>
      <c r="AA235" s="600"/>
      <c r="AB235" s="600"/>
      <c r="AC235" s="600"/>
      <c r="AD235" s="600"/>
      <c r="AE235" s="600"/>
      <c r="AF235" s="600"/>
      <c r="AG235" s="600"/>
      <c r="AH235" s="600"/>
      <c r="AI235" s="600"/>
      <c r="AJ235" s="600"/>
    </row>
    <row r="236" spans="2:36" ht="30" hidden="1" x14ac:dyDescent="0.25">
      <c r="B236" s="602">
        <v>228</v>
      </c>
      <c r="C236" s="605" t="s">
        <v>6495</v>
      </c>
      <c r="D236" s="405" t="s">
        <v>690</v>
      </c>
      <c r="E236" s="605" t="s">
        <v>1047</v>
      </c>
      <c r="F236" s="600" t="s">
        <v>1104</v>
      </c>
      <c r="G236" s="605"/>
      <c r="H236" s="600" t="s">
        <v>813</v>
      </c>
      <c r="I236" s="405" t="s">
        <v>214</v>
      </c>
      <c r="J236" s="604">
        <v>0</v>
      </c>
      <c r="K236" s="405" t="s">
        <v>1746</v>
      </c>
      <c r="L236" s="601" t="s">
        <v>6496</v>
      </c>
      <c r="M236" s="605"/>
      <c r="N236" s="605"/>
      <c r="O236" s="600" t="s">
        <v>953</v>
      </c>
      <c r="P236" s="600">
        <v>4</v>
      </c>
      <c r="Q236" s="600">
        <v>1</v>
      </c>
      <c r="R236" s="600"/>
      <c r="S236" s="600"/>
      <c r="T236" s="600">
        <v>1</v>
      </c>
      <c r="U236" s="600">
        <v>0</v>
      </c>
      <c r="V236" s="600">
        <v>1</v>
      </c>
      <c r="W236" s="600">
        <v>1</v>
      </c>
      <c r="X236" s="600"/>
      <c r="Y236" s="600" t="s">
        <v>668</v>
      </c>
      <c r="Z236" s="600">
        <v>0</v>
      </c>
      <c r="AA236" s="600"/>
      <c r="AB236" s="600"/>
      <c r="AC236" s="600"/>
      <c r="AD236" s="600"/>
      <c r="AE236" s="600"/>
      <c r="AF236" s="600"/>
      <c r="AG236" s="600"/>
      <c r="AH236" s="600"/>
      <c r="AI236" s="600"/>
      <c r="AJ236" s="405"/>
    </row>
    <row r="237" spans="2:36" ht="45" hidden="1" x14ac:dyDescent="0.25">
      <c r="B237" s="602">
        <v>229</v>
      </c>
      <c r="C237" s="605" t="s">
        <v>1556</v>
      </c>
      <c r="D237" s="405" t="s">
        <v>689</v>
      </c>
      <c r="E237" s="605" t="s">
        <v>6406</v>
      </c>
      <c r="F237" s="600" t="s">
        <v>1104</v>
      </c>
      <c r="G237" s="605"/>
      <c r="H237" s="600" t="s">
        <v>813</v>
      </c>
      <c r="I237" s="405" t="s">
        <v>214</v>
      </c>
      <c r="J237" s="604">
        <v>0</v>
      </c>
      <c r="K237" s="405" t="s">
        <v>1746</v>
      </c>
      <c r="L237" s="601" t="s">
        <v>6519</v>
      </c>
      <c r="M237" s="601" t="s">
        <v>6459</v>
      </c>
      <c r="N237" s="601"/>
      <c r="O237" s="600" t="s">
        <v>954</v>
      </c>
      <c r="P237" s="600">
        <v>5</v>
      </c>
      <c r="Q237" s="600">
        <v>1</v>
      </c>
      <c r="R237" s="600"/>
      <c r="S237" s="600"/>
      <c r="T237" s="600">
        <v>1</v>
      </c>
      <c r="U237" s="600">
        <v>0</v>
      </c>
      <c r="V237" s="600">
        <v>1</v>
      </c>
      <c r="W237" s="600">
        <v>1</v>
      </c>
      <c r="X237" s="600"/>
      <c r="Y237" s="600" t="s">
        <v>7</v>
      </c>
      <c r="Z237" s="600">
        <v>0</v>
      </c>
      <c r="AA237" s="600"/>
      <c r="AB237" s="600"/>
      <c r="AC237" s="600"/>
      <c r="AD237" s="600"/>
      <c r="AE237" s="600"/>
      <c r="AF237" s="600"/>
      <c r="AG237" s="600"/>
      <c r="AH237" s="600"/>
      <c r="AI237" s="600"/>
      <c r="AJ237" s="405"/>
    </row>
    <row r="238" spans="2:36" ht="45" hidden="1" x14ac:dyDescent="0.25">
      <c r="B238" s="602">
        <v>230</v>
      </c>
      <c r="C238" s="601" t="s">
        <v>2106</v>
      </c>
      <c r="D238" s="652" t="s">
        <v>2107</v>
      </c>
      <c r="E238" s="605" t="s">
        <v>1183</v>
      </c>
      <c r="F238" s="600" t="s">
        <v>1104</v>
      </c>
      <c r="G238" s="605"/>
      <c r="H238" s="600"/>
      <c r="I238" s="600" t="s">
        <v>214</v>
      </c>
      <c r="J238" s="604">
        <v>1</v>
      </c>
      <c r="K238" s="600" t="s">
        <v>815</v>
      </c>
      <c r="L238" s="601"/>
      <c r="M238" s="644" t="s">
        <v>7091</v>
      </c>
      <c r="N238" s="601"/>
      <c r="O238" s="600" t="s">
        <v>1168</v>
      </c>
      <c r="P238" s="600">
        <v>0</v>
      </c>
      <c r="Q238" s="600">
        <v>60</v>
      </c>
      <c r="R238" s="600">
        <v>0</v>
      </c>
      <c r="S238" s="600">
        <v>2</v>
      </c>
      <c r="T238" s="600">
        <v>1</v>
      </c>
      <c r="U238" s="600">
        <v>0</v>
      </c>
      <c r="V238" s="600">
        <v>1</v>
      </c>
      <c r="W238" s="600">
        <v>0</v>
      </c>
      <c r="X238" s="600"/>
      <c r="Y238" s="600" t="s">
        <v>663</v>
      </c>
      <c r="Z238" s="600">
        <v>0</v>
      </c>
      <c r="AA238" s="600"/>
      <c r="AB238" s="600"/>
      <c r="AC238" s="600"/>
      <c r="AD238" s="600"/>
      <c r="AE238" s="600"/>
      <c r="AF238" s="600"/>
      <c r="AG238" s="600"/>
      <c r="AH238" s="600"/>
      <c r="AI238" s="600"/>
      <c r="AJ238" s="652"/>
    </row>
    <row r="239" spans="2:36" hidden="1" x14ac:dyDescent="0.25">
      <c r="B239" s="602">
        <v>231</v>
      </c>
      <c r="C239" s="601" t="s">
        <v>1653</v>
      </c>
      <c r="D239" s="652" t="s">
        <v>651</v>
      </c>
      <c r="E239" s="605" t="s">
        <v>1178</v>
      </c>
      <c r="F239" s="600" t="s">
        <v>1104</v>
      </c>
      <c r="G239" s="605"/>
      <c r="H239" s="600"/>
      <c r="I239" s="600" t="s">
        <v>214</v>
      </c>
      <c r="J239" s="604">
        <v>1</v>
      </c>
      <c r="K239" s="600" t="s">
        <v>815</v>
      </c>
      <c r="L239" s="601"/>
      <c r="M239" s="601"/>
      <c r="N239" s="601"/>
      <c r="O239" s="600" t="s">
        <v>1179</v>
      </c>
      <c r="P239" s="600">
        <v>4</v>
      </c>
      <c r="Q239" s="600">
        <v>1</v>
      </c>
      <c r="R239" s="600"/>
      <c r="S239" s="600"/>
      <c r="T239" s="600">
        <v>1</v>
      </c>
      <c r="U239" s="600">
        <v>0</v>
      </c>
      <c r="V239" s="600">
        <v>1</v>
      </c>
      <c r="W239" s="600">
        <v>1</v>
      </c>
      <c r="X239" s="600"/>
      <c r="Y239" s="600" t="s">
        <v>663</v>
      </c>
      <c r="Z239" s="600">
        <v>0</v>
      </c>
      <c r="AA239" s="600"/>
      <c r="AB239" s="600"/>
      <c r="AC239" s="600"/>
      <c r="AD239" s="600"/>
      <c r="AE239" s="600"/>
      <c r="AF239" s="600"/>
      <c r="AG239" s="600"/>
      <c r="AH239" s="600"/>
      <c r="AI239" s="600"/>
      <c r="AJ239" s="652"/>
    </row>
    <row r="240" spans="2:36" ht="45" hidden="1" x14ac:dyDescent="0.25">
      <c r="B240" s="602">
        <v>232</v>
      </c>
      <c r="C240" s="601" t="s">
        <v>642</v>
      </c>
      <c r="D240" s="652" t="s">
        <v>652</v>
      </c>
      <c r="E240" s="605" t="s">
        <v>6407</v>
      </c>
      <c r="F240" s="600" t="s">
        <v>1104</v>
      </c>
      <c r="G240" s="605"/>
      <c r="H240" s="600"/>
      <c r="I240" s="600" t="s">
        <v>214</v>
      </c>
      <c r="J240" s="604">
        <v>1</v>
      </c>
      <c r="K240" s="600" t="s">
        <v>815</v>
      </c>
      <c r="L240" s="601"/>
      <c r="M240" s="601" t="s">
        <v>6408</v>
      </c>
      <c r="N240" s="638" t="s">
        <v>2519</v>
      </c>
      <c r="O240" s="600" t="s">
        <v>1181</v>
      </c>
      <c r="P240" s="600">
        <v>3</v>
      </c>
      <c r="Q240" s="600">
        <v>0</v>
      </c>
      <c r="R240" s="600"/>
      <c r="S240" s="600"/>
      <c r="T240" s="600">
        <v>1</v>
      </c>
      <c r="U240" s="600">
        <v>0</v>
      </c>
      <c r="V240" s="600">
        <v>1</v>
      </c>
      <c r="W240" s="600">
        <v>1</v>
      </c>
      <c r="X240" s="600"/>
      <c r="Y240" s="600" t="s">
        <v>663</v>
      </c>
      <c r="Z240" s="600">
        <v>0</v>
      </c>
      <c r="AA240" s="600"/>
      <c r="AB240" s="600"/>
      <c r="AC240" s="600"/>
      <c r="AD240" s="600"/>
      <c r="AE240" s="600"/>
      <c r="AF240" s="600"/>
      <c r="AG240" s="600"/>
      <c r="AH240" s="600"/>
      <c r="AI240" s="600"/>
      <c r="AJ240" s="652"/>
    </row>
    <row r="241" spans="2:36" ht="90" hidden="1" x14ac:dyDescent="0.25">
      <c r="B241" s="602">
        <v>233</v>
      </c>
      <c r="C241" s="601" t="s">
        <v>2092</v>
      </c>
      <c r="D241" s="652" t="s">
        <v>656</v>
      </c>
      <c r="E241" s="605" t="s">
        <v>6409</v>
      </c>
      <c r="F241" s="600" t="s">
        <v>1103</v>
      </c>
      <c r="G241" s="605"/>
      <c r="H241" s="600" t="s">
        <v>813</v>
      </c>
      <c r="I241" s="600" t="s">
        <v>214</v>
      </c>
      <c r="J241" s="604">
        <v>0</v>
      </c>
      <c r="K241" s="600" t="s">
        <v>815</v>
      </c>
      <c r="L241" s="601"/>
      <c r="M241" s="601" t="s">
        <v>6460</v>
      </c>
      <c r="N241" s="601"/>
      <c r="O241" s="600" t="s">
        <v>1168</v>
      </c>
      <c r="P241" s="600">
        <v>4</v>
      </c>
      <c r="Q241" s="600">
        <v>0</v>
      </c>
      <c r="R241" s="600"/>
      <c r="S241" s="600"/>
      <c r="T241" s="600">
        <v>1</v>
      </c>
      <c r="U241" s="600">
        <v>0</v>
      </c>
      <c r="V241" s="600">
        <v>1</v>
      </c>
      <c r="W241" s="600">
        <v>0</v>
      </c>
      <c r="X241" s="600"/>
      <c r="Y241" s="600" t="s">
        <v>663</v>
      </c>
      <c r="Z241" s="600">
        <v>0</v>
      </c>
      <c r="AA241" s="600"/>
      <c r="AB241" s="600"/>
      <c r="AC241" s="600"/>
      <c r="AD241" s="600"/>
      <c r="AE241" s="600"/>
      <c r="AF241" s="600"/>
      <c r="AG241" s="600"/>
      <c r="AH241" s="600"/>
      <c r="AI241" s="600"/>
      <c r="AJ241" s="652"/>
    </row>
    <row r="242" spans="2:36" ht="45" hidden="1" x14ac:dyDescent="0.25">
      <c r="B242" s="602">
        <v>234</v>
      </c>
      <c r="C242" s="601" t="s">
        <v>2091</v>
      </c>
      <c r="D242" s="652" t="s">
        <v>655</v>
      </c>
      <c r="E242" s="605" t="s">
        <v>6410</v>
      </c>
      <c r="F242" s="600" t="s">
        <v>1104</v>
      </c>
      <c r="G242" s="605"/>
      <c r="H242" s="600"/>
      <c r="I242" s="600" t="s">
        <v>214</v>
      </c>
      <c r="J242" s="604">
        <v>1</v>
      </c>
      <c r="K242" s="600" t="s">
        <v>815</v>
      </c>
      <c r="L242" s="601"/>
      <c r="M242" s="601" t="s">
        <v>6411</v>
      </c>
      <c r="N242" s="601"/>
      <c r="O242" s="600" t="s">
        <v>1168</v>
      </c>
      <c r="P242" s="600">
        <v>4</v>
      </c>
      <c r="Q242" s="600">
        <v>0</v>
      </c>
      <c r="R242" s="600"/>
      <c r="S242" s="600"/>
      <c r="T242" s="600">
        <v>1</v>
      </c>
      <c r="U242" s="600">
        <v>0</v>
      </c>
      <c r="V242" s="600">
        <v>1</v>
      </c>
      <c r="W242" s="600">
        <v>0</v>
      </c>
      <c r="X242" s="600"/>
      <c r="Y242" s="600" t="s">
        <v>663</v>
      </c>
      <c r="Z242" s="600">
        <v>0</v>
      </c>
      <c r="AA242" s="600"/>
      <c r="AB242" s="600"/>
      <c r="AC242" s="600"/>
      <c r="AD242" s="600"/>
      <c r="AE242" s="600"/>
      <c r="AF242" s="600"/>
      <c r="AG242" s="600"/>
      <c r="AH242" s="600"/>
      <c r="AI242" s="600"/>
      <c r="AJ242" s="652"/>
    </row>
    <row r="243" spans="2:36" ht="30" hidden="1" x14ac:dyDescent="0.25">
      <c r="B243" s="602">
        <v>235</v>
      </c>
      <c r="C243" s="601" t="s">
        <v>1651</v>
      </c>
      <c r="D243" s="652" t="s">
        <v>648</v>
      </c>
      <c r="E243" s="605" t="s">
        <v>1175</v>
      </c>
      <c r="F243" s="600" t="s">
        <v>1104</v>
      </c>
      <c r="G243" s="605"/>
      <c r="H243" s="600"/>
      <c r="I243" s="600" t="s">
        <v>214</v>
      </c>
      <c r="J243" s="604">
        <v>1</v>
      </c>
      <c r="K243" s="600" t="s">
        <v>815</v>
      </c>
      <c r="L243" s="601"/>
      <c r="M243" s="601"/>
      <c r="N243" s="638" t="s">
        <v>2520</v>
      </c>
      <c r="O243" s="600" t="s">
        <v>1176</v>
      </c>
      <c r="P243" s="600">
        <v>4</v>
      </c>
      <c r="Q243" s="600"/>
      <c r="R243" s="600"/>
      <c r="S243" s="600"/>
      <c r="T243" s="600">
        <v>1</v>
      </c>
      <c r="U243" s="600">
        <v>0</v>
      </c>
      <c r="V243" s="600">
        <v>1</v>
      </c>
      <c r="W243" s="600">
        <v>1</v>
      </c>
      <c r="X243" s="600"/>
      <c r="Y243" s="600" t="s">
        <v>663</v>
      </c>
      <c r="Z243" s="600">
        <v>0</v>
      </c>
      <c r="AA243" s="600"/>
      <c r="AB243" s="600"/>
      <c r="AC243" s="600"/>
      <c r="AD243" s="600"/>
      <c r="AE243" s="600"/>
      <c r="AF243" s="600"/>
      <c r="AG243" s="600"/>
      <c r="AH243" s="600"/>
      <c r="AI243" s="600"/>
      <c r="AJ243" s="652"/>
    </row>
    <row r="244" spans="2:36" ht="120" hidden="1" x14ac:dyDescent="0.25">
      <c r="B244" s="602">
        <v>236</v>
      </c>
      <c r="C244" s="601" t="s">
        <v>1652</v>
      </c>
      <c r="D244" s="652" t="s">
        <v>650</v>
      </c>
      <c r="E244" s="605" t="s">
        <v>6412</v>
      </c>
      <c r="F244" s="600" t="s">
        <v>1104</v>
      </c>
      <c r="G244" s="605"/>
      <c r="H244" s="600"/>
      <c r="I244" s="600" t="s">
        <v>214</v>
      </c>
      <c r="J244" s="604">
        <v>1</v>
      </c>
      <c r="K244" s="600" t="s">
        <v>815</v>
      </c>
      <c r="L244" s="601"/>
      <c r="M244" s="601" t="s">
        <v>6433</v>
      </c>
      <c r="N244" s="601" t="s">
        <v>2521</v>
      </c>
      <c r="O244" s="600" t="s">
        <v>1176</v>
      </c>
      <c r="P244" s="600">
        <v>4</v>
      </c>
      <c r="Q244" s="600">
        <v>0</v>
      </c>
      <c r="R244" s="600"/>
      <c r="S244" s="600"/>
      <c r="T244" s="600">
        <v>1</v>
      </c>
      <c r="U244" s="600">
        <v>0</v>
      </c>
      <c r="V244" s="600">
        <v>1</v>
      </c>
      <c r="W244" s="600">
        <v>1</v>
      </c>
      <c r="X244" s="600"/>
      <c r="Y244" s="600" t="s">
        <v>663</v>
      </c>
      <c r="Z244" s="600">
        <v>0</v>
      </c>
      <c r="AA244" s="600"/>
      <c r="AB244" s="600"/>
      <c r="AC244" s="600"/>
      <c r="AD244" s="600"/>
      <c r="AE244" s="600"/>
      <c r="AF244" s="600"/>
      <c r="AG244" s="600"/>
      <c r="AH244" s="600"/>
      <c r="AI244" s="600"/>
      <c r="AJ244" s="652"/>
    </row>
    <row r="245" spans="2:36" hidden="1" x14ac:dyDescent="0.25">
      <c r="B245" s="602">
        <v>237</v>
      </c>
      <c r="C245" s="605" t="s">
        <v>1342</v>
      </c>
      <c r="D245" s="652" t="s">
        <v>936</v>
      </c>
      <c r="E245" s="605" t="s">
        <v>950</v>
      </c>
      <c r="F245" s="600" t="s">
        <v>1105</v>
      </c>
      <c r="G245" s="605"/>
      <c r="H245" s="600" t="s">
        <v>813</v>
      </c>
      <c r="I245" s="405" t="s">
        <v>214</v>
      </c>
      <c r="J245" s="604">
        <v>0</v>
      </c>
      <c r="K245" s="405" t="s">
        <v>813</v>
      </c>
      <c r="L245" s="601"/>
      <c r="M245" s="601"/>
      <c r="N245" s="601"/>
      <c r="O245" s="600">
        <v>10</v>
      </c>
      <c r="P245" s="600">
        <v>0</v>
      </c>
      <c r="Q245" s="600">
        <v>0</v>
      </c>
      <c r="R245" s="600"/>
      <c r="S245" s="600"/>
      <c r="T245" s="600">
        <v>1</v>
      </c>
      <c r="U245" s="600">
        <v>0</v>
      </c>
      <c r="V245" s="600">
        <v>1</v>
      </c>
      <c r="W245" s="600">
        <v>1</v>
      </c>
      <c r="X245" s="600"/>
      <c r="Y245" s="600" t="s">
        <v>7</v>
      </c>
      <c r="Z245" s="600">
        <v>0</v>
      </c>
      <c r="AA245" s="600"/>
      <c r="AB245" s="600"/>
      <c r="AC245" s="600"/>
      <c r="AD245" s="600"/>
      <c r="AE245" s="600"/>
      <c r="AF245" s="600"/>
      <c r="AG245" s="600"/>
      <c r="AH245" s="600"/>
      <c r="AI245" s="600"/>
      <c r="AJ245" s="652"/>
    </row>
    <row r="246" spans="2:36" ht="45" hidden="1" x14ac:dyDescent="0.25">
      <c r="B246" s="602">
        <v>238</v>
      </c>
      <c r="C246" s="603" t="s">
        <v>1337</v>
      </c>
      <c r="D246" s="652" t="s">
        <v>931</v>
      </c>
      <c r="E246" s="605" t="s">
        <v>945</v>
      </c>
      <c r="F246" s="600" t="s">
        <v>1104</v>
      </c>
      <c r="G246" s="605"/>
      <c r="H246" s="405"/>
      <c r="I246" s="405" t="s">
        <v>214</v>
      </c>
      <c r="J246" s="604" t="s">
        <v>2257</v>
      </c>
      <c r="K246" s="405" t="s">
        <v>1527</v>
      </c>
      <c r="L246" s="601"/>
      <c r="M246" s="601" t="s">
        <v>6413</v>
      </c>
      <c r="N246" s="601"/>
      <c r="O246" s="600">
        <v>12</v>
      </c>
      <c r="P246" s="600">
        <v>3.4</v>
      </c>
      <c r="Q246" s="600">
        <v>1</v>
      </c>
      <c r="R246" s="600" t="s">
        <v>1442</v>
      </c>
      <c r="S246" s="600"/>
      <c r="T246" s="600">
        <v>1</v>
      </c>
      <c r="U246" s="600">
        <v>1</v>
      </c>
      <c r="V246" s="600">
        <v>1</v>
      </c>
      <c r="W246" s="600">
        <v>1</v>
      </c>
      <c r="X246" s="600"/>
      <c r="Y246" s="600" t="s">
        <v>663</v>
      </c>
      <c r="Z246" s="600">
        <v>0</v>
      </c>
      <c r="AA246" s="600"/>
      <c r="AB246" s="600"/>
      <c r="AC246" s="600"/>
      <c r="AD246" s="600"/>
      <c r="AE246" s="600"/>
      <c r="AF246" s="600"/>
      <c r="AG246" s="600"/>
      <c r="AH246" s="600"/>
      <c r="AI246" s="600"/>
      <c r="AJ246" s="652"/>
    </row>
    <row r="247" spans="2:36" ht="75" hidden="1" x14ac:dyDescent="0.25">
      <c r="B247" s="602">
        <v>239</v>
      </c>
      <c r="C247" s="603" t="s">
        <v>1339</v>
      </c>
      <c r="D247" s="652" t="s">
        <v>933</v>
      </c>
      <c r="E247" s="605" t="s">
        <v>947</v>
      </c>
      <c r="F247" s="600" t="s">
        <v>1104</v>
      </c>
      <c r="G247" s="605"/>
      <c r="H247" s="405"/>
      <c r="I247" s="405" t="s">
        <v>214</v>
      </c>
      <c r="J247" s="604" t="s">
        <v>2257</v>
      </c>
      <c r="K247" s="405" t="s">
        <v>1527</v>
      </c>
      <c r="L247" s="601"/>
      <c r="M247" s="645" t="s">
        <v>7071</v>
      </c>
      <c r="N247" s="601"/>
      <c r="O247" s="600">
        <v>42</v>
      </c>
      <c r="P247" s="600">
        <v>0</v>
      </c>
      <c r="Q247" s="600">
        <v>0</v>
      </c>
      <c r="R247" s="600" t="s">
        <v>1444</v>
      </c>
      <c r="S247" s="600"/>
      <c r="T247" s="600">
        <v>1</v>
      </c>
      <c r="U247" s="600">
        <v>1</v>
      </c>
      <c r="V247" s="600">
        <v>1</v>
      </c>
      <c r="W247" s="600">
        <v>1</v>
      </c>
      <c r="X247" s="600"/>
      <c r="Y247" s="600" t="s">
        <v>663</v>
      </c>
      <c r="Z247" s="600">
        <v>0</v>
      </c>
      <c r="AA247" s="600"/>
      <c r="AB247" s="600"/>
      <c r="AC247" s="600"/>
      <c r="AD247" s="600"/>
      <c r="AE247" s="600"/>
      <c r="AF247" s="600"/>
      <c r="AG247" s="600"/>
      <c r="AH247" s="600"/>
      <c r="AI247" s="600"/>
      <c r="AJ247" s="652"/>
    </row>
    <row r="248" spans="2:36" ht="45" hidden="1" x14ac:dyDescent="0.25">
      <c r="B248" s="602">
        <v>240</v>
      </c>
      <c r="C248" s="603" t="s">
        <v>1340</v>
      </c>
      <c r="D248" s="652" t="s">
        <v>934</v>
      </c>
      <c r="E248" s="605" t="s">
        <v>948</v>
      </c>
      <c r="F248" s="600" t="s">
        <v>1104</v>
      </c>
      <c r="G248" s="605"/>
      <c r="H248" s="405"/>
      <c r="I248" s="405" t="s">
        <v>214</v>
      </c>
      <c r="J248" s="604" t="s">
        <v>2257</v>
      </c>
      <c r="K248" s="405" t="s">
        <v>1527</v>
      </c>
      <c r="L248" s="601"/>
      <c r="M248" s="601"/>
      <c r="N248" s="601" t="s">
        <v>2325</v>
      </c>
      <c r="O248" s="600">
        <v>14.6</v>
      </c>
      <c r="P248" s="600">
        <v>2</v>
      </c>
      <c r="Q248" s="600">
        <v>2</v>
      </c>
      <c r="R248" s="600" t="s">
        <v>1641</v>
      </c>
      <c r="S248" s="600"/>
      <c r="T248" s="600">
        <v>1</v>
      </c>
      <c r="U248" s="600">
        <v>1</v>
      </c>
      <c r="V248" s="600">
        <v>1</v>
      </c>
      <c r="W248" s="600">
        <v>1</v>
      </c>
      <c r="X248" s="600"/>
      <c r="Y248" s="600" t="s">
        <v>663</v>
      </c>
      <c r="Z248" s="600">
        <v>0</v>
      </c>
      <c r="AA248" s="600"/>
      <c r="AB248" s="600"/>
      <c r="AC248" s="600"/>
      <c r="AD248" s="600"/>
      <c r="AE248" s="600"/>
      <c r="AF248" s="600"/>
      <c r="AG248" s="600"/>
      <c r="AH248" s="600"/>
      <c r="AI248" s="600"/>
      <c r="AJ248" s="652"/>
    </row>
    <row r="249" spans="2:36" ht="75" hidden="1" x14ac:dyDescent="0.25">
      <c r="B249" s="602">
        <v>241</v>
      </c>
      <c r="C249" s="603" t="s">
        <v>1338</v>
      </c>
      <c r="D249" s="652" t="s">
        <v>932</v>
      </c>
      <c r="E249" s="605" t="s">
        <v>6414</v>
      </c>
      <c r="F249" s="600" t="s">
        <v>1104</v>
      </c>
      <c r="G249" s="605"/>
      <c r="H249" s="405"/>
      <c r="I249" s="405" t="s">
        <v>214</v>
      </c>
      <c r="J249" s="604" t="s">
        <v>2257</v>
      </c>
      <c r="K249" s="405" t="s">
        <v>1527</v>
      </c>
      <c r="L249" s="601"/>
      <c r="M249" s="601" t="s">
        <v>6450</v>
      </c>
      <c r="N249" s="638" t="s">
        <v>2326</v>
      </c>
      <c r="O249" s="600">
        <v>10.8</v>
      </c>
      <c r="P249" s="600">
        <v>2</v>
      </c>
      <c r="Q249" s="600">
        <v>1</v>
      </c>
      <c r="R249" s="600" t="s">
        <v>1442</v>
      </c>
      <c r="S249" s="600"/>
      <c r="T249" s="600">
        <v>1</v>
      </c>
      <c r="U249" s="600">
        <v>1</v>
      </c>
      <c r="V249" s="600">
        <v>1</v>
      </c>
      <c r="W249" s="600">
        <v>1</v>
      </c>
      <c r="X249" s="600"/>
      <c r="Y249" s="600" t="s">
        <v>663</v>
      </c>
      <c r="Z249" s="600">
        <v>0</v>
      </c>
      <c r="AA249" s="600"/>
      <c r="AB249" s="600"/>
      <c r="AC249" s="600"/>
      <c r="AD249" s="600"/>
      <c r="AE249" s="600"/>
      <c r="AF249" s="600"/>
      <c r="AG249" s="600"/>
      <c r="AH249" s="600"/>
      <c r="AI249" s="600"/>
      <c r="AJ249" s="652"/>
    </row>
    <row r="250" spans="2:36" ht="45" hidden="1" x14ac:dyDescent="0.25">
      <c r="B250" s="602">
        <v>242</v>
      </c>
      <c r="C250" s="605" t="s">
        <v>1336</v>
      </c>
      <c r="D250" s="652" t="s">
        <v>930</v>
      </c>
      <c r="E250" s="605" t="s">
        <v>944</v>
      </c>
      <c r="F250" s="600" t="s">
        <v>1104</v>
      </c>
      <c r="G250" s="605"/>
      <c r="H250" s="405"/>
      <c r="I250" s="405" t="s">
        <v>214</v>
      </c>
      <c r="J250" s="604" t="s">
        <v>2257</v>
      </c>
      <c r="K250" s="405" t="s">
        <v>1527</v>
      </c>
      <c r="L250" s="601"/>
      <c r="M250" s="601"/>
      <c r="N250" s="638" t="s">
        <v>2327</v>
      </c>
      <c r="O250" s="600">
        <v>10.3</v>
      </c>
      <c r="P250" s="600">
        <v>1</v>
      </c>
      <c r="Q250" s="600">
        <v>1</v>
      </c>
      <c r="R250" s="600" t="s">
        <v>1442</v>
      </c>
      <c r="S250" s="600"/>
      <c r="T250" s="600">
        <v>1</v>
      </c>
      <c r="U250" s="600">
        <v>1</v>
      </c>
      <c r="V250" s="600">
        <v>1</v>
      </c>
      <c r="W250" s="600">
        <v>1</v>
      </c>
      <c r="X250" s="600"/>
      <c r="Y250" s="600" t="s">
        <v>668</v>
      </c>
      <c r="Z250" s="600">
        <v>0</v>
      </c>
      <c r="AA250" s="600"/>
      <c r="AB250" s="600"/>
      <c r="AC250" s="600"/>
      <c r="AD250" s="600"/>
      <c r="AE250" s="600"/>
      <c r="AF250" s="600"/>
      <c r="AG250" s="600"/>
      <c r="AH250" s="600"/>
      <c r="AI250" s="600"/>
      <c r="AJ250" s="652"/>
    </row>
    <row r="251" spans="2:36" ht="75" hidden="1" x14ac:dyDescent="0.25">
      <c r="B251" s="602">
        <v>243</v>
      </c>
      <c r="C251" s="603" t="s">
        <v>1341</v>
      </c>
      <c r="D251" s="652" t="s">
        <v>935</v>
      </c>
      <c r="E251" s="605" t="s">
        <v>949</v>
      </c>
      <c r="F251" s="600" t="s">
        <v>1104</v>
      </c>
      <c r="G251" s="605"/>
      <c r="H251" s="405"/>
      <c r="I251" s="405" t="s">
        <v>214</v>
      </c>
      <c r="J251" s="604" t="s">
        <v>2257</v>
      </c>
      <c r="K251" s="405" t="s">
        <v>1527</v>
      </c>
      <c r="L251" s="601"/>
      <c r="M251" s="644" t="s">
        <v>7143</v>
      </c>
      <c r="N251" s="601"/>
      <c r="O251" s="600">
        <v>10</v>
      </c>
      <c r="P251" s="600">
        <v>2</v>
      </c>
      <c r="Q251" s="600">
        <v>0</v>
      </c>
      <c r="R251" s="600" t="s">
        <v>1442</v>
      </c>
      <c r="S251" s="600"/>
      <c r="T251" s="600">
        <v>1</v>
      </c>
      <c r="U251" s="600">
        <v>0</v>
      </c>
      <c r="V251" s="600">
        <v>1</v>
      </c>
      <c r="W251" s="600">
        <v>1</v>
      </c>
      <c r="X251" s="600"/>
      <c r="Y251" s="600" t="s">
        <v>8</v>
      </c>
      <c r="Z251" s="600">
        <v>0</v>
      </c>
      <c r="AA251" s="600"/>
      <c r="AB251" s="600"/>
      <c r="AC251" s="600"/>
      <c r="AD251" s="600"/>
      <c r="AE251" s="600"/>
      <c r="AF251" s="600"/>
      <c r="AG251" s="600"/>
      <c r="AH251" s="600"/>
      <c r="AI251" s="600"/>
      <c r="AJ251" s="652"/>
    </row>
    <row r="252" spans="2:36" ht="45" hidden="1" x14ac:dyDescent="0.25">
      <c r="B252" s="602">
        <v>244</v>
      </c>
      <c r="C252" s="603" t="s">
        <v>1332</v>
      </c>
      <c r="D252" s="652" t="s">
        <v>925</v>
      </c>
      <c r="E252" s="605" t="s">
        <v>6415</v>
      </c>
      <c r="F252" s="600" t="s">
        <v>1104</v>
      </c>
      <c r="G252" s="605"/>
      <c r="H252" s="405"/>
      <c r="I252" s="405" t="s">
        <v>214</v>
      </c>
      <c r="J252" s="604" t="s">
        <v>2257</v>
      </c>
      <c r="K252" s="405" t="s">
        <v>1527</v>
      </c>
      <c r="L252" s="601"/>
      <c r="M252" s="601" t="s">
        <v>6416</v>
      </c>
      <c r="N252" s="601"/>
      <c r="O252" s="600">
        <v>18.2</v>
      </c>
      <c r="P252" s="600">
        <v>2</v>
      </c>
      <c r="Q252" s="600">
        <v>0</v>
      </c>
      <c r="R252" s="600" t="s">
        <v>1440</v>
      </c>
      <c r="S252" s="600"/>
      <c r="T252" s="600">
        <v>1</v>
      </c>
      <c r="U252" s="600">
        <v>1</v>
      </c>
      <c r="V252" s="600">
        <v>1</v>
      </c>
      <c r="W252" s="600">
        <v>1</v>
      </c>
      <c r="X252" s="600"/>
      <c r="Y252" s="600" t="s">
        <v>663</v>
      </c>
      <c r="Z252" s="600">
        <v>0</v>
      </c>
      <c r="AA252" s="600"/>
      <c r="AB252" s="600"/>
      <c r="AC252" s="600"/>
      <c r="AD252" s="600"/>
      <c r="AE252" s="600"/>
      <c r="AF252" s="600"/>
      <c r="AG252" s="600"/>
      <c r="AH252" s="600"/>
      <c r="AI252" s="600"/>
      <c r="AJ252" s="652"/>
    </row>
    <row r="253" spans="2:36" ht="45" hidden="1" x14ac:dyDescent="0.25">
      <c r="B253" s="602">
        <v>245</v>
      </c>
      <c r="C253" s="603" t="s">
        <v>1333</v>
      </c>
      <c r="D253" s="652" t="s">
        <v>926</v>
      </c>
      <c r="E253" s="605" t="s">
        <v>940</v>
      </c>
      <c r="F253" s="600" t="s">
        <v>1104</v>
      </c>
      <c r="G253" s="605"/>
      <c r="H253" s="405"/>
      <c r="I253" s="405" t="s">
        <v>214</v>
      </c>
      <c r="J253" s="604" t="s">
        <v>2257</v>
      </c>
      <c r="K253" s="405" t="s">
        <v>1527</v>
      </c>
      <c r="L253" s="601"/>
      <c r="M253" s="601"/>
      <c r="N253" s="601"/>
      <c r="O253" s="600">
        <v>21</v>
      </c>
      <c r="P253" s="600">
        <v>2</v>
      </c>
      <c r="Q253" s="600">
        <v>1</v>
      </c>
      <c r="R253" s="600" t="s">
        <v>1440</v>
      </c>
      <c r="S253" s="600"/>
      <c r="T253" s="600">
        <v>1</v>
      </c>
      <c r="U253" s="600">
        <v>1</v>
      </c>
      <c r="V253" s="600">
        <v>1</v>
      </c>
      <c r="W253" s="600">
        <v>1</v>
      </c>
      <c r="X253" s="600"/>
      <c r="Y253" s="600" t="s">
        <v>663</v>
      </c>
      <c r="Z253" s="600">
        <v>0</v>
      </c>
      <c r="AA253" s="600"/>
      <c r="AB253" s="600"/>
      <c r="AC253" s="600"/>
      <c r="AD253" s="600"/>
      <c r="AE253" s="600"/>
      <c r="AF253" s="600"/>
      <c r="AG253" s="600"/>
      <c r="AH253" s="600"/>
      <c r="AI253" s="600"/>
      <c r="AJ253" s="652"/>
    </row>
    <row r="254" spans="2:36" ht="45" hidden="1" x14ac:dyDescent="0.25">
      <c r="B254" s="602">
        <v>246</v>
      </c>
      <c r="C254" s="603" t="s">
        <v>2719</v>
      </c>
      <c r="D254" s="652" t="s">
        <v>928</v>
      </c>
      <c r="E254" s="605" t="s">
        <v>942</v>
      </c>
      <c r="F254" s="600" t="s">
        <v>1104</v>
      </c>
      <c r="G254" s="605"/>
      <c r="H254" s="405"/>
      <c r="I254" s="405" t="s">
        <v>214</v>
      </c>
      <c r="J254" s="604" t="s">
        <v>2257</v>
      </c>
      <c r="K254" s="405" t="s">
        <v>1527</v>
      </c>
      <c r="L254" s="601"/>
      <c r="M254" s="638" t="s">
        <v>6482</v>
      </c>
      <c r="N254" s="638" t="s">
        <v>2718</v>
      </c>
      <c r="O254" s="600">
        <v>20</v>
      </c>
      <c r="P254" s="600">
        <v>3</v>
      </c>
      <c r="Q254" s="600">
        <v>2</v>
      </c>
      <c r="R254" s="600" t="s">
        <v>1442</v>
      </c>
      <c r="S254" s="600"/>
      <c r="T254" s="600">
        <v>1</v>
      </c>
      <c r="U254" s="600">
        <v>1</v>
      </c>
      <c r="V254" s="600">
        <v>1</v>
      </c>
      <c r="W254" s="600">
        <v>1</v>
      </c>
      <c r="X254" s="600"/>
      <c r="Y254" s="600" t="s">
        <v>663</v>
      </c>
      <c r="Z254" s="600">
        <v>0</v>
      </c>
      <c r="AA254" s="600"/>
      <c r="AB254" s="600"/>
      <c r="AC254" s="600"/>
      <c r="AD254" s="600"/>
      <c r="AE254" s="600"/>
      <c r="AF254" s="600"/>
      <c r="AG254" s="600"/>
      <c r="AH254" s="600"/>
      <c r="AI254" s="600"/>
      <c r="AJ254" s="652"/>
    </row>
    <row r="255" spans="2:36" ht="45" hidden="1" x14ac:dyDescent="0.25">
      <c r="B255" s="602">
        <v>247</v>
      </c>
      <c r="C255" s="603" t="s">
        <v>1334</v>
      </c>
      <c r="D255" s="652" t="s">
        <v>927</v>
      </c>
      <c r="E255" s="605" t="s">
        <v>941</v>
      </c>
      <c r="F255" s="600" t="s">
        <v>1104</v>
      </c>
      <c r="G255" s="605"/>
      <c r="H255" s="405"/>
      <c r="I255" s="405" t="s">
        <v>214</v>
      </c>
      <c r="J255" s="604" t="s">
        <v>2257</v>
      </c>
      <c r="K255" s="405" t="s">
        <v>1527</v>
      </c>
      <c r="L255" s="601"/>
      <c r="M255" s="601"/>
      <c r="N255" s="601"/>
      <c r="O255" s="600">
        <v>19.600000000000001</v>
      </c>
      <c r="P255" s="600" t="s">
        <v>1640</v>
      </c>
      <c r="Q255" s="600">
        <v>1</v>
      </c>
      <c r="R255" s="600" t="s">
        <v>1442</v>
      </c>
      <c r="S255" s="600"/>
      <c r="T255" s="600">
        <v>1</v>
      </c>
      <c r="U255" s="600">
        <v>1</v>
      </c>
      <c r="V255" s="600">
        <v>1</v>
      </c>
      <c r="W255" s="600">
        <v>1</v>
      </c>
      <c r="X255" s="600"/>
      <c r="Y255" s="600" t="s">
        <v>663</v>
      </c>
      <c r="Z255" s="600">
        <v>0</v>
      </c>
      <c r="AA255" s="600"/>
      <c r="AB255" s="600"/>
      <c r="AC255" s="600"/>
      <c r="AD255" s="600"/>
      <c r="AE255" s="600"/>
      <c r="AF255" s="600"/>
      <c r="AG255" s="600"/>
      <c r="AH255" s="600"/>
      <c r="AI255" s="600"/>
      <c r="AJ255" s="652"/>
    </row>
    <row r="256" spans="2:36" ht="45" hidden="1" x14ac:dyDescent="0.25">
      <c r="B256" s="602">
        <v>248</v>
      </c>
      <c r="C256" s="605" t="s">
        <v>1335</v>
      </c>
      <c r="D256" s="652" t="s">
        <v>929</v>
      </c>
      <c r="E256" s="605" t="s">
        <v>943</v>
      </c>
      <c r="F256" s="600" t="s">
        <v>1104</v>
      </c>
      <c r="G256" s="605"/>
      <c r="H256" s="405"/>
      <c r="I256" s="405" t="s">
        <v>214</v>
      </c>
      <c r="J256" s="604" t="s">
        <v>2257</v>
      </c>
      <c r="K256" s="405" t="s">
        <v>1527</v>
      </c>
      <c r="L256" s="601"/>
      <c r="M256" s="601"/>
      <c r="N256" s="601" t="s">
        <v>2329</v>
      </c>
      <c r="O256" s="600">
        <v>10.3</v>
      </c>
      <c r="P256" s="600">
        <v>2</v>
      </c>
      <c r="Q256" s="600">
        <v>1</v>
      </c>
      <c r="R256" s="600" t="s">
        <v>1446</v>
      </c>
      <c r="S256" s="600"/>
      <c r="T256" s="600">
        <v>1</v>
      </c>
      <c r="U256" s="600">
        <v>1</v>
      </c>
      <c r="V256" s="600">
        <v>1</v>
      </c>
      <c r="W256" s="600">
        <v>1</v>
      </c>
      <c r="X256" s="600"/>
      <c r="Y256" s="600" t="s">
        <v>663</v>
      </c>
      <c r="Z256" s="600">
        <v>0</v>
      </c>
      <c r="AA256" s="600"/>
      <c r="AB256" s="600"/>
      <c r="AC256" s="600"/>
      <c r="AD256" s="600"/>
      <c r="AE256" s="600"/>
      <c r="AF256" s="600"/>
      <c r="AG256" s="600"/>
      <c r="AH256" s="600"/>
      <c r="AI256" s="600"/>
      <c r="AJ256" s="652"/>
    </row>
    <row r="257" spans="2:36" ht="45" hidden="1" x14ac:dyDescent="0.25">
      <c r="B257" s="602">
        <v>249</v>
      </c>
      <c r="C257" s="605" t="s">
        <v>1555</v>
      </c>
      <c r="D257" s="405" t="s">
        <v>688</v>
      </c>
      <c r="E257" s="605" t="s">
        <v>6417</v>
      </c>
      <c r="F257" s="600" t="s">
        <v>1104</v>
      </c>
      <c r="G257" s="605"/>
      <c r="H257" s="405"/>
      <c r="I257" s="405" t="s">
        <v>214</v>
      </c>
      <c r="J257" s="604" t="s">
        <v>2684</v>
      </c>
      <c r="K257" s="405" t="s">
        <v>1746</v>
      </c>
      <c r="L257" s="601" t="s">
        <v>6503</v>
      </c>
      <c r="M257" s="601" t="s">
        <v>6456</v>
      </c>
      <c r="N257" s="601"/>
      <c r="O257" s="600" t="s">
        <v>953</v>
      </c>
      <c r="P257" s="600" t="s">
        <v>1647</v>
      </c>
      <c r="Q257" s="600">
        <v>1</v>
      </c>
      <c r="R257" s="600"/>
      <c r="S257" s="600"/>
      <c r="T257" s="600">
        <v>1</v>
      </c>
      <c r="U257" s="600">
        <v>0</v>
      </c>
      <c r="V257" s="600">
        <v>1</v>
      </c>
      <c r="W257" s="600">
        <v>1</v>
      </c>
      <c r="X257" s="600"/>
      <c r="Y257" s="600" t="s">
        <v>8</v>
      </c>
      <c r="Z257" s="600">
        <v>0</v>
      </c>
      <c r="AA257" s="600"/>
      <c r="AB257" s="600"/>
      <c r="AC257" s="600"/>
      <c r="AD257" s="600"/>
      <c r="AE257" s="600"/>
      <c r="AF257" s="600"/>
      <c r="AG257" s="600"/>
      <c r="AH257" s="600"/>
      <c r="AI257" s="600"/>
      <c r="AJ257" s="405"/>
    </row>
    <row r="258" spans="2:36" ht="30" hidden="1" x14ac:dyDescent="0.25">
      <c r="B258" s="602">
        <v>250</v>
      </c>
      <c r="C258" s="605" t="s">
        <v>1554</v>
      </c>
      <c r="D258" s="405" t="s">
        <v>681</v>
      </c>
      <c r="E258" s="605" t="s">
        <v>6418</v>
      </c>
      <c r="F258" s="600" t="s">
        <v>1104</v>
      </c>
      <c r="G258" s="605"/>
      <c r="H258" s="405"/>
      <c r="I258" s="405" t="s">
        <v>214</v>
      </c>
      <c r="J258" s="604" t="s">
        <v>2684</v>
      </c>
      <c r="K258" s="405" t="s">
        <v>1746</v>
      </c>
      <c r="L258" s="601" t="s">
        <v>6505</v>
      </c>
      <c r="M258" s="601" t="s">
        <v>6486</v>
      </c>
      <c r="N258" s="601"/>
      <c r="O258" s="600" t="s">
        <v>956</v>
      </c>
      <c r="P258" s="600">
        <v>5</v>
      </c>
      <c r="Q258" s="600">
        <v>1</v>
      </c>
      <c r="R258" s="600"/>
      <c r="S258" s="600"/>
      <c r="T258" s="600">
        <v>1</v>
      </c>
      <c r="U258" s="600">
        <v>0</v>
      </c>
      <c r="V258" s="600">
        <v>1</v>
      </c>
      <c r="W258" s="600">
        <v>1</v>
      </c>
      <c r="X258" s="600"/>
      <c r="Y258" s="600" t="s">
        <v>663</v>
      </c>
      <c r="Z258" s="600">
        <v>0</v>
      </c>
      <c r="AA258" s="600"/>
      <c r="AB258" s="600"/>
      <c r="AC258" s="600"/>
      <c r="AD258" s="600"/>
      <c r="AE258" s="600"/>
      <c r="AF258" s="600"/>
      <c r="AG258" s="600"/>
      <c r="AH258" s="600"/>
      <c r="AI258" s="600"/>
      <c r="AJ258" s="405"/>
    </row>
    <row r="259" spans="2:36" ht="90" hidden="1" x14ac:dyDescent="0.25">
      <c r="B259" s="602">
        <v>251</v>
      </c>
      <c r="C259" s="605" t="s">
        <v>1549</v>
      </c>
      <c r="D259" s="405" t="s">
        <v>682</v>
      </c>
      <c r="E259" s="605" t="s">
        <v>1041</v>
      </c>
      <c r="F259" s="600" t="s">
        <v>1104</v>
      </c>
      <c r="G259" s="605"/>
      <c r="H259" s="405"/>
      <c r="I259" s="405" t="s">
        <v>214</v>
      </c>
      <c r="J259" s="604" t="s">
        <v>2684</v>
      </c>
      <c r="K259" s="405" t="s">
        <v>1746</v>
      </c>
      <c r="L259" s="601"/>
      <c r="M259" s="638" t="s">
        <v>7065</v>
      </c>
      <c r="N259" s="601"/>
      <c r="O259" s="600" t="s">
        <v>957</v>
      </c>
      <c r="P259" s="600" t="s">
        <v>1644</v>
      </c>
      <c r="Q259" s="600">
        <v>1</v>
      </c>
      <c r="R259" s="600"/>
      <c r="S259" s="600"/>
      <c r="T259" s="600">
        <v>1</v>
      </c>
      <c r="U259" s="600">
        <v>0</v>
      </c>
      <c r="V259" s="600">
        <v>1</v>
      </c>
      <c r="W259" s="600">
        <v>1</v>
      </c>
      <c r="X259" s="600"/>
      <c r="Y259" s="600" t="s">
        <v>663</v>
      </c>
      <c r="Z259" s="600">
        <v>0</v>
      </c>
      <c r="AA259" s="600"/>
      <c r="AB259" s="600"/>
      <c r="AC259" s="600"/>
      <c r="AD259" s="600"/>
      <c r="AE259" s="600"/>
      <c r="AF259" s="600"/>
      <c r="AG259" s="600"/>
      <c r="AH259" s="600"/>
      <c r="AI259" s="600"/>
      <c r="AJ259" s="405"/>
    </row>
    <row r="260" spans="2:36" ht="45" hidden="1" x14ac:dyDescent="0.25">
      <c r="B260" s="602">
        <v>252</v>
      </c>
      <c r="C260" s="605" t="s">
        <v>1550</v>
      </c>
      <c r="D260" s="405" t="s">
        <v>683</v>
      </c>
      <c r="E260" s="605" t="s">
        <v>1042</v>
      </c>
      <c r="F260" s="600" t="s">
        <v>1104</v>
      </c>
      <c r="G260" s="605"/>
      <c r="H260" s="405"/>
      <c r="I260" s="405" t="s">
        <v>214</v>
      </c>
      <c r="J260" s="604" t="s">
        <v>2684</v>
      </c>
      <c r="K260" s="405" t="s">
        <v>1746</v>
      </c>
      <c r="L260" s="601" t="s">
        <v>6507</v>
      </c>
      <c r="M260" s="601"/>
      <c r="N260" s="638" t="s">
        <v>2330</v>
      </c>
      <c r="O260" s="600" t="s">
        <v>956</v>
      </c>
      <c r="P260" s="600">
        <v>7</v>
      </c>
      <c r="Q260" s="600">
        <v>1</v>
      </c>
      <c r="R260" s="600"/>
      <c r="S260" s="600"/>
      <c r="T260" s="600">
        <v>1</v>
      </c>
      <c r="U260" s="600">
        <v>0</v>
      </c>
      <c r="V260" s="600">
        <v>1</v>
      </c>
      <c r="W260" s="600">
        <v>1</v>
      </c>
      <c r="X260" s="600"/>
      <c r="Y260" s="600" t="s">
        <v>663</v>
      </c>
      <c r="Z260" s="600">
        <v>0</v>
      </c>
      <c r="AA260" s="600"/>
      <c r="AB260" s="600"/>
      <c r="AC260" s="600"/>
      <c r="AD260" s="600"/>
      <c r="AE260" s="600"/>
      <c r="AF260" s="600"/>
      <c r="AG260" s="600"/>
      <c r="AH260" s="600"/>
      <c r="AI260" s="600"/>
      <c r="AJ260" s="405"/>
    </row>
    <row r="261" spans="2:36" ht="45" hidden="1" x14ac:dyDescent="0.25">
      <c r="B261" s="602">
        <v>253</v>
      </c>
      <c r="C261" s="605" t="s">
        <v>1551</v>
      </c>
      <c r="D261" s="405" t="s">
        <v>684</v>
      </c>
      <c r="E261" s="605" t="s">
        <v>6419</v>
      </c>
      <c r="F261" s="600" t="s">
        <v>1104</v>
      </c>
      <c r="G261" s="605"/>
      <c r="H261" s="405"/>
      <c r="I261" s="405" t="s">
        <v>214</v>
      </c>
      <c r="J261" s="604" t="s">
        <v>2684</v>
      </c>
      <c r="K261" s="405" t="s">
        <v>1746</v>
      </c>
      <c r="L261" s="601"/>
      <c r="M261" s="601" t="s">
        <v>2545</v>
      </c>
      <c r="N261" s="601"/>
      <c r="O261" s="600" t="s">
        <v>953</v>
      </c>
      <c r="P261" s="600">
        <v>3</v>
      </c>
      <c r="Q261" s="600">
        <v>1</v>
      </c>
      <c r="R261" s="600"/>
      <c r="S261" s="600"/>
      <c r="T261" s="600">
        <v>1</v>
      </c>
      <c r="U261" s="600">
        <v>0</v>
      </c>
      <c r="V261" s="600">
        <v>1</v>
      </c>
      <c r="W261" s="600">
        <v>1</v>
      </c>
      <c r="X261" s="600"/>
      <c r="Y261" s="600" t="s">
        <v>8</v>
      </c>
      <c r="Z261" s="600">
        <v>0</v>
      </c>
      <c r="AA261" s="600"/>
      <c r="AB261" s="600"/>
      <c r="AC261" s="600"/>
      <c r="AD261" s="600"/>
      <c r="AE261" s="600"/>
      <c r="AF261" s="600"/>
      <c r="AG261" s="600"/>
      <c r="AH261" s="600"/>
      <c r="AI261" s="600"/>
      <c r="AJ261" s="405"/>
    </row>
    <row r="262" spans="2:36" hidden="1" x14ac:dyDescent="0.25">
      <c r="B262" s="602">
        <v>254</v>
      </c>
      <c r="C262" s="605" t="s">
        <v>1552</v>
      </c>
      <c r="D262" s="405" t="s">
        <v>685</v>
      </c>
      <c r="E262" s="605" t="s">
        <v>1044</v>
      </c>
      <c r="F262" s="600" t="s">
        <v>1104</v>
      </c>
      <c r="G262" s="605"/>
      <c r="H262" s="405"/>
      <c r="I262" s="405" t="s">
        <v>214</v>
      </c>
      <c r="J262" s="604" t="s">
        <v>2684</v>
      </c>
      <c r="K262" s="405" t="s">
        <v>1746</v>
      </c>
      <c r="L262" s="601"/>
      <c r="M262" s="601"/>
      <c r="N262" s="601"/>
      <c r="O262" s="600" t="s">
        <v>955</v>
      </c>
      <c r="P262" s="600" t="s">
        <v>1646</v>
      </c>
      <c r="Q262" s="600">
        <v>0</v>
      </c>
      <c r="R262" s="600"/>
      <c r="S262" s="600"/>
      <c r="T262" s="600">
        <v>1</v>
      </c>
      <c r="U262" s="600">
        <v>0</v>
      </c>
      <c r="V262" s="600" t="s">
        <v>1645</v>
      </c>
      <c r="W262" s="600">
        <v>1</v>
      </c>
      <c r="X262" s="600"/>
      <c r="Y262" s="600" t="s">
        <v>663</v>
      </c>
      <c r="Z262" s="600">
        <v>0</v>
      </c>
      <c r="AA262" s="600"/>
      <c r="AB262" s="600"/>
      <c r="AC262" s="600"/>
      <c r="AD262" s="600"/>
      <c r="AE262" s="600"/>
      <c r="AF262" s="600"/>
      <c r="AG262" s="600"/>
      <c r="AH262" s="600"/>
      <c r="AI262" s="600"/>
      <c r="AJ262" s="405"/>
    </row>
    <row r="263" spans="2:36" hidden="1" x14ac:dyDescent="0.25">
      <c r="B263" s="602">
        <v>255</v>
      </c>
      <c r="C263" s="605" t="s">
        <v>1553</v>
      </c>
      <c r="D263" s="405" t="s">
        <v>686</v>
      </c>
      <c r="E263" s="605" t="s">
        <v>1489</v>
      </c>
      <c r="F263" s="600" t="s">
        <v>1105</v>
      </c>
      <c r="G263" s="605"/>
      <c r="H263" s="600" t="s">
        <v>813</v>
      </c>
      <c r="I263" s="405" t="s">
        <v>214</v>
      </c>
      <c r="J263" s="604">
        <v>0</v>
      </c>
      <c r="K263" s="600" t="s">
        <v>813</v>
      </c>
      <c r="L263" s="601"/>
      <c r="M263" s="601"/>
      <c r="N263" s="601"/>
      <c r="O263" s="600"/>
      <c r="P263" s="600">
        <v>0</v>
      </c>
      <c r="Q263" s="600">
        <v>0</v>
      </c>
      <c r="R263" s="600"/>
      <c r="S263" s="600">
        <v>1</v>
      </c>
      <c r="T263" s="600">
        <v>1</v>
      </c>
      <c r="U263" s="600">
        <v>0</v>
      </c>
      <c r="V263" s="600">
        <v>1</v>
      </c>
      <c r="W263" s="600">
        <v>1</v>
      </c>
      <c r="X263" s="600"/>
      <c r="Y263" s="600" t="s">
        <v>663</v>
      </c>
      <c r="Z263" s="600">
        <v>0</v>
      </c>
      <c r="AA263" s="600"/>
      <c r="AB263" s="600"/>
      <c r="AC263" s="600"/>
      <c r="AD263" s="600"/>
      <c r="AE263" s="600"/>
      <c r="AF263" s="600"/>
      <c r="AG263" s="600"/>
      <c r="AH263" s="600"/>
      <c r="AI263" s="600"/>
      <c r="AJ263" s="405"/>
    </row>
    <row r="264" spans="2:36" hidden="1" x14ac:dyDescent="0.25">
      <c r="B264" s="602">
        <v>256</v>
      </c>
      <c r="C264" s="603" t="s">
        <v>1557</v>
      </c>
      <c r="D264" s="600" t="s">
        <v>315</v>
      </c>
      <c r="E264" s="605" t="s">
        <v>6552</v>
      </c>
      <c r="F264" s="600" t="s">
        <v>1104</v>
      </c>
      <c r="G264" s="605"/>
      <c r="H264" s="405"/>
      <c r="I264" s="600" t="s">
        <v>214</v>
      </c>
      <c r="J264" s="604" t="s">
        <v>2264</v>
      </c>
      <c r="K264" s="405" t="s">
        <v>2088</v>
      </c>
      <c r="L264" s="601"/>
      <c r="M264" s="601"/>
      <c r="N264" s="601"/>
      <c r="O264" s="600" t="s">
        <v>832</v>
      </c>
      <c r="P264" s="600">
        <v>4</v>
      </c>
      <c r="Q264" s="600">
        <v>1</v>
      </c>
      <c r="R264" s="600"/>
      <c r="S264" s="600"/>
      <c r="T264" s="600">
        <v>1</v>
      </c>
      <c r="U264" s="600">
        <v>0</v>
      </c>
      <c r="V264" s="600">
        <v>1</v>
      </c>
      <c r="W264" s="600">
        <v>1</v>
      </c>
      <c r="X264" s="600"/>
      <c r="Y264" s="600" t="s">
        <v>1695</v>
      </c>
      <c r="Z264" s="600">
        <v>0</v>
      </c>
      <c r="AA264" s="600"/>
      <c r="AB264" s="600"/>
      <c r="AC264" s="600"/>
      <c r="AD264" s="600"/>
      <c r="AE264" s="600"/>
      <c r="AF264" s="600"/>
      <c r="AG264" s="600"/>
      <c r="AH264" s="600"/>
      <c r="AI264" s="600"/>
      <c r="AJ264" s="600"/>
    </row>
    <row r="265" spans="2:36" hidden="1" x14ac:dyDescent="0.25">
      <c r="B265" s="602">
        <v>257</v>
      </c>
      <c r="C265" s="603" t="s">
        <v>1738</v>
      </c>
      <c r="D265" s="600" t="s">
        <v>316</v>
      </c>
      <c r="E265" s="605" t="s">
        <v>6553</v>
      </c>
      <c r="F265" s="600" t="s">
        <v>1103</v>
      </c>
      <c r="G265" s="605"/>
      <c r="H265" s="405"/>
      <c r="I265" s="600" t="s">
        <v>214</v>
      </c>
      <c r="J265" s="604" t="s">
        <v>2264</v>
      </c>
      <c r="K265" s="405" t="s">
        <v>2088</v>
      </c>
      <c r="L265" s="601" t="s">
        <v>6509</v>
      </c>
      <c r="M265" s="601"/>
      <c r="N265" s="601"/>
      <c r="O265" s="600" t="s">
        <v>833</v>
      </c>
      <c r="P265" s="600">
        <v>2</v>
      </c>
      <c r="Q265" s="600">
        <v>1</v>
      </c>
      <c r="R265" s="600"/>
      <c r="S265" s="600"/>
      <c r="T265" s="600">
        <v>1</v>
      </c>
      <c r="U265" s="600">
        <v>0</v>
      </c>
      <c r="V265" s="600">
        <v>1</v>
      </c>
      <c r="W265" s="600">
        <v>1</v>
      </c>
      <c r="X265" s="600"/>
      <c r="Y265" s="600" t="s">
        <v>830</v>
      </c>
      <c r="Z265" s="600">
        <v>0</v>
      </c>
      <c r="AA265" s="600"/>
      <c r="AB265" s="600"/>
      <c r="AC265" s="600"/>
      <c r="AD265" s="600"/>
      <c r="AE265" s="600"/>
      <c r="AF265" s="600"/>
      <c r="AG265" s="600"/>
      <c r="AH265" s="600"/>
      <c r="AI265" s="600"/>
      <c r="AJ265" s="600"/>
    </row>
    <row r="266" spans="2:36" hidden="1" x14ac:dyDescent="0.25">
      <c r="B266" s="602">
        <v>258</v>
      </c>
      <c r="C266" s="601" t="s">
        <v>1531</v>
      </c>
      <c r="D266" s="652" t="s">
        <v>294</v>
      </c>
      <c r="E266" s="613" t="s">
        <v>987</v>
      </c>
      <c r="F266" s="600" t="s">
        <v>1104</v>
      </c>
      <c r="G266" s="613"/>
      <c r="H266" s="405"/>
      <c r="I266" s="405" t="s">
        <v>214</v>
      </c>
      <c r="J266" s="604">
        <v>1</v>
      </c>
      <c r="K266" s="405" t="s">
        <v>1740</v>
      </c>
      <c r="L266" s="645"/>
      <c r="M266" s="645"/>
      <c r="N266" s="645"/>
      <c r="O266" s="600">
        <v>12.8</v>
      </c>
      <c r="P266" s="652">
        <v>2</v>
      </c>
      <c r="Q266" s="652">
        <v>1</v>
      </c>
      <c r="R266" s="652"/>
      <c r="S266" s="600"/>
      <c r="T266" s="600">
        <v>1</v>
      </c>
      <c r="U266" s="600">
        <v>0</v>
      </c>
      <c r="V266" s="600">
        <v>1</v>
      </c>
      <c r="W266" s="600">
        <v>1</v>
      </c>
      <c r="X266" s="600"/>
      <c r="Y266" s="600" t="s">
        <v>663</v>
      </c>
      <c r="Z266" s="600">
        <v>0</v>
      </c>
      <c r="AA266" s="600"/>
      <c r="AB266" s="600"/>
      <c r="AC266" s="600"/>
      <c r="AD266" s="600"/>
      <c r="AE266" s="600"/>
      <c r="AF266" s="600"/>
      <c r="AG266" s="600"/>
      <c r="AH266" s="600"/>
      <c r="AI266" s="600"/>
      <c r="AJ266" s="652"/>
    </row>
    <row r="267" spans="2:36" hidden="1" x14ac:dyDescent="0.25">
      <c r="B267" s="602">
        <v>259</v>
      </c>
      <c r="C267" s="601" t="s">
        <v>1532</v>
      </c>
      <c r="D267" s="652" t="s">
        <v>295</v>
      </c>
      <c r="E267" s="613" t="s">
        <v>989</v>
      </c>
      <c r="F267" s="600" t="s">
        <v>1104</v>
      </c>
      <c r="G267" s="613"/>
      <c r="H267" s="405"/>
      <c r="I267" s="405" t="s">
        <v>214</v>
      </c>
      <c r="J267" s="604">
        <v>1</v>
      </c>
      <c r="K267" s="405" t="s">
        <v>1741</v>
      </c>
      <c r="L267" s="645"/>
      <c r="M267" s="645"/>
      <c r="N267" s="645"/>
      <c r="O267" s="600">
        <v>14.8</v>
      </c>
      <c r="P267" s="652">
        <v>2</v>
      </c>
      <c r="Q267" s="652">
        <v>1</v>
      </c>
      <c r="R267" s="652"/>
      <c r="S267" s="600"/>
      <c r="T267" s="600">
        <v>1</v>
      </c>
      <c r="U267" s="600">
        <v>0</v>
      </c>
      <c r="V267" s="600">
        <v>1</v>
      </c>
      <c r="W267" s="600">
        <v>1</v>
      </c>
      <c r="X267" s="600"/>
      <c r="Y267" s="600" t="s">
        <v>663</v>
      </c>
      <c r="Z267" s="600">
        <v>0</v>
      </c>
      <c r="AA267" s="600"/>
      <c r="AB267" s="600"/>
      <c r="AC267" s="600"/>
      <c r="AD267" s="600"/>
      <c r="AE267" s="600"/>
      <c r="AF267" s="600"/>
      <c r="AG267" s="600"/>
      <c r="AH267" s="600"/>
      <c r="AI267" s="600"/>
      <c r="AJ267" s="652"/>
    </row>
    <row r="268" spans="2:36" hidden="1" x14ac:dyDescent="0.25">
      <c r="B268" s="602">
        <v>260</v>
      </c>
      <c r="C268" s="601" t="s">
        <v>1529</v>
      </c>
      <c r="D268" s="600" t="s">
        <v>291</v>
      </c>
      <c r="E268" s="613" t="s">
        <v>1095</v>
      </c>
      <c r="F268" s="600" t="s">
        <v>1104</v>
      </c>
      <c r="G268" s="613"/>
      <c r="H268" s="405"/>
      <c r="I268" s="405" t="s">
        <v>214</v>
      </c>
      <c r="J268" s="604">
        <v>1</v>
      </c>
      <c r="K268" s="405" t="s">
        <v>1740</v>
      </c>
      <c r="L268" s="645"/>
      <c r="M268" s="645"/>
      <c r="N268" s="638" t="s">
        <v>2331</v>
      </c>
      <c r="O268" s="600">
        <v>11.2</v>
      </c>
      <c r="P268" s="652">
        <v>3</v>
      </c>
      <c r="Q268" s="652">
        <v>1</v>
      </c>
      <c r="R268" s="652"/>
      <c r="S268" s="600"/>
      <c r="T268" s="600">
        <v>1</v>
      </c>
      <c r="U268" s="600">
        <v>0</v>
      </c>
      <c r="V268" s="600">
        <v>1</v>
      </c>
      <c r="W268" s="600">
        <v>1</v>
      </c>
      <c r="X268" s="600"/>
      <c r="Y268" s="600" t="s">
        <v>663</v>
      </c>
      <c r="Z268" s="600">
        <v>0</v>
      </c>
      <c r="AA268" s="600"/>
      <c r="AB268" s="600"/>
      <c r="AC268" s="600"/>
      <c r="AD268" s="600"/>
      <c r="AE268" s="600"/>
      <c r="AF268" s="600"/>
      <c r="AG268" s="600"/>
      <c r="AH268" s="600"/>
      <c r="AI268" s="600"/>
      <c r="AJ268" s="600"/>
    </row>
    <row r="269" spans="2:36" ht="30" hidden="1" x14ac:dyDescent="0.25">
      <c r="B269" s="602">
        <v>261</v>
      </c>
      <c r="C269" s="601" t="s">
        <v>1528</v>
      </c>
      <c r="D269" s="600" t="s">
        <v>290</v>
      </c>
      <c r="E269" s="613" t="s">
        <v>6420</v>
      </c>
      <c r="F269" s="600" t="s">
        <v>1104</v>
      </c>
      <c r="G269" s="613"/>
      <c r="H269" s="405"/>
      <c r="I269" s="405" t="s">
        <v>214</v>
      </c>
      <c r="J269" s="604">
        <v>1</v>
      </c>
      <c r="K269" s="405" t="s">
        <v>1740</v>
      </c>
      <c r="L269" s="645"/>
      <c r="M269" s="645" t="s">
        <v>6484</v>
      </c>
      <c r="N269" s="645" t="s">
        <v>2332</v>
      </c>
      <c r="O269" s="600">
        <v>11.2</v>
      </c>
      <c r="P269" s="652">
        <v>3</v>
      </c>
      <c r="Q269" s="652">
        <v>1</v>
      </c>
      <c r="R269" s="652"/>
      <c r="S269" s="600"/>
      <c r="T269" s="600">
        <v>1</v>
      </c>
      <c r="U269" s="600">
        <v>0</v>
      </c>
      <c r="V269" s="600">
        <v>1</v>
      </c>
      <c r="W269" s="600">
        <v>1</v>
      </c>
      <c r="X269" s="600"/>
      <c r="Y269" s="600" t="s">
        <v>663</v>
      </c>
      <c r="Z269" s="600">
        <v>0</v>
      </c>
      <c r="AA269" s="600"/>
      <c r="AB269" s="600"/>
      <c r="AC269" s="600"/>
      <c r="AD269" s="600"/>
      <c r="AE269" s="600"/>
      <c r="AF269" s="600"/>
      <c r="AG269" s="600"/>
      <c r="AH269" s="600"/>
      <c r="AI269" s="600"/>
      <c r="AJ269" s="600"/>
    </row>
    <row r="270" spans="2:36" ht="60" hidden="1" x14ac:dyDescent="0.25">
      <c r="B270" s="602">
        <v>262</v>
      </c>
      <c r="C270" s="601" t="s">
        <v>1530</v>
      </c>
      <c r="D270" s="600" t="s">
        <v>292</v>
      </c>
      <c r="E270" s="613" t="s">
        <v>986</v>
      </c>
      <c r="F270" s="600" t="s">
        <v>1104</v>
      </c>
      <c r="G270" s="613"/>
      <c r="H270" s="405"/>
      <c r="I270" s="405" t="s">
        <v>214</v>
      </c>
      <c r="J270" s="604">
        <v>1</v>
      </c>
      <c r="K270" s="405" t="s">
        <v>1740</v>
      </c>
      <c r="L270" s="645"/>
      <c r="M270" s="644" t="s">
        <v>7080</v>
      </c>
      <c r="N270" s="645"/>
      <c r="O270" s="600">
        <v>11.2</v>
      </c>
      <c r="P270" s="652">
        <v>2</v>
      </c>
      <c r="Q270" s="652">
        <v>1</v>
      </c>
      <c r="R270" s="652"/>
      <c r="S270" s="600"/>
      <c r="T270" s="600">
        <v>1</v>
      </c>
      <c r="U270" s="600">
        <v>0</v>
      </c>
      <c r="V270" s="600">
        <v>1</v>
      </c>
      <c r="W270" s="600">
        <v>1</v>
      </c>
      <c r="X270" s="600"/>
      <c r="Y270" s="600" t="s">
        <v>663</v>
      </c>
      <c r="Z270" s="600">
        <v>0</v>
      </c>
      <c r="AA270" s="600"/>
      <c r="AB270" s="600"/>
      <c r="AC270" s="600"/>
      <c r="AD270" s="600"/>
      <c r="AE270" s="600"/>
      <c r="AF270" s="600"/>
      <c r="AG270" s="600"/>
      <c r="AH270" s="600"/>
      <c r="AI270" s="600"/>
      <c r="AJ270" s="600"/>
    </row>
    <row r="271" spans="2:36" hidden="1" x14ac:dyDescent="0.25">
      <c r="B271" s="602">
        <v>263</v>
      </c>
      <c r="C271" s="601" t="s">
        <v>1534</v>
      </c>
      <c r="D271" s="600" t="s">
        <v>298</v>
      </c>
      <c r="E271" s="613" t="s">
        <v>991</v>
      </c>
      <c r="F271" s="600" t="s">
        <v>1104</v>
      </c>
      <c r="G271" s="613"/>
      <c r="H271" s="405"/>
      <c r="I271" s="405" t="s">
        <v>214</v>
      </c>
      <c r="J271" s="604">
        <v>1</v>
      </c>
      <c r="K271" s="405" t="s">
        <v>1627</v>
      </c>
      <c r="L271" s="645"/>
      <c r="M271" s="645"/>
      <c r="N271" s="645"/>
      <c r="O271" s="600">
        <v>12.8</v>
      </c>
      <c r="P271" s="652">
        <v>1</v>
      </c>
      <c r="Q271" s="652">
        <v>1</v>
      </c>
      <c r="R271" s="652"/>
      <c r="S271" s="600"/>
      <c r="T271" s="600">
        <v>1</v>
      </c>
      <c r="U271" s="600">
        <v>1</v>
      </c>
      <c r="V271" s="600">
        <v>1</v>
      </c>
      <c r="W271" s="600">
        <v>1</v>
      </c>
      <c r="X271" s="600"/>
      <c r="Y271" s="600" t="s">
        <v>1695</v>
      </c>
      <c r="Z271" s="600">
        <v>0</v>
      </c>
      <c r="AA271" s="600"/>
      <c r="AB271" s="600"/>
      <c r="AC271" s="600"/>
      <c r="AD271" s="600"/>
      <c r="AE271" s="600"/>
      <c r="AF271" s="600"/>
      <c r="AG271" s="600"/>
      <c r="AH271" s="600"/>
      <c r="AI271" s="600"/>
      <c r="AJ271" s="600"/>
    </row>
    <row r="272" spans="2:36" ht="30" hidden="1" x14ac:dyDescent="0.25">
      <c r="B272" s="602">
        <v>264</v>
      </c>
      <c r="C272" s="601" t="s">
        <v>6438</v>
      </c>
      <c r="D272" s="600" t="s">
        <v>299</v>
      </c>
      <c r="E272" s="613" t="s">
        <v>992</v>
      </c>
      <c r="F272" s="600" t="s">
        <v>1104</v>
      </c>
      <c r="G272" s="613"/>
      <c r="H272" s="405"/>
      <c r="I272" s="405" t="s">
        <v>214</v>
      </c>
      <c r="J272" s="604">
        <v>1</v>
      </c>
      <c r="K272" s="405" t="s">
        <v>1741</v>
      </c>
      <c r="L272" s="645"/>
      <c r="M272" s="638" t="s">
        <v>6439</v>
      </c>
      <c r="N272" s="645"/>
      <c r="O272" s="600">
        <v>11.2</v>
      </c>
      <c r="P272" s="652">
        <v>3</v>
      </c>
      <c r="Q272" s="652">
        <v>1</v>
      </c>
      <c r="R272" s="652"/>
      <c r="S272" s="600"/>
      <c r="T272" s="600">
        <v>1</v>
      </c>
      <c r="U272" s="600">
        <v>1</v>
      </c>
      <c r="V272" s="600">
        <v>1</v>
      </c>
      <c r="W272" s="600">
        <v>1</v>
      </c>
      <c r="X272" s="600"/>
      <c r="Y272" s="600" t="s">
        <v>1695</v>
      </c>
      <c r="Z272" s="600">
        <v>0</v>
      </c>
      <c r="AA272" s="600"/>
      <c r="AB272" s="600"/>
      <c r="AC272" s="600"/>
      <c r="AD272" s="600"/>
      <c r="AE272" s="600"/>
      <c r="AF272" s="600"/>
      <c r="AG272" s="600"/>
      <c r="AH272" s="600"/>
      <c r="AI272" s="600"/>
      <c r="AJ272" s="600"/>
    </row>
    <row r="273" spans="2:36" hidden="1" x14ac:dyDescent="0.25">
      <c r="B273" s="602">
        <v>265</v>
      </c>
      <c r="C273" s="601" t="s">
        <v>2217</v>
      </c>
      <c r="D273" s="600" t="s">
        <v>297</v>
      </c>
      <c r="E273" s="613" t="s">
        <v>6422</v>
      </c>
      <c r="F273" s="600" t="s">
        <v>1104</v>
      </c>
      <c r="G273" s="613"/>
      <c r="H273" s="405"/>
      <c r="I273" s="405" t="s">
        <v>214</v>
      </c>
      <c r="J273" s="604">
        <v>1</v>
      </c>
      <c r="K273" s="405" t="s">
        <v>1741</v>
      </c>
      <c r="L273" s="645"/>
      <c r="M273" s="645" t="s">
        <v>6481</v>
      </c>
      <c r="N273" s="645"/>
      <c r="O273" s="600">
        <v>13.6</v>
      </c>
      <c r="P273" s="652">
        <v>1</v>
      </c>
      <c r="Q273" s="652">
        <v>1</v>
      </c>
      <c r="R273" s="652"/>
      <c r="S273" s="600"/>
      <c r="T273" s="600">
        <v>1</v>
      </c>
      <c r="U273" s="600">
        <v>0</v>
      </c>
      <c r="V273" s="600">
        <v>1</v>
      </c>
      <c r="W273" s="600">
        <v>1</v>
      </c>
      <c r="X273" s="600"/>
      <c r="Y273" s="600" t="s">
        <v>663</v>
      </c>
      <c r="Z273" s="600">
        <v>0</v>
      </c>
      <c r="AA273" s="600"/>
      <c r="AB273" s="600"/>
      <c r="AC273" s="600"/>
      <c r="AD273" s="600"/>
      <c r="AE273" s="600"/>
      <c r="AF273" s="600"/>
      <c r="AG273" s="600"/>
      <c r="AH273" s="600"/>
      <c r="AI273" s="600"/>
      <c r="AJ273" s="600"/>
    </row>
    <row r="274" spans="2:36" hidden="1" x14ac:dyDescent="0.25">
      <c r="B274" s="602">
        <v>266</v>
      </c>
      <c r="C274" s="601" t="s">
        <v>1533</v>
      </c>
      <c r="D274" s="600" t="s">
        <v>296</v>
      </c>
      <c r="E274" s="613" t="s">
        <v>988</v>
      </c>
      <c r="F274" s="600" t="s">
        <v>1104</v>
      </c>
      <c r="G274" s="613"/>
      <c r="H274" s="405"/>
      <c r="I274" s="405" t="s">
        <v>214</v>
      </c>
      <c r="J274" s="604">
        <v>1</v>
      </c>
      <c r="K274" s="405" t="s">
        <v>1740</v>
      </c>
      <c r="L274" s="645"/>
      <c r="M274" s="645"/>
      <c r="N274" s="601" t="s">
        <v>2333</v>
      </c>
      <c r="O274" s="600">
        <v>11.2</v>
      </c>
      <c r="P274" s="614" t="s">
        <v>1631</v>
      </c>
      <c r="Q274" s="652">
        <v>0</v>
      </c>
      <c r="R274" s="652"/>
      <c r="S274" s="600"/>
      <c r="T274" s="600">
        <v>1</v>
      </c>
      <c r="U274" s="600">
        <v>0</v>
      </c>
      <c r="V274" s="600">
        <v>1</v>
      </c>
      <c r="W274" s="600">
        <v>1</v>
      </c>
      <c r="X274" s="600"/>
      <c r="Y274" s="600" t="s">
        <v>663</v>
      </c>
      <c r="Z274" s="600">
        <v>0</v>
      </c>
      <c r="AA274" s="600"/>
      <c r="AB274" s="600"/>
      <c r="AC274" s="600"/>
      <c r="AD274" s="600"/>
      <c r="AE274" s="600"/>
      <c r="AF274" s="600"/>
      <c r="AG274" s="600"/>
      <c r="AH274" s="600"/>
      <c r="AI274" s="600"/>
      <c r="AJ274" s="600"/>
    </row>
    <row r="275" spans="2:36" hidden="1" x14ac:dyDescent="0.25">
      <c r="B275" s="602">
        <v>267</v>
      </c>
      <c r="C275" s="601" t="s">
        <v>1282</v>
      </c>
      <c r="D275" s="600" t="s">
        <v>303</v>
      </c>
      <c r="E275" s="613" t="s">
        <v>1001</v>
      </c>
      <c r="F275" s="600" t="s">
        <v>1105</v>
      </c>
      <c r="G275" s="613"/>
      <c r="H275" s="600" t="s">
        <v>813</v>
      </c>
      <c r="I275" s="405" t="s">
        <v>214</v>
      </c>
      <c r="J275" s="604">
        <v>0</v>
      </c>
      <c r="K275" s="405" t="s">
        <v>813</v>
      </c>
      <c r="L275" s="645"/>
      <c r="M275" s="645"/>
      <c r="N275" s="645"/>
      <c r="O275" s="600">
        <v>16</v>
      </c>
      <c r="P275" s="652">
        <v>2</v>
      </c>
      <c r="Q275" s="652">
        <v>1</v>
      </c>
      <c r="R275" s="652"/>
      <c r="S275" s="600"/>
      <c r="T275" s="600">
        <v>1</v>
      </c>
      <c r="U275" s="600">
        <v>1</v>
      </c>
      <c r="V275" s="600">
        <v>1</v>
      </c>
      <c r="W275" s="600">
        <v>1</v>
      </c>
      <c r="X275" s="600"/>
      <c r="Y275" s="600" t="s">
        <v>663</v>
      </c>
      <c r="Z275" s="600">
        <v>0</v>
      </c>
      <c r="AA275" s="600"/>
      <c r="AB275" s="600"/>
      <c r="AC275" s="600"/>
      <c r="AD275" s="600"/>
      <c r="AE275" s="600"/>
      <c r="AF275" s="600"/>
      <c r="AG275" s="600"/>
      <c r="AH275" s="600"/>
      <c r="AI275" s="600"/>
      <c r="AJ275" s="600"/>
    </row>
    <row r="276" spans="2:36" ht="45" hidden="1" x14ac:dyDescent="0.25">
      <c r="B276" s="602">
        <v>268</v>
      </c>
      <c r="C276" s="601" t="s">
        <v>1283</v>
      </c>
      <c r="D276" s="600" t="s">
        <v>304</v>
      </c>
      <c r="E276" s="613" t="s">
        <v>1002</v>
      </c>
      <c r="F276" s="600" t="s">
        <v>1105</v>
      </c>
      <c r="G276" s="613"/>
      <c r="H276" s="600" t="s">
        <v>813</v>
      </c>
      <c r="I276" s="405" t="s">
        <v>214</v>
      </c>
      <c r="J276" s="604">
        <v>0</v>
      </c>
      <c r="K276" s="405" t="s">
        <v>813</v>
      </c>
      <c r="L276" s="645"/>
      <c r="M276" s="644" t="s">
        <v>7062</v>
      </c>
      <c r="N276" s="645"/>
      <c r="O276" s="600">
        <v>6</v>
      </c>
      <c r="P276" s="652">
        <v>2</v>
      </c>
      <c r="Q276" s="652">
        <v>0</v>
      </c>
      <c r="R276" s="652"/>
      <c r="S276" s="600"/>
      <c r="T276" s="600">
        <v>1</v>
      </c>
      <c r="U276" s="600">
        <v>1</v>
      </c>
      <c r="V276" s="600">
        <v>1</v>
      </c>
      <c r="W276" s="600">
        <v>1</v>
      </c>
      <c r="X276" s="600"/>
      <c r="Y276" s="600" t="s">
        <v>663</v>
      </c>
      <c r="Z276" s="600">
        <v>0</v>
      </c>
      <c r="AA276" s="600"/>
      <c r="AB276" s="600"/>
      <c r="AC276" s="600"/>
      <c r="AD276" s="600"/>
      <c r="AE276" s="600"/>
      <c r="AF276" s="600"/>
      <c r="AG276" s="600"/>
      <c r="AH276" s="600"/>
      <c r="AI276" s="600"/>
      <c r="AJ276" s="600"/>
    </row>
    <row r="277" spans="2:36" hidden="1" x14ac:dyDescent="0.25">
      <c r="B277" s="602">
        <v>269</v>
      </c>
      <c r="C277" s="601" t="s">
        <v>1284</v>
      </c>
      <c r="D277" s="600" t="s">
        <v>305</v>
      </c>
      <c r="E277" s="613" t="s">
        <v>1003</v>
      </c>
      <c r="F277" s="600" t="s">
        <v>1105</v>
      </c>
      <c r="G277" s="613"/>
      <c r="H277" s="600" t="s">
        <v>813</v>
      </c>
      <c r="I277" s="405" t="s">
        <v>214</v>
      </c>
      <c r="J277" s="604">
        <v>0</v>
      </c>
      <c r="K277" s="405" t="s">
        <v>813</v>
      </c>
      <c r="L277" s="645"/>
      <c r="M277" s="645"/>
      <c r="N277" s="645"/>
      <c r="O277" s="600">
        <v>16</v>
      </c>
      <c r="P277" s="652">
        <v>2</v>
      </c>
      <c r="Q277" s="652">
        <v>1</v>
      </c>
      <c r="R277" s="652"/>
      <c r="S277" s="600"/>
      <c r="T277" s="600">
        <v>1</v>
      </c>
      <c r="U277" s="600">
        <v>1</v>
      </c>
      <c r="V277" s="600">
        <v>1</v>
      </c>
      <c r="W277" s="600">
        <v>1</v>
      </c>
      <c r="X277" s="600"/>
      <c r="Y277" s="600" t="s">
        <v>663</v>
      </c>
      <c r="Z277" s="600">
        <v>0</v>
      </c>
      <c r="AA277" s="600"/>
      <c r="AB277" s="600"/>
      <c r="AC277" s="600"/>
      <c r="AD277" s="600"/>
      <c r="AE277" s="600"/>
      <c r="AF277" s="600"/>
      <c r="AG277" s="600"/>
      <c r="AH277" s="600"/>
      <c r="AI277" s="600"/>
      <c r="AJ277" s="600"/>
    </row>
    <row r="278" spans="2:36" ht="30" hidden="1" x14ac:dyDescent="0.25">
      <c r="B278" s="602">
        <v>270</v>
      </c>
      <c r="C278" s="603" t="s">
        <v>2727</v>
      </c>
      <c r="D278" s="600" t="s">
        <v>1425</v>
      </c>
      <c r="E278" s="613" t="s">
        <v>1426</v>
      </c>
      <c r="F278" s="600" t="s">
        <v>1105</v>
      </c>
      <c r="G278" s="613"/>
      <c r="H278" s="405"/>
      <c r="I278" s="600" t="s">
        <v>214</v>
      </c>
      <c r="J278" s="604">
        <v>1</v>
      </c>
      <c r="K278" s="405" t="s">
        <v>1627</v>
      </c>
      <c r="L278" s="608"/>
      <c r="M278" s="608"/>
      <c r="N278" s="608"/>
      <c r="O278" s="600">
        <v>11.2</v>
      </c>
      <c r="P278" s="600">
        <v>2</v>
      </c>
      <c r="Q278" s="600">
        <v>0</v>
      </c>
      <c r="R278" s="600"/>
      <c r="S278" s="600"/>
      <c r="T278" s="600">
        <v>1</v>
      </c>
      <c r="U278" s="600">
        <v>1</v>
      </c>
      <c r="V278" s="600">
        <v>1</v>
      </c>
      <c r="W278" s="600">
        <v>1</v>
      </c>
      <c r="X278" s="600"/>
      <c r="Y278" s="600" t="s">
        <v>663</v>
      </c>
      <c r="Z278" s="600">
        <v>0</v>
      </c>
      <c r="AA278" s="600"/>
      <c r="AB278" s="600"/>
      <c r="AC278" s="600"/>
      <c r="AD278" s="600"/>
      <c r="AE278" s="600"/>
      <c r="AF278" s="600"/>
      <c r="AG278" s="600"/>
      <c r="AH278" s="600"/>
      <c r="AI278" s="600"/>
      <c r="AJ278" s="600"/>
    </row>
    <row r="279" spans="2:36" ht="30" hidden="1" x14ac:dyDescent="0.25">
      <c r="B279" s="602">
        <v>271</v>
      </c>
      <c r="C279" s="603" t="s">
        <v>1288</v>
      </c>
      <c r="D279" s="652" t="s">
        <v>312</v>
      </c>
      <c r="E279" s="613" t="s">
        <v>998</v>
      </c>
      <c r="F279" s="600" t="s">
        <v>1104</v>
      </c>
      <c r="G279" s="613"/>
      <c r="H279" s="405"/>
      <c r="I279" s="405" t="s">
        <v>214</v>
      </c>
      <c r="J279" s="604">
        <v>1</v>
      </c>
      <c r="K279" s="405" t="s">
        <v>1627</v>
      </c>
      <c r="L279" s="608"/>
      <c r="M279" s="608"/>
      <c r="N279" s="608"/>
      <c r="O279" s="600">
        <v>11.2</v>
      </c>
      <c r="P279" s="652">
        <v>2</v>
      </c>
      <c r="Q279" s="652" t="s">
        <v>1632</v>
      </c>
      <c r="R279" s="652"/>
      <c r="S279" s="600"/>
      <c r="T279" s="600">
        <v>1</v>
      </c>
      <c r="U279" s="600">
        <v>0</v>
      </c>
      <c r="V279" s="600">
        <v>1</v>
      </c>
      <c r="W279" s="600">
        <v>1</v>
      </c>
      <c r="X279" s="600"/>
      <c r="Y279" s="600" t="s">
        <v>668</v>
      </c>
      <c r="Z279" s="600"/>
      <c r="AA279" s="600"/>
      <c r="AB279" s="600"/>
      <c r="AC279" s="600"/>
      <c r="AD279" s="600"/>
      <c r="AE279" s="600"/>
      <c r="AF279" s="600"/>
      <c r="AG279" s="600"/>
      <c r="AH279" s="600"/>
      <c r="AI279" s="600"/>
      <c r="AJ279" s="652"/>
    </row>
    <row r="280" spans="2:36" ht="135" hidden="1" x14ac:dyDescent="0.25">
      <c r="B280" s="602">
        <v>272</v>
      </c>
      <c r="C280" s="603" t="s">
        <v>1286</v>
      </c>
      <c r="D280" s="652" t="s">
        <v>308</v>
      </c>
      <c r="E280" s="613" t="s">
        <v>6423</v>
      </c>
      <c r="F280" s="600" t="s">
        <v>1104</v>
      </c>
      <c r="G280" s="613"/>
      <c r="H280" s="600" t="s">
        <v>813</v>
      </c>
      <c r="I280" s="405" t="s">
        <v>214</v>
      </c>
      <c r="J280" s="604">
        <v>0</v>
      </c>
      <c r="K280" s="405" t="s">
        <v>813</v>
      </c>
      <c r="L280" s="608"/>
      <c r="M280" s="638" t="s">
        <v>6458</v>
      </c>
      <c r="N280" s="608"/>
      <c r="O280" s="600">
        <v>12.8</v>
      </c>
      <c r="P280" s="652">
        <v>4</v>
      </c>
      <c r="Q280" s="652">
        <v>1</v>
      </c>
      <c r="R280" s="652"/>
      <c r="S280" s="600"/>
      <c r="T280" s="600">
        <v>1</v>
      </c>
      <c r="U280" s="600">
        <v>0</v>
      </c>
      <c r="V280" s="600">
        <v>1</v>
      </c>
      <c r="W280" s="600">
        <v>1</v>
      </c>
      <c r="X280" s="600"/>
      <c r="Y280" s="600" t="s">
        <v>663</v>
      </c>
      <c r="Z280" s="600"/>
      <c r="AA280" s="600"/>
      <c r="AB280" s="600"/>
      <c r="AC280" s="600"/>
      <c r="AD280" s="600"/>
      <c r="AE280" s="600"/>
      <c r="AF280" s="600"/>
      <c r="AG280" s="600"/>
      <c r="AH280" s="600"/>
      <c r="AI280" s="600"/>
      <c r="AJ280" s="652"/>
    </row>
    <row r="281" spans="2:36" hidden="1" x14ac:dyDescent="0.25">
      <c r="B281" s="602">
        <v>273</v>
      </c>
      <c r="C281" s="603" t="s">
        <v>1287</v>
      </c>
      <c r="D281" s="652" t="s">
        <v>310</v>
      </c>
      <c r="E281" s="613" t="s">
        <v>997</v>
      </c>
      <c r="F281" s="600" t="s">
        <v>1104</v>
      </c>
      <c r="G281" s="613"/>
      <c r="H281" s="600" t="s">
        <v>813</v>
      </c>
      <c r="I281" s="405" t="s">
        <v>214</v>
      </c>
      <c r="J281" s="604">
        <v>0</v>
      </c>
      <c r="K281" s="405" t="s">
        <v>813</v>
      </c>
      <c r="L281" s="608"/>
      <c r="M281" s="638" t="s">
        <v>6421</v>
      </c>
      <c r="N281" s="608"/>
      <c r="O281" s="600">
        <v>11.2</v>
      </c>
      <c r="P281" s="652">
        <v>2</v>
      </c>
      <c r="Q281" s="652">
        <v>1</v>
      </c>
      <c r="R281" s="652"/>
      <c r="S281" s="600"/>
      <c r="T281" s="600">
        <v>1</v>
      </c>
      <c r="U281" s="600">
        <v>1</v>
      </c>
      <c r="V281" s="600">
        <v>1</v>
      </c>
      <c r="W281" s="600">
        <v>1</v>
      </c>
      <c r="X281" s="600"/>
      <c r="Y281" s="600" t="s">
        <v>663</v>
      </c>
      <c r="Z281" s="600">
        <v>0</v>
      </c>
      <c r="AA281" s="600"/>
      <c r="AB281" s="600"/>
      <c r="AC281" s="600"/>
      <c r="AD281" s="600"/>
      <c r="AE281" s="600"/>
      <c r="AF281" s="600"/>
      <c r="AG281" s="600"/>
      <c r="AH281" s="600"/>
      <c r="AI281" s="600"/>
      <c r="AJ281" s="652"/>
    </row>
    <row r="282" spans="2:36" hidden="1" x14ac:dyDescent="0.25">
      <c r="B282" s="602">
        <v>274</v>
      </c>
      <c r="C282" s="603" t="s">
        <v>1285</v>
      </c>
      <c r="D282" s="652" t="s">
        <v>307</v>
      </c>
      <c r="E282" s="613" t="s">
        <v>1004</v>
      </c>
      <c r="F282" s="600" t="s">
        <v>1105</v>
      </c>
      <c r="G282" s="613"/>
      <c r="H282" s="600" t="s">
        <v>813</v>
      </c>
      <c r="I282" s="405" t="s">
        <v>214</v>
      </c>
      <c r="J282" s="604">
        <v>0</v>
      </c>
      <c r="K282" s="405" t="s">
        <v>813</v>
      </c>
      <c r="L282" s="608"/>
      <c r="M282" s="608"/>
      <c r="N282" s="608"/>
      <c r="O282" s="600">
        <v>12.8</v>
      </c>
      <c r="P282" s="652">
        <v>2</v>
      </c>
      <c r="Q282" s="652">
        <v>1</v>
      </c>
      <c r="R282" s="652"/>
      <c r="S282" s="600"/>
      <c r="T282" s="600">
        <v>1</v>
      </c>
      <c r="U282" s="600">
        <v>1</v>
      </c>
      <c r="V282" s="600">
        <v>1</v>
      </c>
      <c r="W282" s="600">
        <v>1</v>
      </c>
      <c r="X282" s="600"/>
      <c r="Y282" s="600" t="s">
        <v>663</v>
      </c>
      <c r="Z282" s="600">
        <v>0</v>
      </c>
      <c r="AA282" s="600"/>
      <c r="AB282" s="600"/>
      <c r="AC282" s="600"/>
      <c r="AD282" s="600"/>
      <c r="AE282" s="600"/>
      <c r="AF282" s="600"/>
      <c r="AG282" s="600"/>
      <c r="AH282" s="600"/>
      <c r="AI282" s="600"/>
      <c r="AJ282" s="652"/>
    </row>
    <row r="283" spans="2:36" ht="150" hidden="1" x14ac:dyDescent="0.25">
      <c r="B283" s="602">
        <v>275</v>
      </c>
      <c r="C283" s="601" t="s">
        <v>1723</v>
      </c>
      <c r="D283" s="600" t="s">
        <v>293</v>
      </c>
      <c r="E283" s="613" t="s">
        <v>1096</v>
      </c>
      <c r="F283" s="600" t="s">
        <v>1104</v>
      </c>
      <c r="G283" s="613"/>
      <c r="H283" s="405"/>
      <c r="I283" s="405" t="s">
        <v>214</v>
      </c>
      <c r="J283" s="604">
        <v>1</v>
      </c>
      <c r="K283" s="405" t="s">
        <v>1740</v>
      </c>
      <c r="L283" s="645"/>
      <c r="M283" s="638" t="s">
        <v>7192</v>
      </c>
      <c r="N283" s="645"/>
      <c r="O283" s="600">
        <v>10.4</v>
      </c>
      <c r="P283" s="652">
        <v>2</v>
      </c>
      <c r="Q283" s="652">
        <v>1</v>
      </c>
      <c r="R283" s="652"/>
      <c r="S283" s="600"/>
      <c r="T283" s="600">
        <v>1</v>
      </c>
      <c r="U283" s="600">
        <v>0</v>
      </c>
      <c r="V283" s="600">
        <v>1</v>
      </c>
      <c r="W283" s="600">
        <v>1</v>
      </c>
      <c r="X283" s="600"/>
      <c r="Y283" s="600" t="s">
        <v>663</v>
      </c>
      <c r="Z283" s="600">
        <v>0</v>
      </c>
      <c r="AA283" s="600"/>
      <c r="AB283" s="600"/>
      <c r="AC283" s="600"/>
      <c r="AD283" s="600"/>
      <c r="AE283" s="600"/>
      <c r="AF283" s="600"/>
      <c r="AG283" s="600"/>
      <c r="AH283" s="600"/>
      <c r="AI283" s="600"/>
      <c r="AJ283" s="600"/>
    </row>
    <row r="284" spans="2:36" hidden="1" x14ac:dyDescent="0.25">
      <c r="B284" s="602">
        <v>276</v>
      </c>
      <c r="C284" s="601" t="s">
        <v>1535</v>
      </c>
      <c r="D284" s="600" t="s">
        <v>1705</v>
      </c>
      <c r="E284" s="613" t="s">
        <v>993</v>
      </c>
      <c r="F284" s="600" t="s">
        <v>1104</v>
      </c>
      <c r="G284" s="613"/>
      <c r="H284" s="405"/>
      <c r="I284" s="405" t="s">
        <v>214</v>
      </c>
      <c r="J284" s="604">
        <v>1</v>
      </c>
      <c r="K284" s="405" t="s">
        <v>1627</v>
      </c>
      <c r="L284" s="645"/>
      <c r="M284" s="645"/>
      <c r="N284" s="645"/>
      <c r="O284" s="600">
        <v>21</v>
      </c>
      <c r="P284" s="652">
        <v>3</v>
      </c>
      <c r="Q284" s="652">
        <v>1</v>
      </c>
      <c r="R284" s="652"/>
      <c r="S284" s="600"/>
      <c r="T284" s="600">
        <v>1</v>
      </c>
      <c r="U284" s="600">
        <v>1</v>
      </c>
      <c r="V284" s="600">
        <v>1</v>
      </c>
      <c r="W284" s="600">
        <v>1</v>
      </c>
      <c r="X284" s="600"/>
      <c r="Y284" s="600" t="s">
        <v>1695</v>
      </c>
      <c r="Z284" s="600">
        <v>0</v>
      </c>
      <c r="AA284" s="600"/>
      <c r="AB284" s="600"/>
      <c r="AC284" s="600"/>
      <c r="AD284" s="600"/>
      <c r="AE284" s="600"/>
      <c r="AF284" s="600"/>
      <c r="AG284" s="600"/>
      <c r="AH284" s="600"/>
      <c r="AI284" s="600"/>
      <c r="AJ284" s="600"/>
    </row>
    <row r="285" spans="2:36" ht="30" hidden="1" x14ac:dyDescent="0.25">
      <c r="B285" s="602">
        <v>277</v>
      </c>
      <c r="C285" s="601" t="s">
        <v>1703</v>
      </c>
      <c r="D285" s="600" t="s">
        <v>301</v>
      </c>
      <c r="E285" s="613" t="s">
        <v>994</v>
      </c>
      <c r="F285" s="600" t="s">
        <v>1104</v>
      </c>
      <c r="G285" s="613"/>
      <c r="H285" s="405"/>
      <c r="I285" s="405" t="s">
        <v>214</v>
      </c>
      <c r="J285" s="604">
        <v>1</v>
      </c>
      <c r="K285" s="405" t="s">
        <v>1627</v>
      </c>
      <c r="L285" s="601" t="s">
        <v>6508</v>
      </c>
      <c r="M285" s="645"/>
      <c r="N285" s="645"/>
      <c r="O285" s="600">
        <v>21</v>
      </c>
      <c r="P285" s="652">
        <v>3</v>
      </c>
      <c r="Q285" s="652">
        <v>1</v>
      </c>
      <c r="R285" s="652"/>
      <c r="S285" s="600"/>
      <c r="T285" s="600">
        <v>1</v>
      </c>
      <c r="U285" s="600">
        <v>1</v>
      </c>
      <c r="V285" s="600">
        <v>1</v>
      </c>
      <c r="W285" s="600">
        <v>1</v>
      </c>
      <c r="X285" s="600"/>
      <c r="Y285" s="600" t="s">
        <v>1695</v>
      </c>
      <c r="Z285" s="600">
        <v>0</v>
      </c>
      <c r="AA285" s="600"/>
      <c r="AB285" s="600"/>
      <c r="AC285" s="600"/>
      <c r="AD285" s="600"/>
      <c r="AE285" s="600"/>
      <c r="AF285" s="600"/>
      <c r="AG285" s="600"/>
      <c r="AH285" s="600"/>
      <c r="AI285" s="600"/>
      <c r="AJ285" s="600"/>
    </row>
    <row r="286" spans="2:36" hidden="1" x14ac:dyDescent="0.25">
      <c r="B286" s="602">
        <v>278</v>
      </c>
      <c r="C286" s="601" t="s">
        <v>1536</v>
      </c>
      <c r="D286" s="600" t="s">
        <v>1704</v>
      </c>
      <c r="E286" s="613" t="s">
        <v>995</v>
      </c>
      <c r="F286" s="600" t="s">
        <v>1104</v>
      </c>
      <c r="G286" s="613"/>
      <c r="H286" s="405"/>
      <c r="I286" s="405" t="s">
        <v>214</v>
      </c>
      <c r="J286" s="604">
        <v>1</v>
      </c>
      <c r="K286" s="405" t="s">
        <v>1627</v>
      </c>
      <c r="L286" s="645"/>
      <c r="M286" s="645"/>
      <c r="N286" s="645"/>
      <c r="O286" s="600">
        <v>21</v>
      </c>
      <c r="P286" s="652">
        <v>2</v>
      </c>
      <c r="Q286" s="652">
        <v>1</v>
      </c>
      <c r="R286" s="652"/>
      <c r="S286" s="600"/>
      <c r="T286" s="600">
        <v>1</v>
      </c>
      <c r="U286" s="600">
        <v>1</v>
      </c>
      <c r="V286" s="600">
        <v>1</v>
      </c>
      <c r="W286" s="600">
        <v>1</v>
      </c>
      <c r="X286" s="600"/>
      <c r="Y286" s="600" t="s">
        <v>1695</v>
      </c>
      <c r="Z286" s="600">
        <v>0</v>
      </c>
      <c r="AA286" s="600"/>
      <c r="AB286" s="600"/>
      <c r="AC286" s="600"/>
      <c r="AD286" s="600"/>
      <c r="AE286" s="600"/>
      <c r="AF286" s="600"/>
      <c r="AG286" s="600"/>
      <c r="AH286" s="600"/>
      <c r="AI286" s="600"/>
      <c r="AJ286" s="600"/>
    </row>
    <row r="287" spans="2:36" ht="30" hidden="1" x14ac:dyDescent="0.25">
      <c r="B287" s="602">
        <v>279</v>
      </c>
      <c r="C287" s="605" t="s">
        <v>1254</v>
      </c>
      <c r="D287" s="405" t="s">
        <v>74</v>
      </c>
      <c r="E287" s="605" t="s">
        <v>919</v>
      </c>
      <c r="F287" s="600" t="s">
        <v>1104</v>
      </c>
      <c r="G287" s="605"/>
      <c r="H287" s="600"/>
      <c r="I287" s="600" t="s">
        <v>214</v>
      </c>
      <c r="J287" s="604">
        <v>1</v>
      </c>
      <c r="K287" s="600" t="s">
        <v>1742</v>
      </c>
      <c r="L287" s="601" t="s">
        <v>6500</v>
      </c>
      <c r="M287" s="601"/>
      <c r="N287" s="638" t="s">
        <v>2334</v>
      </c>
      <c r="O287" s="600" t="s">
        <v>782</v>
      </c>
      <c r="P287" s="600">
        <v>3</v>
      </c>
      <c r="Q287" s="600">
        <v>2</v>
      </c>
      <c r="R287" s="600"/>
      <c r="S287" s="600"/>
      <c r="T287" s="600">
        <v>1</v>
      </c>
      <c r="U287" s="600">
        <v>1</v>
      </c>
      <c r="V287" s="600">
        <v>1</v>
      </c>
      <c r="W287" s="600">
        <v>1</v>
      </c>
      <c r="X287" s="600"/>
      <c r="Y287" s="600" t="s">
        <v>663</v>
      </c>
      <c r="Z287" s="600">
        <v>0</v>
      </c>
      <c r="AA287" s="600"/>
      <c r="AB287" s="600"/>
      <c r="AC287" s="600"/>
      <c r="AD287" s="600"/>
      <c r="AE287" s="600"/>
      <c r="AF287" s="600"/>
      <c r="AG287" s="600"/>
      <c r="AH287" s="600"/>
      <c r="AI287" s="600"/>
      <c r="AJ287" s="405"/>
    </row>
    <row r="288" spans="2:36" ht="60" hidden="1" x14ac:dyDescent="0.25">
      <c r="B288" s="602">
        <v>280</v>
      </c>
      <c r="C288" s="605" t="s">
        <v>1256</v>
      </c>
      <c r="D288" s="405" t="s">
        <v>77</v>
      </c>
      <c r="E288" s="605" t="s">
        <v>921</v>
      </c>
      <c r="F288" s="600" t="s">
        <v>1104</v>
      </c>
      <c r="G288" s="605"/>
      <c r="H288" s="600"/>
      <c r="I288" s="600" t="s">
        <v>214</v>
      </c>
      <c r="J288" s="604">
        <v>1</v>
      </c>
      <c r="K288" s="600" t="s">
        <v>1742</v>
      </c>
      <c r="L288" s="601"/>
      <c r="M288" s="601" t="s">
        <v>7186</v>
      </c>
      <c r="N288" s="638" t="s">
        <v>2335</v>
      </c>
      <c r="O288" s="600" t="s">
        <v>782</v>
      </c>
      <c r="P288" s="600">
        <v>4</v>
      </c>
      <c r="Q288" s="600">
        <v>2</v>
      </c>
      <c r="R288" s="600"/>
      <c r="S288" s="600"/>
      <c r="T288" s="600">
        <v>1</v>
      </c>
      <c r="U288" s="600">
        <v>1</v>
      </c>
      <c r="V288" s="600">
        <v>1</v>
      </c>
      <c r="W288" s="600">
        <v>1</v>
      </c>
      <c r="X288" s="600"/>
      <c r="Y288" s="600" t="s">
        <v>663</v>
      </c>
      <c r="Z288" s="600">
        <v>0</v>
      </c>
      <c r="AA288" s="600"/>
      <c r="AB288" s="600"/>
      <c r="AC288" s="600"/>
      <c r="AD288" s="600"/>
      <c r="AE288" s="600"/>
      <c r="AF288" s="600"/>
      <c r="AG288" s="600"/>
      <c r="AH288" s="600"/>
      <c r="AI288" s="600"/>
      <c r="AJ288" s="405"/>
    </row>
    <row r="289" spans="1:36" ht="45" hidden="1" x14ac:dyDescent="0.25">
      <c r="B289" s="602">
        <v>281</v>
      </c>
      <c r="C289" s="605" t="s">
        <v>1257</v>
      </c>
      <c r="D289" s="405" t="s">
        <v>78</v>
      </c>
      <c r="E289" s="605" t="s">
        <v>922</v>
      </c>
      <c r="F289" s="600" t="s">
        <v>1104</v>
      </c>
      <c r="G289" s="605"/>
      <c r="H289" s="600"/>
      <c r="I289" s="600" t="s">
        <v>214</v>
      </c>
      <c r="J289" s="604">
        <v>1</v>
      </c>
      <c r="K289" s="600" t="s">
        <v>1742</v>
      </c>
      <c r="L289" s="601"/>
      <c r="M289" s="644" t="s">
        <v>7088</v>
      </c>
      <c r="N289" s="601" t="s">
        <v>2336</v>
      </c>
      <c r="O289" s="600" t="s">
        <v>782</v>
      </c>
      <c r="P289" s="600">
        <v>4</v>
      </c>
      <c r="Q289" s="600">
        <v>1</v>
      </c>
      <c r="R289" s="600"/>
      <c r="S289" s="600"/>
      <c r="T289" s="600">
        <v>1</v>
      </c>
      <c r="U289" s="600">
        <v>1</v>
      </c>
      <c r="V289" s="600">
        <v>1</v>
      </c>
      <c r="W289" s="600">
        <v>1</v>
      </c>
      <c r="X289" s="600"/>
      <c r="Y289" s="600" t="s">
        <v>663</v>
      </c>
      <c r="Z289" s="600">
        <v>0</v>
      </c>
      <c r="AA289" s="600"/>
      <c r="AB289" s="600"/>
      <c r="AC289" s="600"/>
      <c r="AD289" s="600"/>
      <c r="AE289" s="600"/>
      <c r="AF289" s="600"/>
      <c r="AG289" s="600"/>
      <c r="AH289" s="600"/>
      <c r="AI289" s="600"/>
      <c r="AJ289" s="405"/>
    </row>
    <row r="290" spans="1:36" ht="60" hidden="1" x14ac:dyDescent="0.25">
      <c r="B290" s="602">
        <v>282</v>
      </c>
      <c r="C290" s="605" t="s">
        <v>1249</v>
      </c>
      <c r="D290" s="405" t="s">
        <v>68</v>
      </c>
      <c r="E290" s="605" t="s">
        <v>6424</v>
      </c>
      <c r="F290" s="600" t="s">
        <v>1104</v>
      </c>
      <c r="G290" s="605"/>
      <c r="H290" s="600"/>
      <c r="I290" s="600" t="s">
        <v>214</v>
      </c>
      <c r="J290" s="604">
        <v>1</v>
      </c>
      <c r="K290" s="600" t="s">
        <v>1742</v>
      </c>
      <c r="L290" s="601"/>
      <c r="M290" s="601" t="s">
        <v>6442</v>
      </c>
      <c r="N290" s="601"/>
      <c r="O290" s="600" t="s">
        <v>782</v>
      </c>
      <c r="P290" s="600">
        <v>3</v>
      </c>
      <c r="Q290" s="600">
        <v>2</v>
      </c>
      <c r="R290" s="600"/>
      <c r="S290" s="600"/>
      <c r="T290" s="600">
        <v>1</v>
      </c>
      <c r="U290" s="600">
        <v>1</v>
      </c>
      <c r="V290" s="600">
        <v>1</v>
      </c>
      <c r="W290" s="600">
        <v>1</v>
      </c>
      <c r="X290" s="600"/>
      <c r="Y290" s="600" t="s">
        <v>663</v>
      </c>
      <c r="Z290" s="600">
        <v>0</v>
      </c>
      <c r="AA290" s="600"/>
      <c r="AB290" s="600"/>
      <c r="AC290" s="600"/>
      <c r="AD290" s="600"/>
      <c r="AE290" s="600"/>
      <c r="AF290" s="600"/>
      <c r="AG290" s="600"/>
      <c r="AH290" s="600"/>
      <c r="AI290" s="600"/>
      <c r="AJ290" s="405"/>
    </row>
    <row r="291" spans="1:36" hidden="1" x14ac:dyDescent="0.25">
      <c r="B291" s="602">
        <v>283</v>
      </c>
      <c r="C291" s="605" t="s">
        <v>1248</v>
      </c>
      <c r="D291" s="405" t="s">
        <v>67</v>
      </c>
      <c r="E291" s="605" t="s">
        <v>914</v>
      </c>
      <c r="F291" s="600" t="s">
        <v>1104</v>
      </c>
      <c r="G291" s="605"/>
      <c r="H291" s="600"/>
      <c r="I291" s="600" t="s">
        <v>214</v>
      </c>
      <c r="J291" s="604">
        <v>1</v>
      </c>
      <c r="K291" s="600" t="s">
        <v>1742</v>
      </c>
      <c r="L291" s="601"/>
      <c r="M291" s="601"/>
      <c r="N291" s="601"/>
      <c r="O291" s="600" t="s">
        <v>782</v>
      </c>
      <c r="P291" s="600">
        <v>4</v>
      </c>
      <c r="Q291" s="600">
        <v>2</v>
      </c>
      <c r="R291" s="600"/>
      <c r="S291" s="600"/>
      <c r="T291" s="600">
        <v>1</v>
      </c>
      <c r="U291" s="600">
        <v>1</v>
      </c>
      <c r="V291" s="600">
        <v>1</v>
      </c>
      <c r="W291" s="600">
        <v>1</v>
      </c>
      <c r="X291" s="600"/>
      <c r="Y291" s="600" t="s">
        <v>663</v>
      </c>
      <c r="Z291" s="600">
        <v>0</v>
      </c>
      <c r="AA291" s="600"/>
      <c r="AB291" s="600"/>
      <c r="AC291" s="600"/>
      <c r="AD291" s="600"/>
      <c r="AE291" s="600"/>
      <c r="AF291" s="600"/>
      <c r="AG291" s="600"/>
      <c r="AH291" s="600"/>
      <c r="AI291" s="600"/>
      <c r="AJ291" s="405"/>
    </row>
    <row r="292" spans="1:36" ht="45" hidden="1" x14ac:dyDescent="0.25">
      <c r="B292" s="602">
        <v>284</v>
      </c>
      <c r="C292" s="605" t="s">
        <v>1252</v>
      </c>
      <c r="D292" s="405" t="s">
        <v>72</v>
      </c>
      <c r="E292" s="605" t="s">
        <v>6425</v>
      </c>
      <c r="F292" s="600" t="s">
        <v>1104</v>
      </c>
      <c r="G292" s="605"/>
      <c r="H292" s="600"/>
      <c r="I292" s="600" t="s">
        <v>214</v>
      </c>
      <c r="J292" s="604">
        <v>1</v>
      </c>
      <c r="K292" s="600" t="s">
        <v>1742</v>
      </c>
      <c r="L292" s="601"/>
      <c r="M292" s="601" t="s">
        <v>6461</v>
      </c>
      <c r="N292" s="601" t="s">
        <v>2337</v>
      </c>
      <c r="O292" s="600" t="s">
        <v>782</v>
      </c>
      <c r="P292" s="600">
        <v>3</v>
      </c>
      <c r="Q292" s="600">
        <v>1</v>
      </c>
      <c r="R292" s="600"/>
      <c r="S292" s="600"/>
      <c r="T292" s="600">
        <v>1</v>
      </c>
      <c r="U292" s="600">
        <v>1</v>
      </c>
      <c r="V292" s="600">
        <v>1</v>
      </c>
      <c r="W292" s="600">
        <v>1</v>
      </c>
      <c r="X292" s="600"/>
      <c r="Y292" s="600" t="s">
        <v>663</v>
      </c>
      <c r="Z292" s="600">
        <v>0</v>
      </c>
      <c r="AA292" s="600"/>
      <c r="AB292" s="600"/>
      <c r="AC292" s="600"/>
      <c r="AD292" s="600"/>
      <c r="AE292" s="600"/>
      <c r="AF292" s="600"/>
      <c r="AG292" s="600"/>
      <c r="AH292" s="600"/>
      <c r="AI292" s="600"/>
      <c r="AJ292" s="405"/>
    </row>
    <row r="293" spans="1:36" hidden="1" x14ac:dyDescent="0.25">
      <c r="B293" s="602">
        <v>285</v>
      </c>
      <c r="C293" s="605" t="s">
        <v>1251</v>
      </c>
      <c r="D293" s="405" t="s">
        <v>76</v>
      </c>
      <c r="E293" s="605">
        <v>32</v>
      </c>
      <c r="F293" s="600" t="s">
        <v>1104</v>
      </c>
      <c r="G293" s="605"/>
      <c r="H293" s="600"/>
      <c r="I293" s="600" t="s">
        <v>214</v>
      </c>
      <c r="J293" s="604">
        <v>1</v>
      </c>
      <c r="K293" s="600" t="s">
        <v>1742</v>
      </c>
      <c r="L293" s="601"/>
      <c r="M293" s="601"/>
      <c r="N293" s="601"/>
      <c r="O293" s="600" t="s">
        <v>782</v>
      </c>
      <c r="P293" s="600">
        <v>2</v>
      </c>
      <c r="Q293" s="600">
        <v>2</v>
      </c>
      <c r="R293" s="600"/>
      <c r="S293" s="600"/>
      <c r="T293" s="600">
        <v>1</v>
      </c>
      <c r="U293" s="600">
        <v>1</v>
      </c>
      <c r="V293" s="600">
        <v>1</v>
      </c>
      <c r="W293" s="600">
        <v>1</v>
      </c>
      <c r="X293" s="600"/>
      <c r="Y293" s="600" t="s">
        <v>663</v>
      </c>
      <c r="Z293" s="600">
        <v>0</v>
      </c>
      <c r="AA293" s="600"/>
      <c r="AB293" s="600"/>
      <c r="AC293" s="600"/>
      <c r="AD293" s="600"/>
      <c r="AE293" s="600"/>
      <c r="AF293" s="600"/>
      <c r="AG293" s="600"/>
      <c r="AH293" s="600"/>
      <c r="AI293" s="600"/>
      <c r="AJ293" s="405"/>
    </row>
    <row r="294" spans="1:36" hidden="1" x14ac:dyDescent="0.25">
      <c r="B294" s="602">
        <v>286</v>
      </c>
      <c r="C294" s="605" t="s">
        <v>1250</v>
      </c>
      <c r="D294" s="405" t="s">
        <v>69</v>
      </c>
      <c r="E294" s="605" t="s">
        <v>916</v>
      </c>
      <c r="F294" s="600" t="s">
        <v>1104</v>
      </c>
      <c r="G294" s="605"/>
      <c r="H294" s="600"/>
      <c r="I294" s="600" t="s">
        <v>214</v>
      </c>
      <c r="J294" s="604">
        <v>1</v>
      </c>
      <c r="K294" s="600" t="s">
        <v>1742</v>
      </c>
      <c r="L294" s="601"/>
      <c r="M294" s="601"/>
      <c r="N294" s="601"/>
      <c r="O294" s="600" t="s">
        <v>782</v>
      </c>
      <c r="P294" s="600">
        <v>3</v>
      </c>
      <c r="Q294" s="600">
        <v>2</v>
      </c>
      <c r="R294" s="600"/>
      <c r="S294" s="600"/>
      <c r="T294" s="600">
        <v>1</v>
      </c>
      <c r="U294" s="600">
        <v>1</v>
      </c>
      <c r="V294" s="600">
        <v>1</v>
      </c>
      <c r="W294" s="600">
        <v>1</v>
      </c>
      <c r="X294" s="600"/>
      <c r="Y294" s="600" t="s">
        <v>663</v>
      </c>
      <c r="Z294" s="600">
        <v>0</v>
      </c>
      <c r="AA294" s="600"/>
      <c r="AB294" s="600"/>
      <c r="AC294" s="600"/>
      <c r="AD294" s="600"/>
      <c r="AE294" s="600"/>
      <c r="AF294" s="600"/>
      <c r="AG294" s="600"/>
      <c r="AH294" s="600"/>
      <c r="AI294" s="600"/>
      <c r="AJ294" s="405"/>
    </row>
    <row r="295" spans="1:36" ht="45" hidden="1" x14ac:dyDescent="0.25">
      <c r="B295" s="602">
        <v>287</v>
      </c>
      <c r="C295" s="605" t="s">
        <v>1255</v>
      </c>
      <c r="D295" s="405" t="s">
        <v>75</v>
      </c>
      <c r="E295" s="605" t="s">
        <v>6426</v>
      </c>
      <c r="F295" s="600" t="s">
        <v>1104</v>
      </c>
      <c r="G295" s="605"/>
      <c r="H295" s="600"/>
      <c r="I295" s="600" t="s">
        <v>214</v>
      </c>
      <c r="J295" s="604">
        <v>1</v>
      </c>
      <c r="K295" s="600" t="s">
        <v>1742</v>
      </c>
      <c r="L295" s="601"/>
      <c r="M295" s="601" t="s">
        <v>6451</v>
      </c>
      <c r="N295" s="601" t="s">
        <v>2338</v>
      </c>
      <c r="O295" s="600" t="s">
        <v>782</v>
      </c>
      <c r="P295" s="600">
        <v>4</v>
      </c>
      <c r="Q295" s="600">
        <v>2</v>
      </c>
      <c r="R295" s="600"/>
      <c r="S295" s="600"/>
      <c r="T295" s="600">
        <v>1</v>
      </c>
      <c r="U295" s="600">
        <v>1</v>
      </c>
      <c r="V295" s="600">
        <v>1</v>
      </c>
      <c r="W295" s="600">
        <v>1</v>
      </c>
      <c r="X295" s="600"/>
      <c r="Y295" s="600" t="s">
        <v>663</v>
      </c>
      <c r="Z295" s="600">
        <v>0</v>
      </c>
      <c r="AA295" s="600"/>
      <c r="AB295" s="600"/>
      <c r="AC295" s="600"/>
      <c r="AD295" s="600"/>
      <c r="AE295" s="600"/>
      <c r="AF295" s="600"/>
      <c r="AG295" s="600"/>
      <c r="AH295" s="600"/>
      <c r="AI295" s="600"/>
      <c r="AJ295" s="405"/>
    </row>
    <row r="296" spans="1:36" ht="75" hidden="1" x14ac:dyDescent="0.25">
      <c r="B296" s="602">
        <v>288</v>
      </c>
      <c r="C296" s="605" t="s">
        <v>1253</v>
      </c>
      <c r="D296" s="405" t="s">
        <v>73</v>
      </c>
      <c r="E296" s="605" t="s">
        <v>6427</v>
      </c>
      <c r="F296" s="600" t="s">
        <v>1104</v>
      </c>
      <c r="G296" s="605"/>
      <c r="H296" s="600"/>
      <c r="I296" s="600" t="s">
        <v>214</v>
      </c>
      <c r="J296" s="604">
        <v>1</v>
      </c>
      <c r="K296" s="600" t="s">
        <v>1742</v>
      </c>
      <c r="L296" s="601"/>
      <c r="M296" s="601" t="s">
        <v>6489</v>
      </c>
      <c r="N296" s="601" t="s">
        <v>2339</v>
      </c>
      <c r="O296" s="600" t="s">
        <v>782</v>
      </c>
      <c r="P296" s="600">
        <v>3</v>
      </c>
      <c r="Q296" s="600">
        <v>1</v>
      </c>
      <c r="R296" s="600"/>
      <c r="S296" s="600"/>
      <c r="T296" s="600">
        <v>1</v>
      </c>
      <c r="U296" s="600">
        <v>1</v>
      </c>
      <c r="V296" s="600">
        <v>1</v>
      </c>
      <c r="W296" s="600">
        <v>1</v>
      </c>
      <c r="X296" s="600"/>
      <c r="Y296" s="600" t="s">
        <v>663</v>
      </c>
      <c r="Z296" s="600">
        <v>0</v>
      </c>
      <c r="AA296" s="600"/>
      <c r="AB296" s="600"/>
      <c r="AC296" s="600"/>
      <c r="AD296" s="600"/>
      <c r="AE296" s="600"/>
      <c r="AF296" s="600"/>
      <c r="AG296" s="600"/>
      <c r="AH296" s="600"/>
      <c r="AI296" s="600"/>
      <c r="AJ296" s="405"/>
    </row>
    <row r="297" spans="1:36" ht="45" hidden="1" x14ac:dyDescent="0.25">
      <c r="B297" s="602">
        <v>289</v>
      </c>
      <c r="C297" s="605" t="s">
        <v>1733</v>
      </c>
      <c r="D297" s="405" t="s">
        <v>1457</v>
      </c>
      <c r="E297" s="605" t="s">
        <v>1458</v>
      </c>
      <c r="F297" s="405" t="s">
        <v>1105</v>
      </c>
      <c r="G297" s="605"/>
      <c r="H297" s="600"/>
      <c r="I297" s="405" t="s">
        <v>214</v>
      </c>
      <c r="J297" s="615">
        <v>1</v>
      </c>
      <c r="K297" s="600" t="s">
        <v>1742</v>
      </c>
      <c r="L297" s="605"/>
      <c r="M297" s="605"/>
      <c r="N297" s="605"/>
      <c r="O297" s="405" t="s">
        <v>782</v>
      </c>
      <c r="P297" s="405">
        <v>2</v>
      </c>
      <c r="Q297" s="405">
        <v>1</v>
      </c>
      <c r="R297" s="405"/>
      <c r="S297" s="405"/>
      <c r="T297" s="405">
        <v>1</v>
      </c>
      <c r="U297" s="405">
        <v>1</v>
      </c>
      <c r="V297" s="405">
        <v>1</v>
      </c>
      <c r="W297" s="600">
        <v>1</v>
      </c>
      <c r="X297" s="405"/>
      <c r="Y297" s="600" t="s">
        <v>663</v>
      </c>
      <c r="Z297" s="405">
        <v>0</v>
      </c>
      <c r="AA297" s="600"/>
      <c r="AB297" s="600"/>
      <c r="AC297" s="600"/>
      <c r="AD297" s="600"/>
      <c r="AE297" s="600"/>
      <c r="AF297" s="600"/>
      <c r="AG297" s="600"/>
      <c r="AH297" s="600"/>
      <c r="AI297" s="600"/>
      <c r="AJ297" s="405"/>
    </row>
    <row r="298" spans="1:36" ht="45" hidden="1" x14ac:dyDescent="0.25">
      <c r="B298" s="602">
        <v>290</v>
      </c>
      <c r="C298" s="601" t="s">
        <v>1547</v>
      </c>
      <c r="D298" s="600" t="s">
        <v>774</v>
      </c>
      <c r="E298" s="605" t="s">
        <v>1018</v>
      </c>
      <c r="F298" s="600" t="s">
        <v>1105</v>
      </c>
      <c r="G298" s="605"/>
      <c r="H298" s="600"/>
      <c r="I298" s="405" t="s">
        <v>214</v>
      </c>
      <c r="J298" s="604">
        <v>1</v>
      </c>
      <c r="K298" s="600" t="s">
        <v>1625</v>
      </c>
      <c r="L298" s="601"/>
      <c r="M298" s="601"/>
      <c r="N298" s="601" t="s">
        <v>2340</v>
      </c>
      <c r="O298" s="600" t="s">
        <v>1405</v>
      </c>
      <c r="P298" s="606" t="s">
        <v>1630</v>
      </c>
      <c r="Q298" s="600">
        <v>1</v>
      </c>
      <c r="R298" s="600"/>
      <c r="S298" s="600"/>
      <c r="T298" s="600">
        <v>1</v>
      </c>
      <c r="U298" s="600">
        <v>1</v>
      </c>
      <c r="V298" s="600">
        <v>1</v>
      </c>
      <c r="W298" s="600">
        <v>1</v>
      </c>
      <c r="X298" s="600"/>
      <c r="Y298" s="600" t="s">
        <v>663</v>
      </c>
      <c r="Z298" s="600">
        <v>0</v>
      </c>
      <c r="AA298" s="600"/>
      <c r="AB298" s="600"/>
      <c r="AC298" s="600"/>
      <c r="AD298" s="600"/>
      <c r="AE298" s="600"/>
      <c r="AF298" s="600"/>
      <c r="AG298" s="600"/>
      <c r="AH298" s="600"/>
      <c r="AI298" s="600"/>
      <c r="AJ298" s="600"/>
    </row>
    <row r="299" spans="1:36" ht="45" hidden="1" x14ac:dyDescent="0.25">
      <c r="B299" s="602">
        <v>291</v>
      </c>
      <c r="C299" s="601" t="s">
        <v>1546</v>
      </c>
      <c r="D299" s="600" t="s">
        <v>772</v>
      </c>
      <c r="E299" s="605" t="s">
        <v>1017</v>
      </c>
      <c r="F299" s="600" t="s">
        <v>1104</v>
      </c>
      <c r="G299" s="605"/>
      <c r="H299" s="600"/>
      <c r="I299" s="405" t="s">
        <v>214</v>
      </c>
      <c r="J299" s="604">
        <v>1</v>
      </c>
      <c r="K299" s="600" t="s">
        <v>1625</v>
      </c>
      <c r="L299" s="601"/>
      <c r="M299" s="644" t="s">
        <v>7093</v>
      </c>
      <c r="N299" s="601" t="s">
        <v>2341</v>
      </c>
      <c r="O299" s="600" t="s">
        <v>1404</v>
      </c>
      <c r="P299" s="600">
        <v>4</v>
      </c>
      <c r="Q299" s="600">
        <v>1</v>
      </c>
      <c r="R299" s="600"/>
      <c r="S299" s="600"/>
      <c r="T299" s="600">
        <v>1</v>
      </c>
      <c r="U299" s="600">
        <v>1</v>
      </c>
      <c r="V299" s="600">
        <v>1</v>
      </c>
      <c r="W299" s="600">
        <v>1</v>
      </c>
      <c r="X299" s="600"/>
      <c r="Y299" s="600" t="s">
        <v>663</v>
      </c>
      <c r="Z299" s="600">
        <v>0</v>
      </c>
      <c r="AA299" s="600"/>
      <c r="AB299" s="600"/>
      <c r="AC299" s="600"/>
      <c r="AD299" s="600"/>
      <c r="AE299" s="600"/>
      <c r="AF299" s="600"/>
      <c r="AG299" s="600"/>
      <c r="AH299" s="600"/>
      <c r="AI299" s="600"/>
      <c r="AJ299" s="600"/>
    </row>
    <row r="300" spans="1:36" hidden="1" x14ac:dyDescent="0.25">
      <c r="B300" s="602">
        <v>292</v>
      </c>
      <c r="C300" s="603" t="s">
        <v>837</v>
      </c>
      <c r="D300" s="600" t="s">
        <v>313</v>
      </c>
      <c r="E300" s="605" t="s">
        <v>905</v>
      </c>
      <c r="F300" s="600" t="s">
        <v>1104</v>
      </c>
      <c r="G300" s="605"/>
      <c r="H300" s="405"/>
      <c r="I300" s="600" t="s">
        <v>214</v>
      </c>
      <c r="J300" s="604" t="s">
        <v>2264</v>
      </c>
      <c r="K300" s="405" t="s">
        <v>2088</v>
      </c>
      <c r="L300" s="601"/>
      <c r="M300" s="601"/>
      <c r="N300" s="638" t="s">
        <v>2342</v>
      </c>
      <c r="O300" s="600" t="s">
        <v>829</v>
      </c>
      <c r="P300" s="600">
        <v>3</v>
      </c>
      <c r="Q300" s="600">
        <v>1</v>
      </c>
      <c r="R300" s="600"/>
      <c r="S300" s="600">
        <v>1</v>
      </c>
      <c r="T300" s="600">
        <v>1</v>
      </c>
      <c r="U300" s="600">
        <v>0</v>
      </c>
      <c r="V300" s="600">
        <v>1</v>
      </c>
      <c r="W300" s="600">
        <v>1</v>
      </c>
      <c r="X300" s="600"/>
      <c r="Y300" s="600" t="s">
        <v>830</v>
      </c>
      <c r="Z300" s="600">
        <v>0</v>
      </c>
      <c r="AA300" s="600"/>
      <c r="AB300" s="600"/>
      <c r="AC300" s="600"/>
      <c r="AD300" s="600"/>
      <c r="AE300" s="600"/>
      <c r="AF300" s="600"/>
      <c r="AG300" s="600"/>
      <c r="AH300" s="600"/>
      <c r="AI300" s="600"/>
      <c r="AJ300" s="600"/>
    </row>
    <row r="301" spans="1:36" hidden="1" x14ac:dyDescent="0.25">
      <c r="B301" s="602">
        <v>293</v>
      </c>
      <c r="C301" s="603" t="s">
        <v>844</v>
      </c>
      <c r="D301" s="600" t="s">
        <v>320</v>
      </c>
      <c r="E301" s="605" t="s">
        <v>913</v>
      </c>
      <c r="F301" s="600" t="s">
        <v>1104</v>
      </c>
      <c r="G301" s="605"/>
      <c r="H301" s="405"/>
      <c r="I301" s="600" t="s">
        <v>214</v>
      </c>
      <c r="J301" s="604" t="s">
        <v>2264</v>
      </c>
      <c r="K301" s="405" t="s">
        <v>2088</v>
      </c>
      <c r="L301" s="601"/>
      <c r="M301" s="601"/>
      <c r="N301" s="601"/>
      <c r="O301" s="600" t="s">
        <v>833</v>
      </c>
      <c r="P301" s="600">
        <v>3</v>
      </c>
      <c r="Q301" s="600">
        <v>1</v>
      </c>
      <c r="R301" s="600"/>
      <c r="S301" s="600"/>
      <c r="T301" s="600">
        <v>1</v>
      </c>
      <c r="U301" s="600">
        <v>0</v>
      </c>
      <c r="V301" s="600">
        <v>1</v>
      </c>
      <c r="W301" s="600">
        <v>1</v>
      </c>
      <c r="X301" s="600"/>
      <c r="Y301" s="600" t="s">
        <v>830</v>
      </c>
      <c r="Z301" s="600">
        <v>0</v>
      </c>
      <c r="AA301" s="600"/>
      <c r="AB301" s="600"/>
      <c r="AC301" s="600"/>
      <c r="AD301" s="600"/>
      <c r="AE301" s="600"/>
      <c r="AF301" s="600"/>
      <c r="AG301" s="600"/>
      <c r="AH301" s="600"/>
      <c r="AI301" s="600"/>
      <c r="AJ301" s="600"/>
    </row>
    <row r="302" spans="1:36" ht="30" hidden="1" x14ac:dyDescent="0.25">
      <c r="A302" s="63"/>
      <c r="B302" s="602">
        <v>294</v>
      </c>
      <c r="C302" s="603" t="s">
        <v>843</v>
      </c>
      <c r="D302" s="600" t="s">
        <v>319</v>
      </c>
      <c r="E302" s="605" t="s">
        <v>6428</v>
      </c>
      <c r="F302" s="600" t="s">
        <v>1104</v>
      </c>
      <c r="G302" s="605"/>
      <c r="H302" s="405"/>
      <c r="I302" s="600" t="s">
        <v>214</v>
      </c>
      <c r="J302" s="604" t="s">
        <v>2264</v>
      </c>
      <c r="K302" s="405" t="s">
        <v>2088</v>
      </c>
      <c r="L302" s="601"/>
      <c r="M302" s="601" t="s">
        <v>6477</v>
      </c>
      <c r="N302" s="601" t="s">
        <v>2343</v>
      </c>
      <c r="O302" s="600" t="s">
        <v>833</v>
      </c>
      <c r="P302" s="600">
        <v>2</v>
      </c>
      <c r="Q302" s="600">
        <v>1</v>
      </c>
      <c r="R302" s="600"/>
      <c r="S302" s="600"/>
      <c r="T302" s="600">
        <v>1</v>
      </c>
      <c r="U302" s="600">
        <v>1</v>
      </c>
      <c r="V302" s="600">
        <v>1</v>
      </c>
      <c r="W302" s="600">
        <v>1</v>
      </c>
      <c r="X302" s="600"/>
      <c r="Y302" s="600" t="s">
        <v>830</v>
      </c>
      <c r="Z302" s="600">
        <v>0</v>
      </c>
      <c r="AA302" s="600"/>
      <c r="AB302" s="600"/>
      <c r="AC302" s="600"/>
      <c r="AD302" s="600"/>
      <c r="AE302" s="600"/>
      <c r="AF302" s="600"/>
      <c r="AG302" s="600"/>
      <c r="AH302" s="600"/>
      <c r="AI302" s="600"/>
      <c r="AJ302" s="600"/>
    </row>
    <row r="303" spans="1:36" ht="30" hidden="1" x14ac:dyDescent="0.25">
      <c r="A303" s="63"/>
      <c r="B303" s="602">
        <v>295</v>
      </c>
      <c r="C303" s="603" t="s">
        <v>842</v>
      </c>
      <c r="D303" s="600" t="s">
        <v>318</v>
      </c>
      <c r="E303" s="605" t="s">
        <v>910</v>
      </c>
      <c r="F303" s="600" t="s">
        <v>1104</v>
      </c>
      <c r="G303" s="605"/>
      <c r="H303" s="405"/>
      <c r="I303" s="600" t="s">
        <v>214</v>
      </c>
      <c r="J303" s="604" t="s">
        <v>2264</v>
      </c>
      <c r="K303" s="405" t="s">
        <v>2088</v>
      </c>
      <c r="L303" s="601" t="s">
        <v>6499</v>
      </c>
      <c r="M303" s="601"/>
      <c r="N303" s="601" t="s">
        <v>2344</v>
      </c>
      <c r="O303" s="600" t="s">
        <v>831</v>
      </c>
      <c r="P303" s="600">
        <v>3</v>
      </c>
      <c r="Q303" s="600">
        <v>1</v>
      </c>
      <c r="R303" s="600"/>
      <c r="S303" s="600"/>
      <c r="T303" s="600">
        <v>1</v>
      </c>
      <c r="U303" s="600">
        <v>0</v>
      </c>
      <c r="V303" s="600">
        <v>1</v>
      </c>
      <c r="W303" s="600">
        <v>1</v>
      </c>
      <c r="X303" s="600"/>
      <c r="Y303" s="600" t="s">
        <v>830</v>
      </c>
      <c r="Z303" s="600">
        <v>0</v>
      </c>
      <c r="AA303" s="600"/>
      <c r="AB303" s="600"/>
      <c r="AC303" s="600"/>
      <c r="AD303" s="600"/>
      <c r="AE303" s="600"/>
      <c r="AF303" s="600"/>
      <c r="AG303" s="600"/>
      <c r="AH303" s="600"/>
      <c r="AI303" s="600"/>
      <c r="AJ303" s="600"/>
    </row>
    <row r="304" spans="1:36" ht="30" hidden="1" x14ac:dyDescent="0.25">
      <c r="A304" s="63"/>
      <c r="B304" s="602">
        <v>296</v>
      </c>
      <c r="C304" s="603" t="s">
        <v>841</v>
      </c>
      <c r="D304" s="600" t="s">
        <v>317</v>
      </c>
      <c r="E304" s="605" t="s">
        <v>1637</v>
      </c>
      <c r="F304" s="600" t="s">
        <v>1104</v>
      </c>
      <c r="G304" s="605"/>
      <c r="H304" s="405"/>
      <c r="I304" s="600" t="s">
        <v>214</v>
      </c>
      <c r="J304" s="604" t="s">
        <v>2264</v>
      </c>
      <c r="K304" s="405" t="s">
        <v>2088</v>
      </c>
      <c r="L304" s="601"/>
      <c r="M304" s="601"/>
      <c r="N304" s="601"/>
      <c r="O304" s="600" t="s">
        <v>833</v>
      </c>
      <c r="P304" s="600">
        <v>2</v>
      </c>
      <c r="Q304" s="600">
        <v>1</v>
      </c>
      <c r="R304" s="600"/>
      <c r="S304" s="600"/>
      <c r="T304" s="600">
        <v>1</v>
      </c>
      <c r="U304" s="600">
        <v>0</v>
      </c>
      <c r="V304" s="600">
        <v>1</v>
      </c>
      <c r="W304" s="600">
        <v>1</v>
      </c>
      <c r="X304" s="600"/>
      <c r="Y304" s="600" t="s">
        <v>830</v>
      </c>
      <c r="Z304" s="600">
        <v>0</v>
      </c>
      <c r="AA304" s="600"/>
      <c r="AB304" s="600"/>
      <c r="AC304" s="600"/>
      <c r="AD304" s="600"/>
      <c r="AE304" s="600"/>
      <c r="AF304" s="600"/>
      <c r="AG304" s="600"/>
      <c r="AH304" s="600"/>
      <c r="AI304" s="600"/>
      <c r="AJ304" s="600"/>
    </row>
    <row r="305" spans="1:36" ht="30" hidden="1" x14ac:dyDescent="0.25">
      <c r="A305" s="63"/>
      <c r="B305" s="602">
        <v>297</v>
      </c>
      <c r="C305" s="601" t="s">
        <v>638</v>
      </c>
      <c r="D305" s="652" t="s">
        <v>647</v>
      </c>
      <c r="E305" s="605" t="s">
        <v>1173</v>
      </c>
      <c r="F305" s="600" t="s">
        <v>1104</v>
      </c>
      <c r="G305" s="605"/>
      <c r="H305" s="600"/>
      <c r="I305" s="600" t="s">
        <v>214</v>
      </c>
      <c r="J305" s="604">
        <v>1</v>
      </c>
      <c r="K305" s="600" t="s">
        <v>815</v>
      </c>
      <c r="L305" s="601"/>
      <c r="M305" s="638" t="s">
        <v>6434</v>
      </c>
      <c r="N305" s="601"/>
      <c r="O305" s="600" t="s">
        <v>1168</v>
      </c>
      <c r="P305" s="600">
        <v>4</v>
      </c>
      <c r="Q305" s="600">
        <v>1</v>
      </c>
      <c r="R305" s="600"/>
      <c r="S305" s="600"/>
      <c r="T305" s="600">
        <v>1</v>
      </c>
      <c r="U305" s="600">
        <v>0</v>
      </c>
      <c r="V305" s="600">
        <v>1</v>
      </c>
      <c r="W305" s="600">
        <v>1</v>
      </c>
      <c r="X305" s="600"/>
      <c r="Y305" s="600" t="s">
        <v>1174</v>
      </c>
      <c r="Z305" s="600">
        <v>0</v>
      </c>
      <c r="AA305" s="600"/>
      <c r="AB305" s="600"/>
      <c r="AC305" s="600"/>
      <c r="AD305" s="600"/>
      <c r="AE305" s="600"/>
      <c r="AF305" s="600"/>
      <c r="AG305" s="600"/>
      <c r="AH305" s="600"/>
      <c r="AI305" s="600"/>
      <c r="AJ305" s="652"/>
    </row>
    <row r="306" spans="1:36" hidden="1" x14ac:dyDescent="0.25">
      <c r="A306" s="63"/>
      <c r="B306" s="602">
        <v>298</v>
      </c>
      <c r="C306" s="601" t="s">
        <v>1545</v>
      </c>
      <c r="D306" s="600" t="s">
        <v>1698</v>
      </c>
      <c r="E306" s="605" t="s">
        <v>846</v>
      </c>
      <c r="F306" s="600" t="s">
        <v>1104</v>
      </c>
      <c r="G306" s="605"/>
      <c r="H306" s="600"/>
      <c r="I306" s="405" t="s">
        <v>214</v>
      </c>
      <c r="J306" s="604">
        <v>1</v>
      </c>
      <c r="K306" s="600" t="s">
        <v>1625</v>
      </c>
      <c r="L306" s="601"/>
      <c r="M306" s="601"/>
      <c r="N306" s="601"/>
      <c r="O306" s="600" t="s">
        <v>1403</v>
      </c>
      <c r="P306" s="600">
        <v>2.2999999999999998</v>
      </c>
      <c r="Q306" s="600">
        <v>1</v>
      </c>
      <c r="R306" s="600"/>
      <c r="S306" s="600"/>
      <c r="T306" s="600">
        <v>1</v>
      </c>
      <c r="U306" s="600">
        <v>1</v>
      </c>
      <c r="V306" s="600">
        <v>1</v>
      </c>
      <c r="W306" s="600">
        <v>1</v>
      </c>
      <c r="X306" s="600"/>
      <c r="Y306" s="600" t="s">
        <v>663</v>
      </c>
      <c r="Z306" s="600">
        <v>0</v>
      </c>
      <c r="AA306" s="600"/>
      <c r="AB306" s="600"/>
      <c r="AC306" s="600"/>
      <c r="AD306" s="600"/>
      <c r="AE306" s="600"/>
      <c r="AF306" s="600"/>
      <c r="AG306" s="600"/>
      <c r="AH306" s="600"/>
      <c r="AI306" s="600"/>
      <c r="AJ306" s="600"/>
    </row>
    <row r="307" spans="1:36" hidden="1" x14ac:dyDescent="0.25">
      <c r="A307" s="63"/>
      <c r="B307" s="602">
        <v>299</v>
      </c>
      <c r="C307" s="601" t="s">
        <v>1544</v>
      </c>
      <c r="D307" s="600" t="s">
        <v>768</v>
      </c>
      <c r="E307" s="605" t="s">
        <v>1016</v>
      </c>
      <c r="F307" s="600" t="s">
        <v>1104</v>
      </c>
      <c r="G307" s="605"/>
      <c r="H307" s="600"/>
      <c r="I307" s="405" t="s">
        <v>214</v>
      </c>
      <c r="J307" s="604">
        <v>1</v>
      </c>
      <c r="K307" s="600" t="s">
        <v>1625</v>
      </c>
      <c r="L307" s="601"/>
      <c r="M307" s="601"/>
      <c r="N307" s="601"/>
      <c r="O307" s="600" t="s">
        <v>1402</v>
      </c>
      <c r="P307" s="600">
        <v>2</v>
      </c>
      <c r="Q307" s="600">
        <v>0</v>
      </c>
      <c r="R307" s="600"/>
      <c r="S307" s="600"/>
      <c r="T307" s="600">
        <v>1</v>
      </c>
      <c r="U307" s="600">
        <v>1</v>
      </c>
      <c r="V307" s="600">
        <v>1</v>
      </c>
      <c r="W307" s="600">
        <v>1</v>
      </c>
      <c r="X307" s="600"/>
      <c r="Y307" s="600" t="s">
        <v>663</v>
      </c>
      <c r="Z307" s="600">
        <v>0</v>
      </c>
      <c r="AA307" s="600"/>
      <c r="AB307" s="600"/>
      <c r="AC307" s="600"/>
      <c r="AD307" s="600"/>
      <c r="AE307" s="600"/>
      <c r="AF307" s="600"/>
      <c r="AG307" s="600"/>
      <c r="AH307" s="600"/>
      <c r="AI307" s="600"/>
      <c r="AJ307" s="600"/>
    </row>
    <row r="308" spans="1:36" hidden="1" x14ac:dyDescent="0.25">
      <c r="A308" s="63"/>
      <c r="B308" s="602">
        <v>300</v>
      </c>
      <c r="C308" s="601" t="s">
        <v>1543</v>
      </c>
      <c r="D308" s="600" t="s">
        <v>766</v>
      </c>
      <c r="E308" s="605" t="s">
        <v>1015</v>
      </c>
      <c r="F308" s="600" t="s">
        <v>1104</v>
      </c>
      <c r="G308" s="605"/>
      <c r="H308" s="600"/>
      <c r="I308" s="405" t="s">
        <v>214</v>
      </c>
      <c r="J308" s="604">
        <v>1</v>
      </c>
      <c r="K308" s="600" t="s">
        <v>1625</v>
      </c>
      <c r="L308" s="601"/>
      <c r="M308" s="601"/>
      <c r="N308" s="601"/>
      <c r="O308" s="600" t="s">
        <v>1401</v>
      </c>
      <c r="P308" s="600">
        <v>2</v>
      </c>
      <c r="Q308" s="600">
        <v>1</v>
      </c>
      <c r="R308" s="600"/>
      <c r="S308" s="600"/>
      <c r="T308" s="600">
        <v>1</v>
      </c>
      <c r="U308" s="600">
        <v>1</v>
      </c>
      <c r="V308" s="600">
        <v>1</v>
      </c>
      <c r="W308" s="600">
        <v>1</v>
      </c>
      <c r="X308" s="600"/>
      <c r="Y308" s="600" t="s">
        <v>663</v>
      </c>
      <c r="Z308" s="600">
        <v>0</v>
      </c>
      <c r="AA308" s="600"/>
      <c r="AB308" s="600"/>
      <c r="AC308" s="600"/>
      <c r="AD308" s="600"/>
      <c r="AE308" s="600"/>
      <c r="AF308" s="600"/>
      <c r="AG308" s="600"/>
      <c r="AH308" s="600"/>
      <c r="AI308" s="600"/>
      <c r="AJ308" s="600"/>
    </row>
    <row r="309" spans="1:36" hidden="1" x14ac:dyDescent="0.25">
      <c r="A309" s="63"/>
      <c r="B309" s="602">
        <v>301</v>
      </c>
      <c r="C309" s="601" t="s">
        <v>1542</v>
      </c>
      <c r="D309" s="600" t="s">
        <v>764</v>
      </c>
      <c r="E309" s="605" t="s">
        <v>1014</v>
      </c>
      <c r="F309" s="600" t="s">
        <v>1104</v>
      </c>
      <c r="G309" s="605"/>
      <c r="H309" s="600"/>
      <c r="I309" s="405" t="s">
        <v>214</v>
      </c>
      <c r="J309" s="604">
        <v>1</v>
      </c>
      <c r="K309" s="600" t="s">
        <v>1625</v>
      </c>
      <c r="L309" s="601"/>
      <c r="M309" s="601"/>
      <c r="N309" s="638" t="s">
        <v>2345</v>
      </c>
      <c r="O309" s="600" t="s">
        <v>1400</v>
      </c>
      <c r="P309" s="600">
        <v>1</v>
      </c>
      <c r="Q309" s="600">
        <v>0</v>
      </c>
      <c r="R309" s="600"/>
      <c r="S309" s="600"/>
      <c r="T309" s="600">
        <v>1</v>
      </c>
      <c r="U309" s="600">
        <v>1</v>
      </c>
      <c r="V309" s="600">
        <v>1</v>
      </c>
      <c r="W309" s="600">
        <v>1</v>
      </c>
      <c r="X309" s="600"/>
      <c r="Y309" s="600" t="s">
        <v>663</v>
      </c>
      <c r="Z309" s="600">
        <v>0</v>
      </c>
      <c r="AA309" s="600"/>
      <c r="AB309" s="600"/>
      <c r="AC309" s="600"/>
      <c r="AD309" s="600"/>
      <c r="AE309" s="600"/>
      <c r="AF309" s="600"/>
      <c r="AG309" s="600"/>
      <c r="AH309" s="600"/>
      <c r="AI309" s="600"/>
      <c r="AJ309" s="600"/>
    </row>
    <row r="310" spans="1:36" hidden="1" x14ac:dyDescent="0.25">
      <c r="A310" s="63"/>
      <c r="B310" s="602">
        <v>302</v>
      </c>
      <c r="C310" s="601" t="s">
        <v>1541</v>
      </c>
      <c r="D310" s="600" t="s">
        <v>762</v>
      </c>
      <c r="E310" s="605" t="s">
        <v>1013</v>
      </c>
      <c r="F310" s="600" t="s">
        <v>1104</v>
      </c>
      <c r="G310" s="605"/>
      <c r="H310" s="600"/>
      <c r="I310" s="405" t="s">
        <v>214</v>
      </c>
      <c r="J310" s="604">
        <v>1</v>
      </c>
      <c r="K310" s="600" t="s">
        <v>1625</v>
      </c>
      <c r="L310" s="601"/>
      <c r="M310" s="601"/>
      <c r="N310" s="601"/>
      <c r="O310" s="600" t="s">
        <v>1399</v>
      </c>
      <c r="P310" s="600">
        <v>2</v>
      </c>
      <c r="Q310" s="600">
        <v>1</v>
      </c>
      <c r="R310" s="600"/>
      <c r="S310" s="600"/>
      <c r="T310" s="600">
        <v>1</v>
      </c>
      <c r="U310" s="600">
        <v>1</v>
      </c>
      <c r="V310" s="600">
        <v>1</v>
      </c>
      <c r="W310" s="600">
        <v>1</v>
      </c>
      <c r="X310" s="600"/>
      <c r="Y310" s="600" t="s">
        <v>663</v>
      </c>
      <c r="Z310" s="600">
        <v>0</v>
      </c>
      <c r="AA310" s="600"/>
      <c r="AB310" s="600"/>
      <c r="AC310" s="600"/>
      <c r="AD310" s="600"/>
      <c r="AE310" s="600"/>
      <c r="AF310" s="600"/>
      <c r="AG310" s="600"/>
      <c r="AH310" s="600"/>
      <c r="AI310" s="600"/>
      <c r="AJ310" s="600"/>
    </row>
    <row r="311" spans="1:36" hidden="1" x14ac:dyDescent="0.25">
      <c r="A311" s="63"/>
      <c r="B311" s="602">
        <v>303</v>
      </c>
      <c r="C311" s="601" t="s">
        <v>1700</v>
      </c>
      <c r="D311" s="600" t="s">
        <v>1699</v>
      </c>
      <c r="E311" s="605" t="s">
        <v>1706</v>
      </c>
      <c r="F311" s="600" t="s">
        <v>1104</v>
      </c>
      <c r="G311" s="605"/>
      <c r="H311" s="600" t="s">
        <v>813</v>
      </c>
      <c r="I311" s="600" t="s">
        <v>214</v>
      </c>
      <c r="J311" s="604"/>
      <c r="K311" s="600"/>
      <c r="L311" s="601"/>
      <c r="M311" s="601"/>
      <c r="N311" s="601"/>
      <c r="O311" s="600"/>
      <c r="P311" s="600">
        <v>1</v>
      </c>
      <c r="Q311" s="600">
        <v>0</v>
      </c>
      <c r="R311" s="600">
        <v>1</v>
      </c>
      <c r="S311" s="600"/>
      <c r="T311" s="600">
        <v>1</v>
      </c>
      <c r="U311" s="600">
        <v>0</v>
      </c>
      <c r="V311" s="600">
        <v>1</v>
      </c>
      <c r="W311" s="600">
        <v>1</v>
      </c>
      <c r="X311" s="600"/>
      <c r="Y311" s="600" t="s">
        <v>663</v>
      </c>
      <c r="Z311" s="600"/>
      <c r="AA311" s="600"/>
      <c r="AB311" s="600"/>
      <c r="AC311" s="600"/>
      <c r="AD311" s="600"/>
      <c r="AE311" s="600"/>
      <c r="AF311" s="600"/>
      <c r="AG311" s="600"/>
      <c r="AH311" s="600"/>
      <c r="AI311" s="600"/>
      <c r="AJ311" s="600"/>
    </row>
    <row r="312" spans="1:36" ht="60" hidden="1" x14ac:dyDescent="0.25">
      <c r="A312" s="63"/>
      <c r="B312" s="602">
        <v>304</v>
      </c>
      <c r="C312" s="601" t="s">
        <v>6435</v>
      </c>
      <c r="D312" s="652" t="s">
        <v>649</v>
      </c>
      <c r="E312" s="605" t="s">
        <v>1650</v>
      </c>
      <c r="F312" s="600" t="s">
        <v>1103</v>
      </c>
      <c r="G312" s="605"/>
      <c r="H312" s="600"/>
      <c r="I312" s="600" t="s">
        <v>214</v>
      </c>
      <c r="J312" s="604">
        <v>1</v>
      </c>
      <c r="K312" s="600" t="s">
        <v>815</v>
      </c>
      <c r="L312" s="601"/>
      <c r="M312" s="638" t="s">
        <v>6436</v>
      </c>
      <c r="N312" s="601"/>
      <c r="O312" s="600">
        <v>6</v>
      </c>
      <c r="P312" s="600" t="s">
        <v>1631</v>
      </c>
      <c r="Q312" s="600">
        <v>1</v>
      </c>
      <c r="R312" s="600"/>
      <c r="S312" s="600"/>
      <c r="T312" s="600">
        <v>1</v>
      </c>
      <c r="U312" s="600">
        <v>0</v>
      </c>
      <c r="V312" s="600">
        <v>1</v>
      </c>
      <c r="W312" s="600">
        <v>1</v>
      </c>
      <c r="X312" s="600"/>
      <c r="Y312" s="600" t="s">
        <v>830</v>
      </c>
      <c r="Z312" s="600"/>
      <c r="AA312" s="600"/>
      <c r="AB312" s="600"/>
      <c r="AC312" s="600"/>
      <c r="AD312" s="600"/>
      <c r="AE312" s="600"/>
      <c r="AF312" s="600"/>
      <c r="AG312" s="600"/>
      <c r="AH312" s="600"/>
      <c r="AI312" s="600"/>
      <c r="AJ312" s="652"/>
    </row>
    <row r="313" spans="1:36" ht="180" hidden="1" x14ac:dyDescent="0.25">
      <c r="A313" s="63"/>
      <c r="B313" s="602">
        <v>305</v>
      </c>
      <c r="C313" s="603" t="s">
        <v>569</v>
      </c>
      <c r="D313" s="652" t="s">
        <v>366</v>
      </c>
      <c r="E313" s="605" t="s">
        <v>6429</v>
      </c>
      <c r="F313" s="600" t="s">
        <v>1104</v>
      </c>
      <c r="G313" s="605"/>
      <c r="H313" s="405"/>
      <c r="I313" s="405" t="s">
        <v>214</v>
      </c>
      <c r="J313" s="604">
        <v>1</v>
      </c>
      <c r="K313" s="405" t="s">
        <v>2251</v>
      </c>
      <c r="L313" s="601"/>
      <c r="M313" s="601" t="s">
        <v>7066</v>
      </c>
      <c r="N313" s="601" t="s">
        <v>2346</v>
      </c>
      <c r="O313" s="600" t="s">
        <v>965</v>
      </c>
      <c r="P313" s="600">
        <v>8</v>
      </c>
      <c r="Q313" s="600">
        <v>1</v>
      </c>
      <c r="R313" s="600"/>
      <c r="S313" s="600"/>
      <c r="T313" s="600">
        <v>1</v>
      </c>
      <c r="U313" s="600">
        <v>1</v>
      </c>
      <c r="V313" s="600">
        <v>1</v>
      </c>
      <c r="W313" s="600">
        <v>1</v>
      </c>
      <c r="X313" s="600"/>
      <c r="Y313" s="600" t="s">
        <v>663</v>
      </c>
      <c r="Z313" s="600">
        <v>0</v>
      </c>
      <c r="AA313" s="600"/>
      <c r="AB313" s="600"/>
      <c r="AC313" s="600"/>
      <c r="AD313" s="600"/>
      <c r="AE313" s="600"/>
      <c r="AF313" s="600"/>
      <c r="AG313" s="600"/>
      <c r="AH313" s="600"/>
      <c r="AI313" s="600"/>
      <c r="AJ313" s="652"/>
    </row>
    <row r="314" spans="1:36" ht="30" hidden="1" x14ac:dyDescent="0.25">
      <c r="A314" s="63"/>
      <c r="B314" s="602">
        <v>306</v>
      </c>
      <c r="C314" s="603" t="s">
        <v>567</v>
      </c>
      <c r="D314" s="652" t="s">
        <v>365</v>
      </c>
      <c r="E314" s="605" t="s">
        <v>966</v>
      </c>
      <c r="F314" s="600" t="s">
        <v>1104</v>
      </c>
      <c r="G314" s="605"/>
      <c r="H314" s="405"/>
      <c r="I314" s="405" t="s">
        <v>214</v>
      </c>
      <c r="J314" s="604">
        <v>1</v>
      </c>
      <c r="K314" s="405" t="s">
        <v>2251</v>
      </c>
      <c r="L314" s="601"/>
      <c r="M314" s="601"/>
      <c r="N314" s="601" t="s">
        <v>2347</v>
      </c>
      <c r="O314" s="600" t="s">
        <v>965</v>
      </c>
      <c r="P314" s="600">
        <v>8</v>
      </c>
      <c r="Q314" s="600">
        <v>1</v>
      </c>
      <c r="R314" s="600"/>
      <c r="S314" s="600"/>
      <c r="T314" s="600">
        <v>1</v>
      </c>
      <c r="U314" s="600">
        <v>1</v>
      </c>
      <c r="V314" s="600">
        <v>1</v>
      </c>
      <c r="W314" s="600">
        <v>1</v>
      </c>
      <c r="X314" s="600"/>
      <c r="Y314" s="600" t="s">
        <v>663</v>
      </c>
      <c r="Z314" s="600">
        <v>0</v>
      </c>
      <c r="AA314" s="600"/>
      <c r="AB314" s="600"/>
      <c r="AC314" s="600"/>
      <c r="AD314" s="600"/>
      <c r="AE314" s="600"/>
      <c r="AF314" s="600"/>
      <c r="AG314" s="600"/>
      <c r="AH314" s="600"/>
      <c r="AI314" s="600"/>
      <c r="AJ314" s="652"/>
    </row>
    <row r="315" spans="1:36" ht="75" hidden="1" x14ac:dyDescent="0.25">
      <c r="A315" s="63"/>
      <c r="B315" s="602">
        <v>307</v>
      </c>
      <c r="C315" s="603" t="s">
        <v>1245</v>
      </c>
      <c r="D315" s="652" t="s">
        <v>364</v>
      </c>
      <c r="E315" s="605" t="s">
        <v>972</v>
      </c>
      <c r="F315" s="600" t="s">
        <v>1104</v>
      </c>
      <c r="G315" s="605"/>
      <c r="H315" s="405"/>
      <c r="I315" s="405" t="s">
        <v>214</v>
      </c>
      <c r="J315" s="604">
        <v>1</v>
      </c>
      <c r="K315" s="405" t="s">
        <v>2251</v>
      </c>
      <c r="L315" s="601"/>
      <c r="M315" s="644" t="s">
        <v>7142</v>
      </c>
      <c r="N315" s="601"/>
      <c r="O315" s="600" t="s">
        <v>965</v>
      </c>
      <c r="P315" s="600">
        <v>2</v>
      </c>
      <c r="Q315" s="600">
        <v>1</v>
      </c>
      <c r="R315" s="600"/>
      <c r="S315" s="600">
        <v>1</v>
      </c>
      <c r="T315" s="600">
        <v>1</v>
      </c>
      <c r="U315" s="600">
        <v>1</v>
      </c>
      <c r="V315" s="600">
        <v>1</v>
      </c>
      <c r="W315" s="600">
        <v>1</v>
      </c>
      <c r="X315" s="600"/>
      <c r="Y315" s="600" t="s">
        <v>830</v>
      </c>
      <c r="Z315" s="600">
        <v>0</v>
      </c>
      <c r="AA315" s="600"/>
      <c r="AB315" s="600"/>
      <c r="AC315" s="600"/>
      <c r="AD315" s="600"/>
      <c r="AE315" s="600"/>
      <c r="AF315" s="600"/>
      <c r="AG315" s="600"/>
      <c r="AH315" s="600"/>
      <c r="AI315" s="600"/>
      <c r="AJ315" s="652"/>
    </row>
    <row r="316" spans="1:36" hidden="1" x14ac:dyDescent="0.25">
      <c r="A316" s="488"/>
      <c r="B316" s="602">
        <v>308</v>
      </c>
      <c r="C316" s="603" t="s">
        <v>574</v>
      </c>
      <c r="D316" s="652" t="s">
        <v>371</v>
      </c>
      <c r="E316" s="605" t="s">
        <v>1407</v>
      </c>
      <c r="F316" s="600" t="s">
        <v>1105</v>
      </c>
      <c r="G316" s="605"/>
      <c r="H316" s="600" t="s">
        <v>813</v>
      </c>
      <c r="I316" s="405" t="s">
        <v>214</v>
      </c>
      <c r="J316" s="604">
        <v>0</v>
      </c>
      <c r="K316" s="405" t="s">
        <v>813</v>
      </c>
      <c r="L316" s="601"/>
      <c r="M316" s="601"/>
      <c r="N316" s="601"/>
      <c r="O316" s="600">
        <v>12</v>
      </c>
      <c r="P316" s="600">
        <v>2</v>
      </c>
      <c r="Q316" s="600">
        <v>0</v>
      </c>
      <c r="R316" s="600"/>
      <c r="S316" s="600"/>
      <c r="T316" s="600">
        <v>1</v>
      </c>
      <c r="U316" s="600">
        <v>1</v>
      </c>
      <c r="V316" s="600">
        <v>1</v>
      </c>
      <c r="W316" s="600">
        <v>1</v>
      </c>
      <c r="X316" s="600"/>
      <c r="Y316" s="600" t="s">
        <v>8</v>
      </c>
      <c r="Z316" s="600">
        <v>0</v>
      </c>
      <c r="AA316" s="600"/>
      <c r="AB316" s="600"/>
      <c r="AC316" s="600"/>
      <c r="AD316" s="600"/>
      <c r="AE316" s="600"/>
      <c r="AF316" s="600"/>
      <c r="AG316" s="600"/>
      <c r="AH316" s="600"/>
      <c r="AI316" s="600"/>
      <c r="AJ316" s="652"/>
    </row>
    <row r="317" spans="1:36" hidden="1" x14ac:dyDescent="0.25">
      <c r="B317" s="602">
        <v>309</v>
      </c>
      <c r="C317" s="603" t="s">
        <v>1643</v>
      </c>
      <c r="D317" s="652" t="s">
        <v>368</v>
      </c>
      <c r="E317" s="605" t="s">
        <v>974</v>
      </c>
      <c r="F317" s="600" t="s">
        <v>1104</v>
      </c>
      <c r="G317" s="605"/>
      <c r="H317" s="405"/>
      <c r="I317" s="405" t="s">
        <v>214</v>
      </c>
      <c r="J317" s="604">
        <v>1</v>
      </c>
      <c r="K317" s="405" t="s">
        <v>2252</v>
      </c>
      <c r="L317" s="601"/>
      <c r="M317" s="601"/>
      <c r="N317" s="601"/>
      <c r="O317" s="600" t="s">
        <v>962</v>
      </c>
      <c r="P317" s="600">
        <v>5</v>
      </c>
      <c r="Q317" s="600">
        <v>1</v>
      </c>
      <c r="R317" s="600"/>
      <c r="S317" s="600"/>
      <c r="T317" s="600">
        <v>1</v>
      </c>
      <c r="U317" s="600">
        <v>1</v>
      </c>
      <c r="V317" s="600">
        <v>1</v>
      </c>
      <c r="W317" s="600">
        <v>1</v>
      </c>
      <c r="X317" s="600"/>
      <c r="Y317" s="600" t="s">
        <v>663</v>
      </c>
      <c r="Z317" s="600">
        <v>0</v>
      </c>
      <c r="AA317" s="600"/>
      <c r="AB317" s="600"/>
      <c r="AC317" s="600"/>
      <c r="AD317" s="600"/>
      <c r="AE317" s="600"/>
      <c r="AF317" s="600"/>
      <c r="AG317" s="600"/>
      <c r="AH317" s="600"/>
      <c r="AI317" s="600"/>
      <c r="AJ317" s="652"/>
    </row>
    <row r="318" spans="1:36" ht="135" hidden="1" x14ac:dyDescent="0.25">
      <c r="A318" s="488"/>
      <c r="B318" s="602">
        <v>310</v>
      </c>
      <c r="C318" s="603" t="s">
        <v>2090</v>
      </c>
      <c r="D318" s="652" t="s">
        <v>367</v>
      </c>
      <c r="E318" s="605" t="s">
        <v>975</v>
      </c>
      <c r="F318" s="600" t="s">
        <v>1104</v>
      </c>
      <c r="G318" s="605"/>
      <c r="H318" s="405"/>
      <c r="I318" s="405" t="s">
        <v>214</v>
      </c>
      <c r="J318" s="604">
        <v>1</v>
      </c>
      <c r="K318" s="405" t="s">
        <v>2252</v>
      </c>
      <c r="L318" s="601"/>
      <c r="M318" s="601" t="s">
        <v>7067</v>
      </c>
      <c r="N318" s="601" t="s">
        <v>2348</v>
      </c>
      <c r="O318" s="600" t="s">
        <v>962</v>
      </c>
      <c r="P318" s="600">
        <v>5</v>
      </c>
      <c r="Q318" s="600">
        <v>1</v>
      </c>
      <c r="R318" s="600" t="s">
        <v>1570</v>
      </c>
      <c r="S318" s="600"/>
      <c r="T318" s="600">
        <v>1</v>
      </c>
      <c r="U318" s="600">
        <v>1</v>
      </c>
      <c r="V318" s="600">
        <v>1</v>
      </c>
      <c r="W318" s="600">
        <v>1</v>
      </c>
      <c r="X318" s="600"/>
      <c r="Y318" s="600" t="s">
        <v>663</v>
      </c>
      <c r="Z318" s="600">
        <v>0</v>
      </c>
      <c r="AA318" s="600"/>
      <c r="AB318" s="600"/>
      <c r="AC318" s="600"/>
      <c r="AD318" s="600"/>
      <c r="AE318" s="600"/>
      <c r="AF318" s="600"/>
      <c r="AG318" s="600"/>
      <c r="AH318" s="600"/>
      <c r="AI318" s="600"/>
      <c r="AJ318" s="652"/>
    </row>
    <row r="319" spans="1:36" hidden="1" x14ac:dyDescent="0.25">
      <c r="A319" s="496"/>
      <c r="B319" s="602">
        <v>311</v>
      </c>
      <c r="C319" s="603" t="s">
        <v>984</v>
      </c>
      <c r="D319" s="652" t="s">
        <v>370</v>
      </c>
      <c r="E319" s="605" t="s">
        <v>976</v>
      </c>
      <c r="F319" s="600" t="s">
        <v>1104</v>
      </c>
      <c r="G319" s="605"/>
      <c r="H319" s="405"/>
      <c r="I319" s="405" t="s">
        <v>214</v>
      </c>
      <c r="J319" s="604">
        <v>1</v>
      </c>
      <c r="K319" s="405" t="s">
        <v>2251</v>
      </c>
      <c r="L319" s="601"/>
      <c r="M319" s="601"/>
      <c r="N319" s="601"/>
      <c r="O319" s="600" t="s">
        <v>961</v>
      </c>
      <c r="P319" s="600">
        <v>0</v>
      </c>
      <c r="Q319" s="600">
        <v>1</v>
      </c>
      <c r="R319" s="600"/>
      <c r="S319" s="600">
        <v>1</v>
      </c>
      <c r="T319" s="600">
        <v>1</v>
      </c>
      <c r="U319" s="600">
        <v>0</v>
      </c>
      <c r="V319" s="600">
        <v>1</v>
      </c>
      <c r="W319" s="600">
        <v>1</v>
      </c>
      <c r="X319" s="600"/>
      <c r="Y319" s="600" t="s">
        <v>830</v>
      </c>
      <c r="Z319" s="600">
        <v>0</v>
      </c>
      <c r="AA319" s="600"/>
      <c r="AB319" s="600"/>
      <c r="AC319" s="600"/>
      <c r="AD319" s="600"/>
      <c r="AE319" s="600"/>
      <c r="AF319" s="600"/>
      <c r="AG319" s="600"/>
      <c r="AH319" s="600"/>
      <c r="AI319" s="600"/>
      <c r="AJ319" s="652"/>
    </row>
    <row r="320" spans="1:36" ht="180" hidden="1" x14ac:dyDescent="0.25">
      <c r="A320" s="496"/>
      <c r="B320" s="602">
        <v>312</v>
      </c>
      <c r="C320" s="603" t="s">
        <v>572</v>
      </c>
      <c r="D320" s="652" t="s">
        <v>369</v>
      </c>
      <c r="E320" s="605" t="s">
        <v>973</v>
      </c>
      <c r="F320" s="600" t="s">
        <v>1104</v>
      </c>
      <c r="G320" s="605"/>
      <c r="H320" s="405"/>
      <c r="I320" s="405" t="s">
        <v>214</v>
      </c>
      <c r="J320" s="604">
        <v>1</v>
      </c>
      <c r="K320" s="405" t="s">
        <v>2251</v>
      </c>
      <c r="L320" s="601"/>
      <c r="M320" s="638" t="s">
        <v>7068</v>
      </c>
      <c r="N320" s="601"/>
      <c r="O320" s="600" t="s">
        <v>963</v>
      </c>
      <c r="P320" s="600" t="s">
        <v>1642</v>
      </c>
      <c r="Q320" s="600">
        <v>2</v>
      </c>
      <c r="R320" s="600"/>
      <c r="S320" s="600"/>
      <c r="T320" s="600">
        <v>1</v>
      </c>
      <c r="U320" s="600">
        <v>1</v>
      </c>
      <c r="V320" s="600">
        <v>1</v>
      </c>
      <c r="W320" s="600">
        <v>1</v>
      </c>
      <c r="X320" s="600"/>
      <c r="Y320" s="600" t="s">
        <v>663</v>
      </c>
      <c r="Z320" s="600">
        <v>0</v>
      </c>
      <c r="AA320" s="600"/>
      <c r="AB320" s="600"/>
      <c r="AC320" s="600"/>
      <c r="AD320" s="600"/>
      <c r="AE320" s="600"/>
      <c r="AF320" s="600"/>
      <c r="AG320" s="600"/>
      <c r="AH320" s="600"/>
      <c r="AI320" s="600"/>
      <c r="AJ320" s="652"/>
    </row>
    <row r="321" spans="1:36" hidden="1" x14ac:dyDescent="0.25">
      <c r="A321" s="496"/>
      <c r="B321" s="602">
        <v>313</v>
      </c>
      <c r="C321" s="601" t="s">
        <v>2254</v>
      </c>
      <c r="D321" s="600" t="s">
        <v>2349</v>
      </c>
      <c r="E321" s="605" t="s">
        <v>1186</v>
      </c>
      <c r="F321" s="600" t="s">
        <v>1105</v>
      </c>
      <c r="G321" s="605"/>
      <c r="H321" s="600"/>
      <c r="I321" s="600" t="s">
        <v>214</v>
      </c>
      <c r="J321" s="604">
        <v>1</v>
      </c>
      <c r="K321" s="600" t="s">
        <v>815</v>
      </c>
      <c r="L321" s="601"/>
      <c r="M321" s="601"/>
      <c r="N321" s="601"/>
      <c r="O321" s="600" t="s">
        <v>1187</v>
      </c>
      <c r="P321" s="600">
        <v>2</v>
      </c>
      <c r="Q321" s="600">
        <v>1</v>
      </c>
      <c r="R321" s="600"/>
      <c r="S321" s="600"/>
      <c r="T321" s="600">
        <v>1</v>
      </c>
      <c r="U321" s="600">
        <v>0</v>
      </c>
      <c r="V321" s="600">
        <v>1</v>
      </c>
      <c r="W321" s="600">
        <v>1</v>
      </c>
      <c r="X321" s="600"/>
      <c r="Y321" s="600" t="s">
        <v>663</v>
      </c>
      <c r="Z321" s="600"/>
      <c r="AA321" s="600"/>
      <c r="AB321" s="600"/>
      <c r="AC321" s="600"/>
      <c r="AD321" s="600"/>
      <c r="AE321" s="600"/>
      <c r="AF321" s="600"/>
      <c r="AG321" s="600"/>
      <c r="AH321" s="600"/>
      <c r="AI321" s="600"/>
      <c r="AJ321" s="600"/>
    </row>
    <row r="322" spans="1:36" ht="30" hidden="1" x14ac:dyDescent="0.25">
      <c r="B322" s="602">
        <v>314</v>
      </c>
      <c r="C322" s="601" t="s">
        <v>2104</v>
      </c>
      <c r="D322" s="600" t="s">
        <v>2100</v>
      </c>
      <c r="E322" s="605" t="s">
        <v>2102</v>
      </c>
      <c r="F322" s="600" t="s">
        <v>1105</v>
      </c>
      <c r="G322" s="605"/>
      <c r="H322" s="600" t="s">
        <v>813</v>
      </c>
      <c r="I322" s="600" t="s">
        <v>214</v>
      </c>
      <c r="J322" s="604">
        <v>0</v>
      </c>
      <c r="K322" s="600" t="s">
        <v>813</v>
      </c>
      <c r="L322" s="601"/>
      <c r="M322" s="601"/>
      <c r="N322" s="601"/>
      <c r="O322" s="600" t="s">
        <v>2114</v>
      </c>
      <c r="P322" s="600">
        <v>0</v>
      </c>
      <c r="Q322" s="600">
        <v>0</v>
      </c>
      <c r="R322" s="600"/>
      <c r="S322" s="600"/>
      <c r="T322" s="600">
        <v>0</v>
      </c>
      <c r="U322" s="600">
        <v>1</v>
      </c>
      <c r="V322" s="600">
        <v>1</v>
      </c>
      <c r="W322" s="600">
        <v>1</v>
      </c>
      <c r="X322" s="600"/>
      <c r="Y322" s="600" t="s">
        <v>668</v>
      </c>
      <c r="Z322" s="600"/>
      <c r="AA322" s="600"/>
      <c r="AB322" s="600"/>
      <c r="AC322" s="600"/>
      <c r="AD322" s="600"/>
      <c r="AE322" s="600"/>
      <c r="AF322" s="600"/>
      <c r="AG322" s="600"/>
      <c r="AH322" s="600"/>
      <c r="AI322" s="600"/>
      <c r="AJ322" s="600"/>
    </row>
    <row r="323" spans="1:36" ht="30" hidden="1" x14ac:dyDescent="0.25">
      <c r="B323" s="602">
        <v>315</v>
      </c>
      <c r="C323" s="601" t="s">
        <v>2113</v>
      </c>
      <c r="D323" s="652" t="s">
        <v>2112</v>
      </c>
      <c r="E323" s="605" t="s">
        <v>1489</v>
      </c>
      <c r="F323" s="600" t="s">
        <v>1105</v>
      </c>
      <c r="G323" s="605"/>
      <c r="H323" s="600" t="s">
        <v>813</v>
      </c>
      <c r="I323" s="600" t="s">
        <v>214</v>
      </c>
      <c r="J323" s="604">
        <v>0</v>
      </c>
      <c r="K323" s="600" t="s">
        <v>813</v>
      </c>
      <c r="L323" s="601"/>
      <c r="M323" s="601"/>
      <c r="N323" s="601"/>
      <c r="O323" s="600" t="s">
        <v>2114</v>
      </c>
      <c r="P323" s="600">
        <v>3</v>
      </c>
      <c r="Q323" s="600">
        <v>0</v>
      </c>
      <c r="R323" s="600"/>
      <c r="S323" s="600"/>
      <c r="T323" s="600">
        <v>1</v>
      </c>
      <c r="U323" s="600">
        <v>1</v>
      </c>
      <c r="V323" s="600">
        <v>1</v>
      </c>
      <c r="W323" s="600">
        <v>1</v>
      </c>
      <c r="X323" s="600"/>
      <c r="Y323" s="600" t="s">
        <v>668</v>
      </c>
      <c r="Z323" s="600"/>
      <c r="AA323" s="600"/>
      <c r="AB323" s="600"/>
      <c r="AC323" s="600"/>
      <c r="AD323" s="600"/>
      <c r="AE323" s="600"/>
      <c r="AF323" s="600"/>
      <c r="AG323" s="600"/>
      <c r="AH323" s="600"/>
      <c r="AI323" s="600"/>
      <c r="AJ323" s="652"/>
    </row>
    <row r="324" spans="1:36" ht="30" hidden="1" x14ac:dyDescent="0.25">
      <c r="B324" s="602">
        <v>316</v>
      </c>
      <c r="C324" s="601" t="s">
        <v>2103</v>
      </c>
      <c r="D324" s="600" t="s">
        <v>2101</v>
      </c>
      <c r="E324" s="605" t="s">
        <v>2102</v>
      </c>
      <c r="F324" s="600" t="s">
        <v>1105</v>
      </c>
      <c r="G324" s="605"/>
      <c r="H324" s="600" t="s">
        <v>813</v>
      </c>
      <c r="I324" s="600" t="s">
        <v>214</v>
      </c>
      <c r="J324" s="604">
        <v>0</v>
      </c>
      <c r="K324" s="600" t="s">
        <v>813</v>
      </c>
      <c r="L324" s="601"/>
      <c r="M324" s="601"/>
      <c r="N324" s="601"/>
      <c r="O324" s="600" t="s">
        <v>2114</v>
      </c>
      <c r="P324" s="600">
        <v>0</v>
      </c>
      <c r="Q324" s="600">
        <v>0</v>
      </c>
      <c r="R324" s="600"/>
      <c r="S324" s="600"/>
      <c r="T324" s="600">
        <v>0</v>
      </c>
      <c r="U324" s="600">
        <v>1</v>
      </c>
      <c r="V324" s="600">
        <v>1</v>
      </c>
      <c r="W324" s="600">
        <v>1</v>
      </c>
      <c r="X324" s="600"/>
      <c r="Y324" s="600" t="s">
        <v>668</v>
      </c>
      <c r="Z324" s="600"/>
      <c r="AA324" s="600"/>
      <c r="AB324" s="600"/>
      <c r="AC324" s="600"/>
      <c r="AD324" s="600"/>
      <c r="AE324" s="600"/>
      <c r="AF324" s="600"/>
      <c r="AG324" s="600"/>
      <c r="AH324" s="600"/>
      <c r="AI324" s="600"/>
      <c r="AJ324" s="600"/>
    </row>
    <row r="325" spans="1:36" hidden="1" x14ac:dyDescent="0.25">
      <c r="B325" s="602">
        <v>317</v>
      </c>
      <c r="C325" s="601" t="s">
        <v>2207</v>
      </c>
      <c r="D325" s="652" t="s">
        <v>2208</v>
      </c>
      <c r="E325" s="605" t="s">
        <v>2209</v>
      </c>
      <c r="F325" s="600" t="s">
        <v>1103</v>
      </c>
      <c r="G325" s="605"/>
      <c r="H325" s="600" t="s">
        <v>813</v>
      </c>
      <c r="I325" s="600" t="s">
        <v>214</v>
      </c>
      <c r="J325" s="604">
        <v>0</v>
      </c>
      <c r="K325" s="606" t="s">
        <v>2544</v>
      </c>
      <c r="L325" s="601"/>
      <c r="M325" s="601"/>
      <c r="N325" s="601"/>
      <c r="O325" s="600">
        <v>12</v>
      </c>
      <c r="P325" s="600">
        <v>2</v>
      </c>
      <c r="Q325" s="600">
        <v>0</v>
      </c>
      <c r="R325" s="600"/>
      <c r="S325" s="600"/>
      <c r="T325" s="600">
        <v>1</v>
      </c>
      <c r="U325" s="600">
        <v>0</v>
      </c>
      <c r="V325" s="600">
        <v>1</v>
      </c>
      <c r="W325" s="600">
        <v>1</v>
      </c>
      <c r="X325" s="600"/>
      <c r="Y325" s="600" t="s">
        <v>830</v>
      </c>
      <c r="Z325" s="600"/>
      <c r="AA325" s="600"/>
      <c r="AB325" s="600"/>
      <c r="AC325" s="600"/>
      <c r="AD325" s="600"/>
      <c r="AE325" s="600"/>
      <c r="AF325" s="600"/>
      <c r="AG325" s="600"/>
      <c r="AH325" s="600"/>
      <c r="AI325" s="600"/>
      <c r="AJ325" s="652"/>
    </row>
    <row r="326" spans="1:36" ht="30" hidden="1" x14ac:dyDescent="0.25">
      <c r="A326" s="557" t="s">
        <v>2263</v>
      </c>
      <c r="B326" s="602">
        <v>318</v>
      </c>
      <c r="C326" s="605" t="s">
        <v>9</v>
      </c>
      <c r="D326" s="101" t="s">
        <v>10</v>
      </c>
      <c r="E326" s="605" t="s">
        <v>6430</v>
      </c>
      <c r="F326" s="405" t="s">
        <v>214</v>
      </c>
      <c r="G326" s="605"/>
      <c r="H326" s="600" t="s">
        <v>813</v>
      </c>
      <c r="I326" s="405" t="s">
        <v>2197</v>
      </c>
      <c r="J326" s="604">
        <v>0</v>
      </c>
      <c r="K326" s="600" t="s">
        <v>1104</v>
      </c>
      <c r="L326" s="605"/>
      <c r="M326" s="605"/>
      <c r="N326" s="601"/>
      <c r="O326" s="600" t="s">
        <v>659</v>
      </c>
      <c r="P326" s="600">
        <v>4</v>
      </c>
      <c r="Q326" s="600">
        <v>1</v>
      </c>
      <c r="R326" s="600"/>
      <c r="S326" s="600">
        <v>0</v>
      </c>
      <c r="T326" s="600"/>
      <c r="U326" s="600">
        <v>1</v>
      </c>
      <c r="V326" s="600">
        <v>1</v>
      </c>
      <c r="W326" s="600">
        <v>1</v>
      </c>
      <c r="X326" s="600">
        <v>1</v>
      </c>
      <c r="Y326" s="600" t="s">
        <v>662</v>
      </c>
      <c r="Z326" s="600">
        <v>0</v>
      </c>
      <c r="AA326" s="600"/>
      <c r="AB326" s="600"/>
      <c r="AC326" s="600"/>
      <c r="AD326" s="600"/>
      <c r="AE326" s="600"/>
      <c r="AF326" s="600"/>
      <c r="AG326" s="600"/>
      <c r="AH326" s="600"/>
      <c r="AI326" s="600"/>
      <c r="AJ326" s="30"/>
    </row>
    <row r="327" spans="1:36" ht="30" hidden="1" x14ac:dyDescent="0.25">
      <c r="B327" s="602">
        <v>319</v>
      </c>
      <c r="C327" s="605" t="s">
        <v>15</v>
      </c>
      <c r="D327" s="101" t="s">
        <v>16</v>
      </c>
      <c r="E327" s="605" t="s">
        <v>6432</v>
      </c>
      <c r="F327" s="405" t="s">
        <v>214</v>
      </c>
      <c r="G327" s="605"/>
      <c r="H327" s="600" t="s">
        <v>813</v>
      </c>
      <c r="I327" s="405" t="s">
        <v>2196</v>
      </c>
      <c r="J327" s="604">
        <v>0</v>
      </c>
      <c r="K327" s="600" t="s">
        <v>1104</v>
      </c>
      <c r="L327" s="605"/>
      <c r="M327" s="605"/>
      <c r="N327" s="601"/>
      <c r="O327" s="600">
        <v>4</v>
      </c>
      <c r="P327" s="600">
        <v>3</v>
      </c>
      <c r="Q327" s="600">
        <v>2</v>
      </c>
      <c r="R327" s="600"/>
      <c r="S327" s="600">
        <v>0</v>
      </c>
      <c r="T327" s="600">
        <v>1</v>
      </c>
      <c r="U327" s="600">
        <v>1</v>
      </c>
      <c r="V327" s="600">
        <v>1</v>
      </c>
      <c r="W327" s="600"/>
      <c r="X327" s="600"/>
      <c r="Y327" s="600" t="s">
        <v>662</v>
      </c>
      <c r="Z327" s="600">
        <v>0</v>
      </c>
      <c r="AA327" s="600"/>
      <c r="AB327" s="600"/>
      <c r="AC327" s="600"/>
      <c r="AD327" s="600"/>
      <c r="AE327" s="600"/>
      <c r="AF327" s="600"/>
      <c r="AG327" s="600"/>
      <c r="AH327" s="600"/>
      <c r="AI327" s="600"/>
      <c r="AJ327" s="30"/>
    </row>
    <row r="328" spans="1:36" ht="30" hidden="1" x14ac:dyDescent="0.25">
      <c r="B328" s="602">
        <v>320</v>
      </c>
      <c r="C328" s="605" t="s">
        <v>1073</v>
      </c>
      <c r="D328" s="101" t="s">
        <v>17</v>
      </c>
      <c r="E328" s="605" t="s">
        <v>6431</v>
      </c>
      <c r="F328" s="405" t="s">
        <v>214</v>
      </c>
      <c r="G328" s="605"/>
      <c r="H328" s="600" t="s">
        <v>813</v>
      </c>
      <c r="I328" s="405" t="s">
        <v>2196</v>
      </c>
      <c r="J328" s="604">
        <v>0</v>
      </c>
      <c r="K328" s="600" t="s">
        <v>1104</v>
      </c>
      <c r="L328" s="605"/>
      <c r="M328" s="605"/>
      <c r="N328" s="601"/>
      <c r="O328" s="600">
        <v>4</v>
      </c>
      <c r="P328" s="600">
        <v>2</v>
      </c>
      <c r="Q328" s="600">
        <v>1</v>
      </c>
      <c r="R328" s="600"/>
      <c r="S328" s="600">
        <v>0</v>
      </c>
      <c r="T328" s="600">
        <v>1</v>
      </c>
      <c r="U328" s="600">
        <v>1</v>
      </c>
      <c r="V328" s="600">
        <v>1</v>
      </c>
      <c r="W328" s="600"/>
      <c r="X328" s="600"/>
      <c r="Y328" s="600" t="s">
        <v>8</v>
      </c>
      <c r="Z328" s="600">
        <v>0</v>
      </c>
      <c r="AA328" s="600"/>
      <c r="AB328" s="600"/>
      <c r="AC328" s="600"/>
      <c r="AD328" s="600"/>
      <c r="AE328" s="600"/>
      <c r="AF328" s="600"/>
      <c r="AG328" s="600"/>
      <c r="AH328" s="600"/>
      <c r="AI328" s="600"/>
      <c r="AJ328" s="30"/>
    </row>
    <row r="329" spans="1:36" ht="45" hidden="1" x14ac:dyDescent="0.25">
      <c r="B329" s="602">
        <v>321</v>
      </c>
      <c r="C329" s="601" t="s">
        <v>261</v>
      </c>
      <c r="D329" s="616" t="s">
        <v>259</v>
      </c>
      <c r="E329" s="605" t="s">
        <v>1239</v>
      </c>
      <c r="F329" s="600" t="s">
        <v>214</v>
      </c>
      <c r="G329" s="605"/>
      <c r="H329" s="600" t="s">
        <v>813</v>
      </c>
      <c r="I329" s="600" t="s">
        <v>2195</v>
      </c>
      <c r="J329" s="604">
        <v>0</v>
      </c>
      <c r="K329" s="600" t="s">
        <v>1104</v>
      </c>
      <c r="L329" s="601"/>
      <c r="M329" s="601"/>
      <c r="N329" s="601"/>
      <c r="O329" s="600">
        <v>39</v>
      </c>
      <c r="P329" s="600">
        <v>4</v>
      </c>
      <c r="Q329" s="600">
        <v>1</v>
      </c>
      <c r="R329" s="600"/>
      <c r="S329" s="600">
        <v>0</v>
      </c>
      <c r="T329" s="600">
        <v>1</v>
      </c>
      <c r="U329" s="600">
        <v>1</v>
      </c>
      <c r="V329" s="600">
        <v>1</v>
      </c>
      <c r="W329" s="600">
        <v>1</v>
      </c>
      <c r="X329" s="600"/>
      <c r="Y329" s="600" t="s">
        <v>662</v>
      </c>
      <c r="Z329" s="600">
        <v>0</v>
      </c>
      <c r="AA329" s="600"/>
      <c r="AB329" s="600"/>
      <c r="AC329" s="600"/>
      <c r="AD329" s="600"/>
      <c r="AE329" s="600"/>
      <c r="AF329" s="600"/>
      <c r="AG329" s="600"/>
      <c r="AH329" s="600"/>
      <c r="AI329" s="600"/>
      <c r="AJ329" s="617"/>
    </row>
    <row r="330" spans="1:36" ht="30" hidden="1" x14ac:dyDescent="0.25">
      <c r="B330" s="602">
        <v>322</v>
      </c>
      <c r="C330" s="601" t="s">
        <v>1069</v>
      </c>
      <c r="D330" s="602" t="s">
        <v>185</v>
      </c>
      <c r="E330" s="605" t="s">
        <v>289</v>
      </c>
      <c r="F330" s="600" t="s">
        <v>214</v>
      </c>
      <c r="G330" s="605"/>
      <c r="H330" s="600" t="s">
        <v>813</v>
      </c>
      <c r="I330" s="600" t="s">
        <v>2193</v>
      </c>
      <c r="J330" s="604">
        <v>0</v>
      </c>
      <c r="K330" s="600" t="s">
        <v>1104</v>
      </c>
      <c r="L330" s="601"/>
      <c r="M330" s="601"/>
      <c r="N330" s="601"/>
      <c r="O330" s="600">
        <v>12</v>
      </c>
      <c r="P330" s="600">
        <v>0</v>
      </c>
      <c r="Q330" s="600">
        <v>1</v>
      </c>
      <c r="R330" s="600">
        <v>2</v>
      </c>
      <c r="S330" s="600">
        <v>0</v>
      </c>
      <c r="T330" s="600">
        <v>1</v>
      </c>
      <c r="U330" s="600">
        <v>1</v>
      </c>
      <c r="V330" s="600">
        <v>1</v>
      </c>
      <c r="W330" s="600">
        <v>1</v>
      </c>
      <c r="X330" s="600"/>
      <c r="Y330" s="600" t="s">
        <v>662</v>
      </c>
      <c r="Z330" s="600">
        <v>0</v>
      </c>
      <c r="AA330" s="600"/>
      <c r="AB330" s="600"/>
      <c r="AC330" s="600"/>
      <c r="AD330" s="600"/>
      <c r="AE330" s="600"/>
      <c r="AF330" s="600"/>
      <c r="AG330" s="600"/>
      <c r="AH330" s="600"/>
      <c r="AI330" s="600"/>
      <c r="AJ330" s="618"/>
    </row>
    <row r="331" spans="1:36" hidden="1" x14ac:dyDescent="0.25">
      <c r="B331" s="602">
        <v>323</v>
      </c>
      <c r="C331" s="601" t="s">
        <v>204</v>
      </c>
      <c r="D331" s="602" t="s">
        <v>205</v>
      </c>
      <c r="E331" s="605" t="s">
        <v>1229</v>
      </c>
      <c r="F331" s="600" t="s">
        <v>214</v>
      </c>
      <c r="G331" s="605"/>
      <c r="H331" s="600" t="s">
        <v>813</v>
      </c>
      <c r="I331" s="600" t="s">
        <v>1718</v>
      </c>
      <c r="J331" s="604">
        <v>0</v>
      </c>
      <c r="K331" s="600" t="s">
        <v>1104</v>
      </c>
      <c r="L331" s="601"/>
      <c r="M331" s="601"/>
      <c r="N331" s="601"/>
      <c r="O331" s="600">
        <v>12</v>
      </c>
      <c r="P331" s="600">
        <v>4</v>
      </c>
      <c r="Q331" s="600">
        <v>2</v>
      </c>
      <c r="R331" s="600"/>
      <c r="S331" s="600">
        <v>1</v>
      </c>
      <c r="T331" s="600">
        <v>1</v>
      </c>
      <c r="U331" s="600">
        <v>1</v>
      </c>
      <c r="V331" s="600">
        <v>1</v>
      </c>
      <c r="W331" s="600">
        <v>1</v>
      </c>
      <c r="X331" s="600"/>
      <c r="Y331" s="600" t="s">
        <v>662</v>
      </c>
      <c r="Z331" s="600">
        <v>0</v>
      </c>
      <c r="AA331" s="600"/>
      <c r="AB331" s="600"/>
      <c r="AC331" s="600"/>
      <c r="AD331" s="600"/>
      <c r="AE331" s="600"/>
      <c r="AF331" s="600"/>
      <c r="AG331" s="600"/>
      <c r="AH331" s="600"/>
      <c r="AI331" s="600"/>
      <c r="AJ331" s="618"/>
    </row>
    <row r="332" spans="1:36" ht="75" hidden="1" x14ac:dyDescent="0.25">
      <c r="B332" s="602">
        <v>324</v>
      </c>
      <c r="C332" s="601" t="s">
        <v>193</v>
      </c>
      <c r="D332" s="602" t="s">
        <v>194</v>
      </c>
      <c r="E332" s="605" t="s">
        <v>289</v>
      </c>
      <c r="F332" s="600" t="s">
        <v>214</v>
      </c>
      <c r="G332" s="605"/>
      <c r="H332" s="600" t="s">
        <v>813</v>
      </c>
      <c r="I332" s="405" t="s">
        <v>2194</v>
      </c>
      <c r="J332" s="604">
        <v>0</v>
      </c>
      <c r="K332" s="600" t="s">
        <v>1104</v>
      </c>
      <c r="L332" s="601"/>
      <c r="M332" s="601"/>
      <c r="N332" s="601"/>
      <c r="O332" s="600">
        <v>12</v>
      </c>
      <c r="P332" s="600">
        <v>0</v>
      </c>
      <c r="Q332" s="600">
        <v>0</v>
      </c>
      <c r="R332" s="600"/>
      <c r="S332" s="600"/>
      <c r="T332" s="600">
        <v>1</v>
      </c>
      <c r="U332" s="600">
        <v>1</v>
      </c>
      <c r="V332" s="600">
        <v>1</v>
      </c>
      <c r="W332" s="600">
        <v>1</v>
      </c>
      <c r="X332" s="600"/>
      <c r="Y332" s="600" t="s">
        <v>662</v>
      </c>
      <c r="Z332" s="600">
        <v>0</v>
      </c>
      <c r="AA332" s="600"/>
      <c r="AB332" s="600"/>
      <c r="AC332" s="600"/>
      <c r="AD332" s="600"/>
      <c r="AE332" s="600"/>
      <c r="AF332" s="600"/>
      <c r="AG332" s="600"/>
      <c r="AH332" s="600"/>
      <c r="AI332" s="600"/>
      <c r="AJ332" s="618"/>
    </row>
    <row r="333" spans="1:36" hidden="1" x14ac:dyDescent="0.25">
      <c r="B333" s="602">
        <v>325</v>
      </c>
      <c r="C333" s="601" t="s">
        <v>104</v>
      </c>
      <c r="D333" s="600" t="s">
        <v>103</v>
      </c>
      <c r="E333" s="605" t="s">
        <v>813</v>
      </c>
      <c r="F333" s="643" t="s">
        <v>1105</v>
      </c>
      <c r="G333" s="605"/>
      <c r="H333" s="600" t="s">
        <v>813</v>
      </c>
      <c r="I333" s="600">
        <v>0</v>
      </c>
      <c r="J333" s="604">
        <v>0</v>
      </c>
      <c r="K333" s="600" t="s">
        <v>1105</v>
      </c>
      <c r="L333" s="601"/>
      <c r="M333" s="601"/>
      <c r="N333" s="601"/>
      <c r="O333" s="600">
        <v>17</v>
      </c>
      <c r="P333" s="600">
        <v>3</v>
      </c>
      <c r="Q333" s="600">
        <v>1</v>
      </c>
      <c r="R333" s="600"/>
      <c r="S333" s="600">
        <v>0</v>
      </c>
      <c r="T333" s="600">
        <v>1</v>
      </c>
      <c r="U333" s="600">
        <v>1</v>
      </c>
      <c r="V333" s="600">
        <v>1</v>
      </c>
      <c r="W333" s="600">
        <v>1</v>
      </c>
      <c r="X333" s="600"/>
      <c r="Y333" s="600" t="s">
        <v>662</v>
      </c>
      <c r="Z333" s="600" t="s">
        <v>658</v>
      </c>
      <c r="AA333" s="600"/>
      <c r="AB333" s="600"/>
      <c r="AC333" s="600"/>
      <c r="AD333" s="600"/>
      <c r="AE333" s="600"/>
      <c r="AF333" s="600"/>
      <c r="AG333" s="600"/>
      <c r="AH333" s="600"/>
      <c r="AI333" s="600"/>
      <c r="AJ333" s="600"/>
    </row>
    <row r="334" spans="1:36" hidden="1" x14ac:dyDescent="0.25">
      <c r="A334" s="556" t="s">
        <v>2262</v>
      </c>
      <c r="B334" s="602">
        <v>326</v>
      </c>
      <c r="C334" s="601" t="s">
        <v>1747</v>
      </c>
      <c r="D334" s="652" t="s">
        <v>653</v>
      </c>
      <c r="E334" s="605"/>
      <c r="F334" s="600" t="s">
        <v>1105</v>
      </c>
      <c r="G334" s="605"/>
      <c r="H334" s="600"/>
      <c r="I334" s="600" t="s">
        <v>214</v>
      </c>
      <c r="J334" s="604">
        <v>1</v>
      </c>
      <c r="K334" s="600" t="s">
        <v>815</v>
      </c>
      <c r="L334" s="601"/>
      <c r="M334" s="638" t="s">
        <v>6480</v>
      </c>
      <c r="N334" s="601"/>
      <c r="O334" s="600"/>
      <c r="P334" s="600"/>
      <c r="Q334" s="600"/>
      <c r="R334" s="600"/>
      <c r="S334" s="600"/>
      <c r="T334" s="600"/>
      <c r="U334" s="600"/>
      <c r="V334" s="600"/>
      <c r="W334" s="600"/>
      <c r="X334" s="600"/>
      <c r="Y334" s="600"/>
      <c r="Z334" s="600"/>
      <c r="AA334" s="600"/>
      <c r="AB334" s="600"/>
      <c r="AC334" s="600"/>
      <c r="AD334" s="600"/>
      <c r="AE334" s="600"/>
      <c r="AF334" s="600"/>
      <c r="AG334" s="600"/>
      <c r="AH334" s="600"/>
      <c r="AI334" s="600"/>
      <c r="AJ334" s="652"/>
    </row>
    <row r="335" spans="1:36" hidden="1" x14ac:dyDescent="0.25">
      <c r="B335" s="602">
        <v>327</v>
      </c>
      <c r="C335" s="619" t="s">
        <v>1749</v>
      </c>
      <c r="D335" s="652" t="s">
        <v>1750</v>
      </c>
      <c r="E335" s="605"/>
      <c r="F335" s="600" t="s">
        <v>1105</v>
      </c>
      <c r="G335" s="605"/>
      <c r="H335" s="600"/>
      <c r="I335" s="600" t="s">
        <v>214</v>
      </c>
      <c r="J335" s="604">
        <v>1</v>
      </c>
      <c r="K335" s="600" t="s">
        <v>815</v>
      </c>
      <c r="L335" s="601"/>
      <c r="M335" s="601"/>
      <c r="N335" s="601"/>
      <c r="O335" s="600"/>
      <c r="P335" s="600"/>
      <c r="Q335" s="600"/>
      <c r="R335" s="600"/>
      <c r="S335" s="600"/>
      <c r="T335" s="600"/>
      <c r="U335" s="600"/>
      <c r="V335" s="600"/>
      <c r="W335" s="600"/>
      <c r="X335" s="600"/>
      <c r="Y335" s="600"/>
      <c r="Z335" s="600"/>
      <c r="AA335" s="600"/>
      <c r="AB335" s="600"/>
      <c r="AC335" s="600"/>
      <c r="AD335" s="600"/>
      <c r="AE335" s="600"/>
      <c r="AF335" s="600"/>
      <c r="AG335" s="600"/>
      <c r="AH335" s="600"/>
      <c r="AI335" s="600"/>
      <c r="AJ335" s="652"/>
    </row>
    <row r="336" spans="1:36" ht="30" hidden="1" x14ac:dyDescent="0.25">
      <c r="B336" s="602">
        <v>328</v>
      </c>
      <c r="C336" s="601" t="s">
        <v>1752</v>
      </c>
      <c r="D336" s="600" t="s">
        <v>1753</v>
      </c>
      <c r="E336" s="605"/>
      <c r="F336" s="600" t="s">
        <v>1105</v>
      </c>
      <c r="G336" s="605"/>
      <c r="H336" s="600"/>
      <c r="I336" s="600" t="s">
        <v>1748</v>
      </c>
      <c r="J336" s="604">
        <v>1</v>
      </c>
      <c r="K336" s="600" t="s">
        <v>1609</v>
      </c>
      <c r="L336" s="601"/>
      <c r="M336" s="601"/>
      <c r="N336" s="601"/>
      <c r="O336" s="600"/>
      <c r="P336" s="600"/>
      <c r="Q336" s="600"/>
      <c r="R336" s="600"/>
      <c r="S336" s="600"/>
      <c r="T336" s="600"/>
      <c r="U336" s="600"/>
      <c r="V336" s="600"/>
      <c r="W336" s="600"/>
      <c r="X336" s="600"/>
      <c r="Y336" s="600"/>
      <c r="Z336" s="600"/>
      <c r="AA336" s="600"/>
      <c r="AB336" s="600"/>
      <c r="AC336" s="600"/>
      <c r="AD336" s="600"/>
      <c r="AE336" s="600"/>
      <c r="AF336" s="600"/>
      <c r="AG336" s="600"/>
      <c r="AH336" s="600"/>
      <c r="AI336" s="600"/>
      <c r="AJ336" s="600"/>
    </row>
    <row r="337" spans="1:36" hidden="1" x14ac:dyDescent="0.25">
      <c r="A337" s="597">
        <v>250</v>
      </c>
      <c r="B337" s="602">
        <v>329</v>
      </c>
      <c r="C337" s="620" t="s">
        <v>1758</v>
      </c>
      <c r="D337" s="652" t="s">
        <v>1759</v>
      </c>
      <c r="E337" s="605"/>
      <c r="F337" s="621" t="s">
        <v>1104</v>
      </c>
      <c r="G337" s="605"/>
      <c r="H337" s="600" t="s">
        <v>813</v>
      </c>
      <c r="I337" s="621">
        <v>6</v>
      </c>
      <c r="J337" s="604">
        <v>0</v>
      </c>
      <c r="K337" s="600"/>
      <c r="L337" s="601"/>
      <c r="M337" s="601"/>
      <c r="N337" s="601"/>
      <c r="O337" s="600"/>
      <c r="P337" s="600"/>
      <c r="Q337" s="600"/>
      <c r="R337" s="600"/>
      <c r="S337" s="600"/>
      <c r="T337" s="600"/>
      <c r="U337" s="600"/>
      <c r="V337" s="600"/>
      <c r="W337" s="600"/>
      <c r="X337" s="600"/>
      <c r="Y337" s="600"/>
      <c r="Z337" s="600"/>
      <c r="AA337" s="600"/>
      <c r="AB337" s="600"/>
      <c r="AC337" s="600"/>
      <c r="AD337" s="600"/>
      <c r="AE337" s="600"/>
      <c r="AF337" s="600"/>
      <c r="AG337" s="600"/>
      <c r="AH337" s="600"/>
      <c r="AI337" s="600"/>
      <c r="AJ337" s="652"/>
    </row>
    <row r="338" spans="1:36" hidden="1" x14ac:dyDescent="0.25">
      <c r="B338" s="602">
        <v>330</v>
      </c>
      <c r="C338" s="620" t="s">
        <v>1760</v>
      </c>
      <c r="D338" s="652" t="s">
        <v>1761</v>
      </c>
      <c r="E338" s="605"/>
      <c r="F338" s="621" t="s">
        <v>1104</v>
      </c>
      <c r="G338" s="605"/>
      <c r="H338" s="600" t="s">
        <v>813</v>
      </c>
      <c r="I338" s="621">
        <v>6</v>
      </c>
      <c r="J338" s="604">
        <v>0</v>
      </c>
      <c r="K338" s="600"/>
      <c r="L338" s="601"/>
      <c r="M338" s="601"/>
      <c r="N338" s="601"/>
      <c r="O338" s="600"/>
      <c r="P338" s="600"/>
      <c r="Q338" s="600"/>
      <c r="R338" s="600"/>
      <c r="S338" s="600"/>
      <c r="T338" s="600"/>
      <c r="U338" s="600"/>
      <c r="V338" s="600"/>
      <c r="W338" s="600"/>
      <c r="X338" s="600"/>
      <c r="Y338" s="600"/>
      <c r="Z338" s="600"/>
      <c r="AA338" s="600"/>
      <c r="AB338" s="600"/>
      <c r="AC338" s="600"/>
      <c r="AD338" s="600"/>
      <c r="AE338" s="600"/>
      <c r="AF338" s="600"/>
      <c r="AG338" s="600"/>
      <c r="AH338" s="600"/>
      <c r="AI338" s="600"/>
      <c r="AJ338" s="652"/>
    </row>
    <row r="339" spans="1:36" ht="45" hidden="1" x14ac:dyDescent="0.25">
      <c r="B339" s="602">
        <v>331</v>
      </c>
      <c r="C339" s="601" t="s">
        <v>2160</v>
      </c>
      <c r="D339" s="405" t="s">
        <v>1914</v>
      </c>
      <c r="E339" s="605"/>
      <c r="F339" s="621" t="s">
        <v>1104</v>
      </c>
      <c r="G339" s="605"/>
      <c r="H339" s="600" t="s">
        <v>813</v>
      </c>
      <c r="I339" s="600">
        <v>4</v>
      </c>
      <c r="J339" s="604">
        <v>0</v>
      </c>
      <c r="K339" s="600" t="s">
        <v>289</v>
      </c>
      <c r="L339" s="601"/>
      <c r="M339" s="601" t="s">
        <v>2545</v>
      </c>
      <c r="N339" s="638" t="s">
        <v>2546</v>
      </c>
      <c r="O339" s="600"/>
      <c r="P339" s="600"/>
      <c r="Q339" s="600"/>
      <c r="R339" s="600"/>
      <c r="S339" s="600"/>
      <c r="T339" s="600"/>
      <c r="U339" s="600"/>
      <c r="V339" s="600"/>
      <c r="W339" s="600"/>
      <c r="X339" s="600"/>
      <c r="Y339" s="600"/>
      <c r="Z339" s="600"/>
      <c r="AA339" s="600"/>
      <c r="AB339" s="600"/>
      <c r="AC339" s="600"/>
      <c r="AD339" s="600"/>
      <c r="AE339" s="600"/>
      <c r="AF339" s="600"/>
      <c r="AG339" s="600"/>
      <c r="AH339" s="600"/>
      <c r="AI339" s="600"/>
      <c r="AJ339" s="405"/>
    </row>
    <row r="340" spans="1:36" hidden="1" x14ac:dyDescent="0.25">
      <c r="B340" s="602">
        <v>332</v>
      </c>
      <c r="C340" s="620" t="s">
        <v>1754</v>
      </c>
      <c r="D340" s="652" t="s">
        <v>1755</v>
      </c>
      <c r="E340" s="605"/>
      <c r="F340" s="621" t="s">
        <v>1104</v>
      </c>
      <c r="G340" s="605"/>
      <c r="H340" s="600"/>
      <c r="I340" s="621">
        <v>4</v>
      </c>
      <c r="J340" s="604">
        <v>1</v>
      </c>
      <c r="K340" s="600" t="s">
        <v>1751</v>
      </c>
      <c r="L340" s="601"/>
      <c r="M340" s="601"/>
      <c r="N340" s="601"/>
      <c r="O340" s="600"/>
      <c r="P340" s="600"/>
      <c r="Q340" s="600"/>
      <c r="R340" s="600"/>
      <c r="S340" s="600"/>
      <c r="T340" s="600"/>
      <c r="U340" s="600"/>
      <c r="V340" s="600"/>
      <c r="W340" s="600"/>
      <c r="X340" s="600"/>
      <c r="Y340" s="600"/>
      <c r="Z340" s="600"/>
      <c r="AA340" s="600"/>
      <c r="AB340" s="600"/>
      <c r="AC340" s="600"/>
      <c r="AD340" s="600"/>
      <c r="AE340" s="600"/>
      <c r="AF340" s="600"/>
      <c r="AG340" s="600"/>
      <c r="AH340" s="600"/>
      <c r="AI340" s="600"/>
      <c r="AJ340" s="652"/>
    </row>
    <row r="341" spans="1:36" hidden="1" x14ac:dyDescent="0.25">
      <c r="B341" s="602">
        <v>333</v>
      </c>
      <c r="C341" s="601" t="s">
        <v>23</v>
      </c>
      <c r="D341" s="600" t="s">
        <v>22</v>
      </c>
      <c r="E341" s="605" t="s">
        <v>672</v>
      </c>
      <c r="F341" s="621" t="s">
        <v>1104</v>
      </c>
      <c r="G341" s="605"/>
      <c r="H341" s="600"/>
      <c r="I341" s="600">
        <v>4</v>
      </c>
      <c r="J341" s="604">
        <v>1</v>
      </c>
      <c r="K341" s="600" t="s">
        <v>289</v>
      </c>
      <c r="L341" s="601"/>
      <c r="M341" s="601"/>
      <c r="N341" s="601"/>
      <c r="O341" s="600"/>
      <c r="P341" s="600"/>
      <c r="Q341" s="600">
        <v>0</v>
      </c>
      <c r="R341" s="600"/>
      <c r="S341" s="600"/>
      <c r="T341" s="600">
        <v>1</v>
      </c>
      <c r="U341" s="600">
        <v>1</v>
      </c>
      <c r="V341" s="600">
        <v>1</v>
      </c>
      <c r="W341" s="600">
        <v>1</v>
      </c>
      <c r="X341" s="600"/>
      <c r="Y341" s="600" t="s">
        <v>663</v>
      </c>
      <c r="Z341" s="600"/>
      <c r="AA341" s="600"/>
      <c r="AB341" s="600"/>
      <c r="AC341" s="600"/>
      <c r="AD341" s="600"/>
      <c r="AE341" s="600"/>
      <c r="AF341" s="600"/>
      <c r="AG341" s="600"/>
      <c r="AH341" s="600"/>
      <c r="AI341" s="600"/>
      <c r="AJ341" s="600"/>
    </row>
    <row r="342" spans="1:36" hidden="1" x14ac:dyDescent="0.25">
      <c r="B342" s="602">
        <v>334</v>
      </c>
      <c r="C342" s="620" t="s">
        <v>1756</v>
      </c>
      <c r="D342" s="652" t="s">
        <v>1757</v>
      </c>
      <c r="E342" s="605"/>
      <c r="F342" s="621" t="s">
        <v>1104</v>
      </c>
      <c r="G342" s="605"/>
      <c r="H342" s="600" t="s">
        <v>813</v>
      </c>
      <c r="I342" s="621">
        <v>4</v>
      </c>
      <c r="J342" s="604">
        <v>0</v>
      </c>
      <c r="K342" s="600"/>
      <c r="L342" s="601"/>
      <c r="M342" s="601"/>
      <c r="N342" s="601"/>
      <c r="O342" s="600"/>
      <c r="P342" s="600"/>
      <c r="Q342" s="600"/>
      <c r="R342" s="600"/>
      <c r="S342" s="600"/>
      <c r="T342" s="600"/>
      <c r="U342" s="600"/>
      <c r="V342" s="600"/>
      <c r="W342" s="600"/>
      <c r="X342" s="600"/>
      <c r="Y342" s="600"/>
      <c r="Z342" s="600"/>
      <c r="AA342" s="600"/>
      <c r="AB342" s="600"/>
      <c r="AC342" s="600"/>
      <c r="AD342" s="600"/>
      <c r="AE342" s="600"/>
      <c r="AF342" s="600"/>
      <c r="AG342" s="600"/>
      <c r="AH342" s="600"/>
      <c r="AI342" s="600"/>
      <c r="AJ342" s="652"/>
    </row>
    <row r="343" spans="1:36" hidden="1" x14ac:dyDescent="0.25">
      <c r="B343" s="602">
        <v>335</v>
      </c>
      <c r="C343" s="620" t="s">
        <v>1762</v>
      </c>
      <c r="D343" s="598" t="s">
        <v>1763</v>
      </c>
      <c r="E343" s="605" t="s">
        <v>1762</v>
      </c>
      <c r="F343" s="621" t="s">
        <v>1104</v>
      </c>
      <c r="G343" s="605"/>
      <c r="H343" s="600" t="s">
        <v>813</v>
      </c>
      <c r="I343" s="621">
        <v>6</v>
      </c>
      <c r="J343" s="604">
        <v>0</v>
      </c>
      <c r="K343" s="606" t="s">
        <v>2548</v>
      </c>
      <c r="L343" s="620"/>
      <c r="M343" s="620"/>
      <c r="N343" s="638" t="s">
        <v>2547</v>
      </c>
      <c r="O343" s="600"/>
      <c r="P343" s="600"/>
      <c r="Q343" s="600"/>
      <c r="R343" s="600"/>
      <c r="S343" s="600"/>
      <c r="T343" s="600"/>
      <c r="U343" s="600"/>
      <c r="V343" s="600"/>
      <c r="W343" s="600"/>
      <c r="X343" s="600"/>
      <c r="Y343" s="600"/>
      <c r="Z343" s="600"/>
      <c r="AA343" s="600"/>
      <c r="AB343" s="600"/>
      <c r="AC343" s="600"/>
      <c r="AD343" s="600"/>
      <c r="AE343" s="600"/>
      <c r="AF343" s="600"/>
      <c r="AG343" s="600"/>
      <c r="AH343" s="600"/>
      <c r="AI343" s="600"/>
      <c r="AJ343" s="598"/>
    </row>
    <row r="344" spans="1:36" ht="90" hidden="1" x14ac:dyDescent="0.25">
      <c r="B344" s="602">
        <v>336</v>
      </c>
      <c r="C344" s="620" t="s">
        <v>1764</v>
      </c>
      <c r="D344" s="598" t="s">
        <v>1765</v>
      </c>
      <c r="E344" s="605" t="s">
        <v>1764</v>
      </c>
      <c r="F344" s="621" t="s">
        <v>1104</v>
      </c>
      <c r="G344" s="605"/>
      <c r="H344" s="600" t="s">
        <v>813</v>
      </c>
      <c r="I344" s="621">
        <v>6</v>
      </c>
      <c r="J344" s="604">
        <v>0</v>
      </c>
      <c r="K344" s="606" t="s">
        <v>2549</v>
      </c>
      <c r="L344" s="620"/>
      <c r="M344" s="620"/>
      <c r="N344" s="638" t="s">
        <v>2550</v>
      </c>
      <c r="O344" s="600"/>
      <c r="P344" s="600"/>
      <c r="Q344" s="600"/>
      <c r="R344" s="600"/>
      <c r="S344" s="600"/>
      <c r="T344" s="600"/>
      <c r="U344" s="600"/>
      <c r="V344" s="600"/>
      <c r="W344" s="600"/>
      <c r="X344" s="600"/>
      <c r="Y344" s="600"/>
      <c r="Z344" s="600"/>
      <c r="AA344" s="600"/>
      <c r="AB344" s="600"/>
      <c r="AC344" s="600"/>
      <c r="AD344" s="600"/>
      <c r="AE344" s="600"/>
      <c r="AF344" s="600"/>
      <c r="AG344" s="600"/>
      <c r="AH344" s="600"/>
      <c r="AI344" s="600"/>
      <c r="AJ344" s="598"/>
    </row>
    <row r="345" spans="1:36" hidden="1" x14ac:dyDescent="0.25">
      <c r="B345" s="602">
        <v>337</v>
      </c>
      <c r="C345" s="601" t="s">
        <v>1766</v>
      </c>
      <c r="D345" s="600" t="s">
        <v>1767</v>
      </c>
      <c r="E345" s="605"/>
      <c r="F345" s="621" t="s">
        <v>1104</v>
      </c>
      <c r="G345" s="605"/>
      <c r="H345" s="600" t="s">
        <v>813</v>
      </c>
      <c r="I345" s="600">
        <v>4</v>
      </c>
      <c r="J345" s="604">
        <v>0</v>
      </c>
      <c r="K345" s="600"/>
      <c r="L345" s="601"/>
      <c r="M345" s="601"/>
      <c r="N345" s="601"/>
      <c r="O345" s="600"/>
      <c r="P345" s="600"/>
      <c r="Q345" s="600"/>
      <c r="R345" s="600"/>
      <c r="S345" s="600"/>
      <c r="T345" s="600"/>
      <c r="U345" s="600"/>
      <c r="V345" s="600"/>
      <c r="W345" s="600"/>
      <c r="X345" s="600"/>
      <c r="Y345" s="600"/>
      <c r="Z345" s="600"/>
      <c r="AA345" s="600"/>
      <c r="AB345" s="600"/>
      <c r="AC345" s="600"/>
      <c r="AD345" s="600"/>
      <c r="AE345" s="600"/>
      <c r="AF345" s="600"/>
      <c r="AG345" s="600"/>
      <c r="AH345" s="600"/>
      <c r="AI345" s="600"/>
      <c r="AJ345" s="600"/>
    </row>
    <row r="346" spans="1:36" hidden="1" x14ac:dyDescent="0.25">
      <c r="B346" s="602">
        <v>338</v>
      </c>
      <c r="C346" s="601" t="s">
        <v>1768</v>
      </c>
      <c r="D346" s="600" t="s">
        <v>1769</v>
      </c>
      <c r="E346" s="605" t="s">
        <v>2273</v>
      </c>
      <c r="F346" s="621" t="s">
        <v>1105</v>
      </c>
      <c r="G346" s="605"/>
      <c r="H346" s="600" t="s">
        <v>813</v>
      </c>
      <c r="I346" s="600">
        <v>4</v>
      </c>
      <c r="J346" s="604">
        <v>0</v>
      </c>
      <c r="K346" s="600"/>
      <c r="L346" s="601"/>
      <c r="M346" s="601"/>
      <c r="N346" s="601"/>
      <c r="O346" s="600">
        <v>10.8</v>
      </c>
      <c r="P346" s="600"/>
      <c r="Q346" s="600"/>
      <c r="R346" s="600"/>
      <c r="S346" s="600"/>
      <c r="T346" s="600"/>
      <c r="U346" s="600"/>
      <c r="V346" s="600"/>
      <c r="W346" s="600"/>
      <c r="X346" s="600"/>
      <c r="Y346" s="600"/>
      <c r="Z346" s="600"/>
      <c r="AA346" s="600"/>
      <c r="AB346" s="600"/>
      <c r="AC346" s="600"/>
      <c r="AD346" s="600"/>
      <c r="AE346" s="600"/>
      <c r="AF346" s="600"/>
      <c r="AG346" s="600"/>
      <c r="AH346" s="600"/>
      <c r="AI346" s="600" t="s">
        <v>2268</v>
      </c>
      <c r="AJ346" s="600"/>
    </row>
    <row r="347" spans="1:36" hidden="1" x14ac:dyDescent="0.25">
      <c r="B347" s="602">
        <v>339</v>
      </c>
      <c r="C347" s="601" t="s">
        <v>2267</v>
      </c>
      <c r="D347" s="598" t="s">
        <v>1770</v>
      </c>
      <c r="E347" s="605" t="s">
        <v>2709</v>
      </c>
      <c r="F347" s="621" t="s">
        <v>1105</v>
      </c>
      <c r="G347" s="605"/>
      <c r="H347" s="600" t="s">
        <v>813</v>
      </c>
      <c r="I347" s="621">
        <v>6</v>
      </c>
      <c r="J347" s="604">
        <v>0</v>
      </c>
      <c r="K347" s="600"/>
      <c r="L347" s="601"/>
      <c r="M347" s="601"/>
      <c r="N347" s="605"/>
      <c r="O347" s="600">
        <v>14.4</v>
      </c>
      <c r="P347" s="600"/>
      <c r="Q347" s="600"/>
      <c r="R347" s="600"/>
      <c r="S347" s="600"/>
      <c r="T347" s="600"/>
      <c r="U347" s="600"/>
      <c r="V347" s="600"/>
      <c r="W347" s="600"/>
      <c r="X347" s="600"/>
      <c r="Y347" s="600"/>
      <c r="Z347" s="600"/>
      <c r="AA347" s="600"/>
      <c r="AB347" s="600"/>
      <c r="AC347" s="600"/>
      <c r="AD347" s="600"/>
      <c r="AE347" s="600"/>
      <c r="AF347" s="600"/>
      <c r="AG347" s="600"/>
      <c r="AH347" s="600"/>
      <c r="AI347" s="600" t="s">
        <v>2268</v>
      </c>
      <c r="AJ347" s="598"/>
    </row>
    <row r="348" spans="1:36" hidden="1" x14ac:dyDescent="0.25">
      <c r="B348" s="602">
        <v>340</v>
      </c>
      <c r="C348" s="601" t="s">
        <v>1771</v>
      </c>
      <c r="D348" s="600" t="s">
        <v>1772</v>
      </c>
      <c r="E348" s="605" t="s">
        <v>2272</v>
      </c>
      <c r="F348" s="600" t="s">
        <v>1105</v>
      </c>
      <c r="G348" s="605"/>
      <c r="H348" s="600" t="s">
        <v>813</v>
      </c>
      <c r="I348" s="600">
        <v>4</v>
      </c>
      <c r="J348" s="604">
        <v>0</v>
      </c>
      <c r="K348" s="600"/>
      <c r="L348" s="601"/>
      <c r="M348" s="601"/>
      <c r="N348" s="601"/>
      <c r="O348" s="600">
        <v>10.8</v>
      </c>
      <c r="P348" s="600"/>
      <c r="Q348" s="600"/>
      <c r="R348" s="600"/>
      <c r="S348" s="600"/>
      <c r="T348" s="600"/>
      <c r="U348" s="600"/>
      <c r="V348" s="600"/>
      <c r="W348" s="600"/>
      <c r="X348" s="600"/>
      <c r="Y348" s="600"/>
      <c r="Z348" s="600"/>
      <c r="AA348" s="600"/>
      <c r="AB348" s="600"/>
      <c r="AC348" s="600"/>
      <c r="AD348" s="600"/>
      <c r="AE348" s="600"/>
      <c r="AF348" s="600"/>
      <c r="AG348" s="600"/>
      <c r="AH348" s="600"/>
      <c r="AI348" s="600"/>
      <c r="AJ348" s="600"/>
    </row>
    <row r="349" spans="1:36" hidden="1" x14ac:dyDescent="0.25">
      <c r="B349" s="602">
        <v>341</v>
      </c>
      <c r="C349" s="601" t="s">
        <v>1773</v>
      </c>
      <c r="D349" s="622" t="s">
        <v>1774</v>
      </c>
      <c r="E349" s="605" t="s">
        <v>2271</v>
      </c>
      <c r="F349" s="621" t="s">
        <v>1105</v>
      </c>
      <c r="G349" s="605"/>
      <c r="H349" s="600" t="s">
        <v>813</v>
      </c>
      <c r="I349" s="621">
        <v>6</v>
      </c>
      <c r="J349" s="604">
        <v>0</v>
      </c>
      <c r="K349" s="600"/>
      <c r="L349" s="601"/>
      <c r="M349" s="601"/>
      <c r="N349" s="601"/>
      <c r="O349" s="600">
        <v>14.4</v>
      </c>
      <c r="P349" s="600"/>
      <c r="Q349" s="600"/>
      <c r="R349" s="600"/>
      <c r="S349" s="600"/>
      <c r="T349" s="600"/>
      <c r="U349" s="600"/>
      <c r="V349" s="600"/>
      <c r="W349" s="600"/>
      <c r="X349" s="600"/>
      <c r="Y349" s="600"/>
      <c r="Z349" s="600"/>
      <c r="AA349" s="600"/>
      <c r="AB349" s="600"/>
      <c r="AC349" s="600"/>
      <c r="AD349" s="600"/>
      <c r="AE349" s="600"/>
      <c r="AF349" s="600"/>
      <c r="AG349" s="600"/>
      <c r="AH349" s="600"/>
      <c r="AI349" s="600"/>
      <c r="AJ349" s="622"/>
    </row>
    <row r="350" spans="1:36" ht="45" hidden="1" x14ac:dyDescent="0.25">
      <c r="B350" s="602">
        <v>342</v>
      </c>
      <c r="C350" s="601" t="s">
        <v>1775</v>
      </c>
      <c r="D350" s="623" t="s">
        <v>1776</v>
      </c>
      <c r="E350" s="605"/>
      <c r="F350" s="621" t="s">
        <v>1104</v>
      </c>
      <c r="G350" s="605"/>
      <c r="H350" s="600"/>
      <c r="I350" s="621">
        <v>6</v>
      </c>
      <c r="J350" s="604">
        <v>1</v>
      </c>
      <c r="K350" s="600" t="s">
        <v>2259</v>
      </c>
      <c r="L350" s="601" t="s">
        <v>6497</v>
      </c>
      <c r="M350" s="638" t="s">
        <v>6455</v>
      </c>
      <c r="N350" s="601"/>
      <c r="O350" s="600"/>
      <c r="P350" s="600"/>
      <c r="Q350" s="600"/>
      <c r="R350" s="600"/>
      <c r="S350" s="600"/>
      <c r="T350" s="600"/>
      <c r="U350" s="600"/>
      <c r="V350" s="600"/>
      <c r="W350" s="600"/>
      <c r="X350" s="600"/>
      <c r="Y350" s="600"/>
      <c r="Z350" s="600"/>
      <c r="AA350" s="600"/>
      <c r="AB350" s="600"/>
      <c r="AC350" s="600"/>
      <c r="AD350" s="600"/>
      <c r="AE350" s="600"/>
      <c r="AF350" s="600"/>
      <c r="AG350" s="600"/>
      <c r="AH350" s="600"/>
      <c r="AI350" s="600"/>
      <c r="AJ350" s="623"/>
    </row>
    <row r="351" spans="1:36" hidden="1" x14ac:dyDescent="0.25">
      <c r="B351" s="602">
        <v>343</v>
      </c>
      <c r="C351" s="601" t="s">
        <v>1777</v>
      </c>
      <c r="D351" s="600" t="s">
        <v>1778</v>
      </c>
      <c r="E351" s="605"/>
      <c r="F351" s="600" t="s">
        <v>1791</v>
      </c>
      <c r="G351" s="605"/>
      <c r="H351" s="600"/>
      <c r="I351" s="600">
        <v>4</v>
      </c>
      <c r="J351" s="604">
        <v>1</v>
      </c>
      <c r="K351" s="600" t="s">
        <v>2259</v>
      </c>
      <c r="L351" s="601"/>
      <c r="M351" s="601"/>
      <c r="N351" s="601"/>
      <c r="O351" s="600"/>
      <c r="P351" s="600"/>
      <c r="Q351" s="600"/>
      <c r="R351" s="600"/>
      <c r="S351" s="600"/>
      <c r="T351" s="600"/>
      <c r="U351" s="600"/>
      <c r="V351" s="600"/>
      <c r="W351" s="600"/>
      <c r="X351" s="600"/>
      <c r="Y351" s="600"/>
      <c r="Z351" s="600"/>
      <c r="AA351" s="600"/>
      <c r="AB351" s="600"/>
      <c r="AC351" s="600"/>
      <c r="AD351" s="600"/>
      <c r="AE351" s="600"/>
      <c r="AF351" s="600"/>
      <c r="AG351" s="600"/>
      <c r="AH351" s="600"/>
      <c r="AI351" s="600"/>
      <c r="AJ351" s="600"/>
    </row>
    <row r="352" spans="1:36" hidden="1" x14ac:dyDescent="0.25">
      <c r="B352" s="602">
        <v>344</v>
      </c>
      <c r="C352" s="601" t="s">
        <v>1779</v>
      </c>
      <c r="D352" s="600" t="s">
        <v>1780</v>
      </c>
      <c r="E352" s="605"/>
      <c r="F352" s="600" t="s">
        <v>1104</v>
      </c>
      <c r="G352" s="605"/>
      <c r="H352" s="600" t="s">
        <v>813</v>
      </c>
      <c r="I352" s="600">
        <v>4</v>
      </c>
      <c r="J352" s="604">
        <v>0</v>
      </c>
      <c r="K352" s="600"/>
      <c r="L352" s="601"/>
      <c r="M352" s="601"/>
      <c r="N352" s="601"/>
      <c r="O352" s="600"/>
      <c r="P352" s="600"/>
      <c r="Q352" s="600"/>
      <c r="R352" s="600"/>
      <c r="S352" s="600"/>
      <c r="T352" s="600"/>
      <c r="U352" s="600"/>
      <c r="V352" s="600"/>
      <c r="W352" s="600"/>
      <c r="X352" s="600"/>
      <c r="Y352" s="600"/>
      <c r="Z352" s="600"/>
      <c r="AA352" s="600"/>
      <c r="AB352" s="600"/>
      <c r="AC352" s="600"/>
      <c r="AD352" s="600"/>
      <c r="AE352" s="600"/>
      <c r="AF352" s="600"/>
      <c r="AG352" s="600"/>
      <c r="AH352" s="600"/>
      <c r="AI352" s="600"/>
      <c r="AJ352" s="600"/>
    </row>
    <row r="353" spans="2:36" ht="30" hidden="1" x14ac:dyDescent="0.25">
      <c r="B353" s="602">
        <v>345</v>
      </c>
      <c r="C353" s="601" t="s">
        <v>1781</v>
      </c>
      <c r="D353" s="600" t="s">
        <v>1782</v>
      </c>
      <c r="E353" s="605" t="s">
        <v>2205</v>
      </c>
      <c r="F353" s="621" t="s">
        <v>1104</v>
      </c>
      <c r="G353" s="605"/>
      <c r="H353" s="600" t="s">
        <v>813</v>
      </c>
      <c r="I353" s="621">
        <v>6</v>
      </c>
      <c r="J353" s="604">
        <v>0</v>
      </c>
      <c r="K353" s="606" t="s">
        <v>2588</v>
      </c>
      <c r="L353" s="601"/>
      <c r="M353" s="601"/>
      <c r="N353" s="638" t="s">
        <v>2589</v>
      </c>
      <c r="O353" s="600"/>
      <c r="P353" s="600"/>
      <c r="Q353" s="600"/>
      <c r="R353" s="600"/>
      <c r="S353" s="600"/>
      <c r="T353" s="600"/>
      <c r="U353" s="600"/>
      <c r="V353" s="600"/>
      <c r="W353" s="600"/>
      <c r="X353" s="600"/>
      <c r="Y353" s="600"/>
      <c r="Z353" s="600"/>
      <c r="AA353" s="600"/>
      <c r="AB353" s="600"/>
      <c r="AC353" s="600"/>
      <c r="AD353" s="600"/>
      <c r="AE353" s="600"/>
      <c r="AF353" s="600"/>
      <c r="AG353" s="600"/>
      <c r="AH353" s="600"/>
      <c r="AI353" s="600"/>
      <c r="AJ353" s="600"/>
    </row>
    <row r="354" spans="2:36" ht="30" hidden="1" x14ac:dyDescent="0.25">
      <c r="B354" s="602">
        <v>346</v>
      </c>
      <c r="C354" s="619" t="s">
        <v>1783</v>
      </c>
      <c r="D354" s="598" t="s">
        <v>1784</v>
      </c>
      <c r="E354" s="605" t="s">
        <v>2328</v>
      </c>
      <c r="F354" s="621" t="s">
        <v>1105</v>
      </c>
      <c r="G354" s="605"/>
      <c r="H354" s="600" t="s">
        <v>813</v>
      </c>
      <c r="I354" s="621">
        <v>6</v>
      </c>
      <c r="J354" s="604">
        <v>0</v>
      </c>
      <c r="K354" s="600"/>
      <c r="L354" s="601"/>
      <c r="M354" s="601"/>
      <c r="N354" s="601"/>
      <c r="O354" s="600">
        <v>14.4</v>
      </c>
      <c r="P354" s="600"/>
      <c r="Q354" s="600"/>
      <c r="R354" s="600"/>
      <c r="S354" s="600"/>
      <c r="T354" s="600"/>
      <c r="U354" s="600"/>
      <c r="V354" s="600"/>
      <c r="W354" s="600"/>
      <c r="X354" s="600"/>
      <c r="Y354" s="600"/>
      <c r="Z354" s="600"/>
      <c r="AA354" s="600"/>
      <c r="AB354" s="600"/>
      <c r="AC354" s="600"/>
      <c r="AD354" s="600"/>
      <c r="AE354" s="600"/>
      <c r="AF354" s="600"/>
      <c r="AG354" s="600"/>
      <c r="AH354" s="600"/>
      <c r="AI354" s="600"/>
      <c r="AJ354" s="598"/>
    </row>
    <row r="355" spans="2:36" ht="30" hidden="1" x14ac:dyDescent="0.25">
      <c r="B355" s="602">
        <v>347</v>
      </c>
      <c r="C355" s="619" t="s">
        <v>2269</v>
      </c>
      <c r="D355" s="598" t="s">
        <v>2066</v>
      </c>
      <c r="E355" s="605" t="s">
        <v>2421</v>
      </c>
      <c r="F355" s="600" t="s">
        <v>1105</v>
      </c>
      <c r="G355" s="605"/>
      <c r="H355" s="600" t="s">
        <v>813</v>
      </c>
      <c r="I355" s="600">
        <v>4</v>
      </c>
      <c r="J355" s="604">
        <v>0</v>
      </c>
      <c r="K355" s="600"/>
      <c r="L355" s="601"/>
      <c r="M355" s="601"/>
      <c r="N355" s="601"/>
      <c r="O355" s="600">
        <v>10.8</v>
      </c>
      <c r="P355" s="600"/>
      <c r="Q355" s="600"/>
      <c r="R355" s="600"/>
      <c r="S355" s="600"/>
      <c r="T355" s="600"/>
      <c r="U355" s="600"/>
      <c r="V355" s="600"/>
      <c r="W355" s="600"/>
      <c r="X355" s="600"/>
      <c r="Y355" s="600"/>
      <c r="Z355" s="600"/>
      <c r="AA355" s="600"/>
      <c r="AB355" s="600"/>
      <c r="AC355" s="600"/>
      <c r="AD355" s="600"/>
      <c r="AE355" s="600"/>
      <c r="AF355" s="600"/>
      <c r="AG355" s="600"/>
      <c r="AH355" s="600"/>
      <c r="AI355" s="600"/>
      <c r="AJ355" s="598"/>
    </row>
    <row r="356" spans="2:36" hidden="1" x14ac:dyDescent="0.25">
      <c r="B356" s="602">
        <v>348</v>
      </c>
      <c r="C356" s="601" t="s">
        <v>1785</v>
      </c>
      <c r="D356" s="600" t="s">
        <v>1786</v>
      </c>
      <c r="E356" s="605" t="s">
        <v>2422</v>
      </c>
      <c r="F356" s="600" t="s">
        <v>1103</v>
      </c>
      <c r="G356" s="605"/>
      <c r="H356" s="600" t="s">
        <v>813</v>
      </c>
      <c r="I356" s="600">
        <v>4</v>
      </c>
      <c r="J356" s="604">
        <v>0</v>
      </c>
      <c r="K356" s="600"/>
      <c r="L356" s="601"/>
      <c r="M356" s="601"/>
      <c r="N356" s="601" t="s">
        <v>6600</v>
      </c>
      <c r="O356" s="600"/>
      <c r="P356" s="600"/>
      <c r="Q356" s="600"/>
      <c r="R356" s="600"/>
      <c r="S356" s="600"/>
      <c r="T356" s="600"/>
      <c r="U356" s="600"/>
      <c r="V356" s="600"/>
      <c r="W356" s="600"/>
      <c r="X356" s="600"/>
      <c r="Y356" s="600"/>
      <c r="Z356" s="600"/>
      <c r="AA356" s="600"/>
      <c r="AB356" s="600"/>
      <c r="AC356" s="600"/>
      <c r="AD356" s="600"/>
      <c r="AE356" s="600"/>
      <c r="AF356" s="600"/>
      <c r="AG356" s="600"/>
      <c r="AH356" s="600"/>
      <c r="AI356" s="600"/>
      <c r="AJ356" s="600"/>
    </row>
    <row r="357" spans="2:36" hidden="1" x14ac:dyDescent="0.25">
      <c r="B357" s="602">
        <v>349</v>
      </c>
      <c r="C357" s="624" t="s">
        <v>1787</v>
      </c>
      <c r="D357" s="600" t="s">
        <v>1788</v>
      </c>
      <c r="E357" s="605" t="s">
        <v>2423</v>
      </c>
      <c r="F357" s="600" t="s">
        <v>1105</v>
      </c>
      <c r="G357" s="605"/>
      <c r="H357" s="600" t="s">
        <v>813</v>
      </c>
      <c r="I357" s="600">
        <v>4</v>
      </c>
      <c r="J357" s="604">
        <v>0</v>
      </c>
      <c r="K357" s="600"/>
      <c r="L357" s="601"/>
      <c r="M357" s="601"/>
      <c r="N357" s="601"/>
      <c r="O357" s="600">
        <v>10.8</v>
      </c>
      <c r="P357" s="600"/>
      <c r="Q357" s="600"/>
      <c r="R357" s="600"/>
      <c r="S357" s="600"/>
      <c r="T357" s="600"/>
      <c r="U357" s="600"/>
      <c r="V357" s="600"/>
      <c r="W357" s="600"/>
      <c r="X357" s="600"/>
      <c r="Y357" s="600"/>
      <c r="Z357" s="600"/>
      <c r="AA357" s="600"/>
      <c r="AB357" s="600"/>
      <c r="AC357" s="600"/>
      <c r="AD357" s="600"/>
      <c r="AE357" s="600"/>
      <c r="AF357" s="600"/>
      <c r="AG357" s="600"/>
      <c r="AH357" s="600"/>
      <c r="AI357" s="600"/>
      <c r="AJ357" s="600"/>
    </row>
    <row r="358" spans="2:36" hidden="1" x14ac:dyDescent="0.25">
      <c r="B358" s="602">
        <v>350</v>
      </c>
      <c r="C358" s="601" t="s">
        <v>1789</v>
      </c>
      <c r="D358" s="600" t="s">
        <v>1790</v>
      </c>
      <c r="E358" s="605"/>
      <c r="F358" s="600" t="s">
        <v>1791</v>
      </c>
      <c r="G358" s="605"/>
      <c r="H358" s="600" t="s">
        <v>813</v>
      </c>
      <c r="I358" s="600">
        <v>4</v>
      </c>
      <c r="J358" s="604">
        <v>0</v>
      </c>
      <c r="K358" s="600"/>
      <c r="L358" s="601"/>
      <c r="M358" s="601"/>
      <c r="N358" s="601"/>
      <c r="O358" s="600"/>
      <c r="P358" s="600"/>
      <c r="Q358" s="600"/>
      <c r="R358" s="600"/>
      <c r="S358" s="600"/>
      <c r="T358" s="600"/>
      <c r="U358" s="600"/>
      <c r="V358" s="600"/>
      <c r="W358" s="600"/>
      <c r="X358" s="600"/>
      <c r="Y358" s="600"/>
      <c r="Z358" s="600"/>
      <c r="AA358" s="600"/>
      <c r="AB358" s="600"/>
      <c r="AC358" s="600"/>
      <c r="AD358" s="600"/>
      <c r="AE358" s="600"/>
      <c r="AF358" s="600"/>
      <c r="AG358" s="600"/>
      <c r="AH358" s="600"/>
      <c r="AI358" s="600"/>
      <c r="AJ358" s="600"/>
    </row>
    <row r="359" spans="2:36" hidden="1" x14ac:dyDescent="0.25">
      <c r="B359" s="602">
        <v>351</v>
      </c>
      <c r="C359" s="601" t="s">
        <v>1792</v>
      </c>
      <c r="D359" s="600" t="s">
        <v>1793</v>
      </c>
      <c r="E359" s="612" t="s">
        <v>2597</v>
      </c>
      <c r="F359" s="600" t="s">
        <v>1104</v>
      </c>
      <c r="G359" s="612"/>
      <c r="H359" s="600" t="s">
        <v>813</v>
      </c>
      <c r="I359" s="600">
        <v>4</v>
      </c>
      <c r="J359" s="604">
        <v>0</v>
      </c>
      <c r="K359" s="606" t="s">
        <v>2549</v>
      </c>
      <c r="L359" s="638"/>
      <c r="M359" s="638"/>
      <c r="N359" s="601"/>
      <c r="O359" s="600"/>
      <c r="P359" s="600"/>
      <c r="Q359" s="600"/>
      <c r="R359" s="600"/>
      <c r="S359" s="600"/>
      <c r="T359" s="600"/>
      <c r="U359" s="600"/>
      <c r="V359" s="600"/>
      <c r="W359" s="600"/>
      <c r="X359" s="600"/>
      <c r="Y359" s="600"/>
      <c r="Z359" s="600"/>
      <c r="AA359" s="600"/>
      <c r="AB359" s="600"/>
      <c r="AC359" s="600"/>
      <c r="AD359" s="600"/>
      <c r="AE359" s="600"/>
      <c r="AF359" s="600"/>
      <c r="AG359" s="600"/>
      <c r="AH359" s="600"/>
      <c r="AI359" s="600"/>
      <c r="AJ359" s="600"/>
    </row>
    <row r="360" spans="2:36" hidden="1" x14ac:dyDescent="0.25">
      <c r="B360" s="602">
        <v>352</v>
      </c>
      <c r="C360" s="601" t="s">
        <v>1794</v>
      </c>
      <c r="D360" s="600" t="s">
        <v>1795</v>
      </c>
      <c r="E360" s="605" t="s">
        <v>1794</v>
      </c>
      <c r="F360" s="621" t="s">
        <v>1104</v>
      </c>
      <c r="G360" s="605"/>
      <c r="H360" s="600" t="s">
        <v>813</v>
      </c>
      <c r="I360" s="621">
        <v>6</v>
      </c>
      <c r="J360" s="604">
        <v>0</v>
      </c>
      <c r="K360" s="606" t="s">
        <v>2598</v>
      </c>
      <c r="L360" s="601"/>
      <c r="M360" s="601"/>
      <c r="N360" s="601"/>
      <c r="O360" s="600"/>
      <c r="P360" s="600"/>
      <c r="Q360" s="600"/>
      <c r="R360" s="600"/>
      <c r="S360" s="600"/>
      <c r="T360" s="600"/>
      <c r="U360" s="600"/>
      <c r="V360" s="600"/>
      <c r="W360" s="600"/>
      <c r="X360" s="600"/>
      <c r="Y360" s="600"/>
      <c r="Z360" s="600"/>
      <c r="AA360" s="600"/>
      <c r="AB360" s="600"/>
      <c r="AC360" s="600"/>
      <c r="AD360" s="600"/>
      <c r="AE360" s="600"/>
      <c r="AF360" s="600"/>
      <c r="AG360" s="600"/>
      <c r="AH360" s="600"/>
      <c r="AI360" s="600"/>
      <c r="AJ360" s="600"/>
    </row>
    <row r="361" spans="2:36" hidden="1" x14ac:dyDescent="0.25">
      <c r="B361" s="602">
        <v>353</v>
      </c>
      <c r="C361" s="601" t="s">
        <v>1796</v>
      </c>
      <c r="D361" s="600" t="s">
        <v>221</v>
      </c>
      <c r="E361" s="605" t="s">
        <v>2424</v>
      </c>
      <c r="F361" s="600" t="s">
        <v>1105</v>
      </c>
      <c r="G361" s="605"/>
      <c r="H361" s="600" t="s">
        <v>813</v>
      </c>
      <c r="I361" s="600">
        <v>4</v>
      </c>
      <c r="J361" s="604">
        <v>0</v>
      </c>
      <c r="K361" s="600"/>
      <c r="L361" s="601"/>
      <c r="M361" s="601"/>
      <c r="N361" s="601"/>
      <c r="O361" s="600">
        <v>10.8</v>
      </c>
      <c r="P361" s="600"/>
      <c r="Q361" s="600"/>
      <c r="R361" s="600"/>
      <c r="S361" s="600"/>
      <c r="T361" s="600"/>
      <c r="U361" s="600"/>
      <c r="V361" s="600"/>
      <c r="W361" s="600"/>
      <c r="X361" s="600"/>
      <c r="Y361" s="600"/>
      <c r="Z361" s="600"/>
      <c r="AA361" s="600"/>
      <c r="AB361" s="600"/>
      <c r="AC361" s="600"/>
      <c r="AD361" s="600"/>
      <c r="AE361" s="600"/>
      <c r="AF361" s="600"/>
      <c r="AG361" s="600"/>
      <c r="AH361" s="600"/>
      <c r="AI361" s="600"/>
      <c r="AJ361" s="600"/>
    </row>
    <row r="362" spans="2:36" hidden="1" x14ac:dyDescent="0.25">
      <c r="B362" s="602">
        <v>354</v>
      </c>
      <c r="C362" s="601" t="s">
        <v>1797</v>
      </c>
      <c r="D362" s="600" t="s">
        <v>1798</v>
      </c>
      <c r="E362" s="605" t="s">
        <v>2425</v>
      </c>
      <c r="F362" s="621" t="s">
        <v>1105</v>
      </c>
      <c r="G362" s="605"/>
      <c r="H362" s="600" t="s">
        <v>813</v>
      </c>
      <c r="I362" s="621">
        <v>6</v>
      </c>
      <c r="J362" s="604">
        <v>0</v>
      </c>
      <c r="K362" s="600"/>
      <c r="L362" s="601"/>
      <c r="M362" s="601"/>
      <c r="N362" s="601"/>
      <c r="O362" s="600">
        <v>14.4</v>
      </c>
      <c r="P362" s="600"/>
      <c r="Q362" s="600"/>
      <c r="R362" s="600"/>
      <c r="S362" s="600"/>
      <c r="T362" s="600"/>
      <c r="U362" s="600"/>
      <c r="V362" s="600"/>
      <c r="W362" s="600"/>
      <c r="X362" s="600"/>
      <c r="Y362" s="600"/>
      <c r="Z362" s="600"/>
      <c r="AA362" s="600"/>
      <c r="AB362" s="600"/>
      <c r="AC362" s="600"/>
      <c r="AD362" s="600"/>
      <c r="AE362" s="600"/>
      <c r="AF362" s="600"/>
      <c r="AG362" s="600"/>
      <c r="AH362" s="600"/>
      <c r="AI362" s="600"/>
      <c r="AJ362" s="600"/>
    </row>
    <row r="363" spans="2:36" hidden="1" x14ac:dyDescent="0.25">
      <c r="B363" s="602">
        <v>355</v>
      </c>
      <c r="C363" s="601" t="s">
        <v>2270</v>
      </c>
      <c r="D363" s="600" t="s">
        <v>2067</v>
      </c>
      <c r="E363" s="605" t="s">
        <v>2426</v>
      </c>
      <c r="F363" s="621" t="s">
        <v>1105</v>
      </c>
      <c r="G363" s="605"/>
      <c r="H363" s="600" t="s">
        <v>813</v>
      </c>
      <c r="I363" s="621">
        <v>6</v>
      </c>
      <c r="J363" s="604">
        <v>0</v>
      </c>
      <c r="K363" s="600"/>
      <c r="L363" s="601"/>
      <c r="M363" s="601"/>
      <c r="N363" s="601"/>
      <c r="O363" s="600">
        <v>14.4</v>
      </c>
      <c r="P363" s="600"/>
      <c r="Q363" s="600"/>
      <c r="R363" s="600"/>
      <c r="S363" s="600"/>
      <c r="T363" s="600"/>
      <c r="U363" s="600"/>
      <c r="V363" s="600"/>
      <c r="W363" s="600"/>
      <c r="X363" s="600"/>
      <c r="Y363" s="600"/>
      <c r="Z363" s="600"/>
      <c r="AA363" s="600"/>
      <c r="AB363" s="600"/>
      <c r="AC363" s="600"/>
      <c r="AD363" s="600"/>
      <c r="AE363" s="600"/>
      <c r="AF363" s="600"/>
      <c r="AG363" s="600"/>
      <c r="AH363" s="600"/>
      <c r="AI363" s="600"/>
      <c r="AJ363" s="600"/>
    </row>
    <row r="364" spans="2:36" hidden="1" x14ac:dyDescent="0.25">
      <c r="B364" s="602">
        <v>356</v>
      </c>
      <c r="C364" s="625" t="s">
        <v>1799</v>
      </c>
      <c r="D364" s="598" t="s">
        <v>1800</v>
      </c>
      <c r="E364" s="605" t="s">
        <v>2427</v>
      </c>
      <c r="F364" s="621" t="s">
        <v>1103</v>
      </c>
      <c r="G364" s="605"/>
      <c r="H364" s="600" t="s">
        <v>813</v>
      </c>
      <c r="I364" s="621">
        <v>6</v>
      </c>
      <c r="J364" s="604">
        <v>0</v>
      </c>
      <c r="K364" s="600"/>
      <c r="L364" s="601"/>
      <c r="M364" s="601"/>
      <c r="N364" s="601"/>
      <c r="O364" s="600">
        <v>14.4</v>
      </c>
      <c r="P364" s="600"/>
      <c r="Q364" s="600"/>
      <c r="R364" s="600"/>
      <c r="S364" s="600"/>
      <c r="T364" s="600"/>
      <c r="U364" s="600"/>
      <c r="V364" s="600"/>
      <c r="W364" s="600"/>
      <c r="X364" s="600"/>
      <c r="Y364" s="600"/>
      <c r="Z364" s="600"/>
      <c r="AA364" s="600"/>
      <c r="AB364" s="600"/>
      <c r="AC364" s="600"/>
      <c r="AD364" s="600"/>
      <c r="AE364" s="600"/>
      <c r="AF364" s="600"/>
      <c r="AG364" s="600"/>
      <c r="AH364" s="600"/>
      <c r="AI364" s="600"/>
      <c r="AJ364" s="598"/>
    </row>
    <row r="365" spans="2:36" hidden="1" x14ac:dyDescent="0.25">
      <c r="B365" s="602">
        <v>357</v>
      </c>
      <c r="C365" s="625" t="s">
        <v>1799</v>
      </c>
      <c r="D365" s="598" t="s">
        <v>1801</v>
      </c>
      <c r="E365" s="605"/>
      <c r="F365" s="600" t="s">
        <v>1791</v>
      </c>
      <c r="G365" s="605"/>
      <c r="H365" s="600" t="s">
        <v>813</v>
      </c>
      <c r="I365" s="600">
        <v>4</v>
      </c>
      <c r="J365" s="604">
        <v>0</v>
      </c>
      <c r="K365" s="600"/>
      <c r="L365" s="601"/>
      <c r="M365" s="601"/>
      <c r="N365" s="601"/>
      <c r="O365" s="600"/>
      <c r="P365" s="600"/>
      <c r="Q365" s="600"/>
      <c r="R365" s="600"/>
      <c r="S365" s="600"/>
      <c r="T365" s="600"/>
      <c r="U365" s="600"/>
      <c r="V365" s="600"/>
      <c r="W365" s="600"/>
      <c r="X365" s="600"/>
      <c r="Y365" s="600"/>
      <c r="Z365" s="600"/>
      <c r="AA365" s="600"/>
      <c r="AB365" s="600"/>
      <c r="AC365" s="600"/>
      <c r="AD365" s="600"/>
      <c r="AE365" s="600"/>
      <c r="AF365" s="600"/>
      <c r="AG365" s="600"/>
      <c r="AH365" s="600"/>
      <c r="AI365" s="600"/>
      <c r="AJ365" s="598"/>
    </row>
    <row r="366" spans="2:36" hidden="1" x14ac:dyDescent="0.25">
      <c r="B366" s="602">
        <v>358</v>
      </c>
      <c r="C366" s="601" t="s">
        <v>1802</v>
      </c>
      <c r="D366" s="405" t="s">
        <v>1803</v>
      </c>
      <c r="E366" s="605" t="s">
        <v>2660</v>
      </c>
      <c r="F366" s="600" t="s">
        <v>1105</v>
      </c>
      <c r="G366" s="605"/>
      <c r="H366" s="600" t="s">
        <v>813</v>
      </c>
      <c r="I366" s="600">
        <v>4</v>
      </c>
      <c r="J366" s="604">
        <v>0</v>
      </c>
      <c r="K366" s="600"/>
      <c r="L366" s="601"/>
      <c r="M366" s="601"/>
      <c r="N366" s="601"/>
      <c r="O366" s="600">
        <v>10.8</v>
      </c>
      <c r="P366" s="600"/>
      <c r="Q366" s="600"/>
      <c r="R366" s="600"/>
      <c r="S366" s="600"/>
      <c r="T366" s="600"/>
      <c r="U366" s="600"/>
      <c r="V366" s="600"/>
      <c r="W366" s="600"/>
      <c r="X366" s="600"/>
      <c r="Y366" s="600"/>
      <c r="Z366" s="600"/>
      <c r="AA366" s="600"/>
      <c r="AB366" s="600"/>
      <c r="AC366" s="600"/>
      <c r="AD366" s="600"/>
      <c r="AE366" s="600"/>
      <c r="AF366" s="600"/>
      <c r="AG366" s="600"/>
      <c r="AH366" s="600"/>
      <c r="AI366" s="600"/>
      <c r="AJ366" s="405"/>
    </row>
    <row r="367" spans="2:36" ht="30" hidden="1" x14ac:dyDescent="0.25">
      <c r="B367" s="602">
        <v>359</v>
      </c>
      <c r="C367" s="601" t="s">
        <v>1804</v>
      </c>
      <c r="D367" s="405" t="s">
        <v>1805</v>
      </c>
      <c r="E367" s="605" t="s">
        <v>2420</v>
      </c>
      <c r="F367" s="621" t="s">
        <v>1105</v>
      </c>
      <c r="G367" s="605"/>
      <c r="H367" s="600" t="s">
        <v>813</v>
      </c>
      <c r="I367" s="621">
        <v>6</v>
      </c>
      <c r="J367" s="604">
        <v>0</v>
      </c>
      <c r="K367" s="600"/>
      <c r="L367" s="601"/>
      <c r="M367" s="601"/>
      <c r="N367" s="601"/>
      <c r="O367" s="600">
        <v>14.4</v>
      </c>
      <c r="P367" s="600"/>
      <c r="Q367" s="600"/>
      <c r="R367" s="600"/>
      <c r="S367" s="600"/>
      <c r="T367" s="600"/>
      <c r="U367" s="600"/>
      <c r="V367" s="600"/>
      <c r="W367" s="600"/>
      <c r="X367" s="600"/>
      <c r="Y367" s="600"/>
      <c r="Z367" s="600"/>
      <c r="AA367" s="600"/>
      <c r="AB367" s="600"/>
      <c r="AC367" s="600"/>
      <c r="AD367" s="600"/>
      <c r="AE367" s="600"/>
      <c r="AF367" s="600"/>
      <c r="AG367" s="600"/>
      <c r="AH367" s="600"/>
      <c r="AI367" s="600"/>
      <c r="AJ367" s="405"/>
    </row>
    <row r="368" spans="2:36" hidden="1" x14ac:dyDescent="0.25">
      <c r="B368" s="602">
        <v>360</v>
      </c>
      <c r="C368" s="605" t="s">
        <v>1806</v>
      </c>
      <c r="D368" s="405" t="s">
        <v>1807</v>
      </c>
      <c r="E368" s="605" t="s">
        <v>2419</v>
      </c>
      <c r="F368" s="600" t="s">
        <v>1105</v>
      </c>
      <c r="G368" s="605"/>
      <c r="H368" s="600" t="s">
        <v>813</v>
      </c>
      <c r="I368" s="600">
        <v>4</v>
      </c>
      <c r="J368" s="604">
        <v>0</v>
      </c>
      <c r="K368" s="600"/>
      <c r="L368" s="601"/>
      <c r="M368" s="601"/>
      <c r="N368" s="601"/>
      <c r="O368" s="600">
        <v>10.8</v>
      </c>
      <c r="P368" s="600"/>
      <c r="Q368" s="600"/>
      <c r="R368" s="600"/>
      <c r="S368" s="600"/>
      <c r="T368" s="600"/>
      <c r="U368" s="600"/>
      <c r="V368" s="600"/>
      <c r="W368" s="600"/>
      <c r="X368" s="600"/>
      <c r="Y368" s="600"/>
      <c r="Z368" s="600"/>
      <c r="AA368" s="600"/>
      <c r="AB368" s="600"/>
      <c r="AC368" s="600"/>
      <c r="AD368" s="600"/>
      <c r="AE368" s="600"/>
      <c r="AF368" s="600"/>
      <c r="AG368" s="600"/>
      <c r="AH368" s="600"/>
      <c r="AI368" s="600"/>
      <c r="AJ368" s="405"/>
    </row>
    <row r="369" spans="1:36" hidden="1" x14ac:dyDescent="0.25">
      <c r="B369" s="602">
        <v>361</v>
      </c>
      <c r="C369" s="601" t="s">
        <v>1808</v>
      </c>
      <c r="D369" s="600" t="s">
        <v>1809</v>
      </c>
      <c r="E369" s="605" t="s">
        <v>2659</v>
      </c>
      <c r="F369" s="600" t="s">
        <v>1105</v>
      </c>
      <c r="G369" s="605"/>
      <c r="H369" s="600" t="s">
        <v>813</v>
      </c>
      <c r="I369" s="600">
        <v>4</v>
      </c>
      <c r="J369" s="604">
        <v>0</v>
      </c>
      <c r="K369" s="600"/>
      <c r="L369" s="601"/>
      <c r="M369" s="601"/>
      <c r="N369" s="601"/>
      <c r="O369" s="600">
        <v>10.8</v>
      </c>
      <c r="P369" s="600"/>
      <c r="Q369" s="600"/>
      <c r="R369" s="600"/>
      <c r="S369" s="600"/>
      <c r="T369" s="600"/>
      <c r="U369" s="600"/>
      <c r="V369" s="600"/>
      <c r="W369" s="600"/>
      <c r="X369" s="600"/>
      <c r="Y369" s="600"/>
      <c r="Z369" s="600"/>
      <c r="AA369" s="600"/>
      <c r="AB369" s="600"/>
      <c r="AC369" s="600"/>
      <c r="AD369" s="600"/>
      <c r="AE369" s="600"/>
      <c r="AF369" s="600"/>
      <c r="AG369" s="600"/>
      <c r="AH369" s="600"/>
      <c r="AI369" s="600"/>
      <c r="AJ369" s="600"/>
    </row>
    <row r="370" spans="1:36" hidden="1" x14ac:dyDescent="0.25">
      <c r="B370" s="602">
        <v>362</v>
      </c>
      <c r="C370" s="601" t="s">
        <v>1810</v>
      </c>
      <c r="D370" s="600" t="s">
        <v>1811</v>
      </c>
      <c r="E370" s="605" t="s">
        <v>2418</v>
      </c>
      <c r="F370" s="600" t="s">
        <v>1105</v>
      </c>
      <c r="G370" s="605"/>
      <c r="H370" s="600" t="s">
        <v>813</v>
      </c>
      <c r="I370" s="600">
        <v>4</v>
      </c>
      <c r="J370" s="604">
        <v>0</v>
      </c>
      <c r="K370" s="600"/>
      <c r="L370" s="601"/>
      <c r="M370" s="601"/>
      <c r="N370" s="601">
        <v>0</v>
      </c>
      <c r="O370" s="600">
        <v>10.8</v>
      </c>
      <c r="P370" s="600"/>
      <c r="Q370" s="600"/>
      <c r="R370" s="600"/>
      <c r="S370" s="600"/>
      <c r="T370" s="600"/>
      <c r="U370" s="600"/>
      <c r="V370" s="600"/>
      <c r="W370" s="600"/>
      <c r="X370" s="600"/>
      <c r="Y370" s="600"/>
      <c r="Z370" s="600"/>
      <c r="AA370" s="600"/>
      <c r="AB370" s="600"/>
      <c r="AC370" s="600"/>
      <c r="AD370" s="600"/>
      <c r="AE370" s="600"/>
      <c r="AF370" s="600"/>
      <c r="AG370" s="600"/>
      <c r="AH370" s="600"/>
      <c r="AI370" s="600"/>
      <c r="AJ370" s="600"/>
    </row>
    <row r="371" spans="1:36" hidden="1" x14ac:dyDescent="0.25">
      <c r="B371" s="602">
        <v>363</v>
      </c>
      <c r="C371" s="601" t="s">
        <v>1812</v>
      </c>
      <c r="D371" s="405" t="s">
        <v>1813</v>
      </c>
      <c r="E371" s="605" t="s">
        <v>2417</v>
      </c>
      <c r="F371" s="600" t="s">
        <v>1105</v>
      </c>
      <c r="G371" s="605"/>
      <c r="H371" s="600" t="s">
        <v>813</v>
      </c>
      <c r="I371" s="600">
        <v>4</v>
      </c>
      <c r="J371" s="604">
        <v>0</v>
      </c>
      <c r="K371" s="600"/>
      <c r="L371" s="601"/>
      <c r="M371" s="601"/>
      <c r="N371" s="601"/>
      <c r="O371" s="600">
        <v>10.8</v>
      </c>
      <c r="P371" s="600"/>
      <c r="Q371" s="600"/>
      <c r="R371" s="600"/>
      <c r="S371" s="600"/>
      <c r="T371" s="600"/>
      <c r="U371" s="600"/>
      <c r="V371" s="600"/>
      <c r="W371" s="600"/>
      <c r="X371" s="600"/>
      <c r="Y371" s="600"/>
      <c r="Z371" s="600"/>
      <c r="AA371" s="600"/>
      <c r="AB371" s="600"/>
      <c r="AC371" s="600"/>
      <c r="AD371" s="600"/>
      <c r="AE371" s="600"/>
      <c r="AF371" s="600"/>
      <c r="AG371" s="600"/>
      <c r="AH371" s="600"/>
      <c r="AI371" s="600"/>
      <c r="AJ371" s="405"/>
    </row>
    <row r="372" spans="1:36" ht="45" hidden="1" x14ac:dyDescent="0.25">
      <c r="B372" s="602">
        <v>364</v>
      </c>
      <c r="C372" s="601" t="s">
        <v>1814</v>
      </c>
      <c r="D372" s="600" t="s">
        <v>1815</v>
      </c>
      <c r="E372" s="605" t="s">
        <v>2416</v>
      </c>
      <c r="F372" s="621" t="s">
        <v>1105</v>
      </c>
      <c r="G372" s="605"/>
      <c r="H372" s="600" t="s">
        <v>813</v>
      </c>
      <c r="I372" s="621">
        <v>6</v>
      </c>
      <c r="J372" s="604">
        <v>0</v>
      </c>
      <c r="K372" s="600"/>
      <c r="L372" s="601"/>
      <c r="M372" s="601"/>
      <c r="N372" s="601" t="s">
        <v>2274</v>
      </c>
      <c r="O372" s="600">
        <v>14.4</v>
      </c>
      <c r="P372" s="600"/>
      <c r="Q372" s="600"/>
      <c r="R372" s="600"/>
      <c r="S372" s="600"/>
      <c r="T372" s="600"/>
      <c r="U372" s="600"/>
      <c r="V372" s="600"/>
      <c r="W372" s="600"/>
      <c r="X372" s="600"/>
      <c r="Y372" s="600"/>
      <c r="Z372" s="600"/>
      <c r="AA372" s="600"/>
      <c r="AB372" s="600"/>
      <c r="AC372" s="600"/>
      <c r="AD372" s="600"/>
      <c r="AE372" s="600"/>
      <c r="AF372" s="600"/>
      <c r="AG372" s="600"/>
      <c r="AH372" s="600"/>
      <c r="AI372" s="600"/>
      <c r="AJ372" s="600"/>
    </row>
    <row r="373" spans="1:36" hidden="1" x14ac:dyDescent="0.25">
      <c r="B373" s="602">
        <v>365</v>
      </c>
      <c r="C373" s="601" t="s">
        <v>1816</v>
      </c>
      <c r="D373" s="600" t="s">
        <v>1817</v>
      </c>
      <c r="E373" s="605" t="s">
        <v>2415</v>
      </c>
      <c r="F373" s="600" t="s">
        <v>1105</v>
      </c>
      <c r="G373" s="605"/>
      <c r="H373" s="600" t="s">
        <v>813</v>
      </c>
      <c r="I373" s="600">
        <v>4</v>
      </c>
      <c r="J373" s="604">
        <v>0</v>
      </c>
      <c r="K373" s="600"/>
      <c r="L373" s="601"/>
      <c r="M373" s="601"/>
      <c r="N373" s="601"/>
      <c r="O373" s="600">
        <v>10.8</v>
      </c>
      <c r="P373" s="600"/>
      <c r="Q373" s="600"/>
      <c r="R373" s="600"/>
      <c r="S373" s="600"/>
      <c r="T373" s="600"/>
      <c r="U373" s="600"/>
      <c r="V373" s="600"/>
      <c r="W373" s="600"/>
      <c r="X373" s="600"/>
      <c r="Y373" s="600"/>
      <c r="Z373" s="600"/>
      <c r="AA373" s="600"/>
      <c r="AB373" s="600"/>
      <c r="AC373" s="600"/>
      <c r="AD373" s="600"/>
      <c r="AE373" s="600"/>
      <c r="AF373" s="600"/>
      <c r="AG373" s="600"/>
      <c r="AH373" s="600"/>
      <c r="AI373" s="600"/>
      <c r="AJ373" s="600"/>
    </row>
    <row r="374" spans="1:36" ht="30" hidden="1" x14ac:dyDescent="0.25">
      <c r="B374" s="602">
        <v>366</v>
      </c>
      <c r="C374" s="601" t="s">
        <v>2275</v>
      </c>
      <c r="D374" s="600" t="s">
        <v>1818</v>
      </c>
      <c r="E374" s="605" t="s">
        <v>2414</v>
      </c>
      <c r="F374" s="600" t="s">
        <v>1105</v>
      </c>
      <c r="G374" s="605"/>
      <c r="H374" s="600" t="s">
        <v>813</v>
      </c>
      <c r="I374" s="600">
        <v>4</v>
      </c>
      <c r="J374" s="604">
        <v>0</v>
      </c>
      <c r="K374" s="600"/>
      <c r="L374" s="601"/>
      <c r="M374" s="601"/>
      <c r="N374" s="601"/>
      <c r="O374" s="600">
        <v>10.8</v>
      </c>
      <c r="P374" s="600"/>
      <c r="Q374" s="600"/>
      <c r="R374" s="600"/>
      <c r="S374" s="600"/>
      <c r="T374" s="600"/>
      <c r="U374" s="600"/>
      <c r="V374" s="600"/>
      <c r="W374" s="600"/>
      <c r="X374" s="600"/>
      <c r="Y374" s="600"/>
      <c r="Z374" s="600"/>
      <c r="AA374" s="600"/>
      <c r="AB374" s="600"/>
      <c r="AC374" s="600"/>
      <c r="AD374" s="600"/>
      <c r="AE374" s="600"/>
      <c r="AF374" s="600"/>
      <c r="AG374" s="600"/>
      <c r="AH374" s="600"/>
      <c r="AI374" s="600"/>
      <c r="AJ374" s="600"/>
    </row>
    <row r="375" spans="1:36" hidden="1" x14ac:dyDescent="0.25">
      <c r="A375" t="s">
        <v>2263</v>
      </c>
      <c r="B375" s="602">
        <v>367</v>
      </c>
      <c r="C375" s="619" t="s">
        <v>6377</v>
      </c>
      <c r="D375" s="600" t="s">
        <v>1819</v>
      </c>
      <c r="E375" s="605" t="s">
        <v>2413</v>
      </c>
      <c r="F375" s="600" t="s">
        <v>1105</v>
      </c>
      <c r="G375" s="605"/>
      <c r="H375" s="600" t="s">
        <v>813</v>
      </c>
      <c r="I375" s="600">
        <v>4</v>
      </c>
      <c r="J375" s="604">
        <v>0</v>
      </c>
      <c r="K375" s="600"/>
      <c r="L375" s="601"/>
      <c r="M375" s="601"/>
      <c r="N375" s="601"/>
      <c r="O375" s="600">
        <v>10.8</v>
      </c>
      <c r="P375" s="600"/>
      <c r="Q375" s="600"/>
      <c r="R375" s="600"/>
      <c r="S375" s="600"/>
      <c r="T375" s="600"/>
      <c r="U375" s="600"/>
      <c r="V375" s="600"/>
      <c r="W375" s="600"/>
      <c r="X375" s="600"/>
      <c r="Y375" s="600"/>
      <c r="Z375" s="600"/>
      <c r="AA375" s="600"/>
      <c r="AB375" s="600"/>
      <c r="AC375" s="600"/>
      <c r="AD375" s="600"/>
      <c r="AE375" s="600"/>
      <c r="AF375" s="600"/>
      <c r="AG375" s="600"/>
      <c r="AH375" s="600"/>
      <c r="AI375" s="600"/>
      <c r="AJ375" s="600"/>
    </row>
    <row r="376" spans="1:36" hidden="1" x14ac:dyDescent="0.25">
      <c r="B376" s="602">
        <v>368</v>
      </c>
      <c r="C376" s="601" t="s">
        <v>1820</v>
      </c>
      <c r="D376" s="600" t="s">
        <v>2221</v>
      </c>
      <c r="E376" s="605" t="s">
        <v>2412</v>
      </c>
      <c r="F376" s="621" t="s">
        <v>1105</v>
      </c>
      <c r="G376" s="605"/>
      <c r="H376" s="600" t="s">
        <v>813</v>
      </c>
      <c r="I376" s="600" t="s">
        <v>6372</v>
      </c>
      <c r="J376" s="604">
        <v>0</v>
      </c>
      <c r="K376" s="600"/>
      <c r="L376" s="601"/>
      <c r="M376" s="601"/>
      <c r="N376" s="601"/>
      <c r="O376" s="600">
        <v>14.4</v>
      </c>
      <c r="P376" s="600"/>
      <c r="Q376" s="600"/>
      <c r="R376" s="600"/>
      <c r="S376" s="600"/>
      <c r="T376" s="600"/>
      <c r="U376" s="600"/>
      <c r="V376" s="600"/>
      <c r="W376" s="600"/>
      <c r="X376" s="600"/>
      <c r="Y376" s="600"/>
      <c r="Z376" s="600"/>
      <c r="AA376" s="600"/>
      <c r="AB376" s="600"/>
      <c r="AC376" s="600"/>
      <c r="AD376" s="600"/>
      <c r="AE376" s="600"/>
      <c r="AF376" s="600"/>
      <c r="AG376" s="600"/>
      <c r="AH376" s="600"/>
      <c r="AI376" s="600"/>
      <c r="AJ376" s="600"/>
    </row>
    <row r="377" spans="1:36" hidden="1" x14ac:dyDescent="0.25">
      <c r="B377" s="602">
        <v>369</v>
      </c>
      <c r="C377" s="605" t="s">
        <v>2728</v>
      </c>
      <c r="D377" s="405" t="s">
        <v>140</v>
      </c>
      <c r="E377" s="605" t="s">
        <v>2411</v>
      </c>
      <c r="F377" s="600" t="s">
        <v>1105</v>
      </c>
      <c r="G377" s="605"/>
      <c r="H377" s="600" t="s">
        <v>813</v>
      </c>
      <c r="I377" s="600">
        <v>4</v>
      </c>
      <c r="J377" s="604">
        <v>0</v>
      </c>
      <c r="K377" s="600"/>
      <c r="L377" s="601"/>
      <c r="M377" s="601"/>
      <c r="N377" s="601"/>
      <c r="O377" s="600">
        <v>10.8</v>
      </c>
      <c r="P377" s="600"/>
      <c r="Q377" s="600"/>
      <c r="R377" s="600"/>
      <c r="S377" s="600"/>
      <c r="T377" s="600"/>
      <c r="U377" s="600"/>
      <c r="V377" s="600"/>
      <c r="W377" s="600"/>
      <c r="X377" s="600"/>
      <c r="Y377" s="600"/>
      <c r="Z377" s="600"/>
      <c r="AA377" s="600"/>
      <c r="AB377" s="600"/>
      <c r="AC377" s="600"/>
      <c r="AD377" s="600"/>
      <c r="AE377" s="600"/>
      <c r="AF377" s="600"/>
      <c r="AG377" s="600"/>
      <c r="AH377" s="600"/>
      <c r="AI377" s="600"/>
      <c r="AJ377" s="405"/>
    </row>
    <row r="378" spans="1:36" hidden="1" x14ac:dyDescent="0.25">
      <c r="B378" s="602">
        <v>370</v>
      </c>
      <c r="C378" s="624" t="s">
        <v>2322</v>
      </c>
      <c r="D378" s="600" t="s">
        <v>2063</v>
      </c>
      <c r="E378" s="605" t="s">
        <v>2658</v>
      </c>
      <c r="F378" s="621" t="s">
        <v>1105</v>
      </c>
      <c r="G378" s="605"/>
      <c r="H378" s="600" t="s">
        <v>813</v>
      </c>
      <c r="I378" s="621">
        <v>6</v>
      </c>
      <c r="J378" s="604">
        <v>0</v>
      </c>
      <c r="K378" s="600"/>
      <c r="L378" s="601"/>
      <c r="M378" s="601"/>
      <c r="N378" s="601"/>
      <c r="O378" s="600">
        <v>14.4</v>
      </c>
      <c r="P378" s="600"/>
      <c r="Q378" s="600"/>
      <c r="R378" s="600"/>
      <c r="S378" s="600"/>
      <c r="T378" s="600"/>
      <c r="U378" s="600"/>
      <c r="V378" s="600"/>
      <c r="W378" s="600"/>
      <c r="X378" s="600"/>
      <c r="Y378" s="600"/>
      <c r="Z378" s="600"/>
      <c r="AA378" s="600"/>
      <c r="AB378" s="600"/>
      <c r="AC378" s="600"/>
      <c r="AD378" s="600"/>
      <c r="AE378" s="600"/>
      <c r="AF378" s="600"/>
      <c r="AG378" s="600"/>
      <c r="AH378" s="600"/>
      <c r="AI378" s="600"/>
      <c r="AJ378" s="600"/>
    </row>
    <row r="379" spans="1:36" hidden="1" x14ac:dyDescent="0.25">
      <c r="B379" s="602">
        <v>371</v>
      </c>
      <c r="C379" s="624" t="s">
        <v>2062</v>
      </c>
      <c r="D379" s="600" t="s">
        <v>2064</v>
      </c>
      <c r="E379" s="605" t="s">
        <v>2410</v>
      </c>
      <c r="F379" s="600" t="s">
        <v>1105</v>
      </c>
      <c r="G379" s="605"/>
      <c r="H379" s="600" t="s">
        <v>813</v>
      </c>
      <c r="I379" s="600">
        <v>4</v>
      </c>
      <c r="J379" s="604">
        <v>0</v>
      </c>
      <c r="K379" s="600"/>
      <c r="L379" s="601"/>
      <c r="M379" s="601"/>
      <c r="N379" s="601" t="s">
        <v>2323</v>
      </c>
      <c r="O379" s="600">
        <v>10.8</v>
      </c>
      <c r="P379" s="600"/>
      <c r="Q379" s="600"/>
      <c r="R379" s="600"/>
      <c r="S379" s="600"/>
      <c r="T379" s="600"/>
      <c r="U379" s="600"/>
      <c r="V379" s="600"/>
      <c r="W379" s="600"/>
      <c r="X379" s="600"/>
      <c r="Y379" s="600"/>
      <c r="Z379" s="600"/>
      <c r="AA379" s="600"/>
      <c r="AB379" s="600"/>
      <c r="AC379" s="600"/>
      <c r="AD379" s="600"/>
      <c r="AE379" s="600"/>
      <c r="AF379" s="600"/>
      <c r="AG379" s="600"/>
      <c r="AH379" s="600"/>
      <c r="AI379" s="600"/>
      <c r="AJ379" s="600"/>
    </row>
    <row r="380" spans="1:36" ht="30" hidden="1" x14ac:dyDescent="0.25">
      <c r="B380" s="602">
        <v>372</v>
      </c>
      <c r="C380" s="601" t="s">
        <v>1821</v>
      </c>
      <c r="D380" s="600" t="s">
        <v>1822</v>
      </c>
      <c r="E380" s="605" t="s">
        <v>2409</v>
      </c>
      <c r="F380" s="621" t="s">
        <v>1105</v>
      </c>
      <c r="G380" s="605"/>
      <c r="H380" s="600" t="s">
        <v>813</v>
      </c>
      <c r="I380" s="621">
        <v>6</v>
      </c>
      <c r="J380" s="604">
        <v>0</v>
      </c>
      <c r="K380" s="600"/>
      <c r="L380" s="601"/>
      <c r="M380" s="601"/>
      <c r="N380" s="601"/>
      <c r="O380" s="600">
        <v>14.4</v>
      </c>
      <c r="P380" s="600"/>
      <c r="Q380" s="600"/>
      <c r="R380" s="600"/>
      <c r="S380" s="600"/>
      <c r="T380" s="600"/>
      <c r="U380" s="600"/>
      <c r="V380" s="600"/>
      <c r="W380" s="600"/>
      <c r="X380" s="600"/>
      <c r="Y380" s="600"/>
      <c r="Z380" s="600"/>
      <c r="AA380" s="600"/>
      <c r="AB380" s="600"/>
      <c r="AC380" s="600"/>
      <c r="AD380" s="600"/>
      <c r="AE380" s="600"/>
      <c r="AF380" s="600"/>
      <c r="AG380" s="600"/>
      <c r="AH380" s="600"/>
      <c r="AI380" s="600"/>
      <c r="AJ380" s="600"/>
    </row>
    <row r="381" spans="1:36" hidden="1" x14ac:dyDescent="0.25">
      <c r="B381" s="602">
        <v>373</v>
      </c>
      <c r="C381" s="601" t="s">
        <v>1823</v>
      </c>
      <c r="D381" s="600" t="s">
        <v>1824</v>
      </c>
      <c r="E381" s="605"/>
      <c r="F381" s="621" t="s">
        <v>1104</v>
      </c>
      <c r="G381" s="605"/>
      <c r="H381" s="600" t="s">
        <v>813</v>
      </c>
      <c r="I381" s="621">
        <v>6</v>
      </c>
      <c r="J381" s="604">
        <v>0</v>
      </c>
      <c r="K381" s="600"/>
      <c r="L381" s="601"/>
      <c r="M381" s="601"/>
      <c r="N381" s="601"/>
      <c r="O381" s="600"/>
      <c r="P381" s="600"/>
      <c r="Q381" s="600"/>
      <c r="R381" s="600"/>
      <c r="S381" s="600"/>
      <c r="T381" s="600"/>
      <c r="U381" s="600"/>
      <c r="V381" s="600"/>
      <c r="W381" s="600"/>
      <c r="X381" s="600"/>
      <c r="Y381" s="600"/>
      <c r="Z381" s="600"/>
      <c r="AA381" s="600"/>
      <c r="AB381" s="600"/>
      <c r="AC381" s="600"/>
      <c r="AD381" s="600"/>
      <c r="AE381" s="600"/>
      <c r="AF381" s="600"/>
      <c r="AG381" s="600"/>
      <c r="AH381" s="600"/>
      <c r="AI381" s="600"/>
      <c r="AJ381" s="600"/>
    </row>
    <row r="382" spans="1:36" hidden="1" x14ac:dyDescent="0.25">
      <c r="B382" s="602">
        <v>374</v>
      </c>
      <c r="C382" s="601" t="s">
        <v>1825</v>
      </c>
      <c r="D382" s="600" t="s">
        <v>1826</v>
      </c>
      <c r="E382" s="605"/>
      <c r="F382" s="621" t="s">
        <v>1104</v>
      </c>
      <c r="G382" s="605"/>
      <c r="H382" s="600" t="s">
        <v>813</v>
      </c>
      <c r="I382" s="621">
        <v>6</v>
      </c>
      <c r="J382" s="604">
        <v>0</v>
      </c>
      <c r="K382" s="600"/>
      <c r="L382" s="601"/>
      <c r="M382" s="601"/>
      <c r="N382" s="601"/>
      <c r="O382" s="600"/>
      <c r="P382" s="600"/>
      <c r="Q382" s="600"/>
      <c r="R382" s="600"/>
      <c r="S382" s="600"/>
      <c r="T382" s="600"/>
      <c r="U382" s="600"/>
      <c r="V382" s="600"/>
      <c r="W382" s="600"/>
      <c r="X382" s="600"/>
      <c r="Y382" s="600"/>
      <c r="Z382" s="600"/>
      <c r="AA382" s="600"/>
      <c r="AB382" s="600"/>
      <c r="AC382" s="600"/>
      <c r="AD382" s="600"/>
      <c r="AE382" s="600"/>
      <c r="AF382" s="600"/>
      <c r="AG382" s="600"/>
      <c r="AH382" s="600"/>
      <c r="AI382" s="600"/>
      <c r="AJ382" s="600"/>
    </row>
    <row r="383" spans="1:36" hidden="1" x14ac:dyDescent="0.25">
      <c r="B383" s="602">
        <v>375</v>
      </c>
      <c r="C383" s="624" t="s">
        <v>1827</v>
      </c>
      <c r="D383" s="598" t="s">
        <v>1828</v>
      </c>
      <c r="E383" s="605"/>
      <c r="F383" s="621" t="s">
        <v>1104</v>
      </c>
      <c r="G383" s="605"/>
      <c r="H383" s="600" t="s">
        <v>813</v>
      </c>
      <c r="I383" s="621">
        <v>6</v>
      </c>
      <c r="J383" s="604">
        <v>0</v>
      </c>
      <c r="K383" s="600"/>
      <c r="L383" s="601"/>
      <c r="M383" s="601"/>
      <c r="N383" s="601"/>
      <c r="O383" s="600"/>
      <c r="P383" s="600"/>
      <c r="Q383" s="600"/>
      <c r="R383" s="600"/>
      <c r="S383" s="600"/>
      <c r="T383" s="600"/>
      <c r="U383" s="600"/>
      <c r="V383" s="600"/>
      <c r="W383" s="600"/>
      <c r="X383" s="600"/>
      <c r="Y383" s="600"/>
      <c r="Z383" s="600"/>
      <c r="AA383" s="600"/>
      <c r="AB383" s="600"/>
      <c r="AC383" s="600"/>
      <c r="AD383" s="600"/>
      <c r="AE383" s="600"/>
      <c r="AF383" s="600"/>
      <c r="AG383" s="600"/>
      <c r="AH383" s="600"/>
      <c r="AI383" s="600"/>
      <c r="AJ383" s="598"/>
    </row>
    <row r="384" spans="1:36" hidden="1" x14ac:dyDescent="0.25">
      <c r="B384" s="602">
        <v>376</v>
      </c>
      <c r="C384" s="601" t="s">
        <v>2065</v>
      </c>
      <c r="D384" s="405" t="s">
        <v>2324</v>
      </c>
      <c r="E384" s="605"/>
      <c r="F384" s="600" t="s">
        <v>1791</v>
      </c>
      <c r="G384" s="605"/>
      <c r="H384" s="600" t="s">
        <v>813</v>
      </c>
      <c r="I384" s="600">
        <v>4</v>
      </c>
      <c r="J384" s="604">
        <v>0</v>
      </c>
      <c r="K384" s="600"/>
      <c r="L384" s="601"/>
      <c r="M384" s="601"/>
      <c r="N384" s="601"/>
      <c r="O384" s="600"/>
      <c r="P384" s="600"/>
      <c r="Q384" s="600"/>
      <c r="R384" s="600"/>
      <c r="S384" s="600"/>
      <c r="T384" s="600"/>
      <c r="U384" s="600"/>
      <c r="V384" s="600"/>
      <c r="W384" s="600"/>
      <c r="X384" s="600"/>
      <c r="Y384" s="600"/>
      <c r="Z384" s="600"/>
      <c r="AA384" s="600"/>
      <c r="AB384" s="600"/>
      <c r="AC384" s="600"/>
      <c r="AD384" s="600"/>
      <c r="AE384" s="600"/>
      <c r="AF384" s="600"/>
      <c r="AG384" s="600"/>
      <c r="AH384" s="600"/>
      <c r="AI384" s="600"/>
      <c r="AJ384" s="405"/>
    </row>
    <row r="385" spans="2:36" hidden="1" x14ac:dyDescent="0.25">
      <c r="B385" s="602">
        <v>377</v>
      </c>
      <c r="C385" s="601" t="s">
        <v>2065</v>
      </c>
      <c r="D385" s="405" t="s">
        <v>2324</v>
      </c>
      <c r="E385" s="605" t="s">
        <v>2403</v>
      </c>
      <c r="F385" s="600" t="s">
        <v>1105</v>
      </c>
      <c r="G385" s="605"/>
      <c r="H385" s="600" t="s">
        <v>813</v>
      </c>
      <c r="I385" s="600">
        <v>6</v>
      </c>
      <c r="J385" s="604">
        <v>0</v>
      </c>
      <c r="K385" s="600"/>
      <c r="L385" s="601"/>
      <c r="M385" s="601"/>
      <c r="N385" s="601"/>
      <c r="O385" s="600">
        <v>14.4</v>
      </c>
      <c r="P385" s="600"/>
      <c r="Q385" s="600"/>
      <c r="R385" s="600"/>
      <c r="S385" s="600"/>
      <c r="T385" s="600"/>
      <c r="U385" s="600"/>
      <c r="V385" s="600"/>
      <c r="W385" s="600"/>
      <c r="X385" s="600"/>
      <c r="Y385" s="600"/>
      <c r="Z385" s="600"/>
      <c r="AA385" s="600"/>
      <c r="AB385" s="600"/>
      <c r="AC385" s="600"/>
      <c r="AD385" s="600"/>
      <c r="AE385" s="600"/>
      <c r="AF385" s="600"/>
      <c r="AG385" s="600"/>
      <c r="AH385" s="600"/>
      <c r="AI385" s="600"/>
      <c r="AJ385" s="405"/>
    </row>
    <row r="386" spans="2:36" hidden="1" x14ac:dyDescent="0.25">
      <c r="B386" s="602">
        <v>378</v>
      </c>
      <c r="C386" s="619" t="s">
        <v>1829</v>
      </c>
      <c r="D386" s="598" t="s">
        <v>1830</v>
      </c>
      <c r="E386" s="605" t="s">
        <v>2402</v>
      </c>
      <c r="F386" s="600" t="s">
        <v>1105</v>
      </c>
      <c r="G386" s="605"/>
      <c r="H386" s="600" t="s">
        <v>813</v>
      </c>
      <c r="I386" s="600">
        <v>4</v>
      </c>
      <c r="J386" s="604">
        <v>0</v>
      </c>
      <c r="K386" s="600"/>
      <c r="L386" s="605"/>
      <c r="M386" s="605"/>
      <c r="N386" s="601"/>
      <c r="O386" s="600">
        <v>10.8</v>
      </c>
      <c r="P386" s="600"/>
      <c r="Q386" s="600"/>
      <c r="R386" s="600"/>
      <c r="S386" s="600"/>
      <c r="T386" s="600"/>
      <c r="U386" s="600"/>
      <c r="V386" s="600"/>
      <c r="W386" s="600"/>
      <c r="X386" s="600"/>
      <c r="Y386" s="600"/>
      <c r="Z386" s="600"/>
      <c r="AA386" s="600"/>
      <c r="AB386" s="600"/>
      <c r="AC386" s="600"/>
      <c r="AD386" s="600"/>
      <c r="AE386" s="600"/>
      <c r="AF386" s="600"/>
      <c r="AG386" s="600"/>
      <c r="AH386" s="600"/>
      <c r="AI386" s="600"/>
      <c r="AJ386" s="598"/>
    </row>
    <row r="387" spans="2:36" hidden="1" x14ac:dyDescent="0.25">
      <c r="B387" s="602">
        <v>379</v>
      </c>
      <c r="C387" s="619" t="s">
        <v>1831</v>
      </c>
      <c r="D387" s="598" t="s">
        <v>1832</v>
      </c>
      <c r="E387" s="605" t="s">
        <v>2402</v>
      </c>
      <c r="F387" s="600" t="s">
        <v>1105</v>
      </c>
      <c r="G387" s="605"/>
      <c r="H387" s="600" t="s">
        <v>813</v>
      </c>
      <c r="I387" s="600">
        <v>4</v>
      </c>
      <c r="J387" s="604">
        <v>0</v>
      </c>
      <c r="K387" s="600"/>
      <c r="L387" s="605"/>
      <c r="M387" s="605"/>
      <c r="N387" s="601"/>
      <c r="O387" s="600">
        <v>10.8</v>
      </c>
      <c r="P387" s="600"/>
      <c r="Q387" s="600"/>
      <c r="R387" s="600"/>
      <c r="S387" s="600"/>
      <c r="T387" s="600"/>
      <c r="U387" s="600"/>
      <c r="V387" s="600"/>
      <c r="W387" s="600"/>
      <c r="X387" s="600"/>
      <c r="Y387" s="600"/>
      <c r="Z387" s="600"/>
      <c r="AA387" s="600"/>
      <c r="AB387" s="600"/>
      <c r="AC387" s="600"/>
      <c r="AD387" s="600"/>
      <c r="AE387" s="600"/>
      <c r="AF387" s="600"/>
      <c r="AG387" s="600"/>
      <c r="AH387" s="600"/>
      <c r="AI387" s="600"/>
      <c r="AJ387" s="598"/>
    </row>
    <row r="388" spans="2:36" hidden="1" x14ac:dyDescent="0.25">
      <c r="B388" s="602">
        <v>380</v>
      </c>
      <c r="C388" s="619" t="s">
        <v>1833</v>
      </c>
      <c r="D388" s="598" t="s">
        <v>1834</v>
      </c>
      <c r="E388" s="605"/>
      <c r="F388" s="600" t="s">
        <v>1105</v>
      </c>
      <c r="G388" s="605"/>
      <c r="H388" s="600" t="s">
        <v>813</v>
      </c>
      <c r="I388" s="600">
        <v>6</v>
      </c>
      <c r="J388" s="604">
        <v>0</v>
      </c>
      <c r="K388" s="600"/>
      <c r="L388" s="601"/>
      <c r="M388" s="601"/>
      <c r="N388" s="601"/>
      <c r="O388" s="600">
        <v>14.4</v>
      </c>
      <c r="P388" s="600"/>
      <c r="Q388" s="600"/>
      <c r="R388" s="600"/>
      <c r="S388" s="600"/>
      <c r="T388" s="600"/>
      <c r="U388" s="600"/>
      <c r="V388" s="600"/>
      <c r="W388" s="600"/>
      <c r="X388" s="600"/>
      <c r="Y388" s="600"/>
      <c r="Z388" s="600"/>
      <c r="AA388" s="600"/>
      <c r="AB388" s="600"/>
      <c r="AC388" s="600"/>
      <c r="AD388" s="600"/>
      <c r="AE388" s="600"/>
      <c r="AF388" s="600"/>
      <c r="AG388" s="600"/>
      <c r="AH388" s="600"/>
      <c r="AI388" s="600"/>
      <c r="AJ388" s="598"/>
    </row>
    <row r="389" spans="2:36" hidden="1" x14ac:dyDescent="0.25">
      <c r="B389" s="602">
        <v>381</v>
      </c>
      <c r="C389" s="601" t="s">
        <v>1835</v>
      </c>
      <c r="D389" s="600" t="s">
        <v>1836</v>
      </c>
      <c r="E389" s="605" t="s">
        <v>1835</v>
      </c>
      <c r="F389" s="600" t="s">
        <v>1104</v>
      </c>
      <c r="G389" s="605"/>
      <c r="H389" s="600" t="s">
        <v>813</v>
      </c>
      <c r="I389" s="600">
        <v>6</v>
      </c>
      <c r="J389" s="604">
        <v>0</v>
      </c>
      <c r="K389" s="606" t="s">
        <v>2598</v>
      </c>
      <c r="L389" s="601"/>
      <c r="M389" s="601"/>
      <c r="N389" s="638" t="s">
        <v>2599</v>
      </c>
      <c r="O389" s="600"/>
      <c r="P389" s="600"/>
      <c r="Q389" s="600"/>
      <c r="R389" s="600"/>
      <c r="S389" s="600"/>
      <c r="T389" s="600"/>
      <c r="U389" s="600"/>
      <c r="V389" s="600"/>
      <c r="W389" s="600"/>
      <c r="X389" s="600"/>
      <c r="Y389" s="600"/>
      <c r="Z389" s="600"/>
      <c r="AA389" s="600"/>
      <c r="AB389" s="600"/>
      <c r="AC389" s="600"/>
      <c r="AD389" s="600"/>
      <c r="AE389" s="600"/>
      <c r="AF389" s="600"/>
      <c r="AG389" s="600"/>
      <c r="AH389" s="600"/>
      <c r="AI389" s="600"/>
      <c r="AJ389" s="600"/>
    </row>
    <row r="390" spans="2:36" ht="30" hidden="1" x14ac:dyDescent="0.25">
      <c r="B390" s="602">
        <v>382</v>
      </c>
      <c r="C390" s="601" t="s">
        <v>1837</v>
      </c>
      <c r="D390" s="600" t="s">
        <v>1838</v>
      </c>
      <c r="E390" s="605" t="s">
        <v>2452</v>
      </c>
      <c r="F390" s="600" t="s">
        <v>1105</v>
      </c>
      <c r="G390" s="605"/>
      <c r="H390" s="600" t="s">
        <v>813</v>
      </c>
      <c r="I390" s="600">
        <v>4</v>
      </c>
      <c r="J390" s="604">
        <v>0</v>
      </c>
      <c r="K390" s="600"/>
      <c r="L390" s="601"/>
      <c r="M390" s="601"/>
      <c r="N390" s="601"/>
      <c r="O390" s="600">
        <v>10.8</v>
      </c>
      <c r="P390" s="600"/>
      <c r="Q390" s="600"/>
      <c r="R390" s="600"/>
      <c r="S390" s="600"/>
      <c r="T390" s="600"/>
      <c r="U390" s="600"/>
      <c r="V390" s="600"/>
      <c r="W390" s="600"/>
      <c r="X390" s="600"/>
      <c r="Y390" s="600"/>
      <c r="Z390" s="600"/>
      <c r="AA390" s="600"/>
      <c r="AB390" s="600"/>
      <c r="AC390" s="600"/>
      <c r="AD390" s="600"/>
      <c r="AE390" s="600"/>
      <c r="AF390" s="600"/>
      <c r="AG390" s="600"/>
      <c r="AH390" s="600"/>
      <c r="AI390" s="600"/>
      <c r="AJ390" s="600"/>
    </row>
    <row r="391" spans="2:36" ht="30" hidden="1" x14ac:dyDescent="0.25">
      <c r="B391" s="602">
        <v>383</v>
      </c>
      <c r="C391" s="601" t="s">
        <v>2729</v>
      </c>
      <c r="D391" s="600" t="s">
        <v>1839</v>
      </c>
      <c r="E391" s="605" t="s">
        <v>2401</v>
      </c>
      <c r="F391" s="600" t="s">
        <v>1105</v>
      </c>
      <c r="G391" s="605"/>
      <c r="H391" s="600" t="s">
        <v>813</v>
      </c>
      <c r="I391" s="600">
        <v>4</v>
      </c>
      <c r="J391" s="604">
        <v>0</v>
      </c>
      <c r="K391" s="600"/>
      <c r="L391" s="601"/>
      <c r="M391" s="601"/>
      <c r="N391" s="601"/>
      <c r="O391" s="600">
        <v>10.8</v>
      </c>
      <c r="P391" s="600"/>
      <c r="Q391" s="600"/>
      <c r="R391" s="600"/>
      <c r="S391" s="600"/>
      <c r="T391" s="600"/>
      <c r="U391" s="600"/>
      <c r="V391" s="600"/>
      <c r="W391" s="600"/>
      <c r="X391" s="600"/>
      <c r="Y391" s="600"/>
      <c r="Z391" s="600"/>
      <c r="AA391" s="600"/>
      <c r="AB391" s="600"/>
      <c r="AC391" s="600"/>
      <c r="AD391" s="600"/>
      <c r="AE391" s="600"/>
      <c r="AF391" s="600"/>
      <c r="AG391" s="600"/>
      <c r="AH391" s="600"/>
      <c r="AI391" s="600"/>
      <c r="AJ391" s="600"/>
    </row>
    <row r="392" spans="2:36" hidden="1" x14ac:dyDescent="0.25">
      <c r="B392" s="602">
        <v>384</v>
      </c>
      <c r="C392" s="601" t="s">
        <v>1840</v>
      </c>
      <c r="D392" s="600" t="s">
        <v>1841</v>
      </c>
      <c r="E392" s="605" t="s">
        <v>2400</v>
      </c>
      <c r="F392" s="600" t="s">
        <v>1105</v>
      </c>
      <c r="G392" s="605"/>
      <c r="H392" s="600" t="s">
        <v>813</v>
      </c>
      <c r="I392" s="600">
        <v>6</v>
      </c>
      <c r="J392" s="604">
        <v>0</v>
      </c>
      <c r="K392" s="600"/>
      <c r="L392" s="601"/>
      <c r="M392" s="601"/>
      <c r="N392" s="601"/>
      <c r="O392" s="600">
        <v>14.4</v>
      </c>
      <c r="P392" s="600"/>
      <c r="Q392" s="600"/>
      <c r="R392" s="600"/>
      <c r="S392" s="600"/>
      <c r="T392" s="600"/>
      <c r="U392" s="600"/>
      <c r="V392" s="600"/>
      <c r="W392" s="600"/>
      <c r="X392" s="600"/>
      <c r="Y392" s="600"/>
      <c r="Z392" s="600"/>
      <c r="AA392" s="600"/>
      <c r="AB392" s="600"/>
      <c r="AC392" s="600"/>
      <c r="AD392" s="600"/>
      <c r="AE392" s="600"/>
      <c r="AF392" s="600"/>
      <c r="AG392" s="600"/>
      <c r="AH392" s="600"/>
      <c r="AI392" s="600"/>
      <c r="AJ392" s="600"/>
    </row>
    <row r="393" spans="2:36" hidden="1" x14ac:dyDescent="0.25">
      <c r="B393" s="602">
        <v>385</v>
      </c>
      <c r="C393" s="601" t="s">
        <v>1842</v>
      </c>
      <c r="D393" s="652" t="s">
        <v>1843</v>
      </c>
      <c r="E393" s="605"/>
      <c r="F393" s="600" t="s">
        <v>1791</v>
      </c>
      <c r="G393" s="605"/>
      <c r="H393" s="600"/>
      <c r="I393" s="600">
        <v>4</v>
      </c>
      <c r="J393" s="604">
        <v>1</v>
      </c>
      <c r="K393" s="600" t="s">
        <v>289</v>
      </c>
      <c r="L393" s="601"/>
      <c r="M393" s="601"/>
      <c r="N393" s="601"/>
      <c r="O393" s="600"/>
      <c r="P393" s="600"/>
      <c r="Q393" s="600"/>
      <c r="R393" s="600"/>
      <c r="S393" s="600"/>
      <c r="T393" s="600"/>
      <c r="U393" s="600"/>
      <c r="V393" s="600"/>
      <c r="W393" s="600"/>
      <c r="X393" s="600"/>
      <c r="Y393" s="600"/>
      <c r="Z393" s="600"/>
      <c r="AA393" s="600"/>
      <c r="AB393" s="600"/>
      <c r="AC393" s="600"/>
      <c r="AD393" s="600"/>
      <c r="AE393" s="600"/>
      <c r="AF393" s="600"/>
      <c r="AG393" s="600"/>
      <c r="AH393" s="600"/>
      <c r="AI393" s="600"/>
      <c r="AJ393" s="652"/>
    </row>
    <row r="394" spans="2:36" hidden="1" x14ac:dyDescent="0.25">
      <c r="B394" s="602">
        <v>386</v>
      </c>
      <c r="C394" s="601" t="s">
        <v>1842</v>
      </c>
      <c r="D394" s="652" t="s">
        <v>1843</v>
      </c>
      <c r="E394" s="605" t="s">
        <v>1842</v>
      </c>
      <c r="F394" s="600" t="s">
        <v>1104</v>
      </c>
      <c r="G394" s="605"/>
      <c r="H394" s="600"/>
      <c r="I394" s="600">
        <v>6</v>
      </c>
      <c r="J394" s="604">
        <v>1</v>
      </c>
      <c r="K394" s="600" t="s">
        <v>289</v>
      </c>
      <c r="L394" s="601"/>
      <c r="M394" s="601"/>
      <c r="N394" s="601"/>
      <c r="O394" s="600"/>
      <c r="P394" s="600"/>
      <c r="Q394" s="600"/>
      <c r="R394" s="600"/>
      <c r="S394" s="600"/>
      <c r="T394" s="600"/>
      <c r="U394" s="600"/>
      <c r="V394" s="600"/>
      <c r="W394" s="600"/>
      <c r="X394" s="600"/>
      <c r="Y394" s="600"/>
      <c r="Z394" s="600"/>
      <c r="AA394" s="600"/>
      <c r="AB394" s="600"/>
      <c r="AC394" s="600"/>
      <c r="AD394" s="600"/>
      <c r="AE394" s="600"/>
      <c r="AF394" s="600"/>
      <c r="AG394" s="600"/>
      <c r="AH394" s="600"/>
      <c r="AI394" s="600"/>
      <c r="AJ394" s="652"/>
    </row>
    <row r="395" spans="2:36" ht="45" hidden="1" x14ac:dyDescent="0.25">
      <c r="B395" s="602">
        <v>387</v>
      </c>
      <c r="C395" s="601" t="s">
        <v>1844</v>
      </c>
      <c r="D395" s="600" t="s">
        <v>1845</v>
      </c>
      <c r="E395" s="605"/>
      <c r="F395" s="600" t="s">
        <v>1104</v>
      </c>
      <c r="G395" s="605"/>
      <c r="H395" s="600" t="s">
        <v>813</v>
      </c>
      <c r="I395" s="600">
        <v>6</v>
      </c>
      <c r="J395" s="604">
        <v>0</v>
      </c>
      <c r="K395" s="600"/>
      <c r="L395" s="601"/>
      <c r="M395" s="644" t="s">
        <v>7087</v>
      </c>
      <c r="N395" s="601"/>
      <c r="O395" s="600"/>
      <c r="P395" s="600"/>
      <c r="Q395" s="600"/>
      <c r="R395" s="600"/>
      <c r="S395" s="600"/>
      <c r="T395" s="600"/>
      <c r="U395" s="600"/>
      <c r="V395" s="600"/>
      <c r="W395" s="600"/>
      <c r="X395" s="600"/>
      <c r="Y395" s="600"/>
      <c r="Z395" s="600"/>
      <c r="AA395" s="600"/>
      <c r="AB395" s="600"/>
      <c r="AC395" s="600"/>
      <c r="AD395" s="600"/>
      <c r="AE395" s="600"/>
      <c r="AF395" s="600"/>
      <c r="AG395" s="600"/>
      <c r="AH395" s="600"/>
      <c r="AI395" s="600"/>
      <c r="AJ395" s="600"/>
    </row>
    <row r="396" spans="2:36" hidden="1" x14ac:dyDescent="0.25">
      <c r="B396" s="602">
        <v>388</v>
      </c>
      <c r="C396" s="601" t="s">
        <v>1846</v>
      </c>
      <c r="D396" s="600" t="s">
        <v>1847</v>
      </c>
      <c r="E396" s="605"/>
      <c r="F396" s="600" t="s">
        <v>1104</v>
      </c>
      <c r="G396" s="605"/>
      <c r="H396" s="600" t="s">
        <v>813</v>
      </c>
      <c r="I396" s="600">
        <v>4</v>
      </c>
      <c r="J396" s="604">
        <v>0</v>
      </c>
      <c r="K396" s="600"/>
      <c r="L396" s="601"/>
      <c r="M396" s="601"/>
      <c r="N396" s="601" t="s">
        <v>2720</v>
      </c>
      <c r="O396" s="600"/>
      <c r="P396" s="600"/>
      <c r="Q396" s="600"/>
      <c r="R396" s="600"/>
      <c r="S396" s="600"/>
      <c r="T396" s="600"/>
      <c r="U396" s="600"/>
      <c r="V396" s="600"/>
      <c r="W396" s="600"/>
      <c r="X396" s="600"/>
      <c r="Y396" s="600"/>
      <c r="Z396" s="600"/>
      <c r="AA396" s="600"/>
      <c r="AB396" s="600"/>
      <c r="AC396" s="600"/>
      <c r="AD396" s="600"/>
      <c r="AE396" s="600"/>
      <c r="AF396" s="600"/>
      <c r="AG396" s="600"/>
      <c r="AH396" s="600"/>
      <c r="AI396" s="600"/>
      <c r="AJ396" s="600"/>
    </row>
    <row r="397" spans="2:36" hidden="1" x14ac:dyDescent="0.25">
      <c r="B397" s="602">
        <v>389</v>
      </c>
      <c r="C397" s="601" t="s">
        <v>1848</v>
      </c>
      <c r="D397" s="623" t="s">
        <v>1849</v>
      </c>
      <c r="E397" s="605"/>
      <c r="F397" s="600" t="s">
        <v>1104</v>
      </c>
      <c r="G397" s="605"/>
      <c r="H397" s="600" t="s">
        <v>813</v>
      </c>
      <c r="I397" s="600">
        <v>6</v>
      </c>
      <c r="J397" s="604">
        <v>0</v>
      </c>
      <c r="K397" s="600"/>
      <c r="L397" s="601"/>
      <c r="M397" s="601"/>
      <c r="N397" s="601"/>
      <c r="O397" s="600"/>
      <c r="P397" s="600"/>
      <c r="Q397" s="600"/>
      <c r="R397" s="600"/>
      <c r="S397" s="600"/>
      <c r="T397" s="600"/>
      <c r="U397" s="600"/>
      <c r="V397" s="600"/>
      <c r="W397" s="600"/>
      <c r="X397" s="600"/>
      <c r="Y397" s="600"/>
      <c r="Z397" s="600"/>
      <c r="AA397" s="600"/>
      <c r="AB397" s="600"/>
      <c r="AC397" s="600"/>
      <c r="AD397" s="600"/>
      <c r="AE397" s="600"/>
      <c r="AF397" s="600"/>
      <c r="AG397" s="600"/>
      <c r="AH397" s="600"/>
      <c r="AI397" s="600"/>
      <c r="AJ397" s="623"/>
    </row>
    <row r="398" spans="2:36" hidden="1" x14ac:dyDescent="0.25">
      <c r="B398" s="602">
        <v>390</v>
      </c>
      <c r="C398" s="620" t="s">
        <v>1850</v>
      </c>
      <c r="D398" s="600" t="s">
        <v>1851</v>
      </c>
      <c r="E398" s="605"/>
      <c r="F398" s="600" t="s">
        <v>1104</v>
      </c>
      <c r="G398" s="605"/>
      <c r="H398" s="600" t="s">
        <v>813</v>
      </c>
      <c r="I398" s="600">
        <v>6</v>
      </c>
      <c r="J398" s="604">
        <v>0</v>
      </c>
      <c r="K398" s="600"/>
      <c r="L398" s="601"/>
      <c r="M398" s="601"/>
      <c r="N398" s="601"/>
      <c r="O398" s="600"/>
      <c r="P398" s="600"/>
      <c r="Q398" s="600"/>
      <c r="R398" s="600"/>
      <c r="S398" s="600"/>
      <c r="T398" s="600"/>
      <c r="U398" s="600"/>
      <c r="V398" s="600"/>
      <c r="W398" s="600"/>
      <c r="X398" s="600"/>
      <c r="Y398" s="600"/>
      <c r="Z398" s="600"/>
      <c r="AA398" s="600"/>
      <c r="AB398" s="600"/>
      <c r="AC398" s="600"/>
      <c r="AD398" s="600"/>
      <c r="AE398" s="600"/>
      <c r="AF398" s="600"/>
      <c r="AG398" s="600"/>
      <c r="AH398" s="600"/>
      <c r="AI398" s="600"/>
      <c r="AJ398" s="600"/>
    </row>
    <row r="399" spans="2:36" hidden="1" x14ac:dyDescent="0.25">
      <c r="B399" s="602">
        <v>391</v>
      </c>
      <c r="C399" s="601" t="s">
        <v>1852</v>
      </c>
      <c r="D399" s="600" t="s">
        <v>2460</v>
      </c>
      <c r="E399" s="605"/>
      <c r="F399" s="600" t="s">
        <v>1105</v>
      </c>
      <c r="G399" s="605"/>
      <c r="H399" s="600" t="s">
        <v>813</v>
      </c>
      <c r="I399" s="600">
        <v>4</v>
      </c>
      <c r="J399" s="604">
        <v>0</v>
      </c>
      <c r="K399" s="600"/>
      <c r="L399" s="601"/>
      <c r="M399" s="601"/>
      <c r="N399" s="601"/>
      <c r="O399" s="600">
        <v>10.8</v>
      </c>
      <c r="P399" s="600"/>
      <c r="Q399" s="600"/>
      <c r="R399" s="600"/>
      <c r="S399" s="600"/>
      <c r="T399" s="600"/>
      <c r="U399" s="600"/>
      <c r="V399" s="600"/>
      <c r="W399" s="600"/>
      <c r="X399" s="600"/>
      <c r="Y399" s="600"/>
      <c r="Z399" s="600"/>
      <c r="AA399" s="600"/>
      <c r="AB399" s="600"/>
      <c r="AC399" s="600"/>
      <c r="AD399" s="600"/>
      <c r="AE399" s="600"/>
      <c r="AF399" s="600"/>
      <c r="AG399" s="600"/>
      <c r="AH399" s="600"/>
      <c r="AI399" s="600"/>
      <c r="AJ399" s="600"/>
    </row>
    <row r="400" spans="2:36" hidden="1" x14ac:dyDescent="0.25">
      <c r="B400" s="602">
        <v>392</v>
      </c>
      <c r="C400" s="601" t="s">
        <v>1852</v>
      </c>
      <c r="D400" s="600" t="s">
        <v>2460</v>
      </c>
      <c r="E400" s="605"/>
      <c r="F400" s="600" t="s">
        <v>1105</v>
      </c>
      <c r="G400" s="605"/>
      <c r="H400" s="600" t="s">
        <v>813</v>
      </c>
      <c r="I400" s="600">
        <v>4</v>
      </c>
      <c r="J400" s="604">
        <v>0</v>
      </c>
      <c r="K400" s="600"/>
      <c r="L400" s="601"/>
      <c r="M400" s="601"/>
      <c r="N400" s="601"/>
      <c r="O400" s="600">
        <v>10.8</v>
      </c>
      <c r="P400" s="600"/>
      <c r="Q400" s="600"/>
      <c r="R400" s="600"/>
      <c r="S400" s="600"/>
      <c r="T400" s="600"/>
      <c r="U400" s="600"/>
      <c r="V400" s="600"/>
      <c r="W400" s="600"/>
      <c r="X400" s="600"/>
      <c r="Y400" s="600"/>
      <c r="Z400" s="600"/>
      <c r="AA400" s="600"/>
      <c r="AB400" s="600"/>
      <c r="AC400" s="600"/>
      <c r="AD400" s="600"/>
      <c r="AE400" s="600"/>
      <c r="AF400" s="600"/>
      <c r="AG400" s="600"/>
      <c r="AH400" s="600"/>
      <c r="AI400" s="600"/>
      <c r="AJ400" s="600"/>
    </row>
    <row r="401" spans="2:36" hidden="1" x14ac:dyDescent="0.25">
      <c r="B401" s="602">
        <v>393</v>
      </c>
      <c r="C401" s="601" t="s">
        <v>1852</v>
      </c>
      <c r="D401" s="600" t="s">
        <v>2460</v>
      </c>
      <c r="E401" s="605" t="s">
        <v>1852</v>
      </c>
      <c r="F401" s="600" t="s">
        <v>1105</v>
      </c>
      <c r="G401" s="605"/>
      <c r="H401" s="600" t="s">
        <v>813</v>
      </c>
      <c r="I401" s="600">
        <v>6</v>
      </c>
      <c r="J401" s="604">
        <v>0</v>
      </c>
      <c r="K401" s="600"/>
      <c r="L401" s="601"/>
      <c r="M401" s="601"/>
      <c r="N401" s="601"/>
      <c r="O401" s="600">
        <v>14.4</v>
      </c>
      <c r="P401" s="600"/>
      <c r="Q401" s="600"/>
      <c r="R401" s="600"/>
      <c r="S401" s="600"/>
      <c r="T401" s="600"/>
      <c r="U401" s="600"/>
      <c r="V401" s="600"/>
      <c r="W401" s="600"/>
      <c r="X401" s="600"/>
      <c r="Y401" s="600"/>
      <c r="Z401" s="600"/>
      <c r="AA401" s="600"/>
      <c r="AB401" s="600"/>
      <c r="AC401" s="600"/>
      <c r="AD401" s="600"/>
      <c r="AE401" s="600"/>
      <c r="AF401" s="600"/>
      <c r="AG401" s="600"/>
      <c r="AH401" s="600"/>
      <c r="AI401" s="600"/>
      <c r="AJ401" s="600"/>
    </row>
    <row r="402" spans="2:36" hidden="1" x14ac:dyDescent="0.25">
      <c r="B402" s="602">
        <v>394</v>
      </c>
      <c r="C402" s="601" t="s">
        <v>1853</v>
      </c>
      <c r="D402" s="600" t="s">
        <v>2482</v>
      </c>
      <c r="E402" s="605" t="s">
        <v>2481</v>
      </c>
      <c r="F402" s="600" t="s">
        <v>1105</v>
      </c>
      <c r="G402" s="605"/>
      <c r="H402" s="600" t="s">
        <v>813</v>
      </c>
      <c r="I402" s="600">
        <v>4</v>
      </c>
      <c r="J402" s="604">
        <v>0</v>
      </c>
      <c r="K402" s="600"/>
      <c r="L402" s="601"/>
      <c r="M402" s="601"/>
      <c r="N402" s="601"/>
      <c r="O402" s="600">
        <v>10.8</v>
      </c>
      <c r="P402" s="600"/>
      <c r="Q402" s="600"/>
      <c r="R402" s="600"/>
      <c r="S402" s="600"/>
      <c r="T402" s="600"/>
      <c r="U402" s="600"/>
      <c r="V402" s="600"/>
      <c r="W402" s="600"/>
      <c r="X402" s="600"/>
      <c r="Y402" s="600"/>
      <c r="Z402" s="600"/>
      <c r="AA402" s="600"/>
      <c r="AB402" s="600"/>
      <c r="AC402" s="600"/>
      <c r="AD402" s="600"/>
      <c r="AE402" s="600"/>
      <c r="AF402" s="600"/>
      <c r="AG402" s="600"/>
      <c r="AH402" s="600"/>
      <c r="AI402" s="600"/>
      <c r="AJ402" s="600"/>
    </row>
    <row r="403" spans="2:36" ht="45" hidden="1" x14ac:dyDescent="0.25">
      <c r="B403" s="602">
        <v>395</v>
      </c>
      <c r="C403" s="619" t="s">
        <v>1858</v>
      </c>
      <c r="D403" s="600" t="s">
        <v>1859</v>
      </c>
      <c r="E403" s="605" t="s">
        <v>6555</v>
      </c>
      <c r="F403" s="600" t="s">
        <v>1105</v>
      </c>
      <c r="G403" s="605"/>
      <c r="H403" s="600" t="s">
        <v>813</v>
      </c>
      <c r="I403" s="600">
        <v>4</v>
      </c>
      <c r="J403" s="604">
        <v>0</v>
      </c>
      <c r="K403" s="600"/>
      <c r="L403" s="601" t="s">
        <v>6554</v>
      </c>
      <c r="M403" s="601"/>
      <c r="N403" s="601"/>
      <c r="O403" s="600">
        <v>10.8</v>
      </c>
      <c r="P403" s="600"/>
      <c r="Q403" s="600"/>
      <c r="R403" s="600"/>
      <c r="S403" s="600"/>
      <c r="T403" s="600"/>
      <c r="U403" s="600"/>
      <c r="V403" s="600"/>
      <c r="W403" s="600"/>
      <c r="X403" s="600"/>
      <c r="Y403" s="600"/>
      <c r="Z403" s="600"/>
      <c r="AA403" s="600"/>
      <c r="AB403" s="600"/>
      <c r="AC403" s="600"/>
      <c r="AD403" s="600"/>
      <c r="AE403" s="600"/>
      <c r="AF403" s="600"/>
      <c r="AG403" s="600"/>
      <c r="AH403" s="600"/>
      <c r="AI403" s="600"/>
      <c r="AJ403" s="600"/>
    </row>
    <row r="404" spans="2:36" hidden="1" x14ac:dyDescent="0.25">
      <c r="B404" s="602">
        <v>396</v>
      </c>
      <c r="C404" s="619" t="s">
        <v>1860</v>
      </c>
      <c r="D404" s="600" t="s">
        <v>1861</v>
      </c>
      <c r="E404" s="605" t="s">
        <v>2429</v>
      </c>
      <c r="F404" s="600" t="s">
        <v>1105</v>
      </c>
      <c r="G404" s="605"/>
      <c r="H404" s="600" t="s">
        <v>813</v>
      </c>
      <c r="I404" s="600">
        <v>4</v>
      </c>
      <c r="J404" s="604">
        <v>0</v>
      </c>
      <c r="K404" s="600"/>
      <c r="L404" s="601"/>
      <c r="M404" s="601"/>
      <c r="N404" s="601"/>
      <c r="O404" s="600">
        <v>10.8</v>
      </c>
      <c r="P404" s="600"/>
      <c r="Q404" s="600"/>
      <c r="R404" s="600"/>
      <c r="S404" s="600"/>
      <c r="T404" s="600"/>
      <c r="U404" s="600"/>
      <c r="V404" s="600"/>
      <c r="W404" s="600"/>
      <c r="X404" s="600"/>
      <c r="Y404" s="600"/>
      <c r="Z404" s="600"/>
      <c r="AA404" s="600"/>
      <c r="AB404" s="600"/>
      <c r="AC404" s="600"/>
      <c r="AD404" s="600"/>
      <c r="AE404" s="600"/>
      <c r="AF404" s="600"/>
      <c r="AG404" s="600"/>
      <c r="AH404" s="600"/>
      <c r="AI404" s="600"/>
      <c r="AJ404" s="600"/>
    </row>
    <row r="405" spans="2:36" hidden="1" x14ac:dyDescent="0.25">
      <c r="B405" s="602">
        <v>397</v>
      </c>
      <c r="C405" s="601" t="s">
        <v>1862</v>
      </c>
      <c r="D405" s="600" t="s">
        <v>1863</v>
      </c>
      <c r="E405" s="605" t="s">
        <v>2430</v>
      </c>
      <c r="F405" s="600" t="s">
        <v>1105</v>
      </c>
      <c r="G405" s="605"/>
      <c r="H405" s="600" t="s">
        <v>813</v>
      </c>
      <c r="I405" s="600">
        <v>6</v>
      </c>
      <c r="J405" s="604">
        <v>0</v>
      </c>
      <c r="K405" s="600"/>
      <c r="L405" s="601"/>
      <c r="M405" s="601"/>
      <c r="N405" s="601"/>
      <c r="O405" s="600">
        <v>14.4</v>
      </c>
      <c r="P405" s="600"/>
      <c r="Q405" s="600"/>
      <c r="R405" s="600"/>
      <c r="S405" s="600"/>
      <c r="T405" s="600"/>
      <c r="U405" s="600"/>
      <c r="V405" s="600"/>
      <c r="W405" s="600"/>
      <c r="X405" s="600"/>
      <c r="Y405" s="600"/>
      <c r="Z405" s="600"/>
      <c r="AA405" s="600"/>
      <c r="AB405" s="600"/>
      <c r="AC405" s="600"/>
      <c r="AD405" s="600"/>
      <c r="AE405" s="600"/>
      <c r="AF405" s="600"/>
      <c r="AG405" s="600"/>
      <c r="AH405" s="600"/>
      <c r="AI405" s="600"/>
      <c r="AJ405" s="600"/>
    </row>
    <row r="406" spans="2:36" hidden="1" x14ac:dyDescent="0.25">
      <c r="B406" s="602">
        <v>398</v>
      </c>
      <c r="C406" s="619" t="s">
        <v>1864</v>
      </c>
      <c r="D406" s="652" t="s">
        <v>1865</v>
      </c>
      <c r="E406" s="605" t="s">
        <v>2480</v>
      </c>
      <c r="F406" s="600" t="s">
        <v>1105</v>
      </c>
      <c r="G406" s="605"/>
      <c r="H406" s="600" t="s">
        <v>813</v>
      </c>
      <c r="I406" s="600">
        <v>4</v>
      </c>
      <c r="J406" s="604">
        <v>0</v>
      </c>
      <c r="K406" s="600"/>
      <c r="L406" s="601"/>
      <c r="M406" s="601"/>
      <c r="N406" s="601"/>
      <c r="O406" s="600">
        <v>10.8</v>
      </c>
      <c r="P406" s="600"/>
      <c r="Q406" s="600"/>
      <c r="R406" s="600"/>
      <c r="S406" s="600"/>
      <c r="T406" s="600"/>
      <c r="U406" s="600"/>
      <c r="V406" s="600"/>
      <c r="W406" s="600"/>
      <c r="X406" s="600"/>
      <c r="Y406" s="600"/>
      <c r="Z406" s="600"/>
      <c r="AA406" s="600"/>
      <c r="AB406" s="600"/>
      <c r="AC406" s="600"/>
      <c r="AD406" s="600"/>
      <c r="AE406" s="600"/>
      <c r="AF406" s="600"/>
      <c r="AG406" s="600"/>
      <c r="AH406" s="600"/>
      <c r="AI406" s="600"/>
      <c r="AJ406" s="652"/>
    </row>
    <row r="407" spans="2:36" hidden="1" x14ac:dyDescent="0.25">
      <c r="B407" s="602">
        <v>399</v>
      </c>
      <c r="C407" s="619" t="s">
        <v>1866</v>
      </c>
      <c r="D407" s="652" t="s">
        <v>1867</v>
      </c>
      <c r="E407" s="605" t="s">
        <v>2431</v>
      </c>
      <c r="F407" s="600" t="s">
        <v>1105</v>
      </c>
      <c r="G407" s="605"/>
      <c r="H407" s="600" t="s">
        <v>813</v>
      </c>
      <c r="I407" s="600">
        <v>4</v>
      </c>
      <c r="J407" s="604">
        <v>0</v>
      </c>
      <c r="K407" s="600"/>
      <c r="L407" s="601"/>
      <c r="M407" s="601"/>
      <c r="N407" s="601"/>
      <c r="O407" s="600">
        <v>10.8</v>
      </c>
      <c r="P407" s="600"/>
      <c r="Q407" s="600"/>
      <c r="R407" s="600"/>
      <c r="S407" s="600"/>
      <c r="T407" s="600"/>
      <c r="U407" s="600"/>
      <c r="V407" s="600"/>
      <c r="W407" s="600"/>
      <c r="X407" s="600"/>
      <c r="Y407" s="600"/>
      <c r="Z407" s="600"/>
      <c r="AA407" s="600"/>
      <c r="AB407" s="600"/>
      <c r="AC407" s="600"/>
      <c r="AD407" s="600"/>
      <c r="AE407" s="600"/>
      <c r="AF407" s="600"/>
      <c r="AG407" s="600"/>
      <c r="AH407" s="600"/>
      <c r="AI407" s="600"/>
      <c r="AJ407" s="652"/>
    </row>
    <row r="408" spans="2:36" ht="30" hidden="1" x14ac:dyDescent="0.25">
      <c r="B408" s="602">
        <v>400</v>
      </c>
      <c r="C408" s="619" t="s">
        <v>1868</v>
      </c>
      <c r="D408" s="652" t="s">
        <v>1869</v>
      </c>
      <c r="E408" s="605" t="s">
        <v>7078</v>
      </c>
      <c r="F408" s="600" t="s">
        <v>1105</v>
      </c>
      <c r="G408" s="605"/>
      <c r="H408" s="600" t="s">
        <v>813</v>
      </c>
      <c r="I408" s="600">
        <v>4</v>
      </c>
      <c r="J408" s="604">
        <v>0</v>
      </c>
      <c r="K408" s="600"/>
      <c r="L408" s="601"/>
      <c r="M408" s="601"/>
      <c r="N408" s="601"/>
      <c r="O408" s="600">
        <v>10.8</v>
      </c>
      <c r="P408" s="600"/>
      <c r="Q408" s="600"/>
      <c r="R408" s="600"/>
      <c r="S408" s="600"/>
      <c r="T408" s="600"/>
      <c r="U408" s="600"/>
      <c r="V408" s="600"/>
      <c r="W408" s="600"/>
      <c r="X408" s="600"/>
      <c r="Y408" s="600"/>
      <c r="Z408" s="600"/>
      <c r="AA408" s="600"/>
      <c r="AB408" s="600"/>
      <c r="AC408" s="600"/>
      <c r="AD408" s="600"/>
      <c r="AE408" s="600"/>
      <c r="AF408" s="600"/>
      <c r="AG408" s="600"/>
      <c r="AH408" s="600"/>
      <c r="AI408" s="600"/>
      <c r="AJ408" s="652"/>
    </row>
    <row r="409" spans="2:36" hidden="1" x14ac:dyDescent="0.25">
      <c r="B409" s="602">
        <v>401</v>
      </c>
      <c r="C409" s="619" t="s">
        <v>1870</v>
      </c>
      <c r="D409" s="652" t="s">
        <v>1871</v>
      </c>
      <c r="E409" s="605" t="s">
        <v>1900</v>
      </c>
      <c r="F409" s="600" t="s">
        <v>1105</v>
      </c>
      <c r="G409" s="605"/>
      <c r="H409" s="600" t="s">
        <v>813</v>
      </c>
      <c r="I409" s="600">
        <v>4</v>
      </c>
      <c r="J409" s="604">
        <v>0</v>
      </c>
      <c r="K409" s="600"/>
      <c r="L409" s="601"/>
      <c r="M409" s="601"/>
      <c r="N409" s="601"/>
      <c r="O409" s="600">
        <v>10.8</v>
      </c>
      <c r="P409" s="600"/>
      <c r="Q409" s="600"/>
      <c r="R409" s="600"/>
      <c r="S409" s="600"/>
      <c r="T409" s="600"/>
      <c r="U409" s="600"/>
      <c r="V409" s="600"/>
      <c r="W409" s="600"/>
      <c r="X409" s="600"/>
      <c r="Y409" s="600"/>
      <c r="Z409" s="600"/>
      <c r="AA409" s="600"/>
      <c r="AB409" s="600"/>
      <c r="AC409" s="600"/>
      <c r="AD409" s="600"/>
      <c r="AE409" s="600"/>
      <c r="AF409" s="600"/>
      <c r="AG409" s="600"/>
      <c r="AH409" s="600"/>
      <c r="AI409" s="600"/>
      <c r="AJ409" s="652"/>
    </row>
    <row r="410" spans="2:36" hidden="1" x14ac:dyDescent="0.25">
      <c r="B410" s="602">
        <v>402</v>
      </c>
      <c r="C410" s="619" t="s">
        <v>1870</v>
      </c>
      <c r="D410" s="652" t="s">
        <v>1872</v>
      </c>
      <c r="E410" s="605" t="s">
        <v>1900</v>
      </c>
      <c r="F410" s="600" t="s">
        <v>1105</v>
      </c>
      <c r="G410" s="605"/>
      <c r="H410" s="600" t="s">
        <v>813</v>
      </c>
      <c r="I410" s="600">
        <v>4</v>
      </c>
      <c r="J410" s="604">
        <v>0</v>
      </c>
      <c r="K410" s="600"/>
      <c r="L410" s="601"/>
      <c r="M410" s="601"/>
      <c r="N410" s="601"/>
      <c r="O410" s="600">
        <v>10.8</v>
      </c>
      <c r="P410" s="600"/>
      <c r="Q410" s="600"/>
      <c r="R410" s="600"/>
      <c r="S410" s="600"/>
      <c r="T410" s="600"/>
      <c r="U410" s="600"/>
      <c r="V410" s="600"/>
      <c r="W410" s="600"/>
      <c r="X410" s="600"/>
      <c r="Y410" s="600"/>
      <c r="Z410" s="600"/>
      <c r="AA410" s="600"/>
      <c r="AB410" s="600"/>
      <c r="AC410" s="600"/>
      <c r="AD410" s="600"/>
      <c r="AE410" s="600"/>
      <c r="AF410" s="600"/>
      <c r="AG410" s="600"/>
      <c r="AH410" s="600"/>
      <c r="AI410" s="600"/>
      <c r="AJ410" s="652"/>
    </row>
    <row r="411" spans="2:36" hidden="1" x14ac:dyDescent="0.25">
      <c r="B411" s="602">
        <v>403</v>
      </c>
      <c r="C411" s="619" t="s">
        <v>1870</v>
      </c>
      <c r="D411" s="652" t="s">
        <v>1873</v>
      </c>
      <c r="E411" s="605" t="s">
        <v>1900</v>
      </c>
      <c r="F411" s="600" t="s">
        <v>1105</v>
      </c>
      <c r="G411" s="605"/>
      <c r="H411" s="600" t="s">
        <v>813</v>
      </c>
      <c r="I411" s="600">
        <v>4</v>
      </c>
      <c r="J411" s="604">
        <v>0</v>
      </c>
      <c r="K411" s="600"/>
      <c r="L411" s="601"/>
      <c r="M411" s="601"/>
      <c r="N411" s="601"/>
      <c r="O411" s="600">
        <v>10.8</v>
      </c>
      <c r="P411" s="600"/>
      <c r="Q411" s="600"/>
      <c r="R411" s="600"/>
      <c r="S411" s="600"/>
      <c r="T411" s="600"/>
      <c r="U411" s="600"/>
      <c r="V411" s="600"/>
      <c r="W411" s="600"/>
      <c r="X411" s="600"/>
      <c r="Y411" s="600"/>
      <c r="Z411" s="600"/>
      <c r="AA411" s="600"/>
      <c r="AB411" s="600"/>
      <c r="AC411" s="600"/>
      <c r="AD411" s="600"/>
      <c r="AE411" s="600"/>
      <c r="AF411" s="600"/>
      <c r="AG411" s="600"/>
      <c r="AH411" s="600"/>
      <c r="AI411" s="600"/>
      <c r="AJ411" s="652"/>
    </row>
    <row r="412" spans="2:36" hidden="1" x14ac:dyDescent="0.25">
      <c r="B412" s="602">
        <v>404</v>
      </c>
      <c r="C412" s="601" t="s">
        <v>1874</v>
      </c>
      <c r="D412" s="600" t="s">
        <v>1875</v>
      </c>
      <c r="E412" s="605" t="s">
        <v>2458</v>
      </c>
      <c r="F412" s="600" t="s">
        <v>1105</v>
      </c>
      <c r="G412" s="605"/>
      <c r="H412" s="600" t="s">
        <v>813</v>
      </c>
      <c r="I412" s="600">
        <v>4</v>
      </c>
      <c r="J412" s="604">
        <v>0</v>
      </c>
      <c r="K412" s="600"/>
      <c r="L412" s="601"/>
      <c r="M412" s="601"/>
      <c r="N412" s="601"/>
      <c r="O412" s="600">
        <v>10.8</v>
      </c>
      <c r="P412" s="600"/>
      <c r="Q412" s="600"/>
      <c r="R412" s="600"/>
      <c r="S412" s="600"/>
      <c r="T412" s="600"/>
      <c r="U412" s="600"/>
      <c r="V412" s="600"/>
      <c r="W412" s="600"/>
      <c r="X412" s="600"/>
      <c r="Y412" s="600"/>
      <c r="Z412" s="600"/>
      <c r="AA412" s="600"/>
      <c r="AB412" s="600"/>
      <c r="AC412" s="600"/>
      <c r="AD412" s="600"/>
      <c r="AE412" s="600"/>
      <c r="AF412" s="600"/>
      <c r="AG412" s="600"/>
      <c r="AH412" s="600"/>
      <c r="AI412" s="600"/>
      <c r="AJ412" s="600"/>
    </row>
    <row r="413" spans="2:36" ht="30" hidden="1" x14ac:dyDescent="0.25">
      <c r="B413" s="602">
        <v>405</v>
      </c>
      <c r="C413" s="603" t="s">
        <v>1876</v>
      </c>
      <c r="D413" s="598" t="s">
        <v>1877</v>
      </c>
      <c r="E413" s="605" t="s">
        <v>2458</v>
      </c>
      <c r="F413" s="600" t="s">
        <v>1105</v>
      </c>
      <c r="G413" s="605"/>
      <c r="H413" s="600" t="s">
        <v>813</v>
      </c>
      <c r="I413" s="600">
        <v>6</v>
      </c>
      <c r="J413" s="604">
        <v>0</v>
      </c>
      <c r="K413" s="600"/>
      <c r="L413" s="601"/>
      <c r="M413" s="601"/>
      <c r="N413" s="601"/>
      <c r="O413" s="600">
        <v>14.4</v>
      </c>
      <c r="P413" s="600"/>
      <c r="Q413" s="600"/>
      <c r="R413" s="600"/>
      <c r="S413" s="600"/>
      <c r="T413" s="600"/>
      <c r="U413" s="600"/>
      <c r="V413" s="600"/>
      <c r="W413" s="600"/>
      <c r="X413" s="600"/>
      <c r="Y413" s="600"/>
      <c r="Z413" s="600"/>
      <c r="AA413" s="600"/>
      <c r="AB413" s="600"/>
      <c r="AC413" s="600"/>
      <c r="AD413" s="600"/>
      <c r="AE413" s="600"/>
      <c r="AF413" s="600"/>
      <c r="AG413" s="600"/>
      <c r="AH413" s="600"/>
      <c r="AI413" s="600"/>
      <c r="AJ413" s="598"/>
    </row>
    <row r="414" spans="2:36" hidden="1" x14ac:dyDescent="0.25">
      <c r="B414" s="602">
        <v>406</v>
      </c>
      <c r="C414" s="603" t="s">
        <v>2459</v>
      </c>
      <c r="D414" s="600" t="s">
        <v>1878</v>
      </c>
      <c r="E414" s="605" t="s">
        <v>2458</v>
      </c>
      <c r="F414" s="600" t="s">
        <v>1105</v>
      </c>
      <c r="G414" s="605"/>
      <c r="H414" s="600" t="s">
        <v>813</v>
      </c>
      <c r="I414" s="600">
        <v>4</v>
      </c>
      <c r="J414" s="604">
        <v>0</v>
      </c>
      <c r="K414" s="600"/>
      <c r="L414" s="601"/>
      <c r="M414" s="601"/>
      <c r="N414" s="601"/>
      <c r="O414" s="600">
        <v>10.8</v>
      </c>
      <c r="P414" s="600"/>
      <c r="Q414" s="600"/>
      <c r="R414" s="600"/>
      <c r="S414" s="600"/>
      <c r="T414" s="600"/>
      <c r="U414" s="600"/>
      <c r="V414" s="600"/>
      <c r="W414" s="600"/>
      <c r="X414" s="600"/>
      <c r="Y414" s="600"/>
      <c r="Z414" s="600"/>
      <c r="AA414" s="600"/>
      <c r="AB414" s="600"/>
      <c r="AC414" s="600"/>
      <c r="AD414" s="600"/>
      <c r="AE414" s="600"/>
      <c r="AF414" s="600"/>
      <c r="AG414" s="600"/>
      <c r="AH414" s="600"/>
      <c r="AI414" s="600"/>
      <c r="AJ414" s="600"/>
    </row>
    <row r="415" spans="2:36" hidden="1" x14ac:dyDescent="0.25">
      <c r="B415" s="602">
        <v>407</v>
      </c>
      <c r="C415" s="619" t="s">
        <v>1879</v>
      </c>
      <c r="D415" s="598" t="s">
        <v>1880</v>
      </c>
      <c r="E415" s="605" t="s">
        <v>2457</v>
      </c>
      <c r="F415" s="600" t="s">
        <v>1105</v>
      </c>
      <c r="G415" s="605"/>
      <c r="H415" s="600" t="s">
        <v>813</v>
      </c>
      <c r="I415" s="600">
        <v>6</v>
      </c>
      <c r="J415" s="604">
        <v>0</v>
      </c>
      <c r="K415" s="600"/>
      <c r="L415" s="601"/>
      <c r="M415" s="601"/>
      <c r="N415" s="601"/>
      <c r="O415" s="600">
        <v>14.4</v>
      </c>
      <c r="P415" s="600"/>
      <c r="Q415" s="600"/>
      <c r="R415" s="600"/>
      <c r="S415" s="600"/>
      <c r="T415" s="600"/>
      <c r="U415" s="600"/>
      <c r="V415" s="600"/>
      <c r="W415" s="600"/>
      <c r="X415" s="600"/>
      <c r="Y415" s="600"/>
      <c r="Z415" s="600"/>
      <c r="AA415" s="600"/>
      <c r="AB415" s="600"/>
      <c r="AC415" s="600"/>
      <c r="AD415" s="600"/>
      <c r="AE415" s="600"/>
      <c r="AF415" s="600"/>
      <c r="AG415" s="600"/>
      <c r="AH415" s="600"/>
      <c r="AI415" s="600"/>
      <c r="AJ415" s="598"/>
    </row>
    <row r="416" spans="2:36" hidden="1" x14ac:dyDescent="0.25">
      <c r="B416" s="602">
        <v>408</v>
      </c>
      <c r="C416" s="619" t="s">
        <v>1881</v>
      </c>
      <c r="D416" s="600" t="s">
        <v>2187</v>
      </c>
      <c r="E416" s="605" t="s">
        <v>2456</v>
      </c>
      <c r="F416" s="600" t="s">
        <v>1105</v>
      </c>
      <c r="G416" s="605"/>
      <c r="H416" s="600" t="s">
        <v>813</v>
      </c>
      <c r="I416" s="600">
        <v>4</v>
      </c>
      <c r="J416" s="604">
        <v>0</v>
      </c>
      <c r="K416" s="600"/>
      <c r="L416" s="601"/>
      <c r="M416" s="601"/>
      <c r="N416" s="601"/>
      <c r="O416" s="600">
        <v>10.8</v>
      </c>
      <c r="P416" s="600"/>
      <c r="Q416" s="600"/>
      <c r="R416" s="600"/>
      <c r="S416" s="600"/>
      <c r="T416" s="600"/>
      <c r="U416" s="600"/>
      <c r="V416" s="600"/>
      <c r="W416" s="600"/>
      <c r="X416" s="600"/>
      <c r="Y416" s="600"/>
      <c r="Z416" s="600"/>
      <c r="AA416" s="600"/>
      <c r="AB416" s="600"/>
      <c r="AC416" s="600"/>
      <c r="AD416" s="600"/>
      <c r="AE416" s="600"/>
      <c r="AF416" s="600"/>
      <c r="AG416" s="600"/>
      <c r="AH416" s="600"/>
      <c r="AI416" s="600"/>
      <c r="AJ416" s="600"/>
    </row>
    <row r="417" spans="2:36" hidden="1" x14ac:dyDescent="0.25">
      <c r="B417" s="602">
        <v>409</v>
      </c>
      <c r="C417" s="601" t="s">
        <v>1882</v>
      </c>
      <c r="D417" s="652" t="s">
        <v>2071</v>
      </c>
      <c r="E417" s="605" t="s">
        <v>1882</v>
      </c>
      <c r="F417" s="600" t="s">
        <v>1105</v>
      </c>
      <c r="G417" s="605"/>
      <c r="H417" s="600" t="s">
        <v>813</v>
      </c>
      <c r="I417" s="600">
        <v>4</v>
      </c>
      <c r="J417" s="604">
        <v>0</v>
      </c>
      <c r="K417" s="600"/>
      <c r="L417" s="601"/>
      <c r="M417" s="601"/>
      <c r="N417" s="601"/>
      <c r="O417" s="600">
        <v>10.8</v>
      </c>
      <c r="P417" s="600"/>
      <c r="Q417" s="600"/>
      <c r="R417" s="600"/>
      <c r="S417" s="600"/>
      <c r="T417" s="600"/>
      <c r="U417" s="600"/>
      <c r="V417" s="600"/>
      <c r="W417" s="600"/>
      <c r="X417" s="600"/>
      <c r="Y417" s="600"/>
      <c r="Z417" s="600"/>
      <c r="AA417" s="600"/>
      <c r="AB417" s="600"/>
      <c r="AC417" s="600"/>
      <c r="AD417" s="600"/>
      <c r="AE417" s="600"/>
      <c r="AF417" s="600"/>
      <c r="AG417" s="600"/>
      <c r="AH417" s="600"/>
      <c r="AI417" s="600"/>
      <c r="AJ417" s="652"/>
    </row>
    <row r="418" spans="2:36" hidden="1" x14ac:dyDescent="0.25">
      <c r="B418" s="602">
        <v>410</v>
      </c>
      <c r="C418" s="601" t="s">
        <v>1883</v>
      </c>
      <c r="D418" s="600" t="s">
        <v>2072</v>
      </c>
      <c r="E418" s="605" t="s">
        <v>2455</v>
      </c>
      <c r="F418" s="600" t="s">
        <v>1105</v>
      </c>
      <c r="G418" s="605"/>
      <c r="H418" s="600" t="s">
        <v>813</v>
      </c>
      <c r="I418" s="600">
        <v>4</v>
      </c>
      <c r="J418" s="604">
        <v>0</v>
      </c>
      <c r="K418" s="600"/>
      <c r="L418" s="601"/>
      <c r="M418" s="601"/>
      <c r="N418" s="601"/>
      <c r="O418" s="600">
        <v>10.8</v>
      </c>
      <c r="P418" s="600"/>
      <c r="Q418" s="600"/>
      <c r="R418" s="600"/>
      <c r="S418" s="600"/>
      <c r="T418" s="600"/>
      <c r="U418" s="600"/>
      <c r="V418" s="600"/>
      <c r="W418" s="600"/>
      <c r="X418" s="600"/>
      <c r="Y418" s="600"/>
      <c r="Z418" s="600"/>
      <c r="AA418" s="600"/>
      <c r="AB418" s="600"/>
      <c r="AC418" s="600"/>
      <c r="AD418" s="600"/>
      <c r="AE418" s="600"/>
      <c r="AF418" s="600"/>
      <c r="AG418" s="600"/>
      <c r="AH418" s="600"/>
      <c r="AI418" s="600"/>
      <c r="AJ418" s="600"/>
    </row>
    <row r="419" spans="2:36" hidden="1" x14ac:dyDescent="0.25">
      <c r="B419" s="602">
        <v>411</v>
      </c>
      <c r="C419" s="601" t="s">
        <v>1884</v>
      </c>
      <c r="D419" s="600" t="s">
        <v>2070</v>
      </c>
      <c r="E419" s="605" t="s">
        <v>2448</v>
      </c>
      <c r="F419" s="600" t="s">
        <v>1105</v>
      </c>
      <c r="G419" s="605"/>
      <c r="H419" s="600" t="s">
        <v>813</v>
      </c>
      <c r="I419" s="600">
        <v>4</v>
      </c>
      <c r="J419" s="604">
        <v>0</v>
      </c>
      <c r="K419" s="600"/>
      <c r="L419" s="601"/>
      <c r="M419" s="601"/>
      <c r="N419" s="601"/>
      <c r="O419" s="600">
        <v>10.8</v>
      </c>
      <c r="P419" s="600"/>
      <c r="Q419" s="600"/>
      <c r="R419" s="600"/>
      <c r="S419" s="600"/>
      <c r="T419" s="600"/>
      <c r="U419" s="600"/>
      <c r="V419" s="600"/>
      <c r="W419" s="600"/>
      <c r="X419" s="600"/>
      <c r="Y419" s="600"/>
      <c r="Z419" s="600"/>
      <c r="AA419" s="600"/>
      <c r="AB419" s="600"/>
      <c r="AC419" s="600"/>
      <c r="AD419" s="600"/>
      <c r="AE419" s="600"/>
      <c r="AF419" s="600"/>
      <c r="AG419" s="600"/>
      <c r="AH419" s="600"/>
      <c r="AI419" s="600"/>
      <c r="AJ419" s="600"/>
    </row>
    <row r="420" spans="2:36" hidden="1" x14ac:dyDescent="0.25">
      <c r="B420" s="602">
        <v>412</v>
      </c>
      <c r="C420" s="619" t="s">
        <v>1885</v>
      </c>
      <c r="D420" s="600" t="s">
        <v>1886</v>
      </c>
      <c r="E420" s="605" t="s">
        <v>2453</v>
      </c>
      <c r="F420" s="600" t="s">
        <v>1105</v>
      </c>
      <c r="G420" s="605"/>
      <c r="H420" s="600" t="s">
        <v>813</v>
      </c>
      <c r="I420" s="600">
        <v>4</v>
      </c>
      <c r="J420" s="604">
        <v>0</v>
      </c>
      <c r="K420" s="600"/>
      <c r="L420" s="601" t="s">
        <v>6517</v>
      </c>
      <c r="M420" s="601"/>
      <c r="N420" s="601" t="s">
        <v>2454</v>
      </c>
      <c r="O420" s="600">
        <v>10.8</v>
      </c>
      <c r="P420" s="600"/>
      <c r="Q420" s="600"/>
      <c r="R420" s="600"/>
      <c r="S420" s="600"/>
      <c r="T420" s="600"/>
      <c r="U420" s="600"/>
      <c r="V420" s="600"/>
      <c r="W420" s="600"/>
      <c r="X420" s="600"/>
      <c r="Y420" s="600"/>
      <c r="Z420" s="600"/>
      <c r="AA420" s="600"/>
      <c r="AB420" s="600"/>
      <c r="AC420" s="600"/>
      <c r="AD420" s="600"/>
      <c r="AE420" s="600"/>
      <c r="AF420" s="600"/>
      <c r="AG420" s="600"/>
      <c r="AH420" s="600"/>
      <c r="AI420" s="600"/>
      <c r="AJ420" s="600"/>
    </row>
    <row r="421" spans="2:36" hidden="1" x14ac:dyDescent="0.25">
      <c r="B421" s="602">
        <v>413</v>
      </c>
      <c r="C421" s="619" t="s">
        <v>1887</v>
      </c>
      <c r="D421" s="600" t="s">
        <v>1888</v>
      </c>
      <c r="E421" s="605" t="s">
        <v>2451</v>
      </c>
      <c r="F421" s="600" t="s">
        <v>1105</v>
      </c>
      <c r="G421" s="605"/>
      <c r="H421" s="600" t="s">
        <v>813</v>
      </c>
      <c r="I421" s="600">
        <v>4</v>
      </c>
      <c r="J421" s="604">
        <v>0</v>
      </c>
      <c r="K421" s="600"/>
      <c r="L421" s="601"/>
      <c r="M421" s="601"/>
      <c r="N421" s="601"/>
      <c r="O421" s="600">
        <v>10.8</v>
      </c>
      <c r="P421" s="600"/>
      <c r="Q421" s="600"/>
      <c r="R421" s="600"/>
      <c r="S421" s="600"/>
      <c r="T421" s="600"/>
      <c r="U421" s="600"/>
      <c r="V421" s="600"/>
      <c r="W421" s="600"/>
      <c r="X421" s="600"/>
      <c r="Y421" s="600"/>
      <c r="Z421" s="600"/>
      <c r="AA421" s="600"/>
      <c r="AB421" s="600"/>
      <c r="AC421" s="600"/>
      <c r="AD421" s="600"/>
      <c r="AE421" s="600"/>
      <c r="AF421" s="600"/>
      <c r="AG421" s="600"/>
      <c r="AH421" s="600"/>
      <c r="AI421" s="600"/>
      <c r="AJ421" s="600"/>
    </row>
    <row r="422" spans="2:36" hidden="1" x14ac:dyDescent="0.25">
      <c r="B422" s="602">
        <v>414</v>
      </c>
      <c r="C422" s="601" t="s">
        <v>1889</v>
      </c>
      <c r="D422" s="600" t="s">
        <v>1890</v>
      </c>
      <c r="E422" s="605" t="s">
        <v>2449</v>
      </c>
      <c r="F422" s="600" t="s">
        <v>1105</v>
      </c>
      <c r="G422" s="605"/>
      <c r="H422" s="600" t="s">
        <v>813</v>
      </c>
      <c r="I422" s="600">
        <v>6</v>
      </c>
      <c r="J422" s="604">
        <v>0</v>
      </c>
      <c r="K422" s="600"/>
      <c r="L422" s="601"/>
      <c r="M422" s="601"/>
      <c r="N422" s="601"/>
      <c r="O422" s="600">
        <v>14.4</v>
      </c>
      <c r="P422" s="600"/>
      <c r="Q422" s="600"/>
      <c r="R422" s="600"/>
      <c r="S422" s="600"/>
      <c r="T422" s="600"/>
      <c r="U422" s="600"/>
      <c r="V422" s="600"/>
      <c r="W422" s="600"/>
      <c r="X422" s="600"/>
      <c r="Y422" s="600"/>
      <c r="Z422" s="600"/>
      <c r="AA422" s="600"/>
      <c r="AB422" s="600"/>
      <c r="AC422" s="600"/>
      <c r="AD422" s="600"/>
      <c r="AE422" s="600"/>
      <c r="AF422" s="600"/>
      <c r="AG422" s="600"/>
      <c r="AH422" s="600"/>
      <c r="AI422" s="600"/>
      <c r="AJ422" s="600"/>
    </row>
    <row r="423" spans="2:36" hidden="1" x14ac:dyDescent="0.25">
      <c r="B423" s="602">
        <v>415</v>
      </c>
      <c r="C423" s="601" t="s">
        <v>1889</v>
      </c>
      <c r="D423" s="600" t="s">
        <v>1890</v>
      </c>
      <c r="E423" s="605" t="s">
        <v>2449</v>
      </c>
      <c r="F423" s="600" t="s">
        <v>1791</v>
      </c>
      <c r="G423" s="605"/>
      <c r="H423" s="600" t="s">
        <v>813</v>
      </c>
      <c r="I423" s="600">
        <v>4</v>
      </c>
      <c r="J423" s="604">
        <v>0</v>
      </c>
      <c r="K423" s="600"/>
      <c r="L423" s="601"/>
      <c r="M423" s="601"/>
      <c r="N423" s="601"/>
      <c r="O423" s="600"/>
      <c r="P423" s="600"/>
      <c r="Q423" s="600"/>
      <c r="R423" s="600"/>
      <c r="S423" s="600"/>
      <c r="T423" s="600"/>
      <c r="U423" s="600"/>
      <c r="V423" s="600"/>
      <c r="W423" s="600"/>
      <c r="X423" s="600"/>
      <c r="Y423" s="600"/>
      <c r="Z423" s="600"/>
      <c r="AA423" s="600"/>
      <c r="AB423" s="600"/>
      <c r="AC423" s="600"/>
      <c r="AD423" s="600"/>
      <c r="AE423" s="600"/>
      <c r="AF423" s="600"/>
      <c r="AG423" s="600"/>
      <c r="AH423" s="600"/>
      <c r="AI423" s="600"/>
      <c r="AJ423" s="600"/>
    </row>
    <row r="424" spans="2:36" hidden="1" x14ac:dyDescent="0.25">
      <c r="B424" s="602">
        <v>416</v>
      </c>
      <c r="C424" s="601" t="s">
        <v>1891</v>
      </c>
      <c r="D424" s="600" t="s">
        <v>1892</v>
      </c>
      <c r="E424" s="605" t="s">
        <v>2450</v>
      </c>
      <c r="F424" s="600" t="s">
        <v>1105</v>
      </c>
      <c r="G424" s="605"/>
      <c r="H424" s="600" t="s">
        <v>813</v>
      </c>
      <c r="I424" s="600">
        <v>4</v>
      </c>
      <c r="J424" s="604">
        <v>0</v>
      </c>
      <c r="K424" s="600"/>
      <c r="L424" s="601"/>
      <c r="M424" s="601"/>
      <c r="N424" s="601"/>
      <c r="O424" s="600">
        <v>10.8</v>
      </c>
      <c r="P424" s="600"/>
      <c r="Q424" s="600"/>
      <c r="R424" s="600"/>
      <c r="S424" s="600"/>
      <c r="T424" s="600"/>
      <c r="U424" s="600"/>
      <c r="V424" s="600"/>
      <c r="W424" s="600"/>
      <c r="X424" s="600"/>
      <c r="Y424" s="600"/>
      <c r="Z424" s="600"/>
      <c r="AA424" s="600"/>
      <c r="AB424" s="600"/>
      <c r="AC424" s="600"/>
      <c r="AD424" s="600"/>
      <c r="AE424" s="600"/>
      <c r="AF424" s="600"/>
      <c r="AG424" s="600"/>
      <c r="AH424" s="600"/>
      <c r="AI424" s="600"/>
      <c r="AJ424" s="600"/>
    </row>
    <row r="425" spans="2:36" hidden="1" x14ac:dyDescent="0.25">
      <c r="B425" s="602">
        <v>417</v>
      </c>
      <c r="C425" s="601" t="s">
        <v>1893</v>
      </c>
      <c r="D425" s="598" t="s">
        <v>1894</v>
      </c>
      <c r="E425" s="605" t="s">
        <v>1893</v>
      </c>
      <c r="F425" s="600" t="s">
        <v>1105</v>
      </c>
      <c r="G425" s="605"/>
      <c r="H425" s="600" t="s">
        <v>813</v>
      </c>
      <c r="I425" s="600">
        <v>4</v>
      </c>
      <c r="J425" s="604">
        <v>0</v>
      </c>
      <c r="K425" s="600"/>
      <c r="L425" s="601"/>
      <c r="M425" s="601"/>
      <c r="N425" s="601"/>
      <c r="O425" s="600">
        <v>10.8</v>
      </c>
      <c r="P425" s="600"/>
      <c r="Q425" s="600"/>
      <c r="R425" s="600"/>
      <c r="S425" s="600"/>
      <c r="T425" s="600"/>
      <c r="U425" s="600"/>
      <c r="V425" s="600"/>
      <c r="W425" s="600"/>
      <c r="X425" s="600"/>
      <c r="Y425" s="600"/>
      <c r="Z425" s="600"/>
      <c r="AA425" s="600"/>
      <c r="AB425" s="600"/>
      <c r="AC425" s="600"/>
      <c r="AD425" s="600"/>
      <c r="AE425" s="600"/>
      <c r="AF425" s="600"/>
      <c r="AG425" s="600"/>
      <c r="AH425" s="600"/>
      <c r="AI425" s="600"/>
      <c r="AJ425" s="598"/>
    </row>
    <row r="426" spans="2:36" hidden="1" x14ac:dyDescent="0.25">
      <c r="B426" s="602">
        <v>418</v>
      </c>
      <c r="C426" s="601" t="s">
        <v>1895</v>
      </c>
      <c r="D426" s="598" t="s">
        <v>1896</v>
      </c>
      <c r="E426" s="605" t="s">
        <v>1895</v>
      </c>
      <c r="F426" s="600" t="s">
        <v>1105</v>
      </c>
      <c r="G426" s="605"/>
      <c r="H426" s="600" t="s">
        <v>813</v>
      </c>
      <c r="I426" s="600">
        <v>4</v>
      </c>
      <c r="J426" s="604">
        <v>0</v>
      </c>
      <c r="K426" s="600"/>
      <c r="L426" s="601"/>
      <c r="M426" s="601"/>
      <c r="N426" s="601"/>
      <c r="O426" s="600">
        <v>10.8</v>
      </c>
      <c r="P426" s="600"/>
      <c r="Q426" s="600"/>
      <c r="R426" s="600"/>
      <c r="S426" s="600"/>
      <c r="T426" s="600"/>
      <c r="U426" s="600"/>
      <c r="V426" s="600"/>
      <c r="W426" s="600"/>
      <c r="X426" s="600"/>
      <c r="Y426" s="600"/>
      <c r="Z426" s="600"/>
      <c r="AA426" s="600"/>
      <c r="AB426" s="600"/>
      <c r="AC426" s="600"/>
      <c r="AD426" s="600"/>
      <c r="AE426" s="600"/>
      <c r="AF426" s="600"/>
      <c r="AG426" s="600"/>
      <c r="AH426" s="600"/>
      <c r="AI426" s="600"/>
      <c r="AJ426" s="598"/>
    </row>
    <row r="427" spans="2:36" hidden="1" x14ac:dyDescent="0.25">
      <c r="B427" s="602">
        <v>419</v>
      </c>
      <c r="C427" s="601" t="s">
        <v>1897</v>
      </c>
      <c r="D427" s="652" t="s">
        <v>2069</v>
      </c>
      <c r="E427" s="605" t="s">
        <v>2447</v>
      </c>
      <c r="F427" s="600" t="s">
        <v>1105</v>
      </c>
      <c r="G427" s="605"/>
      <c r="H427" s="600" t="s">
        <v>813</v>
      </c>
      <c r="I427" s="600">
        <v>4</v>
      </c>
      <c r="J427" s="604">
        <v>0</v>
      </c>
      <c r="K427" s="600"/>
      <c r="L427" s="601"/>
      <c r="M427" s="601"/>
      <c r="N427" s="601"/>
      <c r="O427" s="600">
        <v>10.8</v>
      </c>
      <c r="P427" s="600"/>
      <c r="Q427" s="600"/>
      <c r="R427" s="600"/>
      <c r="S427" s="600"/>
      <c r="T427" s="600"/>
      <c r="U427" s="600"/>
      <c r="V427" s="600"/>
      <c r="W427" s="600"/>
      <c r="X427" s="600"/>
      <c r="Y427" s="600"/>
      <c r="Z427" s="600"/>
      <c r="AA427" s="600"/>
      <c r="AB427" s="600"/>
      <c r="AC427" s="600"/>
      <c r="AD427" s="600"/>
      <c r="AE427" s="600"/>
      <c r="AF427" s="600"/>
      <c r="AG427" s="600"/>
      <c r="AH427" s="600"/>
      <c r="AI427" s="600"/>
      <c r="AJ427" s="652"/>
    </row>
    <row r="428" spans="2:36" hidden="1" x14ac:dyDescent="0.25">
      <c r="B428" s="602">
        <v>420</v>
      </c>
      <c r="C428" s="601" t="s">
        <v>1898</v>
      </c>
      <c r="D428" s="600" t="s">
        <v>2068</v>
      </c>
      <c r="E428" s="605" t="s">
        <v>2448</v>
      </c>
      <c r="F428" s="600" t="s">
        <v>1105</v>
      </c>
      <c r="G428" s="605"/>
      <c r="H428" s="600" t="s">
        <v>813</v>
      </c>
      <c r="I428" s="600">
        <v>6</v>
      </c>
      <c r="J428" s="604">
        <v>0</v>
      </c>
      <c r="K428" s="600"/>
      <c r="L428" s="601"/>
      <c r="M428" s="601"/>
      <c r="N428" s="601"/>
      <c r="O428" s="600">
        <v>14.4</v>
      </c>
      <c r="P428" s="600"/>
      <c r="Q428" s="600"/>
      <c r="R428" s="600"/>
      <c r="S428" s="600"/>
      <c r="T428" s="600"/>
      <c r="U428" s="600"/>
      <c r="V428" s="600"/>
      <c r="W428" s="600"/>
      <c r="X428" s="600"/>
      <c r="Y428" s="600"/>
      <c r="Z428" s="600"/>
      <c r="AA428" s="600"/>
      <c r="AB428" s="600"/>
      <c r="AC428" s="600"/>
      <c r="AD428" s="600"/>
      <c r="AE428" s="600"/>
      <c r="AF428" s="600"/>
      <c r="AG428" s="600"/>
      <c r="AH428" s="600"/>
      <c r="AI428" s="600"/>
      <c r="AJ428" s="600"/>
    </row>
    <row r="429" spans="2:36" hidden="1" x14ac:dyDescent="0.25">
      <c r="B429" s="602">
        <v>421</v>
      </c>
      <c r="C429" s="619" t="s">
        <v>1854</v>
      </c>
      <c r="D429" s="600" t="s">
        <v>1855</v>
      </c>
      <c r="E429" s="605" t="s">
        <v>2428</v>
      </c>
      <c r="F429" s="600" t="s">
        <v>1105</v>
      </c>
      <c r="G429" s="605"/>
      <c r="H429" s="600" t="s">
        <v>813</v>
      </c>
      <c r="I429" s="600">
        <v>6</v>
      </c>
      <c r="J429" s="604">
        <v>0</v>
      </c>
      <c r="K429" s="600"/>
      <c r="L429" s="601"/>
      <c r="M429" s="601"/>
      <c r="N429" s="601"/>
      <c r="O429" s="600">
        <v>14.4</v>
      </c>
      <c r="P429" s="600"/>
      <c r="Q429" s="600"/>
      <c r="R429" s="600"/>
      <c r="S429" s="600"/>
      <c r="T429" s="600"/>
      <c r="U429" s="600"/>
      <c r="V429" s="600"/>
      <c r="W429" s="600"/>
      <c r="X429" s="600"/>
      <c r="Y429" s="600"/>
      <c r="Z429" s="600"/>
      <c r="AA429" s="600"/>
      <c r="AB429" s="600"/>
      <c r="AC429" s="600"/>
      <c r="AD429" s="600"/>
      <c r="AE429" s="600"/>
      <c r="AF429" s="600"/>
      <c r="AG429" s="600"/>
      <c r="AH429" s="600"/>
      <c r="AI429" s="600"/>
      <c r="AJ429" s="600"/>
    </row>
    <row r="430" spans="2:36" hidden="1" x14ac:dyDescent="0.25">
      <c r="B430" s="602">
        <v>422</v>
      </c>
      <c r="C430" s="619" t="s">
        <v>1856</v>
      </c>
      <c r="D430" s="600" t="s">
        <v>1857</v>
      </c>
      <c r="E430" s="605" t="s">
        <v>2710</v>
      </c>
      <c r="F430" s="600" t="s">
        <v>1105</v>
      </c>
      <c r="G430" s="605"/>
      <c r="H430" s="600" t="s">
        <v>813</v>
      </c>
      <c r="I430" s="600">
        <v>6</v>
      </c>
      <c r="J430" s="604">
        <v>0</v>
      </c>
      <c r="K430" s="600"/>
      <c r="L430" s="601"/>
      <c r="M430" s="601"/>
      <c r="N430" s="601"/>
      <c r="O430" s="600">
        <v>14.4</v>
      </c>
      <c r="P430" s="600"/>
      <c r="Q430" s="600"/>
      <c r="R430" s="600"/>
      <c r="S430" s="600"/>
      <c r="T430" s="600"/>
      <c r="U430" s="600"/>
      <c r="V430" s="600"/>
      <c r="W430" s="600"/>
      <c r="X430" s="600"/>
      <c r="Y430" s="600"/>
      <c r="Z430" s="600"/>
      <c r="AA430" s="600"/>
      <c r="AB430" s="600"/>
      <c r="AC430" s="600"/>
      <c r="AD430" s="600"/>
      <c r="AE430" s="600"/>
      <c r="AF430" s="600"/>
      <c r="AG430" s="600"/>
      <c r="AH430" s="600"/>
      <c r="AI430" s="600"/>
      <c r="AJ430" s="600"/>
    </row>
    <row r="431" spans="2:36" hidden="1" x14ac:dyDescent="0.25">
      <c r="B431" s="602">
        <v>423</v>
      </c>
      <c r="C431" s="605" t="s">
        <v>1899</v>
      </c>
      <c r="D431" s="600" t="s">
        <v>1863</v>
      </c>
      <c r="E431" s="605" t="s">
        <v>2446</v>
      </c>
      <c r="F431" s="600" t="s">
        <v>1105</v>
      </c>
      <c r="G431" s="605"/>
      <c r="H431" s="600" t="s">
        <v>813</v>
      </c>
      <c r="I431" s="600">
        <v>6</v>
      </c>
      <c r="J431" s="604">
        <v>0</v>
      </c>
      <c r="K431" s="600"/>
      <c r="L431" s="601"/>
      <c r="M431" s="601"/>
      <c r="N431" s="601"/>
      <c r="O431" s="600">
        <v>14.4</v>
      </c>
      <c r="P431" s="600"/>
      <c r="Q431" s="600"/>
      <c r="R431" s="600"/>
      <c r="S431" s="600"/>
      <c r="T431" s="600"/>
      <c r="U431" s="600"/>
      <c r="V431" s="600"/>
      <c r="W431" s="600"/>
      <c r="X431" s="600"/>
      <c r="Y431" s="600"/>
      <c r="Z431" s="600"/>
      <c r="AA431" s="600"/>
      <c r="AB431" s="600"/>
      <c r="AC431" s="600"/>
      <c r="AD431" s="600"/>
      <c r="AE431" s="600"/>
      <c r="AF431" s="600"/>
      <c r="AG431" s="600"/>
      <c r="AH431" s="600"/>
      <c r="AI431" s="600"/>
      <c r="AJ431" s="600"/>
    </row>
    <row r="432" spans="2:36" hidden="1" x14ac:dyDescent="0.25">
      <c r="B432" s="602">
        <v>424</v>
      </c>
      <c r="C432" s="601" t="s">
        <v>6582</v>
      </c>
      <c r="D432" s="652" t="s">
        <v>1871</v>
      </c>
      <c r="E432" s="605"/>
      <c r="F432" s="600" t="s">
        <v>1105</v>
      </c>
      <c r="G432" s="605"/>
      <c r="H432" s="600" t="s">
        <v>813</v>
      </c>
      <c r="I432" s="600">
        <v>4</v>
      </c>
      <c r="J432" s="604">
        <v>0</v>
      </c>
      <c r="K432" s="600"/>
      <c r="L432" s="601"/>
      <c r="M432" s="601"/>
      <c r="N432" s="601"/>
      <c r="O432" s="600"/>
      <c r="P432" s="600"/>
      <c r="Q432" s="600"/>
      <c r="R432" s="600"/>
      <c r="S432" s="600"/>
      <c r="T432" s="600"/>
      <c r="U432" s="600"/>
      <c r="V432" s="600"/>
      <c r="W432" s="600"/>
      <c r="X432" s="600"/>
      <c r="Y432" s="600"/>
      <c r="Z432" s="600"/>
      <c r="AA432" s="600"/>
      <c r="AB432" s="600"/>
      <c r="AC432" s="600"/>
      <c r="AD432" s="600"/>
      <c r="AE432" s="600"/>
      <c r="AF432" s="600"/>
      <c r="AG432" s="600"/>
      <c r="AH432" s="600"/>
      <c r="AI432" s="600"/>
      <c r="AJ432" s="652"/>
    </row>
    <row r="433" spans="2:36" ht="30" hidden="1" x14ac:dyDescent="0.25">
      <c r="B433" s="602">
        <v>425</v>
      </c>
      <c r="C433" s="619" t="s">
        <v>1901</v>
      </c>
      <c r="D433" s="652" t="s">
        <v>1872</v>
      </c>
      <c r="E433" s="605" t="s">
        <v>2445</v>
      </c>
      <c r="F433" s="600" t="s">
        <v>1105</v>
      </c>
      <c r="G433" s="605"/>
      <c r="H433" s="600" t="s">
        <v>813</v>
      </c>
      <c r="I433" s="600">
        <v>4</v>
      </c>
      <c r="J433" s="604">
        <v>0</v>
      </c>
      <c r="K433" s="600"/>
      <c r="L433" s="601"/>
      <c r="M433" s="601"/>
      <c r="N433" s="601"/>
      <c r="O433" s="600">
        <v>10.8</v>
      </c>
      <c r="P433" s="600"/>
      <c r="Q433" s="600"/>
      <c r="R433" s="600"/>
      <c r="S433" s="600"/>
      <c r="T433" s="600"/>
      <c r="U433" s="600"/>
      <c r="V433" s="600"/>
      <c r="W433" s="600"/>
      <c r="X433" s="600"/>
      <c r="Y433" s="600"/>
      <c r="Z433" s="600"/>
      <c r="AA433" s="600"/>
      <c r="AB433" s="600"/>
      <c r="AC433" s="600"/>
      <c r="AD433" s="600"/>
      <c r="AE433" s="600"/>
      <c r="AF433" s="600"/>
      <c r="AG433" s="600"/>
      <c r="AH433" s="600"/>
      <c r="AI433" s="600"/>
      <c r="AJ433" s="652"/>
    </row>
    <row r="434" spans="2:36" hidden="1" x14ac:dyDescent="0.25">
      <c r="B434" s="602">
        <v>426</v>
      </c>
      <c r="C434" s="601" t="s">
        <v>6583</v>
      </c>
      <c r="D434" s="652" t="s">
        <v>1872</v>
      </c>
      <c r="E434" s="605"/>
      <c r="F434" s="600" t="s">
        <v>1105</v>
      </c>
      <c r="G434" s="605"/>
      <c r="H434" s="600" t="s">
        <v>813</v>
      </c>
      <c r="I434" s="600">
        <v>4</v>
      </c>
      <c r="J434" s="604">
        <v>0</v>
      </c>
      <c r="K434" s="600"/>
      <c r="L434" s="601"/>
      <c r="M434" s="601"/>
      <c r="N434" s="601"/>
      <c r="O434" s="600"/>
      <c r="P434" s="600"/>
      <c r="Q434" s="600"/>
      <c r="R434" s="600"/>
      <c r="S434" s="600"/>
      <c r="T434" s="600"/>
      <c r="U434" s="600"/>
      <c r="V434" s="600"/>
      <c r="W434" s="600"/>
      <c r="X434" s="600"/>
      <c r="Y434" s="600"/>
      <c r="Z434" s="600"/>
      <c r="AA434" s="600"/>
      <c r="AB434" s="600"/>
      <c r="AC434" s="600"/>
      <c r="AD434" s="600"/>
      <c r="AE434" s="600"/>
      <c r="AF434" s="600"/>
      <c r="AG434" s="600"/>
      <c r="AH434" s="600"/>
      <c r="AI434" s="600"/>
      <c r="AJ434" s="652"/>
    </row>
    <row r="435" spans="2:36" hidden="1" x14ac:dyDescent="0.25">
      <c r="B435" s="602">
        <v>427</v>
      </c>
      <c r="C435" s="601" t="s">
        <v>1903</v>
      </c>
      <c r="D435" s="600" t="s">
        <v>6563</v>
      </c>
      <c r="E435" s="605"/>
      <c r="F435" s="600" t="s">
        <v>1105</v>
      </c>
      <c r="G435" s="605"/>
      <c r="H435" s="600" t="s">
        <v>813</v>
      </c>
      <c r="I435" s="600">
        <v>4</v>
      </c>
      <c r="J435" s="604">
        <v>0</v>
      </c>
      <c r="K435" s="600"/>
      <c r="L435" s="601"/>
      <c r="M435" s="601"/>
      <c r="N435" s="601"/>
      <c r="O435" s="600"/>
      <c r="P435" s="600"/>
      <c r="Q435" s="600"/>
      <c r="R435" s="600"/>
      <c r="S435" s="600"/>
      <c r="T435" s="600"/>
      <c r="U435" s="600"/>
      <c r="V435" s="600"/>
      <c r="W435" s="600"/>
      <c r="X435" s="600"/>
      <c r="Y435" s="600"/>
      <c r="Z435" s="600"/>
      <c r="AA435" s="600"/>
      <c r="AB435" s="600"/>
      <c r="AC435" s="600"/>
      <c r="AD435" s="600"/>
      <c r="AE435" s="600"/>
      <c r="AF435" s="600"/>
      <c r="AG435" s="600"/>
      <c r="AH435" s="600"/>
      <c r="AI435" s="600"/>
      <c r="AJ435" s="600"/>
    </row>
    <row r="436" spans="2:36" hidden="1" x14ac:dyDescent="0.25">
      <c r="B436" s="602">
        <v>428</v>
      </c>
      <c r="C436" s="601" t="s">
        <v>1904</v>
      </c>
      <c r="D436" s="600" t="s">
        <v>6564</v>
      </c>
      <c r="E436" s="605"/>
      <c r="F436" s="600" t="s">
        <v>1105</v>
      </c>
      <c r="G436" s="605"/>
      <c r="H436" s="600" t="s">
        <v>813</v>
      </c>
      <c r="I436" s="600">
        <v>4</v>
      </c>
      <c r="J436" s="604">
        <v>0</v>
      </c>
      <c r="K436" s="600"/>
      <c r="L436" s="601" t="s">
        <v>6510</v>
      </c>
      <c r="M436" s="601"/>
      <c r="N436" s="601"/>
      <c r="O436" s="600"/>
      <c r="P436" s="600"/>
      <c r="Q436" s="600"/>
      <c r="R436" s="600"/>
      <c r="S436" s="600"/>
      <c r="T436" s="600"/>
      <c r="U436" s="600"/>
      <c r="V436" s="600"/>
      <c r="W436" s="600"/>
      <c r="X436" s="600"/>
      <c r="Y436" s="600"/>
      <c r="Z436" s="600"/>
      <c r="AA436" s="600"/>
      <c r="AB436" s="600"/>
      <c r="AC436" s="600"/>
      <c r="AD436" s="600"/>
      <c r="AE436" s="600"/>
      <c r="AF436" s="600"/>
      <c r="AG436" s="600"/>
      <c r="AH436" s="600"/>
      <c r="AI436" s="600"/>
      <c r="AJ436" s="600"/>
    </row>
    <row r="437" spans="2:36" hidden="1" x14ac:dyDescent="0.25">
      <c r="B437" s="602">
        <v>429</v>
      </c>
      <c r="C437" s="601" t="s">
        <v>1905</v>
      </c>
      <c r="D437" s="600" t="s">
        <v>6565</v>
      </c>
      <c r="E437" s="605"/>
      <c r="F437" s="600" t="s">
        <v>1105</v>
      </c>
      <c r="G437" s="605"/>
      <c r="H437" s="600" t="s">
        <v>813</v>
      </c>
      <c r="I437" s="600">
        <v>4</v>
      </c>
      <c r="J437" s="604">
        <v>0</v>
      </c>
      <c r="K437" s="600"/>
      <c r="L437" s="601"/>
      <c r="M437" s="601"/>
      <c r="N437" s="601"/>
      <c r="O437" s="600"/>
      <c r="P437" s="600"/>
      <c r="Q437" s="600"/>
      <c r="R437" s="600"/>
      <c r="S437" s="600"/>
      <c r="T437" s="600"/>
      <c r="U437" s="600"/>
      <c r="V437" s="600"/>
      <c r="W437" s="600"/>
      <c r="X437" s="600"/>
      <c r="Y437" s="600"/>
      <c r="Z437" s="600"/>
      <c r="AA437" s="600"/>
      <c r="AB437" s="600"/>
      <c r="AC437" s="600"/>
      <c r="AD437" s="600"/>
      <c r="AE437" s="600"/>
      <c r="AF437" s="600"/>
      <c r="AG437" s="600"/>
      <c r="AH437" s="600"/>
      <c r="AI437" s="600"/>
      <c r="AJ437" s="600"/>
    </row>
    <row r="438" spans="2:36" hidden="1" x14ac:dyDescent="0.25">
      <c r="B438" s="602">
        <v>430</v>
      </c>
      <c r="C438" s="601" t="s">
        <v>1906</v>
      </c>
      <c r="D438" s="405" t="s">
        <v>6566</v>
      </c>
      <c r="E438" s="605"/>
      <c r="F438" s="600" t="s">
        <v>1105</v>
      </c>
      <c r="G438" s="605"/>
      <c r="H438" s="600" t="s">
        <v>813</v>
      </c>
      <c r="I438" s="600">
        <v>6</v>
      </c>
      <c r="J438" s="604">
        <v>0</v>
      </c>
      <c r="K438" s="600"/>
      <c r="L438" s="601"/>
      <c r="M438" s="601"/>
      <c r="N438" s="601"/>
      <c r="O438" s="600"/>
      <c r="P438" s="600"/>
      <c r="Q438" s="600"/>
      <c r="R438" s="600"/>
      <c r="S438" s="600"/>
      <c r="T438" s="600"/>
      <c r="U438" s="600"/>
      <c r="V438" s="600"/>
      <c r="W438" s="600"/>
      <c r="X438" s="600"/>
      <c r="Y438" s="600"/>
      <c r="Z438" s="600"/>
      <c r="AA438" s="600"/>
      <c r="AB438" s="600"/>
      <c r="AC438" s="600"/>
      <c r="AD438" s="600"/>
      <c r="AE438" s="600"/>
      <c r="AF438" s="600"/>
      <c r="AG438" s="600"/>
      <c r="AH438" s="600"/>
      <c r="AI438" s="600"/>
      <c r="AJ438" s="405"/>
    </row>
    <row r="439" spans="2:36" hidden="1" x14ac:dyDescent="0.25">
      <c r="B439" s="602">
        <v>431</v>
      </c>
      <c r="C439" s="605" t="s">
        <v>1907</v>
      </c>
      <c r="D439" s="600" t="s">
        <v>6567</v>
      </c>
      <c r="E439" s="605" t="s">
        <v>2362</v>
      </c>
      <c r="F439" s="600" t="s">
        <v>1105</v>
      </c>
      <c r="G439" s="605"/>
      <c r="H439" s="600" t="s">
        <v>813</v>
      </c>
      <c r="I439" s="600">
        <v>4</v>
      </c>
      <c r="J439" s="604">
        <v>0</v>
      </c>
      <c r="K439" s="600"/>
      <c r="L439" s="605"/>
      <c r="M439" s="605"/>
      <c r="N439" s="601"/>
      <c r="O439" s="600">
        <v>10.8</v>
      </c>
      <c r="P439" s="600"/>
      <c r="Q439" s="600"/>
      <c r="R439" s="600"/>
      <c r="S439" s="600"/>
      <c r="T439" s="600"/>
      <c r="U439" s="600"/>
      <c r="V439" s="600"/>
      <c r="W439" s="600"/>
      <c r="X439" s="600"/>
      <c r="Y439" s="600"/>
      <c r="Z439" s="600"/>
      <c r="AA439" s="600"/>
      <c r="AB439" s="600"/>
      <c r="AC439" s="600"/>
      <c r="AD439" s="600"/>
      <c r="AE439" s="600"/>
      <c r="AF439" s="600"/>
      <c r="AG439" s="600"/>
      <c r="AH439" s="600"/>
      <c r="AI439" s="600"/>
      <c r="AJ439" s="600"/>
    </row>
    <row r="440" spans="2:36" hidden="1" x14ac:dyDescent="0.25">
      <c r="B440" s="602">
        <v>432</v>
      </c>
      <c r="C440" s="601" t="s">
        <v>1908</v>
      </c>
      <c r="D440" s="600" t="s">
        <v>6568</v>
      </c>
      <c r="E440" s="605" t="s">
        <v>2399</v>
      </c>
      <c r="F440" s="600" t="s">
        <v>1105</v>
      </c>
      <c r="G440" s="605"/>
      <c r="H440" s="600" t="s">
        <v>813</v>
      </c>
      <c r="I440" s="600">
        <v>6</v>
      </c>
      <c r="J440" s="604">
        <v>0</v>
      </c>
      <c r="K440" s="600"/>
      <c r="L440" s="601"/>
      <c r="M440" s="601"/>
      <c r="N440" s="601"/>
      <c r="O440" s="600">
        <v>14.4</v>
      </c>
      <c r="P440" s="600"/>
      <c r="Q440" s="600"/>
      <c r="R440" s="600"/>
      <c r="S440" s="600"/>
      <c r="T440" s="600"/>
      <c r="U440" s="600"/>
      <c r="V440" s="600"/>
      <c r="W440" s="600"/>
      <c r="X440" s="600"/>
      <c r="Y440" s="600"/>
      <c r="Z440" s="600"/>
      <c r="AA440" s="600"/>
      <c r="AB440" s="600"/>
      <c r="AC440" s="600"/>
      <c r="AD440" s="600"/>
      <c r="AE440" s="600"/>
      <c r="AF440" s="600"/>
      <c r="AG440" s="600"/>
      <c r="AH440" s="600"/>
      <c r="AI440" s="600"/>
      <c r="AJ440" s="600"/>
    </row>
    <row r="441" spans="2:36" hidden="1" x14ac:dyDescent="0.25">
      <c r="B441" s="602">
        <v>433</v>
      </c>
      <c r="C441" s="624" t="s">
        <v>1909</v>
      </c>
      <c r="D441" s="600" t="s">
        <v>6569</v>
      </c>
      <c r="E441" s="605" t="s">
        <v>2398</v>
      </c>
      <c r="F441" s="600" t="s">
        <v>1105</v>
      </c>
      <c r="G441" s="605"/>
      <c r="H441" s="600" t="s">
        <v>813</v>
      </c>
      <c r="I441" s="600">
        <v>4</v>
      </c>
      <c r="J441" s="604">
        <v>0</v>
      </c>
      <c r="K441" s="600"/>
      <c r="L441" s="601"/>
      <c r="M441" s="601"/>
      <c r="N441" s="601"/>
      <c r="O441" s="600">
        <v>10.8</v>
      </c>
      <c r="P441" s="600"/>
      <c r="Q441" s="600"/>
      <c r="R441" s="600"/>
      <c r="S441" s="600"/>
      <c r="T441" s="600"/>
      <c r="U441" s="600"/>
      <c r="V441" s="600"/>
      <c r="W441" s="600"/>
      <c r="X441" s="600"/>
      <c r="Y441" s="600"/>
      <c r="Z441" s="600"/>
      <c r="AA441" s="600"/>
      <c r="AB441" s="600"/>
      <c r="AC441" s="600"/>
      <c r="AD441" s="600"/>
      <c r="AE441" s="600"/>
      <c r="AF441" s="600"/>
      <c r="AG441" s="600"/>
      <c r="AH441" s="600"/>
      <c r="AI441" s="600"/>
      <c r="AJ441" s="600"/>
    </row>
    <row r="442" spans="2:36" ht="45" hidden="1" x14ac:dyDescent="0.25">
      <c r="B442" s="602">
        <v>434</v>
      </c>
      <c r="C442" s="624" t="s">
        <v>1910</v>
      </c>
      <c r="D442" s="600" t="s">
        <v>6570</v>
      </c>
      <c r="E442" s="605" t="s">
        <v>2397</v>
      </c>
      <c r="F442" s="600" t="s">
        <v>1105</v>
      </c>
      <c r="G442" s="605"/>
      <c r="H442" s="600" t="s">
        <v>813</v>
      </c>
      <c r="I442" s="600">
        <v>6</v>
      </c>
      <c r="J442" s="604">
        <v>0</v>
      </c>
      <c r="K442" s="600"/>
      <c r="L442" s="601"/>
      <c r="M442" s="601"/>
      <c r="N442" s="601"/>
      <c r="O442" s="600">
        <v>14.4</v>
      </c>
      <c r="P442" s="600"/>
      <c r="Q442" s="600"/>
      <c r="R442" s="600"/>
      <c r="S442" s="600"/>
      <c r="T442" s="600"/>
      <c r="U442" s="600"/>
      <c r="V442" s="600"/>
      <c r="W442" s="600"/>
      <c r="X442" s="600"/>
      <c r="Y442" s="600"/>
      <c r="Z442" s="600"/>
      <c r="AA442" s="600"/>
      <c r="AB442" s="600"/>
      <c r="AC442" s="600"/>
      <c r="AD442" s="600"/>
      <c r="AE442" s="600"/>
      <c r="AF442" s="600"/>
      <c r="AG442" s="600"/>
      <c r="AH442" s="600"/>
      <c r="AI442" s="600"/>
      <c r="AJ442" s="600"/>
    </row>
    <row r="443" spans="2:36" ht="30" hidden="1" x14ac:dyDescent="0.25">
      <c r="B443" s="602">
        <v>435</v>
      </c>
      <c r="C443" s="601" t="s">
        <v>2311</v>
      </c>
      <c r="D443" s="600" t="s">
        <v>6571</v>
      </c>
      <c r="E443" s="605" t="s">
        <v>2396</v>
      </c>
      <c r="F443" s="600" t="s">
        <v>1105</v>
      </c>
      <c r="G443" s="605"/>
      <c r="H443" s="600" t="s">
        <v>813</v>
      </c>
      <c r="I443" s="600">
        <v>4</v>
      </c>
      <c r="J443" s="604">
        <v>0</v>
      </c>
      <c r="K443" s="600"/>
      <c r="L443" s="601"/>
      <c r="M443" s="601"/>
      <c r="N443" s="601"/>
      <c r="O443" s="600">
        <v>10.8</v>
      </c>
      <c r="P443" s="600"/>
      <c r="Q443" s="600"/>
      <c r="R443" s="600"/>
      <c r="S443" s="600"/>
      <c r="T443" s="600"/>
      <c r="U443" s="600"/>
      <c r="V443" s="600"/>
      <c r="W443" s="600"/>
      <c r="X443" s="600"/>
      <c r="Y443" s="600"/>
      <c r="Z443" s="600"/>
      <c r="AA443" s="600"/>
      <c r="AB443" s="600"/>
      <c r="AC443" s="600"/>
      <c r="AD443" s="600"/>
      <c r="AE443" s="600"/>
      <c r="AF443" s="600"/>
      <c r="AG443" s="600"/>
      <c r="AH443" s="600"/>
      <c r="AI443" s="600"/>
      <c r="AJ443" s="600"/>
    </row>
    <row r="444" spans="2:36" hidden="1" x14ac:dyDescent="0.25">
      <c r="B444" s="602">
        <v>436</v>
      </c>
      <c r="C444" s="605" t="s">
        <v>1911</v>
      </c>
      <c r="D444" s="600" t="s">
        <v>6572</v>
      </c>
      <c r="E444" s="605" t="s">
        <v>2394</v>
      </c>
      <c r="F444" s="600" t="s">
        <v>1105</v>
      </c>
      <c r="G444" s="605"/>
      <c r="H444" s="600" t="s">
        <v>813</v>
      </c>
      <c r="I444" s="600">
        <v>6</v>
      </c>
      <c r="J444" s="604">
        <v>0</v>
      </c>
      <c r="K444" s="600"/>
      <c r="L444" s="601"/>
      <c r="M444" s="601"/>
      <c r="N444" s="601"/>
      <c r="O444" s="600">
        <v>14.4</v>
      </c>
      <c r="P444" s="600"/>
      <c r="Q444" s="600"/>
      <c r="R444" s="600"/>
      <c r="S444" s="600"/>
      <c r="T444" s="600"/>
      <c r="U444" s="600"/>
      <c r="V444" s="600"/>
      <c r="W444" s="600"/>
      <c r="X444" s="600"/>
      <c r="Y444" s="600"/>
      <c r="Z444" s="600"/>
      <c r="AA444" s="600"/>
      <c r="AB444" s="600"/>
      <c r="AC444" s="600"/>
      <c r="AD444" s="600"/>
      <c r="AE444" s="600"/>
      <c r="AF444" s="600"/>
      <c r="AG444" s="600"/>
      <c r="AH444" s="600"/>
      <c r="AI444" s="600"/>
      <c r="AJ444" s="600"/>
    </row>
    <row r="445" spans="2:36" ht="30" hidden="1" x14ac:dyDescent="0.25">
      <c r="B445" s="602">
        <v>437</v>
      </c>
      <c r="C445" s="605" t="s">
        <v>1912</v>
      </c>
      <c r="D445" s="600" t="s">
        <v>6573</v>
      </c>
      <c r="E445" s="605" t="s">
        <v>2395</v>
      </c>
      <c r="F445" s="600" t="s">
        <v>1105</v>
      </c>
      <c r="G445" s="605"/>
      <c r="H445" s="600" t="s">
        <v>813</v>
      </c>
      <c r="I445" s="600">
        <v>4</v>
      </c>
      <c r="J445" s="604">
        <v>0</v>
      </c>
      <c r="K445" s="600"/>
      <c r="L445" s="601"/>
      <c r="M445" s="601"/>
      <c r="N445" s="601"/>
      <c r="O445" s="600">
        <v>10.8</v>
      </c>
      <c r="P445" s="600"/>
      <c r="Q445" s="600"/>
      <c r="R445" s="600"/>
      <c r="S445" s="600"/>
      <c r="T445" s="600"/>
      <c r="U445" s="600"/>
      <c r="V445" s="600"/>
      <c r="W445" s="600"/>
      <c r="X445" s="600"/>
      <c r="Y445" s="600"/>
      <c r="Z445" s="600"/>
      <c r="AA445" s="600"/>
      <c r="AB445" s="600"/>
      <c r="AC445" s="600"/>
      <c r="AD445" s="600"/>
      <c r="AE445" s="600"/>
      <c r="AF445" s="600"/>
      <c r="AG445" s="600"/>
      <c r="AH445" s="600"/>
      <c r="AI445" s="600"/>
      <c r="AJ445" s="600"/>
    </row>
    <row r="446" spans="2:36" hidden="1" x14ac:dyDescent="0.25">
      <c r="B446" s="602">
        <v>438</v>
      </c>
      <c r="C446" s="605" t="s">
        <v>1913</v>
      </c>
      <c r="D446" s="600" t="s">
        <v>6574</v>
      </c>
      <c r="E446" s="605" t="s">
        <v>2393</v>
      </c>
      <c r="F446" s="600" t="s">
        <v>1105</v>
      </c>
      <c r="G446" s="605"/>
      <c r="H446" s="600" t="s">
        <v>813</v>
      </c>
      <c r="I446" s="600">
        <v>4</v>
      </c>
      <c r="J446" s="604">
        <v>0</v>
      </c>
      <c r="K446" s="600"/>
      <c r="L446" s="601"/>
      <c r="M446" s="601"/>
      <c r="N446" s="601"/>
      <c r="O446" s="600">
        <v>10.8</v>
      </c>
      <c r="P446" s="600"/>
      <c r="Q446" s="600"/>
      <c r="R446" s="600"/>
      <c r="S446" s="600"/>
      <c r="T446" s="600"/>
      <c r="U446" s="600"/>
      <c r="V446" s="600"/>
      <c r="W446" s="600"/>
      <c r="X446" s="600"/>
      <c r="Y446" s="600"/>
      <c r="Z446" s="600"/>
      <c r="AA446" s="600"/>
      <c r="AB446" s="600"/>
      <c r="AC446" s="600"/>
      <c r="AD446" s="600"/>
      <c r="AE446" s="600"/>
      <c r="AF446" s="600"/>
      <c r="AG446" s="600"/>
      <c r="AH446" s="600"/>
      <c r="AI446" s="600"/>
      <c r="AJ446" s="600"/>
    </row>
    <row r="447" spans="2:36" hidden="1" x14ac:dyDescent="0.25">
      <c r="B447" s="602">
        <v>439</v>
      </c>
      <c r="C447" s="620" t="s">
        <v>1915</v>
      </c>
      <c r="D447" s="600" t="s">
        <v>6575</v>
      </c>
      <c r="E447" s="605"/>
      <c r="F447" s="600" t="s">
        <v>1104</v>
      </c>
      <c r="G447" s="605"/>
      <c r="H447" s="600" t="s">
        <v>813</v>
      </c>
      <c r="I447" s="600">
        <v>6</v>
      </c>
      <c r="J447" s="604">
        <v>0</v>
      </c>
      <c r="K447" s="600"/>
      <c r="L447" s="601"/>
      <c r="M447" s="601"/>
      <c r="N447" s="601"/>
      <c r="O447" s="600"/>
      <c r="P447" s="600"/>
      <c r="Q447" s="600"/>
      <c r="R447" s="600"/>
      <c r="S447" s="600"/>
      <c r="T447" s="600"/>
      <c r="U447" s="600"/>
      <c r="V447" s="600"/>
      <c r="W447" s="600"/>
      <c r="X447" s="600"/>
      <c r="Y447" s="600"/>
      <c r="Z447" s="600"/>
      <c r="AA447" s="600"/>
      <c r="AB447" s="600"/>
      <c r="AC447" s="600"/>
      <c r="AD447" s="600"/>
      <c r="AE447" s="600"/>
      <c r="AF447" s="600"/>
      <c r="AG447" s="600"/>
      <c r="AH447" s="600"/>
      <c r="AI447" s="600"/>
      <c r="AJ447" s="600"/>
    </row>
    <row r="448" spans="2:36" ht="75" hidden="1" x14ac:dyDescent="0.25">
      <c r="B448" s="602">
        <v>440</v>
      </c>
      <c r="C448" s="626" t="s">
        <v>1916</v>
      </c>
      <c r="D448" s="600" t="s">
        <v>6576</v>
      </c>
      <c r="E448" s="605" t="s">
        <v>2392</v>
      </c>
      <c r="F448" s="600" t="s">
        <v>1105</v>
      </c>
      <c r="G448" s="605"/>
      <c r="H448" s="600" t="s">
        <v>813</v>
      </c>
      <c r="I448" s="600">
        <v>6</v>
      </c>
      <c r="J448" s="604">
        <v>0</v>
      </c>
      <c r="K448" s="600"/>
      <c r="L448" s="601" t="s">
        <v>6504</v>
      </c>
      <c r="M448" s="601"/>
      <c r="N448" s="601"/>
      <c r="O448" s="600">
        <v>14.4</v>
      </c>
      <c r="P448" s="600"/>
      <c r="Q448" s="600"/>
      <c r="R448" s="600"/>
      <c r="S448" s="600"/>
      <c r="T448" s="600"/>
      <c r="U448" s="600"/>
      <c r="V448" s="600"/>
      <c r="W448" s="600"/>
      <c r="X448" s="600"/>
      <c r="Y448" s="600"/>
      <c r="Z448" s="600"/>
      <c r="AA448" s="600"/>
      <c r="AB448" s="600"/>
      <c r="AC448" s="600"/>
      <c r="AD448" s="600"/>
      <c r="AE448" s="600"/>
      <c r="AF448" s="600"/>
      <c r="AG448" s="600"/>
      <c r="AH448" s="600"/>
      <c r="AI448" s="600"/>
      <c r="AJ448" s="600"/>
    </row>
    <row r="449" spans="2:36" hidden="1" x14ac:dyDescent="0.25">
      <c r="B449" s="602">
        <v>441</v>
      </c>
      <c r="C449" s="601" t="s">
        <v>1917</v>
      </c>
      <c r="D449" s="600" t="s">
        <v>6577</v>
      </c>
      <c r="E449" s="605" t="s">
        <v>2391</v>
      </c>
      <c r="F449" s="600" t="s">
        <v>1105</v>
      </c>
      <c r="G449" s="605"/>
      <c r="H449" s="600" t="s">
        <v>813</v>
      </c>
      <c r="I449" s="600">
        <v>4</v>
      </c>
      <c r="J449" s="604">
        <v>0</v>
      </c>
      <c r="K449" s="600"/>
      <c r="L449" s="601"/>
      <c r="M449" s="601"/>
      <c r="N449" s="601"/>
      <c r="O449" s="600">
        <v>10.8</v>
      </c>
      <c r="P449" s="600"/>
      <c r="Q449" s="600"/>
      <c r="R449" s="600"/>
      <c r="S449" s="600"/>
      <c r="T449" s="600"/>
      <c r="U449" s="600"/>
      <c r="V449" s="600"/>
      <c r="W449" s="600"/>
      <c r="X449" s="600"/>
      <c r="Y449" s="600"/>
      <c r="Z449" s="600"/>
      <c r="AA449" s="600"/>
      <c r="AB449" s="600"/>
      <c r="AC449" s="600"/>
      <c r="AD449" s="600"/>
      <c r="AE449" s="600"/>
      <c r="AF449" s="600"/>
      <c r="AG449" s="600"/>
      <c r="AH449" s="600"/>
      <c r="AI449" s="600"/>
      <c r="AJ449" s="600"/>
    </row>
    <row r="450" spans="2:36" hidden="1" x14ac:dyDescent="0.25">
      <c r="B450" s="602">
        <v>442</v>
      </c>
      <c r="C450" s="601" t="s">
        <v>1918</v>
      </c>
      <c r="D450" s="652" t="s">
        <v>6578</v>
      </c>
      <c r="E450" s="605" t="s">
        <v>1918</v>
      </c>
      <c r="F450" s="600" t="s">
        <v>1105</v>
      </c>
      <c r="G450" s="605"/>
      <c r="H450" s="600" t="s">
        <v>813</v>
      </c>
      <c r="I450" s="600">
        <v>6</v>
      </c>
      <c r="J450" s="604">
        <v>0</v>
      </c>
      <c r="K450" s="600"/>
      <c r="L450" s="601"/>
      <c r="M450" s="601"/>
      <c r="N450" s="601"/>
      <c r="O450" s="600">
        <v>14.4</v>
      </c>
      <c r="P450" s="600"/>
      <c r="Q450" s="600"/>
      <c r="R450" s="600"/>
      <c r="S450" s="600"/>
      <c r="T450" s="600"/>
      <c r="U450" s="600"/>
      <c r="V450" s="600"/>
      <c r="W450" s="600"/>
      <c r="X450" s="600"/>
      <c r="Y450" s="600"/>
      <c r="Z450" s="600"/>
      <c r="AA450" s="600"/>
      <c r="AB450" s="600"/>
      <c r="AC450" s="600"/>
      <c r="AD450" s="600"/>
      <c r="AE450" s="600"/>
      <c r="AF450" s="600"/>
      <c r="AG450" s="600"/>
      <c r="AH450" s="600"/>
      <c r="AI450" s="600"/>
      <c r="AJ450" s="652"/>
    </row>
    <row r="451" spans="2:36" hidden="1" x14ac:dyDescent="0.25">
      <c r="B451" s="602">
        <v>443</v>
      </c>
      <c r="C451" s="601" t="s">
        <v>1919</v>
      </c>
      <c r="D451" s="600" t="s">
        <v>6579</v>
      </c>
      <c r="E451" s="605" t="s">
        <v>2493</v>
      </c>
      <c r="F451" s="600" t="s">
        <v>1105</v>
      </c>
      <c r="G451" s="605"/>
      <c r="H451" s="600" t="s">
        <v>813</v>
      </c>
      <c r="I451" s="600">
        <v>6</v>
      </c>
      <c r="J451" s="604"/>
      <c r="K451" s="600"/>
      <c r="L451" s="601"/>
      <c r="M451" s="601"/>
      <c r="N451" s="601"/>
      <c r="O451" s="600"/>
      <c r="P451" s="600"/>
      <c r="Q451" s="600"/>
      <c r="R451" s="600"/>
      <c r="S451" s="600"/>
      <c r="T451" s="600"/>
      <c r="U451" s="600"/>
      <c r="V451" s="600"/>
      <c r="W451" s="600"/>
      <c r="X451" s="600"/>
      <c r="Y451" s="600"/>
      <c r="Z451" s="600"/>
      <c r="AA451" s="600"/>
      <c r="AB451" s="600"/>
      <c r="AC451" s="600"/>
      <c r="AD451" s="600"/>
      <c r="AE451" s="600"/>
      <c r="AF451" s="600"/>
      <c r="AG451" s="600"/>
      <c r="AH451" s="600"/>
      <c r="AI451" s="600"/>
      <c r="AJ451" s="600"/>
    </row>
    <row r="452" spans="2:36" hidden="1" x14ac:dyDescent="0.25">
      <c r="B452" s="602">
        <v>444</v>
      </c>
      <c r="C452" s="601" t="s">
        <v>1920</v>
      </c>
      <c r="D452" s="600" t="s">
        <v>6580</v>
      </c>
      <c r="E452" s="605" t="s">
        <v>2493</v>
      </c>
      <c r="F452" s="600" t="s">
        <v>1105</v>
      </c>
      <c r="G452" s="605"/>
      <c r="H452" s="600" t="s">
        <v>813</v>
      </c>
      <c r="I452" s="600">
        <v>4</v>
      </c>
      <c r="J452" s="604"/>
      <c r="K452" s="600"/>
      <c r="L452" s="601"/>
      <c r="M452" s="601"/>
      <c r="N452" s="601"/>
      <c r="O452" s="600"/>
      <c r="P452" s="600"/>
      <c r="Q452" s="600"/>
      <c r="R452" s="600"/>
      <c r="S452" s="600"/>
      <c r="T452" s="600"/>
      <c r="U452" s="600"/>
      <c r="V452" s="600"/>
      <c r="W452" s="600"/>
      <c r="X452" s="600"/>
      <c r="Y452" s="600"/>
      <c r="Z452" s="600"/>
      <c r="AA452" s="600"/>
      <c r="AB452" s="600"/>
      <c r="AC452" s="600"/>
      <c r="AD452" s="600"/>
      <c r="AE452" s="600"/>
      <c r="AF452" s="600"/>
      <c r="AG452" s="600"/>
      <c r="AH452" s="600"/>
      <c r="AI452" s="600"/>
      <c r="AJ452" s="600"/>
    </row>
    <row r="453" spans="2:36" ht="30" hidden="1" x14ac:dyDescent="0.25">
      <c r="B453" s="602">
        <v>445</v>
      </c>
      <c r="C453" s="601" t="s">
        <v>1921</v>
      </c>
      <c r="D453" s="600" t="s">
        <v>6579</v>
      </c>
      <c r="E453" s="605" t="s">
        <v>2390</v>
      </c>
      <c r="F453" s="600" t="s">
        <v>1105</v>
      </c>
      <c r="G453" s="605"/>
      <c r="H453" s="600" t="s">
        <v>813</v>
      </c>
      <c r="I453" s="600">
        <v>4</v>
      </c>
      <c r="J453" s="604">
        <v>0</v>
      </c>
      <c r="K453" s="600" t="s">
        <v>2233</v>
      </c>
      <c r="L453" s="601"/>
      <c r="M453" s="601"/>
      <c r="N453" s="601" t="s">
        <v>2239</v>
      </c>
      <c r="O453" s="600">
        <v>10.8</v>
      </c>
      <c r="P453" s="600"/>
      <c r="Q453" s="600"/>
      <c r="R453" s="600"/>
      <c r="S453" s="600"/>
      <c r="T453" s="600"/>
      <c r="U453" s="600"/>
      <c r="V453" s="600"/>
      <c r="W453" s="600"/>
      <c r="X453" s="600"/>
      <c r="Y453" s="600"/>
      <c r="Z453" s="600"/>
      <c r="AA453" s="600"/>
      <c r="AB453" s="600"/>
      <c r="AC453" s="600"/>
      <c r="AD453" s="600"/>
      <c r="AE453" s="600"/>
      <c r="AF453" s="600"/>
      <c r="AG453" s="600"/>
      <c r="AH453" s="600"/>
      <c r="AI453" s="600"/>
      <c r="AJ453" s="600"/>
    </row>
    <row r="454" spans="2:36" hidden="1" x14ac:dyDescent="0.25">
      <c r="B454" s="602">
        <v>446</v>
      </c>
      <c r="C454" s="601" t="s">
        <v>1922</v>
      </c>
      <c r="D454" s="600" t="s">
        <v>6581</v>
      </c>
      <c r="E454" s="605" t="s">
        <v>2389</v>
      </c>
      <c r="F454" s="600" t="s">
        <v>1105</v>
      </c>
      <c r="G454" s="605"/>
      <c r="H454" s="600" t="s">
        <v>813</v>
      </c>
      <c r="I454" s="600">
        <v>4</v>
      </c>
      <c r="J454" s="604">
        <v>0</v>
      </c>
      <c r="K454" s="600"/>
      <c r="L454" s="601"/>
      <c r="M454" s="601"/>
      <c r="N454" s="601"/>
      <c r="O454" s="600">
        <v>10.8</v>
      </c>
      <c r="P454" s="600"/>
      <c r="Q454" s="600"/>
      <c r="R454" s="600"/>
      <c r="S454" s="600"/>
      <c r="T454" s="600"/>
      <c r="U454" s="600"/>
      <c r="V454" s="600"/>
      <c r="W454" s="600"/>
      <c r="X454" s="600"/>
      <c r="Y454" s="600"/>
      <c r="Z454" s="600"/>
      <c r="AA454" s="600"/>
      <c r="AB454" s="600"/>
      <c r="AC454" s="600"/>
      <c r="AD454" s="600"/>
      <c r="AE454" s="600"/>
      <c r="AF454" s="600"/>
      <c r="AG454" s="600"/>
      <c r="AH454" s="600"/>
      <c r="AI454" s="600"/>
      <c r="AJ454" s="600"/>
    </row>
    <row r="455" spans="2:36" hidden="1" x14ac:dyDescent="0.25">
      <c r="B455" s="602">
        <v>447</v>
      </c>
      <c r="C455" s="601" t="s">
        <v>1923</v>
      </c>
      <c r="D455" s="652" t="s">
        <v>1924</v>
      </c>
      <c r="E455" s="605" t="s">
        <v>1923</v>
      </c>
      <c r="F455" s="600" t="s">
        <v>1105</v>
      </c>
      <c r="G455" s="605"/>
      <c r="H455" s="600" t="s">
        <v>813</v>
      </c>
      <c r="I455" s="600">
        <v>4</v>
      </c>
      <c r="J455" s="604">
        <v>0</v>
      </c>
      <c r="K455" s="600"/>
      <c r="L455" s="601"/>
      <c r="M455" s="601"/>
      <c r="N455" s="601"/>
      <c r="O455" s="600">
        <v>10.8</v>
      </c>
      <c r="P455" s="600"/>
      <c r="Q455" s="600"/>
      <c r="R455" s="600"/>
      <c r="S455" s="600"/>
      <c r="T455" s="600"/>
      <c r="U455" s="600"/>
      <c r="V455" s="600"/>
      <c r="W455" s="600"/>
      <c r="X455" s="600"/>
      <c r="Y455" s="600"/>
      <c r="Z455" s="600"/>
      <c r="AA455" s="600"/>
      <c r="AB455" s="600"/>
      <c r="AC455" s="600"/>
      <c r="AD455" s="600"/>
      <c r="AE455" s="600"/>
      <c r="AF455" s="600"/>
      <c r="AG455" s="600"/>
      <c r="AH455" s="600"/>
      <c r="AI455" s="600"/>
      <c r="AJ455" s="652"/>
    </row>
    <row r="456" spans="2:36" hidden="1" x14ac:dyDescent="0.25">
      <c r="B456" s="602">
        <v>448</v>
      </c>
      <c r="C456" s="601" t="s">
        <v>1925</v>
      </c>
      <c r="D456" s="652" t="s">
        <v>1926</v>
      </c>
      <c r="E456" s="605" t="s">
        <v>1925</v>
      </c>
      <c r="F456" s="600" t="s">
        <v>1105</v>
      </c>
      <c r="G456" s="605"/>
      <c r="H456" s="600" t="s">
        <v>813</v>
      </c>
      <c r="I456" s="600">
        <v>4</v>
      </c>
      <c r="J456" s="604">
        <v>0</v>
      </c>
      <c r="K456" s="600"/>
      <c r="L456" s="601"/>
      <c r="M456" s="601"/>
      <c r="N456" s="601"/>
      <c r="O456" s="600">
        <v>10.8</v>
      </c>
      <c r="P456" s="600"/>
      <c r="Q456" s="600"/>
      <c r="R456" s="600"/>
      <c r="S456" s="600"/>
      <c r="T456" s="600"/>
      <c r="U456" s="600"/>
      <c r="V456" s="600"/>
      <c r="W456" s="600"/>
      <c r="X456" s="600"/>
      <c r="Y456" s="600"/>
      <c r="Z456" s="600"/>
      <c r="AA456" s="600"/>
      <c r="AB456" s="600"/>
      <c r="AC456" s="600"/>
      <c r="AD456" s="600"/>
      <c r="AE456" s="600"/>
      <c r="AF456" s="600"/>
      <c r="AG456" s="600"/>
      <c r="AH456" s="600"/>
      <c r="AI456" s="600"/>
      <c r="AJ456" s="652"/>
    </row>
    <row r="457" spans="2:36" hidden="1" x14ac:dyDescent="0.25">
      <c r="B457" s="602">
        <v>449</v>
      </c>
      <c r="C457" s="601" t="s">
        <v>1927</v>
      </c>
      <c r="D457" s="600" t="s">
        <v>1928</v>
      </c>
      <c r="E457" s="605" t="s">
        <v>2388</v>
      </c>
      <c r="F457" s="600" t="s">
        <v>1105</v>
      </c>
      <c r="G457" s="605"/>
      <c r="H457" s="600" t="s">
        <v>813</v>
      </c>
      <c r="I457" s="600">
        <v>4</v>
      </c>
      <c r="J457" s="604">
        <v>0</v>
      </c>
      <c r="K457" s="600"/>
      <c r="L457" s="601"/>
      <c r="M457" s="601"/>
      <c r="N457" s="601"/>
      <c r="O457" s="600">
        <v>10.8</v>
      </c>
      <c r="P457" s="600"/>
      <c r="Q457" s="600"/>
      <c r="R457" s="600"/>
      <c r="S457" s="600"/>
      <c r="T457" s="600"/>
      <c r="U457" s="600"/>
      <c r="V457" s="600"/>
      <c r="W457" s="600"/>
      <c r="X457" s="600"/>
      <c r="Y457" s="600"/>
      <c r="Z457" s="600"/>
      <c r="AA457" s="600"/>
      <c r="AB457" s="600"/>
      <c r="AC457" s="600"/>
      <c r="AD457" s="600"/>
      <c r="AE457" s="600"/>
      <c r="AF457" s="600"/>
      <c r="AG457" s="600"/>
      <c r="AH457" s="600"/>
      <c r="AI457" s="600"/>
      <c r="AJ457" s="600"/>
    </row>
    <row r="458" spans="2:36" hidden="1" x14ac:dyDescent="0.25">
      <c r="B458" s="602">
        <v>450</v>
      </c>
      <c r="C458" s="601" t="s">
        <v>1929</v>
      </c>
      <c r="D458" s="600" t="s">
        <v>1930</v>
      </c>
      <c r="E458" s="605" t="s">
        <v>2387</v>
      </c>
      <c r="F458" s="600" t="s">
        <v>1105</v>
      </c>
      <c r="G458" s="605"/>
      <c r="H458" s="600" t="s">
        <v>813</v>
      </c>
      <c r="I458" s="600">
        <v>4</v>
      </c>
      <c r="J458" s="604">
        <v>0</v>
      </c>
      <c r="K458" s="600"/>
      <c r="L458" s="601"/>
      <c r="M458" s="601"/>
      <c r="N458" s="601"/>
      <c r="O458" s="600">
        <v>10.8</v>
      </c>
      <c r="P458" s="600"/>
      <c r="Q458" s="600"/>
      <c r="R458" s="600"/>
      <c r="S458" s="600"/>
      <c r="T458" s="600"/>
      <c r="U458" s="600"/>
      <c r="V458" s="600"/>
      <c r="W458" s="600"/>
      <c r="X458" s="600"/>
      <c r="Y458" s="600"/>
      <c r="Z458" s="600"/>
      <c r="AA458" s="600"/>
      <c r="AB458" s="600"/>
      <c r="AC458" s="600"/>
      <c r="AD458" s="600"/>
      <c r="AE458" s="600"/>
      <c r="AF458" s="600"/>
      <c r="AG458" s="600"/>
      <c r="AH458" s="600"/>
      <c r="AI458" s="600"/>
      <c r="AJ458" s="600"/>
    </row>
    <row r="459" spans="2:36" ht="30" hidden="1" x14ac:dyDescent="0.25">
      <c r="B459" s="602">
        <v>451</v>
      </c>
      <c r="C459" s="601" t="s">
        <v>1931</v>
      </c>
      <c r="D459" s="652" t="s">
        <v>1932</v>
      </c>
      <c r="E459" s="605" t="s">
        <v>2386</v>
      </c>
      <c r="F459" s="600" t="s">
        <v>1105</v>
      </c>
      <c r="G459" s="605"/>
      <c r="H459" s="600" t="s">
        <v>813</v>
      </c>
      <c r="I459" s="600">
        <v>6</v>
      </c>
      <c r="J459" s="604">
        <v>0</v>
      </c>
      <c r="K459" s="600"/>
      <c r="L459" s="601"/>
      <c r="M459" s="601"/>
      <c r="N459" s="601"/>
      <c r="O459" s="600">
        <v>14.4</v>
      </c>
      <c r="P459" s="600"/>
      <c r="Q459" s="600"/>
      <c r="R459" s="600"/>
      <c r="S459" s="600"/>
      <c r="T459" s="600"/>
      <c r="U459" s="600"/>
      <c r="V459" s="600"/>
      <c r="W459" s="600"/>
      <c r="X459" s="600"/>
      <c r="Y459" s="600"/>
      <c r="Z459" s="600"/>
      <c r="AA459" s="600"/>
      <c r="AB459" s="600"/>
      <c r="AC459" s="600"/>
      <c r="AD459" s="600"/>
      <c r="AE459" s="600"/>
      <c r="AF459" s="600"/>
      <c r="AG459" s="600"/>
      <c r="AH459" s="600"/>
      <c r="AI459" s="600"/>
      <c r="AJ459" s="652"/>
    </row>
    <row r="460" spans="2:36" hidden="1" x14ac:dyDescent="0.25">
      <c r="B460" s="602">
        <v>452</v>
      </c>
      <c r="C460" s="601" t="s">
        <v>1933</v>
      </c>
      <c r="D460" s="652" t="s">
        <v>1934</v>
      </c>
      <c r="E460" s="605" t="s">
        <v>2385</v>
      </c>
      <c r="F460" s="600" t="s">
        <v>1105</v>
      </c>
      <c r="G460" s="605"/>
      <c r="H460" s="600" t="s">
        <v>813</v>
      </c>
      <c r="I460" s="600">
        <v>4</v>
      </c>
      <c r="J460" s="604">
        <v>0</v>
      </c>
      <c r="K460" s="600"/>
      <c r="L460" s="601"/>
      <c r="M460" s="601"/>
      <c r="N460" s="601"/>
      <c r="O460" s="600">
        <v>10.8</v>
      </c>
      <c r="P460" s="600"/>
      <c r="Q460" s="600"/>
      <c r="R460" s="600"/>
      <c r="S460" s="600"/>
      <c r="T460" s="600"/>
      <c r="U460" s="600"/>
      <c r="V460" s="600"/>
      <c r="W460" s="600"/>
      <c r="X460" s="600"/>
      <c r="Y460" s="600"/>
      <c r="Z460" s="600"/>
      <c r="AA460" s="600"/>
      <c r="AB460" s="600"/>
      <c r="AC460" s="600"/>
      <c r="AD460" s="600"/>
      <c r="AE460" s="600"/>
      <c r="AF460" s="600"/>
      <c r="AG460" s="600"/>
      <c r="AH460" s="600"/>
      <c r="AI460" s="600"/>
      <c r="AJ460" s="652"/>
    </row>
    <row r="461" spans="2:36" hidden="1" x14ac:dyDescent="0.25">
      <c r="B461" s="602">
        <v>453</v>
      </c>
      <c r="C461" s="601" t="s">
        <v>1935</v>
      </c>
      <c r="D461" s="652" t="s">
        <v>1936</v>
      </c>
      <c r="E461" s="605" t="s">
        <v>2384</v>
      </c>
      <c r="F461" s="600" t="s">
        <v>1105</v>
      </c>
      <c r="G461" s="605"/>
      <c r="H461" s="600" t="s">
        <v>813</v>
      </c>
      <c r="I461" s="600">
        <v>4</v>
      </c>
      <c r="J461" s="604">
        <v>0</v>
      </c>
      <c r="K461" s="600"/>
      <c r="L461" s="601"/>
      <c r="M461" s="601"/>
      <c r="N461" s="601"/>
      <c r="O461" s="600">
        <v>10.8</v>
      </c>
      <c r="P461" s="600"/>
      <c r="Q461" s="600"/>
      <c r="R461" s="600"/>
      <c r="S461" s="600"/>
      <c r="T461" s="600"/>
      <c r="U461" s="600"/>
      <c r="V461" s="600"/>
      <c r="W461" s="600"/>
      <c r="X461" s="600"/>
      <c r="Y461" s="600"/>
      <c r="Z461" s="600"/>
      <c r="AA461" s="600"/>
      <c r="AB461" s="600"/>
      <c r="AC461" s="600"/>
      <c r="AD461" s="600"/>
      <c r="AE461" s="600"/>
      <c r="AF461" s="600"/>
      <c r="AG461" s="600"/>
      <c r="AH461" s="600"/>
      <c r="AI461" s="600"/>
      <c r="AJ461" s="652"/>
    </row>
    <row r="462" spans="2:36" hidden="1" x14ac:dyDescent="0.25">
      <c r="B462" s="602">
        <v>454</v>
      </c>
      <c r="C462" s="601" t="s">
        <v>1937</v>
      </c>
      <c r="D462" s="652" t="s">
        <v>1938</v>
      </c>
      <c r="E462" s="605" t="s">
        <v>1937</v>
      </c>
      <c r="F462" s="600" t="s">
        <v>1105</v>
      </c>
      <c r="G462" s="605"/>
      <c r="H462" s="600" t="s">
        <v>813</v>
      </c>
      <c r="I462" s="600">
        <v>6</v>
      </c>
      <c r="J462" s="604">
        <v>0</v>
      </c>
      <c r="K462" s="600"/>
      <c r="L462" s="601"/>
      <c r="M462" s="601"/>
      <c r="N462" s="601"/>
      <c r="O462" s="600">
        <v>14.4</v>
      </c>
      <c r="P462" s="600"/>
      <c r="Q462" s="600"/>
      <c r="R462" s="600"/>
      <c r="S462" s="600"/>
      <c r="T462" s="600"/>
      <c r="U462" s="600"/>
      <c r="V462" s="600"/>
      <c r="W462" s="600"/>
      <c r="X462" s="600"/>
      <c r="Y462" s="600"/>
      <c r="Z462" s="600"/>
      <c r="AA462" s="600"/>
      <c r="AB462" s="600"/>
      <c r="AC462" s="600"/>
      <c r="AD462" s="600"/>
      <c r="AE462" s="600"/>
      <c r="AF462" s="600"/>
      <c r="AG462" s="600"/>
      <c r="AH462" s="600"/>
      <c r="AI462" s="600"/>
      <c r="AJ462" s="652"/>
    </row>
    <row r="463" spans="2:36" hidden="1" x14ac:dyDescent="0.25">
      <c r="B463" s="602">
        <v>455</v>
      </c>
      <c r="C463" s="601" t="s">
        <v>1939</v>
      </c>
      <c r="D463" s="652" t="s">
        <v>1940</v>
      </c>
      <c r="E463" s="605" t="s">
        <v>1939</v>
      </c>
      <c r="F463" s="600" t="s">
        <v>1105</v>
      </c>
      <c r="G463" s="605"/>
      <c r="H463" s="600" t="s">
        <v>813</v>
      </c>
      <c r="I463" s="600">
        <v>4</v>
      </c>
      <c r="J463" s="604">
        <v>0</v>
      </c>
      <c r="K463" s="600"/>
      <c r="L463" s="601"/>
      <c r="M463" s="601"/>
      <c r="N463" s="601"/>
      <c r="O463" s="600">
        <v>10.8</v>
      </c>
      <c r="P463" s="600"/>
      <c r="Q463" s="600"/>
      <c r="R463" s="600"/>
      <c r="S463" s="600"/>
      <c r="T463" s="600"/>
      <c r="U463" s="600"/>
      <c r="V463" s="600"/>
      <c r="W463" s="600"/>
      <c r="X463" s="600"/>
      <c r="Y463" s="600"/>
      <c r="Z463" s="600"/>
      <c r="AA463" s="600"/>
      <c r="AB463" s="600"/>
      <c r="AC463" s="600"/>
      <c r="AD463" s="600"/>
      <c r="AE463" s="600"/>
      <c r="AF463" s="600"/>
      <c r="AG463" s="600"/>
      <c r="AH463" s="600"/>
      <c r="AI463" s="600"/>
      <c r="AJ463" s="652"/>
    </row>
    <row r="464" spans="2:36" hidden="1" x14ac:dyDescent="0.25">
      <c r="B464" s="602">
        <v>456</v>
      </c>
      <c r="C464" s="619" t="s">
        <v>2075</v>
      </c>
      <c r="D464" s="600" t="s">
        <v>2076</v>
      </c>
      <c r="E464" s="605" t="s">
        <v>2383</v>
      </c>
      <c r="F464" s="600" t="s">
        <v>1105</v>
      </c>
      <c r="G464" s="605"/>
      <c r="H464" s="600" t="s">
        <v>813</v>
      </c>
      <c r="I464" s="600">
        <v>4</v>
      </c>
      <c r="J464" s="604">
        <v>0</v>
      </c>
      <c r="K464" s="600"/>
      <c r="L464" s="601"/>
      <c r="M464" s="601"/>
      <c r="N464" s="601"/>
      <c r="O464" s="600">
        <v>10.8</v>
      </c>
      <c r="P464" s="600"/>
      <c r="Q464" s="600"/>
      <c r="R464" s="600"/>
      <c r="S464" s="600"/>
      <c r="T464" s="600"/>
      <c r="U464" s="600"/>
      <c r="V464" s="600"/>
      <c r="W464" s="600"/>
      <c r="X464" s="600"/>
      <c r="Y464" s="600"/>
      <c r="Z464" s="600"/>
      <c r="AA464" s="600"/>
      <c r="AB464" s="600"/>
      <c r="AC464" s="600"/>
      <c r="AD464" s="600"/>
      <c r="AE464" s="600"/>
      <c r="AF464" s="600"/>
      <c r="AG464" s="600"/>
      <c r="AH464" s="600"/>
      <c r="AI464" s="600"/>
      <c r="AJ464" s="600"/>
    </row>
    <row r="465" spans="1:36" ht="45" hidden="1" x14ac:dyDescent="0.25">
      <c r="A465" s="577"/>
      <c r="B465" s="602">
        <v>457</v>
      </c>
      <c r="C465" s="601" t="s">
        <v>2073</v>
      </c>
      <c r="D465" s="600" t="s">
        <v>2074</v>
      </c>
      <c r="E465" s="605" t="s">
        <v>2382</v>
      </c>
      <c r="F465" s="600" t="s">
        <v>1105</v>
      </c>
      <c r="G465" s="605"/>
      <c r="H465" s="600" t="s">
        <v>813</v>
      </c>
      <c r="I465" s="600">
        <v>6</v>
      </c>
      <c r="J465" s="604">
        <v>0</v>
      </c>
      <c r="K465" s="600"/>
      <c r="L465" s="601"/>
      <c r="M465" s="601"/>
      <c r="N465" s="601"/>
      <c r="O465" s="600">
        <v>14.4</v>
      </c>
      <c r="P465" s="600"/>
      <c r="Q465" s="600"/>
      <c r="R465" s="600"/>
      <c r="S465" s="600"/>
      <c r="T465" s="600"/>
      <c r="U465" s="600"/>
      <c r="V465" s="600"/>
      <c r="W465" s="600"/>
      <c r="X465" s="600"/>
      <c r="Y465" s="600"/>
      <c r="Z465" s="600"/>
      <c r="AA465" s="600"/>
      <c r="AB465" s="600"/>
      <c r="AC465" s="600"/>
      <c r="AD465" s="600"/>
      <c r="AE465" s="600"/>
      <c r="AF465" s="600"/>
      <c r="AG465" s="600"/>
      <c r="AH465" s="600"/>
      <c r="AI465" s="600"/>
      <c r="AJ465" s="600"/>
    </row>
    <row r="466" spans="1:36" ht="30" hidden="1" x14ac:dyDescent="0.25">
      <c r="A466" s="577"/>
      <c r="B466" s="602">
        <v>458</v>
      </c>
      <c r="C466" s="601" t="s">
        <v>2073</v>
      </c>
      <c r="D466" s="600" t="s">
        <v>2074</v>
      </c>
      <c r="E466" s="605" t="s">
        <v>6368</v>
      </c>
      <c r="F466" s="600" t="s">
        <v>1791</v>
      </c>
      <c r="G466" s="605"/>
      <c r="H466" s="600" t="s">
        <v>813</v>
      </c>
      <c r="I466" s="600">
        <v>8</v>
      </c>
      <c r="J466" s="604">
        <v>0</v>
      </c>
      <c r="K466" s="600"/>
      <c r="L466" s="601"/>
      <c r="M466" s="601"/>
      <c r="N466" s="601"/>
      <c r="O466" s="600">
        <v>10.8</v>
      </c>
      <c r="P466" s="600"/>
      <c r="Q466" s="600"/>
      <c r="R466" s="600"/>
      <c r="S466" s="600"/>
      <c r="T466" s="600"/>
      <c r="U466" s="600"/>
      <c r="V466" s="600"/>
      <c r="W466" s="600"/>
      <c r="X466" s="600"/>
      <c r="Y466" s="600"/>
      <c r="Z466" s="600"/>
      <c r="AA466" s="600"/>
      <c r="AB466" s="600"/>
      <c r="AC466" s="600"/>
      <c r="AD466" s="600"/>
      <c r="AE466" s="600"/>
      <c r="AF466" s="600"/>
      <c r="AG466" s="600"/>
      <c r="AH466" s="600"/>
      <c r="AI466" s="600"/>
      <c r="AJ466" s="600"/>
    </row>
    <row r="467" spans="1:36" hidden="1" x14ac:dyDescent="0.25">
      <c r="B467" s="602">
        <v>459</v>
      </c>
      <c r="C467" s="601" t="s">
        <v>1941</v>
      </c>
      <c r="D467" s="652" t="s">
        <v>1942</v>
      </c>
      <c r="E467" s="605" t="s">
        <v>6367</v>
      </c>
      <c r="F467" s="600" t="s">
        <v>1105</v>
      </c>
      <c r="G467" s="605"/>
      <c r="H467" s="600" t="s">
        <v>813</v>
      </c>
      <c r="I467" s="600">
        <v>4</v>
      </c>
      <c r="J467" s="604">
        <v>0</v>
      </c>
      <c r="K467" s="600"/>
      <c r="L467" s="601"/>
      <c r="M467" s="601"/>
      <c r="N467" s="601"/>
      <c r="O467" s="600">
        <v>10.8</v>
      </c>
      <c r="P467" s="600"/>
      <c r="Q467" s="600"/>
      <c r="R467" s="600"/>
      <c r="S467" s="600"/>
      <c r="T467" s="600"/>
      <c r="U467" s="600"/>
      <c r="V467" s="600"/>
      <c r="W467" s="600"/>
      <c r="X467" s="600"/>
      <c r="Y467" s="600"/>
      <c r="Z467" s="600"/>
      <c r="AA467" s="600"/>
      <c r="AB467" s="600"/>
      <c r="AC467" s="600"/>
      <c r="AD467" s="600"/>
      <c r="AE467" s="600"/>
      <c r="AF467" s="600"/>
      <c r="AG467" s="600"/>
      <c r="AH467" s="600"/>
      <c r="AI467" s="600"/>
      <c r="AJ467" s="652"/>
    </row>
    <row r="468" spans="1:36" hidden="1" x14ac:dyDescent="0.25">
      <c r="B468" s="602">
        <v>460</v>
      </c>
      <c r="C468" s="601" t="s">
        <v>1943</v>
      </c>
      <c r="D468" s="600" t="s">
        <v>1944</v>
      </c>
      <c r="E468" s="605" t="s">
        <v>2379</v>
      </c>
      <c r="F468" s="600" t="s">
        <v>1105</v>
      </c>
      <c r="G468" s="605"/>
      <c r="H468" s="600" t="s">
        <v>813</v>
      </c>
      <c r="I468" s="600">
        <v>4</v>
      </c>
      <c r="J468" s="604">
        <v>0</v>
      </c>
      <c r="K468" s="600"/>
      <c r="L468" s="601"/>
      <c r="M468" s="601"/>
      <c r="N468" s="601"/>
      <c r="O468" s="600">
        <v>10.8</v>
      </c>
      <c r="P468" s="600"/>
      <c r="Q468" s="600"/>
      <c r="R468" s="600"/>
      <c r="S468" s="600"/>
      <c r="T468" s="600"/>
      <c r="U468" s="600"/>
      <c r="V468" s="600"/>
      <c r="W468" s="600"/>
      <c r="X468" s="600"/>
      <c r="Y468" s="600"/>
      <c r="Z468" s="600"/>
      <c r="AA468" s="600"/>
      <c r="AB468" s="600"/>
      <c r="AC468" s="600"/>
      <c r="AD468" s="600"/>
      <c r="AE468" s="600"/>
      <c r="AF468" s="600"/>
      <c r="AG468" s="600"/>
      <c r="AH468" s="600"/>
      <c r="AI468" s="600"/>
      <c r="AJ468" s="600"/>
    </row>
    <row r="469" spans="1:36" hidden="1" x14ac:dyDescent="0.25">
      <c r="B469" s="602">
        <v>461</v>
      </c>
      <c r="C469" s="601" t="s">
        <v>1945</v>
      </c>
      <c r="D469" s="652" t="s">
        <v>1946</v>
      </c>
      <c r="E469" s="605" t="s">
        <v>1945</v>
      </c>
      <c r="F469" s="600" t="s">
        <v>1105</v>
      </c>
      <c r="G469" s="605"/>
      <c r="H469" s="600" t="s">
        <v>813</v>
      </c>
      <c r="I469" s="600">
        <v>4</v>
      </c>
      <c r="J469" s="604">
        <v>0</v>
      </c>
      <c r="K469" s="600"/>
      <c r="L469" s="601"/>
      <c r="M469" s="601"/>
      <c r="N469" s="601"/>
      <c r="O469" s="600">
        <v>10.8</v>
      </c>
      <c r="P469" s="600"/>
      <c r="Q469" s="600"/>
      <c r="R469" s="600"/>
      <c r="S469" s="600"/>
      <c r="T469" s="600"/>
      <c r="U469" s="600"/>
      <c r="V469" s="600"/>
      <c r="W469" s="600"/>
      <c r="X469" s="600"/>
      <c r="Y469" s="600"/>
      <c r="Z469" s="600"/>
      <c r="AA469" s="600"/>
      <c r="AB469" s="600"/>
      <c r="AC469" s="600"/>
      <c r="AD469" s="600"/>
      <c r="AE469" s="600"/>
      <c r="AF469" s="600"/>
      <c r="AG469" s="600"/>
      <c r="AH469" s="600"/>
      <c r="AI469" s="600"/>
      <c r="AJ469" s="652"/>
    </row>
    <row r="470" spans="1:36" hidden="1" x14ac:dyDescent="0.25">
      <c r="B470" s="602">
        <v>462</v>
      </c>
      <c r="C470" s="601" t="s">
        <v>2494</v>
      </c>
      <c r="D470" s="600" t="s">
        <v>2495</v>
      </c>
      <c r="E470" s="605" t="s">
        <v>2496</v>
      </c>
      <c r="F470" s="600" t="s">
        <v>1105</v>
      </c>
      <c r="G470" s="605"/>
      <c r="H470" s="600" t="s">
        <v>813</v>
      </c>
      <c r="I470" s="600">
        <v>4</v>
      </c>
      <c r="J470" s="604">
        <v>0</v>
      </c>
      <c r="K470" s="600"/>
      <c r="L470" s="601"/>
      <c r="M470" s="601"/>
      <c r="N470" s="601"/>
      <c r="O470" s="600">
        <v>10.8</v>
      </c>
      <c r="P470" s="600"/>
      <c r="Q470" s="600"/>
      <c r="R470" s="600"/>
      <c r="S470" s="600"/>
      <c r="T470" s="600"/>
      <c r="U470" s="600"/>
      <c r="V470" s="600"/>
      <c r="W470" s="600"/>
      <c r="X470" s="600"/>
      <c r="Y470" s="600"/>
      <c r="Z470" s="600"/>
      <c r="AA470" s="600"/>
      <c r="AB470" s="600"/>
      <c r="AC470" s="600"/>
      <c r="AD470" s="600"/>
      <c r="AE470" s="600"/>
      <c r="AF470" s="600"/>
      <c r="AG470" s="600"/>
      <c r="AH470" s="600"/>
      <c r="AI470" s="600"/>
      <c r="AJ470" s="600"/>
    </row>
    <row r="471" spans="1:36" ht="30" hidden="1" x14ac:dyDescent="0.25">
      <c r="B471" s="602">
        <v>463</v>
      </c>
      <c r="C471" s="601" t="s">
        <v>1947</v>
      </c>
      <c r="D471" s="600" t="s">
        <v>1948</v>
      </c>
      <c r="E471" s="605" t="s">
        <v>2380</v>
      </c>
      <c r="F471" s="600" t="s">
        <v>1105</v>
      </c>
      <c r="G471" s="605"/>
      <c r="H471" s="600" t="s">
        <v>813</v>
      </c>
      <c r="I471" s="600">
        <v>4</v>
      </c>
      <c r="J471" s="604">
        <v>0</v>
      </c>
      <c r="K471" s="600"/>
      <c r="L471" s="601"/>
      <c r="M471" s="601"/>
      <c r="N471" s="601"/>
      <c r="O471" s="600">
        <v>10.8</v>
      </c>
      <c r="P471" s="600"/>
      <c r="Q471" s="600"/>
      <c r="R471" s="600"/>
      <c r="S471" s="600"/>
      <c r="T471" s="600"/>
      <c r="U471" s="600"/>
      <c r="V471" s="600"/>
      <c r="W471" s="600"/>
      <c r="X471" s="600"/>
      <c r="Y471" s="600"/>
      <c r="Z471" s="600"/>
      <c r="AA471" s="600"/>
      <c r="AB471" s="600"/>
      <c r="AC471" s="600"/>
      <c r="AD471" s="600"/>
      <c r="AE471" s="600"/>
      <c r="AF471" s="600"/>
      <c r="AG471" s="600"/>
      <c r="AH471" s="600"/>
      <c r="AI471" s="600"/>
      <c r="AJ471" s="600"/>
    </row>
    <row r="472" spans="1:36" hidden="1" x14ac:dyDescent="0.25">
      <c r="B472" s="602">
        <v>464</v>
      </c>
      <c r="C472" s="601" t="s">
        <v>1949</v>
      </c>
      <c r="D472" s="652" t="s">
        <v>1950</v>
      </c>
      <c r="E472" s="605" t="s">
        <v>2352</v>
      </c>
      <c r="F472" s="600" t="s">
        <v>1105</v>
      </c>
      <c r="G472" s="605"/>
      <c r="H472" s="600" t="s">
        <v>813</v>
      </c>
      <c r="I472" s="600">
        <v>4</v>
      </c>
      <c r="J472" s="604">
        <v>0</v>
      </c>
      <c r="K472" s="600"/>
      <c r="L472" s="601"/>
      <c r="M472" s="601"/>
      <c r="N472" s="601"/>
      <c r="O472" s="600">
        <v>10.8</v>
      </c>
      <c r="P472" s="600"/>
      <c r="Q472" s="600"/>
      <c r="R472" s="600"/>
      <c r="S472" s="600"/>
      <c r="T472" s="600"/>
      <c r="U472" s="600"/>
      <c r="V472" s="600"/>
      <c r="W472" s="600"/>
      <c r="X472" s="600"/>
      <c r="Y472" s="600"/>
      <c r="Z472" s="600"/>
      <c r="AA472" s="600"/>
      <c r="AB472" s="600"/>
      <c r="AC472" s="600"/>
      <c r="AD472" s="600"/>
      <c r="AE472" s="600"/>
      <c r="AF472" s="600"/>
      <c r="AG472" s="600"/>
      <c r="AH472" s="600"/>
      <c r="AI472" s="600"/>
      <c r="AJ472" s="652"/>
    </row>
    <row r="473" spans="1:36" hidden="1" x14ac:dyDescent="0.25">
      <c r="B473" s="602">
        <v>465</v>
      </c>
      <c r="C473" s="601" t="s">
        <v>1951</v>
      </c>
      <c r="D473" s="652" t="s">
        <v>1952</v>
      </c>
      <c r="E473" s="605" t="s">
        <v>2353</v>
      </c>
      <c r="F473" s="600" t="s">
        <v>1105</v>
      </c>
      <c r="G473" s="605"/>
      <c r="H473" s="600" t="s">
        <v>813</v>
      </c>
      <c r="I473" s="600">
        <v>4</v>
      </c>
      <c r="J473" s="604">
        <v>0</v>
      </c>
      <c r="K473" s="600"/>
      <c r="L473" s="601"/>
      <c r="M473" s="601"/>
      <c r="N473" s="601"/>
      <c r="O473" s="600">
        <v>10.8</v>
      </c>
      <c r="P473" s="600"/>
      <c r="Q473" s="600"/>
      <c r="R473" s="600"/>
      <c r="S473" s="600"/>
      <c r="T473" s="600"/>
      <c r="U473" s="600"/>
      <c r="V473" s="600"/>
      <c r="W473" s="600"/>
      <c r="X473" s="600"/>
      <c r="Y473" s="600"/>
      <c r="Z473" s="600"/>
      <c r="AA473" s="600"/>
      <c r="AB473" s="600"/>
      <c r="AC473" s="600"/>
      <c r="AD473" s="600"/>
      <c r="AE473" s="600"/>
      <c r="AF473" s="600"/>
      <c r="AG473" s="600"/>
      <c r="AH473" s="600"/>
      <c r="AI473" s="600"/>
      <c r="AJ473" s="652"/>
    </row>
    <row r="474" spans="1:36" hidden="1" x14ac:dyDescent="0.25">
      <c r="B474" s="602">
        <v>466</v>
      </c>
      <c r="C474" s="601" t="s">
        <v>1953</v>
      </c>
      <c r="D474" s="652" t="s">
        <v>1954</v>
      </c>
      <c r="E474" s="605" t="s">
        <v>2354</v>
      </c>
      <c r="F474" s="600" t="s">
        <v>1105</v>
      </c>
      <c r="G474" s="605"/>
      <c r="H474" s="600" t="s">
        <v>813</v>
      </c>
      <c r="I474" s="600">
        <v>4</v>
      </c>
      <c r="J474" s="604">
        <v>0</v>
      </c>
      <c r="K474" s="600"/>
      <c r="L474" s="601"/>
      <c r="M474" s="601"/>
      <c r="N474" s="601"/>
      <c r="O474" s="600">
        <v>10.8</v>
      </c>
      <c r="P474" s="600"/>
      <c r="Q474" s="600"/>
      <c r="R474" s="600"/>
      <c r="S474" s="600"/>
      <c r="T474" s="600"/>
      <c r="U474" s="600"/>
      <c r="V474" s="600"/>
      <c r="W474" s="600"/>
      <c r="X474" s="600"/>
      <c r="Y474" s="600"/>
      <c r="Z474" s="600"/>
      <c r="AA474" s="600"/>
      <c r="AB474" s="600"/>
      <c r="AC474" s="600"/>
      <c r="AD474" s="600"/>
      <c r="AE474" s="600"/>
      <c r="AF474" s="600"/>
      <c r="AG474" s="600"/>
      <c r="AH474" s="600"/>
      <c r="AI474" s="600"/>
      <c r="AJ474" s="652"/>
    </row>
    <row r="475" spans="1:36" hidden="1" x14ac:dyDescent="0.25">
      <c r="B475" s="602">
        <v>467</v>
      </c>
      <c r="C475" s="601" t="s">
        <v>1955</v>
      </c>
      <c r="D475" s="598" t="s">
        <v>2266</v>
      </c>
      <c r="E475" s="605" t="s">
        <v>2355</v>
      </c>
      <c r="F475" s="600" t="s">
        <v>1105</v>
      </c>
      <c r="G475" s="605"/>
      <c r="H475" s="600" t="s">
        <v>813</v>
      </c>
      <c r="I475" s="600">
        <v>4</v>
      </c>
      <c r="J475" s="604">
        <v>0</v>
      </c>
      <c r="K475" s="600"/>
      <c r="L475" s="601"/>
      <c r="M475" s="601"/>
      <c r="N475" s="601"/>
      <c r="O475" s="600">
        <v>10.8</v>
      </c>
      <c r="P475" s="600"/>
      <c r="Q475" s="600"/>
      <c r="R475" s="600"/>
      <c r="S475" s="600"/>
      <c r="T475" s="600"/>
      <c r="U475" s="600"/>
      <c r="V475" s="600"/>
      <c r="W475" s="600"/>
      <c r="X475" s="600"/>
      <c r="Y475" s="600"/>
      <c r="Z475" s="600"/>
      <c r="AA475" s="600"/>
      <c r="AB475" s="600"/>
      <c r="AC475" s="600"/>
      <c r="AD475" s="600"/>
      <c r="AE475" s="600"/>
      <c r="AF475" s="600"/>
      <c r="AG475" s="600"/>
      <c r="AH475" s="600"/>
      <c r="AI475" s="600"/>
      <c r="AJ475" s="598"/>
    </row>
    <row r="476" spans="1:36" hidden="1" x14ac:dyDescent="0.25">
      <c r="B476" s="602">
        <v>468</v>
      </c>
      <c r="C476" s="601" t="s">
        <v>1956</v>
      </c>
      <c r="D476" s="598" t="s">
        <v>2079</v>
      </c>
      <c r="E476" s="605" t="s">
        <v>2356</v>
      </c>
      <c r="F476" s="600" t="s">
        <v>1105</v>
      </c>
      <c r="G476" s="605"/>
      <c r="H476" s="600" t="s">
        <v>813</v>
      </c>
      <c r="I476" s="600">
        <v>6</v>
      </c>
      <c r="J476" s="604">
        <v>0</v>
      </c>
      <c r="K476" s="600"/>
      <c r="L476" s="601"/>
      <c r="M476" s="601"/>
      <c r="N476" s="601"/>
      <c r="O476" s="600">
        <v>14.4</v>
      </c>
      <c r="P476" s="600"/>
      <c r="Q476" s="600"/>
      <c r="R476" s="600"/>
      <c r="S476" s="600"/>
      <c r="T476" s="600"/>
      <c r="U476" s="600"/>
      <c r="V476" s="600"/>
      <c r="W476" s="600"/>
      <c r="X476" s="600"/>
      <c r="Y476" s="600"/>
      <c r="Z476" s="600"/>
      <c r="AA476" s="600"/>
      <c r="AB476" s="600"/>
      <c r="AC476" s="600"/>
      <c r="AD476" s="600"/>
      <c r="AE476" s="600"/>
      <c r="AF476" s="600"/>
      <c r="AG476" s="600"/>
      <c r="AH476" s="600"/>
      <c r="AI476" s="600"/>
      <c r="AJ476" s="598"/>
    </row>
    <row r="477" spans="1:36" hidden="1" x14ac:dyDescent="0.25">
      <c r="B477" s="602">
        <v>469</v>
      </c>
      <c r="C477" s="601" t="s">
        <v>1957</v>
      </c>
      <c r="D477" s="652" t="s">
        <v>1958</v>
      </c>
      <c r="E477" s="605" t="s">
        <v>2478</v>
      </c>
      <c r="F477" s="600" t="s">
        <v>1105</v>
      </c>
      <c r="G477" s="605"/>
      <c r="H477" s="600" t="s">
        <v>813</v>
      </c>
      <c r="I477" s="600">
        <v>4</v>
      </c>
      <c r="J477" s="604">
        <v>0</v>
      </c>
      <c r="K477" s="600"/>
      <c r="L477" s="601"/>
      <c r="M477" s="601"/>
      <c r="N477" s="601"/>
      <c r="O477" s="600">
        <v>10.8</v>
      </c>
      <c r="P477" s="600"/>
      <c r="Q477" s="600"/>
      <c r="R477" s="600"/>
      <c r="S477" s="600"/>
      <c r="T477" s="600"/>
      <c r="U477" s="600"/>
      <c r="V477" s="600"/>
      <c r="W477" s="600"/>
      <c r="X477" s="600"/>
      <c r="Y477" s="600"/>
      <c r="Z477" s="600"/>
      <c r="AA477" s="600"/>
      <c r="AB477" s="600"/>
      <c r="AC477" s="600"/>
      <c r="AD477" s="600"/>
      <c r="AE477" s="600"/>
      <c r="AF477" s="600"/>
      <c r="AG477" s="600"/>
      <c r="AH477" s="600"/>
      <c r="AI477" s="600"/>
      <c r="AJ477" s="652"/>
    </row>
    <row r="478" spans="1:36" hidden="1" x14ac:dyDescent="0.25">
      <c r="B478" s="602">
        <v>470</v>
      </c>
      <c r="C478" s="601" t="s">
        <v>1959</v>
      </c>
      <c r="D478" s="652" t="s">
        <v>1960</v>
      </c>
      <c r="E478" s="605" t="s">
        <v>2381</v>
      </c>
      <c r="F478" s="600" t="s">
        <v>1105</v>
      </c>
      <c r="G478" s="605"/>
      <c r="H478" s="600" t="s">
        <v>813</v>
      </c>
      <c r="I478" s="600">
        <v>4</v>
      </c>
      <c r="J478" s="604">
        <v>0</v>
      </c>
      <c r="K478" s="600"/>
      <c r="L478" s="601"/>
      <c r="M478" s="601"/>
      <c r="N478" s="601"/>
      <c r="O478" s="600">
        <v>10.8</v>
      </c>
      <c r="P478" s="600"/>
      <c r="Q478" s="600"/>
      <c r="R478" s="600"/>
      <c r="S478" s="600"/>
      <c r="T478" s="600"/>
      <c r="U478" s="600"/>
      <c r="V478" s="600"/>
      <c r="W478" s="600"/>
      <c r="X478" s="600"/>
      <c r="Y478" s="600"/>
      <c r="Z478" s="600"/>
      <c r="AA478" s="600"/>
      <c r="AB478" s="600"/>
      <c r="AC478" s="600"/>
      <c r="AD478" s="600"/>
      <c r="AE478" s="600"/>
      <c r="AF478" s="600"/>
      <c r="AG478" s="600"/>
      <c r="AH478" s="600"/>
      <c r="AI478" s="600"/>
      <c r="AJ478" s="652"/>
    </row>
    <row r="479" spans="1:36" hidden="1" x14ac:dyDescent="0.25">
      <c r="B479" s="602">
        <v>471</v>
      </c>
      <c r="C479" s="601" t="s">
        <v>1961</v>
      </c>
      <c r="D479" s="652" t="s">
        <v>1962</v>
      </c>
      <c r="E479" s="605" t="s">
        <v>1963</v>
      </c>
      <c r="F479" s="600" t="s">
        <v>1105</v>
      </c>
      <c r="G479" s="605"/>
      <c r="H479" s="600" t="s">
        <v>813</v>
      </c>
      <c r="I479" s="600">
        <v>6</v>
      </c>
      <c r="J479" s="604">
        <v>0</v>
      </c>
      <c r="K479" s="600"/>
      <c r="L479" s="601"/>
      <c r="M479" s="601"/>
      <c r="N479" s="601"/>
      <c r="O479" s="600">
        <v>14.4</v>
      </c>
      <c r="P479" s="600"/>
      <c r="Q479" s="600"/>
      <c r="R479" s="600"/>
      <c r="S479" s="600"/>
      <c r="T479" s="600"/>
      <c r="U479" s="600"/>
      <c r="V479" s="600"/>
      <c r="W479" s="600"/>
      <c r="X479" s="600"/>
      <c r="Y479" s="600"/>
      <c r="Z479" s="600"/>
      <c r="AA479" s="600"/>
      <c r="AB479" s="600"/>
      <c r="AC479" s="600"/>
      <c r="AD479" s="600"/>
      <c r="AE479" s="600"/>
      <c r="AF479" s="600"/>
      <c r="AG479" s="600"/>
      <c r="AH479" s="600"/>
      <c r="AI479" s="600"/>
      <c r="AJ479" s="652"/>
    </row>
    <row r="480" spans="1:36" ht="30" hidden="1" x14ac:dyDescent="0.25">
      <c r="B480" s="602">
        <v>472</v>
      </c>
      <c r="C480" s="601" t="s">
        <v>1963</v>
      </c>
      <c r="D480" s="652" t="s">
        <v>1964</v>
      </c>
      <c r="E480" s="605" t="s">
        <v>1963</v>
      </c>
      <c r="F480" s="600" t="s">
        <v>1105</v>
      </c>
      <c r="G480" s="605"/>
      <c r="H480" s="600" t="s">
        <v>813</v>
      </c>
      <c r="I480" s="600">
        <v>4</v>
      </c>
      <c r="J480" s="604">
        <v>0</v>
      </c>
      <c r="K480" s="600"/>
      <c r="L480" s="601"/>
      <c r="M480" s="601"/>
      <c r="N480" s="601" t="s">
        <v>2477</v>
      </c>
      <c r="O480" s="600">
        <v>10.8</v>
      </c>
      <c r="P480" s="600"/>
      <c r="Q480" s="600"/>
      <c r="R480" s="600"/>
      <c r="S480" s="600"/>
      <c r="T480" s="600"/>
      <c r="U480" s="600"/>
      <c r="V480" s="600"/>
      <c r="W480" s="600"/>
      <c r="X480" s="600"/>
      <c r="Y480" s="600"/>
      <c r="Z480" s="600"/>
      <c r="AA480" s="600"/>
      <c r="AB480" s="600"/>
      <c r="AC480" s="600"/>
      <c r="AD480" s="600"/>
      <c r="AE480" s="600"/>
      <c r="AF480" s="600"/>
      <c r="AG480" s="600"/>
      <c r="AH480" s="600"/>
      <c r="AI480" s="600"/>
      <c r="AJ480" s="652"/>
    </row>
    <row r="481" spans="2:36" hidden="1" x14ac:dyDescent="0.25">
      <c r="B481" s="602">
        <v>473</v>
      </c>
      <c r="C481" s="601" t="s">
        <v>1965</v>
      </c>
      <c r="D481" s="652" t="s">
        <v>2080</v>
      </c>
      <c r="E481" s="605" t="s">
        <v>2357</v>
      </c>
      <c r="F481" s="600" t="s">
        <v>1105</v>
      </c>
      <c r="G481" s="605"/>
      <c r="H481" s="600" t="s">
        <v>813</v>
      </c>
      <c r="I481" s="600">
        <v>6</v>
      </c>
      <c r="J481" s="604">
        <v>0</v>
      </c>
      <c r="K481" s="600"/>
      <c r="L481" s="601"/>
      <c r="M481" s="601"/>
      <c r="N481" s="601"/>
      <c r="O481" s="600">
        <v>14.4</v>
      </c>
      <c r="P481" s="600"/>
      <c r="Q481" s="600"/>
      <c r="R481" s="600"/>
      <c r="S481" s="600"/>
      <c r="T481" s="600"/>
      <c r="U481" s="600"/>
      <c r="V481" s="600"/>
      <c r="W481" s="600"/>
      <c r="X481" s="600"/>
      <c r="Y481" s="600"/>
      <c r="Z481" s="600"/>
      <c r="AA481" s="600"/>
      <c r="AB481" s="600"/>
      <c r="AC481" s="600"/>
      <c r="AD481" s="600"/>
      <c r="AE481" s="600"/>
      <c r="AF481" s="600"/>
      <c r="AG481" s="600"/>
      <c r="AH481" s="600"/>
      <c r="AI481" s="600"/>
      <c r="AJ481" s="652"/>
    </row>
    <row r="482" spans="2:36" hidden="1" x14ac:dyDescent="0.25">
      <c r="B482" s="602">
        <v>474</v>
      </c>
      <c r="C482" s="601" t="s">
        <v>1966</v>
      </c>
      <c r="D482" s="600" t="s">
        <v>2081</v>
      </c>
      <c r="E482" s="605" t="s">
        <v>2357</v>
      </c>
      <c r="F482" s="600" t="s">
        <v>1105</v>
      </c>
      <c r="G482" s="605"/>
      <c r="H482" s="600" t="s">
        <v>813</v>
      </c>
      <c r="I482" s="600">
        <v>6</v>
      </c>
      <c r="J482" s="604">
        <v>0</v>
      </c>
      <c r="K482" s="600"/>
      <c r="L482" s="601"/>
      <c r="M482" s="601"/>
      <c r="N482" s="601"/>
      <c r="O482" s="600">
        <v>14.4</v>
      </c>
      <c r="P482" s="600"/>
      <c r="Q482" s="600"/>
      <c r="R482" s="600"/>
      <c r="S482" s="600"/>
      <c r="T482" s="600"/>
      <c r="U482" s="600"/>
      <c r="V482" s="600"/>
      <c r="W482" s="600"/>
      <c r="X482" s="600"/>
      <c r="Y482" s="600"/>
      <c r="Z482" s="600"/>
      <c r="AA482" s="600"/>
      <c r="AB482" s="600"/>
      <c r="AC482" s="600"/>
      <c r="AD482" s="600"/>
      <c r="AE482" s="600"/>
      <c r="AF482" s="600"/>
      <c r="AG482" s="600"/>
      <c r="AH482" s="600"/>
      <c r="AI482" s="600"/>
      <c r="AJ482" s="600"/>
    </row>
    <row r="483" spans="2:36" hidden="1" x14ac:dyDescent="0.25">
      <c r="B483" s="602">
        <v>475</v>
      </c>
      <c r="C483" s="605" t="s">
        <v>1967</v>
      </c>
      <c r="D483" s="652" t="s">
        <v>2077</v>
      </c>
      <c r="E483" s="605" t="s">
        <v>6366</v>
      </c>
      <c r="F483" s="600" t="s">
        <v>1105</v>
      </c>
      <c r="G483" s="605"/>
      <c r="H483" s="600" t="s">
        <v>813</v>
      </c>
      <c r="I483" s="600">
        <v>4</v>
      </c>
      <c r="J483" s="604">
        <v>0</v>
      </c>
      <c r="K483" s="600"/>
      <c r="L483" s="601"/>
      <c r="M483" s="601"/>
      <c r="N483" s="601"/>
      <c r="O483" s="600">
        <v>10.8</v>
      </c>
      <c r="P483" s="600"/>
      <c r="Q483" s="600"/>
      <c r="R483" s="600"/>
      <c r="S483" s="600"/>
      <c r="T483" s="600"/>
      <c r="U483" s="600"/>
      <c r="V483" s="600"/>
      <c r="W483" s="600"/>
      <c r="X483" s="600"/>
      <c r="Y483" s="600"/>
      <c r="Z483" s="600"/>
      <c r="AA483" s="600"/>
      <c r="AB483" s="600"/>
      <c r="AC483" s="600"/>
      <c r="AD483" s="600"/>
      <c r="AE483" s="600"/>
      <c r="AF483" s="600"/>
      <c r="AG483" s="600"/>
      <c r="AH483" s="600"/>
      <c r="AI483" s="600"/>
      <c r="AJ483" s="652"/>
    </row>
    <row r="484" spans="2:36" hidden="1" x14ac:dyDescent="0.25">
      <c r="B484" s="602">
        <v>476</v>
      </c>
      <c r="C484" s="605" t="s">
        <v>1968</v>
      </c>
      <c r="D484" s="652" t="s">
        <v>2078</v>
      </c>
      <c r="E484" s="605" t="s">
        <v>2006</v>
      </c>
      <c r="F484" s="600" t="s">
        <v>1105</v>
      </c>
      <c r="G484" s="605"/>
      <c r="H484" s="600" t="s">
        <v>813</v>
      </c>
      <c r="I484" s="600">
        <v>6</v>
      </c>
      <c r="J484" s="604">
        <v>0</v>
      </c>
      <c r="K484" s="600"/>
      <c r="L484" s="601"/>
      <c r="M484" s="601"/>
      <c r="N484" s="601"/>
      <c r="O484" s="600">
        <v>14.4</v>
      </c>
      <c r="P484" s="600"/>
      <c r="Q484" s="600"/>
      <c r="R484" s="600"/>
      <c r="S484" s="600"/>
      <c r="T484" s="600"/>
      <c r="U484" s="600"/>
      <c r="V484" s="600"/>
      <c r="W484" s="600"/>
      <c r="X484" s="600"/>
      <c r="Y484" s="600"/>
      <c r="Z484" s="600"/>
      <c r="AA484" s="600"/>
      <c r="AB484" s="600"/>
      <c r="AC484" s="600"/>
      <c r="AD484" s="600"/>
      <c r="AE484" s="600"/>
      <c r="AF484" s="600"/>
      <c r="AG484" s="600"/>
      <c r="AH484" s="600"/>
      <c r="AI484" s="600"/>
      <c r="AJ484" s="652"/>
    </row>
    <row r="485" spans="2:36" ht="30" hidden="1" x14ac:dyDescent="0.25">
      <c r="B485" s="602">
        <v>477</v>
      </c>
      <c r="C485" s="605" t="s">
        <v>2222</v>
      </c>
      <c r="D485" s="405" t="s">
        <v>2475</v>
      </c>
      <c r="E485" s="605" t="s">
        <v>2476</v>
      </c>
      <c r="F485" s="600" t="s">
        <v>1105</v>
      </c>
      <c r="G485" s="605"/>
      <c r="H485" s="600" t="s">
        <v>813</v>
      </c>
      <c r="I485" s="600">
        <v>6</v>
      </c>
      <c r="J485" s="604">
        <v>0</v>
      </c>
      <c r="K485" s="600"/>
      <c r="L485" s="601"/>
      <c r="M485" s="601"/>
      <c r="N485" s="601"/>
      <c r="O485" s="600">
        <v>14.4</v>
      </c>
      <c r="P485" s="600"/>
      <c r="Q485" s="600"/>
      <c r="R485" s="600"/>
      <c r="S485" s="600"/>
      <c r="T485" s="600"/>
      <c r="U485" s="600"/>
      <c r="V485" s="600"/>
      <c r="W485" s="600"/>
      <c r="X485" s="600"/>
      <c r="Y485" s="600"/>
      <c r="Z485" s="600"/>
      <c r="AA485" s="600"/>
      <c r="AB485" s="600"/>
      <c r="AC485" s="600"/>
      <c r="AD485" s="600"/>
      <c r="AE485" s="600"/>
      <c r="AF485" s="600"/>
      <c r="AG485" s="600"/>
      <c r="AH485" s="600"/>
      <c r="AI485" s="600"/>
      <c r="AJ485" s="405"/>
    </row>
    <row r="486" spans="2:36" hidden="1" x14ac:dyDescent="0.25">
      <c r="B486" s="602">
        <v>478</v>
      </c>
      <c r="C486" s="605" t="s">
        <v>1969</v>
      </c>
      <c r="D486" s="652" t="s">
        <v>2474</v>
      </c>
      <c r="E486" s="605" t="s">
        <v>2360</v>
      </c>
      <c r="F486" s="600" t="s">
        <v>1105</v>
      </c>
      <c r="G486" s="605"/>
      <c r="H486" s="600" t="s">
        <v>813</v>
      </c>
      <c r="I486" s="600">
        <v>6</v>
      </c>
      <c r="J486" s="604">
        <v>0</v>
      </c>
      <c r="K486" s="600"/>
      <c r="L486" s="601"/>
      <c r="M486" s="601"/>
      <c r="N486" s="601"/>
      <c r="O486" s="600">
        <v>14.4</v>
      </c>
      <c r="P486" s="600"/>
      <c r="Q486" s="600"/>
      <c r="R486" s="600"/>
      <c r="S486" s="600"/>
      <c r="T486" s="600"/>
      <c r="U486" s="600"/>
      <c r="V486" s="600"/>
      <c r="W486" s="600"/>
      <c r="X486" s="600"/>
      <c r="Y486" s="600"/>
      <c r="Z486" s="600"/>
      <c r="AA486" s="600"/>
      <c r="AB486" s="600"/>
      <c r="AC486" s="600"/>
      <c r="AD486" s="600"/>
      <c r="AE486" s="600"/>
      <c r="AF486" s="600"/>
      <c r="AG486" s="600"/>
      <c r="AH486" s="600"/>
      <c r="AI486" s="600"/>
      <c r="AJ486" s="652"/>
    </row>
    <row r="487" spans="2:36" hidden="1" x14ac:dyDescent="0.25">
      <c r="B487" s="602">
        <v>479</v>
      </c>
      <c r="C487" s="605" t="s">
        <v>1970</v>
      </c>
      <c r="D487" s="652" t="s">
        <v>2034</v>
      </c>
      <c r="E487" s="605" t="s">
        <v>2361</v>
      </c>
      <c r="F487" s="600" t="s">
        <v>1105</v>
      </c>
      <c r="G487" s="605"/>
      <c r="H487" s="600" t="s">
        <v>813</v>
      </c>
      <c r="I487" s="600">
        <v>6</v>
      </c>
      <c r="J487" s="604">
        <v>0</v>
      </c>
      <c r="K487" s="600"/>
      <c r="L487" s="601"/>
      <c r="M487" s="601"/>
      <c r="N487" s="601"/>
      <c r="O487" s="600">
        <v>14.4</v>
      </c>
      <c r="P487" s="600"/>
      <c r="Q487" s="600"/>
      <c r="R487" s="600"/>
      <c r="S487" s="600"/>
      <c r="T487" s="600"/>
      <c r="U487" s="600"/>
      <c r="V487" s="600"/>
      <c r="W487" s="600"/>
      <c r="X487" s="600"/>
      <c r="Y487" s="600"/>
      <c r="Z487" s="600"/>
      <c r="AA487" s="600"/>
      <c r="AB487" s="600"/>
      <c r="AC487" s="600"/>
      <c r="AD487" s="600"/>
      <c r="AE487" s="600"/>
      <c r="AF487" s="600"/>
      <c r="AG487" s="600"/>
      <c r="AH487" s="600"/>
      <c r="AI487" s="600"/>
      <c r="AJ487" s="652"/>
    </row>
    <row r="488" spans="2:36" hidden="1" x14ac:dyDescent="0.25">
      <c r="B488" s="602">
        <v>480</v>
      </c>
      <c r="C488" s="605" t="s">
        <v>1971</v>
      </c>
      <c r="D488" s="405" t="s">
        <v>2473</v>
      </c>
      <c r="E488" s="605" t="s">
        <v>2472</v>
      </c>
      <c r="F488" s="600" t="s">
        <v>1105</v>
      </c>
      <c r="G488" s="605"/>
      <c r="H488" s="600" t="s">
        <v>813</v>
      </c>
      <c r="I488" s="600">
        <v>6</v>
      </c>
      <c r="J488" s="604">
        <v>0</v>
      </c>
      <c r="K488" s="600"/>
      <c r="L488" s="601"/>
      <c r="M488" s="601"/>
      <c r="N488" s="601"/>
      <c r="O488" s="600">
        <v>14.4</v>
      </c>
      <c r="P488" s="600"/>
      <c r="Q488" s="600"/>
      <c r="R488" s="600"/>
      <c r="S488" s="600"/>
      <c r="T488" s="600"/>
      <c r="U488" s="600"/>
      <c r="V488" s="600"/>
      <c r="W488" s="600"/>
      <c r="X488" s="600"/>
      <c r="Y488" s="600"/>
      <c r="Z488" s="600"/>
      <c r="AA488" s="600"/>
      <c r="AB488" s="600"/>
      <c r="AC488" s="600"/>
      <c r="AD488" s="600"/>
      <c r="AE488" s="600"/>
      <c r="AF488" s="600"/>
      <c r="AG488" s="600"/>
      <c r="AH488" s="600"/>
      <c r="AI488" s="600"/>
      <c r="AJ488" s="405"/>
    </row>
    <row r="489" spans="2:36" hidden="1" x14ac:dyDescent="0.25">
      <c r="B489" s="602">
        <v>481</v>
      </c>
      <c r="C489" s="605" t="s">
        <v>1971</v>
      </c>
      <c r="D489" s="405" t="s">
        <v>2473</v>
      </c>
      <c r="E489" s="605" t="s">
        <v>2472</v>
      </c>
      <c r="F489" s="405" t="s">
        <v>1791</v>
      </c>
      <c r="G489" s="605"/>
      <c r="H489" s="600" t="s">
        <v>813</v>
      </c>
      <c r="I489" s="405">
        <v>8</v>
      </c>
      <c r="J489" s="604">
        <v>0</v>
      </c>
      <c r="K489" s="600"/>
      <c r="L489" s="601"/>
      <c r="M489" s="601"/>
      <c r="N489" s="601"/>
      <c r="O489" s="600"/>
      <c r="P489" s="600"/>
      <c r="Q489" s="600"/>
      <c r="R489" s="600"/>
      <c r="S489" s="600"/>
      <c r="T489" s="600"/>
      <c r="U489" s="600"/>
      <c r="V489" s="600"/>
      <c r="W489" s="600"/>
      <c r="X489" s="600"/>
      <c r="Y489" s="600"/>
      <c r="Z489" s="600"/>
      <c r="AA489" s="600"/>
      <c r="AB489" s="600"/>
      <c r="AC489" s="600"/>
      <c r="AD489" s="600"/>
      <c r="AE489" s="600"/>
      <c r="AF489" s="600"/>
      <c r="AG489" s="600"/>
      <c r="AH489" s="600"/>
      <c r="AI489" s="600"/>
      <c r="AJ489" s="405"/>
    </row>
    <row r="490" spans="2:36" hidden="1" x14ac:dyDescent="0.25">
      <c r="B490" s="602">
        <v>482</v>
      </c>
      <c r="C490" s="605" t="s">
        <v>1972</v>
      </c>
      <c r="D490" s="405" t="s">
        <v>2470</v>
      </c>
      <c r="E490" s="605" t="s">
        <v>2471</v>
      </c>
      <c r="F490" s="600" t="s">
        <v>1105</v>
      </c>
      <c r="G490" s="605"/>
      <c r="H490" s="600" t="s">
        <v>813</v>
      </c>
      <c r="I490" s="600">
        <v>4</v>
      </c>
      <c r="J490" s="604">
        <v>0</v>
      </c>
      <c r="K490" s="600"/>
      <c r="L490" s="601"/>
      <c r="M490" s="601"/>
      <c r="N490" s="601"/>
      <c r="O490" s="600">
        <v>10.8</v>
      </c>
      <c r="P490" s="600"/>
      <c r="Q490" s="600"/>
      <c r="R490" s="600"/>
      <c r="S490" s="600"/>
      <c r="T490" s="600"/>
      <c r="U490" s="600"/>
      <c r="V490" s="600"/>
      <c r="W490" s="600"/>
      <c r="X490" s="600"/>
      <c r="Y490" s="600"/>
      <c r="Z490" s="600"/>
      <c r="AA490" s="600"/>
      <c r="AB490" s="600"/>
      <c r="AC490" s="600"/>
      <c r="AD490" s="600"/>
      <c r="AE490" s="600"/>
      <c r="AF490" s="600"/>
      <c r="AG490" s="600"/>
      <c r="AH490" s="600"/>
      <c r="AI490" s="600"/>
      <c r="AJ490" s="405"/>
    </row>
    <row r="491" spans="2:36" hidden="1" x14ac:dyDescent="0.25">
      <c r="B491" s="602">
        <v>483</v>
      </c>
      <c r="C491" s="605" t="s">
        <v>1973</v>
      </c>
      <c r="D491" s="405" t="s">
        <v>2468</v>
      </c>
      <c r="E491" s="605" t="s">
        <v>2469</v>
      </c>
      <c r="F491" s="600" t="s">
        <v>1105</v>
      </c>
      <c r="G491" s="605"/>
      <c r="H491" s="600" t="s">
        <v>813</v>
      </c>
      <c r="I491" s="600">
        <v>6</v>
      </c>
      <c r="J491" s="604">
        <v>0</v>
      </c>
      <c r="K491" s="600"/>
      <c r="L491" s="601"/>
      <c r="M491" s="601"/>
      <c r="N491" s="601"/>
      <c r="O491" s="600">
        <v>14.4</v>
      </c>
      <c r="P491" s="600"/>
      <c r="Q491" s="600"/>
      <c r="R491" s="600"/>
      <c r="S491" s="600"/>
      <c r="T491" s="600"/>
      <c r="U491" s="600"/>
      <c r="V491" s="600"/>
      <c r="W491" s="600"/>
      <c r="X491" s="600"/>
      <c r="Y491" s="600"/>
      <c r="Z491" s="600"/>
      <c r="AA491" s="600"/>
      <c r="AB491" s="600"/>
      <c r="AC491" s="600"/>
      <c r="AD491" s="600"/>
      <c r="AE491" s="600"/>
      <c r="AF491" s="600"/>
      <c r="AG491" s="600"/>
      <c r="AH491" s="600"/>
      <c r="AI491" s="600"/>
      <c r="AJ491" s="405"/>
    </row>
    <row r="492" spans="2:36" hidden="1" x14ac:dyDescent="0.25">
      <c r="B492" s="602">
        <v>484</v>
      </c>
      <c r="C492" s="601" t="s">
        <v>1974</v>
      </c>
      <c r="D492" s="600" t="s">
        <v>2497</v>
      </c>
      <c r="E492" s="605" t="s">
        <v>2498</v>
      </c>
      <c r="F492" s="600" t="s">
        <v>1105</v>
      </c>
      <c r="G492" s="605"/>
      <c r="H492" s="600" t="s">
        <v>813</v>
      </c>
      <c r="I492" s="600">
        <v>4</v>
      </c>
      <c r="J492" s="604">
        <v>0</v>
      </c>
      <c r="K492" s="600"/>
      <c r="L492" s="601"/>
      <c r="M492" s="601"/>
      <c r="N492" s="601"/>
      <c r="O492" s="600">
        <v>10.8</v>
      </c>
      <c r="P492" s="600"/>
      <c r="Q492" s="600"/>
      <c r="R492" s="600"/>
      <c r="S492" s="600"/>
      <c r="T492" s="600"/>
      <c r="U492" s="600"/>
      <c r="V492" s="600"/>
      <c r="W492" s="600"/>
      <c r="X492" s="600"/>
      <c r="Y492" s="600"/>
      <c r="Z492" s="600"/>
      <c r="AA492" s="600"/>
      <c r="AB492" s="600"/>
      <c r="AC492" s="600"/>
      <c r="AD492" s="600"/>
      <c r="AE492" s="600"/>
      <c r="AF492" s="600"/>
      <c r="AG492" s="600"/>
      <c r="AH492" s="600"/>
      <c r="AI492" s="600"/>
      <c r="AJ492" s="600"/>
    </row>
    <row r="493" spans="2:36" hidden="1" x14ac:dyDescent="0.25">
      <c r="B493" s="602">
        <v>485</v>
      </c>
      <c r="C493" s="601" t="s">
        <v>1975</v>
      </c>
      <c r="D493" s="600" t="s">
        <v>2499</v>
      </c>
      <c r="E493" s="605" t="s">
        <v>2500</v>
      </c>
      <c r="F493" s="600" t="s">
        <v>1105</v>
      </c>
      <c r="G493" s="605"/>
      <c r="H493" s="600" t="s">
        <v>813</v>
      </c>
      <c r="I493" s="600">
        <v>4</v>
      </c>
      <c r="J493" s="604">
        <v>0</v>
      </c>
      <c r="K493" s="600"/>
      <c r="L493" s="601"/>
      <c r="M493" s="601"/>
      <c r="N493" s="601"/>
      <c r="O493" s="600">
        <v>10.8</v>
      </c>
      <c r="P493" s="600"/>
      <c r="Q493" s="600"/>
      <c r="R493" s="600"/>
      <c r="S493" s="600"/>
      <c r="T493" s="600"/>
      <c r="U493" s="600"/>
      <c r="V493" s="600"/>
      <c r="W493" s="600"/>
      <c r="X493" s="600"/>
      <c r="Y493" s="600"/>
      <c r="Z493" s="600"/>
      <c r="AA493" s="600"/>
      <c r="AB493" s="600"/>
      <c r="AC493" s="600"/>
      <c r="AD493" s="600"/>
      <c r="AE493" s="600"/>
      <c r="AF493" s="600"/>
      <c r="AG493" s="600"/>
      <c r="AH493" s="600"/>
      <c r="AI493" s="600"/>
      <c r="AJ493" s="600"/>
    </row>
    <row r="494" spans="2:36" hidden="1" x14ac:dyDescent="0.25">
      <c r="B494" s="602">
        <v>486</v>
      </c>
      <c r="C494" s="601" t="s">
        <v>1976</v>
      </c>
      <c r="D494" s="600" t="s">
        <v>2501</v>
      </c>
      <c r="E494" s="605" t="s">
        <v>2502</v>
      </c>
      <c r="F494" s="600" t="s">
        <v>1105</v>
      </c>
      <c r="G494" s="605"/>
      <c r="H494" s="600" t="s">
        <v>813</v>
      </c>
      <c r="I494" s="600">
        <v>4</v>
      </c>
      <c r="J494" s="604">
        <v>0</v>
      </c>
      <c r="K494" s="600"/>
      <c r="L494" s="601"/>
      <c r="M494" s="601"/>
      <c r="N494" s="601"/>
      <c r="O494" s="600">
        <v>10.8</v>
      </c>
      <c r="P494" s="600"/>
      <c r="Q494" s="600"/>
      <c r="R494" s="600"/>
      <c r="S494" s="600"/>
      <c r="T494" s="600"/>
      <c r="U494" s="600"/>
      <c r="V494" s="600"/>
      <c r="W494" s="600"/>
      <c r="X494" s="600"/>
      <c r="Y494" s="600"/>
      <c r="Z494" s="600"/>
      <c r="AA494" s="600"/>
      <c r="AB494" s="600"/>
      <c r="AC494" s="600"/>
      <c r="AD494" s="600"/>
      <c r="AE494" s="600"/>
      <c r="AF494" s="600"/>
      <c r="AG494" s="600"/>
      <c r="AH494" s="600"/>
      <c r="AI494" s="600"/>
      <c r="AJ494" s="600"/>
    </row>
    <row r="495" spans="2:36" ht="120" hidden="1" x14ac:dyDescent="0.25">
      <c r="B495" s="602">
        <v>487</v>
      </c>
      <c r="C495" s="601" t="s">
        <v>1977</v>
      </c>
      <c r="D495" s="600" t="s">
        <v>2503</v>
      </c>
      <c r="E495" s="605" t="s">
        <v>7079</v>
      </c>
      <c r="F495" s="600" t="s">
        <v>1105</v>
      </c>
      <c r="G495" s="605"/>
      <c r="H495" s="600" t="s">
        <v>813</v>
      </c>
      <c r="I495" s="600">
        <v>6</v>
      </c>
      <c r="J495" s="604">
        <v>0</v>
      </c>
      <c r="K495" s="600"/>
      <c r="L495" s="601"/>
      <c r="M495" s="601"/>
      <c r="N495" s="601"/>
      <c r="O495" s="600">
        <v>14.4</v>
      </c>
      <c r="P495" s="600"/>
      <c r="Q495" s="600"/>
      <c r="R495" s="600"/>
      <c r="S495" s="600"/>
      <c r="T495" s="600"/>
      <c r="U495" s="600"/>
      <c r="V495" s="600"/>
      <c r="W495" s="600"/>
      <c r="X495" s="600"/>
      <c r="Y495" s="600"/>
      <c r="Z495" s="600"/>
      <c r="AA495" s="600"/>
      <c r="AB495" s="600"/>
      <c r="AC495" s="600"/>
      <c r="AD495" s="600"/>
      <c r="AE495" s="600"/>
      <c r="AF495" s="600"/>
      <c r="AG495" s="600"/>
      <c r="AH495" s="600"/>
      <c r="AI495" s="600"/>
      <c r="AJ495" s="600"/>
    </row>
    <row r="496" spans="2:36" hidden="1" x14ac:dyDescent="0.25">
      <c r="B496" s="602">
        <v>488</v>
      </c>
      <c r="C496" s="601" t="s">
        <v>2505</v>
      </c>
      <c r="D496" s="600" t="s">
        <v>2504</v>
      </c>
      <c r="E496" s="605" t="s">
        <v>2506</v>
      </c>
      <c r="F496" s="600" t="s">
        <v>1105</v>
      </c>
      <c r="G496" s="605"/>
      <c r="H496" s="600" t="s">
        <v>813</v>
      </c>
      <c r="I496" s="600">
        <v>4</v>
      </c>
      <c r="J496" s="604">
        <v>0</v>
      </c>
      <c r="K496" s="600"/>
      <c r="L496" s="601"/>
      <c r="M496" s="601"/>
      <c r="N496" s="601"/>
      <c r="O496" s="600"/>
      <c r="P496" s="600"/>
      <c r="Q496" s="600"/>
      <c r="R496" s="600"/>
      <c r="S496" s="600"/>
      <c r="T496" s="600"/>
      <c r="U496" s="600"/>
      <c r="V496" s="600"/>
      <c r="W496" s="600"/>
      <c r="X496" s="600"/>
      <c r="Y496" s="600"/>
      <c r="Z496" s="600"/>
      <c r="AA496" s="600"/>
      <c r="AB496" s="600"/>
      <c r="AC496" s="600"/>
      <c r="AD496" s="600"/>
      <c r="AE496" s="600"/>
      <c r="AF496" s="600"/>
      <c r="AG496" s="600"/>
      <c r="AH496" s="600"/>
      <c r="AI496" s="600"/>
      <c r="AJ496" s="600"/>
    </row>
    <row r="497" spans="2:36" hidden="1" x14ac:dyDescent="0.25">
      <c r="B497" s="602">
        <v>489</v>
      </c>
      <c r="C497" s="601" t="s">
        <v>1978</v>
      </c>
      <c r="D497" s="600" t="s">
        <v>2507</v>
      </c>
      <c r="E497" s="605" t="s">
        <v>2508</v>
      </c>
      <c r="F497" s="600" t="s">
        <v>1105</v>
      </c>
      <c r="G497" s="605"/>
      <c r="H497" s="600" t="s">
        <v>813</v>
      </c>
      <c r="I497" s="600">
        <v>6</v>
      </c>
      <c r="J497" s="604">
        <v>0</v>
      </c>
      <c r="K497" s="600"/>
      <c r="L497" s="601"/>
      <c r="M497" s="601"/>
      <c r="N497" s="601"/>
      <c r="O497" s="600"/>
      <c r="P497" s="600"/>
      <c r="Q497" s="600"/>
      <c r="R497" s="600"/>
      <c r="S497" s="600"/>
      <c r="T497" s="600"/>
      <c r="U497" s="600"/>
      <c r="V497" s="600"/>
      <c r="W497" s="600"/>
      <c r="X497" s="600"/>
      <c r="Y497" s="600"/>
      <c r="Z497" s="600"/>
      <c r="AA497" s="600"/>
      <c r="AB497" s="600"/>
      <c r="AC497" s="600"/>
      <c r="AD497" s="600"/>
      <c r="AE497" s="600"/>
      <c r="AF497" s="600"/>
      <c r="AG497" s="600"/>
      <c r="AH497" s="600"/>
      <c r="AI497" s="600"/>
      <c r="AJ497" s="600"/>
    </row>
    <row r="498" spans="2:36" hidden="1" x14ac:dyDescent="0.25">
      <c r="B498" s="602">
        <v>490</v>
      </c>
      <c r="C498" s="601" t="s">
        <v>1979</v>
      </c>
      <c r="D498" s="600" t="s">
        <v>2509</v>
      </c>
      <c r="E498" s="605" t="s">
        <v>2510</v>
      </c>
      <c r="F498" s="600" t="s">
        <v>1105</v>
      </c>
      <c r="G498" s="605"/>
      <c r="H498" s="600" t="s">
        <v>813</v>
      </c>
      <c r="I498" s="600">
        <v>4</v>
      </c>
      <c r="J498" s="604">
        <v>0</v>
      </c>
      <c r="K498" s="600"/>
      <c r="L498" s="601"/>
      <c r="M498" s="601"/>
      <c r="N498" s="601"/>
      <c r="O498" s="600"/>
      <c r="P498" s="600"/>
      <c r="Q498" s="600"/>
      <c r="R498" s="600"/>
      <c r="S498" s="600"/>
      <c r="T498" s="600"/>
      <c r="U498" s="600"/>
      <c r="V498" s="600"/>
      <c r="W498" s="600"/>
      <c r="X498" s="600"/>
      <c r="Y498" s="600"/>
      <c r="Z498" s="600"/>
      <c r="AA498" s="600"/>
      <c r="AB498" s="600"/>
      <c r="AC498" s="600"/>
      <c r="AD498" s="600"/>
      <c r="AE498" s="600"/>
      <c r="AF498" s="600"/>
      <c r="AG498" s="600"/>
      <c r="AH498" s="600"/>
      <c r="AI498" s="600"/>
      <c r="AJ498" s="600"/>
    </row>
    <row r="499" spans="2:36" hidden="1" x14ac:dyDescent="0.25">
      <c r="B499" s="602">
        <v>491</v>
      </c>
      <c r="C499" s="601" t="s">
        <v>1980</v>
      </c>
      <c r="D499" s="600" t="s">
        <v>2511</v>
      </c>
      <c r="E499" s="605" t="s">
        <v>2512</v>
      </c>
      <c r="F499" s="600" t="s">
        <v>1105</v>
      </c>
      <c r="G499" s="605"/>
      <c r="H499" s="600" t="s">
        <v>813</v>
      </c>
      <c r="I499" s="600">
        <v>4</v>
      </c>
      <c r="J499" s="604">
        <v>0</v>
      </c>
      <c r="K499" s="600"/>
      <c r="L499" s="601"/>
      <c r="M499" s="601"/>
      <c r="N499" s="601"/>
      <c r="O499" s="600"/>
      <c r="P499" s="600"/>
      <c r="Q499" s="600"/>
      <c r="R499" s="600"/>
      <c r="S499" s="600"/>
      <c r="T499" s="600"/>
      <c r="U499" s="600"/>
      <c r="V499" s="600"/>
      <c r="W499" s="600"/>
      <c r="X499" s="600"/>
      <c r="Y499" s="600"/>
      <c r="Z499" s="600"/>
      <c r="AA499" s="600"/>
      <c r="AB499" s="600"/>
      <c r="AC499" s="600"/>
      <c r="AD499" s="600"/>
      <c r="AE499" s="600"/>
      <c r="AF499" s="600"/>
      <c r="AG499" s="600"/>
      <c r="AH499" s="600"/>
      <c r="AI499" s="600"/>
      <c r="AJ499" s="600"/>
    </row>
    <row r="500" spans="2:36" hidden="1" x14ac:dyDescent="0.25">
      <c r="B500" s="602">
        <v>492</v>
      </c>
      <c r="C500" s="601" t="s">
        <v>1981</v>
      </c>
      <c r="D500" s="600" t="s">
        <v>2513</v>
      </c>
      <c r="E500" s="605" t="s">
        <v>2514</v>
      </c>
      <c r="F500" s="600" t="s">
        <v>1105</v>
      </c>
      <c r="G500" s="605"/>
      <c r="H500" s="600" t="s">
        <v>813</v>
      </c>
      <c r="I500" s="600">
        <v>4</v>
      </c>
      <c r="J500" s="604">
        <v>0</v>
      </c>
      <c r="K500" s="600"/>
      <c r="L500" s="601"/>
      <c r="M500" s="601"/>
      <c r="N500" s="601"/>
      <c r="O500" s="600"/>
      <c r="P500" s="600"/>
      <c r="Q500" s="600"/>
      <c r="R500" s="600"/>
      <c r="S500" s="600"/>
      <c r="T500" s="600"/>
      <c r="U500" s="600"/>
      <c r="V500" s="600"/>
      <c r="W500" s="600"/>
      <c r="X500" s="600"/>
      <c r="Y500" s="600"/>
      <c r="Z500" s="600"/>
      <c r="AA500" s="600"/>
      <c r="AB500" s="600"/>
      <c r="AC500" s="600"/>
      <c r="AD500" s="600"/>
      <c r="AE500" s="600"/>
      <c r="AF500" s="600"/>
      <c r="AG500" s="600"/>
      <c r="AH500" s="600"/>
      <c r="AI500" s="600"/>
      <c r="AJ500" s="600"/>
    </row>
    <row r="501" spans="2:36" hidden="1" x14ac:dyDescent="0.25">
      <c r="B501" s="602">
        <v>493</v>
      </c>
      <c r="C501" s="601" t="s">
        <v>1982</v>
      </c>
      <c r="D501" s="600" t="s">
        <v>2515</v>
      </c>
      <c r="E501" s="605" t="s">
        <v>2516</v>
      </c>
      <c r="F501" s="600" t="s">
        <v>1105</v>
      </c>
      <c r="G501" s="605"/>
      <c r="H501" s="600" t="s">
        <v>813</v>
      </c>
      <c r="I501" s="600">
        <v>4</v>
      </c>
      <c r="J501" s="604">
        <v>0</v>
      </c>
      <c r="K501" s="600"/>
      <c r="L501" s="601"/>
      <c r="M501" s="601"/>
      <c r="N501" s="601"/>
      <c r="O501" s="600"/>
      <c r="P501" s="600"/>
      <c r="Q501" s="600"/>
      <c r="R501" s="600"/>
      <c r="S501" s="600"/>
      <c r="T501" s="600"/>
      <c r="U501" s="600"/>
      <c r="V501" s="600"/>
      <c r="W501" s="600"/>
      <c r="X501" s="600"/>
      <c r="Y501" s="600"/>
      <c r="Z501" s="600"/>
      <c r="AA501" s="600"/>
      <c r="AB501" s="600"/>
      <c r="AC501" s="600"/>
      <c r="AD501" s="600"/>
      <c r="AE501" s="600"/>
      <c r="AF501" s="600"/>
      <c r="AG501" s="600"/>
      <c r="AH501" s="600"/>
      <c r="AI501" s="600"/>
      <c r="AJ501" s="600"/>
    </row>
    <row r="502" spans="2:36" hidden="1" x14ac:dyDescent="0.25">
      <c r="B502" s="602">
        <v>494</v>
      </c>
      <c r="C502" s="601" t="s">
        <v>2522</v>
      </c>
      <c r="D502" s="600" t="s">
        <v>2523</v>
      </c>
      <c r="E502" s="605" t="s">
        <v>2525</v>
      </c>
      <c r="F502" s="600" t="s">
        <v>1105</v>
      </c>
      <c r="G502" s="605"/>
      <c r="H502" s="600" t="s">
        <v>813</v>
      </c>
      <c r="I502" s="600">
        <v>4</v>
      </c>
      <c r="J502" s="604">
        <v>0</v>
      </c>
      <c r="K502" s="600"/>
      <c r="L502" s="601"/>
      <c r="M502" s="601"/>
      <c r="N502" s="601"/>
      <c r="O502" s="600"/>
      <c r="P502" s="600"/>
      <c r="Q502" s="600"/>
      <c r="R502" s="600"/>
      <c r="S502" s="600"/>
      <c r="T502" s="600"/>
      <c r="U502" s="600"/>
      <c r="V502" s="600"/>
      <c r="W502" s="600"/>
      <c r="X502" s="600"/>
      <c r="Y502" s="600"/>
      <c r="Z502" s="600"/>
      <c r="AA502" s="600"/>
      <c r="AB502" s="600"/>
      <c r="AC502" s="600"/>
      <c r="AD502" s="600"/>
      <c r="AE502" s="600"/>
      <c r="AF502" s="600"/>
      <c r="AG502" s="600"/>
      <c r="AH502" s="600"/>
      <c r="AI502" s="600"/>
      <c r="AJ502" s="600"/>
    </row>
    <row r="503" spans="2:36" ht="45" hidden="1" x14ac:dyDescent="0.25">
      <c r="B503" s="602">
        <v>495</v>
      </c>
      <c r="C503" s="601" t="s">
        <v>2524</v>
      </c>
      <c r="D503" s="600" t="s">
        <v>2526</v>
      </c>
      <c r="E503" s="605" t="s">
        <v>2527</v>
      </c>
      <c r="F503" s="600" t="s">
        <v>1105</v>
      </c>
      <c r="G503" s="605"/>
      <c r="H503" s="600" t="s">
        <v>813</v>
      </c>
      <c r="I503" s="600">
        <v>6</v>
      </c>
      <c r="J503" s="604">
        <v>0</v>
      </c>
      <c r="K503" s="600"/>
      <c r="L503" s="601"/>
      <c r="M503" s="601"/>
      <c r="N503" s="601"/>
      <c r="O503" s="600"/>
      <c r="P503" s="600"/>
      <c r="Q503" s="600"/>
      <c r="R503" s="600"/>
      <c r="S503" s="600"/>
      <c r="T503" s="600"/>
      <c r="U503" s="600"/>
      <c r="V503" s="600"/>
      <c r="W503" s="600"/>
      <c r="X503" s="600"/>
      <c r="Y503" s="600"/>
      <c r="Z503" s="600"/>
      <c r="AA503" s="600"/>
      <c r="AB503" s="600"/>
      <c r="AC503" s="600"/>
      <c r="AD503" s="600"/>
      <c r="AE503" s="600"/>
      <c r="AF503" s="600"/>
      <c r="AG503" s="600"/>
      <c r="AH503" s="600"/>
      <c r="AI503" s="600"/>
      <c r="AJ503" s="600"/>
    </row>
    <row r="504" spans="2:36" hidden="1" x14ac:dyDescent="0.25">
      <c r="B504" s="602">
        <v>496</v>
      </c>
      <c r="C504" s="601" t="s">
        <v>1983</v>
      </c>
      <c r="D504" s="600" t="s">
        <v>2528</v>
      </c>
      <c r="E504" s="605" t="s">
        <v>2529</v>
      </c>
      <c r="F504" s="600" t="s">
        <v>1105</v>
      </c>
      <c r="G504" s="605"/>
      <c r="H504" s="600" t="s">
        <v>813</v>
      </c>
      <c r="I504" s="600">
        <v>4</v>
      </c>
      <c r="J504" s="604">
        <v>0</v>
      </c>
      <c r="K504" s="600"/>
      <c r="L504" s="601"/>
      <c r="M504" s="601"/>
      <c r="N504" s="601"/>
      <c r="O504" s="600"/>
      <c r="P504" s="600"/>
      <c r="Q504" s="600"/>
      <c r="R504" s="600"/>
      <c r="S504" s="600"/>
      <c r="T504" s="600"/>
      <c r="U504" s="600"/>
      <c r="V504" s="600"/>
      <c r="W504" s="600"/>
      <c r="X504" s="600"/>
      <c r="Y504" s="600"/>
      <c r="Z504" s="600"/>
      <c r="AA504" s="600"/>
      <c r="AB504" s="600"/>
      <c r="AC504" s="600"/>
      <c r="AD504" s="600"/>
      <c r="AE504" s="600"/>
      <c r="AF504" s="600"/>
      <c r="AG504" s="600"/>
      <c r="AH504" s="600"/>
      <c r="AI504" s="600"/>
      <c r="AJ504" s="600"/>
    </row>
    <row r="505" spans="2:36" hidden="1" x14ac:dyDescent="0.25">
      <c r="B505" s="602">
        <v>497</v>
      </c>
      <c r="C505" s="601" t="s">
        <v>1984</v>
      </c>
      <c r="D505" s="600" t="s">
        <v>2530</v>
      </c>
      <c r="E505" s="605" t="s">
        <v>2531</v>
      </c>
      <c r="F505" s="600" t="s">
        <v>1105</v>
      </c>
      <c r="G505" s="605"/>
      <c r="H505" s="600" t="s">
        <v>813</v>
      </c>
      <c r="I505" s="600">
        <v>4</v>
      </c>
      <c r="J505" s="604">
        <v>0</v>
      </c>
      <c r="K505" s="600"/>
      <c r="L505" s="601"/>
      <c r="M505" s="601"/>
      <c r="N505" s="601"/>
      <c r="O505" s="600"/>
      <c r="P505" s="600"/>
      <c r="Q505" s="600"/>
      <c r="R505" s="600"/>
      <c r="S505" s="600"/>
      <c r="T505" s="600"/>
      <c r="U505" s="600"/>
      <c r="V505" s="600"/>
      <c r="W505" s="600"/>
      <c r="X505" s="600"/>
      <c r="Y505" s="600"/>
      <c r="Z505" s="600"/>
      <c r="AA505" s="600"/>
      <c r="AB505" s="600"/>
      <c r="AC505" s="600"/>
      <c r="AD505" s="600"/>
      <c r="AE505" s="600"/>
      <c r="AF505" s="600"/>
      <c r="AG505" s="600"/>
      <c r="AH505" s="600"/>
      <c r="AI505" s="600"/>
      <c r="AJ505" s="600"/>
    </row>
    <row r="506" spans="2:36" hidden="1" x14ac:dyDescent="0.25">
      <c r="B506" s="602">
        <v>498</v>
      </c>
      <c r="C506" s="601" t="s">
        <v>1985</v>
      </c>
      <c r="D506" s="600" t="s">
        <v>2532</v>
      </c>
      <c r="E506" s="605" t="s">
        <v>2533</v>
      </c>
      <c r="F506" s="600" t="s">
        <v>1105</v>
      </c>
      <c r="G506" s="605"/>
      <c r="H506" s="600" t="s">
        <v>813</v>
      </c>
      <c r="I506" s="600">
        <v>4</v>
      </c>
      <c r="J506" s="604">
        <v>0</v>
      </c>
      <c r="K506" s="600"/>
      <c r="L506" s="601"/>
      <c r="M506" s="601"/>
      <c r="N506" s="601"/>
      <c r="O506" s="600"/>
      <c r="P506" s="600"/>
      <c r="Q506" s="600"/>
      <c r="R506" s="600"/>
      <c r="S506" s="600"/>
      <c r="T506" s="600"/>
      <c r="U506" s="600"/>
      <c r="V506" s="600"/>
      <c r="W506" s="600"/>
      <c r="X506" s="600"/>
      <c r="Y506" s="600"/>
      <c r="Z506" s="600"/>
      <c r="AA506" s="600"/>
      <c r="AB506" s="600"/>
      <c r="AC506" s="600"/>
      <c r="AD506" s="600"/>
      <c r="AE506" s="600"/>
      <c r="AF506" s="600"/>
      <c r="AG506" s="600"/>
      <c r="AH506" s="600"/>
      <c r="AI506" s="600"/>
      <c r="AJ506" s="600"/>
    </row>
    <row r="507" spans="2:36" ht="60" hidden="1" x14ac:dyDescent="0.25">
      <c r="B507" s="602">
        <v>499</v>
      </c>
      <c r="C507" s="601" t="s">
        <v>1986</v>
      </c>
      <c r="D507" s="600" t="s">
        <v>2534</v>
      </c>
      <c r="E507" s="605" t="s">
        <v>2535</v>
      </c>
      <c r="F507" s="600" t="s">
        <v>1105</v>
      </c>
      <c r="G507" s="605"/>
      <c r="H507" s="600" t="s">
        <v>813</v>
      </c>
      <c r="I507" s="600">
        <v>6</v>
      </c>
      <c r="J507" s="604">
        <v>0</v>
      </c>
      <c r="K507" s="600"/>
      <c r="L507" s="601"/>
      <c r="M507" s="601"/>
      <c r="N507" s="601"/>
      <c r="O507" s="600"/>
      <c r="P507" s="600"/>
      <c r="Q507" s="600"/>
      <c r="R507" s="600"/>
      <c r="S507" s="600"/>
      <c r="T507" s="600"/>
      <c r="U507" s="600"/>
      <c r="V507" s="600"/>
      <c r="W507" s="600"/>
      <c r="X507" s="600"/>
      <c r="Y507" s="600"/>
      <c r="Z507" s="600"/>
      <c r="AA507" s="600"/>
      <c r="AB507" s="600"/>
      <c r="AC507" s="600"/>
      <c r="AD507" s="600"/>
      <c r="AE507" s="600"/>
      <c r="AF507" s="600"/>
      <c r="AG507" s="600"/>
      <c r="AH507" s="600"/>
      <c r="AI507" s="600"/>
      <c r="AJ507" s="600"/>
    </row>
    <row r="508" spans="2:36" hidden="1" x14ac:dyDescent="0.25">
      <c r="B508" s="602">
        <v>500</v>
      </c>
      <c r="C508" s="601" t="s">
        <v>1987</v>
      </c>
      <c r="D508" s="600" t="s">
        <v>2536</v>
      </c>
      <c r="E508" s="605" t="s">
        <v>2537</v>
      </c>
      <c r="F508" s="600" t="s">
        <v>1105</v>
      </c>
      <c r="G508" s="605"/>
      <c r="H508" s="600" t="s">
        <v>813</v>
      </c>
      <c r="I508" s="600">
        <v>6</v>
      </c>
      <c r="J508" s="604">
        <v>0</v>
      </c>
      <c r="K508" s="600"/>
      <c r="L508" s="601"/>
      <c r="M508" s="601"/>
      <c r="N508" s="601"/>
      <c r="O508" s="600"/>
      <c r="P508" s="600"/>
      <c r="Q508" s="600"/>
      <c r="R508" s="600"/>
      <c r="S508" s="600"/>
      <c r="T508" s="600"/>
      <c r="U508" s="600"/>
      <c r="V508" s="600"/>
      <c r="W508" s="600"/>
      <c r="X508" s="600"/>
      <c r="Y508" s="600"/>
      <c r="Z508" s="600"/>
      <c r="AA508" s="600"/>
      <c r="AB508" s="600"/>
      <c r="AC508" s="600"/>
      <c r="AD508" s="600"/>
      <c r="AE508" s="600"/>
      <c r="AF508" s="600"/>
      <c r="AG508" s="600"/>
      <c r="AH508" s="600"/>
      <c r="AI508" s="600"/>
      <c r="AJ508" s="600"/>
    </row>
    <row r="509" spans="2:36" hidden="1" x14ac:dyDescent="0.25">
      <c r="B509" s="602">
        <v>501</v>
      </c>
      <c r="C509" s="601" t="s">
        <v>1988</v>
      </c>
      <c r="D509" s="600" t="s">
        <v>2538</v>
      </c>
      <c r="E509" s="605" t="s">
        <v>2541</v>
      </c>
      <c r="F509" s="600" t="s">
        <v>1105</v>
      </c>
      <c r="G509" s="605"/>
      <c r="H509" s="600" t="s">
        <v>813</v>
      </c>
      <c r="I509" s="600">
        <v>6</v>
      </c>
      <c r="J509" s="604">
        <v>0</v>
      </c>
      <c r="K509" s="600"/>
      <c r="L509" s="601"/>
      <c r="M509" s="601"/>
      <c r="N509" s="601"/>
      <c r="O509" s="600"/>
      <c r="P509" s="600"/>
      <c r="Q509" s="600"/>
      <c r="R509" s="600"/>
      <c r="S509" s="600"/>
      <c r="T509" s="600"/>
      <c r="U509" s="600"/>
      <c r="V509" s="600"/>
      <c r="W509" s="600"/>
      <c r="X509" s="600"/>
      <c r="Y509" s="600"/>
      <c r="Z509" s="600"/>
      <c r="AA509" s="600"/>
      <c r="AB509" s="600"/>
      <c r="AC509" s="600"/>
      <c r="AD509" s="600"/>
      <c r="AE509" s="600"/>
      <c r="AF509" s="600"/>
      <c r="AG509" s="600"/>
      <c r="AH509" s="600"/>
      <c r="AI509" s="600"/>
      <c r="AJ509" s="600"/>
    </row>
    <row r="510" spans="2:36" ht="30" hidden="1" x14ac:dyDescent="0.25">
      <c r="B510" s="602">
        <v>502</v>
      </c>
      <c r="C510" s="601" t="s">
        <v>1989</v>
      </c>
      <c r="D510" s="600" t="s">
        <v>2539</v>
      </c>
      <c r="E510" s="605" t="s">
        <v>2540</v>
      </c>
      <c r="F510" s="600" t="s">
        <v>1105</v>
      </c>
      <c r="G510" s="605"/>
      <c r="H510" s="600" t="s">
        <v>813</v>
      </c>
      <c r="I510" s="600">
        <v>4</v>
      </c>
      <c r="J510" s="604">
        <v>0</v>
      </c>
      <c r="K510" s="600"/>
      <c r="L510" s="601"/>
      <c r="M510" s="601"/>
      <c r="N510" s="601"/>
      <c r="O510" s="600"/>
      <c r="P510" s="600"/>
      <c r="Q510" s="600"/>
      <c r="R510" s="600"/>
      <c r="S510" s="600"/>
      <c r="T510" s="600"/>
      <c r="U510" s="600"/>
      <c r="V510" s="600"/>
      <c r="W510" s="600"/>
      <c r="X510" s="600"/>
      <c r="Y510" s="600"/>
      <c r="Z510" s="600"/>
      <c r="AA510" s="600"/>
      <c r="AB510" s="600"/>
      <c r="AC510" s="600"/>
      <c r="AD510" s="600"/>
      <c r="AE510" s="600"/>
      <c r="AF510" s="600"/>
      <c r="AG510" s="600"/>
      <c r="AH510" s="600"/>
      <c r="AI510" s="600"/>
      <c r="AJ510" s="600"/>
    </row>
    <row r="511" spans="2:36" ht="30" hidden="1" x14ac:dyDescent="0.25">
      <c r="B511" s="602">
        <v>503</v>
      </c>
      <c r="C511" s="601" t="s">
        <v>1990</v>
      </c>
      <c r="D511" s="600" t="s">
        <v>2542</v>
      </c>
      <c r="E511" s="605" t="s">
        <v>2543</v>
      </c>
      <c r="F511" s="600" t="s">
        <v>1105</v>
      </c>
      <c r="G511" s="605"/>
      <c r="H511" s="600" t="s">
        <v>813</v>
      </c>
      <c r="I511" s="600">
        <v>4</v>
      </c>
      <c r="J511" s="604">
        <v>0</v>
      </c>
      <c r="K511" s="600"/>
      <c r="L511" s="601"/>
      <c r="M511" s="601"/>
      <c r="N511" s="601"/>
      <c r="O511" s="600"/>
      <c r="P511" s="600"/>
      <c r="Q511" s="600"/>
      <c r="R511" s="600"/>
      <c r="S511" s="600"/>
      <c r="T511" s="600"/>
      <c r="U511" s="600"/>
      <c r="V511" s="600"/>
      <c r="W511" s="600"/>
      <c r="X511" s="600"/>
      <c r="Y511" s="600"/>
      <c r="Z511" s="600"/>
      <c r="AA511" s="600"/>
      <c r="AB511" s="600"/>
      <c r="AC511" s="600"/>
      <c r="AD511" s="600"/>
      <c r="AE511" s="600"/>
      <c r="AF511" s="600"/>
      <c r="AG511" s="600"/>
      <c r="AH511" s="600"/>
      <c r="AI511" s="600"/>
      <c r="AJ511" s="600"/>
    </row>
    <row r="512" spans="2:36" ht="30" hidden="1" x14ac:dyDescent="0.25">
      <c r="B512" s="602">
        <v>504</v>
      </c>
      <c r="C512" s="601" t="s">
        <v>1991</v>
      </c>
      <c r="D512" s="600" t="s">
        <v>2568</v>
      </c>
      <c r="E512" s="605" t="s">
        <v>2570</v>
      </c>
      <c r="F512" s="600" t="s">
        <v>1105</v>
      </c>
      <c r="G512" s="605"/>
      <c r="H512" s="600" t="s">
        <v>813</v>
      </c>
      <c r="I512" s="600">
        <v>6</v>
      </c>
      <c r="J512" s="604">
        <v>0</v>
      </c>
      <c r="K512" s="600"/>
      <c r="L512" s="601"/>
      <c r="M512" s="601"/>
      <c r="N512" s="601"/>
      <c r="O512" s="600"/>
      <c r="P512" s="600"/>
      <c r="Q512" s="600"/>
      <c r="R512" s="600"/>
      <c r="S512" s="600"/>
      <c r="T512" s="600"/>
      <c r="U512" s="600"/>
      <c r="V512" s="600"/>
      <c r="W512" s="600"/>
      <c r="X512" s="600"/>
      <c r="Y512" s="600"/>
      <c r="Z512" s="600"/>
      <c r="AA512" s="600"/>
      <c r="AB512" s="600"/>
      <c r="AC512" s="600"/>
      <c r="AD512" s="600"/>
      <c r="AE512" s="600"/>
      <c r="AF512" s="600"/>
      <c r="AG512" s="600"/>
      <c r="AH512" s="600"/>
      <c r="AI512" s="600"/>
      <c r="AJ512" s="600"/>
    </row>
    <row r="513" spans="2:36" hidden="1" x14ac:dyDescent="0.25">
      <c r="B513" s="602">
        <v>505</v>
      </c>
      <c r="C513" s="601" t="s">
        <v>1992</v>
      </c>
      <c r="D513" s="600" t="s">
        <v>2569</v>
      </c>
      <c r="E513" s="605" t="s">
        <v>2573</v>
      </c>
      <c r="F513" s="600" t="s">
        <v>1105</v>
      </c>
      <c r="G513" s="605"/>
      <c r="H513" s="600" t="s">
        <v>813</v>
      </c>
      <c r="I513" s="600">
        <v>4</v>
      </c>
      <c r="J513" s="604">
        <v>0</v>
      </c>
      <c r="K513" s="600"/>
      <c r="L513" s="601"/>
      <c r="M513" s="601"/>
      <c r="N513" s="601"/>
      <c r="O513" s="600"/>
      <c r="P513" s="600"/>
      <c r="Q513" s="600"/>
      <c r="R513" s="600"/>
      <c r="S513" s="600"/>
      <c r="T513" s="600"/>
      <c r="U513" s="600"/>
      <c r="V513" s="600"/>
      <c r="W513" s="600"/>
      <c r="X513" s="600"/>
      <c r="Y513" s="600"/>
      <c r="Z513" s="600"/>
      <c r="AA513" s="600"/>
      <c r="AB513" s="600"/>
      <c r="AC513" s="600"/>
      <c r="AD513" s="600"/>
      <c r="AE513" s="600"/>
      <c r="AF513" s="600"/>
      <c r="AG513" s="600"/>
      <c r="AH513" s="600"/>
      <c r="AI513" s="600"/>
      <c r="AJ513" s="600"/>
    </row>
    <row r="514" spans="2:36" hidden="1" x14ac:dyDescent="0.25">
      <c r="B514" s="602">
        <v>506</v>
      </c>
      <c r="C514" s="601" t="s">
        <v>1993</v>
      </c>
      <c r="D514" s="600" t="s">
        <v>2574</v>
      </c>
      <c r="E514" s="605" t="s">
        <v>2571</v>
      </c>
      <c r="F514" s="600" t="s">
        <v>1105</v>
      </c>
      <c r="G514" s="605"/>
      <c r="H514" s="600" t="s">
        <v>813</v>
      </c>
      <c r="I514" s="600">
        <v>4</v>
      </c>
      <c r="J514" s="604">
        <v>0</v>
      </c>
      <c r="K514" s="600"/>
      <c r="L514" s="601"/>
      <c r="M514" s="601"/>
      <c r="N514" s="601" t="s">
        <v>2572</v>
      </c>
      <c r="O514" s="600"/>
      <c r="P514" s="600"/>
      <c r="Q514" s="600"/>
      <c r="R514" s="600"/>
      <c r="S514" s="600"/>
      <c r="T514" s="600"/>
      <c r="U514" s="600"/>
      <c r="V514" s="600"/>
      <c r="W514" s="600"/>
      <c r="X514" s="600"/>
      <c r="Y514" s="600"/>
      <c r="Z514" s="600"/>
      <c r="AA514" s="600"/>
      <c r="AB514" s="600"/>
      <c r="AC514" s="600"/>
      <c r="AD514" s="600"/>
      <c r="AE514" s="600"/>
      <c r="AF514" s="600"/>
      <c r="AG514" s="600"/>
      <c r="AH514" s="600"/>
      <c r="AI514" s="600"/>
      <c r="AJ514" s="600"/>
    </row>
    <row r="515" spans="2:36" hidden="1" x14ac:dyDescent="0.25">
      <c r="B515" s="602">
        <v>507</v>
      </c>
      <c r="C515" s="601" t="s">
        <v>1994</v>
      </c>
      <c r="D515" s="600" t="s">
        <v>2473</v>
      </c>
      <c r="E515" s="605"/>
      <c r="F515" s="600" t="s">
        <v>1105</v>
      </c>
      <c r="G515" s="605"/>
      <c r="H515" s="600" t="s">
        <v>813</v>
      </c>
      <c r="I515" s="600">
        <v>6</v>
      </c>
      <c r="J515" s="604">
        <v>0</v>
      </c>
      <c r="K515" s="600"/>
      <c r="L515" s="601"/>
      <c r="M515" s="601"/>
      <c r="N515" s="601"/>
      <c r="O515" s="600"/>
      <c r="P515" s="600"/>
      <c r="Q515" s="600"/>
      <c r="R515" s="600"/>
      <c r="S515" s="600"/>
      <c r="T515" s="600"/>
      <c r="U515" s="600"/>
      <c r="V515" s="600"/>
      <c r="W515" s="600"/>
      <c r="X515" s="600"/>
      <c r="Y515" s="600"/>
      <c r="Z515" s="600"/>
      <c r="AA515" s="600"/>
      <c r="AB515" s="600"/>
      <c r="AC515" s="600"/>
      <c r="AD515" s="600"/>
      <c r="AE515" s="600"/>
      <c r="AF515" s="600"/>
      <c r="AG515" s="600"/>
      <c r="AH515" s="600"/>
      <c r="AI515" s="600"/>
      <c r="AJ515" s="600"/>
    </row>
    <row r="516" spans="2:36" hidden="1" x14ac:dyDescent="0.25">
      <c r="B516" s="602">
        <v>508</v>
      </c>
      <c r="C516" s="601" t="s">
        <v>1995</v>
      </c>
      <c r="D516" s="600" t="s">
        <v>2575</v>
      </c>
      <c r="E516" s="605" t="s">
        <v>2576</v>
      </c>
      <c r="F516" s="600" t="s">
        <v>1105</v>
      </c>
      <c r="G516" s="605"/>
      <c r="H516" s="600" t="s">
        <v>813</v>
      </c>
      <c r="I516" s="600">
        <v>6</v>
      </c>
      <c r="J516" s="604">
        <v>0</v>
      </c>
      <c r="K516" s="600"/>
      <c r="L516" s="601"/>
      <c r="M516" s="601"/>
      <c r="N516" s="601"/>
      <c r="O516" s="600"/>
      <c r="P516" s="600"/>
      <c r="Q516" s="600"/>
      <c r="R516" s="600"/>
      <c r="S516" s="600"/>
      <c r="T516" s="600"/>
      <c r="U516" s="600"/>
      <c r="V516" s="600"/>
      <c r="W516" s="600"/>
      <c r="X516" s="600"/>
      <c r="Y516" s="600"/>
      <c r="Z516" s="600"/>
      <c r="AA516" s="600"/>
      <c r="AB516" s="600"/>
      <c r="AC516" s="600"/>
      <c r="AD516" s="600"/>
      <c r="AE516" s="600"/>
      <c r="AF516" s="600"/>
      <c r="AG516" s="600"/>
      <c r="AH516" s="600"/>
      <c r="AI516" s="600"/>
      <c r="AJ516" s="600"/>
    </row>
    <row r="517" spans="2:36" ht="30" hidden="1" x14ac:dyDescent="0.25">
      <c r="B517" s="602">
        <v>509</v>
      </c>
      <c r="C517" s="601" t="s">
        <v>1996</v>
      </c>
      <c r="D517" s="600" t="s">
        <v>2577</v>
      </c>
      <c r="E517" s="605" t="s">
        <v>2578</v>
      </c>
      <c r="F517" s="600" t="s">
        <v>1105</v>
      </c>
      <c r="G517" s="605"/>
      <c r="H517" s="600" t="s">
        <v>813</v>
      </c>
      <c r="I517" s="600">
        <v>6</v>
      </c>
      <c r="J517" s="604">
        <v>0</v>
      </c>
      <c r="K517" s="600"/>
      <c r="L517" s="601"/>
      <c r="M517" s="601"/>
      <c r="N517" s="601"/>
      <c r="O517" s="600"/>
      <c r="P517" s="600"/>
      <c r="Q517" s="600"/>
      <c r="R517" s="600"/>
      <c r="S517" s="600"/>
      <c r="T517" s="600"/>
      <c r="U517" s="600"/>
      <c r="V517" s="600"/>
      <c r="W517" s="600"/>
      <c r="X517" s="600"/>
      <c r="Y517" s="600"/>
      <c r="Z517" s="600"/>
      <c r="AA517" s="600"/>
      <c r="AB517" s="600"/>
      <c r="AC517" s="600"/>
      <c r="AD517" s="600"/>
      <c r="AE517" s="600"/>
      <c r="AF517" s="600"/>
      <c r="AG517" s="600"/>
      <c r="AH517" s="600"/>
      <c r="AI517" s="600"/>
      <c r="AJ517" s="600"/>
    </row>
    <row r="518" spans="2:36" hidden="1" x14ac:dyDescent="0.25">
      <c r="B518" s="602">
        <v>510</v>
      </c>
      <c r="C518" s="601" t="s">
        <v>1997</v>
      </c>
      <c r="D518" s="600" t="s">
        <v>2579</v>
      </c>
      <c r="E518" s="605" t="s">
        <v>2580</v>
      </c>
      <c r="F518" s="600" t="s">
        <v>1105</v>
      </c>
      <c r="G518" s="605"/>
      <c r="H518" s="600" t="s">
        <v>813</v>
      </c>
      <c r="I518" s="600">
        <v>6</v>
      </c>
      <c r="J518" s="604">
        <v>0</v>
      </c>
      <c r="K518" s="600"/>
      <c r="L518" s="601"/>
      <c r="M518" s="601"/>
      <c r="N518" s="601"/>
      <c r="O518" s="600"/>
      <c r="P518" s="600"/>
      <c r="Q518" s="600"/>
      <c r="R518" s="600"/>
      <c r="S518" s="600"/>
      <c r="T518" s="600"/>
      <c r="U518" s="600"/>
      <c r="V518" s="600"/>
      <c r="W518" s="600"/>
      <c r="X518" s="600"/>
      <c r="Y518" s="600"/>
      <c r="Z518" s="600"/>
      <c r="AA518" s="600"/>
      <c r="AB518" s="600"/>
      <c r="AC518" s="600"/>
      <c r="AD518" s="600"/>
      <c r="AE518" s="600"/>
      <c r="AF518" s="600"/>
      <c r="AG518" s="600"/>
      <c r="AH518" s="600"/>
      <c r="AI518" s="600"/>
      <c r="AJ518" s="600"/>
    </row>
    <row r="519" spans="2:36" hidden="1" x14ac:dyDescent="0.25">
      <c r="B519" s="602">
        <v>511</v>
      </c>
      <c r="C519" s="601" t="s">
        <v>1998</v>
      </c>
      <c r="D519" s="600" t="s">
        <v>2581</v>
      </c>
      <c r="E519" s="605" t="s">
        <v>2582</v>
      </c>
      <c r="F519" s="600" t="s">
        <v>1105</v>
      </c>
      <c r="G519" s="605"/>
      <c r="H519" s="600" t="s">
        <v>813</v>
      </c>
      <c r="I519" s="600">
        <v>6</v>
      </c>
      <c r="J519" s="604">
        <v>0</v>
      </c>
      <c r="K519" s="600"/>
      <c r="L519" s="601"/>
      <c r="M519" s="601"/>
      <c r="N519" s="601"/>
      <c r="O519" s="600"/>
      <c r="P519" s="600"/>
      <c r="Q519" s="600"/>
      <c r="R519" s="600"/>
      <c r="S519" s="600"/>
      <c r="T519" s="600"/>
      <c r="U519" s="600"/>
      <c r="V519" s="600"/>
      <c r="W519" s="600"/>
      <c r="X519" s="600"/>
      <c r="Y519" s="600"/>
      <c r="Z519" s="600"/>
      <c r="AA519" s="600"/>
      <c r="AB519" s="600"/>
      <c r="AC519" s="600"/>
      <c r="AD519" s="600"/>
      <c r="AE519" s="600"/>
      <c r="AF519" s="600"/>
      <c r="AG519" s="600"/>
      <c r="AH519" s="600"/>
      <c r="AI519" s="600"/>
      <c r="AJ519" s="600"/>
    </row>
    <row r="520" spans="2:36" ht="30" hidden="1" x14ac:dyDescent="0.25">
      <c r="B520" s="602">
        <v>512</v>
      </c>
      <c r="C520" s="605" t="s">
        <v>1999</v>
      </c>
      <c r="D520" s="405" t="s">
        <v>2583</v>
      </c>
      <c r="E520" s="605" t="s">
        <v>6513</v>
      </c>
      <c r="F520" s="600" t="s">
        <v>1105</v>
      </c>
      <c r="G520" s="605"/>
      <c r="H520" s="600" t="s">
        <v>813</v>
      </c>
      <c r="I520" s="600">
        <v>6</v>
      </c>
      <c r="J520" s="604">
        <v>0</v>
      </c>
      <c r="K520" s="600"/>
      <c r="L520" s="601" t="s">
        <v>6514</v>
      </c>
      <c r="M520" s="601"/>
      <c r="N520" s="601"/>
      <c r="O520" s="600"/>
      <c r="P520" s="600"/>
      <c r="Q520" s="600"/>
      <c r="R520" s="600"/>
      <c r="S520" s="600"/>
      <c r="T520" s="600"/>
      <c r="U520" s="600"/>
      <c r="V520" s="600"/>
      <c r="W520" s="600"/>
      <c r="X520" s="600"/>
      <c r="Y520" s="600"/>
      <c r="Z520" s="600"/>
      <c r="AA520" s="600"/>
      <c r="AB520" s="600"/>
      <c r="AC520" s="600"/>
      <c r="AD520" s="600"/>
      <c r="AE520" s="600"/>
      <c r="AF520" s="600"/>
      <c r="AG520" s="600"/>
      <c r="AH520" s="600"/>
      <c r="AI520" s="600"/>
      <c r="AJ520" s="405"/>
    </row>
    <row r="521" spans="2:36" hidden="1" x14ac:dyDescent="0.25">
      <c r="B521" s="602">
        <v>513</v>
      </c>
      <c r="C521" s="601" t="s">
        <v>2000</v>
      </c>
      <c r="D521" s="600" t="s">
        <v>2584</v>
      </c>
      <c r="E521" s="605" t="s">
        <v>2585</v>
      </c>
      <c r="F521" s="600" t="s">
        <v>1105</v>
      </c>
      <c r="G521" s="605"/>
      <c r="H521" s="600" t="s">
        <v>813</v>
      </c>
      <c r="I521" s="600">
        <v>4</v>
      </c>
      <c r="J521" s="604">
        <v>0</v>
      </c>
      <c r="K521" s="600"/>
      <c r="L521" s="601"/>
      <c r="M521" s="601"/>
      <c r="N521" s="601"/>
      <c r="O521" s="600"/>
      <c r="P521" s="600"/>
      <c r="Q521" s="600"/>
      <c r="R521" s="600"/>
      <c r="S521" s="600"/>
      <c r="T521" s="600"/>
      <c r="U521" s="600"/>
      <c r="V521" s="600"/>
      <c r="W521" s="600"/>
      <c r="X521" s="600"/>
      <c r="Y521" s="600"/>
      <c r="Z521" s="600"/>
      <c r="AA521" s="600"/>
      <c r="AB521" s="600"/>
      <c r="AC521" s="600"/>
      <c r="AD521" s="600"/>
      <c r="AE521" s="600"/>
      <c r="AF521" s="600"/>
      <c r="AG521" s="600"/>
      <c r="AH521" s="600"/>
      <c r="AI521" s="600"/>
      <c r="AJ521" s="600"/>
    </row>
    <row r="522" spans="2:36" ht="30" hidden="1" x14ac:dyDescent="0.25">
      <c r="B522" s="602">
        <v>514</v>
      </c>
      <c r="C522" s="601" t="s">
        <v>2586</v>
      </c>
      <c r="D522" s="600" t="s">
        <v>1902</v>
      </c>
      <c r="E522" s="605" t="s">
        <v>2587</v>
      </c>
      <c r="F522" s="600" t="s">
        <v>1105</v>
      </c>
      <c r="G522" s="605"/>
      <c r="H522" s="600" t="s">
        <v>813</v>
      </c>
      <c r="I522" s="600">
        <v>4</v>
      </c>
      <c r="J522" s="604">
        <v>0</v>
      </c>
      <c r="K522" s="600"/>
      <c r="L522" s="601"/>
      <c r="M522" s="601"/>
      <c r="N522" s="601"/>
      <c r="O522" s="600"/>
      <c r="P522" s="600"/>
      <c r="Q522" s="600"/>
      <c r="R522" s="600"/>
      <c r="S522" s="600"/>
      <c r="T522" s="600"/>
      <c r="U522" s="600"/>
      <c r="V522" s="600"/>
      <c r="W522" s="600"/>
      <c r="X522" s="600"/>
      <c r="Y522" s="600"/>
      <c r="Z522" s="600"/>
      <c r="AA522" s="600"/>
      <c r="AB522" s="600"/>
      <c r="AC522" s="600"/>
      <c r="AD522" s="600"/>
      <c r="AE522" s="600"/>
      <c r="AF522" s="600"/>
      <c r="AG522" s="600"/>
      <c r="AH522" s="600"/>
      <c r="AI522" s="600"/>
      <c r="AJ522" s="600"/>
    </row>
    <row r="523" spans="2:36" hidden="1" x14ac:dyDescent="0.25">
      <c r="B523" s="602">
        <v>515</v>
      </c>
      <c r="C523" s="601" t="s">
        <v>2602</v>
      </c>
      <c r="D523" s="600" t="s">
        <v>2601</v>
      </c>
      <c r="E523" s="605" t="s">
        <v>2001</v>
      </c>
      <c r="F523" s="600" t="s">
        <v>1105</v>
      </c>
      <c r="G523" s="605"/>
      <c r="H523" s="600" t="s">
        <v>813</v>
      </c>
      <c r="I523" s="600">
        <v>4</v>
      </c>
      <c r="J523" s="604">
        <v>0</v>
      </c>
      <c r="K523" s="600"/>
      <c r="L523" s="601"/>
      <c r="M523" s="601"/>
      <c r="N523" s="601"/>
      <c r="O523" s="600"/>
      <c r="P523" s="600"/>
      <c r="Q523" s="600"/>
      <c r="R523" s="600"/>
      <c r="S523" s="600"/>
      <c r="T523" s="600"/>
      <c r="U523" s="600"/>
      <c r="V523" s="600"/>
      <c r="W523" s="600"/>
      <c r="X523" s="600"/>
      <c r="Y523" s="600"/>
      <c r="Z523" s="600"/>
      <c r="AA523" s="600"/>
      <c r="AB523" s="600"/>
      <c r="AC523" s="600"/>
      <c r="AD523" s="600"/>
      <c r="AE523" s="600"/>
      <c r="AF523" s="600"/>
      <c r="AG523" s="600"/>
      <c r="AH523" s="600"/>
      <c r="AI523" s="600"/>
      <c r="AJ523" s="600"/>
    </row>
    <row r="524" spans="2:36" hidden="1" x14ac:dyDescent="0.25">
      <c r="B524" s="602">
        <v>516</v>
      </c>
      <c r="C524" s="601" t="s">
        <v>2604</v>
      </c>
      <c r="D524" s="405" t="s">
        <v>2603</v>
      </c>
      <c r="E524" s="605" t="s">
        <v>2605</v>
      </c>
      <c r="F524" s="600" t="s">
        <v>1105</v>
      </c>
      <c r="G524" s="605"/>
      <c r="H524" s="600" t="s">
        <v>813</v>
      </c>
      <c r="I524" s="600">
        <v>4</v>
      </c>
      <c r="J524" s="604">
        <v>0</v>
      </c>
      <c r="K524" s="600"/>
      <c r="L524" s="601"/>
      <c r="M524" s="601"/>
      <c r="N524" s="601"/>
      <c r="O524" s="600"/>
      <c r="P524" s="600"/>
      <c r="Q524" s="600"/>
      <c r="R524" s="600"/>
      <c r="S524" s="600"/>
      <c r="T524" s="600"/>
      <c r="U524" s="600"/>
      <c r="V524" s="600"/>
      <c r="W524" s="600"/>
      <c r="X524" s="600"/>
      <c r="Y524" s="600"/>
      <c r="Z524" s="600"/>
      <c r="AA524" s="600"/>
      <c r="AB524" s="600"/>
      <c r="AC524" s="600"/>
      <c r="AD524" s="600"/>
      <c r="AE524" s="600"/>
      <c r="AF524" s="600"/>
      <c r="AG524" s="600"/>
      <c r="AH524" s="600"/>
      <c r="AI524" s="600"/>
      <c r="AJ524" s="405"/>
    </row>
    <row r="525" spans="2:36" ht="30" hidden="1" x14ac:dyDescent="0.25">
      <c r="B525" s="602">
        <v>517</v>
      </c>
      <c r="C525" s="601" t="s">
        <v>2002</v>
      </c>
      <c r="D525" s="600" t="s">
        <v>2606</v>
      </c>
      <c r="E525" s="605" t="s">
        <v>2607</v>
      </c>
      <c r="F525" s="600" t="s">
        <v>1105</v>
      </c>
      <c r="G525" s="605"/>
      <c r="H525" s="600" t="s">
        <v>813</v>
      </c>
      <c r="I525" s="600">
        <v>6</v>
      </c>
      <c r="J525" s="604">
        <v>0</v>
      </c>
      <c r="K525" s="600"/>
      <c r="L525" s="601"/>
      <c r="M525" s="601"/>
      <c r="N525" s="601"/>
      <c r="O525" s="600"/>
      <c r="P525" s="600"/>
      <c r="Q525" s="600"/>
      <c r="R525" s="600"/>
      <c r="S525" s="600"/>
      <c r="T525" s="600"/>
      <c r="U525" s="600"/>
      <c r="V525" s="600"/>
      <c r="W525" s="600"/>
      <c r="X525" s="600"/>
      <c r="Y525" s="600"/>
      <c r="Z525" s="600"/>
      <c r="AA525" s="600"/>
      <c r="AB525" s="600"/>
      <c r="AC525" s="600"/>
      <c r="AD525" s="600"/>
      <c r="AE525" s="600"/>
      <c r="AF525" s="600"/>
      <c r="AG525" s="600"/>
      <c r="AH525" s="600"/>
      <c r="AI525" s="600"/>
      <c r="AJ525" s="600"/>
    </row>
    <row r="526" spans="2:36" hidden="1" x14ac:dyDescent="0.25">
      <c r="B526" s="602">
        <v>518</v>
      </c>
      <c r="C526" s="601" t="s">
        <v>2003</v>
      </c>
      <c r="D526" s="652" t="s">
        <v>2608</v>
      </c>
      <c r="E526" s="605" t="s">
        <v>2609</v>
      </c>
      <c r="F526" s="600" t="s">
        <v>1105</v>
      </c>
      <c r="G526" s="605"/>
      <c r="H526" s="600" t="s">
        <v>813</v>
      </c>
      <c r="I526" s="600">
        <v>6</v>
      </c>
      <c r="J526" s="604">
        <v>0</v>
      </c>
      <c r="K526" s="600"/>
      <c r="L526" s="601"/>
      <c r="M526" s="601"/>
      <c r="N526" s="601"/>
      <c r="O526" s="600"/>
      <c r="P526" s="600"/>
      <c r="Q526" s="600"/>
      <c r="R526" s="600"/>
      <c r="S526" s="600"/>
      <c r="T526" s="600"/>
      <c r="U526" s="600"/>
      <c r="V526" s="600"/>
      <c r="W526" s="600"/>
      <c r="X526" s="600"/>
      <c r="Y526" s="600"/>
      <c r="Z526" s="600"/>
      <c r="AA526" s="600"/>
      <c r="AB526" s="600"/>
      <c r="AC526" s="600"/>
      <c r="AD526" s="600"/>
      <c r="AE526" s="600"/>
      <c r="AF526" s="600"/>
      <c r="AG526" s="600"/>
      <c r="AH526" s="600"/>
      <c r="AI526" s="600"/>
      <c r="AJ526" s="652"/>
    </row>
    <row r="527" spans="2:36" ht="30" hidden="1" x14ac:dyDescent="0.25">
      <c r="B527" s="602">
        <v>519</v>
      </c>
      <c r="C527" s="601" t="s">
        <v>2004</v>
      </c>
      <c r="D527" s="600" t="s">
        <v>2610</v>
      </c>
      <c r="E527" s="605" t="s">
        <v>2611</v>
      </c>
      <c r="F527" s="600" t="s">
        <v>1105</v>
      </c>
      <c r="G527" s="605"/>
      <c r="H527" s="600" t="s">
        <v>813</v>
      </c>
      <c r="I527" s="600">
        <v>4</v>
      </c>
      <c r="J527" s="604">
        <v>0</v>
      </c>
      <c r="K527" s="600"/>
      <c r="L527" s="601"/>
      <c r="M527" s="601"/>
      <c r="N527" s="601"/>
      <c r="O527" s="600"/>
      <c r="P527" s="600"/>
      <c r="Q527" s="600"/>
      <c r="R527" s="600"/>
      <c r="S527" s="600"/>
      <c r="T527" s="600"/>
      <c r="U527" s="600"/>
      <c r="V527" s="600"/>
      <c r="W527" s="600"/>
      <c r="X527" s="600"/>
      <c r="Y527" s="600"/>
      <c r="Z527" s="600"/>
      <c r="AA527" s="600"/>
      <c r="AB527" s="600"/>
      <c r="AC527" s="600"/>
      <c r="AD527" s="600"/>
      <c r="AE527" s="600"/>
      <c r="AF527" s="600"/>
      <c r="AG527" s="600"/>
      <c r="AH527" s="600"/>
      <c r="AI527" s="600"/>
      <c r="AJ527" s="600"/>
    </row>
    <row r="528" spans="2:36" hidden="1" x14ac:dyDescent="0.25">
      <c r="B528" s="602">
        <v>520</v>
      </c>
      <c r="C528" s="601" t="s">
        <v>2634</v>
      </c>
      <c r="D528" s="652" t="s">
        <v>2612</v>
      </c>
      <c r="E528" s="605" t="s">
        <v>2630</v>
      </c>
      <c r="F528" s="600" t="s">
        <v>1105</v>
      </c>
      <c r="G528" s="605"/>
      <c r="H528" s="600" t="s">
        <v>813</v>
      </c>
      <c r="I528" s="600">
        <v>6</v>
      </c>
      <c r="J528" s="604">
        <v>0</v>
      </c>
      <c r="K528" s="600"/>
      <c r="L528" s="601"/>
      <c r="M528" s="601"/>
      <c r="N528" s="601"/>
      <c r="O528" s="600"/>
      <c r="P528" s="600"/>
      <c r="Q528" s="600"/>
      <c r="R528" s="600"/>
      <c r="S528" s="600"/>
      <c r="T528" s="600"/>
      <c r="U528" s="600"/>
      <c r="V528" s="600"/>
      <c r="W528" s="600"/>
      <c r="X528" s="600"/>
      <c r="Y528" s="600"/>
      <c r="Z528" s="600"/>
      <c r="AA528" s="600"/>
      <c r="AB528" s="600"/>
      <c r="AC528" s="600"/>
      <c r="AD528" s="600"/>
      <c r="AE528" s="600"/>
      <c r="AF528" s="600"/>
      <c r="AG528" s="600"/>
      <c r="AH528" s="600"/>
      <c r="AI528" s="600"/>
      <c r="AJ528" s="652"/>
    </row>
    <row r="529" spans="2:36" hidden="1" x14ac:dyDescent="0.25">
      <c r="B529" s="602">
        <v>521</v>
      </c>
      <c r="C529" s="605" t="s">
        <v>2633</v>
      </c>
      <c r="D529" s="600" t="s">
        <v>6564</v>
      </c>
      <c r="E529" s="605"/>
      <c r="F529" s="600" t="s">
        <v>1105</v>
      </c>
      <c r="G529" s="605"/>
      <c r="H529" s="600" t="s">
        <v>813</v>
      </c>
      <c r="I529" s="600">
        <v>4</v>
      </c>
      <c r="J529" s="604">
        <v>0</v>
      </c>
      <c r="K529" s="600"/>
      <c r="L529" s="601"/>
      <c r="M529" s="601"/>
      <c r="N529" s="601"/>
      <c r="O529" s="600"/>
      <c r="P529" s="600"/>
      <c r="Q529" s="600"/>
      <c r="R529" s="600"/>
      <c r="S529" s="600"/>
      <c r="T529" s="600"/>
      <c r="U529" s="600"/>
      <c r="V529" s="600"/>
      <c r="W529" s="600"/>
      <c r="X529" s="600"/>
      <c r="Y529" s="600"/>
      <c r="Z529" s="600"/>
      <c r="AA529" s="600"/>
      <c r="AB529" s="600"/>
      <c r="AC529" s="600"/>
      <c r="AD529" s="600"/>
      <c r="AE529" s="600"/>
      <c r="AF529" s="600"/>
      <c r="AG529" s="600"/>
      <c r="AH529" s="600"/>
      <c r="AI529" s="600"/>
      <c r="AJ529" s="600"/>
    </row>
    <row r="530" spans="2:36" hidden="1" x14ac:dyDescent="0.25">
      <c r="B530" s="602">
        <v>522</v>
      </c>
      <c r="C530" s="601" t="s">
        <v>2632</v>
      </c>
      <c r="D530" s="600" t="s">
        <v>2631</v>
      </c>
      <c r="E530" s="605" t="s">
        <v>2005</v>
      </c>
      <c r="F530" s="600" t="s">
        <v>1105</v>
      </c>
      <c r="G530" s="605"/>
      <c r="H530" s="600" t="s">
        <v>813</v>
      </c>
      <c r="I530" s="600">
        <v>6</v>
      </c>
      <c r="J530" s="604">
        <v>0</v>
      </c>
      <c r="K530" s="600"/>
      <c r="L530" s="601"/>
      <c r="M530" s="601"/>
      <c r="N530" s="601"/>
      <c r="O530" s="600"/>
      <c r="P530" s="600"/>
      <c r="Q530" s="600"/>
      <c r="R530" s="600"/>
      <c r="S530" s="600"/>
      <c r="T530" s="600"/>
      <c r="U530" s="600"/>
      <c r="V530" s="600"/>
      <c r="W530" s="600"/>
      <c r="X530" s="600"/>
      <c r="Y530" s="600"/>
      <c r="Z530" s="600"/>
      <c r="AA530" s="600"/>
      <c r="AB530" s="600"/>
      <c r="AC530" s="600"/>
      <c r="AD530" s="600"/>
      <c r="AE530" s="600"/>
      <c r="AF530" s="600"/>
      <c r="AG530" s="600"/>
      <c r="AH530" s="600"/>
      <c r="AI530" s="600"/>
      <c r="AJ530" s="600"/>
    </row>
    <row r="531" spans="2:36" hidden="1" x14ac:dyDescent="0.25">
      <c r="B531" s="602">
        <v>523</v>
      </c>
      <c r="C531" s="601" t="s">
        <v>2635</v>
      </c>
      <c r="D531" s="600" t="s">
        <v>2636</v>
      </c>
      <c r="E531" s="605" t="s">
        <v>2637</v>
      </c>
      <c r="F531" s="600" t="s">
        <v>1105</v>
      </c>
      <c r="G531" s="605"/>
      <c r="H531" s="600" t="s">
        <v>813</v>
      </c>
      <c r="I531" s="600">
        <v>6</v>
      </c>
      <c r="J531" s="604">
        <v>0</v>
      </c>
      <c r="K531" s="600"/>
      <c r="L531" s="601"/>
      <c r="M531" s="601"/>
      <c r="N531" s="601"/>
      <c r="O531" s="600"/>
      <c r="P531" s="600"/>
      <c r="Q531" s="600"/>
      <c r="R531" s="600"/>
      <c r="S531" s="600"/>
      <c r="T531" s="600"/>
      <c r="U531" s="600"/>
      <c r="V531" s="600"/>
      <c r="W531" s="600"/>
      <c r="X531" s="600"/>
      <c r="Y531" s="600"/>
      <c r="Z531" s="600"/>
      <c r="AA531" s="600"/>
      <c r="AB531" s="600"/>
      <c r="AC531" s="600"/>
      <c r="AD531" s="600"/>
      <c r="AE531" s="600"/>
      <c r="AF531" s="600"/>
      <c r="AG531" s="600"/>
      <c r="AH531" s="600"/>
      <c r="AI531" s="600"/>
      <c r="AJ531" s="600"/>
    </row>
    <row r="532" spans="2:36" hidden="1" x14ac:dyDescent="0.25">
      <c r="B532" s="602">
        <v>524</v>
      </c>
      <c r="C532" s="601" t="s">
        <v>2638</v>
      </c>
      <c r="D532" s="600" t="s">
        <v>2639</v>
      </c>
      <c r="E532" s="605" t="s">
        <v>2640</v>
      </c>
      <c r="F532" s="600" t="s">
        <v>1105</v>
      </c>
      <c r="G532" s="605"/>
      <c r="H532" s="600" t="s">
        <v>813</v>
      </c>
      <c r="I532" s="600">
        <v>4</v>
      </c>
      <c r="J532" s="604">
        <v>0</v>
      </c>
      <c r="K532" s="600"/>
      <c r="L532" s="601"/>
      <c r="M532" s="601"/>
      <c r="N532" s="601"/>
      <c r="O532" s="600"/>
      <c r="P532" s="600"/>
      <c r="Q532" s="600"/>
      <c r="R532" s="600"/>
      <c r="S532" s="600"/>
      <c r="T532" s="600"/>
      <c r="U532" s="600"/>
      <c r="V532" s="600"/>
      <c r="W532" s="600"/>
      <c r="X532" s="600"/>
      <c r="Y532" s="600"/>
      <c r="Z532" s="600"/>
      <c r="AA532" s="600"/>
      <c r="AB532" s="600"/>
      <c r="AC532" s="600"/>
      <c r="AD532" s="600"/>
      <c r="AE532" s="600"/>
      <c r="AF532" s="600"/>
      <c r="AG532" s="600"/>
      <c r="AH532" s="600"/>
      <c r="AI532" s="600"/>
      <c r="AJ532" s="600"/>
    </row>
    <row r="533" spans="2:36" hidden="1" x14ac:dyDescent="0.25">
      <c r="B533" s="602">
        <v>525</v>
      </c>
      <c r="C533" s="601" t="s">
        <v>2642</v>
      </c>
      <c r="D533" s="600" t="s">
        <v>2641</v>
      </c>
      <c r="E533" s="605" t="s">
        <v>2007</v>
      </c>
      <c r="F533" s="600" t="s">
        <v>1105</v>
      </c>
      <c r="G533" s="605"/>
      <c r="H533" s="600" t="s">
        <v>813</v>
      </c>
      <c r="I533" s="600">
        <v>6</v>
      </c>
      <c r="J533" s="604">
        <v>0</v>
      </c>
      <c r="K533" s="600"/>
      <c r="L533" s="601"/>
      <c r="M533" s="601"/>
      <c r="N533" s="601"/>
      <c r="O533" s="600"/>
      <c r="P533" s="600"/>
      <c r="Q533" s="600"/>
      <c r="R533" s="600"/>
      <c r="S533" s="600"/>
      <c r="T533" s="600"/>
      <c r="U533" s="600"/>
      <c r="V533" s="600"/>
      <c r="W533" s="600"/>
      <c r="X533" s="600"/>
      <c r="Y533" s="600"/>
      <c r="Z533" s="600"/>
      <c r="AA533" s="600"/>
      <c r="AB533" s="600"/>
      <c r="AC533" s="600"/>
      <c r="AD533" s="600"/>
      <c r="AE533" s="600"/>
      <c r="AF533" s="600"/>
      <c r="AG533" s="600"/>
      <c r="AH533" s="600"/>
      <c r="AI533" s="600"/>
      <c r="AJ533" s="600"/>
    </row>
    <row r="534" spans="2:36" hidden="1" x14ac:dyDescent="0.25">
      <c r="B534" s="602">
        <v>526</v>
      </c>
      <c r="C534" s="605" t="s">
        <v>2643</v>
      </c>
      <c r="D534" s="405" t="s">
        <v>2644</v>
      </c>
      <c r="E534" s="605" t="s">
        <v>2008</v>
      </c>
      <c r="F534" s="600" t="s">
        <v>1105</v>
      </c>
      <c r="G534" s="605"/>
      <c r="H534" s="600" t="s">
        <v>813</v>
      </c>
      <c r="I534" s="600">
        <v>6</v>
      </c>
      <c r="J534" s="604">
        <v>0</v>
      </c>
      <c r="K534" s="600"/>
      <c r="L534" s="601"/>
      <c r="M534" s="601"/>
      <c r="N534" s="601"/>
      <c r="O534" s="600"/>
      <c r="P534" s="600"/>
      <c r="Q534" s="600"/>
      <c r="R534" s="600"/>
      <c r="S534" s="600"/>
      <c r="T534" s="600"/>
      <c r="U534" s="600"/>
      <c r="V534" s="600"/>
      <c r="W534" s="600"/>
      <c r="X534" s="600"/>
      <c r="Y534" s="600"/>
      <c r="Z534" s="600"/>
      <c r="AA534" s="600"/>
      <c r="AB534" s="600"/>
      <c r="AC534" s="600"/>
      <c r="AD534" s="600"/>
      <c r="AE534" s="600"/>
      <c r="AF534" s="600"/>
      <c r="AG534" s="600"/>
      <c r="AH534" s="600"/>
      <c r="AI534" s="600"/>
      <c r="AJ534" s="405"/>
    </row>
    <row r="535" spans="2:36" hidden="1" x14ac:dyDescent="0.25">
      <c r="B535" s="602">
        <v>527</v>
      </c>
      <c r="C535" s="601" t="s">
        <v>2645</v>
      </c>
      <c r="D535" s="600" t="s">
        <v>2646</v>
      </c>
      <c r="E535" s="605" t="s">
        <v>2009</v>
      </c>
      <c r="F535" s="600" t="s">
        <v>1105</v>
      </c>
      <c r="G535" s="605"/>
      <c r="H535" s="600" t="s">
        <v>813</v>
      </c>
      <c r="I535" s="600">
        <v>4</v>
      </c>
      <c r="J535" s="604">
        <v>0</v>
      </c>
      <c r="K535" s="600"/>
      <c r="L535" s="601"/>
      <c r="M535" s="601"/>
      <c r="N535" s="601"/>
      <c r="O535" s="600"/>
      <c r="P535" s="600"/>
      <c r="Q535" s="600"/>
      <c r="R535" s="600"/>
      <c r="S535" s="600"/>
      <c r="T535" s="600"/>
      <c r="U535" s="600"/>
      <c r="V535" s="600"/>
      <c r="W535" s="600"/>
      <c r="X535" s="600"/>
      <c r="Y535" s="600"/>
      <c r="Z535" s="600"/>
      <c r="AA535" s="600"/>
      <c r="AB535" s="600"/>
      <c r="AC535" s="600"/>
      <c r="AD535" s="600"/>
      <c r="AE535" s="600"/>
      <c r="AF535" s="600"/>
      <c r="AG535" s="600"/>
      <c r="AH535" s="600"/>
      <c r="AI535" s="600"/>
      <c r="AJ535" s="600"/>
    </row>
    <row r="536" spans="2:36" hidden="1" x14ac:dyDescent="0.25">
      <c r="B536" s="602">
        <v>528</v>
      </c>
      <c r="C536" s="601" t="s">
        <v>2647</v>
      </c>
      <c r="D536" s="600" t="s">
        <v>2649</v>
      </c>
      <c r="E536" s="605" t="s">
        <v>2648</v>
      </c>
      <c r="F536" s="600" t="s">
        <v>1105</v>
      </c>
      <c r="G536" s="605"/>
      <c r="H536" s="600" t="s">
        <v>813</v>
      </c>
      <c r="I536" s="600">
        <v>4</v>
      </c>
      <c r="J536" s="604">
        <v>0</v>
      </c>
      <c r="K536" s="600"/>
      <c r="L536" s="601"/>
      <c r="M536" s="601"/>
      <c r="N536" s="601"/>
      <c r="O536" s="600"/>
      <c r="P536" s="600"/>
      <c r="Q536" s="600"/>
      <c r="R536" s="600"/>
      <c r="S536" s="600"/>
      <c r="T536" s="600"/>
      <c r="U536" s="600"/>
      <c r="V536" s="600"/>
      <c r="W536" s="600"/>
      <c r="X536" s="600"/>
      <c r="Y536" s="600"/>
      <c r="Z536" s="600"/>
      <c r="AA536" s="600"/>
      <c r="AB536" s="600"/>
      <c r="AC536" s="600"/>
      <c r="AD536" s="600"/>
      <c r="AE536" s="600"/>
      <c r="AF536" s="600"/>
      <c r="AG536" s="600"/>
      <c r="AH536" s="600"/>
      <c r="AI536" s="600"/>
      <c r="AJ536" s="600"/>
    </row>
    <row r="537" spans="2:36" hidden="1" x14ac:dyDescent="0.25">
      <c r="B537" s="602">
        <v>529</v>
      </c>
      <c r="C537" s="601" t="s">
        <v>2651</v>
      </c>
      <c r="D537" s="652" t="s">
        <v>2650</v>
      </c>
      <c r="E537" s="605" t="s">
        <v>2652</v>
      </c>
      <c r="F537" s="600" t="s">
        <v>1105</v>
      </c>
      <c r="G537" s="605"/>
      <c r="H537" s="600" t="s">
        <v>813</v>
      </c>
      <c r="I537" s="600">
        <v>6</v>
      </c>
      <c r="J537" s="604">
        <v>0</v>
      </c>
      <c r="K537" s="600"/>
      <c r="L537" s="601"/>
      <c r="M537" s="601"/>
      <c r="N537" s="601"/>
      <c r="O537" s="600">
        <v>14.4</v>
      </c>
      <c r="P537" s="600"/>
      <c r="Q537" s="600"/>
      <c r="R537" s="600"/>
      <c r="S537" s="600"/>
      <c r="T537" s="600"/>
      <c r="U537" s="600"/>
      <c r="V537" s="600"/>
      <c r="W537" s="600"/>
      <c r="X537" s="600"/>
      <c r="Y537" s="600"/>
      <c r="Z537" s="600"/>
      <c r="AA537" s="600"/>
      <c r="AB537" s="600"/>
      <c r="AC537" s="600"/>
      <c r="AD537" s="600"/>
      <c r="AE537" s="600"/>
      <c r="AF537" s="600"/>
      <c r="AG537" s="600"/>
      <c r="AH537" s="600"/>
      <c r="AI537" s="600"/>
      <c r="AJ537" s="652"/>
    </row>
    <row r="538" spans="2:36" ht="60" hidden="1" x14ac:dyDescent="0.25">
      <c r="B538" s="602">
        <v>530</v>
      </c>
      <c r="C538" s="601" t="s">
        <v>2010</v>
      </c>
      <c r="D538" s="600" t="s">
        <v>2653</v>
      </c>
      <c r="E538" s="605" t="s">
        <v>2654</v>
      </c>
      <c r="F538" s="600" t="s">
        <v>1105</v>
      </c>
      <c r="G538" s="605"/>
      <c r="H538" s="600" t="s">
        <v>813</v>
      </c>
      <c r="I538" s="600">
        <v>6</v>
      </c>
      <c r="J538" s="604">
        <v>0</v>
      </c>
      <c r="K538" s="600"/>
      <c r="L538" s="603"/>
      <c r="M538" s="603"/>
      <c r="N538" s="601"/>
      <c r="O538" s="600"/>
      <c r="P538" s="600"/>
      <c r="Q538" s="600"/>
      <c r="R538" s="600"/>
      <c r="S538" s="600"/>
      <c r="T538" s="600"/>
      <c r="U538" s="600"/>
      <c r="V538" s="600"/>
      <c r="W538" s="600"/>
      <c r="X538" s="600"/>
      <c r="Y538" s="600"/>
      <c r="Z538" s="600"/>
      <c r="AA538" s="600"/>
      <c r="AB538" s="600"/>
      <c r="AC538" s="600"/>
      <c r="AD538" s="600"/>
      <c r="AE538" s="600"/>
      <c r="AF538" s="600"/>
      <c r="AG538" s="600"/>
      <c r="AH538" s="600"/>
      <c r="AI538" s="600"/>
      <c r="AJ538" s="600"/>
    </row>
    <row r="539" spans="2:36" hidden="1" x14ac:dyDescent="0.25">
      <c r="B539" s="602">
        <v>531</v>
      </c>
      <c r="C539" s="601" t="s">
        <v>2011</v>
      </c>
      <c r="D539" s="600" t="s">
        <v>2661</v>
      </c>
      <c r="E539" s="605"/>
      <c r="F539" s="600" t="s">
        <v>1105</v>
      </c>
      <c r="G539" s="605"/>
      <c r="H539" s="600" t="s">
        <v>813</v>
      </c>
      <c r="I539" s="600">
        <v>4</v>
      </c>
      <c r="J539" s="604">
        <v>0</v>
      </c>
      <c r="K539" s="600"/>
      <c r="L539" s="601"/>
      <c r="M539" s="601"/>
      <c r="N539" s="601"/>
      <c r="O539" s="600"/>
      <c r="P539" s="600"/>
      <c r="Q539" s="600"/>
      <c r="R539" s="600"/>
      <c r="S539" s="600"/>
      <c r="T539" s="600"/>
      <c r="U539" s="600"/>
      <c r="V539" s="600"/>
      <c r="W539" s="600"/>
      <c r="X539" s="600"/>
      <c r="Y539" s="600"/>
      <c r="Z539" s="600"/>
      <c r="AA539" s="600"/>
      <c r="AB539" s="600"/>
      <c r="AC539" s="600"/>
      <c r="AD539" s="600"/>
      <c r="AE539" s="600"/>
      <c r="AF539" s="600"/>
      <c r="AG539" s="600"/>
      <c r="AH539" s="600"/>
      <c r="AI539" s="600"/>
      <c r="AJ539" s="600"/>
    </row>
    <row r="540" spans="2:36" ht="45" hidden="1" x14ac:dyDescent="0.25">
      <c r="B540" s="602">
        <v>532</v>
      </c>
      <c r="C540" s="601" t="s">
        <v>2012</v>
      </c>
      <c r="D540" s="600" t="s">
        <v>2655</v>
      </c>
      <c r="E540" s="605" t="s">
        <v>2656</v>
      </c>
      <c r="F540" s="600" t="s">
        <v>1105</v>
      </c>
      <c r="G540" s="605"/>
      <c r="H540" s="600" t="s">
        <v>813</v>
      </c>
      <c r="I540" s="600">
        <v>4</v>
      </c>
      <c r="J540" s="604">
        <v>0</v>
      </c>
      <c r="K540" s="600"/>
      <c r="L540" s="603"/>
      <c r="M540" s="603"/>
      <c r="N540" s="601"/>
      <c r="O540" s="600"/>
      <c r="P540" s="600"/>
      <c r="Q540" s="600"/>
      <c r="R540" s="600"/>
      <c r="S540" s="600"/>
      <c r="T540" s="600"/>
      <c r="U540" s="600"/>
      <c r="V540" s="600"/>
      <c r="W540" s="600"/>
      <c r="X540" s="600"/>
      <c r="Y540" s="600"/>
      <c r="Z540" s="600"/>
      <c r="AA540" s="600"/>
      <c r="AB540" s="600"/>
      <c r="AC540" s="600"/>
      <c r="AD540" s="600"/>
      <c r="AE540" s="600"/>
      <c r="AF540" s="600"/>
      <c r="AG540" s="600"/>
      <c r="AH540" s="600"/>
      <c r="AI540" s="600"/>
      <c r="AJ540" s="600"/>
    </row>
    <row r="541" spans="2:36" hidden="1" x14ac:dyDescent="0.25">
      <c r="B541" s="602">
        <v>533</v>
      </c>
      <c r="C541" s="601" t="s">
        <v>2013</v>
      </c>
      <c r="D541" s="600" t="s">
        <v>6565</v>
      </c>
      <c r="E541" s="605"/>
      <c r="F541" s="600" t="s">
        <v>1105</v>
      </c>
      <c r="G541" s="605"/>
      <c r="H541" s="600" t="s">
        <v>813</v>
      </c>
      <c r="I541" s="600">
        <v>4</v>
      </c>
      <c r="J541" s="604">
        <v>0</v>
      </c>
      <c r="K541" s="600"/>
      <c r="L541" s="601"/>
      <c r="M541" s="601"/>
      <c r="N541" s="601"/>
      <c r="O541" s="600"/>
      <c r="P541" s="600"/>
      <c r="Q541" s="600"/>
      <c r="R541" s="600"/>
      <c r="S541" s="600"/>
      <c r="T541" s="600"/>
      <c r="U541" s="600"/>
      <c r="V541" s="600"/>
      <c r="W541" s="600"/>
      <c r="X541" s="600"/>
      <c r="Y541" s="600"/>
      <c r="Z541" s="600"/>
      <c r="AA541" s="600"/>
      <c r="AB541" s="600"/>
      <c r="AC541" s="600"/>
      <c r="AD541" s="600"/>
      <c r="AE541" s="600"/>
      <c r="AF541" s="600"/>
      <c r="AG541" s="600"/>
      <c r="AH541" s="600"/>
      <c r="AI541" s="600"/>
      <c r="AJ541" s="600"/>
    </row>
    <row r="542" spans="2:36" hidden="1" x14ac:dyDescent="0.25">
      <c r="B542" s="602">
        <v>534</v>
      </c>
      <c r="C542" s="605" t="s">
        <v>2014</v>
      </c>
      <c r="D542" s="405" t="s">
        <v>6566</v>
      </c>
      <c r="E542" s="605"/>
      <c r="F542" s="600" t="s">
        <v>1105</v>
      </c>
      <c r="G542" s="605"/>
      <c r="H542" s="600" t="s">
        <v>813</v>
      </c>
      <c r="I542" s="600">
        <v>6</v>
      </c>
      <c r="J542" s="604">
        <v>0</v>
      </c>
      <c r="K542" s="600"/>
      <c r="L542" s="601"/>
      <c r="M542" s="601"/>
      <c r="N542" s="601"/>
      <c r="O542" s="600"/>
      <c r="P542" s="600"/>
      <c r="Q542" s="600"/>
      <c r="R542" s="600"/>
      <c r="S542" s="600"/>
      <c r="T542" s="600"/>
      <c r="U542" s="600"/>
      <c r="V542" s="600"/>
      <c r="W542" s="600"/>
      <c r="X542" s="600"/>
      <c r="Y542" s="600"/>
      <c r="Z542" s="600"/>
      <c r="AA542" s="600"/>
      <c r="AB542" s="600"/>
      <c r="AC542" s="600"/>
      <c r="AD542" s="600"/>
      <c r="AE542" s="600"/>
      <c r="AF542" s="600"/>
      <c r="AG542" s="600"/>
      <c r="AH542" s="600"/>
      <c r="AI542" s="600"/>
      <c r="AJ542" s="405"/>
    </row>
    <row r="543" spans="2:36" hidden="1" x14ac:dyDescent="0.25">
      <c r="B543" s="602">
        <v>535</v>
      </c>
      <c r="C543" s="601" t="s">
        <v>2015</v>
      </c>
      <c r="D543" s="600" t="s">
        <v>6567</v>
      </c>
      <c r="E543" s="605"/>
      <c r="F543" s="600" t="s">
        <v>1105</v>
      </c>
      <c r="G543" s="605"/>
      <c r="H543" s="600" t="s">
        <v>813</v>
      </c>
      <c r="I543" s="600">
        <v>6</v>
      </c>
      <c r="J543" s="604">
        <v>0</v>
      </c>
      <c r="K543" s="600"/>
      <c r="L543" s="601"/>
      <c r="M543" s="601"/>
      <c r="N543" s="601"/>
      <c r="O543" s="600"/>
      <c r="P543" s="600"/>
      <c r="Q543" s="600"/>
      <c r="R543" s="600"/>
      <c r="S543" s="600"/>
      <c r="T543" s="600"/>
      <c r="U543" s="600"/>
      <c r="V543" s="600"/>
      <c r="W543" s="600"/>
      <c r="X543" s="600"/>
      <c r="Y543" s="600"/>
      <c r="Z543" s="600"/>
      <c r="AA543" s="600"/>
      <c r="AB543" s="600"/>
      <c r="AC543" s="600"/>
      <c r="AD543" s="600"/>
      <c r="AE543" s="600"/>
      <c r="AF543" s="600"/>
      <c r="AG543" s="600"/>
      <c r="AH543" s="600"/>
      <c r="AI543" s="600"/>
      <c r="AJ543" s="600"/>
    </row>
    <row r="544" spans="2:36" hidden="1" x14ac:dyDescent="0.25">
      <c r="B544" s="602">
        <v>536</v>
      </c>
      <c r="C544" s="601" t="s">
        <v>2016</v>
      </c>
      <c r="D544" s="600" t="s">
        <v>6568</v>
      </c>
      <c r="E544" s="605"/>
      <c r="F544" s="600" t="s">
        <v>1105</v>
      </c>
      <c r="G544" s="605"/>
      <c r="H544" s="600" t="s">
        <v>813</v>
      </c>
      <c r="I544" s="600">
        <v>4</v>
      </c>
      <c r="J544" s="604">
        <v>0</v>
      </c>
      <c r="K544" s="600"/>
      <c r="L544" s="601"/>
      <c r="M544" s="601"/>
      <c r="N544" s="601"/>
      <c r="O544" s="600"/>
      <c r="P544" s="600"/>
      <c r="Q544" s="600"/>
      <c r="R544" s="600"/>
      <c r="S544" s="600"/>
      <c r="T544" s="600"/>
      <c r="U544" s="600"/>
      <c r="V544" s="600"/>
      <c r="W544" s="600"/>
      <c r="X544" s="600"/>
      <c r="Y544" s="600"/>
      <c r="Z544" s="600"/>
      <c r="AA544" s="600"/>
      <c r="AB544" s="600"/>
      <c r="AC544" s="600"/>
      <c r="AD544" s="600"/>
      <c r="AE544" s="600"/>
      <c r="AF544" s="600"/>
      <c r="AG544" s="600"/>
      <c r="AH544" s="600"/>
      <c r="AI544" s="600"/>
      <c r="AJ544" s="600"/>
    </row>
    <row r="545" spans="2:36" hidden="1" x14ac:dyDescent="0.25">
      <c r="B545" s="602">
        <v>537</v>
      </c>
      <c r="C545" s="601" t="s">
        <v>2017</v>
      </c>
      <c r="D545" s="600" t="s">
        <v>6569</v>
      </c>
      <c r="E545" s="605"/>
      <c r="F545" s="600" t="s">
        <v>1105</v>
      </c>
      <c r="G545" s="605"/>
      <c r="H545" s="600" t="s">
        <v>813</v>
      </c>
      <c r="I545" s="600">
        <v>6</v>
      </c>
      <c r="J545" s="604">
        <v>0</v>
      </c>
      <c r="K545" s="600"/>
      <c r="L545" s="601"/>
      <c r="M545" s="601"/>
      <c r="N545" s="601"/>
      <c r="O545" s="600"/>
      <c r="P545" s="600"/>
      <c r="Q545" s="600"/>
      <c r="R545" s="600"/>
      <c r="S545" s="600"/>
      <c r="T545" s="600"/>
      <c r="U545" s="600"/>
      <c r="V545" s="600"/>
      <c r="W545" s="600"/>
      <c r="X545" s="600"/>
      <c r="Y545" s="600"/>
      <c r="Z545" s="600"/>
      <c r="AA545" s="600"/>
      <c r="AB545" s="600"/>
      <c r="AC545" s="600"/>
      <c r="AD545" s="600"/>
      <c r="AE545" s="600"/>
      <c r="AF545" s="600"/>
      <c r="AG545" s="600"/>
      <c r="AH545" s="600"/>
      <c r="AI545" s="600"/>
      <c r="AJ545" s="600"/>
    </row>
    <row r="546" spans="2:36" hidden="1" x14ac:dyDescent="0.25">
      <c r="B546" s="602">
        <v>538</v>
      </c>
      <c r="C546" s="601" t="s">
        <v>2018</v>
      </c>
      <c r="D546" s="600" t="s">
        <v>6570</v>
      </c>
      <c r="E546" s="605"/>
      <c r="F546" s="600" t="s">
        <v>1105</v>
      </c>
      <c r="G546" s="605"/>
      <c r="H546" s="600" t="s">
        <v>813</v>
      </c>
      <c r="I546" s="600">
        <v>4</v>
      </c>
      <c r="J546" s="604">
        <v>0</v>
      </c>
      <c r="K546" s="600"/>
      <c r="L546" s="601"/>
      <c r="M546" s="601"/>
      <c r="N546" s="601"/>
      <c r="O546" s="600"/>
      <c r="P546" s="600"/>
      <c r="Q546" s="600"/>
      <c r="R546" s="600"/>
      <c r="S546" s="600"/>
      <c r="T546" s="600"/>
      <c r="U546" s="600"/>
      <c r="V546" s="600"/>
      <c r="W546" s="600"/>
      <c r="X546" s="600"/>
      <c r="Y546" s="600"/>
      <c r="Z546" s="600"/>
      <c r="AA546" s="600"/>
      <c r="AB546" s="600"/>
      <c r="AC546" s="600"/>
      <c r="AD546" s="600"/>
      <c r="AE546" s="600"/>
      <c r="AF546" s="600"/>
      <c r="AG546" s="600"/>
      <c r="AH546" s="600"/>
      <c r="AI546" s="600"/>
      <c r="AJ546" s="600"/>
    </row>
    <row r="547" spans="2:36" hidden="1" x14ac:dyDescent="0.25">
      <c r="B547" s="602">
        <v>539</v>
      </c>
      <c r="C547" s="601" t="s">
        <v>2019</v>
      </c>
      <c r="D547" s="600" t="s">
        <v>6571</v>
      </c>
      <c r="E547" s="605"/>
      <c r="F547" s="600" t="s">
        <v>1105</v>
      </c>
      <c r="G547" s="605"/>
      <c r="H547" s="600" t="s">
        <v>813</v>
      </c>
      <c r="I547" s="600">
        <v>6</v>
      </c>
      <c r="J547" s="604">
        <v>0</v>
      </c>
      <c r="K547" s="600"/>
      <c r="L547" s="601"/>
      <c r="M547" s="601"/>
      <c r="N547" s="601"/>
      <c r="O547" s="600"/>
      <c r="P547" s="600"/>
      <c r="Q547" s="600"/>
      <c r="R547" s="600"/>
      <c r="S547" s="600"/>
      <c r="T547" s="600"/>
      <c r="U547" s="600"/>
      <c r="V547" s="600"/>
      <c r="W547" s="600"/>
      <c r="X547" s="600"/>
      <c r="Y547" s="600"/>
      <c r="Z547" s="600"/>
      <c r="AA547" s="600"/>
      <c r="AB547" s="600"/>
      <c r="AC547" s="600"/>
      <c r="AD547" s="600"/>
      <c r="AE547" s="600"/>
      <c r="AF547" s="600"/>
      <c r="AG547" s="600"/>
      <c r="AH547" s="600"/>
      <c r="AI547" s="600"/>
      <c r="AJ547" s="600"/>
    </row>
    <row r="548" spans="2:36" hidden="1" x14ac:dyDescent="0.25">
      <c r="B548" s="602">
        <v>540</v>
      </c>
      <c r="C548" s="601" t="s">
        <v>2020</v>
      </c>
      <c r="D548" s="600" t="s">
        <v>6572</v>
      </c>
      <c r="E548" s="605"/>
      <c r="F548" s="600" t="s">
        <v>1791</v>
      </c>
      <c r="G548" s="605"/>
      <c r="H548" s="600" t="s">
        <v>813</v>
      </c>
      <c r="I548" s="600">
        <v>8</v>
      </c>
      <c r="J548" s="604">
        <v>0</v>
      </c>
      <c r="K548" s="600"/>
      <c r="L548" s="601"/>
      <c r="M548" s="601"/>
      <c r="N548" s="601"/>
      <c r="O548" s="600"/>
      <c r="P548" s="600"/>
      <c r="Q548" s="600"/>
      <c r="R548" s="600"/>
      <c r="S548" s="600"/>
      <c r="T548" s="600"/>
      <c r="U548" s="600"/>
      <c r="V548" s="600"/>
      <c r="W548" s="600"/>
      <c r="X548" s="600"/>
      <c r="Y548" s="600"/>
      <c r="Z548" s="600"/>
      <c r="AA548" s="600"/>
      <c r="AB548" s="600"/>
      <c r="AC548" s="600"/>
      <c r="AD548" s="600"/>
      <c r="AE548" s="600"/>
      <c r="AF548" s="600"/>
      <c r="AG548" s="600"/>
      <c r="AH548" s="600"/>
      <c r="AI548" s="600"/>
      <c r="AJ548" s="600"/>
    </row>
    <row r="549" spans="2:36" hidden="1" x14ac:dyDescent="0.25">
      <c r="B549" s="602">
        <v>541</v>
      </c>
      <c r="C549" s="601" t="s">
        <v>2021</v>
      </c>
      <c r="D549" s="600" t="s">
        <v>6573</v>
      </c>
      <c r="E549" s="605"/>
      <c r="F549" s="600" t="s">
        <v>1105</v>
      </c>
      <c r="G549" s="605"/>
      <c r="H549" s="600" t="s">
        <v>813</v>
      </c>
      <c r="I549" s="600">
        <v>4</v>
      </c>
      <c r="J549" s="604">
        <v>0</v>
      </c>
      <c r="K549" s="600"/>
      <c r="L549" s="601"/>
      <c r="M549" s="601"/>
      <c r="N549" s="601"/>
      <c r="O549" s="600"/>
      <c r="P549" s="600"/>
      <c r="Q549" s="600"/>
      <c r="R549" s="600"/>
      <c r="S549" s="600"/>
      <c r="T549" s="600"/>
      <c r="U549" s="600"/>
      <c r="V549" s="600"/>
      <c r="W549" s="600"/>
      <c r="X549" s="600"/>
      <c r="Y549" s="600"/>
      <c r="Z549" s="600"/>
      <c r="AA549" s="600"/>
      <c r="AB549" s="600"/>
      <c r="AC549" s="600"/>
      <c r="AD549" s="600"/>
      <c r="AE549" s="600"/>
      <c r="AF549" s="600"/>
      <c r="AG549" s="600"/>
      <c r="AH549" s="600"/>
      <c r="AI549" s="600"/>
      <c r="AJ549" s="600"/>
    </row>
    <row r="550" spans="2:36" hidden="1" x14ac:dyDescent="0.25">
      <c r="B550" s="602">
        <v>542</v>
      </c>
      <c r="C550" s="601" t="s">
        <v>2022</v>
      </c>
      <c r="D550" s="600" t="s">
        <v>6574</v>
      </c>
      <c r="E550" s="605"/>
      <c r="F550" s="600" t="s">
        <v>1105</v>
      </c>
      <c r="G550" s="605"/>
      <c r="H550" s="600" t="s">
        <v>813</v>
      </c>
      <c r="I550" s="600">
        <v>6</v>
      </c>
      <c r="J550" s="604">
        <v>0</v>
      </c>
      <c r="K550" s="600"/>
      <c r="L550" s="601" t="s">
        <v>6518</v>
      </c>
      <c r="M550" s="601"/>
      <c r="N550" s="601"/>
      <c r="O550" s="600"/>
      <c r="P550" s="600"/>
      <c r="Q550" s="600"/>
      <c r="R550" s="600"/>
      <c r="S550" s="600"/>
      <c r="T550" s="600"/>
      <c r="U550" s="600"/>
      <c r="V550" s="600"/>
      <c r="W550" s="600"/>
      <c r="X550" s="600"/>
      <c r="Y550" s="600"/>
      <c r="Z550" s="600"/>
      <c r="AA550" s="600"/>
      <c r="AB550" s="600"/>
      <c r="AC550" s="600"/>
      <c r="AD550" s="600"/>
      <c r="AE550" s="600"/>
      <c r="AF550" s="600"/>
      <c r="AG550" s="600"/>
      <c r="AH550" s="600"/>
      <c r="AI550" s="600"/>
      <c r="AJ550" s="600"/>
    </row>
    <row r="551" spans="2:36" hidden="1" x14ac:dyDescent="0.25">
      <c r="B551" s="602">
        <v>543</v>
      </c>
      <c r="C551" s="601" t="s">
        <v>2023</v>
      </c>
      <c r="D551" s="600" t="s">
        <v>6575</v>
      </c>
      <c r="E551" s="605"/>
      <c r="F551" s="600" t="s">
        <v>1105</v>
      </c>
      <c r="G551" s="605"/>
      <c r="H551" s="600" t="s">
        <v>813</v>
      </c>
      <c r="I551" s="600">
        <v>6</v>
      </c>
      <c r="J551" s="604">
        <v>0</v>
      </c>
      <c r="K551" s="600"/>
      <c r="L551" s="601"/>
      <c r="M551" s="601"/>
      <c r="N551" s="601"/>
      <c r="O551" s="600"/>
      <c r="P551" s="600"/>
      <c r="Q551" s="600"/>
      <c r="R551" s="600"/>
      <c r="S551" s="600"/>
      <c r="T551" s="600"/>
      <c r="U551" s="600"/>
      <c r="V551" s="600"/>
      <c r="W551" s="600"/>
      <c r="X551" s="600"/>
      <c r="Y551" s="600"/>
      <c r="Z551" s="600"/>
      <c r="AA551" s="600"/>
      <c r="AB551" s="600"/>
      <c r="AC551" s="600"/>
      <c r="AD551" s="600"/>
      <c r="AE551" s="600"/>
      <c r="AF551" s="600"/>
      <c r="AG551" s="600"/>
      <c r="AH551" s="600"/>
      <c r="AI551" s="600"/>
      <c r="AJ551" s="600"/>
    </row>
    <row r="552" spans="2:36" hidden="1" x14ac:dyDescent="0.25">
      <c r="B552" s="602">
        <v>544</v>
      </c>
      <c r="C552" s="601" t="s">
        <v>2024</v>
      </c>
      <c r="D552" s="600" t="s">
        <v>6576</v>
      </c>
      <c r="E552" s="605"/>
      <c r="F552" s="600" t="s">
        <v>1105</v>
      </c>
      <c r="G552" s="605"/>
      <c r="H552" s="600" t="s">
        <v>813</v>
      </c>
      <c r="I552" s="600">
        <v>6</v>
      </c>
      <c r="J552" s="604">
        <v>0</v>
      </c>
      <c r="K552" s="600"/>
      <c r="L552" s="601"/>
      <c r="M552" s="601"/>
      <c r="N552" s="601"/>
      <c r="O552" s="600"/>
      <c r="P552" s="600"/>
      <c r="Q552" s="600"/>
      <c r="R552" s="600"/>
      <c r="S552" s="600"/>
      <c r="T552" s="600"/>
      <c r="U552" s="600"/>
      <c r="V552" s="600"/>
      <c r="W552" s="600"/>
      <c r="X552" s="600"/>
      <c r="Y552" s="600"/>
      <c r="Z552" s="600"/>
      <c r="AA552" s="600"/>
      <c r="AB552" s="600"/>
      <c r="AC552" s="600"/>
      <c r="AD552" s="600"/>
      <c r="AE552" s="600"/>
      <c r="AF552" s="600"/>
      <c r="AG552" s="600"/>
      <c r="AH552" s="600"/>
      <c r="AI552" s="600"/>
      <c r="AJ552" s="600"/>
    </row>
    <row r="553" spans="2:36" hidden="1" x14ac:dyDescent="0.25">
      <c r="B553" s="602">
        <v>545</v>
      </c>
      <c r="C553" s="601" t="s">
        <v>2025</v>
      </c>
      <c r="D553" s="600" t="s">
        <v>6577</v>
      </c>
      <c r="E553" s="605"/>
      <c r="F553" s="600" t="s">
        <v>1105</v>
      </c>
      <c r="G553" s="605"/>
      <c r="H553" s="600" t="s">
        <v>813</v>
      </c>
      <c r="I553" s="600">
        <v>4</v>
      </c>
      <c r="J553" s="604">
        <v>0</v>
      </c>
      <c r="K553" s="600"/>
      <c r="L553" s="601"/>
      <c r="M553" s="601"/>
      <c r="N553" s="601"/>
      <c r="O553" s="600"/>
      <c r="P553" s="600"/>
      <c r="Q553" s="600"/>
      <c r="R553" s="600"/>
      <c r="S553" s="600"/>
      <c r="T553" s="600"/>
      <c r="U553" s="600"/>
      <c r="V553" s="600"/>
      <c r="W553" s="600"/>
      <c r="X553" s="600"/>
      <c r="Y553" s="600"/>
      <c r="Z553" s="600"/>
      <c r="AA553" s="600"/>
      <c r="AB553" s="600"/>
      <c r="AC553" s="600"/>
      <c r="AD553" s="600"/>
      <c r="AE553" s="600"/>
      <c r="AF553" s="600"/>
      <c r="AG553" s="600"/>
      <c r="AH553" s="600"/>
      <c r="AI553" s="600"/>
      <c r="AJ553" s="600"/>
    </row>
    <row r="554" spans="2:36" hidden="1" x14ac:dyDescent="0.25">
      <c r="B554" s="602">
        <v>546</v>
      </c>
      <c r="C554" s="601" t="s">
        <v>2026</v>
      </c>
      <c r="D554" s="652" t="s">
        <v>6578</v>
      </c>
      <c r="E554" s="605"/>
      <c r="F554" s="600" t="s">
        <v>1105</v>
      </c>
      <c r="G554" s="605"/>
      <c r="H554" s="600" t="s">
        <v>813</v>
      </c>
      <c r="I554" s="600">
        <v>6</v>
      </c>
      <c r="J554" s="604">
        <v>0</v>
      </c>
      <c r="K554" s="600"/>
      <c r="L554" s="601"/>
      <c r="M554" s="601"/>
      <c r="N554" s="601"/>
      <c r="O554" s="600"/>
      <c r="P554" s="600"/>
      <c r="Q554" s="600"/>
      <c r="R554" s="600"/>
      <c r="S554" s="600"/>
      <c r="T554" s="600"/>
      <c r="U554" s="600"/>
      <c r="V554" s="600"/>
      <c r="W554" s="600"/>
      <c r="X554" s="600"/>
      <c r="Y554" s="600"/>
      <c r="Z554" s="600"/>
      <c r="AA554" s="600"/>
      <c r="AB554" s="600"/>
      <c r="AC554" s="600"/>
      <c r="AD554" s="600"/>
      <c r="AE554" s="600"/>
      <c r="AF554" s="600"/>
      <c r="AG554" s="600"/>
      <c r="AH554" s="600"/>
      <c r="AI554" s="600"/>
      <c r="AJ554" s="652"/>
    </row>
    <row r="555" spans="2:36" hidden="1" x14ac:dyDescent="0.25">
      <c r="B555" s="602">
        <v>547</v>
      </c>
      <c r="C555" s="601" t="s">
        <v>2027</v>
      </c>
      <c r="D555" s="600" t="s">
        <v>6579</v>
      </c>
      <c r="E555" s="605"/>
      <c r="F555" s="600" t="s">
        <v>1105</v>
      </c>
      <c r="G555" s="605"/>
      <c r="H555" s="600" t="s">
        <v>813</v>
      </c>
      <c r="I555" s="600">
        <v>4</v>
      </c>
      <c r="J555" s="604">
        <v>0</v>
      </c>
      <c r="K555" s="600"/>
      <c r="L555" s="601"/>
      <c r="M555" s="601"/>
      <c r="N555" s="601"/>
      <c r="O555" s="600"/>
      <c r="P555" s="600"/>
      <c r="Q555" s="600"/>
      <c r="R555" s="600"/>
      <c r="S555" s="600"/>
      <c r="T555" s="600"/>
      <c r="U555" s="600"/>
      <c r="V555" s="600"/>
      <c r="W555" s="600"/>
      <c r="X555" s="600"/>
      <c r="Y555" s="600"/>
      <c r="Z555" s="600"/>
      <c r="AA555" s="600"/>
      <c r="AB555" s="600"/>
      <c r="AC555" s="600"/>
      <c r="AD555" s="600"/>
      <c r="AE555" s="600"/>
      <c r="AF555" s="600"/>
      <c r="AG555" s="600"/>
      <c r="AH555" s="600"/>
      <c r="AI555" s="600"/>
      <c r="AJ555" s="600"/>
    </row>
    <row r="556" spans="2:36" hidden="1" x14ac:dyDescent="0.25">
      <c r="B556" s="602">
        <v>548</v>
      </c>
      <c r="C556" s="601" t="s">
        <v>2028</v>
      </c>
      <c r="D556" s="600" t="s">
        <v>2100</v>
      </c>
      <c r="E556" s="605" t="s">
        <v>2439</v>
      </c>
      <c r="F556" s="600" t="s">
        <v>1105</v>
      </c>
      <c r="G556" s="605"/>
      <c r="H556" s="600" t="s">
        <v>813</v>
      </c>
      <c r="I556" s="600">
        <v>6</v>
      </c>
      <c r="J556" s="604">
        <v>0</v>
      </c>
      <c r="K556" s="600"/>
      <c r="L556" s="601"/>
      <c r="M556" s="601"/>
      <c r="N556" s="601"/>
      <c r="O556" s="600"/>
      <c r="P556" s="600"/>
      <c r="Q556" s="600"/>
      <c r="R556" s="600"/>
      <c r="S556" s="600"/>
      <c r="T556" s="600"/>
      <c r="U556" s="600"/>
      <c r="V556" s="600"/>
      <c r="W556" s="600"/>
      <c r="X556" s="600"/>
      <c r="Y556" s="600"/>
      <c r="Z556" s="600"/>
      <c r="AA556" s="600"/>
      <c r="AB556" s="600"/>
      <c r="AC556" s="600"/>
      <c r="AD556" s="600"/>
      <c r="AE556" s="600"/>
      <c r="AF556" s="600"/>
      <c r="AG556" s="600"/>
      <c r="AH556" s="600"/>
      <c r="AI556" s="600"/>
      <c r="AJ556" s="600"/>
    </row>
    <row r="557" spans="2:36" hidden="1" x14ac:dyDescent="0.25">
      <c r="B557" s="602">
        <v>549</v>
      </c>
      <c r="C557" s="601" t="s">
        <v>2029</v>
      </c>
      <c r="D557" s="652" t="s">
        <v>2030</v>
      </c>
      <c r="E557" s="605" t="s">
        <v>2438</v>
      </c>
      <c r="F557" s="600" t="s">
        <v>1105</v>
      </c>
      <c r="G557" s="605"/>
      <c r="H557" s="600" t="s">
        <v>813</v>
      </c>
      <c r="I557" s="600">
        <v>6</v>
      </c>
      <c r="J557" s="604">
        <v>0</v>
      </c>
      <c r="K557" s="600"/>
      <c r="L557" s="601"/>
      <c r="M557" s="601"/>
      <c r="N557" s="601"/>
      <c r="O557" s="600"/>
      <c r="P557" s="600"/>
      <c r="Q557" s="600"/>
      <c r="R557" s="600"/>
      <c r="S557" s="600"/>
      <c r="T557" s="600"/>
      <c r="U557" s="600"/>
      <c r="V557" s="600"/>
      <c r="W557" s="600"/>
      <c r="X557" s="600"/>
      <c r="Y557" s="600"/>
      <c r="Z557" s="600"/>
      <c r="AA557" s="600"/>
      <c r="AB557" s="600"/>
      <c r="AC557" s="600"/>
      <c r="AD557" s="600"/>
      <c r="AE557" s="600"/>
      <c r="AF557" s="600"/>
      <c r="AG557" s="600"/>
      <c r="AH557" s="600"/>
      <c r="AI557" s="600"/>
      <c r="AJ557" s="652"/>
    </row>
    <row r="558" spans="2:36" hidden="1" x14ac:dyDescent="0.25">
      <c r="B558" s="602">
        <v>550</v>
      </c>
      <c r="C558" s="601" t="s">
        <v>2031</v>
      </c>
      <c r="D558" s="652" t="s">
        <v>2032</v>
      </c>
      <c r="E558" s="605" t="s">
        <v>2437</v>
      </c>
      <c r="F558" s="600" t="s">
        <v>1105</v>
      </c>
      <c r="G558" s="605"/>
      <c r="H558" s="600" t="s">
        <v>813</v>
      </c>
      <c r="I558" s="600">
        <v>6</v>
      </c>
      <c r="J558" s="604">
        <v>0</v>
      </c>
      <c r="K558" s="600"/>
      <c r="L558" s="601"/>
      <c r="M558" s="601"/>
      <c r="N558" s="601"/>
      <c r="O558" s="600">
        <v>14.4</v>
      </c>
      <c r="P558" s="600"/>
      <c r="Q558" s="600"/>
      <c r="R558" s="600"/>
      <c r="S558" s="600"/>
      <c r="T558" s="600"/>
      <c r="U558" s="600"/>
      <c r="V558" s="600"/>
      <c r="W558" s="600"/>
      <c r="X558" s="600"/>
      <c r="Y558" s="600"/>
      <c r="Z558" s="600"/>
      <c r="AA558" s="600"/>
      <c r="AB558" s="600"/>
      <c r="AC558" s="600"/>
      <c r="AD558" s="600"/>
      <c r="AE558" s="600"/>
      <c r="AF558" s="600"/>
      <c r="AG558" s="600"/>
      <c r="AH558" s="600"/>
      <c r="AI558" s="600"/>
      <c r="AJ558" s="652"/>
    </row>
    <row r="559" spans="2:36" hidden="1" x14ac:dyDescent="0.25">
      <c r="B559" s="602">
        <v>551</v>
      </c>
      <c r="C559" s="601" t="s">
        <v>2033</v>
      </c>
      <c r="D559" s="652" t="s">
        <v>2034</v>
      </c>
      <c r="E559" s="605" t="s">
        <v>2436</v>
      </c>
      <c r="F559" s="600" t="s">
        <v>1105</v>
      </c>
      <c r="G559" s="605"/>
      <c r="H559" s="600" t="s">
        <v>813</v>
      </c>
      <c r="I559" s="600">
        <v>6</v>
      </c>
      <c r="J559" s="604">
        <v>0</v>
      </c>
      <c r="K559" s="600"/>
      <c r="L559" s="601"/>
      <c r="M559" s="601"/>
      <c r="N559" s="601"/>
      <c r="O559" s="600">
        <v>14.4</v>
      </c>
      <c r="P559" s="600"/>
      <c r="Q559" s="600"/>
      <c r="R559" s="600"/>
      <c r="S559" s="600"/>
      <c r="T559" s="600"/>
      <c r="U559" s="600"/>
      <c r="V559" s="600"/>
      <c r="W559" s="600"/>
      <c r="X559" s="600"/>
      <c r="Y559" s="600"/>
      <c r="Z559" s="600"/>
      <c r="AA559" s="600"/>
      <c r="AB559" s="600"/>
      <c r="AC559" s="600"/>
      <c r="AD559" s="600"/>
      <c r="AE559" s="600"/>
      <c r="AF559" s="600"/>
      <c r="AG559" s="600"/>
      <c r="AH559" s="600"/>
      <c r="AI559" s="600"/>
      <c r="AJ559" s="652"/>
    </row>
    <row r="560" spans="2:36" hidden="1" x14ac:dyDescent="0.25">
      <c r="B560" s="602">
        <v>552</v>
      </c>
      <c r="C560" s="601" t="s">
        <v>2035</v>
      </c>
      <c r="D560" s="405" t="s">
        <v>2467</v>
      </c>
      <c r="E560" s="605" t="s">
        <v>2435</v>
      </c>
      <c r="F560" s="600" t="s">
        <v>1105</v>
      </c>
      <c r="G560" s="605"/>
      <c r="H560" s="600" t="s">
        <v>813</v>
      </c>
      <c r="I560" s="600">
        <v>6</v>
      </c>
      <c r="J560" s="604">
        <v>0</v>
      </c>
      <c r="K560" s="600"/>
      <c r="L560" s="601"/>
      <c r="M560" s="601"/>
      <c r="N560" s="601"/>
      <c r="O560" s="600">
        <v>14.4</v>
      </c>
      <c r="P560" s="600"/>
      <c r="Q560" s="600"/>
      <c r="R560" s="600"/>
      <c r="S560" s="600"/>
      <c r="T560" s="600"/>
      <c r="U560" s="600"/>
      <c r="V560" s="600"/>
      <c r="W560" s="600"/>
      <c r="X560" s="600"/>
      <c r="Y560" s="600"/>
      <c r="Z560" s="600"/>
      <c r="AA560" s="600"/>
      <c r="AB560" s="600"/>
      <c r="AC560" s="600"/>
      <c r="AD560" s="600"/>
      <c r="AE560" s="600"/>
      <c r="AF560" s="600"/>
      <c r="AG560" s="600"/>
      <c r="AH560" s="600"/>
      <c r="AI560" s="600"/>
      <c r="AJ560" s="405"/>
    </row>
    <row r="561" spans="2:36" hidden="1" x14ac:dyDescent="0.25">
      <c r="B561" s="602">
        <v>553</v>
      </c>
      <c r="C561" s="601" t="s">
        <v>2036</v>
      </c>
      <c r="D561" s="652" t="s">
        <v>2466</v>
      </c>
      <c r="E561" s="605" t="s">
        <v>6365</v>
      </c>
      <c r="F561" s="600" t="s">
        <v>1105</v>
      </c>
      <c r="G561" s="605"/>
      <c r="H561" s="600" t="s">
        <v>813</v>
      </c>
      <c r="I561" s="600">
        <v>4</v>
      </c>
      <c r="J561" s="604">
        <v>0</v>
      </c>
      <c r="K561" s="600"/>
      <c r="L561" s="601"/>
      <c r="M561" s="601"/>
      <c r="N561" s="601"/>
      <c r="O561" s="600">
        <v>10.8</v>
      </c>
      <c r="P561" s="600"/>
      <c r="Q561" s="600"/>
      <c r="R561" s="600"/>
      <c r="S561" s="600"/>
      <c r="T561" s="600"/>
      <c r="U561" s="600"/>
      <c r="V561" s="600"/>
      <c r="W561" s="600"/>
      <c r="X561" s="600"/>
      <c r="Y561" s="600"/>
      <c r="Z561" s="600"/>
      <c r="AA561" s="600"/>
      <c r="AB561" s="600"/>
      <c r="AC561" s="600"/>
      <c r="AD561" s="600"/>
      <c r="AE561" s="600"/>
      <c r="AF561" s="600"/>
      <c r="AG561" s="600"/>
      <c r="AH561" s="600"/>
      <c r="AI561" s="600"/>
      <c r="AJ561" s="652"/>
    </row>
    <row r="562" spans="2:36" hidden="1" x14ac:dyDescent="0.25">
      <c r="B562" s="602">
        <v>554</v>
      </c>
      <c r="C562" s="601" t="s">
        <v>2037</v>
      </c>
      <c r="D562" s="652" t="s">
        <v>2038</v>
      </c>
      <c r="E562" s="605" t="s">
        <v>6364</v>
      </c>
      <c r="F562" s="600" t="s">
        <v>1105</v>
      </c>
      <c r="G562" s="605"/>
      <c r="H562" s="600" t="s">
        <v>813</v>
      </c>
      <c r="I562" s="600">
        <v>4</v>
      </c>
      <c r="J562" s="604">
        <v>0</v>
      </c>
      <c r="K562" s="600"/>
      <c r="L562" s="601"/>
      <c r="M562" s="601"/>
      <c r="N562" s="601"/>
      <c r="O562" s="600">
        <v>10.8</v>
      </c>
      <c r="P562" s="600"/>
      <c r="Q562" s="600"/>
      <c r="R562" s="600"/>
      <c r="S562" s="600"/>
      <c r="T562" s="600"/>
      <c r="U562" s="600"/>
      <c r="V562" s="600"/>
      <c r="W562" s="600"/>
      <c r="X562" s="600"/>
      <c r="Y562" s="600"/>
      <c r="Z562" s="600"/>
      <c r="AA562" s="600"/>
      <c r="AB562" s="600"/>
      <c r="AC562" s="600"/>
      <c r="AD562" s="600"/>
      <c r="AE562" s="600"/>
      <c r="AF562" s="600"/>
      <c r="AG562" s="600"/>
      <c r="AH562" s="600"/>
      <c r="AI562" s="600"/>
      <c r="AJ562" s="652"/>
    </row>
    <row r="563" spans="2:36" hidden="1" x14ac:dyDescent="0.25">
      <c r="B563" s="602">
        <v>555</v>
      </c>
      <c r="C563" s="601" t="s">
        <v>2039</v>
      </c>
      <c r="D563" s="652" t="s">
        <v>2465</v>
      </c>
      <c r="E563" s="605" t="s">
        <v>2434</v>
      </c>
      <c r="F563" s="600" t="s">
        <v>1105</v>
      </c>
      <c r="G563" s="605"/>
      <c r="H563" s="600" t="s">
        <v>813</v>
      </c>
      <c r="I563" s="600">
        <v>4</v>
      </c>
      <c r="J563" s="604">
        <v>0</v>
      </c>
      <c r="K563" s="600"/>
      <c r="L563" s="601"/>
      <c r="M563" s="601"/>
      <c r="N563" s="601"/>
      <c r="O563" s="600">
        <v>10.8</v>
      </c>
      <c r="P563" s="600"/>
      <c r="Q563" s="600"/>
      <c r="R563" s="600"/>
      <c r="S563" s="600"/>
      <c r="T563" s="600"/>
      <c r="U563" s="600"/>
      <c r="V563" s="600"/>
      <c r="W563" s="600"/>
      <c r="X563" s="600"/>
      <c r="Y563" s="600"/>
      <c r="Z563" s="600"/>
      <c r="AA563" s="600"/>
      <c r="AB563" s="600"/>
      <c r="AC563" s="600"/>
      <c r="AD563" s="600"/>
      <c r="AE563" s="600"/>
      <c r="AF563" s="600"/>
      <c r="AG563" s="600"/>
      <c r="AH563" s="600"/>
      <c r="AI563" s="600"/>
      <c r="AJ563" s="652"/>
    </row>
    <row r="564" spans="2:36" ht="30" hidden="1" x14ac:dyDescent="0.25">
      <c r="B564" s="602">
        <v>556</v>
      </c>
      <c r="C564" s="601" t="s">
        <v>2040</v>
      </c>
      <c r="D564" s="600" t="s">
        <v>2041</v>
      </c>
      <c r="E564" s="605" t="s">
        <v>2433</v>
      </c>
      <c r="F564" s="600" t="s">
        <v>1105</v>
      </c>
      <c r="G564" s="605"/>
      <c r="H564" s="600" t="s">
        <v>813</v>
      </c>
      <c r="I564" s="600">
        <v>6</v>
      </c>
      <c r="J564" s="604">
        <v>0</v>
      </c>
      <c r="K564" s="600"/>
      <c r="L564" s="601"/>
      <c r="M564" s="601"/>
      <c r="N564" s="601"/>
      <c r="O564" s="600">
        <v>14.4</v>
      </c>
      <c r="P564" s="600"/>
      <c r="Q564" s="600"/>
      <c r="R564" s="600"/>
      <c r="S564" s="600"/>
      <c r="T564" s="600"/>
      <c r="U564" s="600"/>
      <c r="V564" s="600"/>
      <c r="W564" s="600"/>
      <c r="X564" s="600"/>
      <c r="Y564" s="600"/>
      <c r="Z564" s="600"/>
      <c r="AA564" s="600"/>
      <c r="AB564" s="600"/>
      <c r="AC564" s="600"/>
      <c r="AD564" s="600"/>
      <c r="AE564" s="600"/>
      <c r="AF564" s="600"/>
      <c r="AG564" s="600"/>
      <c r="AH564" s="600"/>
      <c r="AI564" s="600" t="s">
        <v>2464</v>
      </c>
      <c r="AJ564" s="600"/>
    </row>
    <row r="565" spans="2:36" hidden="1" x14ac:dyDescent="0.25">
      <c r="B565" s="602">
        <v>557</v>
      </c>
      <c r="C565" s="601" t="s">
        <v>2042</v>
      </c>
      <c r="D565" s="405" t="s">
        <v>2463</v>
      </c>
      <c r="E565" s="605" t="s">
        <v>2657</v>
      </c>
      <c r="F565" s="600" t="s">
        <v>1105</v>
      </c>
      <c r="G565" s="605"/>
      <c r="H565" s="600" t="s">
        <v>813</v>
      </c>
      <c r="I565" s="600">
        <v>6</v>
      </c>
      <c r="J565" s="604">
        <v>0</v>
      </c>
      <c r="K565" s="600"/>
      <c r="L565" s="601"/>
      <c r="M565" s="601"/>
      <c r="N565" s="601"/>
      <c r="O565" s="600">
        <v>14.4</v>
      </c>
      <c r="P565" s="600"/>
      <c r="Q565" s="600"/>
      <c r="R565" s="600"/>
      <c r="S565" s="600"/>
      <c r="T565" s="600"/>
      <c r="U565" s="600"/>
      <c r="V565" s="600"/>
      <c r="W565" s="600"/>
      <c r="X565" s="600"/>
      <c r="Y565" s="600"/>
      <c r="Z565" s="600"/>
      <c r="AA565" s="600"/>
      <c r="AB565" s="600"/>
      <c r="AC565" s="600"/>
      <c r="AD565" s="600"/>
      <c r="AE565" s="600"/>
      <c r="AF565" s="600"/>
      <c r="AG565" s="600"/>
      <c r="AH565" s="600"/>
      <c r="AI565" s="600"/>
      <c r="AJ565" s="405"/>
    </row>
    <row r="566" spans="2:36" hidden="1" x14ac:dyDescent="0.25">
      <c r="B566" s="602">
        <v>558</v>
      </c>
      <c r="C566" s="601" t="s">
        <v>2043</v>
      </c>
      <c r="D566" s="652" t="s">
        <v>2462</v>
      </c>
      <c r="E566" s="605" t="s">
        <v>2432</v>
      </c>
      <c r="F566" s="600" t="s">
        <v>1105</v>
      </c>
      <c r="G566" s="605"/>
      <c r="H566" s="600" t="s">
        <v>813</v>
      </c>
      <c r="I566" s="600">
        <v>4</v>
      </c>
      <c r="J566" s="604">
        <v>0</v>
      </c>
      <c r="K566" s="600"/>
      <c r="L566" s="601"/>
      <c r="M566" s="601"/>
      <c r="N566" s="601"/>
      <c r="O566" s="600">
        <v>10.8</v>
      </c>
      <c r="P566" s="600"/>
      <c r="Q566" s="600"/>
      <c r="R566" s="600"/>
      <c r="S566" s="600"/>
      <c r="T566" s="600"/>
      <c r="U566" s="600"/>
      <c r="V566" s="600"/>
      <c r="W566" s="600"/>
      <c r="X566" s="600"/>
      <c r="Y566" s="600"/>
      <c r="Z566" s="600"/>
      <c r="AA566" s="600"/>
      <c r="AB566" s="600"/>
      <c r="AC566" s="600"/>
      <c r="AD566" s="600"/>
      <c r="AE566" s="600"/>
      <c r="AF566" s="600"/>
      <c r="AG566" s="600"/>
      <c r="AH566" s="600"/>
      <c r="AI566" s="600"/>
      <c r="AJ566" s="652"/>
    </row>
    <row r="567" spans="2:36" hidden="1" x14ac:dyDescent="0.25">
      <c r="B567" s="602">
        <v>559</v>
      </c>
      <c r="C567" s="601" t="s">
        <v>2044</v>
      </c>
      <c r="D567" s="405" t="s">
        <v>2461</v>
      </c>
      <c r="E567" s="605" t="s">
        <v>2044</v>
      </c>
      <c r="F567" s="600" t="s">
        <v>1105</v>
      </c>
      <c r="G567" s="605"/>
      <c r="H567" s="600" t="s">
        <v>813</v>
      </c>
      <c r="I567" s="600">
        <v>6</v>
      </c>
      <c r="J567" s="604">
        <v>0</v>
      </c>
      <c r="K567" s="600"/>
      <c r="L567" s="601"/>
      <c r="M567" s="601"/>
      <c r="N567" s="601"/>
      <c r="O567" s="600">
        <v>14.4</v>
      </c>
      <c r="P567" s="600"/>
      <c r="Q567" s="600"/>
      <c r="R567" s="600"/>
      <c r="S567" s="600"/>
      <c r="T567" s="600"/>
      <c r="U567" s="600"/>
      <c r="V567" s="600"/>
      <c r="W567" s="600"/>
      <c r="X567" s="600"/>
      <c r="Y567" s="600"/>
      <c r="Z567" s="600"/>
      <c r="AA567" s="600"/>
      <c r="AB567" s="600"/>
      <c r="AC567" s="600"/>
      <c r="AD567" s="600"/>
      <c r="AE567" s="600"/>
      <c r="AF567" s="600"/>
      <c r="AG567" s="600"/>
      <c r="AH567" s="600"/>
      <c r="AI567" s="600"/>
      <c r="AJ567" s="405"/>
    </row>
    <row r="568" spans="2:36" hidden="1" x14ac:dyDescent="0.25">
      <c r="B568" s="602">
        <v>560</v>
      </c>
      <c r="C568" s="601" t="s">
        <v>2044</v>
      </c>
      <c r="D568" s="405" t="s">
        <v>2461</v>
      </c>
      <c r="E568" s="605"/>
      <c r="F568" s="600" t="s">
        <v>1791</v>
      </c>
      <c r="G568" s="605"/>
      <c r="H568" s="600" t="s">
        <v>813</v>
      </c>
      <c r="I568" s="600">
        <v>8</v>
      </c>
      <c r="J568" s="604">
        <v>0</v>
      </c>
      <c r="K568" s="600"/>
      <c r="L568" s="601"/>
      <c r="M568" s="601"/>
      <c r="N568" s="601"/>
      <c r="O568" s="600"/>
      <c r="P568" s="600"/>
      <c r="Q568" s="600"/>
      <c r="R568" s="600"/>
      <c r="S568" s="600"/>
      <c r="T568" s="600"/>
      <c r="U568" s="600"/>
      <c r="V568" s="600"/>
      <c r="W568" s="600"/>
      <c r="X568" s="600"/>
      <c r="Y568" s="600"/>
      <c r="Z568" s="600"/>
      <c r="AA568" s="600"/>
      <c r="AB568" s="600"/>
      <c r="AC568" s="600"/>
      <c r="AD568" s="600"/>
      <c r="AE568" s="600"/>
      <c r="AF568" s="600"/>
      <c r="AG568" s="600"/>
      <c r="AH568" s="600"/>
      <c r="AI568" s="600"/>
      <c r="AJ568" s="405"/>
    </row>
    <row r="569" spans="2:36" hidden="1" x14ac:dyDescent="0.25">
      <c r="B569" s="602">
        <v>561</v>
      </c>
      <c r="C569" s="601" t="s">
        <v>2045</v>
      </c>
      <c r="D569" s="600" t="s">
        <v>2046</v>
      </c>
      <c r="E569" s="605" t="s">
        <v>2374</v>
      </c>
      <c r="F569" s="600" t="s">
        <v>1105</v>
      </c>
      <c r="G569" s="605"/>
      <c r="H569" s="600" t="s">
        <v>813</v>
      </c>
      <c r="I569" s="600">
        <v>6</v>
      </c>
      <c r="J569" s="604">
        <v>0</v>
      </c>
      <c r="K569" s="600"/>
      <c r="L569" s="601"/>
      <c r="M569" s="601"/>
      <c r="N569" s="601"/>
      <c r="O569" s="600"/>
      <c r="P569" s="600"/>
      <c r="Q569" s="600"/>
      <c r="R569" s="600"/>
      <c r="S569" s="600"/>
      <c r="T569" s="600"/>
      <c r="U569" s="600"/>
      <c r="V569" s="600"/>
      <c r="W569" s="600"/>
      <c r="X569" s="600"/>
      <c r="Y569" s="600"/>
      <c r="Z569" s="600"/>
      <c r="AA569" s="600"/>
      <c r="AB569" s="600"/>
      <c r="AC569" s="600"/>
      <c r="AD569" s="600"/>
      <c r="AE569" s="600"/>
      <c r="AF569" s="600"/>
      <c r="AG569" s="600"/>
      <c r="AH569" s="600"/>
      <c r="AI569" s="600"/>
      <c r="AJ569" s="600"/>
    </row>
    <row r="570" spans="2:36" hidden="1" x14ac:dyDescent="0.25">
      <c r="B570" s="602">
        <v>562</v>
      </c>
      <c r="C570" s="601" t="s">
        <v>2047</v>
      </c>
      <c r="D570" s="652" t="s">
        <v>2048</v>
      </c>
      <c r="E570" s="605" t="s">
        <v>2373</v>
      </c>
      <c r="F570" s="600" t="s">
        <v>1105</v>
      </c>
      <c r="G570" s="605"/>
      <c r="H570" s="600" t="s">
        <v>813</v>
      </c>
      <c r="I570" s="600">
        <v>4</v>
      </c>
      <c r="J570" s="604">
        <v>0</v>
      </c>
      <c r="K570" s="600"/>
      <c r="L570" s="601"/>
      <c r="M570" s="601"/>
      <c r="N570" s="601"/>
      <c r="O570" s="600"/>
      <c r="P570" s="600"/>
      <c r="Q570" s="600"/>
      <c r="R570" s="600"/>
      <c r="S570" s="600"/>
      <c r="T570" s="600"/>
      <c r="U570" s="600"/>
      <c r="V570" s="600"/>
      <c r="W570" s="600"/>
      <c r="X570" s="600"/>
      <c r="Y570" s="600"/>
      <c r="Z570" s="600"/>
      <c r="AA570" s="600"/>
      <c r="AB570" s="600"/>
      <c r="AC570" s="600"/>
      <c r="AD570" s="600"/>
      <c r="AE570" s="600"/>
      <c r="AF570" s="600"/>
      <c r="AG570" s="600"/>
      <c r="AH570" s="600"/>
      <c r="AI570" s="600"/>
      <c r="AJ570" s="652"/>
    </row>
    <row r="571" spans="2:36" hidden="1" x14ac:dyDescent="0.25">
      <c r="B571" s="602">
        <v>563</v>
      </c>
      <c r="C571" s="601" t="s">
        <v>2049</v>
      </c>
      <c r="D571" s="652" t="s">
        <v>2050</v>
      </c>
      <c r="E571" s="605" t="s">
        <v>2372</v>
      </c>
      <c r="F571" s="600" t="s">
        <v>1105</v>
      </c>
      <c r="G571" s="605"/>
      <c r="H571" s="600" t="s">
        <v>813</v>
      </c>
      <c r="I571" s="600">
        <v>4</v>
      </c>
      <c r="J571" s="604">
        <v>0</v>
      </c>
      <c r="K571" s="600"/>
      <c r="L571" s="601"/>
      <c r="M571" s="601"/>
      <c r="N571" s="601"/>
      <c r="O571" s="600"/>
      <c r="P571" s="600"/>
      <c r="Q571" s="600"/>
      <c r="R571" s="600"/>
      <c r="S571" s="600"/>
      <c r="T571" s="600"/>
      <c r="U571" s="600"/>
      <c r="V571" s="600"/>
      <c r="W571" s="600"/>
      <c r="X571" s="600"/>
      <c r="Y571" s="600"/>
      <c r="Z571" s="600"/>
      <c r="AA571" s="600"/>
      <c r="AB571" s="600"/>
      <c r="AC571" s="600"/>
      <c r="AD571" s="600"/>
      <c r="AE571" s="600"/>
      <c r="AF571" s="600"/>
      <c r="AG571" s="600"/>
      <c r="AH571" s="600"/>
      <c r="AI571" s="600"/>
      <c r="AJ571" s="652"/>
    </row>
    <row r="572" spans="2:36" hidden="1" x14ac:dyDescent="0.25">
      <c r="B572" s="602">
        <v>564</v>
      </c>
      <c r="C572" s="601" t="s">
        <v>2051</v>
      </c>
      <c r="D572" s="652" t="s">
        <v>2052</v>
      </c>
      <c r="E572" s="605" t="s">
        <v>2372</v>
      </c>
      <c r="F572" s="600" t="s">
        <v>1105</v>
      </c>
      <c r="G572" s="605"/>
      <c r="H572" s="600" t="s">
        <v>813</v>
      </c>
      <c r="I572" s="600">
        <v>4</v>
      </c>
      <c r="J572" s="604">
        <v>0</v>
      </c>
      <c r="K572" s="600"/>
      <c r="L572" s="601"/>
      <c r="M572" s="601"/>
      <c r="N572" s="601"/>
      <c r="O572" s="600"/>
      <c r="P572" s="600"/>
      <c r="Q572" s="600"/>
      <c r="R572" s="600"/>
      <c r="S572" s="600"/>
      <c r="T572" s="600"/>
      <c r="U572" s="600"/>
      <c r="V572" s="600"/>
      <c r="W572" s="600"/>
      <c r="X572" s="600"/>
      <c r="Y572" s="600"/>
      <c r="Z572" s="600"/>
      <c r="AA572" s="600"/>
      <c r="AB572" s="600"/>
      <c r="AC572" s="600"/>
      <c r="AD572" s="600"/>
      <c r="AE572" s="600"/>
      <c r="AF572" s="600"/>
      <c r="AG572" s="600"/>
      <c r="AH572" s="600"/>
      <c r="AI572" s="600"/>
      <c r="AJ572" s="652"/>
    </row>
    <row r="573" spans="2:36" hidden="1" x14ac:dyDescent="0.25">
      <c r="B573" s="602">
        <v>565</v>
      </c>
      <c r="C573" s="601" t="s">
        <v>2053</v>
      </c>
      <c r="D573" s="652" t="s">
        <v>2054</v>
      </c>
      <c r="E573" s="605" t="s">
        <v>2053</v>
      </c>
      <c r="F573" s="600" t="s">
        <v>1105</v>
      </c>
      <c r="G573" s="605"/>
      <c r="H573" s="600" t="s">
        <v>813</v>
      </c>
      <c r="I573" s="600">
        <v>4</v>
      </c>
      <c r="J573" s="604">
        <v>0</v>
      </c>
      <c r="K573" s="600"/>
      <c r="L573" s="601"/>
      <c r="M573" s="601"/>
      <c r="N573" s="601"/>
      <c r="O573" s="600"/>
      <c r="P573" s="600"/>
      <c r="Q573" s="600"/>
      <c r="R573" s="600"/>
      <c r="S573" s="600"/>
      <c r="T573" s="600"/>
      <c r="U573" s="600"/>
      <c r="V573" s="600"/>
      <c r="W573" s="600"/>
      <c r="X573" s="600"/>
      <c r="Y573" s="600"/>
      <c r="Z573" s="600"/>
      <c r="AA573" s="600"/>
      <c r="AB573" s="600"/>
      <c r="AC573" s="600"/>
      <c r="AD573" s="600"/>
      <c r="AE573" s="600"/>
      <c r="AF573" s="600"/>
      <c r="AG573" s="600"/>
      <c r="AH573" s="600"/>
      <c r="AI573" s="600"/>
      <c r="AJ573" s="652"/>
    </row>
    <row r="574" spans="2:36" hidden="1" x14ac:dyDescent="0.25">
      <c r="B574" s="602">
        <v>566</v>
      </c>
      <c r="C574" s="601" t="s">
        <v>2055</v>
      </c>
      <c r="D574" s="600" t="s">
        <v>6580</v>
      </c>
      <c r="E574" s="605"/>
      <c r="F574" s="600" t="s">
        <v>1105</v>
      </c>
      <c r="G574" s="605"/>
      <c r="H574" s="600" t="s">
        <v>813</v>
      </c>
      <c r="I574" s="600">
        <v>6</v>
      </c>
      <c r="J574" s="604">
        <v>0</v>
      </c>
      <c r="K574" s="600"/>
      <c r="L574" s="601"/>
      <c r="M574" s="601"/>
      <c r="N574" s="601"/>
      <c r="O574" s="600"/>
      <c r="P574" s="600"/>
      <c r="Q574" s="600"/>
      <c r="R574" s="600"/>
      <c r="S574" s="600"/>
      <c r="T574" s="600"/>
      <c r="U574" s="600"/>
      <c r="V574" s="600"/>
      <c r="W574" s="600"/>
      <c r="X574" s="600"/>
      <c r="Y574" s="600"/>
      <c r="Z574" s="600"/>
      <c r="AA574" s="600"/>
      <c r="AB574" s="600"/>
      <c r="AC574" s="600"/>
      <c r="AD574" s="600"/>
      <c r="AE574" s="600"/>
      <c r="AF574" s="600"/>
      <c r="AG574" s="600"/>
      <c r="AH574" s="600"/>
      <c r="AI574" s="600"/>
      <c r="AJ574" s="600"/>
    </row>
    <row r="575" spans="2:36" hidden="1" x14ac:dyDescent="0.25">
      <c r="B575" s="602">
        <v>567</v>
      </c>
      <c r="C575" s="601" t="s">
        <v>2056</v>
      </c>
      <c r="D575" s="652" t="s">
        <v>2057</v>
      </c>
      <c r="E575" s="605" t="s">
        <v>2371</v>
      </c>
      <c r="F575" s="600" t="s">
        <v>1105</v>
      </c>
      <c r="G575" s="605"/>
      <c r="H575" s="600" t="s">
        <v>813</v>
      </c>
      <c r="I575" s="600">
        <v>4</v>
      </c>
      <c r="J575" s="604">
        <v>0</v>
      </c>
      <c r="K575" s="600"/>
      <c r="L575" s="601"/>
      <c r="M575" s="601"/>
      <c r="N575" s="601"/>
      <c r="O575" s="600"/>
      <c r="P575" s="600"/>
      <c r="Q575" s="600"/>
      <c r="R575" s="600"/>
      <c r="S575" s="600"/>
      <c r="T575" s="600"/>
      <c r="U575" s="600"/>
      <c r="V575" s="600"/>
      <c r="W575" s="600"/>
      <c r="X575" s="600"/>
      <c r="Y575" s="600"/>
      <c r="Z575" s="600"/>
      <c r="AA575" s="600"/>
      <c r="AB575" s="600"/>
      <c r="AC575" s="600"/>
      <c r="AD575" s="600"/>
      <c r="AE575" s="600"/>
      <c r="AF575" s="600"/>
      <c r="AG575" s="600"/>
      <c r="AH575" s="600"/>
      <c r="AI575" s="600"/>
      <c r="AJ575" s="652"/>
    </row>
    <row r="576" spans="2:36" hidden="1" x14ac:dyDescent="0.25">
      <c r="B576" s="602">
        <v>568</v>
      </c>
      <c r="C576" s="601" t="s">
        <v>2058</v>
      </c>
      <c r="D576" s="627" t="s">
        <v>2059</v>
      </c>
      <c r="E576" s="605" t="s">
        <v>2370</v>
      </c>
      <c r="F576" s="600" t="s">
        <v>1105</v>
      </c>
      <c r="G576" s="605"/>
      <c r="H576" s="600" t="s">
        <v>813</v>
      </c>
      <c r="I576" s="600">
        <v>6</v>
      </c>
      <c r="J576" s="604">
        <v>0</v>
      </c>
      <c r="K576" s="600"/>
      <c r="L576" s="601"/>
      <c r="M576" s="601"/>
      <c r="N576" s="601"/>
      <c r="O576" s="600"/>
      <c r="P576" s="600"/>
      <c r="Q576" s="600"/>
      <c r="R576" s="600"/>
      <c r="S576" s="600"/>
      <c r="T576" s="600"/>
      <c r="U576" s="600"/>
      <c r="V576" s="600"/>
      <c r="W576" s="600"/>
      <c r="X576" s="600"/>
      <c r="Y576" s="600"/>
      <c r="Z576" s="600"/>
      <c r="AA576" s="600"/>
      <c r="AB576" s="600"/>
      <c r="AC576" s="600"/>
      <c r="AD576" s="600"/>
      <c r="AE576" s="600"/>
      <c r="AF576" s="600"/>
      <c r="AG576" s="600"/>
      <c r="AH576" s="600"/>
      <c r="AI576" s="600"/>
      <c r="AJ576" s="627"/>
    </row>
    <row r="577" spans="2:36" hidden="1" x14ac:dyDescent="0.25">
      <c r="B577" s="602">
        <v>569</v>
      </c>
      <c r="C577" s="601" t="s">
        <v>2058</v>
      </c>
      <c r="D577" s="627" t="s">
        <v>2060</v>
      </c>
      <c r="E577" s="605" t="s">
        <v>2369</v>
      </c>
      <c r="F577" s="600" t="s">
        <v>1791</v>
      </c>
      <c r="G577" s="605"/>
      <c r="H577" s="600" t="s">
        <v>813</v>
      </c>
      <c r="I577" s="600">
        <v>8</v>
      </c>
      <c r="J577" s="604">
        <v>0</v>
      </c>
      <c r="K577" s="600"/>
      <c r="L577" s="601"/>
      <c r="M577" s="601"/>
      <c r="N577" s="601"/>
      <c r="O577" s="600"/>
      <c r="P577" s="600"/>
      <c r="Q577" s="600"/>
      <c r="R577" s="600"/>
      <c r="S577" s="600"/>
      <c r="T577" s="600"/>
      <c r="U577" s="600"/>
      <c r="V577" s="600"/>
      <c r="W577" s="600"/>
      <c r="X577" s="600"/>
      <c r="Y577" s="600"/>
      <c r="Z577" s="600"/>
      <c r="AA577" s="600"/>
      <c r="AB577" s="600"/>
      <c r="AC577" s="600"/>
      <c r="AD577" s="600"/>
      <c r="AE577" s="600"/>
      <c r="AF577" s="600"/>
      <c r="AG577" s="600"/>
      <c r="AH577" s="600"/>
      <c r="AI577" s="600"/>
      <c r="AJ577" s="627"/>
    </row>
    <row r="578" spans="2:36" hidden="1" x14ac:dyDescent="0.25">
      <c r="B578" s="602">
        <v>570</v>
      </c>
      <c r="C578" s="601" t="s">
        <v>2061</v>
      </c>
      <c r="D578" s="600" t="s">
        <v>6556</v>
      </c>
      <c r="E578" s="605"/>
      <c r="F578" s="600" t="s">
        <v>1104</v>
      </c>
      <c r="G578" s="605"/>
      <c r="H578" s="600" t="s">
        <v>813</v>
      </c>
      <c r="I578" s="600">
        <v>6</v>
      </c>
      <c r="J578" s="604">
        <v>0</v>
      </c>
      <c r="K578" s="600"/>
      <c r="L578" s="601"/>
      <c r="M578" s="601"/>
      <c r="N578" s="601"/>
      <c r="O578" s="600"/>
      <c r="P578" s="600"/>
      <c r="Q578" s="600"/>
      <c r="R578" s="600"/>
      <c r="S578" s="600"/>
      <c r="T578" s="600"/>
      <c r="U578" s="600"/>
      <c r="V578" s="600"/>
      <c r="W578" s="600"/>
      <c r="X578" s="600"/>
      <c r="Y578" s="600"/>
      <c r="Z578" s="600"/>
      <c r="AA578" s="600"/>
      <c r="AB578" s="600"/>
      <c r="AC578" s="600"/>
      <c r="AD578" s="600"/>
      <c r="AE578" s="600"/>
      <c r="AF578" s="600"/>
      <c r="AG578" s="600"/>
      <c r="AH578" s="600"/>
      <c r="AI578" s="600"/>
      <c r="AJ578" s="600"/>
    </row>
    <row r="579" spans="2:36" hidden="1" x14ac:dyDescent="0.25">
      <c r="B579" s="602">
        <v>571</v>
      </c>
      <c r="C579" s="601" t="s">
        <v>2061</v>
      </c>
      <c r="D579" s="600" t="s">
        <v>6556</v>
      </c>
      <c r="E579" s="605"/>
      <c r="F579" s="600" t="s">
        <v>1791</v>
      </c>
      <c r="G579" s="605"/>
      <c r="H579" s="600" t="s">
        <v>813</v>
      </c>
      <c r="I579" s="600">
        <v>8</v>
      </c>
      <c r="J579" s="604">
        <v>0</v>
      </c>
      <c r="K579" s="600"/>
      <c r="L579" s="601"/>
      <c r="M579" s="601"/>
      <c r="N579" s="601"/>
      <c r="O579" s="600"/>
      <c r="P579" s="600"/>
      <c r="Q579" s="600"/>
      <c r="R579" s="600"/>
      <c r="S579" s="600"/>
      <c r="T579" s="600"/>
      <c r="U579" s="600"/>
      <c r="V579" s="600"/>
      <c r="W579" s="600"/>
      <c r="X579" s="600"/>
      <c r="Y579" s="600"/>
      <c r="Z579" s="600"/>
      <c r="AA579" s="600"/>
      <c r="AB579" s="600"/>
      <c r="AC579" s="600"/>
      <c r="AD579" s="600"/>
      <c r="AE579" s="600"/>
      <c r="AF579" s="600"/>
      <c r="AG579" s="600"/>
      <c r="AH579" s="600"/>
      <c r="AI579" s="600"/>
      <c r="AJ579" s="600"/>
    </row>
    <row r="580" spans="2:36" ht="30" hidden="1" x14ac:dyDescent="0.25">
      <c r="B580" s="602">
        <v>572</v>
      </c>
      <c r="C580" s="601" t="s">
        <v>6369</v>
      </c>
      <c r="D580" s="600" t="s">
        <v>6370</v>
      </c>
      <c r="E580" s="605"/>
      <c r="F580" s="600" t="s">
        <v>1105</v>
      </c>
      <c r="G580" s="605"/>
      <c r="H580" s="600"/>
      <c r="I580" s="600" t="s">
        <v>723</v>
      </c>
      <c r="J580" s="604">
        <v>0</v>
      </c>
      <c r="K580" s="600"/>
      <c r="L580" s="601"/>
      <c r="M580" s="601"/>
      <c r="N580" s="601"/>
      <c r="O580" s="600"/>
      <c r="P580" s="600"/>
      <c r="Q580" s="600"/>
      <c r="R580" s="600"/>
      <c r="S580" s="600"/>
      <c r="T580" s="600"/>
      <c r="U580" s="600"/>
      <c r="V580" s="600"/>
      <c r="W580" s="600"/>
      <c r="X580" s="600"/>
      <c r="Y580" s="600"/>
      <c r="Z580" s="600"/>
      <c r="AA580" s="600"/>
      <c r="AB580" s="600"/>
      <c r="AC580" s="600"/>
      <c r="AD580" s="600"/>
      <c r="AE580" s="600"/>
      <c r="AF580" s="600"/>
      <c r="AG580" s="600"/>
      <c r="AH580" s="600"/>
      <c r="AI580" s="600"/>
      <c r="AJ580" s="600"/>
    </row>
    <row r="581" spans="2:36" hidden="1" x14ac:dyDescent="0.25">
      <c r="B581" s="602">
        <v>573</v>
      </c>
      <c r="C581" s="608" t="s">
        <v>6371</v>
      </c>
      <c r="D581" s="600" t="s">
        <v>6557</v>
      </c>
      <c r="E581" s="605"/>
      <c r="F581" s="600" t="s">
        <v>1105</v>
      </c>
      <c r="G581" s="605"/>
      <c r="H581" s="600"/>
      <c r="I581" s="600" t="s">
        <v>6372</v>
      </c>
      <c r="J581" s="604">
        <v>0</v>
      </c>
      <c r="K581" s="600"/>
      <c r="L581" s="601"/>
      <c r="M581" s="601"/>
      <c r="N581" s="601"/>
      <c r="O581" s="600"/>
      <c r="P581" s="600"/>
      <c r="Q581" s="600"/>
      <c r="R581" s="600"/>
      <c r="S581" s="600"/>
      <c r="T581" s="600"/>
      <c r="U581" s="600"/>
      <c r="V581" s="600"/>
      <c r="W581" s="600"/>
      <c r="X581" s="600"/>
      <c r="Y581" s="600"/>
      <c r="Z581" s="600"/>
      <c r="AA581" s="600"/>
      <c r="AB581" s="600"/>
      <c r="AC581" s="600"/>
      <c r="AD581" s="600"/>
      <c r="AE581" s="600"/>
      <c r="AF581" s="600"/>
      <c r="AG581" s="600"/>
      <c r="AH581" s="600"/>
      <c r="AI581" s="600"/>
      <c r="AJ581" s="600"/>
    </row>
    <row r="582" spans="2:36" hidden="1" x14ac:dyDescent="0.25">
      <c r="B582" s="602">
        <v>574</v>
      </c>
      <c r="C582" s="608" t="s">
        <v>6371</v>
      </c>
      <c r="D582" s="600" t="s">
        <v>6557</v>
      </c>
      <c r="E582" s="605"/>
      <c r="F582" s="600" t="s">
        <v>1105</v>
      </c>
      <c r="G582" s="605"/>
      <c r="H582" s="600"/>
      <c r="I582" s="600" t="s">
        <v>6373</v>
      </c>
      <c r="J582" s="604">
        <v>0</v>
      </c>
      <c r="K582" s="600"/>
      <c r="L582" s="601"/>
      <c r="M582" s="601"/>
      <c r="N582" s="601"/>
      <c r="O582" s="600"/>
      <c r="P582" s="600"/>
      <c r="Q582" s="600"/>
      <c r="R582" s="600"/>
      <c r="S582" s="600"/>
      <c r="T582" s="600"/>
      <c r="U582" s="600"/>
      <c r="V582" s="600"/>
      <c r="W582" s="600"/>
      <c r="X582" s="600"/>
      <c r="Y582" s="600"/>
      <c r="Z582" s="600"/>
      <c r="AA582" s="600"/>
      <c r="AB582" s="600"/>
      <c r="AC582" s="600"/>
      <c r="AD582" s="600"/>
      <c r="AE582" s="600"/>
      <c r="AF582" s="600"/>
      <c r="AG582" s="600"/>
      <c r="AH582" s="600"/>
      <c r="AI582" s="600"/>
      <c r="AJ582" s="600"/>
    </row>
    <row r="583" spans="2:36" hidden="1" x14ac:dyDescent="0.25">
      <c r="B583" s="602">
        <v>575</v>
      </c>
      <c r="C583" s="608" t="s">
        <v>6374</v>
      </c>
      <c r="D583" s="600" t="s">
        <v>6579</v>
      </c>
      <c r="E583" s="605"/>
      <c r="F583" s="600" t="s">
        <v>1105</v>
      </c>
      <c r="G583" s="605"/>
      <c r="H583" s="600" t="s">
        <v>813</v>
      </c>
      <c r="I583" s="600">
        <v>1</v>
      </c>
      <c r="J583" s="604">
        <v>0</v>
      </c>
      <c r="K583" s="600"/>
      <c r="L583" s="601"/>
      <c r="M583" s="601"/>
      <c r="N583" s="601"/>
      <c r="O583" s="600"/>
      <c r="P583" s="600"/>
      <c r="Q583" s="600"/>
      <c r="R583" s="600"/>
      <c r="S583" s="600"/>
      <c r="T583" s="600"/>
      <c r="U583" s="600"/>
      <c r="V583" s="600"/>
      <c r="W583" s="600"/>
      <c r="X583" s="600"/>
      <c r="Y583" s="600"/>
      <c r="Z583" s="600"/>
      <c r="AA583" s="600"/>
      <c r="AB583" s="600"/>
      <c r="AC583" s="600"/>
      <c r="AD583" s="600"/>
      <c r="AE583" s="600"/>
      <c r="AF583" s="600"/>
      <c r="AG583" s="600"/>
      <c r="AH583" s="600"/>
      <c r="AI583" s="600"/>
      <c r="AJ583" s="600"/>
    </row>
    <row r="584" spans="2:36" hidden="1" x14ac:dyDescent="0.25">
      <c r="B584" s="602">
        <v>576</v>
      </c>
      <c r="C584" s="608" t="s">
        <v>6375</v>
      </c>
      <c r="D584" s="600" t="s">
        <v>6581</v>
      </c>
      <c r="E584" s="605"/>
      <c r="F584" s="600" t="s">
        <v>1105</v>
      </c>
      <c r="G584" s="605"/>
      <c r="H584" s="600" t="s">
        <v>813</v>
      </c>
      <c r="I584" s="600" t="s">
        <v>723</v>
      </c>
      <c r="J584" s="604">
        <v>0</v>
      </c>
      <c r="K584" s="600"/>
      <c r="L584" s="601"/>
      <c r="M584" s="601"/>
      <c r="N584" s="601"/>
      <c r="O584" s="600"/>
      <c r="P584" s="600"/>
      <c r="Q584" s="600"/>
      <c r="R584" s="600"/>
      <c r="S584" s="600"/>
      <c r="T584" s="600"/>
      <c r="U584" s="600"/>
      <c r="V584" s="600"/>
      <c r="W584" s="600"/>
      <c r="X584" s="600"/>
      <c r="Y584" s="600"/>
      <c r="Z584" s="600"/>
      <c r="AA584" s="600"/>
      <c r="AB584" s="600"/>
      <c r="AC584" s="600"/>
      <c r="AD584" s="600"/>
      <c r="AE584" s="600"/>
      <c r="AF584" s="600"/>
      <c r="AG584" s="600"/>
      <c r="AH584" s="600"/>
      <c r="AI584" s="600"/>
      <c r="AJ584" s="600"/>
    </row>
    <row r="585" spans="2:36" hidden="1" x14ac:dyDescent="0.25">
      <c r="B585" s="602">
        <v>577</v>
      </c>
      <c r="C585" s="608" t="s">
        <v>6558</v>
      </c>
      <c r="D585" s="600" t="s">
        <v>6559</v>
      </c>
      <c r="E585" s="605" t="s">
        <v>6560</v>
      </c>
      <c r="F585" s="600" t="s">
        <v>1104</v>
      </c>
      <c r="G585" s="605"/>
      <c r="H585" s="600"/>
      <c r="I585" s="600" t="s">
        <v>151</v>
      </c>
      <c r="J585" s="604">
        <v>0</v>
      </c>
      <c r="K585" s="600"/>
      <c r="L585" s="601"/>
      <c r="M585" s="601"/>
      <c r="N585" s="601"/>
      <c r="O585" s="600"/>
      <c r="P585" s="600"/>
      <c r="Q585" s="600"/>
      <c r="R585" s="600"/>
      <c r="S585" s="600"/>
      <c r="T585" s="600"/>
      <c r="U585" s="600"/>
      <c r="V585" s="600"/>
      <c r="W585" s="600"/>
      <c r="X585" s="600"/>
      <c r="Y585" s="600"/>
      <c r="Z585" s="600"/>
      <c r="AA585" s="600"/>
      <c r="AB585" s="600"/>
      <c r="AC585" s="600"/>
      <c r="AD585" s="600"/>
      <c r="AE585" s="600"/>
      <c r="AF585" s="600"/>
      <c r="AG585" s="600"/>
      <c r="AH585" s="600"/>
      <c r="AI585" s="600"/>
      <c r="AJ585" s="600"/>
    </row>
    <row r="586" spans="2:36" hidden="1" x14ac:dyDescent="0.25">
      <c r="B586" s="602">
        <v>578</v>
      </c>
      <c r="C586" s="608" t="s">
        <v>6561</v>
      </c>
      <c r="D586" s="600" t="s">
        <v>6562</v>
      </c>
      <c r="E586" s="605" t="s">
        <v>6560</v>
      </c>
      <c r="F586" s="600" t="s">
        <v>1105</v>
      </c>
      <c r="G586" s="605"/>
      <c r="H586" s="600"/>
      <c r="I586" s="600" t="s">
        <v>151</v>
      </c>
      <c r="J586" s="604"/>
      <c r="K586" s="600"/>
      <c r="L586" s="601"/>
      <c r="M586" s="601"/>
      <c r="N586" s="601"/>
      <c r="O586" s="600"/>
      <c r="P586" s="600"/>
      <c r="Q586" s="600"/>
      <c r="R586" s="600"/>
      <c r="S586" s="600"/>
      <c r="T586" s="600"/>
      <c r="U586" s="600"/>
      <c r="V586" s="600"/>
      <c r="W586" s="600"/>
      <c r="X586" s="600"/>
      <c r="Y586" s="600"/>
      <c r="Z586" s="600"/>
      <c r="AA586" s="600"/>
      <c r="AB586" s="600"/>
      <c r="AC586" s="600"/>
      <c r="AD586" s="600"/>
      <c r="AE586" s="600"/>
      <c r="AF586" s="600"/>
      <c r="AG586" s="600"/>
      <c r="AH586" s="600"/>
      <c r="AI586" s="600"/>
      <c r="AJ586" s="600"/>
    </row>
    <row r="587" spans="2:36" hidden="1" x14ac:dyDescent="0.25">
      <c r="B587" s="602">
        <v>579</v>
      </c>
      <c r="C587" s="601" t="s">
        <v>6584</v>
      </c>
      <c r="D587" s="600" t="s">
        <v>6585</v>
      </c>
      <c r="E587" s="605"/>
      <c r="F587" s="600" t="s">
        <v>1105</v>
      </c>
      <c r="G587" s="605"/>
      <c r="H587" s="600" t="s">
        <v>813</v>
      </c>
      <c r="I587" s="600">
        <v>6</v>
      </c>
      <c r="J587" s="604">
        <v>0</v>
      </c>
      <c r="K587" s="600"/>
      <c r="L587" s="601"/>
      <c r="M587" s="601"/>
      <c r="N587" s="601"/>
      <c r="O587" s="600"/>
      <c r="P587" s="600"/>
      <c r="Q587" s="600"/>
      <c r="R587" s="600"/>
      <c r="S587" s="600"/>
      <c r="T587" s="600"/>
      <c r="U587" s="600"/>
      <c r="V587" s="600"/>
      <c r="W587" s="600"/>
      <c r="X587" s="600"/>
      <c r="Y587" s="600"/>
      <c r="Z587" s="600"/>
      <c r="AA587" s="600"/>
      <c r="AB587" s="600"/>
      <c r="AC587" s="600"/>
      <c r="AD587" s="600"/>
      <c r="AE587" s="600"/>
      <c r="AF587" s="600"/>
      <c r="AG587" s="600"/>
      <c r="AH587" s="600"/>
      <c r="AI587" s="600"/>
      <c r="AJ587" s="600"/>
    </row>
    <row r="588" spans="2:36" hidden="1" x14ac:dyDescent="0.25">
      <c r="B588" s="602">
        <v>580</v>
      </c>
      <c r="C588" s="601" t="s">
        <v>6586</v>
      </c>
      <c r="D588" s="600" t="s">
        <v>6587</v>
      </c>
      <c r="E588" s="605"/>
      <c r="F588" s="600" t="s">
        <v>1105</v>
      </c>
      <c r="G588" s="605"/>
      <c r="H588" s="600" t="s">
        <v>813</v>
      </c>
      <c r="I588" s="600">
        <v>4</v>
      </c>
      <c r="J588" s="604">
        <v>0</v>
      </c>
      <c r="K588" s="600"/>
      <c r="L588" s="601"/>
      <c r="M588" s="601"/>
      <c r="N588" s="601"/>
      <c r="O588" s="600"/>
      <c r="P588" s="600"/>
      <c r="Q588" s="600"/>
      <c r="R588" s="600"/>
      <c r="S588" s="600"/>
      <c r="T588" s="600"/>
      <c r="U588" s="600"/>
      <c r="V588" s="600"/>
      <c r="W588" s="600"/>
      <c r="X588" s="600"/>
      <c r="Y588" s="600"/>
      <c r="Z588" s="600"/>
      <c r="AA588" s="600"/>
      <c r="AB588" s="600"/>
      <c r="AC588" s="600"/>
      <c r="AD588" s="600"/>
      <c r="AE588" s="600"/>
      <c r="AF588" s="600"/>
      <c r="AG588" s="600"/>
      <c r="AH588" s="600"/>
      <c r="AI588" s="600"/>
      <c r="AJ588" s="600"/>
    </row>
    <row r="589" spans="2:36" hidden="1" x14ac:dyDescent="0.25">
      <c r="B589" s="602">
        <v>581</v>
      </c>
      <c r="C589" s="601" t="s">
        <v>6588</v>
      </c>
      <c r="D589" s="598" t="s">
        <v>6589</v>
      </c>
      <c r="E589" s="605"/>
      <c r="F589" s="600" t="s">
        <v>1105</v>
      </c>
      <c r="G589" s="605"/>
      <c r="H589" s="600" t="s">
        <v>813</v>
      </c>
      <c r="I589" s="600">
        <v>6</v>
      </c>
      <c r="J589" s="604">
        <v>0</v>
      </c>
      <c r="K589" s="600"/>
      <c r="L589" s="601"/>
      <c r="M589" s="601"/>
      <c r="N589" s="601"/>
      <c r="O589" s="600"/>
      <c r="P589" s="600"/>
      <c r="Q589" s="600"/>
      <c r="R589" s="600"/>
      <c r="S589" s="600"/>
      <c r="T589" s="600"/>
      <c r="U589" s="600"/>
      <c r="V589" s="600"/>
      <c r="W589" s="600"/>
      <c r="X589" s="600"/>
      <c r="Y589" s="600"/>
      <c r="Z589" s="600"/>
      <c r="AA589" s="600"/>
      <c r="AB589" s="600"/>
      <c r="AC589" s="600"/>
      <c r="AD589" s="600"/>
      <c r="AE589" s="600"/>
      <c r="AF589" s="600"/>
      <c r="AG589" s="600"/>
      <c r="AH589" s="600"/>
      <c r="AI589" s="600"/>
      <c r="AJ589" s="598"/>
    </row>
    <row r="590" spans="2:36" hidden="1" x14ac:dyDescent="0.25">
      <c r="B590" s="602">
        <v>582</v>
      </c>
      <c r="C590" s="601" t="s">
        <v>6588</v>
      </c>
      <c r="D590" s="598" t="s">
        <v>6589</v>
      </c>
      <c r="E590" s="605"/>
      <c r="F590" s="600" t="s">
        <v>1105</v>
      </c>
      <c r="G590" s="605"/>
      <c r="H590" s="600" t="s">
        <v>813</v>
      </c>
      <c r="I590" s="600">
        <v>8</v>
      </c>
      <c r="J590" s="604">
        <v>0</v>
      </c>
      <c r="K590" s="600"/>
      <c r="L590" s="601"/>
      <c r="M590" s="601"/>
      <c r="N590" s="601"/>
      <c r="O590" s="600"/>
      <c r="P590" s="600"/>
      <c r="Q590" s="600"/>
      <c r="R590" s="600"/>
      <c r="S590" s="600"/>
      <c r="T590" s="600"/>
      <c r="U590" s="600"/>
      <c r="V590" s="600"/>
      <c r="W590" s="600"/>
      <c r="X590" s="600"/>
      <c r="Y590" s="600"/>
      <c r="Z590" s="600"/>
      <c r="AA590" s="600"/>
      <c r="AB590" s="600"/>
      <c r="AC590" s="600"/>
      <c r="AD590" s="600"/>
      <c r="AE590" s="600"/>
      <c r="AF590" s="600"/>
      <c r="AG590" s="600"/>
      <c r="AH590" s="600"/>
      <c r="AI590" s="600"/>
      <c r="AJ590" s="598"/>
    </row>
    <row r="591" spans="2:36" hidden="1" x14ac:dyDescent="0.25">
      <c r="B591" s="602">
        <v>583</v>
      </c>
      <c r="C591" s="601" t="s">
        <v>6590</v>
      </c>
      <c r="D591" s="600" t="s">
        <v>6591</v>
      </c>
      <c r="E591" s="605"/>
      <c r="F591" s="600" t="s">
        <v>1105</v>
      </c>
      <c r="G591" s="605"/>
      <c r="H591" s="600" t="s">
        <v>813</v>
      </c>
      <c r="I591" s="600">
        <v>4</v>
      </c>
      <c r="J591" s="604">
        <v>0</v>
      </c>
      <c r="K591" s="600"/>
      <c r="L591" s="601"/>
      <c r="M591" s="601"/>
      <c r="N591" s="601"/>
      <c r="O591" s="600"/>
      <c r="P591" s="600"/>
      <c r="Q591" s="600"/>
      <c r="R591" s="600"/>
      <c r="S591" s="600"/>
      <c r="T591" s="600"/>
      <c r="U591" s="600"/>
      <c r="V591" s="600"/>
      <c r="W591" s="600"/>
      <c r="X591" s="600"/>
      <c r="Y591" s="600"/>
      <c r="Z591" s="600"/>
      <c r="AA591" s="600"/>
      <c r="AB591" s="600"/>
      <c r="AC591" s="600"/>
      <c r="AD591" s="600"/>
      <c r="AE591" s="600"/>
      <c r="AF591" s="600"/>
      <c r="AG591" s="600"/>
      <c r="AH591" s="600"/>
      <c r="AI591" s="600"/>
      <c r="AJ591" s="600"/>
    </row>
    <row r="592" spans="2:36" hidden="1" x14ac:dyDescent="0.25">
      <c r="B592" s="602">
        <v>584</v>
      </c>
      <c r="C592" s="601" t="s">
        <v>6592</v>
      </c>
      <c r="D592" s="600" t="s">
        <v>6593</v>
      </c>
      <c r="E592" s="605"/>
      <c r="F592" s="600" t="s">
        <v>1105</v>
      </c>
      <c r="G592" s="605"/>
      <c r="H592" s="600" t="s">
        <v>813</v>
      </c>
      <c r="I592" s="600">
        <v>4</v>
      </c>
      <c r="J592" s="604">
        <v>0</v>
      </c>
      <c r="K592" s="600"/>
      <c r="L592" s="601"/>
      <c r="M592" s="601"/>
      <c r="N592" s="601"/>
      <c r="O592" s="600"/>
      <c r="P592" s="600"/>
      <c r="Q592" s="600"/>
      <c r="R592" s="600"/>
      <c r="S592" s="600"/>
      <c r="T592" s="600"/>
      <c r="U592" s="600"/>
      <c r="V592" s="600"/>
      <c r="W592" s="600"/>
      <c r="X592" s="600"/>
      <c r="Y592" s="600"/>
      <c r="Z592" s="600"/>
      <c r="AA592" s="600"/>
      <c r="AB592" s="600"/>
      <c r="AC592" s="600"/>
      <c r="AD592" s="600"/>
      <c r="AE592" s="600"/>
      <c r="AF592" s="600"/>
      <c r="AG592" s="600"/>
      <c r="AH592" s="600"/>
      <c r="AI592" s="600"/>
      <c r="AJ592" s="600"/>
    </row>
    <row r="593" spans="1:36" hidden="1" x14ac:dyDescent="0.25">
      <c r="A593" s="350"/>
      <c r="B593" s="602">
        <v>585</v>
      </c>
      <c r="C593" s="601" t="s">
        <v>6594</v>
      </c>
      <c r="D593" s="652" t="s">
        <v>6595</v>
      </c>
      <c r="E593" s="605"/>
      <c r="F593" s="600" t="s">
        <v>1105</v>
      </c>
      <c r="G593" s="605"/>
      <c r="H593" s="600" t="s">
        <v>813</v>
      </c>
      <c r="I593" s="600">
        <v>6</v>
      </c>
      <c r="J593" s="604">
        <v>0</v>
      </c>
      <c r="K593" s="600"/>
      <c r="L593" s="601"/>
      <c r="M593" s="601"/>
      <c r="N593" s="601"/>
      <c r="O593" s="600"/>
      <c r="P593" s="600"/>
      <c r="Q593" s="600"/>
      <c r="R593" s="600"/>
      <c r="S593" s="600"/>
      <c r="T593" s="600"/>
      <c r="U593" s="600"/>
      <c r="V593" s="600"/>
      <c r="W593" s="600"/>
      <c r="X593" s="600"/>
      <c r="Y593" s="600"/>
      <c r="Z593" s="600"/>
      <c r="AA593" s="600"/>
      <c r="AB593" s="600"/>
      <c r="AC593" s="600"/>
      <c r="AD593" s="600"/>
      <c r="AE593" s="600"/>
      <c r="AF593" s="600"/>
      <c r="AG593" s="600"/>
      <c r="AH593" s="600"/>
      <c r="AI593" s="600"/>
      <c r="AJ593" s="652"/>
    </row>
    <row r="594" spans="1:36" ht="45" hidden="1" x14ac:dyDescent="0.25">
      <c r="B594" s="602">
        <v>586</v>
      </c>
      <c r="C594" s="628" t="s">
        <v>3401</v>
      </c>
      <c r="D594" s="629" t="s">
        <v>6602</v>
      </c>
      <c r="E594" s="628" t="s">
        <v>3398</v>
      </c>
      <c r="F594" s="631" t="s">
        <v>3400</v>
      </c>
      <c r="G594" s="630">
        <v>19.72</v>
      </c>
      <c r="H594" s="618"/>
      <c r="I594" s="630" t="s">
        <v>3405</v>
      </c>
      <c r="J594" s="632"/>
      <c r="K594" s="602"/>
      <c r="L594" s="601"/>
      <c r="M594" s="601"/>
      <c r="N594" s="601"/>
      <c r="O594" s="616"/>
      <c r="P594" s="632"/>
      <c r="Q594" s="632"/>
      <c r="R594" s="632"/>
      <c r="S594" s="632"/>
      <c r="T594" s="632"/>
      <c r="U594" s="632"/>
      <c r="V594" s="632"/>
      <c r="W594" s="632"/>
      <c r="X594" s="632"/>
      <c r="Y594" s="632"/>
      <c r="Z594" s="632"/>
      <c r="AA594" s="632"/>
      <c r="AB594" s="632"/>
      <c r="AC594" s="632"/>
      <c r="AD594" s="632"/>
      <c r="AE594" s="632"/>
      <c r="AF594" s="632"/>
      <c r="AG594" s="632"/>
      <c r="AH594" s="632"/>
      <c r="AI594" s="632"/>
      <c r="AJ594" s="630" t="s">
        <v>3402</v>
      </c>
    </row>
    <row r="595" spans="1:36" ht="30" hidden="1" x14ac:dyDescent="0.25">
      <c r="B595" s="602">
        <v>587</v>
      </c>
      <c r="C595" s="628" t="s">
        <v>3409</v>
      </c>
      <c r="D595" s="629" t="s">
        <v>6603</v>
      </c>
      <c r="E595" s="628" t="s">
        <v>3407</v>
      </c>
      <c r="F595" s="631" t="s">
        <v>3400</v>
      </c>
      <c r="G595" s="630">
        <v>4.95</v>
      </c>
      <c r="H595" s="618"/>
      <c r="I595" s="630" t="s">
        <v>2793</v>
      </c>
      <c r="J595" s="632"/>
      <c r="K595" s="602"/>
      <c r="L595" s="601"/>
      <c r="M595" s="601"/>
      <c r="N595" s="601"/>
      <c r="O595" s="616"/>
      <c r="P595" s="632"/>
      <c r="Q595" s="632"/>
      <c r="R595" s="632"/>
      <c r="S595" s="632"/>
      <c r="T595" s="632"/>
      <c r="U595" s="632"/>
      <c r="V595" s="632"/>
      <c r="W595" s="632"/>
      <c r="X595" s="632"/>
      <c r="Y595" s="632"/>
      <c r="Z595" s="632"/>
      <c r="AA595" s="632"/>
      <c r="AB595" s="632"/>
      <c r="AC595" s="632"/>
      <c r="AD595" s="632"/>
      <c r="AE595" s="632"/>
      <c r="AF595" s="632"/>
      <c r="AG595" s="632"/>
      <c r="AH595" s="632"/>
      <c r="AI595" s="632"/>
      <c r="AJ595" s="630" t="s">
        <v>3410</v>
      </c>
    </row>
    <row r="596" spans="1:36" ht="30" hidden="1" x14ac:dyDescent="0.25">
      <c r="B596" s="602">
        <v>588</v>
      </c>
      <c r="C596" s="628" t="s">
        <v>3415</v>
      </c>
      <c r="D596" s="629" t="s">
        <v>6604</v>
      </c>
      <c r="E596" s="628" t="s">
        <v>3413</v>
      </c>
      <c r="F596" s="631" t="s">
        <v>3400</v>
      </c>
      <c r="G596" s="630">
        <v>6.16</v>
      </c>
      <c r="H596" s="618"/>
      <c r="I596" s="630" t="s">
        <v>3419</v>
      </c>
      <c r="J596" s="632"/>
      <c r="K596" s="602"/>
      <c r="L596" s="601"/>
      <c r="M596" s="601"/>
      <c r="N596" s="601"/>
      <c r="O596" s="616"/>
      <c r="P596" s="632"/>
      <c r="Q596" s="632"/>
      <c r="R596" s="632"/>
      <c r="S596" s="632"/>
      <c r="T596" s="632"/>
      <c r="U596" s="632"/>
      <c r="V596" s="632"/>
      <c r="W596" s="632"/>
      <c r="X596" s="632"/>
      <c r="Y596" s="632"/>
      <c r="Z596" s="632"/>
      <c r="AA596" s="632"/>
      <c r="AB596" s="632"/>
      <c r="AC596" s="632"/>
      <c r="AD596" s="632"/>
      <c r="AE596" s="632"/>
      <c r="AF596" s="632"/>
      <c r="AG596" s="632"/>
      <c r="AH596" s="632"/>
      <c r="AI596" s="632"/>
      <c r="AJ596" s="630" t="s">
        <v>3416</v>
      </c>
    </row>
    <row r="597" spans="1:36" ht="45" hidden="1" x14ac:dyDescent="0.25">
      <c r="B597" s="602">
        <v>589</v>
      </c>
      <c r="C597" s="628" t="s">
        <v>3422</v>
      </c>
      <c r="D597" s="629" t="s">
        <v>6605</v>
      </c>
      <c r="E597" s="628" t="s">
        <v>3420</v>
      </c>
      <c r="F597" s="631" t="s">
        <v>3400</v>
      </c>
      <c r="G597" s="630">
        <v>5.5</v>
      </c>
      <c r="H597" s="618"/>
      <c r="I597" s="630" t="s">
        <v>2804</v>
      </c>
      <c r="J597" s="632"/>
      <c r="K597" s="602"/>
      <c r="L597" s="601"/>
      <c r="M597" s="601"/>
      <c r="N597" s="601"/>
      <c r="O597" s="616"/>
      <c r="P597" s="632"/>
      <c r="Q597" s="632"/>
      <c r="R597" s="632"/>
      <c r="S597" s="632"/>
      <c r="T597" s="632"/>
      <c r="U597" s="632"/>
      <c r="V597" s="632"/>
      <c r="W597" s="632"/>
      <c r="X597" s="632"/>
      <c r="Y597" s="632"/>
      <c r="Z597" s="632"/>
      <c r="AA597" s="632"/>
      <c r="AB597" s="632"/>
      <c r="AC597" s="632"/>
      <c r="AD597" s="632"/>
      <c r="AE597" s="632"/>
      <c r="AF597" s="632"/>
      <c r="AG597" s="632"/>
      <c r="AH597" s="632"/>
      <c r="AI597" s="632"/>
      <c r="AJ597" s="630" t="s">
        <v>3423</v>
      </c>
    </row>
    <row r="598" spans="1:36" ht="45" hidden="1" x14ac:dyDescent="0.25">
      <c r="B598" s="602">
        <v>590</v>
      </c>
      <c r="C598" s="628" t="s">
        <v>3428</v>
      </c>
      <c r="D598" s="629" t="s">
        <v>6606</v>
      </c>
      <c r="E598" s="628" t="s">
        <v>3426</v>
      </c>
      <c r="F598" s="631" t="s">
        <v>3400</v>
      </c>
      <c r="G598" s="630">
        <v>2.2000000000000002</v>
      </c>
      <c r="H598" s="618"/>
      <c r="I598" s="630" t="s">
        <v>2855</v>
      </c>
      <c r="J598" s="632"/>
      <c r="K598" s="602"/>
      <c r="L598" s="601"/>
      <c r="M598" s="601"/>
      <c r="N598" s="601"/>
      <c r="O598" s="616"/>
      <c r="P598" s="632"/>
      <c r="Q598" s="632"/>
      <c r="R598" s="632"/>
      <c r="S598" s="632"/>
      <c r="T598" s="632"/>
      <c r="U598" s="632"/>
      <c r="V598" s="632"/>
      <c r="W598" s="632"/>
      <c r="X598" s="632"/>
      <c r="Y598" s="632"/>
      <c r="Z598" s="632"/>
      <c r="AA598" s="632"/>
      <c r="AB598" s="632"/>
      <c r="AC598" s="632"/>
      <c r="AD598" s="632"/>
      <c r="AE598" s="632"/>
      <c r="AF598" s="632"/>
      <c r="AG598" s="632"/>
      <c r="AH598" s="632"/>
      <c r="AI598" s="632"/>
      <c r="AJ598" s="630" t="s">
        <v>3429</v>
      </c>
    </row>
    <row r="599" spans="1:36" hidden="1" x14ac:dyDescent="0.25">
      <c r="B599" s="602">
        <v>591</v>
      </c>
      <c r="C599" s="628" t="s">
        <v>3434</v>
      </c>
      <c r="D599" s="629" t="s">
        <v>6607</v>
      </c>
      <c r="E599" s="628" t="s">
        <v>3432</v>
      </c>
      <c r="F599" s="631" t="s">
        <v>3400</v>
      </c>
      <c r="G599" s="630">
        <v>14.3</v>
      </c>
      <c r="H599" s="618"/>
      <c r="I599" s="630" t="s">
        <v>2847</v>
      </c>
      <c r="J599" s="632"/>
      <c r="K599" s="602"/>
      <c r="L599" s="601"/>
      <c r="M599" s="601"/>
      <c r="N599" s="601"/>
      <c r="O599" s="616"/>
      <c r="P599" s="632"/>
      <c r="Q599" s="632"/>
      <c r="R599" s="632"/>
      <c r="S599" s="632"/>
      <c r="T599" s="632"/>
      <c r="U599" s="632"/>
      <c r="V599" s="632"/>
      <c r="W599" s="632"/>
      <c r="X599" s="632"/>
      <c r="Y599" s="632"/>
      <c r="Z599" s="632"/>
      <c r="AA599" s="632"/>
      <c r="AB599" s="632"/>
      <c r="AC599" s="632"/>
      <c r="AD599" s="632"/>
      <c r="AE599" s="632"/>
      <c r="AF599" s="632"/>
      <c r="AG599" s="632"/>
      <c r="AH599" s="632"/>
      <c r="AI599" s="632"/>
      <c r="AJ599" s="630" t="s">
        <v>3435</v>
      </c>
    </row>
    <row r="600" spans="1:36" ht="30" hidden="1" x14ac:dyDescent="0.25">
      <c r="B600" s="602">
        <v>592</v>
      </c>
      <c r="C600" s="628" t="s">
        <v>3440</v>
      </c>
      <c r="D600" s="629" t="s">
        <v>6608</v>
      </c>
      <c r="E600" s="628" t="s">
        <v>3438</v>
      </c>
      <c r="F600" s="631" t="s">
        <v>3400</v>
      </c>
      <c r="G600" s="630">
        <v>8</v>
      </c>
      <c r="H600" s="618"/>
      <c r="I600" s="630" t="s">
        <v>2786</v>
      </c>
      <c r="J600" s="632"/>
      <c r="K600" s="602"/>
      <c r="L600" s="601"/>
      <c r="M600" s="601"/>
      <c r="N600" s="601"/>
      <c r="O600" s="616"/>
      <c r="P600" s="632"/>
      <c r="Q600" s="632"/>
      <c r="R600" s="632"/>
      <c r="S600" s="632"/>
      <c r="T600" s="632"/>
      <c r="U600" s="632"/>
      <c r="V600" s="632"/>
      <c r="W600" s="632"/>
      <c r="X600" s="632"/>
      <c r="Y600" s="632"/>
      <c r="Z600" s="632"/>
      <c r="AA600" s="632"/>
      <c r="AB600" s="632"/>
      <c r="AC600" s="632"/>
      <c r="AD600" s="632"/>
      <c r="AE600" s="632"/>
      <c r="AF600" s="632"/>
      <c r="AG600" s="632"/>
      <c r="AH600" s="632"/>
      <c r="AI600" s="632"/>
      <c r="AJ600" s="630" t="s">
        <v>3441</v>
      </c>
    </row>
    <row r="601" spans="1:36" hidden="1" x14ac:dyDescent="0.25">
      <c r="B601" s="602">
        <v>593</v>
      </c>
      <c r="C601" s="628" t="s">
        <v>3446</v>
      </c>
      <c r="D601" s="629" t="s">
        <v>6609</v>
      </c>
      <c r="E601" s="628" t="s">
        <v>3444</v>
      </c>
      <c r="F601" s="631" t="s">
        <v>3400</v>
      </c>
      <c r="G601" s="630">
        <v>13.96</v>
      </c>
      <c r="H601" s="618"/>
      <c r="I601" s="630" t="s">
        <v>2762</v>
      </c>
      <c r="J601" s="632"/>
      <c r="K601" s="602"/>
      <c r="L601" s="601"/>
      <c r="M601" s="601"/>
      <c r="N601" s="601"/>
      <c r="O601" s="616"/>
      <c r="P601" s="632"/>
      <c r="Q601" s="632"/>
      <c r="R601" s="632"/>
      <c r="S601" s="632"/>
      <c r="T601" s="632"/>
      <c r="U601" s="632"/>
      <c r="V601" s="632"/>
      <c r="W601" s="632"/>
      <c r="X601" s="632"/>
      <c r="Y601" s="632"/>
      <c r="Z601" s="632"/>
      <c r="AA601" s="632"/>
      <c r="AB601" s="632"/>
      <c r="AC601" s="632"/>
      <c r="AD601" s="632"/>
      <c r="AE601" s="632"/>
      <c r="AF601" s="632"/>
      <c r="AG601" s="632"/>
      <c r="AH601" s="632"/>
      <c r="AI601" s="632"/>
      <c r="AJ601" s="630" t="s">
        <v>3447</v>
      </c>
    </row>
    <row r="602" spans="1:36" ht="30" hidden="1" x14ac:dyDescent="0.25">
      <c r="B602" s="602">
        <v>594</v>
      </c>
      <c r="C602" s="628" t="s">
        <v>3452</v>
      </c>
      <c r="D602" s="629" t="s">
        <v>6610</v>
      </c>
      <c r="E602" s="628" t="s">
        <v>3450</v>
      </c>
      <c r="F602" s="631" t="s">
        <v>3400</v>
      </c>
      <c r="G602" s="630">
        <v>19.8</v>
      </c>
      <c r="H602" s="618"/>
      <c r="I602" s="630" t="s">
        <v>3456</v>
      </c>
      <c r="J602" s="632"/>
      <c r="K602" s="602"/>
      <c r="L602" s="601"/>
      <c r="M602" s="601"/>
      <c r="N602" s="601"/>
      <c r="O602" s="616"/>
      <c r="P602" s="632"/>
      <c r="Q602" s="632"/>
      <c r="R602" s="632"/>
      <c r="S602" s="632"/>
      <c r="T602" s="632"/>
      <c r="U602" s="632"/>
      <c r="V602" s="632"/>
      <c r="W602" s="632"/>
      <c r="X602" s="632"/>
      <c r="Y602" s="632"/>
      <c r="Z602" s="632"/>
      <c r="AA602" s="632"/>
      <c r="AB602" s="632"/>
      <c r="AC602" s="632"/>
      <c r="AD602" s="632"/>
      <c r="AE602" s="632"/>
      <c r="AF602" s="632"/>
      <c r="AG602" s="632"/>
      <c r="AH602" s="632"/>
      <c r="AI602" s="632"/>
      <c r="AJ602" s="630" t="s">
        <v>3453</v>
      </c>
    </row>
    <row r="603" spans="1:36" hidden="1" x14ac:dyDescent="0.25">
      <c r="B603" s="602">
        <v>595</v>
      </c>
      <c r="C603" s="628" t="s">
        <v>3459</v>
      </c>
      <c r="D603" s="629" t="s">
        <v>6611</v>
      </c>
      <c r="E603" s="628" t="s">
        <v>3457</v>
      </c>
      <c r="F603" s="631" t="s">
        <v>3400</v>
      </c>
      <c r="G603" s="630">
        <v>10.119999999999999</v>
      </c>
      <c r="H603" s="618"/>
      <c r="I603" s="630" t="s">
        <v>2847</v>
      </c>
      <c r="J603" s="632"/>
      <c r="K603" s="602"/>
      <c r="L603" s="601"/>
      <c r="M603" s="601"/>
      <c r="N603" s="601"/>
      <c r="O603" s="616"/>
      <c r="P603" s="632"/>
      <c r="Q603" s="632"/>
      <c r="R603" s="632"/>
      <c r="S603" s="632"/>
      <c r="T603" s="632"/>
      <c r="U603" s="632"/>
      <c r="V603" s="632"/>
      <c r="W603" s="632"/>
      <c r="X603" s="632"/>
      <c r="Y603" s="632"/>
      <c r="Z603" s="632"/>
      <c r="AA603" s="632"/>
      <c r="AB603" s="632"/>
      <c r="AC603" s="632"/>
      <c r="AD603" s="632"/>
      <c r="AE603" s="632"/>
      <c r="AF603" s="632"/>
      <c r="AG603" s="632"/>
      <c r="AH603" s="632"/>
      <c r="AI603" s="632"/>
      <c r="AJ603" s="630" t="s">
        <v>3460</v>
      </c>
    </row>
    <row r="604" spans="1:36" hidden="1" x14ac:dyDescent="0.25">
      <c r="B604" s="602">
        <v>596</v>
      </c>
      <c r="C604" s="628" t="s">
        <v>3465</v>
      </c>
      <c r="D604" s="629" t="s">
        <v>6612</v>
      </c>
      <c r="E604" s="628" t="s">
        <v>3463</v>
      </c>
      <c r="F604" s="631" t="s">
        <v>3400</v>
      </c>
      <c r="G604" s="630">
        <v>7.2</v>
      </c>
      <c r="H604" s="618"/>
      <c r="I604" s="630" t="s">
        <v>2762</v>
      </c>
      <c r="J604" s="632"/>
      <c r="K604" s="602"/>
      <c r="L604" s="601"/>
      <c r="M604" s="601"/>
      <c r="N604" s="601"/>
      <c r="O604" s="616"/>
      <c r="P604" s="632"/>
      <c r="Q604" s="632"/>
      <c r="R604" s="632"/>
      <c r="S604" s="632"/>
      <c r="T604" s="632"/>
      <c r="U604" s="632"/>
      <c r="V604" s="632"/>
      <c r="W604" s="632"/>
      <c r="X604" s="632"/>
      <c r="Y604" s="632"/>
      <c r="Z604" s="632"/>
      <c r="AA604" s="632"/>
      <c r="AB604" s="632"/>
      <c r="AC604" s="632"/>
      <c r="AD604" s="632"/>
      <c r="AE604" s="632"/>
      <c r="AF604" s="632"/>
      <c r="AG604" s="632"/>
      <c r="AH604" s="632"/>
      <c r="AI604" s="632"/>
      <c r="AJ604" s="630" t="s">
        <v>3466</v>
      </c>
    </row>
    <row r="605" spans="1:36" ht="30" hidden="1" x14ac:dyDescent="0.25">
      <c r="B605" s="602">
        <v>597</v>
      </c>
      <c r="C605" s="628" t="s">
        <v>3471</v>
      </c>
      <c r="D605" s="629" t="s">
        <v>6613</v>
      </c>
      <c r="E605" s="628" t="s">
        <v>3469</v>
      </c>
      <c r="F605" s="631" t="s">
        <v>3400</v>
      </c>
      <c r="G605" s="630">
        <v>50.67</v>
      </c>
      <c r="H605" s="618"/>
      <c r="I605" s="630" t="s">
        <v>2786</v>
      </c>
      <c r="J605" s="632"/>
      <c r="K605" s="602"/>
      <c r="L605" s="601"/>
      <c r="M605" s="601"/>
      <c r="N605" s="601"/>
      <c r="O605" s="616"/>
      <c r="P605" s="632"/>
      <c r="Q605" s="632"/>
      <c r="R605" s="632"/>
      <c r="S605" s="632"/>
      <c r="T605" s="632"/>
      <c r="U605" s="632"/>
      <c r="V605" s="632"/>
      <c r="W605" s="632"/>
      <c r="X605" s="632"/>
      <c r="Y605" s="632"/>
      <c r="Z605" s="632"/>
      <c r="AA605" s="632"/>
      <c r="AB605" s="632"/>
      <c r="AC605" s="632"/>
      <c r="AD605" s="632"/>
      <c r="AE605" s="632"/>
      <c r="AF605" s="632"/>
      <c r="AG605" s="632"/>
      <c r="AH605" s="632"/>
      <c r="AI605" s="632"/>
      <c r="AJ605" s="630" t="s">
        <v>3472</v>
      </c>
    </row>
    <row r="606" spans="1:36" ht="30" hidden="1" x14ac:dyDescent="0.25">
      <c r="B606" s="602">
        <v>598</v>
      </c>
      <c r="C606" s="628" t="s">
        <v>3471</v>
      </c>
      <c r="D606" s="629" t="s">
        <v>6614</v>
      </c>
      <c r="E606" s="628" t="s">
        <v>3469</v>
      </c>
      <c r="F606" s="631" t="s">
        <v>3400</v>
      </c>
      <c r="G606" s="634"/>
      <c r="H606" s="618"/>
      <c r="I606" s="630" t="s">
        <v>2786</v>
      </c>
      <c r="J606" s="632"/>
      <c r="K606" s="602"/>
      <c r="L606" s="601"/>
      <c r="M606" s="601"/>
      <c r="N606" s="601"/>
      <c r="O606" s="616"/>
      <c r="P606" s="632"/>
      <c r="Q606" s="632"/>
      <c r="R606" s="632"/>
      <c r="S606" s="632"/>
      <c r="T606" s="632"/>
      <c r="U606" s="632"/>
      <c r="V606" s="632"/>
      <c r="W606" s="632"/>
      <c r="X606" s="632"/>
      <c r="Y606" s="632"/>
      <c r="Z606" s="632"/>
      <c r="AA606" s="632"/>
      <c r="AB606" s="632"/>
      <c r="AC606" s="632"/>
      <c r="AD606" s="632"/>
      <c r="AE606" s="632"/>
      <c r="AF606" s="632"/>
      <c r="AG606" s="632"/>
      <c r="AH606" s="632"/>
      <c r="AI606" s="632"/>
      <c r="AJ606" s="630" t="s">
        <v>3475</v>
      </c>
    </row>
    <row r="607" spans="1:36" ht="30" hidden="1" x14ac:dyDescent="0.25">
      <c r="B607" s="602">
        <v>599</v>
      </c>
      <c r="C607" s="628" t="s">
        <v>3480</v>
      </c>
      <c r="D607" s="629" t="s">
        <v>6615</v>
      </c>
      <c r="E607" s="628" t="s">
        <v>3478</v>
      </c>
      <c r="F607" s="631" t="s">
        <v>3400</v>
      </c>
      <c r="G607" s="630">
        <v>32</v>
      </c>
      <c r="H607" s="618"/>
      <c r="I607" s="630" t="s">
        <v>3165</v>
      </c>
      <c r="J607" s="632"/>
      <c r="K607" s="602"/>
      <c r="L607" s="601"/>
      <c r="M607" s="601"/>
      <c r="N607" s="601"/>
      <c r="O607" s="616"/>
      <c r="P607" s="632"/>
      <c r="Q607" s="632"/>
      <c r="R607" s="632"/>
      <c r="S607" s="632"/>
      <c r="T607" s="632"/>
      <c r="U607" s="632"/>
      <c r="V607" s="632"/>
      <c r="W607" s="632"/>
      <c r="X607" s="632"/>
      <c r="Y607" s="632"/>
      <c r="Z607" s="632"/>
      <c r="AA607" s="632"/>
      <c r="AB607" s="632"/>
      <c r="AC607" s="632"/>
      <c r="AD607" s="632"/>
      <c r="AE607" s="632"/>
      <c r="AF607" s="632"/>
      <c r="AG607" s="632"/>
      <c r="AH607" s="632"/>
      <c r="AI607" s="632"/>
      <c r="AJ607" s="630" t="s">
        <v>3481</v>
      </c>
    </row>
    <row r="608" spans="1:36" hidden="1" x14ac:dyDescent="0.25">
      <c r="B608" s="602">
        <v>600</v>
      </c>
      <c r="C608" s="628" t="s">
        <v>3486</v>
      </c>
      <c r="D608" s="629" t="s">
        <v>6616</v>
      </c>
      <c r="E608" s="628" t="s">
        <v>3484</v>
      </c>
      <c r="F608" s="631" t="s">
        <v>3400</v>
      </c>
      <c r="G608" s="630">
        <v>2.4</v>
      </c>
      <c r="H608" s="618"/>
      <c r="I608" s="630" t="s">
        <v>3490</v>
      </c>
      <c r="J608" s="632"/>
      <c r="K608" s="602"/>
      <c r="L608" s="601"/>
      <c r="M608" s="601"/>
      <c r="N608" s="601"/>
      <c r="O608" s="616"/>
      <c r="P608" s="632"/>
      <c r="Q608" s="632"/>
      <c r="R608" s="632"/>
      <c r="S608" s="632"/>
      <c r="T608" s="632"/>
      <c r="U608" s="632"/>
      <c r="V608" s="632"/>
      <c r="W608" s="632"/>
      <c r="X608" s="632"/>
      <c r="Y608" s="632"/>
      <c r="Z608" s="632"/>
      <c r="AA608" s="632"/>
      <c r="AB608" s="632"/>
      <c r="AC608" s="632"/>
      <c r="AD608" s="632"/>
      <c r="AE608" s="632"/>
      <c r="AF608" s="632"/>
      <c r="AG608" s="632"/>
      <c r="AH608" s="632"/>
      <c r="AI608" s="632"/>
      <c r="AJ608" s="630" t="s">
        <v>3487</v>
      </c>
    </row>
    <row r="609" spans="2:36" ht="30" hidden="1" x14ac:dyDescent="0.25">
      <c r="B609" s="602">
        <v>601</v>
      </c>
      <c r="C609" s="628" t="s">
        <v>3493</v>
      </c>
      <c r="D609" s="629" t="s">
        <v>6617</v>
      </c>
      <c r="E609" s="628" t="s">
        <v>3491</v>
      </c>
      <c r="F609" s="631" t="s">
        <v>3400</v>
      </c>
      <c r="G609" s="630">
        <v>13</v>
      </c>
      <c r="H609" s="618"/>
      <c r="I609" s="630" t="s">
        <v>3364</v>
      </c>
      <c r="J609" s="632"/>
      <c r="K609" s="602"/>
      <c r="L609" s="601"/>
      <c r="M609" s="601"/>
      <c r="N609" s="601"/>
      <c r="O609" s="616"/>
      <c r="P609" s="632"/>
      <c r="Q609" s="632"/>
      <c r="R609" s="632"/>
      <c r="S609" s="632"/>
      <c r="T609" s="632"/>
      <c r="U609" s="632"/>
      <c r="V609" s="632"/>
      <c r="W609" s="632"/>
      <c r="X609" s="632"/>
      <c r="Y609" s="632"/>
      <c r="Z609" s="632"/>
      <c r="AA609" s="632"/>
      <c r="AB609" s="632"/>
      <c r="AC609" s="632"/>
      <c r="AD609" s="632"/>
      <c r="AE609" s="632"/>
      <c r="AF609" s="632"/>
      <c r="AG609" s="632"/>
      <c r="AH609" s="632"/>
      <c r="AI609" s="632"/>
      <c r="AJ609" s="630" t="s">
        <v>3494</v>
      </c>
    </row>
    <row r="610" spans="2:36" ht="30" hidden="1" x14ac:dyDescent="0.25">
      <c r="B610" s="602">
        <v>602</v>
      </c>
      <c r="C610" s="628" t="s">
        <v>3499</v>
      </c>
      <c r="D610" s="629" t="s">
        <v>6618</v>
      </c>
      <c r="E610" s="628" t="s">
        <v>3497</v>
      </c>
      <c r="F610" s="631" t="s">
        <v>3400</v>
      </c>
      <c r="G610" s="630">
        <v>12.91</v>
      </c>
      <c r="H610" s="618"/>
      <c r="I610" s="630" t="s">
        <v>3503</v>
      </c>
      <c r="J610" s="632"/>
      <c r="K610" s="602"/>
      <c r="L610" s="601"/>
      <c r="M610" s="601"/>
      <c r="N610" s="601"/>
      <c r="O610" s="616"/>
      <c r="P610" s="632"/>
      <c r="Q610" s="632"/>
      <c r="R610" s="632"/>
      <c r="S610" s="632"/>
      <c r="T610" s="632"/>
      <c r="U610" s="632"/>
      <c r="V610" s="632"/>
      <c r="W610" s="632"/>
      <c r="X610" s="632"/>
      <c r="Y610" s="632"/>
      <c r="Z610" s="632"/>
      <c r="AA610" s="632"/>
      <c r="AB610" s="632"/>
      <c r="AC610" s="632"/>
      <c r="AD610" s="632"/>
      <c r="AE610" s="632"/>
      <c r="AF610" s="632"/>
      <c r="AG610" s="632"/>
      <c r="AH610" s="632"/>
      <c r="AI610" s="632"/>
      <c r="AJ610" s="630" t="s">
        <v>3500</v>
      </c>
    </row>
    <row r="611" spans="2:36" ht="30" hidden="1" x14ac:dyDescent="0.25">
      <c r="B611" s="602">
        <v>603</v>
      </c>
      <c r="C611" s="628" t="s">
        <v>3506</v>
      </c>
      <c r="D611" s="629" t="s">
        <v>6619</v>
      </c>
      <c r="E611" s="628" t="s">
        <v>3504</v>
      </c>
      <c r="F611" s="631" t="s">
        <v>3400</v>
      </c>
      <c r="G611" s="630">
        <v>6.56</v>
      </c>
      <c r="H611" s="618"/>
      <c r="I611" s="630" t="s">
        <v>2820</v>
      </c>
      <c r="J611" s="632"/>
      <c r="K611" s="602"/>
      <c r="L611" s="601"/>
      <c r="M611" s="601"/>
      <c r="N611" s="601"/>
      <c r="O611" s="616"/>
      <c r="P611" s="632"/>
      <c r="Q611" s="632"/>
      <c r="R611" s="632"/>
      <c r="S611" s="632"/>
      <c r="T611" s="632"/>
      <c r="U611" s="632"/>
      <c r="V611" s="632"/>
      <c r="W611" s="632"/>
      <c r="X611" s="632"/>
      <c r="Y611" s="632"/>
      <c r="Z611" s="632"/>
      <c r="AA611" s="632"/>
      <c r="AB611" s="632"/>
      <c r="AC611" s="632"/>
      <c r="AD611" s="632"/>
      <c r="AE611" s="632"/>
      <c r="AF611" s="632"/>
      <c r="AG611" s="632"/>
      <c r="AH611" s="632"/>
      <c r="AI611" s="632"/>
      <c r="AJ611" s="630" t="s">
        <v>3507</v>
      </c>
    </row>
    <row r="612" spans="2:36" ht="30" hidden="1" x14ac:dyDescent="0.25">
      <c r="B612" s="602">
        <v>604</v>
      </c>
      <c r="C612" s="628" t="s">
        <v>3512</v>
      </c>
      <c r="D612" s="629" t="s">
        <v>6620</v>
      </c>
      <c r="E612" s="628" t="s">
        <v>3510</v>
      </c>
      <c r="F612" s="631" t="s">
        <v>3400</v>
      </c>
      <c r="G612" s="630">
        <v>26.49</v>
      </c>
      <c r="H612" s="618"/>
      <c r="I612" s="630" t="s">
        <v>3516</v>
      </c>
      <c r="J612" s="632"/>
      <c r="K612" s="602"/>
      <c r="L612" s="601"/>
      <c r="M612" s="601"/>
      <c r="N612" s="601"/>
      <c r="O612" s="616"/>
      <c r="P612" s="632"/>
      <c r="Q612" s="632"/>
      <c r="R612" s="632"/>
      <c r="S612" s="632"/>
      <c r="T612" s="632"/>
      <c r="U612" s="632"/>
      <c r="V612" s="632"/>
      <c r="W612" s="632"/>
      <c r="X612" s="632"/>
      <c r="Y612" s="632"/>
      <c r="Z612" s="632"/>
      <c r="AA612" s="632"/>
      <c r="AB612" s="632"/>
      <c r="AC612" s="632"/>
      <c r="AD612" s="632"/>
      <c r="AE612" s="632"/>
      <c r="AF612" s="632"/>
      <c r="AG612" s="632"/>
      <c r="AH612" s="632"/>
      <c r="AI612" s="632"/>
      <c r="AJ612" s="630" t="s">
        <v>3513</v>
      </c>
    </row>
    <row r="613" spans="2:36" ht="30" hidden="1" x14ac:dyDescent="0.25">
      <c r="B613" s="602">
        <v>605</v>
      </c>
      <c r="C613" s="628" t="s">
        <v>3519</v>
      </c>
      <c r="D613" s="629" t="s">
        <v>6621</v>
      </c>
      <c r="E613" s="628" t="s">
        <v>3517</v>
      </c>
      <c r="F613" s="631" t="s">
        <v>3400</v>
      </c>
      <c r="G613" s="630">
        <v>6.6</v>
      </c>
      <c r="H613" s="618"/>
      <c r="I613" s="630" t="s">
        <v>2902</v>
      </c>
      <c r="J613" s="632"/>
      <c r="K613" s="602"/>
      <c r="L613" s="601"/>
      <c r="M613" s="601"/>
      <c r="N613" s="601"/>
      <c r="O613" s="616"/>
      <c r="P613" s="632"/>
      <c r="Q613" s="632"/>
      <c r="R613" s="632"/>
      <c r="S613" s="632"/>
      <c r="T613" s="632"/>
      <c r="U613" s="632"/>
      <c r="V613" s="632"/>
      <c r="W613" s="632"/>
      <c r="X613" s="632"/>
      <c r="Y613" s="632"/>
      <c r="Z613" s="632"/>
      <c r="AA613" s="632"/>
      <c r="AB613" s="632"/>
      <c r="AC613" s="632"/>
      <c r="AD613" s="632"/>
      <c r="AE613" s="632"/>
      <c r="AF613" s="632"/>
      <c r="AG613" s="632"/>
      <c r="AH613" s="632"/>
      <c r="AI613" s="632"/>
      <c r="AJ613" s="630" t="s">
        <v>3520</v>
      </c>
    </row>
    <row r="614" spans="2:36" ht="30" hidden="1" x14ac:dyDescent="0.25">
      <c r="B614" s="602">
        <v>606</v>
      </c>
      <c r="C614" s="628" t="s">
        <v>3525</v>
      </c>
      <c r="D614" s="629" t="s">
        <v>6622</v>
      </c>
      <c r="E614" s="628" t="s">
        <v>3523</v>
      </c>
      <c r="F614" s="631" t="s">
        <v>3400</v>
      </c>
      <c r="G614" s="630">
        <v>3.2</v>
      </c>
      <c r="H614" s="618"/>
      <c r="I614" s="630" t="s">
        <v>2820</v>
      </c>
      <c r="J614" s="632"/>
      <c r="K614" s="602"/>
      <c r="L614" s="601"/>
      <c r="M614" s="601"/>
      <c r="N614" s="601"/>
      <c r="O614" s="616"/>
      <c r="P614" s="632"/>
      <c r="Q614" s="632"/>
      <c r="R614" s="632"/>
      <c r="S614" s="632"/>
      <c r="T614" s="632"/>
      <c r="U614" s="632"/>
      <c r="V614" s="632"/>
      <c r="W614" s="632"/>
      <c r="X614" s="632"/>
      <c r="Y614" s="632"/>
      <c r="Z614" s="632"/>
      <c r="AA614" s="632"/>
      <c r="AB614" s="632"/>
      <c r="AC614" s="632"/>
      <c r="AD614" s="632"/>
      <c r="AE614" s="632"/>
      <c r="AF614" s="632"/>
      <c r="AG614" s="632"/>
      <c r="AH614" s="632"/>
      <c r="AI614" s="632"/>
      <c r="AJ614" s="630" t="s">
        <v>3526</v>
      </c>
    </row>
    <row r="615" spans="2:36" ht="30" hidden="1" x14ac:dyDescent="0.25">
      <c r="B615" s="602">
        <v>607</v>
      </c>
      <c r="C615" s="628" t="s">
        <v>3531</v>
      </c>
      <c r="D615" s="629" t="s">
        <v>6623</v>
      </c>
      <c r="E615" s="628" t="s">
        <v>3529</v>
      </c>
      <c r="F615" s="631" t="s">
        <v>3400</v>
      </c>
      <c r="G615" s="630">
        <v>6.5</v>
      </c>
      <c r="H615" s="618"/>
      <c r="I615" s="630" t="s">
        <v>2820</v>
      </c>
      <c r="J615" s="632"/>
      <c r="K615" s="602"/>
      <c r="L615" s="601"/>
      <c r="M615" s="601"/>
      <c r="N615" s="601"/>
      <c r="O615" s="616"/>
      <c r="P615" s="632"/>
      <c r="Q615" s="632"/>
      <c r="R615" s="632"/>
      <c r="S615" s="632"/>
      <c r="T615" s="632"/>
      <c r="U615" s="632"/>
      <c r="V615" s="632"/>
      <c r="W615" s="632"/>
      <c r="X615" s="632"/>
      <c r="Y615" s="632"/>
      <c r="Z615" s="632"/>
      <c r="AA615" s="632"/>
      <c r="AB615" s="632"/>
      <c r="AC615" s="632"/>
      <c r="AD615" s="632"/>
      <c r="AE615" s="632"/>
      <c r="AF615" s="632"/>
      <c r="AG615" s="632"/>
      <c r="AH615" s="632"/>
      <c r="AI615" s="632"/>
      <c r="AJ615" s="630" t="s">
        <v>3532</v>
      </c>
    </row>
    <row r="616" spans="2:36" hidden="1" x14ac:dyDescent="0.25">
      <c r="B616" s="602">
        <v>608</v>
      </c>
      <c r="C616" s="628" t="s">
        <v>3537</v>
      </c>
      <c r="D616" s="629" t="s">
        <v>6624</v>
      </c>
      <c r="E616" s="628" t="s">
        <v>3535</v>
      </c>
      <c r="F616" s="631" t="s">
        <v>3400</v>
      </c>
      <c r="G616" s="630">
        <v>0.95</v>
      </c>
      <c r="H616" s="618"/>
      <c r="I616" s="630" t="s">
        <v>2855</v>
      </c>
      <c r="J616" s="632"/>
      <c r="K616" s="602"/>
      <c r="L616" s="601"/>
      <c r="M616" s="601"/>
      <c r="N616" s="601"/>
      <c r="O616" s="616"/>
      <c r="P616" s="632"/>
      <c r="Q616" s="632"/>
      <c r="R616" s="632"/>
      <c r="S616" s="632"/>
      <c r="T616" s="632"/>
      <c r="U616" s="632"/>
      <c r="V616" s="632"/>
      <c r="W616" s="632"/>
      <c r="X616" s="632"/>
      <c r="Y616" s="632"/>
      <c r="Z616" s="632"/>
      <c r="AA616" s="632"/>
      <c r="AB616" s="632"/>
      <c r="AC616" s="632"/>
      <c r="AD616" s="632"/>
      <c r="AE616" s="632"/>
      <c r="AF616" s="632"/>
      <c r="AG616" s="632"/>
      <c r="AH616" s="632"/>
      <c r="AI616" s="632"/>
      <c r="AJ616" s="630" t="s">
        <v>3538</v>
      </c>
    </row>
    <row r="617" spans="2:36" hidden="1" x14ac:dyDescent="0.25">
      <c r="B617" s="602">
        <v>609</v>
      </c>
      <c r="C617" s="628" t="s">
        <v>3543</v>
      </c>
      <c r="D617" s="629" t="s">
        <v>6625</v>
      </c>
      <c r="E617" s="628" t="s">
        <v>3541</v>
      </c>
      <c r="F617" s="631" t="s">
        <v>3400</v>
      </c>
      <c r="G617" s="630">
        <v>30.8</v>
      </c>
      <c r="H617" s="618"/>
      <c r="I617" s="630" t="s">
        <v>2847</v>
      </c>
      <c r="J617" s="632"/>
      <c r="K617" s="602"/>
      <c r="L617" s="601"/>
      <c r="M617" s="601"/>
      <c r="N617" s="601"/>
      <c r="O617" s="616"/>
      <c r="P617" s="632"/>
      <c r="Q617" s="632"/>
      <c r="R617" s="632"/>
      <c r="S617" s="632"/>
      <c r="T617" s="632"/>
      <c r="U617" s="632"/>
      <c r="V617" s="632"/>
      <c r="W617" s="632"/>
      <c r="X617" s="632"/>
      <c r="Y617" s="632"/>
      <c r="Z617" s="632"/>
      <c r="AA617" s="632"/>
      <c r="AB617" s="632"/>
      <c r="AC617" s="632"/>
      <c r="AD617" s="632"/>
      <c r="AE617" s="632"/>
      <c r="AF617" s="632"/>
      <c r="AG617" s="632"/>
      <c r="AH617" s="632"/>
      <c r="AI617" s="632"/>
      <c r="AJ617" s="630" t="s">
        <v>3544</v>
      </c>
    </row>
    <row r="618" spans="2:36" ht="30" hidden="1" x14ac:dyDescent="0.25">
      <c r="B618" s="602">
        <v>610</v>
      </c>
      <c r="C618" s="628" t="s">
        <v>3549</v>
      </c>
      <c r="D618" s="629" t="s">
        <v>6626</v>
      </c>
      <c r="E618" s="628" t="s">
        <v>3547</v>
      </c>
      <c r="F618" s="631" t="s">
        <v>3400</v>
      </c>
      <c r="G618" s="630">
        <v>4.8766699999999998</v>
      </c>
      <c r="H618" s="618"/>
      <c r="I618" s="630" t="s">
        <v>2862</v>
      </c>
      <c r="J618" s="632"/>
      <c r="K618" s="602"/>
      <c r="L618" s="601"/>
      <c r="M618" s="601"/>
      <c r="N618" s="601"/>
      <c r="O618" s="616"/>
      <c r="P618" s="632"/>
      <c r="Q618" s="632"/>
      <c r="R618" s="632"/>
      <c r="S618" s="632"/>
      <c r="T618" s="632"/>
      <c r="U618" s="632"/>
      <c r="V618" s="632"/>
      <c r="W618" s="632"/>
      <c r="X618" s="632"/>
      <c r="Y618" s="632"/>
      <c r="Z618" s="632"/>
      <c r="AA618" s="632"/>
      <c r="AB618" s="632"/>
      <c r="AC618" s="632"/>
      <c r="AD618" s="632"/>
      <c r="AE618" s="632"/>
      <c r="AF618" s="632"/>
      <c r="AG618" s="632"/>
      <c r="AH618" s="632"/>
      <c r="AI618" s="632"/>
      <c r="AJ618" s="630" t="s">
        <v>3550</v>
      </c>
    </row>
    <row r="619" spans="2:36" ht="30" hidden="1" x14ac:dyDescent="0.25">
      <c r="B619" s="602">
        <v>611</v>
      </c>
      <c r="C619" s="628" t="s">
        <v>3555</v>
      </c>
      <c r="D619" s="629" t="s">
        <v>6627</v>
      </c>
      <c r="E619" s="628" t="s">
        <v>3553</v>
      </c>
      <c r="F619" s="631" t="s">
        <v>3400</v>
      </c>
      <c r="G619" s="630">
        <v>11</v>
      </c>
      <c r="H619" s="618"/>
      <c r="I619" s="630" t="s">
        <v>2786</v>
      </c>
      <c r="J619" s="632"/>
      <c r="K619" s="602"/>
      <c r="L619" s="601"/>
      <c r="M619" s="601"/>
      <c r="N619" s="601"/>
      <c r="O619" s="616"/>
      <c r="P619" s="632"/>
      <c r="Q619" s="632"/>
      <c r="R619" s="632"/>
      <c r="S619" s="632"/>
      <c r="T619" s="632"/>
      <c r="U619" s="632"/>
      <c r="V619" s="632"/>
      <c r="W619" s="632"/>
      <c r="X619" s="632"/>
      <c r="Y619" s="632"/>
      <c r="Z619" s="632"/>
      <c r="AA619" s="632"/>
      <c r="AB619" s="632"/>
      <c r="AC619" s="632"/>
      <c r="AD619" s="632"/>
      <c r="AE619" s="632"/>
      <c r="AF619" s="632"/>
      <c r="AG619" s="632"/>
      <c r="AH619" s="632"/>
      <c r="AI619" s="632"/>
      <c r="AJ619" s="630" t="s">
        <v>3556</v>
      </c>
    </row>
    <row r="620" spans="2:36" ht="75" hidden="1" x14ac:dyDescent="0.25">
      <c r="B620" s="602">
        <v>612</v>
      </c>
      <c r="C620" s="628" t="s">
        <v>3561</v>
      </c>
      <c r="D620" s="629" t="s">
        <v>6628</v>
      </c>
      <c r="E620" s="628" t="s">
        <v>3559</v>
      </c>
      <c r="F620" s="631" t="s">
        <v>3400</v>
      </c>
      <c r="G620" s="630">
        <v>5.0666700000000002</v>
      </c>
      <c r="H620" s="618"/>
      <c r="I620" s="630" t="s">
        <v>3565</v>
      </c>
      <c r="J620" s="632"/>
      <c r="K620" s="602"/>
      <c r="L620" s="601"/>
      <c r="M620" s="601"/>
      <c r="N620" s="601"/>
      <c r="O620" s="616"/>
      <c r="P620" s="632"/>
      <c r="Q620" s="632"/>
      <c r="R620" s="632"/>
      <c r="S620" s="632"/>
      <c r="T620" s="632"/>
      <c r="U620" s="632"/>
      <c r="V620" s="632"/>
      <c r="W620" s="632"/>
      <c r="X620" s="632"/>
      <c r="Y620" s="632"/>
      <c r="Z620" s="632"/>
      <c r="AA620" s="632"/>
      <c r="AB620" s="632"/>
      <c r="AC620" s="632"/>
      <c r="AD620" s="632"/>
      <c r="AE620" s="632"/>
      <c r="AF620" s="632"/>
      <c r="AG620" s="632"/>
      <c r="AH620" s="632"/>
      <c r="AI620" s="632"/>
      <c r="AJ620" s="630" t="s">
        <v>3562</v>
      </c>
    </row>
    <row r="621" spans="2:36" ht="30" hidden="1" x14ac:dyDescent="0.25">
      <c r="B621" s="602">
        <v>613</v>
      </c>
      <c r="C621" s="628" t="s">
        <v>3568</v>
      </c>
      <c r="D621" s="629" t="s">
        <v>6629</v>
      </c>
      <c r="E621" s="628" t="s">
        <v>3566</v>
      </c>
      <c r="F621" s="631" t="s">
        <v>3400</v>
      </c>
      <c r="G621" s="630">
        <v>8</v>
      </c>
      <c r="H621" s="618"/>
      <c r="I621" s="630" t="s">
        <v>2786</v>
      </c>
      <c r="J621" s="632"/>
      <c r="K621" s="602"/>
      <c r="L621" s="601"/>
      <c r="M621" s="601"/>
      <c r="N621" s="601"/>
      <c r="O621" s="616"/>
      <c r="P621" s="632"/>
      <c r="Q621" s="632"/>
      <c r="R621" s="632"/>
      <c r="S621" s="632"/>
      <c r="T621" s="632"/>
      <c r="U621" s="632"/>
      <c r="V621" s="632"/>
      <c r="W621" s="632"/>
      <c r="X621" s="632"/>
      <c r="Y621" s="632"/>
      <c r="Z621" s="632"/>
      <c r="AA621" s="632"/>
      <c r="AB621" s="632"/>
      <c r="AC621" s="632"/>
      <c r="AD621" s="632"/>
      <c r="AE621" s="632"/>
      <c r="AF621" s="632"/>
      <c r="AG621" s="632"/>
      <c r="AH621" s="632"/>
      <c r="AI621" s="632"/>
      <c r="AJ621" s="630" t="s">
        <v>3569</v>
      </c>
    </row>
    <row r="622" spans="2:36" hidden="1" x14ac:dyDescent="0.25">
      <c r="B622" s="602">
        <v>614</v>
      </c>
      <c r="C622" s="628" t="s">
        <v>3574</v>
      </c>
      <c r="D622" s="629" t="s">
        <v>6630</v>
      </c>
      <c r="E622" s="628" t="s">
        <v>3572</v>
      </c>
      <c r="F622" s="631" t="s">
        <v>3400</v>
      </c>
      <c r="G622" s="630">
        <v>26.4</v>
      </c>
      <c r="H622" s="618"/>
      <c r="I622" s="630" t="s">
        <v>3456</v>
      </c>
      <c r="J622" s="632"/>
      <c r="K622" s="602"/>
      <c r="L622" s="601"/>
      <c r="M622" s="601"/>
      <c r="N622" s="601"/>
      <c r="O622" s="616"/>
      <c r="P622" s="632"/>
      <c r="Q622" s="632"/>
      <c r="R622" s="632"/>
      <c r="S622" s="632"/>
      <c r="T622" s="632"/>
      <c r="U622" s="632"/>
      <c r="V622" s="632"/>
      <c r="W622" s="632"/>
      <c r="X622" s="632"/>
      <c r="Y622" s="632"/>
      <c r="Z622" s="632"/>
      <c r="AA622" s="632"/>
      <c r="AB622" s="632"/>
      <c r="AC622" s="632"/>
      <c r="AD622" s="632"/>
      <c r="AE622" s="632"/>
      <c r="AF622" s="632"/>
      <c r="AG622" s="632"/>
      <c r="AH622" s="632"/>
      <c r="AI622" s="632"/>
      <c r="AJ622" s="630" t="s">
        <v>3575</v>
      </c>
    </row>
    <row r="623" spans="2:36" ht="30" hidden="1" x14ac:dyDescent="0.25">
      <c r="B623" s="602">
        <v>615</v>
      </c>
      <c r="C623" s="628" t="s">
        <v>3580</v>
      </c>
      <c r="D623" s="629" t="s">
        <v>6631</v>
      </c>
      <c r="E623" s="628" t="s">
        <v>3578</v>
      </c>
      <c r="F623" s="631" t="s">
        <v>3400</v>
      </c>
      <c r="G623" s="630">
        <v>22.4</v>
      </c>
      <c r="H623" s="618"/>
      <c r="I623" s="630" t="s">
        <v>3584</v>
      </c>
      <c r="J623" s="632"/>
      <c r="K623" s="602"/>
      <c r="L623" s="601"/>
      <c r="M623" s="601"/>
      <c r="N623" s="601"/>
      <c r="O623" s="616"/>
      <c r="P623" s="632"/>
      <c r="Q623" s="632"/>
      <c r="R623" s="632"/>
      <c r="S623" s="632"/>
      <c r="T623" s="632"/>
      <c r="U623" s="632"/>
      <c r="V623" s="632"/>
      <c r="W623" s="632"/>
      <c r="X623" s="632"/>
      <c r="Y623" s="632"/>
      <c r="Z623" s="632"/>
      <c r="AA623" s="632"/>
      <c r="AB623" s="632"/>
      <c r="AC623" s="632"/>
      <c r="AD623" s="632"/>
      <c r="AE623" s="632"/>
      <c r="AF623" s="632"/>
      <c r="AG623" s="632"/>
      <c r="AH623" s="632"/>
      <c r="AI623" s="632"/>
      <c r="AJ623" s="630" t="s">
        <v>3581</v>
      </c>
    </row>
    <row r="624" spans="2:36" ht="30" hidden="1" x14ac:dyDescent="0.25">
      <c r="B624" s="602">
        <v>616</v>
      </c>
      <c r="C624" s="628" t="s">
        <v>3549</v>
      </c>
      <c r="D624" s="629" t="s">
        <v>6626</v>
      </c>
      <c r="E624" s="628" t="s">
        <v>3585</v>
      </c>
      <c r="F624" s="631" t="s">
        <v>3400</v>
      </c>
      <c r="G624" s="630">
        <v>0.75</v>
      </c>
      <c r="H624" s="618"/>
      <c r="I624" s="630" t="s">
        <v>2862</v>
      </c>
      <c r="J624" s="632"/>
      <c r="K624" s="602"/>
      <c r="L624" s="601"/>
      <c r="M624" s="601"/>
      <c r="N624" s="601"/>
      <c r="O624" s="616"/>
      <c r="P624" s="632"/>
      <c r="Q624" s="632"/>
      <c r="R624" s="632"/>
      <c r="S624" s="632"/>
      <c r="T624" s="632"/>
      <c r="U624" s="632"/>
      <c r="V624" s="632"/>
      <c r="W624" s="632"/>
      <c r="X624" s="632"/>
      <c r="Y624" s="632"/>
      <c r="Z624" s="632"/>
      <c r="AA624" s="632"/>
      <c r="AB624" s="632"/>
      <c r="AC624" s="632"/>
      <c r="AD624" s="632"/>
      <c r="AE624" s="632"/>
      <c r="AF624" s="632"/>
      <c r="AG624" s="632"/>
      <c r="AH624" s="632"/>
      <c r="AI624" s="632"/>
      <c r="AJ624" s="630" t="s">
        <v>3550</v>
      </c>
    </row>
    <row r="625" spans="2:36" hidden="1" x14ac:dyDescent="0.25">
      <c r="B625" s="602">
        <v>617</v>
      </c>
      <c r="C625" s="628" t="s">
        <v>3589</v>
      </c>
      <c r="D625" s="629" t="s">
        <v>6632</v>
      </c>
      <c r="E625" s="628" t="s">
        <v>3587</v>
      </c>
      <c r="F625" s="631" t="s">
        <v>3400</v>
      </c>
      <c r="G625" s="630">
        <v>16.670000000000002</v>
      </c>
      <c r="H625" s="618"/>
      <c r="I625" s="630" t="s">
        <v>2776</v>
      </c>
      <c r="J625" s="632"/>
      <c r="K625" s="602"/>
      <c r="L625" s="601"/>
      <c r="M625" s="601"/>
      <c r="N625" s="601"/>
      <c r="O625" s="616"/>
      <c r="P625" s="632"/>
      <c r="Q625" s="632"/>
      <c r="R625" s="632"/>
      <c r="S625" s="632"/>
      <c r="T625" s="632"/>
      <c r="U625" s="632"/>
      <c r="V625" s="632"/>
      <c r="W625" s="632"/>
      <c r="X625" s="632"/>
      <c r="Y625" s="632"/>
      <c r="Z625" s="632"/>
      <c r="AA625" s="632"/>
      <c r="AB625" s="632"/>
      <c r="AC625" s="632"/>
      <c r="AD625" s="632"/>
      <c r="AE625" s="632"/>
      <c r="AF625" s="632"/>
      <c r="AG625" s="632"/>
      <c r="AH625" s="632"/>
      <c r="AI625" s="632"/>
      <c r="AJ625" s="630" t="s">
        <v>3590</v>
      </c>
    </row>
    <row r="626" spans="2:36" hidden="1" x14ac:dyDescent="0.25">
      <c r="B626" s="602">
        <v>618</v>
      </c>
      <c r="C626" s="628" t="s">
        <v>3593</v>
      </c>
      <c r="D626" s="629" t="s">
        <v>6633</v>
      </c>
      <c r="E626" s="628" t="s">
        <v>3587</v>
      </c>
      <c r="F626" s="631" t="s">
        <v>3400</v>
      </c>
      <c r="G626" s="634"/>
      <c r="H626" s="618"/>
      <c r="I626" s="630" t="s">
        <v>2776</v>
      </c>
      <c r="J626" s="632"/>
      <c r="K626" s="602"/>
      <c r="L626" s="601"/>
      <c r="M626" s="601"/>
      <c r="N626" s="601"/>
      <c r="O626" s="616"/>
      <c r="P626" s="632"/>
      <c r="Q626" s="632"/>
      <c r="R626" s="632"/>
      <c r="S626" s="632"/>
      <c r="T626" s="632"/>
      <c r="U626" s="632"/>
      <c r="V626" s="632"/>
      <c r="W626" s="632"/>
      <c r="X626" s="632"/>
      <c r="Y626" s="632"/>
      <c r="Z626" s="632"/>
      <c r="AA626" s="632"/>
      <c r="AB626" s="632"/>
      <c r="AC626" s="632"/>
      <c r="AD626" s="632"/>
      <c r="AE626" s="632"/>
      <c r="AF626" s="632"/>
      <c r="AG626" s="632"/>
      <c r="AH626" s="632"/>
      <c r="AI626" s="632"/>
      <c r="AJ626" s="630" t="s">
        <v>3594</v>
      </c>
    </row>
    <row r="627" spans="2:36" ht="30" hidden="1" x14ac:dyDescent="0.25">
      <c r="B627" s="602">
        <v>619</v>
      </c>
      <c r="C627" s="628" t="s">
        <v>3599</v>
      </c>
      <c r="D627" s="629" t="s">
        <v>6634</v>
      </c>
      <c r="E627" s="628" t="s">
        <v>3597</v>
      </c>
      <c r="F627" s="631" t="s">
        <v>3400</v>
      </c>
      <c r="G627" s="630">
        <v>12</v>
      </c>
      <c r="H627" s="618"/>
      <c r="I627" s="630" t="s">
        <v>2902</v>
      </c>
      <c r="J627" s="632"/>
      <c r="K627" s="602"/>
      <c r="L627" s="601"/>
      <c r="M627" s="601"/>
      <c r="N627" s="601"/>
      <c r="O627" s="616"/>
      <c r="P627" s="632"/>
      <c r="Q627" s="632"/>
      <c r="R627" s="632"/>
      <c r="S627" s="632"/>
      <c r="T627" s="632"/>
      <c r="U627" s="632"/>
      <c r="V627" s="632"/>
      <c r="W627" s="632"/>
      <c r="X627" s="632"/>
      <c r="Y627" s="632"/>
      <c r="Z627" s="632"/>
      <c r="AA627" s="632"/>
      <c r="AB627" s="632"/>
      <c r="AC627" s="632"/>
      <c r="AD627" s="632"/>
      <c r="AE627" s="632"/>
      <c r="AF627" s="632"/>
      <c r="AG627" s="632"/>
      <c r="AH627" s="632"/>
      <c r="AI627" s="632"/>
      <c r="AJ627" s="630" t="s">
        <v>3600</v>
      </c>
    </row>
    <row r="628" spans="2:36" hidden="1" x14ac:dyDescent="0.25">
      <c r="B628" s="602">
        <v>620</v>
      </c>
      <c r="C628" s="628" t="s">
        <v>3605</v>
      </c>
      <c r="D628" s="629" t="s">
        <v>6635</v>
      </c>
      <c r="E628" s="628" t="s">
        <v>3603</v>
      </c>
      <c r="F628" s="631" t="s">
        <v>3400</v>
      </c>
      <c r="G628" s="630">
        <v>10.5</v>
      </c>
      <c r="H628" s="618"/>
      <c r="I628" s="630" t="s">
        <v>2847</v>
      </c>
      <c r="J628" s="632"/>
      <c r="K628" s="602"/>
      <c r="L628" s="601"/>
      <c r="M628" s="601"/>
      <c r="N628" s="601"/>
      <c r="O628" s="616"/>
      <c r="P628" s="632"/>
      <c r="Q628" s="632"/>
      <c r="R628" s="632"/>
      <c r="S628" s="632"/>
      <c r="T628" s="632"/>
      <c r="U628" s="632"/>
      <c r="V628" s="632"/>
      <c r="W628" s="632"/>
      <c r="X628" s="632"/>
      <c r="Y628" s="632"/>
      <c r="Z628" s="632"/>
      <c r="AA628" s="632"/>
      <c r="AB628" s="632"/>
      <c r="AC628" s="632"/>
      <c r="AD628" s="632"/>
      <c r="AE628" s="632"/>
      <c r="AF628" s="632"/>
      <c r="AG628" s="632"/>
      <c r="AH628" s="632"/>
      <c r="AI628" s="632"/>
      <c r="AJ628" s="630" t="s">
        <v>3606</v>
      </c>
    </row>
    <row r="629" spans="2:36" ht="75" hidden="1" x14ac:dyDescent="0.25">
      <c r="B629" s="602">
        <v>621</v>
      </c>
      <c r="C629" s="628" t="s">
        <v>3611</v>
      </c>
      <c r="D629" s="629" t="s">
        <v>6636</v>
      </c>
      <c r="E629" s="628" t="s">
        <v>3609</v>
      </c>
      <c r="F629" s="631" t="s">
        <v>3400</v>
      </c>
      <c r="G629" s="630">
        <v>1.4566699999999999</v>
      </c>
      <c r="H629" s="618"/>
      <c r="I629" s="630" t="s">
        <v>3615</v>
      </c>
      <c r="J629" s="632"/>
      <c r="K629" s="602"/>
      <c r="L629" s="601"/>
      <c r="M629" s="601"/>
      <c r="N629" s="601"/>
      <c r="O629" s="616"/>
      <c r="P629" s="632"/>
      <c r="Q629" s="632"/>
      <c r="R629" s="632"/>
      <c r="S629" s="632"/>
      <c r="T629" s="632"/>
      <c r="U629" s="632"/>
      <c r="V629" s="632"/>
      <c r="W629" s="632"/>
      <c r="X629" s="632"/>
      <c r="Y629" s="632"/>
      <c r="Z629" s="632"/>
      <c r="AA629" s="632"/>
      <c r="AB629" s="632"/>
      <c r="AC629" s="632"/>
      <c r="AD629" s="632"/>
      <c r="AE629" s="632"/>
      <c r="AF629" s="632"/>
      <c r="AG629" s="632"/>
      <c r="AH629" s="632"/>
      <c r="AI629" s="632"/>
      <c r="AJ629" s="630" t="s">
        <v>3612</v>
      </c>
    </row>
    <row r="630" spans="2:36" ht="30" hidden="1" x14ac:dyDescent="0.25">
      <c r="B630" s="602">
        <v>622</v>
      </c>
      <c r="C630" s="628" t="s">
        <v>3619</v>
      </c>
      <c r="D630" s="629" t="s">
        <v>6637</v>
      </c>
      <c r="E630" s="628" t="s">
        <v>3617</v>
      </c>
      <c r="F630" s="631" t="s">
        <v>3400</v>
      </c>
      <c r="G630" s="630">
        <v>8</v>
      </c>
      <c r="H630" s="618"/>
      <c r="I630" s="630" t="s">
        <v>2786</v>
      </c>
      <c r="J630" s="632"/>
      <c r="K630" s="602"/>
      <c r="L630" s="601"/>
      <c r="M630" s="601"/>
      <c r="N630" s="601"/>
      <c r="O630" s="616"/>
      <c r="P630" s="632"/>
      <c r="Q630" s="632"/>
      <c r="R630" s="632"/>
      <c r="S630" s="632"/>
      <c r="T630" s="632"/>
      <c r="U630" s="632"/>
      <c r="V630" s="632"/>
      <c r="W630" s="632"/>
      <c r="X630" s="632"/>
      <c r="Y630" s="632"/>
      <c r="Z630" s="632"/>
      <c r="AA630" s="632"/>
      <c r="AB630" s="632"/>
      <c r="AC630" s="632"/>
      <c r="AD630" s="632"/>
      <c r="AE630" s="632"/>
      <c r="AF630" s="632"/>
      <c r="AG630" s="632"/>
      <c r="AH630" s="632"/>
      <c r="AI630" s="632"/>
      <c r="AJ630" s="630" t="s">
        <v>3620</v>
      </c>
    </row>
    <row r="631" spans="2:36" ht="30" hidden="1" x14ac:dyDescent="0.25">
      <c r="B631" s="602">
        <v>623</v>
      </c>
      <c r="C631" s="628" t="s">
        <v>3625</v>
      </c>
      <c r="D631" s="629" t="s">
        <v>6638</v>
      </c>
      <c r="E631" s="628" t="s">
        <v>3623</v>
      </c>
      <c r="F631" s="631" t="s">
        <v>3400</v>
      </c>
      <c r="G631" s="630">
        <v>1.33</v>
      </c>
      <c r="H631" s="618"/>
      <c r="I631" s="630" t="s">
        <v>2855</v>
      </c>
      <c r="J631" s="632"/>
      <c r="K631" s="602"/>
      <c r="L631" s="601"/>
      <c r="M631" s="601"/>
      <c r="N631" s="601"/>
      <c r="O631" s="616"/>
      <c r="P631" s="632"/>
      <c r="Q631" s="632"/>
      <c r="R631" s="632"/>
      <c r="S631" s="632"/>
      <c r="T631" s="632"/>
      <c r="U631" s="632"/>
      <c r="V631" s="632"/>
      <c r="W631" s="632"/>
      <c r="X631" s="632"/>
      <c r="Y631" s="632"/>
      <c r="Z631" s="632"/>
      <c r="AA631" s="632"/>
      <c r="AB631" s="632"/>
      <c r="AC631" s="632"/>
      <c r="AD631" s="632"/>
      <c r="AE631" s="632"/>
      <c r="AF631" s="632"/>
      <c r="AG631" s="632"/>
      <c r="AH631" s="632"/>
      <c r="AI631" s="632"/>
      <c r="AJ631" s="630" t="s">
        <v>3626</v>
      </c>
    </row>
    <row r="632" spans="2:36" ht="30" hidden="1" x14ac:dyDescent="0.25">
      <c r="B632" s="602">
        <v>624</v>
      </c>
      <c r="C632" s="628" t="s">
        <v>3631</v>
      </c>
      <c r="D632" s="629" t="s">
        <v>6639</v>
      </c>
      <c r="E632" s="628" t="s">
        <v>3629</v>
      </c>
      <c r="F632" s="631" t="s">
        <v>3400</v>
      </c>
      <c r="G632" s="630">
        <v>2.2000000000000002</v>
      </c>
      <c r="H632" s="618"/>
      <c r="I632" s="630" t="s">
        <v>2793</v>
      </c>
      <c r="J632" s="632"/>
      <c r="K632" s="602"/>
      <c r="L632" s="601"/>
      <c r="M632" s="601"/>
      <c r="N632" s="601"/>
      <c r="O632" s="616"/>
      <c r="P632" s="632"/>
      <c r="Q632" s="632"/>
      <c r="R632" s="632"/>
      <c r="S632" s="632"/>
      <c r="T632" s="632"/>
      <c r="U632" s="632"/>
      <c r="V632" s="632"/>
      <c r="W632" s="632"/>
      <c r="X632" s="632"/>
      <c r="Y632" s="632"/>
      <c r="Z632" s="632"/>
      <c r="AA632" s="632"/>
      <c r="AB632" s="632"/>
      <c r="AC632" s="632"/>
      <c r="AD632" s="632"/>
      <c r="AE632" s="632"/>
      <c r="AF632" s="632"/>
      <c r="AG632" s="632"/>
      <c r="AH632" s="632"/>
      <c r="AI632" s="632"/>
      <c r="AJ632" s="630" t="s">
        <v>3632</v>
      </c>
    </row>
    <row r="633" spans="2:36" hidden="1" x14ac:dyDescent="0.25">
      <c r="B633" s="602">
        <v>625</v>
      </c>
      <c r="C633" s="628" t="s">
        <v>3637</v>
      </c>
      <c r="D633" s="629" t="s">
        <v>6640</v>
      </c>
      <c r="E633" s="628" t="s">
        <v>3635</v>
      </c>
      <c r="F633" s="631" t="s">
        <v>3400</v>
      </c>
      <c r="G633" s="630">
        <v>16</v>
      </c>
      <c r="H633" s="618"/>
      <c r="I633" s="630" t="s">
        <v>2786</v>
      </c>
      <c r="J633" s="632"/>
      <c r="K633" s="602"/>
      <c r="L633" s="601"/>
      <c r="M633" s="601"/>
      <c r="N633" s="601"/>
      <c r="O633" s="616"/>
      <c r="P633" s="632"/>
      <c r="Q633" s="632"/>
      <c r="R633" s="632"/>
      <c r="S633" s="632"/>
      <c r="T633" s="632"/>
      <c r="U633" s="632"/>
      <c r="V633" s="632"/>
      <c r="W633" s="632"/>
      <c r="X633" s="632"/>
      <c r="Y633" s="632"/>
      <c r="Z633" s="632"/>
      <c r="AA633" s="632"/>
      <c r="AB633" s="632"/>
      <c r="AC633" s="632"/>
      <c r="AD633" s="632"/>
      <c r="AE633" s="632"/>
      <c r="AF633" s="632"/>
      <c r="AG633" s="632"/>
      <c r="AH633" s="632"/>
      <c r="AI633" s="632"/>
      <c r="AJ633" s="630" t="s">
        <v>3638</v>
      </c>
    </row>
    <row r="634" spans="2:36" hidden="1" x14ac:dyDescent="0.25">
      <c r="B634" s="602">
        <v>626</v>
      </c>
      <c r="C634" s="628" t="s">
        <v>3643</v>
      </c>
      <c r="D634" s="629" t="s">
        <v>6641</v>
      </c>
      <c r="E634" s="628" t="s">
        <v>3641</v>
      </c>
      <c r="F634" s="631" t="s">
        <v>3400</v>
      </c>
      <c r="G634" s="630">
        <v>2.88</v>
      </c>
      <c r="H634" s="618"/>
      <c r="I634" s="630" t="s">
        <v>2913</v>
      </c>
      <c r="J634" s="632"/>
      <c r="K634" s="602"/>
      <c r="L634" s="601"/>
      <c r="M634" s="601"/>
      <c r="N634" s="601"/>
      <c r="O634" s="616"/>
      <c r="P634" s="632"/>
      <c r="Q634" s="632"/>
      <c r="R634" s="632"/>
      <c r="S634" s="632"/>
      <c r="T634" s="632"/>
      <c r="U634" s="632"/>
      <c r="V634" s="632"/>
      <c r="W634" s="632"/>
      <c r="X634" s="632"/>
      <c r="Y634" s="632"/>
      <c r="Z634" s="632"/>
      <c r="AA634" s="632"/>
      <c r="AB634" s="632"/>
      <c r="AC634" s="632"/>
      <c r="AD634" s="632"/>
      <c r="AE634" s="632"/>
      <c r="AF634" s="632"/>
      <c r="AG634" s="632"/>
      <c r="AH634" s="632"/>
      <c r="AI634" s="632"/>
      <c r="AJ634" s="630" t="s">
        <v>3644</v>
      </c>
    </row>
    <row r="635" spans="2:36" ht="30" hidden="1" x14ac:dyDescent="0.25">
      <c r="B635" s="602">
        <v>627</v>
      </c>
      <c r="C635" s="628" t="s">
        <v>3649</v>
      </c>
      <c r="D635" s="629" t="s">
        <v>6642</v>
      </c>
      <c r="E635" s="628" t="s">
        <v>3647</v>
      </c>
      <c r="F635" s="631" t="s">
        <v>3400</v>
      </c>
      <c r="G635" s="630">
        <v>1.71</v>
      </c>
      <c r="H635" s="618"/>
      <c r="I635" s="630" t="s">
        <v>3653</v>
      </c>
      <c r="J635" s="632"/>
      <c r="K635" s="602"/>
      <c r="L635" s="601"/>
      <c r="M635" s="601"/>
      <c r="N635" s="601"/>
      <c r="O635" s="616"/>
      <c r="P635" s="632"/>
      <c r="Q635" s="632"/>
      <c r="R635" s="632"/>
      <c r="S635" s="632"/>
      <c r="T635" s="632"/>
      <c r="U635" s="632"/>
      <c r="V635" s="632"/>
      <c r="W635" s="632"/>
      <c r="X635" s="632"/>
      <c r="Y635" s="632"/>
      <c r="Z635" s="632"/>
      <c r="AA635" s="632"/>
      <c r="AB635" s="632"/>
      <c r="AC635" s="632"/>
      <c r="AD635" s="632"/>
      <c r="AE635" s="632"/>
      <c r="AF635" s="632"/>
      <c r="AG635" s="632"/>
      <c r="AH635" s="632"/>
      <c r="AI635" s="632"/>
      <c r="AJ635" s="630" t="s">
        <v>3650</v>
      </c>
    </row>
    <row r="636" spans="2:36" hidden="1" x14ac:dyDescent="0.25">
      <c r="B636" s="602">
        <v>628</v>
      </c>
      <c r="C636" s="628" t="s">
        <v>3656</v>
      </c>
      <c r="D636" s="629" t="s">
        <v>6643</v>
      </c>
      <c r="E636" s="628" t="s">
        <v>3654</v>
      </c>
      <c r="F636" s="631" t="s">
        <v>3400</v>
      </c>
      <c r="G636" s="630">
        <v>14.85</v>
      </c>
      <c r="H636" s="618"/>
      <c r="I636" s="630" t="s">
        <v>2847</v>
      </c>
      <c r="J636" s="632"/>
      <c r="K636" s="602"/>
      <c r="L636" s="601"/>
      <c r="M636" s="601"/>
      <c r="N636" s="601"/>
      <c r="O636" s="616"/>
      <c r="P636" s="632"/>
      <c r="Q636" s="632"/>
      <c r="R636" s="632"/>
      <c r="S636" s="632"/>
      <c r="T636" s="632"/>
      <c r="U636" s="632"/>
      <c r="V636" s="632"/>
      <c r="W636" s="632"/>
      <c r="X636" s="632"/>
      <c r="Y636" s="632"/>
      <c r="Z636" s="632"/>
      <c r="AA636" s="632"/>
      <c r="AB636" s="632"/>
      <c r="AC636" s="632"/>
      <c r="AD636" s="632"/>
      <c r="AE636" s="632"/>
      <c r="AF636" s="632"/>
      <c r="AG636" s="632"/>
      <c r="AH636" s="632"/>
      <c r="AI636" s="632"/>
      <c r="AJ636" s="630" t="s">
        <v>3657</v>
      </c>
    </row>
    <row r="637" spans="2:36" ht="30" hidden="1" x14ac:dyDescent="0.25">
      <c r="B637" s="602">
        <v>629</v>
      </c>
      <c r="C637" s="628" t="s">
        <v>3662</v>
      </c>
      <c r="D637" s="629" t="s">
        <v>6644</v>
      </c>
      <c r="E637" s="628" t="s">
        <v>3660</v>
      </c>
      <c r="F637" s="631" t="s">
        <v>3400</v>
      </c>
      <c r="G637" s="630">
        <v>8</v>
      </c>
      <c r="H637" s="618"/>
      <c r="I637" s="630" t="s">
        <v>2786</v>
      </c>
      <c r="J637" s="632"/>
      <c r="K637" s="602"/>
      <c r="L637" s="601"/>
      <c r="M637" s="601"/>
      <c r="N637" s="601"/>
      <c r="O637" s="616"/>
      <c r="P637" s="632"/>
      <c r="Q637" s="632"/>
      <c r="R637" s="632"/>
      <c r="S637" s="632"/>
      <c r="T637" s="632"/>
      <c r="U637" s="632"/>
      <c r="V637" s="632"/>
      <c r="W637" s="632"/>
      <c r="X637" s="632"/>
      <c r="Y637" s="632"/>
      <c r="Z637" s="632"/>
      <c r="AA637" s="632"/>
      <c r="AB637" s="632"/>
      <c r="AC637" s="632"/>
      <c r="AD637" s="632"/>
      <c r="AE637" s="632"/>
      <c r="AF637" s="632"/>
      <c r="AG637" s="632"/>
      <c r="AH637" s="632"/>
      <c r="AI637" s="632"/>
      <c r="AJ637" s="630" t="s">
        <v>3663</v>
      </c>
    </row>
    <row r="638" spans="2:36" ht="30" hidden="1" x14ac:dyDescent="0.25">
      <c r="B638" s="602">
        <v>630</v>
      </c>
      <c r="C638" s="628" t="s">
        <v>3668</v>
      </c>
      <c r="D638" s="629" t="s">
        <v>6645</v>
      </c>
      <c r="E638" s="628" t="s">
        <v>3666</v>
      </c>
      <c r="F638" s="631" t="s">
        <v>3400</v>
      </c>
      <c r="G638" s="630">
        <v>10.45</v>
      </c>
      <c r="H638" s="618"/>
      <c r="I638" s="630" t="s">
        <v>2820</v>
      </c>
      <c r="J638" s="632"/>
      <c r="K638" s="602"/>
      <c r="L638" s="601"/>
      <c r="M638" s="601"/>
      <c r="N638" s="601"/>
      <c r="O638" s="616"/>
      <c r="P638" s="632"/>
      <c r="Q638" s="632"/>
      <c r="R638" s="632"/>
      <c r="S638" s="632"/>
      <c r="T638" s="632"/>
      <c r="U638" s="632"/>
      <c r="V638" s="632"/>
      <c r="W638" s="632"/>
      <c r="X638" s="632"/>
      <c r="Y638" s="632"/>
      <c r="Z638" s="632"/>
      <c r="AA638" s="632"/>
      <c r="AB638" s="632"/>
      <c r="AC638" s="632"/>
      <c r="AD638" s="632"/>
      <c r="AE638" s="632"/>
      <c r="AF638" s="632"/>
      <c r="AG638" s="632"/>
      <c r="AH638" s="632"/>
      <c r="AI638" s="632"/>
      <c r="AJ638" s="630" t="s">
        <v>3669</v>
      </c>
    </row>
    <row r="639" spans="2:36" hidden="1" x14ac:dyDescent="0.25">
      <c r="B639" s="602">
        <v>631</v>
      </c>
      <c r="C639" s="628" t="s">
        <v>3674</v>
      </c>
      <c r="D639" s="629" t="s">
        <v>6646</v>
      </c>
      <c r="E639" s="628" t="s">
        <v>3672</v>
      </c>
      <c r="F639" s="631" t="s">
        <v>3400</v>
      </c>
      <c r="G639" s="630">
        <v>8</v>
      </c>
      <c r="H639" s="618"/>
      <c r="I639" s="630" t="s">
        <v>2786</v>
      </c>
      <c r="J639" s="632"/>
      <c r="K639" s="602"/>
      <c r="L639" s="601"/>
      <c r="M639" s="601"/>
      <c r="N639" s="601"/>
      <c r="O639" s="616"/>
      <c r="P639" s="632"/>
      <c r="Q639" s="632"/>
      <c r="R639" s="632"/>
      <c r="S639" s="632"/>
      <c r="T639" s="632"/>
      <c r="U639" s="632"/>
      <c r="V639" s="632"/>
      <c r="W639" s="632"/>
      <c r="X639" s="632"/>
      <c r="Y639" s="632"/>
      <c r="Z639" s="632"/>
      <c r="AA639" s="632"/>
      <c r="AB639" s="632"/>
      <c r="AC639" s="632"/>
      <c r="AD639" s="632"/>
      <c r="AE639" s="632"/>
      <c r="AF639" s="632"/>
      <c r="AG639" s="632"/>
      <c r="AH639" s="632"/>
      <c r="AI639" s="632"/>
      <c r="AJ639" s="630" t="s">
        <v>3675</v>
      </c>
    </row>
    <row r="640" spans="2:36" hidden="1" x14ac:dyDescent="0.25">
      <c r="B640" s="602">
        <v>632</v>
      </c>
      <c r="C640" s="628" t="s">
        <v>3680</v>
      </c>
      <c r="D640" s="629" t="s">
        <v>6647</v>
      </c>
      <c r="E640" s="628" t="s">
        <v>3678</v>
      </c>
      <c r="F640" s="631" t="s">
        <v>3400</v>
      </c>
      <c r="G640" s="630">
        <v>8</v>
      </c>
      <c r="H640" s="618"/>
      <c r="I640" s="630" t="s">
        <v>2786</v>
      </c>
      <c r="J640" s="632"/>
      <c r="K640" s="602"/>
      <c r="L640" s="601"/>
      <c r="M640" s="601"/>
      <c r="N640" s="601"/>
      <c r="O640" s="616"/>
      <c r="P640" s="632"/>
      <c r="Q640" s="632"/>
      <c r="R640" s="632"/>
      <c r="S640" s="632"/>
      <c r="T640" s="632"/>
      <c r="U640" s="632"/>
      <c r="V640" s="632"/>
      <c r="W640" s="632"/>
      <c r="X640" s="632"/>
      <c r="Y640" s="632"/>
      <c r="Z640" s="632"/>
      <c r="AA640" s="632"/>
      <c r="AB640" s="632"/>
      <c r="AC640" s="632"/>
      <c r="AD640" s="632"/>
      <c r="AE640" s="632"/>
      <c r="AF640" s="632"/>
      <c r="AG640" s="632"/>
      <c r="AH640" s="632"/>
      <c r="AI640" s="632"/>
      <c r="AJ640" s="630" t="s">
        <v>3681</v>
      </c>
    </row>
    <row r="641" spans="2:36" ht="30" hidden="1" x14ac:dyDescent="0.25">
      <c r="B641" s="602">
        <v>633</v>
      </c>
      <c r="C641" s="628" t="s">
        <v>3686</v>
      </c>
      <c r="D641" s="629" t="s">
        <v>6648</v>
      </c>
      <c r="E641" s="628" t="s">
        <v>3684</v>
      </c>
      <c r="F641" s="631" t="s">
        <v>3400</v>
      </c>
      <c r="G641" s="630">
        <v>19.36</v>
      </c>
      <c r="H641" s="618"/>
      <c r="I641" s="630" t="s">
        <v>2776</v>
      </c>
      <c r="J641" s="632"/>
      <c r="K641" s="602"/>
      <c r="L641" s="601"/>
      <c r="M641" s="601"/>
      <c r="N641" s="601"/>
      <c r="O641" s="616"/>
      <c r="P641" s="632"/>
      <c r="Q641" s="632"/>
      <c r="R641" s="632"/>
      <c r="S641" s="632"/>
      <c r="T641" s="632"/>
      <c r="U641" s="632"/>
      <c r="V641" s="632"/>
      <c r="W641" s="632"/>
      <c r="X641" s="632"/>
      <c r="Y641" s="632"/>
      <c r="Z641" s="632"/>
      <c r="AA641" s="632"/>
      <c r="AB641" s="632"/>
      <c r="AC641" s="632"/>
      <c r="AD641" s="632"/>
      <c r="AE641" s="632"/>
      <c r="AF641" s="632"/>
      <c r="AG641" s="632"/>
      <c r="AH641" s="632"/>
      <c r="AI641" s="632"/>
      <c r="AJ641" s="630" t="s">
        <v>3687</v>
      </c>
    </row>
    <row r="642" spans="2:36" ht="30" hidden="1" x14ac:dyDescent="0.25">
      <c r="B642" s="602">
        <v>634</v>
      </c>
      <c r="C642" s="628" t="s">
        <v>3692</v>
      </c>
      <c r="D642" s="629" t="s">
        <v>6649</v>
      </c>
      <c r="E642" s="628" t="s">
        <v>3690</v>
      </c>
      <c r="F642" s="631" t="s">
        <v>3400</v>
      </c>
      <c r="G642" s="630">
        <v>27.6</v>
      </c>
      <c r="H642" s="618"/>
      <c r="I642" s="630" t="s">
        <v>2812</v>
      </c>
      <c r="J642" s="632"/>
      <c r="K642" s="602"/>
      <c r="L642" s="601"/>
      <c r="M642" s="601"/>
      <c r="N642" s="601"/>
      <c r="O642" s="616"/>
      <c r="P642" s="632"/>
      <c r="Q642" s="632"/>
      <c r="R642" s="632"/>
      <c r="S642" s="632"/>
      <c r="T642" s="632"/>
      <c r="U642" s="632"/>
      <c r="V642" s="632"/>
      <c r="W642" s="632"/>
      <c r="X642" s="632"/>
      <c r="Y642" s="632"/>
      <c r="Z642" s="632"/>
      <c r="AA642" s="632"/>
      <c r="AB642" s="632"/>
      <c r="AC642" s="632"/>
      <c r="AD642" s="632"/>
      <c r="AE642" s="632"/>
      <c r="AF642" s="632"/>
      <c r="AG642" s="632"/>
      <c r="AH642" s="632"/>
      <c r="AI642" s="632"/>
      <c r="AJ642" s="630" t="s">
        <v>3693</v>
      </c>
    </row>
    <row r="643" spans="2:36" ht="30" hidden="1" x14ac:dyDescent="0.25">
      <c r="B643" s="602">
        <v>635</v>
      </c>
      <c r="C643" s="628" t="s">
        <v>3698</v>
      </c>
      <c r="D643" s="629" t="s">
        <v>6650</v>
      </c>
      <c r="E643" s="628" t="s">
        <v>3696</v>
      </c>
      <c r="F643" s="631" t="s">
        <v>3400</v>
      </c>
      <c r="G643" s="630">
        <v>33</v>
      </c>
      <c r="H643" s="618"/>
      <c r="I643" s="630" t="s">
        <v>3364</v>
      </c>
      <c r="J643" s="632"/>
      <c r="K643" s="602"/>
      <c r="L643" s="601"/>
      <c r="M643" s="601"/>
      <c r="N643" s="601"/>
      <c r="O643" s="616"/>
      <c r="P643" s="632"/>
      <c r="Q643" s="632"/>
      <c r="R643" s="632"/>
      <c r="S643" s="632"/>
      <c r="T643" s="632"/>
      <c r="U643" s="632"/>
      <c r="V643" s="632"/>
      <c r="W643" s="632"/>
      <c r="X643" s="632"/>
      <c r="Y643" s="632"/>
      <c r="Z643" s="632"/>
      <c r="AA643" s="632"/>
      <c r="AB643" s="632"/>
      <c r="AC643" s="632"/>
      <c r="AD643" s="632"/>
      <c r="AE643" s="632"/>
      <c r="AF643" s="632"/>
      <c r="AG643" s="632"/>
      <c r="AH643" s="632"/>
      <c r="AI643" s="632"/>
      <c r="AJ643" s="630" t="s">
        <v>3699</v>
      </c>
    </row>
    <row r="644" spans="2:36" ht="30" hidden="1" x14ac:dyDescent="0.25">
      <c r="B644" s="602">
        <v>636</v>
      </c>
      <c r="C644" s="628" t="s">
        <v>3704</v>
      </c>
      <c r="D644" s="629" t="s">
        <v>6651</v>
      </c>
      <c r="E644" s="628" t="s">
        <v>3702</v>
      </c>
      <c r="F644" s="631" t="s">
        <v>3400</v>
      </c>
      <c r="G644" s="630">
        <v>1.1000000000000001</v>
      </c>
      <c r="H644" s="618"/>
      <c r="I644" s="630" t="s">
        <v>2793</v>
      </c>
      <c r="J644" s="632"/>
      <c r="K644" s="602"/>
      <c r="L644" s="601"/>
      <c r="M644" s="601"/>
      <c r="N644" s="601"/>
      <c r="O644" s="616"/>
      <c r="P644" s="632"/>
      <c r="Q644" s="632"/>
      <c r="R644" s="632"/>
      <c r="S644" s="632"/>
      <c r="T644" s="632"/>
      <c r="U644" s="632"/>
      <c r="V644" s="632"/>
      <c r="W644" s="632"/>
      <c r="X644" s="632"/>
      <c r="Y644" s="632"/>
      <c r="Z644" s="632"/>
      <c r="AA644" s="632"/>
      <c r="AB644" s="632"/>
      <c r="AC644" s="632"/>
      <c r="AD644" s="632"/>
      <c r="AE644" s="632"/>
      <c r="AF644" s="632"/>
      <c r="AG644" s="632"/>
      <c r="AH644" s="632"/>
      <c r="AI644" s="632"/>
      <c r="AJ644" s="630" t="s">
        <v>3705</v>
      </c>
    </row>
    <row r="645" spans="2:36" hidden="1" x14ac:dyDescent="0.25">
      <c r="B645" s="602">
        <v>637</v>
      </c>
      <c r="C645" s="628" t="s">
        <v>3710</v>
      </c>
      <c r="D645" s="629" t="s">
        <v>6652</v>
      </c>
      <c r="E645" s="628" t="s">
        <v>3708</v>
      </c>
      <c r="F645" s="631" t="s">
        <v>3400</v>
      </c>
      <c r="G645" s="630">
        <v>29.7</v>
      </c>
      <c r="H645" s="618"/>
      <c r="I645" s="630" t="s">
        <v>3714</v>
      </c>
      <c r="J645" s="632"/>
      <c r="K645" s="602"/>
      <c r="L645" s="601"/>
      <c r="M645" s="601"/>
      <c r="N645" s="601"/>
      <c r="O645" s="616"/>
      <c r="P645" s="632"/>
      <c r="Q645" s="632"/>
      <c r="R645" s="632"/>
      <c r="S645" s="632"/>
      <c r="T645" s="632"/>
      <c r="U645" s="632"/>
      <c r="V645" s="632"/>
      <c r="W645" s="632"/>
      <c r="X645" s="632"/>
      <c r="Y645" s="632"/>
      <c r="Z645" s="632"/>
      <c r="AA645" s="632"/>
      <c r="AB645" s="632"/>
      <c r="AC645" s="632"/>
      <c r="AD645" s="632"/>
      <c r="AE645" s="632"/>
      <c r="AF645" s="632"/>
      <c r="AG645" s="632"/>
      <c r="AH645" s="632"/>
      <c r="AI645" s="632"/>
      <c r="AJ645" s="630" t="s">
        <v>3711</v>
      </c>
    </row>
    <row r="646" spans="2:36" ht="30" hidden="1" x14ac:dyDescent="0.25">
      <c r="B646" s="602">
        <v>638</v>
      </c>
      <c r="C646" s="628" t="s">
        <v>3717</v>
      </c>
      <c r="D646" s="629" t="s">
        <v>6653</v>
      </c>
      <c r="E646" s="628" t="s">
        <v>3715</v>
      </c>
      <c r="F646" s="631" t="s">
        <v>3400</v>
      </c>
      <c r="G646" s="630">
        <v>1.1000000000000001</v>
      </c>
      <c r="H646" s="618"/>
      <c r="I646" s="630" t="s">
        <v>2855</v>
      </c>
      <c r="J646" s="632"/>
      <c r="K646" s="602"/>
      <c r="L646" s="601"/>
      <c r="M646" s="601"/>
      <c r="N646" s="601"/>
      <c r="O646" s="616"/>
      <c r="P646" s="632"/>
      <c r="Q646" s="632"/>
      <c r="R646" s="632"/>
      <c r="S646" s="632"/>
      <c r="T646" s="632"/>
      <c r="U646" s="632"/>
      <c r="V646" s="632"/>
      <c r="W646" s="632"/>
      <c r="X646" s="632"/>
      <c r="Y646" s="632"/>
      <c r="Z646" s="632"/>
      <c r="AA646" s="632"/>
      <c r="AB646" s="632"/>
      <c r="AC646" s="632"/>
      <c r="AD646" s="632"/>
      <c r="AE646" s="632"/>
      <c r="AF646" s="632"/>
      <c r="AG646" s="632"/>
      <c r="AH646" s="632"/>
      <c r="AI646" s="632"/>
      <c r="AJ646" s="630" t="s">
        <v>3718</v>
      </c>
    </row>
    <row r="647" spans="2:36" ht="30" hidden="1" x14ac:dyDescent="0.25">
      <c r="B647" s="602">
        <v>639</v>
      </c>
      <c r="C647" s="628" t="s">
        <v>3723</v>
      </c>
      <c r="D647" s="629" t="s">
        <v>6654</v>
      </c>
      <c r="E647" s="628" t="s">
        <v>3721</v>
      </c>
      <c r="F647" s="631" t="s">
        <v>3400</v>
      </c>
      <c r="G647" s="630">
        <v>13.5</v>
      </c>
      <c r="H647" s="618"/>
      <c r="I647" s="630" t="s">
        <v>3727</v>
      </c>
      <c r="J647" s="632"/>
      <c r="K647" s="602"/>
      <c r="L647" s="601"/>
      <c r="M647" s="601"/>
      <c r="N647" s="601"/>
      <c r="O647" s="616"/>
      <c r="P647" s="632"/>
      <c r="Q647" s="632"/>
      <c r="R647" s="632"/>
      <c r="S647" s="632"/>
      <c r="T647" s="632"/>
      <c r="U647" s="632"/>
      <c r="V647" s="632"/>
      <c r="W647" s="632"/>
      <c r="X647" s="632"/>
      <c r="Y647" s="632"/>
      <c r="Z647" s="632"/>
      <c r="AA647" s="632"/>
      <c r="AB647" s="632"/>
      <c r="AC647" s="632"/>
      <c r="AD647" s="632"/>
      <c r="AE647" s="632"/>
      <c r="AF647" s="632"/>
      <c r="AG647" s="632"/>
      <c r="AH647" s="632"/>
      <c r="AI647" s="632"/>
      <c r="AJ647" s="630" t="s">
        <v>3724</v>
      </c>
    </row>
    <row r="648" spans="2:36" ht="45" hidden="1" x14ac:dyDescent="0.25">
      <c r="B648" s="602">
        <v>640</v>
      </c>
      <c r="C648" s="628" t="s">
        <v>3730</v>
      </c>
      <c r="D648" s="629" t="s">
        <v>6655</v>
      </c>
      <c r="E648" s="628" t="s">
        <v>3728</v>
      </c>
      <c r="F648" s="631" t="s">
        <v>3400</v>
      </c>
      <c r="G648" s="630">
        <v>2.2799999999999998</v>
      </c>
      <c r="H648" s="618"/>
      <c r="I648" s="630" t="s">
        <v>3734</v>
      </c>
      <c r="J648" s="632"/>
      <c r="K648" s="602"/>
      <c r="L648" s="601"/>
      <c r="M648" s="601"/>
      <c r="N648" s="601"/>
      <c r="O648" s="616"/>
      <c r="P648" s="632"/>
      <c r="Q648" s="632"/>
      <c r="R648" s="632"/>
      <c r="S648" s="632"/>
      <c r="T648" s="632"/>
      <c r="U648" s="632"/>
      <c r="V648" s="632"/>
      <c r="W648" s="632"/>
      <c r="X648" s="632"/>
      <c r="Y648" s="632"/>
      <c r="Z648" s="632"/>
      <c r="AA648" s="632"/>
      <c r="AB648" s="632"/>
      <c r="AC648" s="632"/>
      <c r="AD648" s="632"/>
      <c r="AE648" s="632"/>
      <c r="AF648" s="632"/>
      <c r="AG648" s="632"/>
      <c r="AH648" s="632"/>
      <c r="AI648" s="632"/>
      <c r="AJ648" s="630" t="s">
        <v>3731</v>
      </c>
    </row>
    <row r="649" spans="2:36" hidden="1" x14ac:dyDescent="0.25">
      <c r="B649" s="602">
        <v>641</v>
      </c>
      <c r="C649" s="628" t="s">
        <v>3737</v>
      </c>
      <c r="D649" s="629" t="s">
        <v>6656</v>
      </c>
      <c r="E649" s="628" t="s">
        <v>3735</v>
      </c>
      <c r="F649" s="631" t="s">
        <v>3400</v>
      </c>
      <c r="G649" s="630">
        <v>1.6466700000000001</v>
      </c>
      <c r="H649" s="618"/>
      <c r="I649" s="630" t="s">
        <v>2786</v>
      </c>
      <c r="J649" s="632"/>
      <c r="K649" s="602"/>
      <c r="L649" s="601"/>
      <c r="M649" s="601"/>
      <c r="N649" s="601"/>
      <c r="O649" s="616"/>
      <c r="P649" s="632"/>
      <c r="Q649" s="632"/>
      <c r="R649" s="632"/>
      <c r="S649" s="632"/>
      <c r="T649" s="632"/>
      <c r="U649" s="632"/>
      <c r="V649" s="632"/>
      <c r="W649" s="632"/>
      <c r="X649" s="632"/>
      <c r="Y649" s="632"/>
      <c r="Z649" s="632"/>
      <c r="AA649" s="632"/>
      <c r="AB649" s="632"/>
      <c r="AC649" s="632"/>
      <c r="AD649" s="632"/>
      <c r="AE649" s="632"/>
      <c r="AF649" s="632"/>
      <c r="AG649" s="632"/>
      <c r="AH649" s="632"/>
      <c r="AI649" s="632"/>
      <c r="AJ649" s="630" t="s">
        <v>3738</v>
      </c>
    </row>
    <row r="650" spans="2:36" ht="30" hidden="1" x14ac:dyDescent="0.25">
      <c r="B650" s="602">
        <v>642</v>
      </c>
      <c r="C650" s="628" t="s">
        <v>3743</v>
      </c>
      <c r="D650" s="629" t="s">
        <v>6657</v>
      </c>
      <c r="E650" s="628" t="s">
        <v>3741</v>
      </c>
      <c r="F650" s="631" t="s">
        <v>3400</v>
      </c>
      <c r="G650" s="630">
        <v>14</v>
      </c>
      <c r="H650" s="618"/>
      <c r="I650" s="630" t="s">
        <v>3747</v>
      </c>
      <c r="J650" s="632"/>
      <c r="K650" s="602"/>
      <c r="L650" s="601"/>
      <c r="M650" s="601"/>
      <c r="N650" s="601"/>
      <c r="O650" s="616"/>
      <c r="P650" s="632"/>
      <c r="Q650" s="632"/>
      <c r="R650" s="632"/>
      <c r="S650" s="632"/>
      <c r="T650" s="632"/>
      <c r="U650" s="632"/>
      <c r="V650" s="632"/>
      <c r="W650" s="632"/>
      <c r="X650" s="632"/>
      <c r="Y650" s="632"/>
      <c r="Z650" s="632"/>
      <c r="AA650" s="632"/>
      <c r="AB650" s="632"/>
      <c r="AC650" s="632"/>
      <c r="AD650" s="632"/>
      <c r="AE650" s="632"/>
      <c r="AF650" s="632"/>
      <c r="AG650" s="632"/>
      <c r="AH650" s="632"/>
      <c r="AI650" s="632"/>
      <c r="AJ650" s="630" t="s">
        <v>3744</v>
      </c>
    </row>
    <row r="651" spans="2:36" hidden="1" x14ac:dyDescent="0.25">
      <c r="B651" s="602">
        <v>643</v>
      </c>
      <c r="C651" s="628" t="s">
        <v>3750</v>
      </c>
      <c r="D651" s="629" t="s">
        <v>6658</v>
      </c>
      <c r="E651" s="628" t="s">
        <v>3748</v>
      </c>
      <c r="F651" s="631" t="s">
        <v>3400</v>
      </c>
      <c r="G651" s="630">
        <v>10.8</v>
      </c>
      <c r="H651" s="618"/>
      <c r="I651" s="630" t="s">
        <v>2913</v>
      </c>
      <c r="J651" s="632"/>
      <c r="K651" s="602"/>
      <c r="L651" s="601"/>
      <c r="M651" s="601"/>
      <c r="N651" s="601"/>
      <c r="O651" s="616"/>
      <c r="P651" s="632"/>
      <c r="Q651" s="632"/>
      <c r="R651" s="632"/>
      <c r="S651" s="632"/>
      <c r="T651" s="632"/>
      <c r="U651" s="632"/>
      <c r="V651" s="632"/>
      <c r="W651" s="632"/>
      <c r="X651" s="632"/>
      <c r="Y651" s="632"/>
      <c r="Z651" s="632"/>
      <c r="AA651" s="632"/>
      <c r="AB651" s="632"/>
      <c r="AC651" s="632"/>
      <c r="AD651" s="632"/>
      <c r="AE651" s="632"/>
      <c r="AF651" s="632"/>
      <c r="AG651" s="632"/>
      <c r="AH651" s="632"/>
      <c r="AI651" s="632"/>
      <c r="AJ651" s="630" t="s">
        <v>3751</v>
      </c>
    </row>
    <row r="652" spans="2:36" hidden="1" x14ac:dyDescent="0.25">
      <c r="B652" s="602">
        <v>644</v>
      </c>
      <c r="C652" s="628" t="s">
        <v>3750</v>
      </c>
      <c r="D652" s="629" t="s">
        <v>6659</v>
      </c>
      <c r="E652" s="628" t="s">
        <v>3748</v>
      </c>
      <c r="F652" s="631" t="s">
        <v>3400</v>
      </c>
      <c r="G652" s="634"/>
      <c r="H652" s="618"/>
      <c r="I652" s="630" t="s">
        <v>2762</v>
      </c>
      <c r="J652" s="632"/>
      <c r="K652" s="602"/>
      <c r="L652" s="601"/>
      <c r="M652" s="601"/>
      <c r="N652" s="601"/>
      <c r="O652" s="616"/>
      <c r="P652" s="632"/>
      <c r="Q652" s="632"/>
      <c r="R652" s="632"/>
      <c r="S652" s="632"/>
      <c r="T652" s="632"/>
      <c r="U652" s="632"/>
      <c r="V652" s="632"/>
      <c r="W652" s="632"/>
      <c r="X652" s="632"/>
      <c r="Y652" s="632"/>
      <c r="Z652" s="632"/>
      <c r="AA652" s="632"/>
      <c r="AB652" s="632"/>
      <c r="AC652" s="632"/>
      <c r="AD652" s="632"/>
      <c r="AE652" s="632"/>
      <c r="AF652" s="632"/>
      <c r="AG652" s="632"/>
      <c r="AH652" s="632"/>
      <c r="AI652" s="632"/>
      <c r="AJ652" s="630" t="s">
        <v>3754</v>
      </c>
    </row>
    <row r="653" spans="2:36" hidden="1" x14ac:dyDescent="0.25">
      <c r="B653" s="602">
        <v>645</v>
      </c>
      <c r="C653" s="628" t="s">
        <v>3759</v>
      </c>
      <c r="D653" s="629" t="s">
        <v>6660</v>
      </c>
      <c r="E653" s="628" t="s">
        <v>3757</v>
      </c>
      <c r="F653" s="631" t="s">
        <v>3400</v>
      </c>
      <c r="G653" s="630">
        <v>24</v>
      </c>
      <c r="H653" s="618"/>
      <c r="I653" s="630" t="s">
        <v>2786</v>
      </c>
      <c r="J653" s="632"/>
      <c r="K653" s="602"/>
      <c r="L653" s="601"/>
      <c r="M653" s="601"/>
      <c r="N653" s="601"/>
      <c r="O653" s="616"/>
      <c r="P653" s="632"/>
      <c r="Q653" s="632"/>
      <c r="R653" s="632"/>
      <c r="S653" s="632"/>
      <c r="T653" s="632"/>
      <c r="U653" s="632"/>
      <c r="V653" s="632"/>
      <c r="W653" s="632"/>
      <c r="X653" s="632"/>
      <c r="Y653" s="632"/>
      <c r="Z653" s="632"/>
      <c r="AA653" s="632"/>
      <c r="AB653" s="632"/>
      <c r="AC653" s="632"/>
      <c r="AD653" s="632"/>
      <c r="AE653" s="632"/>
      <c r="AF653" s="632"/>
      <c r="AG653" s="632"/>
      <c r="AH653" s="632"/>
      <c r="AI653" s="632"/>
      <c r="AJ653" s="630" t="s">
        <v>3760</v>
      </c>
    </row>
    <row r="654" spans="2:36" hidden="1" x14ac:dyDescent="0.25">
      <c r="B654" s="602">
        <v>646</v>
      </c>
      <c r="C654" s="628" t="s">
        <v>3765</v>
      </c>
      <c r="D654" s="629" t="s">
        <v>6661</v>
      </c>
      <c r="E654" s="628" t="s">
        <v>3763</v>
      </c>
      <c r="F654" s="631" t="s">
        <v>3400</v>
      </c>
      <c r="G654" s="630">
        <v>14.3</v>
      </c>
      <c r="H654" s="618"/>
      <c r="I654" s="630" t="s">
        <v>3769</v>
      </c>
      <c r="J654" s="632"/>
      <c r="K654" s="602"/>
      <c r="L654" s="601"/>
      <c r="M654" s="601"/>
      <c r="N654" s="601"/>
      <c r="O654" s="616"/>
      <c r="P654" s="632"/>
      <c r="Q654" s="632"/>
      <c r="R654" s="632"/>
      <c r="S654" s="632"/>
      <c r="T654" s="632"/>
      <c r="U654" s="632"/>
      <c r="V654" s="632"/>
      <c r="W654" s="632"/>
      <c r="X654" s="632"/>
      <c r="Y654" s="632"/>
      <c r="Z654" s="632"/>
      <c r="AA654" s="632"/>
      <c r="AB654" s="632"/>
      <c r="AC654" s="632"/>
      <c r="AD654" s="632"/>
      <c r="AE654" s="632"/>
      <c r="AF654" s="632"/>
      <c r="AG654" s="632"/>
      <c r="AH654" s="632"/>
      <c r="AI654" s="632"/>
      <c r="AJ654" s="630" t="s">
        <v>3766</v>
      </c>
    </row>
    <row r="655" spans="2:36" ht="60" hidden="1" x14ac:dyDescent="0.25">
      <c r="B655" s="602">
        <v>647</v>
      </c>
      <c r="C655" s="628" t="s">
        <v>3772</v>
      </c>
      <c r="D655" s="629" t="s">
        <v>6662</v>
      </c>
      <c r="E655" s="628" t="s">
        <v>3770</v>
      </c>
      <c r="F655" s="631" t="s">
        <v>3400</v>
      </c>
      <c r="G655" s="630">
        <v>1.52</v>
      </c>
      <c r="H655" s="618"/>
      <c r="I655" s="630" t="s">
        <v>3776</v>
      </c>
      <c r="J655" s="632"/>
      <c r="K655" s="602"/>
      <c r="L655" s="601"/>
      <c r="M655" s="601"/>
      <c r="N655" s="601"/>
      <c r="O655" s="616"/>
      <c r="P655" s="632"/>
      <c r="Q655" s="632"/>
      <c r="R655" s="632"/>
      <c r="S655" s="632"/>
      <c r="T655" s="632"/>
      <c r="U655" s="632"/>
      <c r="V655" s="632"/>
      <c r="W655" s="632"/>
      <c r="X655" s="632"/>
      <c r="Y655" s="632"/>
      <c r="Z655" s="632"/>
      <c r="AA655" s="632"/>
      <c r="AB655" s="632"/>
      <c r="AC655" s="632"/>
      <c r="AD655" s="632"/>
      <c r="AE655" s="632"/>
      <c r="AF655" s="632"/>
      <c r="AG655" s="632"/>
      <c r="AH655" s="632"/>
      <c r="AI655" s="632"/>
      <c r="AJ655" s="630" t="s">
        <v>3773</v>
      </c>
    </row>
    <row r="656" spans="2:36" ht="30" hidden="1" x14ac:dyDescent="0.25">
      <c r="B656" s="602">
        <v>648</v>
      </c>
      <c r="C656" s="628" t="s">
        <v>3779</v>
      </c>
      <c r="D656" s="629" t="s">
        <v>6663</v>
      </c>
      <c r="E656" s="628" t="s">
        <v>3777</v>
      </c>
      <c r="F656" s="631" t="s">
        <v>3400</v>
      </c>
      <c r="G656" s="630">
        <v>8</v>
      </c>
      <c r="H656" s="618"/>
      <c r="I656" s="630" t="s">
        <v>2771</v>
      </c>
      <c r="J656" s="632"/>
      <c r="K656" s="602"/>
      <c r="L656" s="601"/>
      <c r="M656" s="601"/>
      <c r="N656" s="601"/>
      <c r="O656" s="616"/>
      <c r="P656" s="632"/>
      <c r="Q656" s="632"/>
      <c r="R656" s="632"/>
      <c r="S656" s="632"/>
      <c r="T656" s="632"/>
      <c r="U656" s="632"/>
      <c r="V656" s="632"/>
      <c r="W656" s="632"/>
      <c r="X656" s="632"/>
      <c r="Y656" s="632"/>
      <c r="Z656" s="632"/>
      <c r="AA656" s="632"/>
      <c r="AB656" s="632"/>
      <c r="AC656" s="632"/>
      <c r="AD656" s="632"/>
      <c r="AE656" s="632"/>
      <c r="AF656" s="632"/>
      <c r="AG656" s="632"/>
      <c r="AH656" s="632"/>
      <c r="AI656" s="632"/>
      <c r="AJ656" s="630" t="s">
        <v>3780</v>
      </c>
    </row>
    <row r="657" spans="2:36" ht="45" hidden="1" x14ac:dyDescent="0.25">
      <c r="B657" s="602">
        <v>649</v>
      </c>
      <c r="C657" s="628" t="s">
        <v>3785</v>
      </c>
      <c r="D657" s="629" t="s">
        <v>6664</v>
      </c>
      <c r="E657" s="628" t="s">
        <v>3783</v>
      </c>
      <c r="F657" s="631" t="s">
        <v>3400</v>
      </c>
      <c r="G657" s="630">
        <v>1.77</v>
      </c>
      <c r="H657" s="618"/>
      <c r="I657" s="630" t="s">
        <v>3789</v>
      </c>
      <c r="J657" s="632"/>
      <c r="K657" s="602"/>
      <c r="L657" s="601"/>
      <c r="M657" s="601"/>
      <c r="N657" s="601"/>
      <c r="O657" s="616"/>
      <c r="P657" s="632"/>
      <c r="Q657" s="632"/>
      <c r="R657" s="632"/>
      <c r="S657" s="632"/>
      <c r="T657" s="632"/>
      <c r="U657" s="632"/>
      <c r="V657" s="632"/>
      <c r="W657" s="632"/>
      <c r="X657" s="632"/>
      <c r="Y657" s="632"/>
      <c r="Z657" s="632"/>
      <c r="AA657" s="632"/>
      <c r="AB657" s="632"/>
      <c r="AC657" s="632"/>
      <c r="AD657" s="632"/>
      <c r="AE657" s="632"/>
      <c r="AF657" s="632"/>
      <c r="AG657" s="632"/>
      <c r="AH657" s="632"/>
      <c r="AI657" s="632"/>
      <c r="AJ657" s="630" t="s">
        <v>3786</v>
      </c>
    </row>
    <row r="658" spans="2:36" ht="30" hidden="1" x14ac:dyDescent="0.25">
      <c r="B658" s="602">
        <v>650</v>
      </c>
      <c r="C658" s="628" t="s">
        <v>3792</v>
      </c>
      <c r="D658" s="629" t="s">
        <v>6665</v>
      </c>
      <c r="E658" s="628" t="s">
        <v>3790</v>
      </c>
      <c r="F658" s="631" t="s">
        <v>3400</v>
      </c>
      <c r="G658" s="630">
        <v>8</v>
      </c>
      <c r="H658" s="618"/>
      <c r="I658" s="630" t="s">
        <v>2786</v>
      </c>
      <c r="J658" s="632"/>
      <c r="K658" s="602"/>
      <c r="L658" s="601"/>
      <c r="M658" s="601"/>
      <c r="N658" s="601"/>
      <c r="O658" s="616"/>
      <c r="P658" s="632"/>
      <c r="Q658" s="632"/>
      <c r="R658" s="632"/>
      <c r="S658" s="632"/>
      <c r="T658" s="632"/>
      <c r="U658" s="632"/>
      <c r="V658" s="632"/>
      <c r="W658" s="632"/>
      <c r="X658" s="632"/>
      <c r="Y658" s="632"/>
      <c r="Z658" s="632"/>
      <c r="AA658" s="632"/>
      <c r="AB658" s="632"/>
      <c r="AC658" s="632"/>
      <c r="AD658" s="632"/>
      <c r="AE658" s="632"/>
      <c r="AF658" s="632"/>
      <c r="AG658" s="632"/>
      <c r="AH658" s="632"/>
      <c r="AI658" s="632"/>
      <c r="AJ658" s="630" t="s">
        <v>3793</v>
      </c>
    </row>
    <row r="659" spans="2:36" ht="30" hidden="1" x14ac:dyDescent="0.25">
      <c r="B659" s="602">
        <v>651</v>
      </c>
      <c r="C659" s="628" t="s">
        <v>3798</v>
      </c>
      <c r="D659" s="629" t="s">
        <v>6666</v>
      </c>
      <c r="E659" s="628" t="s">
        <v>3796</v>
      </c>
      <c r="F659" s="631" t="s">
        <v>3400</v>
      </c>
      <c r="G659" s="630">
        <v>9.9</v>
      </c>
      <c r="H659" s="618"/>
      <c r="I659" s="630" t="s">
        <v>2812</v>
      </c>
      <c r="J659" s="632"/>
      <c r="K659" s="602"/>
      <c r="L659" s="601"/>
      <c r="M659" s="601"/>
      <c r="N659" s="601"/>
      <c r="O659" s="616"/>
      <c r="P659" s="632"/>
      <c r="Q659" s="632"/>
      <c r="R659" s="632"/>
      <c r="S659" s="632"/>
      <c r="T659" s="632"/>
      <c r="U659" s="632"/>
      <c r="V659" s="632"/>
      <c r="W659" s="632"/>
      <c r="X659" s="632"/>
      <c r="Y659" s="632"/>
      <c r="Z659" s="632"/>
      <c r="AA659" s="632"/>
      <c r="AB659" s="632"/>
      <c r="AC659" s="632"/>
      <c r="AD659" s="632"/>
      <c r="AE659" s="632"/>
      <c r="AF659" s="632"/>
      <c r="AG659" s="632"/>
      <c r="AH659" s="632"/>
      <c r="AI659" s="632"/>
      <c r="AJ659" s="630" t="s">
        <v>3799</v>
      </c>
    </row>
    <row r="660" spans="2:36" hidden="1" x14ac:dyDescent="0.25">
      <c r="B660" s="602">
        <v>652</v>
      </c>
      <c r="C660" s="628" t="s">
        <v>3804</v>
      </c>
      <c r="D660" s="629" t="s">
        <v>6667</v>
      </c>
      <c r="E660" s="628" t="s">
        <v>3802</v>
      </c>
      <c r="F660" s="631" t="s">
        <v>3400</v>
      </c>
      <c r="G660" s="630">
        <v>8</v>
      </c>
      <c r="H660" s="618"/>
      <c r="I660" s="630" t="s">
        <v>2786</v>
      </c>
      <c r="J660" s="632"/>
      <c r="K660" s="602"/>
      <c r="L660" s="601"/>
      <c r="M660" s="601"/>
      <c r="N660" s="601"/>
      <c r="O660" s="616"/>
      <c r="P660" s="632"/>
      <c r="Q660" s="632"/>
      <c r="R660" s="632"/>
      <c r="S660" s="632"/>
      <c r="T660" s="632"/>
      <c r="U660" s="632"/>
      <c r="V660" s="632"/>
      <c r="W660" s="632"/>
      <c r="X660" s="632"/>
      <c r="Y660" s="632"/>
      <c r="Z660" s="632"/>
      <c r="AA660" s="632"/>
      <c r="AB660" s="632"/>
      <c r="AC660" s="632"/>
      <c r="AD660" s="632"/>
      <c r="AE660" s="632"/>
      <c r="AF660" s="632"/>
      <c r="AG660" s="632"/>
      <c r="AH660" s="632"/>
      <c r="AI660" s="632"/>
      <c r="AJ660" s="630" t="s">
        <v>3805</v>
      </c>
    </row>
    <row r="661" spans="2:36" ht="30" hidden="1" x14ac:dyDescent="0.25">
      <c r="B661" s="602">
        <v>653</v>
      </c>
      <c r="C661" s="628" t="s">
        <v>3810</v>
      </c>
      <c r="D661" s="629" t="s">
        <v>6668</v>
      </c>
      <c r="E661" s="628" t="s">
        <v>3808</v>
      </c>
      <c r="F661" s="631" t="s">
        <v>3400</v>
      </c>
      <c r="G661" s="630">
        <v>16</v>
      </c>
      <c r="H661" s="618"/>
      <c r="I661" s="630" t="s">
        <v>2786</v>
      </c>
      <c r="J661" s="632"/>
      <c r="K661" s="602"/>
      <c r="L661" s="601"/>
      <c r="M661" s="601"/>
      <c r="N661" s="601"/>
      <c r="O661" s="616"/>
      <c r="P661" s="632"/>
      <c r="Q661" s="632"/>
      <c r="R661" s="632"/>
      <c r="S661" s="632"/>
      <c r="T661" s="632"/>
      <c r="U661" s="632"/>
      <c r="V661" s="632"/>
      <c r="W661" s="632"/>
      <c r="X661" s="632"/>
      <c r="Y661" s="632"/>
      <c r="Z661" s="632"/>
      <c r="AA661" s="632"/>
      <c r="AB661" s="632"/>
      <c r="AC661" s="632"/>
      <c r="AD661" s="632"/>
      <c r="AE661" s="632"/>
      <c r="AF661" s="632"/>
      <c r="AG661" s="632"/>
      <c r="AH661" s="632"/>
      <c r="AI661" s="632"/>
      <c r="AJ661" s="630" t="s">
        <v>3811</v>
      </c>
    </row>
    <row r="662" spans="2:36" ht="30" hidden="1" x14ac:dyDescent="0.25">
      <c r="B662" s="602">
        <v>654</v>
      </c>
      <c r="C662" s="628" t="s">
        <v>3816</v>
      </c>
      <c r="D662" s="629" t="s">
        <v>6669</v>
      </c>
      <c r="E662" s="628" t="s">
        <v>3814</v>
      </c>
      <c r="F662" s="631" t="s">
        <v>3400</v>
      </c>
      <c r="G662" s="630">
        <v>16</v>
      </c>
      <c r="H662" s="618"/>
      <c r="I662" s="630" t="s">
        <v>2786</v>
      </c>
      <c r="J662" s="632"/>
      <c r="K662" s="602"/>
      <c r="L662" s="601"/>
      <c r="M662" s="601"/>
      <c r="N662" s="601"/>
      <c r="O662" s="616"/>
      <c r="P662" s="632"/>
      <c r="Q662" s="632"/>
      <c r="R662" s="632"/>
      <c r="S662" s="632"/>
      <c r="T662" s="632"/>
      <c r="U662" s="632"/>
      <c r="V662" s="632"/>
      <c r="W662" s="632"/>
      <c r="X662" s="632"/>
      <c r="Y662" s="632"/>
      <c r="Z662" s="632"/>
      <c r="AA662" s="632"/>
      <c r="AB662" s="632"/>
      <c r="AC662" s="632"/>
      <c r="AD662" s="632"/>
      <c r="AE662" s="632"/>
      <c r="AF662" s="632"/>
      <c r="AG662" s="632"/>
      <c r="AH662" s="632"/>
      <c r="AI662" s="632"/>
      <c r="AJ662" s="630" t="s">
        <v>3817</v>
      </c>
    </row>
    <row r="663" spans="2:36" ht="30" hidden="1" x14ac:dyDescent="0.25">
      <c r="B663" s="602">
        <v>655</v>
      </c>
      <c r="C663" s="628" t="s">
        <v>3822</v>
      </c>
      <c r="D663" s="629" t="s">
        <v>6670</v>
      </c>
      <c r="E663" s="628" t="s">
        <v>3820</v>
      </c>
      <c r="F663" s="631" t="s">
        <v>3400</v>
      </c>
      <c r="G663" s="630">
        <v>8</v>
      </c>
      <c r="H663" s="618"/>
      <c r="I663" s="630" t="s">
        <v>2786</v>
      </c>
      <c r="J663" s="632"/>
      <c r="K663" s="602"/>
      <c r="L663" s="601"/>
      <c r="M663" s="601"/>
      <c r="N663" s="601"/>
      <c r="O663" s="616"/>
      <c r="P663" s="632"/>
      <c r="Q663" s="632"/>
      <c r="R663" s="632"/>
      <c r="S663" s="632"/>
      <c r="T663" s="632"/>
      <c r="U663" s="632"/>
      <c r="V663" s="632"/>
      <c r="W663" s="632"/>
      <c r="X663" s="632"/>
      <c r="Y663" s="632"/>
      <c r="Z663" s="632"/>
      <c r="AA663" s="632"/>
      <c r="AB663" s="632"/>
      <c r="AC663" s="632"/>
      <c r="AD663" s="632"/>
      <c r="AE663" s="632"/>
      <c r="AF663" s="632"/>
      <c r="AG663" s="632"/>
      <c r="AH663" s="632"/>
      <c r="AI663" s="632"/>
      <c r="AJ663" s="630" t="s">
        <v>3823</v>
      </c>
    </row>
    <row r="664" spans="2:36" hidden="1" x14ac:dyDescent="0.25">
      <c r="B664" s="602">
        <v>656</v>
      </c>
      <c r="C664" s="628" t="s">
        <v>3827</v>
      </c>
      <c r="D664" s="629" t="s">
        <v>6671</v>
      </c>
      <c r="E664" s="628" t="s">
        <v>3825</v>
      </c>
      <c r="F664" s="631" t="s">
        <v>3400</v>
      </c>
      <c r="G664" s="630">
        <v>4</v>
      </c>
      <c r="H664" s="618"/>
      <c r="I664" s="630" t="s">
        <v>2786</v>
      </c>
      <c r="J664" s="632"/>
      <c r="K664" s="602"/>
      <c r="L664" s="601"/>
      <c r="M664" s="601"/>
      <c r="N664" s="601"/>
      <c r="O664" s="616"/>
      <c r="P664" s="632"/>
      <c r="Q664" s="632"/>
      <c r="R664" s="632"/>
      <c r="S664" s="632"/>
      <c r="T664" s="632"/>
      <c r="U664" s="632"/>
      <c r="V664" s="632"/>
      <c r="W664" s="632"/>
      <c r="X664" s="632"/>
      <c r="Y664" s="632"/>
      <c r="Z664" s="632"/>
      <c r="AA664" s="632"/>
      <c r="AB664" s="632"/>
      <c r="AC664" s="632"/>
      <c r="AD664" s="632"/>
      <c r="AE664" s="632"/>
      <c r="AF664" s="632"/>
      <c r="AG664" s="632"/>
      <c r="AH664" s="632"/>
      <c r="AI664" s="632"/>
      <c r="AJ664" s="630" t="s">
        <v>3828</v>
      </c>
    </row>
    <row r="665" spans="2:36" hidden="1" x14ac:dyDescent="0.25">
      <c r="B665" s="602">
        <v>657</v>
      </c>
      <c r="C665" s="628" t="s">
        <v>3833</v>
      </c>
      <c r="D665" s="629" t="s">
        <v>6672</v>
      </c>
      <c r="E665" s="628" t="s">
        <v>3831</v>
      </c>
      <c r="F665" s="631" t="s">
        <v>3400</v>
      </c>
      <c r="G665" s="630">
        <v>8</v>
      </c>
      <c r="H665" s="618"/>
      <c r="I665" s="630" t="s">
        <v>2786</v>
      </c>
      <c r="J665" s="632"/>
      <c r="K665" s="602"/>
      <c r="L665" s="601"/>
      <c r="M665" s="601"/>
      <c r="N665" s="601"/>
      <c r="O665" s="616"/>
      <c r="P665" s="632"/>
      <c r="Q665" s="632"/>
      <c r="R665" s="632"/>
      <c r="S665" s="632"/>
      <c r="T665" s="632"/>
      <c r="U665" s="632"/>
      <c r="V665" s="632"/>
      <c r="W665" s="632"/>
      <c r="X665" s="632"/>
      <c r="Y665" s="632"/>
      <c r="Z665" s="632"/>
      <c r="AA665" s="632"/>
      <c r="AB665" s="632"/>
      <c r="AC665" s="632"/>
      <c r="AD665" s="632"/>
      <c r="AE665" s="632"/>
      <c r="AF665" s="632"/>
      <c r="AG665" s="632"/>
      <c r="AH665" s="632"/>
      <c r="AI665" s="632"/>
      <c r="AJ665" s="630" t="s">
        <v>3834</v>
      </c>
    </row>
    <row r="666" spans="2:36" ht="30" hidden="1" x14ac:dyDescent="0.25">
      <c r="B666" s="602">
        <v>658</v>
      </c>
      <c r="C666" s="628" t="s">
        <v>3838</v>
      </c>
      <c r="D666" s="629" t="s">
        <v>6673</v>
      </c>
      <c r="E666" s="628" t="s">
        <v>3831</v>
      </c>
      <c r="F666" s="631" t="s">
        <v>3400</v>
      </c>
      <c r="G666" s="630">
        <v>24</v>
      </c>
      <c r="H666" s="618"/>
      <c r="I666" s="630" t="s">
        <v>2786</v>
      </c>
      <c r="J666" s="632"/>
      <c r="K666" s="602"/>
      <c r="L666" s="601"/>
      <c r="M666" s="601"/>
      <c r="N666" s="601"/>
      <c r="O666" s="616"/>
      <c r="P666" s="632"/>
      <c r="Q666" s="632"/>
      <c r="R666" s="632"/>
      <c r="S666" s="632"/>
      <c r="T666" s="632"/>
      <c r="U666" s="632"/>
      <c r="V666" s="632"/>
      <c r="W666" s="632"/>
      <c r="X666" s="632"/>
      <c r="Y666" s="632"/>
      <c r="Z666" s="632"/>
      <c r="AA666" s="632"/>
      <c r="AB666" s="632"/>
      <c r="AC666" s="632"/>
      <c r="AD666" s="632"/>
      <c r="AE666" s="632"/>
      <c r="AF666" s="632"/>
      <c r="AG666" s="632"/>
      <c r="AH666" s="632"/>
      <c r="AI666" s="632"/>
      <c r="AJ666" s="630" t="s">
        <v>3839</v>
      </c>
    </row>
    <row r="667" spans="2:36" ht="30" hidden="1" x14ac:dyDescent="0.25">
      <c r="B667" s="602">
        <v>659</v>
      </c>
      <c r="C667" s="628" t="s">
        <v>3842</v>
      </c>
      <c r="D667" s="629" t="s">
        <v>6674</v>
      </c>
      <c r="E667" s="628" t="s">
        <v>3831</v>
      </c>
      <c r="F667" s="631" t="s">
        <v>3400</v>
      </c>
      <c r="G667" s="634"/>
      <c r="H667" s="618"/>
      <c r="I667" s="630" t="s">
        <v>2786</v>
      </c>
      <c r="J667" s="632"/>
      <c r="K667" s="602"/>
      <c r="L667" s="601"/>
      <c r="M667" s="601"/>
      <c r="N667" s="601"/>
      <c r="O667" s="616"/>
      <c r="P667" s="632"/>
      <c r="Q667" s="632"/>
      <c r="R667" s="632"/>
      <c r="S667" s="632"/>
      <c r="T667" s="632"/>
      <c r="U667" s="632"/>
      <c r="V667" s="632"/>
      <c r="W667" s="632"/>
      <c r="X667" s="632"/>
      <c r="Y667" s="632"/>
      <c r="Z667" s="632"/>
      <c r="AA667" s="632"/>
      <c r="AB667" s="632"/>
      <c r="AC667" s="632"/>
      <c r="AD667" s="632"/>
      <c r="AE667" s="632"/>
      <c r="AF667" s="632"/>
      <c r="AG667" s="632"/>
      <c r="AH667" s="632"/>
      <c r="AI667" s="632"/>
      <c r="AJ667" s="630" t="s">
        <v>3843</v>
      </c>
    </row>
    <row r="668" spans="2:36" ht="30" hidden="1" x14ac:dyDescent="0.25">
      <c r="B668" s="602">
        <v>660</v>
      </c>
      <c r="C668" s="628" t="s">
        <v>3848</v>
      </c>
      <c r="D668" s="629" t="s">
        <v>6675</v>
      </c>
      <c r="E668" s="628" t="s">
        <v>3846</v>
      </c>
      <c r="F668" s="631" t="s">
        <v>3400</v>
      </c>
      <c r="G668" s="630">
        <v>6.21</v>
      </c>
      <c r="H668" s="618"/>
      <c r="I668" s="630" t="s">
        <v>2812</v>
      </c>
      <c r="J668" s="632"/>
      <c r="K668" s="602"/>
      <c r="L668" s="601"/>
      <c r="M668" s="601"/>
      <c r="N668" s="601"/>
      <c r="O668" s="616"/>
      <c r="P668" s="632"/>
      <c r="Q668" s="632"/>
      <c r="R668" s="632"/>
      <c r="S668" s="632"/>
      <c r="T668" s="632"/>
      <c r="U668" s="632"/>
      <c r="V668" s="632"/>
      <c r="W668" s="632"/>
      <c r="X668" s="632"/>
      <c r="Y668" s="632"/>
      <c r="Z668" s="632"/>
      <c r="AA668" s="632"/>
      <c r="AB668" s="632"/>
      <c r="AC668" s="632"/>
      <c r="AD668" s="632"/>
      <c r="AE668" s="632"/>
      <c r="AF668" s="632"/>
      <c r="AG668" s="632"/>
      <c r="AH668" s="632"/>
      <c r="AI668" s="632"/>
      <c r="AJ668" s="630" t="s">
        <v>3849</v>
      </c>
    </row>
    <row r="669" spans="2:36" ht="30" hidden="1" x14ac:dyDescent="0.25">
      <c r="B669" s="602">
        <v>661</v>
      </c>
      <c r="C669" s="628" t="s">
        <v>3854</v>
      </c>
      <c r="D669" s="629" t="s">
        <v>6676</v>
      </c>
      <c r="E669" s="628" t="s">
        <v>3852</v>
      </c>
      <c r="F669" s="631" t="s">
        <v>3400</v>
      </c>
      <c r="G669" s="630">
        <v>9.68</v>
      </c>
      <c r="H669" s="618"/>
      <c r="I669" s="630" t="s">
        <v>2820</v>
      </c>
      <c r="J669" s="632"/>
      <c r="K669" s="602"/>
      <c r="L669" s="601"/>
      <c r="M669" s="601"/>
      <c r="N669" s="601"/>
      <c r="O669" s="616"/>
      <c r="P669" s="632"/>
      <c r="Q669" s="632"/>
      <c r="R669" s="632"/>
      <c r="S669" s="632"/>
      <c r="T669" s="632"/>
      <c r="U669" s="632"/>
      <c r="V669" s="632"/>
      <c r="W669" s="632"/>
      <c r="X669" s="632"/>
      <c r="Y669" s="632"/>
      <c r="Z669" s="632"/>
      <c r="AA669" s="632"/>
      <c r="AB669" s="632"/>
      <c r="AC669" s="632"/>
      <c r="AD669" s="632"/>
      <c r="AE669" s="632"/>
      <c r="AF669" s="632"/>
      <c r="AG669" s="632"/>
      <c r="AH669" s="632"/>
      <c r="AI669" s="632"/>
      <c r="AJ669" s="630" t="s">
        <v>3855</v>
      </c>
    </row>
    <row r="670" spans="2:36" ht="30" hidden="1" x14ac:dyDescent="0.25">
      <c r="B670" s="602">
        <v>662</v>
      </c>
      <c r="C670" s="628" t="s">
        <v>3860</v>
      </c>
      <c r="D670" s="629" t="s">
        <v>6677</v>
      </c>
      <c r="E670" s="628" t="s">
        <v>3858</v>
      </c>
      <c r="F670" s="631" t="s">
        <v>3400</v>
      </c>
      <c r="G670" s="634"/>
      <c r="H670" s="618"/>
      <c r="I670" s="630" t="s">
        <v>2786</v>
      </c>
      <c r="J670" s="632"/>
      <c r="K670" s="602"/>
      <c r="L670" s="601"/>
      <c r="M670" s="601"/>
      <c r="N670" s="601"/>
      <c r="O670" s="616"/>
      <c r="P670" s="632"/>
      <c r="Q670" s="632"/>
      <c r="R670" s="632"/>
      <c r="S670" s="632"/>
      <c r="T670" s="632"/>
      <c r="U670" s="632"/>
      <c r="V670" s="632"/>
      <c r="W670" s="632"/>
      <c r="X670" s="632"/>
      <c r="Y670" s="632"/>
      <c r="Z670" s="632"/>
      <c r="AA670" s="632"/>
      <c r="AB670" s="632"/>
      <c r="AC670" s="632"/>
      <c r="AD670" s="632"/>
      <c r="AE670" s="632"/>
      <c r="AF670" s="632"/>
      <c r="AG670" s="632"/>
      <c r="AH670" s="632"/>
      <c r="AI670" s="632"/>
      <c r="AJ670" s="630" t="s">
        <v>3861</v>
      </c>
    </row>
    <row r="671" spans="2:36" ht="30" hidden="1" x14ac:dyDescent="0.25">
      <c r="B671" s="602">
        <v>663</v>
      </c>
      <c r="C671" s="628" t="s">
        <v>3866</v>
      </c>
      <c r="D671" s="629" t="s">
        <v>6678</v>
      </c>
      <c r="E671" s="628" t="s">
        <v>3864</v>
      </c>
      <c r="F671" s="631" t="s">
        <v>3400</v>
      </c>
      <c r="G671" s="630">
        <v>8</v>
      </c>
      <c r="H671" s="618"/>
      <c r="I671" s="630" t="s">
        <v>2753</v>
      </c>
      <c r="J671" s="632"/>
      <c r="K671" s="602"/>
      <c r="L671" s="601"/>
      <c r="M671" s="601"/>
      <c r="N671" s="601"/>
      <c r="O671" s="616"/>
      <c r="P671" s="632"/>
      <c r="Q671" s="632"/>
      <c r="R671" s="632"/>
      <c r="S671" s="632"/>
      <c r="T671" s="632"/>
      <c r="U671" s="632"/>
      <c r="V671" s="632"/>
      <c r="W671" s="632"/>
      <c r="X671" s="632"/>
      <c r="Y671" s="632"/>
      <c r="Z671" s="632"/>
      <c r="AA671" s="632"/>
      <c r="AB671" s="632"/>
      <c r="AC671" s="632"/>
      <c r="AD671" s="632"/>
      <c r="AE671" s="632"/>
      <c r="AF671" s="632"/>
      <c r="AG671" s="632"/>
      <c r="AH671" s="632"/>
      <c r="AI671" s="632"/>
      <c r="AJ671" s="630" t="s">
        <v>3867</v>
      </c>
    </row>
    <row r="672" spans="2:36" hidden="1" x14ac:dyDescent="0.25">
      <c r="B672" s="602">
        <v>664</v>
      </c>
      <c r="C672" s="628" t="s">
        <v>3870</v>
      </c>
      <c r="D672" s="629" t="s">
        <v>6679</v>
      </c>
      <c r="E672" s="628" t="s">
        <v>3864</v>
      </c>
      <c r="F672" s="631" t="s">
        <v>3400</v>
      </c>
      <c r="G672" s="630">
        <v>19.2</v>
      </c>
      <c r="H672" s="618"/>
      <c r="I672" s="630" t="s">
        <v>3490</v>
      </c>
      <c r="J672" s="632"/>
      <c r="K672" s="602"/>
      <c r="L672" s="601"/>
      <c r="M672" s="601"/>
      <c r="N672" s="601"/>
      <c r="O672" s="616"/>
      <c r="P672" s="632"/>
      <c r="Q672" s="632"/>
      <c r="R672" s="632"/>
      <c r="S672" s="632"/>
      <c r="T672" s="632"/>
      <c r="U672" s="632"/>
      <c r="V672" s="632"/>
      <c r="W672" s="632"/>
      <c r="X672" s="632"/>
      <c r="Y672" s="632"/>
      <c r="Z672" s="632"/>
      <c r="AA672" s="632"/>
      <c r="AB672" s="632"/>
      <c r="AC672" s="632"/>
      <c r="AD672" s="632"/>
      <c r="AE672" s="632"/>
      <c r="AF672" s="632"/>
      <c r="AG672" s="632"/>
      <c r="AH672" s="632"/>
      <c r="AI672" s="632"/>
      <c r="AJ672" s="630" t="s">
        <v>3871</v>
      </c>
    </row>
    <row r="673" spans="2:36" ht="30" hidden="1" x14ac:dyDescent="0.25">
      <c r="B673" s="602">
        <v>665</v>
      </c>
      <c r="C673" s="628" t="s">
        <v>3876</v>
      </c>
      <c r="D673" s="629" t="s">
        <v>6680</v>
      </c>
      <c r="E673" s="628" t="s">
        <v>3874</v>
      </c>
      <c r="F673" s="631" t="s">
        <v>3400</v>
      </c>
      <c r="G673" s="630">
        <v>8</v>
      </c>
      <c r="H673" s="618"/>
      <c r="I673" s="630" t="s">
        <v>2786</v>
      </c>
      <c r="J673" s="632"/>
      <c r="K673" s="602"/>
      <c r="L673" s="601"/>
      <c r="M673" s="601"/>
      <c r="N673" s="601"/>
      <c r="O673" s="616"/>
      <c r="P673" s="632"/>
      <c r="Q673" s="632"/>
      <c r="R673" s="632"/>
      <c r="S673" s="632"/>
      <c r="T673" s="632"/>
      <c r="U673" s="632"/>
      <c r="V673" s="632"/>
      <c r="W673" s="632"/>
      <c r="X673" s="632"/>
      <c r="Y673" s="632"/>
      <c r="Z673" s="632"/>
      <c r="AA673" s="632"/>
      <c r="AB673" s="632"/>
      <c r="AC673" s="632"/>
      <c r="AD673" s="632"/>
      <c r="AE673" s="632"/>
      <c r="AF673" s="632"/>
      <c r="AG673" s="632"/>
      <c r="AH673" s="632"/>
      <c r="AI673" s="632"/>
      <c r="AJ673" s="630" t="s">
        <v>3877</v>
      </c>
    </row>
    <row r="674" spans="2:36" ht="30" hidden="1" x14ac:dyDescent="0.25">
      <c r="B674" s="602">
        <v>666</v>
      </c>
      <c r="C674" s="628" t="s">
        <v>3882</v>
      </c>
      <c r="D674" s="629" t="s">
        <v>6681</v>
      </c>
      <c r="E674" s="628" t="s">
        <v>3880</v>
      </c>
      <c r="F674" s="631" t="s">
        <v>3400</v>
      </c>
      <c r="G674" s="630">
        <v>29.7</v>
      </c>
      <c r="H674" s="618"/>
      <c r="I674" s="630" t="s">
        <v>2820</v>
      </c>
      <c r="J674" s="632"/>
      <c r="K674" s="602"/>
      <c r="L674" s="601"/>
      <c r="M674" s="601"/>
      <c r="N674" s="601"/>
      <c r="O674" s="616"/>
      <c r="P674" s="632"/>
      <c r="Q674" s="632"/>
      <c r="R674" s="632"/>
      <c r="S674" s="632"/>
      <c r="T674" s="632"/>
      <c r="U674" s="632"/>
      <c r="V674" s="632"/>
      <c r="W674" s="632"/>
      <c r="X674" s="632"/>
      <c r="Y674" s="632"/>
      <c r="Z674" s="632"/>
      <c r="AA674" s="632"/>
      <c r="AB674" s="632"/>
      <c r="AC674" s="632"/>
      <c r="AD674" s="632"/>
      <c r="AE674" s="632"/>
      <c r="AF674" s="632"/>
      <c r="AG674" s="632"/>
      <c r="AH674" s="632"/>
      <c r="AI674" s="632"/>
      <c r="AJ674" s="630" t="s">
        <v>3883</v>
      </c>
    </row>
    <row r="675" spans="2:36" hidden="1" x14ac:dyDescent="0.25">
      <c r="B675" s="602">
        <v>667</v>
      </c>
      <c r="C675" s="628" t="s">
        <v>3888</v>
      </c>
      <c r="D675" s="629" t="s">
        <v>6682</v>
      </c>
      <c r="E675" s="628" t="s">
        <v>3886</v>
      </c>
      <c r="F675" s="631" t="s">
        <v>3400</v>
      </c>
      <c r="G675" s="630">
        <v>34.29</v>
      </c>
      <c r="H675" s="618"/>
      <c r="I675" s="630" t="s">
        <v>3269</v>
      </c>
      <c r="J675" s="632"/>
      <c r="K675" s="602"/>
      <c r="L675" s="601"/>
      <c r="M675" s="601"/>
      <c r="N675" s="601"/>
      <c r="O675" s="616"/>
      <c r="P675" s="632"/>
      <c r="Q675" s="632"/>
      <c r="R675" s="632"/>
      <c r="S675" s="632"/>
      <c r="T675" s="632"/>
      <c r="U675" s="632"/>
      <c r="V675" s="632"/>
      <c r="W675" s="632"/>
      <c r="X675" s="632"/>
      <c r="Y675" s="632"/>
      <c r="Z675" s="632"/>
      <c r="AA675" s="632"/>
      <c r="AB675" s="632"/>
      <c r="AC675" s="632"/>
      <c r="AD675" s="632"/>
      <c r="AE675" s="632"/>
      <c r="AF675" s="632"/>
      <c r="AG675" s="632"/>
      <c r="AH675" s="632"/>
      <c r="AI675" s="632"/>
      <c r="AJ675" s="630" t="s">
        <v>3889</v>
      </c>
    </row>
    <row r="676" spans="2:36" ht="30" hidden="1" x14ac:dyDescent="0.25">
      <c r="B676" s="602">
        <v>668</v>
      </c>
      <c r="C676" s="628" t="s">
        <v>3894</v>
      </c>
      <c r="D676" s="629" t="s">
        <v>6683</v>
      </c>
      <c r="E676" s="628" t="s">
        <v>3892</v>
      </c>
      <c r="F676" s="631" t="s">
        <v>3400</v>
      </c>
      <c r="G676" s="630">
        <v>12</v>
      </c>
      <c r="H676" s="618"/>
      <c r="I676" s="630" t="s">
        <v>3727</v>
      </c>
      <c r="J676" s="632"/>
      <c r="K676" s="602"/>
      <c r="L676" s="601"/>
      <c r="M676" s="601"/>
      <c r="N676" s="601"/>
      <c r="O676" s="616"/>
      <c r="P676" s="632"/>
      <c r="Q676" s="632"/>
      <c r="R676" s="632"/>
      <c r="S676" s="632"/>
      <c r="T676" s="632"/>
      <c r="U676" s="632"/>
      <c r="V676" s="632"/>
      <c r="W676" s="632"/>
      <c r="X676" s="632"/>
      <c r="Y676" s="632"/>
      <c r="Z676" s="632"/>
      <c r="AA676" s="632"/>
      <c r="AB676" s="632"/>
      <c r="AC676" s="632"/>
      <c r="AD676" s="632"/>
      <c r="AE676" s="632"/>
      <c r="AF676" s="632"/>
      <c r="AG676" s="632"/>
      <c r="AH676" s="632"/>
      <c r="AI676" s="632"/>
      <c r="AJ676" s="630" t="s">
        <v>3895</v>
      </c>
    </row>
    <row r="677" spans="2:36" ht="30" hidden="1" x14ac:dyDescent="0.25">
      <c r="B677" s="602">
        <v>669</v>
      </c>
      <c r="C677" s="628" t="s">
        <v>3900</v>
      </c>
      <c r="D677" s="629" t="s">
        <v>6684</v>
      </c>
      <c r="E677" s="628" t="s">
        <v>3898</v>
      </c>
      <c r="F677" s="631" t="s">
        <v>3400</v>
      </c>
      <c r="G677" s="630">
        <v>35.43</v>
      </c>
      <c r="H677" s="618"/>
      <c r="I677" s="630" t="s">
        <v>2786</v>
      </c>
      <c r="J677" s="632"/>
      <c r="K677" s="602"/>
      <c r="L677" s="601"/>
      <c r="M677" s="601"/>
      <c r="N677" s="601"/>
      <c r="O677" s="616"/>
      <c r="P677" s="632"/>
      <c r="Q677" s="632"/>
      <c r="R677" s="632"/>
      <c r="S677" s="632"/>
      <c r="T677" s="632"/>
      <c r="U677" s="632"/>
      <c r="V677" s="632"/>
      <c r="W677" s="632"/>
      <c r="X677" s="632"/>
      <c r="Y677" s="632"/>
      <c r="Z677" s="632"/>
      <c r="AA677" s="632"/>
      <c r="AB677" s="632"/>
      <c r="AC677" s="632"/>
      <c r="AD677" s="632"/>
      <c r="AE677" s="632"/>
      <c r="AF677" s="632"/>
      <c r="AG677" s="632"/>
      <c r="AH677" s="632"/>
      <c r="AI677" s="632"/>
      <c r="AJ677" s="630" t="s">
        <v>3901</v>
      </c>
    </row>
    <row r="678" spans="2:36" hidden="1" x14ac:dyDescent="0.25">
      <c r="B678" s="602">
        <v>670</v>
      </c>
      <c r="C678" s="628" t="s">
        <v>3906</v>
      </c>
      <c r="D678" s="629" t="s">
        <v>6685</v>
      </c>
      <c r="E678" s="628" t="s">
        <v>3904</v>
      </c>
      <c r="F678" s="631" t="s">
        <v>3400</v>
      </c>
      <c r="G678" s="630">
        <v>2.41</v>
      </c>
      <c r="H678" s="618"/>
      <c r="I678" s="630" t="s">
        <v>3269</v>
      </c>
      <c r="J678" s="632"/>
      <c r="K678" s="602"/>
      <c r="L678" s="601"/>
      <c r="M678" s="601"/>
      <c r="N678" s="601"/>
      <c r="O678" s="616"/>
      <c r="P678" s="632"/>
      <c r="Q678" s="632"/>
      <c r="R678" s="632"/>
      <c r="S678" s="632"/>
      <c r="T678" s="632"/>
      <c r="U678" s="632"/>
      <c r="V678" s="632"/>
      <c r="W678" s="632"/>
      <c r="X678" s="632"/>
      <c r="Y678" s="632"/>
      <c r="Z678" s="632"/>
      <c r="AA678" s="632"/>
      <c r="AB678" s="632"/>
      <c r="AC678" s="632"/>
      <c r="AD678" s="632"/>
      <c r="AE678" s="632"/>
      <c r="AF678" s="632"/>
      <c r="AG678" s="632"/>
      <c r="AH678" s="632"/>
      <c r="AI678" s="632"/>
      <c r="AJ678" s="630" t="s">
        <v>3907</v>
      </c>
    </row>
    <row r="679" spans="2:36" ht="45" hidden="1" x14ac:dyDescent="0.25">
      <c r="B679" s="602">
        <v>671</v>
      </c>
      <c r="C679" s="628" t="s">
        <v>3912</v>
      </c>
      <c r="D679" s="629" t="s">
        <v>6686</v>
      </c>
      <c r="E679" s="628" t="s">
        <v>3910</v>
      </c>
      <c r="F679" s="631" t="s">
        <v>3400</v>
      </c>
      <c r="G679" s="630">
        <v>3.23</v>
      </c>
      <c r="H679" s="618"/>
      <c r="I679" s="630" t="s">
        <v>3916</v>
      </c>
      <c r="J679" s="632"/>
      <c r="K679" s="602"/>
      <c r="L679" s="601"/>
      <c r="M679" s="601"/>
      <c r="N679" s="601"/>
      <c r="O679" s="616"/>
      <c r="P679" s="632"/>
      <c r="Q679" s="632"/>
      <c r="R679" s="632"/>
      <c r="S679" s="632"/>
      <c r="T679" s="632"/>
      <c r="U679" s="632"/>
      <c r="V679" s="632"/>
      <c r="W679" s="632"/>
      <c r="X679" s="632"/>
      <c r="Y679" s="632"/>
      <c r="Z679" s="632"/>
      <c r="AA679" s="632"/>
      <c r="AB679" s="632"/>
      <c r="AC679" s="632"/>
      <c r="AD679" s="632"/>
      <c r="AE679" s="632"/>
      <c r="AF679" s="632"/>
      <c r="AG679" s="632"/>
      <c r="AH679" s="632"/>
      <c r="AI679" s="632"/>
      <c r="AJ679" s="630" t="s">
        <v>3913</v>
      </c>
    </row>
    <row r="680" spans="2:36" ht="30" hidden="1" x14ac:dyDescent="0.25">
      <c r="B680" s="602">
        <v>672</v>
      </c>
      <c r="C680" s="628" t="s">
        <v>3920</v>
      </c>
      <c r="D680" s="629" t="s">
        <v>6687</v>
      </c>
      <c r="E680" s="628" t="s">
        <v>3918</v>
      </c>
      <c r="F680" s="631" t="s">
        <v>3400</v>
      </c>
      <c r="G680" s="630">
        <v>14.3</v>
      </c>
      <c r="H680" s="618"/>
      <c r="I680" s="630" t="s">
        <v>3364</v>
      </c>
      <c r="J680" s="632"/>
      <c r="K680" s="602"/>
      <c r="L680" s="601"/>
      <c r="M680" s="601"/>
      <c r="N680" s="601"/>
      <c r="O680" s="616"/>
      <c r="P680" s="632"/>
      <c r="Q680" s="632"/>
      <c r="R680" s="632"/>
      <c r="S680" s="632"/>
      <c r="T680" s="632"/>
      <c r="U680" s="632"/>
      <c r="V680" s="632"/>
      <c r="W680" s="632"/>
      <c r="X680" s="632"/>
      <c r="Y680" s="632"/>
      <c r="Z680" s="632"/>
      <c r="AA680" s="632"/>
      <c r="AB680" s="632"/>
      <c r="AC680" s="632"/>
      <c r="AD680" s="632"/>
      <c r="AE680" s="632"/>
      <c r="AF680" s="632"/>
      <c r="AG680" s="632"/>
      <c r="AH680" s="632"/>
      <c r="AI680" s="632"/>
      <c r="AJ680" s="630" t="s">
        <v>3921</v>
      </c>
    </row>
    <row r="681" spans="2:36" ht="30" hidden="1" x14ac:dyDescent="0.25">
      <c r="B681" s="602">
        <v>673</v>
      </c>
      <c r="C681" s="628" t="s">
        <v>3926</v>
      </c>
      <c r="D681" s="629" t="s">
        <v>6688</v>
      </c>
      <c r="E681" s="628" t="s">
        <v>3924</v>
      </c>
      <c r="F681" s="631" t="s">
        <v>3400</v>
      </c>
      <c r="G681" s="630">
        <v>12.65</v>
      </c>
      <c r="H681" s="618"/>
      <c r="I681" s="630" t="s">
        <v>2847</v>
      </c>
      <c r="J681" s="632"/>
      <c r="K681" s="602"/>
      <c r="L681" s="601"/>
      <c r="M681" s="601"/>
      <c r="N681" s="601"/>
      <c r="O681" s="616"/>
      <c r="P681" s="632"/>
      <c r="Q681" s="632"/>
      <c r="R681" s="632"/>
      <c r="S681" s="632"/>
      <c r="T681" s="632"/>
      <c r="U681" s="632"/>
      <c r="V681" s="632"/>
      <c r="W681" s="632"/>
      <c r="X681" s="632"/>
      <c r="Y681" s="632"/>
      <c r="Z681" s="632"/>
      <c r="AA681" s="632"/>
      <c r="AB681" s="632"/>
      <c r="AC681" s="632"/>
      <c r="AD681" s="632"/>
      <c r="AE681" s="632"/>
      <c r="AF681" s="632"/>
      <c r="AG681" s="632"/>
      <c r="AH681" s="632"/>
      <c r="AI681" s="632"/>
      <c r="AJ681" s="630" t="s">
        <v>3927</v>
      </c>
    </row>
    <row r="682" spans="2:36" ht="30" hidden="1" x14ac:dyDescent="0.25">
      <c r="B682" s="602">
        <v>674</v>
      </c>
      <c r="C682" s="628" t="s">
        <v>3932</v>
      </c>
      <c r="D682" s="629" t="s">
        <v>6689</v>
      </c>
      <c r="E682" s="628" t="s">
        <v>3930</v>
      </c>
      <c r="F682" s="631" t="s">
        <v>3400</v>
      </c>
      <c r="G682" s="630">
        <v>4.5</v>
      </c>
      <c r="H682" s="618"/>
      <c r="I682" s="630" t="s">
        <v>2962</v>
      </c>
      <c r="J682" s="632"/>
      <c r="K682" s="602"/>
      <c r="L682" s="601"/>
      <c r="M682" s="601"/>
      <c r="N682" s="601"/>
      <c r="O682" s="616"/>
      <c r="P682" s="632"/>
      <c r="Q682" s="632"/>
      <c r="R682" s="632"/>
      <c r="S682" s="632"/>
      <c r="T682" s="632"/>
      <c r="U682" s="632"/>
      <c r="V682" s="632"/>
      <c r="W682" s="632"/>
      <c r="X682" s="632"/>
      <c r="Y682" s="632"/>
      <c r="Z682" s="632"/>
      <c r="AA682" s="632"/>
      <c r="AB682" s="632"/>
      <c r="AC682" s="632"/>
      <c r="AD682" s="632"/>
      <c r="AE682" s="632"/>
      <c r="AF682" s="632"/>
      <c r="AG682" s="632"/>
      <c r="AH682" s="632"/>
      <c r="AI682" s="632"/>
      <c r="AJ682" s="630" t="s">
        <v>3933</v>
      </c>
    </row>
    <row r="683" spans="2:36" hidden="1" x14ac:dyDescent="0.25">
      <c r="B683" s="602">
        <v>675</v>
      </c>
      <c r="C683" s="628" t="s">
        <v>3938</v>
      </c>
      <c r="D683" s="629" t="s">
        <v>6690</v>
      </c>
      <c r="E683" s="628" t="s">
        <v>3936</v>
      </c>
      <c r="F683" s="631" t="s">
        <v>3400</v>
      </c>
      <c r="G683" s="630">
        <v>1.1399999999999999</v>
      </c>
      <c r="H683" s="618"/>
      <c r="I683" s="630" t="s">
        <v>2786</v>
      </c>
      <c r="J683" s="632"/>
      <c r="K683" s="602"/>
      <c r="L683" s="601"/>
      <c r="M683" s="601"/>
      <c r="N683" s="601"/>
      <c r="O683" s="616"/>
      <c r="P683" s="632"/>
      <c r="Q683" s="632"/>
      <c r="R683" s="632"/>
      <c r="S683" s="632"/>
      <c r="T683" s="632"/>
      <c r="U683" s="632"/>
      <c r="V683" s="632"/>
      <c r="W683" s="632"/>
      <c r="X683" s="632"/>
      <c r="Y683" s="632"/>
      <c r="Z683" s="632"/>
      <c r="AA683" s="632"/>
      <c r="AB683" s="632"/>
      <c r="AC683" s="632"/>
      <c r="AD683" s="632"/>
      <c r="AE683" s="632"/>
      <c r="AF683" s="632"/>
      <c r="AG683" s="632"/>
      <c r="AH683" s="632"/>
      <c r="AI683" s="632"/>
      <c r="AJ683" s="630" t="s">
        <v>3939</v>
      </c>
    </row>
    <row r="684" spans="2:36" ht="30" hidden="1" x14ac:dyDescent="0.25">
      <c r="B684" s="602">
        <v>676</v>
      </c>
      <c r="C684" s="628" t="s">
        <v>3944</v>
      </c>
      <c r="D684" s="629" t="s">
        <v>6691</v>
      </c>
      <c r="E684" s="628" t="s">
        <v>3942</v>
      </c>
      <c r="F684" s="631" t="s">
        <v>3400</v>
      </c>
      <c r="G684" s="630">
        <v>6.6</v>
      </c>
      <c r="H684" s="618"/>
      <c r="I684" s="630" t="s">
        <v>2839</v>
      </c>
      <c r="J684" s="632"/>
      <c r="K684" s="602"/>
      <c r="L684" s="601"/>
      <c r="M684" s="601"/>
      <c r="N684" s="601"/>
      <c r="O684" s="616"/>
      <c r="P684" s="632"/>
      <c r="Q684" s="632"/>
      <c r="R684" s="632"/>
      <c r="S684" s="632"/>
      <c r="T684" s="632"/>
      <c r="U684" s="632"/>
      <c r="V684" s="632"/>
      <c r="W684" s="632"/>
      <c r="X684" s="632"/>
      <c r="Y684" s="632"/>
      <c r="Z684" s="632"/>
      <c r="AA684" s="632"/>
      <c r="AB684" s="632"/>
      <c r="AC684" s="632"/>
      <c r="AD684" s="632"/>
      <c r="AE684" s="632"/>
      <c r="AF684" s="632"/>
      <c r="AG684" s="632"/>
      <c r="AH684" s="632"/>
      <c r="AI684" s="632"/>
      <c r="AJ684" s="630" t="s">
        <v>3945</v>
      </c>
    </row>
    <row r="685" spans="2:36" ht="30" hidden="1" x14ac:dyDescent="0.25">
      <c r="B685" s="602">
        <v>677</v>
      </c>
      <c r="C685" s="628" t="s">
        <v>3950</v>
      </c>
      <c r="D685" s="629" t="s">
        <v>6692</v>
      </c>
      <c r="E685" s="628" t="s">
        <v>3948</v>
      </c>
      <c r="F685" s="631" t="s">
        <v>3400</v>
      </c>
      <c r="G685" s="630">
        <v>1.5</v>
      </c>
      <c r="H685" s="618"/>
      <c r="I685" s="630" t="s">
        <v>2862</v>
      </c>
      <c r="J685" s="632"/>
      <c r="K685" s="602"/>
      <c r="L685" s="601"/>
      <c r="M685" s="601"/>
      <c r="N685" s="601"/>
      <c r="O685" s="616"/>
      <c r="P685" s="632"/>
      <c r="Q685" s="632"/>
      <c r="R685" s="632"/>
      <c r="S685" s="632"/>
      <c r="T685" s="632"/>
      <c r="U685" s="632"/>
      <c r="V685" s="632"/>
      <c r="W685" s="632"/>
      <c r="X685" s="632"/>
      <c r="Y685" s="632"/>
      <c r="Z685" s="632"/>
      <c r="AA685" s="632"/>
      <c r="AB685" s="632"/>
      <c r="AC685" s="632"/>
      <c r="AD685" s="632"/>
      <c r="AE685" s="632"/>
      <c r="AF685" s="632"/>
      <c r="AG685" s="632"/>
      <c r="AH685" s="632"/>
      <c r="AI685" s="632"/>
      <c r="AJ685" s="630" t="s">
        <v>3951</v>
      </c>
    </row>
    <row r="686" spans="2:36" hidden="1" x14ac:dyDescent="0.25">
      <c r="B686" s="602">
        <v>678</v>
      </c>
      <c r="C686" s="628" t="s">
        <v>3956</v>
      </c>
      <c r="D686" s="629" t="s">
        <v>6693</v>
      </c>
      <c r="E686" s="628" t="s">
        <v>3954</v>
      </c>
      <c r="F686" s="631" t="s">
        <v>3400</v>
      </c>
      <c r="G686" s="630">
        <v>32</v>
      </c>
      <c r="H686" s="618"/>
      <c r="I686" s="630" t="s">
        <v>2786</v>
      </c>
      <c r="J686" s="632"/>
      <c r="K686" s="602"/>
      <c r="L686" s="601"/>
      <c r="M686" s="601"/>
      <c r="N686" s="601"/>
      <c r="O686" s="616"/>
      <c r="P686" s="632"/>
      <c r="Q686" s="632"/>
      <c r="R686" s="632"/>
      <c r="S686" s="632"/>
      <c r="T686" s="632"/>
      <c r="U686" s="632"/>
      <c r="V686" s="632"/>
      <c r="W686" s="632"/>
      <c r="X686" s="632"/>
      <c r="Y686" s="632"/>
      <c r="Z686" s="632"/>
      <c r="AA686" s="632"/>
      <c r="AB686" s="632"/>
      <c r="AC686" s="632"/>
      <c r="AD686" s="632"/>
      <c r="AE686" s="632"/>
      <c r="AF686" s="632"/>
      <c r="AG686" s="632"/>
      <c r="AH686" s="632"/>
      <c r="AI686" s="632"/>
      <c r="AJ686" s="630" t="s">
        <v>3957</v>
      </c>
    </row>
    <row r="687" spans="2:36" ht="30" hidden="1" x14ac:dyDescent="0.25">
      <c r="B687" s="602">
        <v>679</v>
      </c>
      <c r="C687" s="628" t="s">
        <v>3962</v>
      </c>
      <c r="D687" s="629" t="s">
        <v>6694</v>
      </c>
      <c r="E687" s="628" t="s">
        <v>3960</v>
      </c>
      <c r="F687" s="631" t="s">
        <v>3400</v>
      </c>
      <c r="G687" s="630">
        <v>24</v>
      </c>
      <c r="H687" s="618"/>
      <c r="I687" s="630" t="s">
        <v>2786</v>
      </c>
      <c r="J687" s="632"/>
      <c r="K687" s="602"/>
      <c r="L687" s="601"/>
      <c r="M687" s="601"/>
      <c r="N687" s="601"/>
      <c r="O687" s="616"/>
      <c r="P687" s="632"/>
      <c r="Q687" s="632"/>
      <c r="R687" s="632"/>
      <c r="S687" s="632"/>
      <c r="T687" s="632"/>
      <c r="U687" s="632"/>
      <c r="V687" s="632"/>
      <c r="W687" s="632"/>
      <c r="X687" s="632"/>
      <c r="Y687" s="632"/>
      <c r="Z687" s="632"/>
      <c r="AA687" s="632"/>
      <c r="AB687" s="632"/>
      <c r="AC687" s="632"/>
      <c r="AD687" s="632"/>
      <c r="AE687" s="632"/>
      <c r="AF687" s="632"/>
      <c r="AG687" s="632"/>
      <c r="AH687" s="632"/>
      <c r="AI687" s="632"/>
      <c r="AJ687" s="630" t="s">
        <v>3963</v>
      </c>
    </row>
    <row r="688" spans="2:36" ht="30" hidden="1" x14ac:dyDescent="0.25">
      <c r="B688" s="602">
        <v>680</v>
      </c>
      <c r="C688" s="628" t="s">
        <v>3968</v>
      </c>
      <c r="D688" s="629" t="s">
        <v>6695</v>
      </c>
      <c r="E688" s="628" t="s">
        <v>3966</v>
      </c>
      <c r="F688" s="631" t="s">
        <v>3400</v>
      </c>
      <c r="G688" s="630">
        <v>8</v>
      </c>
      <c r="H688" s="618"/>
      <c r="I688" s="630" t="s">
        <v>2786</v>
      </c>
      <c r="J688" s="632"/>
      <c r="K688" s="602"/>
      <c r="L688" s="601"/>
      <c r="M688" s="601"/>
      <c r="N688" s="601"/>
      <c r="O688" s="616"/>
      <c r="P688" s="632"/>
      <c r="Q688" s="632"/>
      <c r="R688" s="632"/>
      <c r="S688" s="632"/>
      <c r="T688" s="632"/>
      <c r="U688" s="632"/>
      <c r="V688" s="632"/>
      <c r="W688" s="632"/>
      <c r="X688" s="632"/>
      <c r="Y688" s="632"/>
      <c r="Z688" s="632"/>
      <c r="AA688" s="632"/>
      <c r="AB688" s="632"/>
      <c r="AC688" s="632"/>
      <c r="AD688" s="632"/>
      <c r="AE688" s="632"/>
      <c r="AF688" s="632"/>
      <c r="AG688" s="632"/>
      <c r="AH688" s="632"/>
      <c r="AI688" s="632"/>
      <c r="AJ688" s="630" t="s">
        <v>3969</v>
      </c>
    </row>
    <row r="689" spans="2:36" ht="30" hidden="1" x14ac:dyDescent="0.25">
      <c r="B689" s="602">
        <v>681</v>
      </c>
      <c r="C689" s="628" t="s">
        <v>3974</v>
      </c>
      <c r="D689" s="629" t="s">
        <v>6696</v>
      </c>
      <c r="E689" s="628" t="s">
        <v>3972</v>
      </c>
      <c r="F689" s="631" t="s">
        <v>3400</v>
      </c>
      <c r="G689" s="630">
        <v>4.5</v>
      </c>
      <c r="H689" s="618"/>
      <c r="I689" s="630" t="s">
        <v>2862</v>
      </c>
      <c r="J689" s="632"/>
      <c r="K689" s="602"/>
      <c r="L689" s="601"/>
      <c r="M689" s="601"/>
      <c r="N689" s="601"/>
      <c r="O689" s="616"/>
      <c r="P689" s="632"/>
      <c r="Q689" s="632"/>
      <c r="R689" s="632"/>
      <c r="S689" s="632"/>
      <c r="T689" s="632"/>
      <c r="U689" s="632"/>
      <c r="V689" s="632"/>
      <c r="W689" s="632"/>
      <c r="X689" s="632"/>
      <c r="Y689" s="632"/>
      <c r="Z689" s="632"/>
      <c r="AA689" s="632"/>
      <c r="AB689" s="632"/>
      <c r="AC689" s="632"/>
      <c r="AD689" s="632"/>
      <c r="AE689" s="632"/>
      <c r="AF689" s="632"/>
      <c r="AG689" s="632"/>
      <c r="AH689" s="632"/>
      <c r="AI689" s="632"/>
      <c r="AJ689" s="630" t="s">
        <v>3975</v>
      </c>
    </row>
    <row r="690" spans="2:36" ht="30" hidden="1" x14ac:dyDescent="0.25">
      <c r="B690" s="602">
        <v>682</v>
      </c>
      <c r="C690" s="628" t="s">
        <v>3980</v>
      </c>
      <c r="D690" s="629" t="s">
        <v>6697</v>
      </c>
      <c r="E690" s="628" t="s">
        <v>3978</v>
      </c>
      <c r="F690" s="631" t="s">
        <v>3400</v>
      </c>
      <c r="G690" s="630">
        <v>8.67</v>
      </c>
      <c r="H690" s="618"/>
      <c r="I690" s="630" t="s">
        <v>2862</v>
      </c>
      <c r="J690" s="632"/>
      <c r="K690" s="602"/>
      <c r="L690" s="601"/>
      <c r="M690" s="601"/>
      <c r="N690" s="601"/>
      <c r="O690" s="616"/>
      <c r="P690" s="632"/>
      <c r="Q690" s="632"/>
      <c r="R690" s="632"/>
      <c r="S690" s="632"/>
      <c r="T690" s="632"/>
      <c r="U690" s="632"/>
      <c r="V690" s="632"/>
      <c r="W690" s="632"/>
      <c r="X690" s="632"/>
      <c r="Y690" s="632"/>
      <c r="Z690" s="632"/>
      <c r="AA690" s="632"/>
      <c r="AB690" s="632"/>
      <c r="AC690" s="632"/>
      <c r="AD690" s="632"/>
      <c r="AE690" s="632"/>
      <c r="AF690" s="632"/>
      <c r="AG690" s="632"/>
      <c r="AH690" s="632"/>
      <c r="AI690" s="632"/>
      <c r="AJ690" s="630" t="s">
        <v>3981</v>
      </c>
    </row>
    <row r="691" spans="2:36" ht="30" hidden="1" x14ac:dyDescent="0.25">
      <c r="B691" s="602">
        <v>683</v>
      </c>
      <c r="C691" s="628" t="s">
        <v>3986</v>
      </c>
      <c r="D691" s="629" t="s">
        <v>6698</v>
      </c>
      <c r="E691" s="628" t="s">
        <v>3984</v>
      </c>
      <c r="F691" s="631" t="s">
        <v>3400</v>
      </c>
      <c r="G691" s="630">
        <v>4.7300000000000004</v>
      </c>
      <c r="H691" s="618"/>
      <c r="I691" s="630" t="s">
        <v>2793</v>
      </c>
      <c r="J691" s="632"/>
      <c r="K691" s="602"/>
      <c r="L691" s="601"/>
      <c r="M691" s="601"/>
      <c r="N691" s="601"/>
      <c r="O691" s="616"/>
      <c r="P691" s="632"/>
      <c r="Q691" s="632"/>
      <c r="R691" s="632"/>
      <c r="S691" s="632"/>
      <c r="T691" s="632"/>
      <c r="U691" s="632"/>
      <c r="V691" s="632"/>
      <c r="W691" s="632"/>
      <c r="X691" s="632"/>
      <c r="Y691" s="632"/>
      <c r="Z691" s="632"/>
      <c r="AA691" s="632"/>
      <c r="AB691" s="632"/>
      <c r="AC691" s="632"/>
      <c r="AD691" s="632"/>
      <c r="AE691" s="632"/>
      <c r="AF691" s="632"/>
      <c r="AG691" s="632"/>
      <c r="AH691" s="632"/>
      <c r="AI691" s="632"/>
      <c r="AJ691" s="630" t="s">
        <v>3987</v>
      </c>
    </row>
    <row r="692" spans="2:36" hidden="1" x14ac:dyDescent="0.25">
      <c r="B692" s="602">
        <v>684</v>
      </c>
      <c r="C692" s="628" t="s">
        <v>3992</v>
      </c>
      <c r="D692" s="629" t="s">
        <v>6699</v>
      </c>
      <c r="E692" s="628" t="s">
        <v>3990</v>
      </c>
      <c r="F692" s="631" t="s">
        <v>3400</v>
      </c>
      <c r="G692" s="630">
        <v>6.6</v>
      </c>
      <c r="H692" s="618"/>
      <c r="I692" s="630" t="s">
        <v>2776</v>
      </c>
      <c r="J692" s="632"/>
      <c r="K692" s="602"/>
      <c r="L692" s="601"/>
      <c r="M692" s="601"/>
      <c r="N692" s="601"/>
      <c r="O692" s="616"/>
      <c r="P692" s="632"/>
      <c r="Q692" s="632"/>
      <c r="R692" s="632"/>
      <c r="S692" s="632"/>
      <c r="T692" s="632"/>
      <c r="U692" s="632"/>
      <c r="V692" s="632"/>
      <c r="W692" s="632"/>
      <c r="X692" s="632"/>
      <c r="Y692" s="632"/>
      <c r="Z692" s="632"/>
      <c r="AA692" s="632"/>
      <c r="AB692" s="632"/>
      <c r="AC692" s="632"/>
      <c r="AD692" s="632"/>
      <c r="AE692" s="632"/>
      <c r="AF692" s="632"/>
      <c r="AG692" s="632"/>
      <c r="AH692" s="632"/>
      <c r="AI692" s="632"/>
      <c r="AJ692" s="630" t="s">
        <v>3993</v>
      </c>
    </row>
    <row r="693" spans="2:36" hidden="1" x14ac:dyDescent="0.25">
      <c r="B693" s="602">
        <v>685</v>
      </c>
      <c r="C693" s="628" t="s">
        <v>3906</v>
      </c>
      <c r="D693" s="629" t="s">
        <v>6685</v>
      </c>
      <c r="E693" s="628" t="s">
        <v>3996</v>
      </c>
      <c r="F693" s="631" t="s">
        <v>3400</v>
      </c>
      <c r="G693" s="630">
        <v>15</v>
      </c>
      <c r="H693" s="618"/>
      <c r="I693" s="630" t="s">
        <v>3269</v>
      </c>
      <c r="J693" s="632"/>
      <c r="K693" s="602"/>
      <c r="L693" s="601"/>
      <c r="M693" s="601"/>
      <c r="N693" s="601"/>
      <c r="O693" s="616"/>
      <c r="P693" s="632"/>
      <c r="Q693" s="632"/>
      <c r="R693" s="632"/>
      <c r="S693" s="632"/>
      <c r="T693" s="632"/>
      <c r="U693" s="632"/>
      <c r="V693" s="632"/>
      <c r="W693" s="632"/>
      <c r="X693" s="632"/>
      <c r="Y693" s="632"/>
      <c r="Z693" s="632"/>
      <c r="AA693" s="632"/>
      <c r="AB693" s="632"/>
      <c r="AC693" s="632"/>
      <c r="AD693" s="632"/>
      <c r="AE693" s="632"/>
      <c r="AF693" s="632"/>
      <c r="AG693" s="632"/>
      <c r="AH693" s="632"/>
      <c r="AI693" s="632"/>
      <c r="AJ693" s="630" t="s">
        <v>3907</v>
      </c>
    </row>
    <row r="694" spans="2:36" hidden="1" x14ac:dyDescent="0.25">
      <c r="B694" s="602">
        <v>686</v>
      </c>
      <c r="C694" s="628" t="s">
        <v>4000</v>
      </c>
      <c r="D694" s="629" t="s">
        <v>6700</v>
      </c>
      <c r="E694" s="628" t="s">
        <v>3998</v>
      </c>
      <c r="F694" s="631" t="s">
        <v>3400</v>
      </c>
      <c r="G694" s="630">
        <v>3.3</v>
      </c>
      <c r="H694" s="618"/>
      <c r="I694" s="630" t="s">
        <v>2847</v>
      </c>
      <c r="J694" s="632"/>
      <c r="K694" s="602"/>
      <c r="L694" s="601"/>
      <c r="M694" s="601"/>
      <c r="N694" s="601"/>
      <c r="O694" s="616"/>
      <c r="P694" s="632"/>
      <c r="Q694" s="632"/>
      <c r="R694" s="632"/>
      <c r="S694" s="632"/>
      <c r="T694" s="632"/>
      <c r="U694" s="632"/>
      <c r="V694" s="632"/>
      <c r="W694" s="632"/>
      <c r="X694" s="632"/>
      <c r="Y694" s="632"/>
      <c r="Z694" s="632"/>
      <c r="AA694" s="632"/>
      <c r="AB694" s="632"/>
      <c r="AC694" s="632"/>
      <c r="AD694" s="632"/>
      <c r="AE694" s="632"/>
      <c r="AF694" s="632"/>
      <c r="AG694" s="632"/>
      <c r="AH694" s="632"/>
      <c r="AI694" s="632"/>
      <c r="AJ694" s="630" t="s">
        <v>4001</v>
      </c>
    </row>
    <row r="695" spans="2:36" ht="30" hidden="1" x14ac:dyDescent="0.25">
      <c r="B695" s="602">
        <v>687</v>
      </c>
      <c r="C695" s="628" t="s">
        <v>4006</v>
      </c>
      <c r="D695" s="629" t="s">
        <v>6701</v>
      </c>
      <c r="E695" s="628" t="s">
        <v>4004</v>
      </c>
      <c r="F695" s="631" t="s">
        <v>3400</v>
      </c>
      <c r="G695" s="630">
        <v>6.6250099999999996</v>
      </c>
      <c r="H695" s="618"/>
      <c r="I695" s="630" t="s">
        <v>2902</v>
      </c>
      <c r="J695" s="632"/>
      <c r="K695" s="602"/>
      <c r="L695" s="601"/>
      <c r="M695" s="601"/>
      <c r="N695" s="601"/>
      <c r="O695" s="616"/>
      <c r="P695" s="632"/>
      <c r="Q695" s="632"/>
      <c r="R695" s="632"/>
      <c r="S695" s="632"/>
      <c r="T695" s="632"/>
      <c r="U695" s="632"/>
      <c r="V695" s="632"/>
      <c r="W695" s="632"/>
      <c r="X695" s="632"/>
      <c r="Y695" s="632"/>
      <c r="Z695" s="632"/>
      <c r="AA695" s="632"/>
      <c r="AB695" s="632"/>
      <c r="AC695" s="632"/>
      <c r="AD695" s="632"/>
      <c r="AE695" s="632"/>
      <c r="AF695" s="632"/>
      <c r="AG695" s="632"/>
      <c r="AH695" s="632"/>
      <c r="AI695" s="632"/>
      <c r="AJ695" s="630" t="s">
        <v>4007</v>
      </c>
    </row>
    <row r="696" spans="2:36" hidden="1" x14ac:dyDescent="0.25">
      <c r="B696" s="602">
        <v>688</v>
      </c>
      <c r="C696" s="628" t="s">
        <v>4011</v>
      </c>
      <c r="D696" s="629" t="s">
        <v>6702</v>
      </c>
      <c r="E696" s="628" t="s">
        <v>4004</v>
      </c>
      <c r="F696" s="631" t="s">
        <v>3400</v>
      </c>
      <c r="G696" s="630">
        <v>16</v>
      </c>
      <c r="H696" s="618"/>
      <c r="I696" s="630" t="s">
        <v>2786</v>
      </c>
      <c r="J696" s="632"/>
      <c r="K696" s="602"/>
      <c r="L696" s="601"/>
      <c r="M696" s="601"/>
      <c r="N696" s="601"/>
      <c r="O696" s="616"/>
      <c r="P696" s="632"/>
      <c r="Q696" s="632"/>
      <c r="R696" s="632"/>
      <c r="S696" s="632"/>
      <c r="T696" s="632"/>
      <c r="U696" s="632"/>
      <c r="V696" s="632"/>
      <c r="W696" s="632"/>
      <c r="X696" s="632"/>
      <c r="Y696" s="632"/>
      <c r="Z696" s="632"/>
      <c r="AA696" s="632"/>
      <c r="AB696" s="632"/>
      <c r="AC696" s="632"/>
      <c r="AD696" s="632"/>
      <c r="AE696" s="632"/>
      <c r="AF696" s="632"/>
      <c r="AG696" s="632"/>
      <c r="AH696" s="632"/>
      <c r="AI696" s="632"/>
      <c r="AJ696" s="630" t="s">
        <v>4012</v>
      </c>
    </row>
    <row r="697" spans="2:36" ht="30" hidden="1" x14ac:dyDescent="0.25">
      <c r="B697" s="602">
        <v>689</v>
      </c>
      <c r="C697" s="628" t="s">
        <v>4017</v>
      </c>
      <c r="D697" s="629" t="s">
        <v>6703</v>
      </c>
      <c r="E697" s="628" t="s">
        <v>4015</v>
      </c>
      <c r="F697" s="631" t="s">
        <v>3400</v>
      </c>
      <c r="G697" s="630">
        <v>16</v>
      </c>
      <c r="H697" s="618"/>
      <c r="I697" s="630" t="s">
        <v>3223</v>
      </c>
      <c r="J697" s="632"/>
      <c r="K697" s="602"/>
      <c r="L697" s="601"/>
      <c r="M697" s="601"/>
      <c r="N697" s="601"/>
      <c r="O697" s="616"/>
      <c r="P697" s="632"/>
      <c r="Q697" s="632"/>
      <c r="R697" s="632"/>
      <c r="S697" s="632"/>
      <c r="T697" s="632"/>
      <c r="U697" s="632"/>
      <c r="V697" s="632"/>
      <c r="W697" s="632"/>
      <c r="X697" s="632"/>
      <c r="Y697" s="632"/>
      <c r="Z697" s="632"/>
      <c r="AA697" s="632"/>
      <c r="AB697" s="632"/>
      <c r="AC697" s="632"/>
      <c r="AD697" s="632"/>
      <c r="AE697" s="632"/>
      <c r="AF697" s="632"/>
      <c r="AG697" s="632"/>
      <c r="AH697" s="632"/>
      <c r="AI697" s="632"/>
      <c r="AJ697" s="630" t="s">
        <v>4018</v>
      </c>
    </row>
    <row r="698" spans="2:36" ht="30" hidden="1" x14ac:dyDescent="0.25">
      <c r="B698" s="602">
        <v>690</v>
      </c>
      <c r="C698" s="628" t="s">
        <v>4023</v>
      </c>
      <c r="D698" s="629" t="s">
        <v>6704</v>
      </c>
      <c r="E698" s="628" t="s">
        <v>4021</v>
      </c>
      <c r="F698" s="631" t="s">
        <v>3400</v>
      </c>
      <c r="G698" s="630">
        <v>11</v>
      </c>
      <c r="H698" s="618"/>
      <c r="I698" s="630" t="s">
        <v>2820</v>
      </c>
      <c r="J698" s="632"/>
      <c r="K698" s="602"/>
      <c r="L698" s="601"/>
      <c r="M698" s="601"/>
      <c r="N698" s="601"/>
      <c r="O698" s="616"/>
      <c r="P698" s="632"/>
      <c r="Q698" s="632"/>
      <c r="R698" s="632"/>
      <c r="S698" s="632"/>
      <c r="T698" s="632"/>
      <c r="U698" s="632"/>
      <c r="V698" s="632"/>
      <c r="W698" s="632"/>
      <c r="X698" s="632"/>
      <c r="Y698" s="632"/>
      <c r="Z698" s="632"/>
      <c r="AA698" s="632"/>
      <c r="AB698" s="632"/>
      <c r="AC698" s="632"/>
      <c r="AD698" s="632"/>
      <c r="AE698" s="632"/>
      <c r="AF698" s="632"/>
      <c r="AG698" s="632"/>
      <c r="AH698" s="632"/>
      <c r="AI698" s="632"/>
      <c r="AJ698" s="630" t="s">
        <v>4024</v>
      </c>
    </row>
    <row r="699" spans="2:36" ht="45" hidden="1" x14ac:dyDescent="0.25">
      <c r="B699" s="602">
        <v>691</v>
      </c>
      <c r="C699" s="628" t="s">
        <v>4029</v>
      </c>
      <c r="D699" s="629" t="s">
        <v>6705</v>
      </c>
      <c r="E699" s="628" t="s">
        <v>4027</v>
      </c>
      <c r="F699" s="631" t="s">
        <v>3400</v>
      </c>
      <c r="G699" s="630">
        <v>24</v>
      </c>
      <c r="H699" s="618"/>
      <c r="I699" s="630" t="s">
        <v>4033</v>
      </c>
      <c r="J699" s="632"/>
      <c r="K699" s="602"/>
      <c r="L699" s="601"/>
      <c r="M699" s="601"/>
      <c r="N699" s="601"/>
      <c r="O699" s="616"/>
      <c r="P699" s="632"/>
      <c r="Q699" s="632"/>
      <c r="R699" s="632"/>
      <c r="S699" s="632"/>
      <c r="T699" s="632"/>
      <c r="U699" s="632"/>
      <c r="V699" s="632"/>
      <c r="W699" s="632"/>
      <c r="X699" s="632"/>
      <c r="Y699" s="632"/>
      <c r="Z699" s="632"/>
      <c r="AA699" s="632"/>
      <c r="AB699" s="632"/>
      <c r="AC699" s="632"/>
      <c r="AD699" s="632"/>
      <c r="AE699" s="632"/>
      <c r="AF699" s="632"/>
      <c r="AG699" s="632"/>
      <c r="AH699" s="632"/>
      <c r="AI699" s="632"/>
      <c r="AJ699" s="630" t="s">
        <v>4030</v>
      </c>
    </row>
    <row r="700" spans="2:36" hidden="1" x14ac:dyDescent="0.25">
      <c r="B700" s="602">
        <v>692</v>
      </c>
      <c r="C700" s="628" t="s">
        <v>4036</v>
      </c>
      <c r="D700" s="629" t="s">
        <v>6706</v>
      </c>
      <c r="E700" s="628" t="s">
        <v>4034</v>
      </c>
      <c r="F700" s="631" t="s">
        <v>3400</v>
      </c>
      <c r="G700" s="630">
        <v>16</v>
      </c>
      <c r="H700" s="618"/>
      <c r="I700" s="630" t="s">
        <v>2786</v>
      </c>
      <c r="J700" s="632"/>
      <c r="K700" s="602"/>
      <c r="L700" s="601"/>
      <c r="M700" s="601"/>
      <c r="N700" s="601"/>
      <c r="O700" s="616"/>
      <c r="P700" s="632"/>
      <c r="Q700" s="632"/>
      <c r="R700" s="632"/>
      <c r="S700" s="632"/>
      <c r="T700" s="632"/>
      <c r="U700" s="632"/>
      <c r="V700" s="632"/>
      <c r="W700" s="632"/>
      <c r="X700" s="632"/>
      <c r="Y700" s="632"/>
      <c r="Z700" s="632"/>
      <c r="AA700" s="632"/>
      <c r="AB700" s="632"/>
      <c r="AC700" s="632"/>
      <c r="AD700" s="632"/>
      <c r="AE700" s="632"/>
      <c r="AF700" s="632"/>
      <c r="AG700" s="632"/>
      <c r="AH700" s="632"/>
      <c r="AI700" s="632"/>
      <c r="AJ700" s="630" t="s">
        <v>4037</v>
      </c>
    </row>
    <row r="701" spans="2:36" ht="30" hidden="1" x14ac:dyDescent="0.25">
      <c r="B701" s="602">
        <v>693</v>
      </c>
      <c r="C701" s="628" t="s">
        <v>4041</v>
      </c>
      <c r="D701" s="629" t="s">
        <v>6707</v>
      </c>
      <c r="E701" s="628" t="s">
        <v>4034</v>
      </c>
      <c r="F701" s="631" t="s">
        <v>3400</v>
      </c>
      <c r="G701" s="630">
        <v>19.93</v>
      </c>
      <c r="H701" s="618"/>
      <c r="I701" s="630" t="s">
        <v>2962</v>
      </c>
      <c r="J701" s="632"/>
      <c r="K701" s="602"/>
      <c r="L701" s="601"/>
      <c r="M701" s="601"/>
      <c r="N701" s="601"/>
      <c r="O701" s="616"/>
      <c r="P701" s="632"/>
      <c r="Q701" s="632"/>
      <c r="R701" s="632"/>
      <c r="S701" s="632"/>
      <c r="T701" s="632"/>
      <c r="U701" s="632"/>
      <c r="V701" s="632"/>
      <c r="W701" s="632"/>
      <c r="X701" s="632"/>
      <c r="Y701" s="632"/>
      <c r="Z701" s="632"/>
      <c r="AA701" s="632"/>
      <c r="AB701" s="632"/>
      <c r="AC701" s="632"/>
      <c r="AD701" s="632"/>
      <c r="AE701" s="632"/>
      <c r="AF701" s="632"/>
      <c r="AG701" s="632"/>
      <c r="AH701" s="632"/>
      <c r="AI701" s="632"/>
      <c r="AJ701" s="630" t="s">
        <v>4042</v>
      </c>
    </row>
    <row r="702" spans="2:36" ht="30" hidden="1" x14ac:dyDescent="0.25">
      <c r="B702" s="602">
        <v>694</v>
      </c>
      <c r="C702" s="628" t="s">
        <v>4047</v>
      </c>
      <c r="D702" s="629" t="s">
        <v>6708</v>
      </c>
      <c r="E702" s="628" t="s">
        <v>4045</v>
      </c>
      <c r="F702" s="631" t="s">
        <v>3400</v>
      </c>
      <c r="G702" s="630">
        <v>14.85</v>
      </c>
      <c r="H702" s="618"/>
      <c r="I702" s="630" t="s">
        <v>2847</v>
      </c>
      <c r="J702" s="632"/>
      <c r="K702" s="602"/>
      <c r="L702" s="601"/>
      <c r="M702" s="601"/>
      <c r="N702" s="601"/>
      <c r="O702" s="616"/>
      <c r="P702" s="632"/>
      <c r="Q702" s="632"/>
      <c r="R702" s="632"/>
      <c r="S702" s="632"/>
      <c r="T702" s="632"/>
      <c r="U702" s="632"/>
      <c r="V702" s="632"/>
      <c r="W702" s="632"/>
      <c r="X702" s="632"/>
      <c r="Y702" s="632"/>
      <c r="Z702" s="632"/>
      <c r="AA702" s="632"/>
      <c r="AB702" s="632"/>
      <c r="AC702" s="632"/>
      <c r="AD702" s="632"/>
      <c r="AE702" s="632"/>
      <c r="AF702" s="632"/>
      <c r="AG702" s="632"/>
      <c r="AH702" s="632"/>
      <c r="AI702" s="632"/>
      <c r="AJ702" s="630" t="s">
        <v>4048</v>
      </c>
    </row>
    <row r="703" spans="2:36" ht="30" hidden="1" x14ac:dyDescent="0.25">
      <c r="B703" s="602">
        <v>695</v>
      </c>
      <c r="C703" s="628" t="s">
        <v>4053</v>
      </c>
      <c r="D703" s="629" t="s">
        <v>6709</v>
      </c>
      <c r="E703" s="628" t="s">
        <v>4051</v>
      </c>
      <c r="F703" s="631" t="s">
        <v>3400</v>
      </c>
      <c r="G703" s="630">
        <v>36</v>
      </c>
      <c r="H703" s="618"/>
      <c r="I703" s="630" t="s">
        <v>2786</v>
      </c>
      <c r="J703" s="632"/>
      <c r="K703" s="602"/>
      <c r="L703" s="601"/>
      <c r="M703" s="601"/>
      <c r="N703" s="601"/>
      <c r="O703" s="616"/>
      <c r="P703" s="632"/>
      <c r="Q703" s="632"/>
      <c r="R703" s="632"/>
      <c r="S703" s="632"/>
      <c r="T703" s="632"/>
      <c r="U703" s="632"/>
      <c r="V703" s="632"/>
      <c r="W703" s="632"/>
      <c r="X703" s="632"/>
      <c r="Y703" s="632"/>
      <c r="Z703" s="632"/>
      <c r="AA703" s="632"/>
      <c r="AB703" s="632"/>
      <c r="AC703" s="632"/>
      <c r="AD703" s="632"/>
      <c r="AE703" s="632"/>
      <c r="AF703" s="632"/>
      <c r="AG703" s="632"/>
      <c r="AH703" s="632"/>
      <c r="AI703" s="632"/>
      <c r="AJ703" s="630" t="s">
        <v>4054</v>
      </c>
    </row>
    <row r="704" spans="2:36" ht="30" hidden="1" x14ac:dyDescent="0.25">
      <c r="B704" s="602">
        <v>696</v>
      </c>
      <c r="C704" s="628" t="s">
        <v>4059</v>
      </c>
      <c r="D704" s="629" t="s">
        <v>6710</v>
      </c>
      <c r="E704" s="628" t="s">
        <v>4057</v>
      </c>
      <c r="F704" s="631" t="s">
        <v>3400</v>
      </c>
      <c r="G704" s="630">
        <v>14.85</v>
      </c>
      <c r="H704" s="618"/>
      <c r="I704" s="630" t="s">
        <v>2847</v>
      </c>
      <c r="J704" s="632"/>
      <c r="K704" s="602"/>
      <c r="L704" s="601"/>
      <c r="M704" s="601"/>
      <c r="N704" s="601"/>
      <c r="O704" s="616"/>
      <c r="P704" s="632"/>
      <c r="Q704" s="632"/>
      <c r="R704" s="632"/>
      <c r="S704" s="632"/>
      <c r="T704" s="632"/>
      <c r="U704" s="632"/>
      <c r="V704" s="632"/>
      <c r="W704" s="632"/>
      <c r="X704" s="632"/>
      <c r="Y704" s="632"/>
      <c r="Z704" s="632"/>
      <c r="AA704" s="632"/>
      <c r="AB704" s="632"/>
      <c r="AC704" s="632"/>
      <c r="AD704" s="632"/>
      <c r="AE704" s="632"/>
      <c r="AF704" s="632"/>
      <c r="AG704" s="632"/>
      <c r="AH704" s="632"/>
      <c r="AI704" s="632"/>
      <c r="AJ704" s="630" t="s">
        <v>4060</v>
      </c>
    </row>
    <row r="705" spans="2:36" ht="30" hidden="1" x14ac:dyDescent="0.25">
      <c r="B705" s="602">
        <v>697</v>
      </c>
      <c r="C705" s="628" t="s">
        <v>4065</v>
      </c>
      <c r="D705" s="629" t="s">
        <v>6711</v>
      </c>
      <c r="E705" s="628" t="s">
        <v>4063</v>
      </c>
      <c r="F705" s="631" t="s">
        <v>3400</v>
      </c>
      <c r="G705" s="630">
        <v>15</v>
      </c>
      <c r="H705" s="618"/>
      <c r="I705" s="630" t="s">
        <v>4069</v>
      </c>
      <c r="J705" s="632"/>
      <c r="K705" s="602"/>
      <c r="L705" s="601"/>
      <c r="M705" s="601"/>
      <c r="N705" s="601"/>
      <c r="O705" s="616"/>
      <c r="P705" s="632"/>
      <c r="Q705" s="632"/>
      <c r="R705" s="632"/>
      <c r="S705" s="632"/>
      <c r="T705" s="632"/>
      <c r="U705" s="632"/>
      <c r="V705" s="632"/>
      <c r="W705" s="632"/>
      <c r="X705" s="632"/>
      <c r="Y705" s="632"/>
      <c r="Z705" s="632"/>
      <c r="AA705" s="632"/>
      <c r="AB705" s="632"/>
      <c r="AC705" s="632"/>
      <c r="AD705" s="632"/>
      <c r="AE705" s="632"/>
      <c r="AF705" s="632"/>
      <c r="AG705" s="632"/>
      <c r="AH705" s="632"/>
      <c r="AI705" s="632"/>
      <c r="AJ705" s="630" t="s">
        <v>4066</v>
      </c>
    </row>
    <row r="706" spans="2:36" ht="30" hidden="1" x14ac:dyDescent="0.25">
      <c r="B706" s="602">
        <v>698</v>
      </c>
      <c r="C706" s="628" t="s">
        <v>4072</v>
      </c>
      <c r="D706" s="629" t="s">
        <v>6712</v>
      </c>
      <c r="E706" s="628" t="s">
        <v>4070</v>
      </c>
      <c r="F706" s="631" t="s">
        <v>3400</v>
      </c>
      <c r="G706" s="630">
        <v>3</v>
      </c>
      <c r="H706" s="618"/>
      <c r="I706" s="630" t="s">
        <v>2902</v>
      </c>
      <c r="J706" s="632"/>
      <c r="K706" s="602"/>
      <c r="L706" s="601"/>
      <c r="M706" s="601"/>
      <c r="N706" s="601"/>
      <c r="O706" s="616"/>
      <c r="P706" s="632"/>
      <c r="Q706" s="632"/>
      <c r="R706" s="632"/>
      <c r="S706" s="632"/>
      <c r="T706" s="632"/>
      <c r="U706" s="632"/>
      <c r="V706" s="632"/>
      <c r="W706" s="632"/>
      <c r="X706" s="632"/>
      <c r="Y706" s="632"/>
      <c r="Z706" s="632"/>
      <c r="AA706" s="632"/>
      <c r="AB706" s="632"/>
      <c r="AC706" s="632"/>
      <c r="AD706" s="632"/>
      <c r="AE706" s="632"/>
      <c r="AF706" s="632"/>
      <c r="AG706" s="632"/>
      <c r="AH706" s="632"/>
      <c r="AI706" s="632"/>
      <c r="AJ706" s="630" t="s">
        <v>4073</v>
      </c>
    </row>
    <row r="707" spans="2:36" ht="30" hidden="1" x14ac:dyDescent="0.25">
      <c r="B707" s="602">
        <v>699</v>
      </c>
      <c r="C707" s="628" t="s">
        <v>4078</v>
      </c>
      <c r="D707" s="629" t="s">
        <v>6713</v>
      </c>
      <c r="E707" s="628" t="s">
        <v>4076</v>
      </c>
      <c r="F707" s="631" t="s">
        <v>3400</v>
      </c>
      <c r="G707" s="630">
        <v>29.7</v>
      </c>
      <c r="H707" s="618"/>
      <c r="I707" s="630" t="s">
        <v>4082</v>
      </c>
      <c r="J707" s="632"/>
      <c r="K707" s="602"/>
      <c r="L707" s="601"/>
      <c r="M707" s="601"/>
      <c r="N707" s="601"/>
      <c r="O707" s="616"/>
      <c r="P707" s="632"/>
      <c r="Q707" s="632"/>
      <c r="R707" s="632"/>
      <c r="S707" s="632"/>
      <c r="T707" s="632"/>
      <c r="U707" s="632"/>
      <c r="V707" s="632"/>
      <c r="W707" s="632"/>
      <c r="X707" s="632"/>
      <c r="Y707" s="632"/>
      <c r="Z707" s="632"/>
      <c r="AA707" s="632"/>
      <c r="AB707" s="632"/>
      <c r="AC707" s="632"/>
      <c r="AD707" s="632"/>
      <c r="AE707" s="632"/>
      <c r="AF707" s="632"/>
      <c r="AG707" s="632"/>
      <c r="AH707" s="632"/>
      <c r="AI707" s="632"/>
      <c r="AJ707" s="630" t="s">
        <v>4079</v>
      </c>
    </row>
    <row r="708" spans="2:36" ht="30" hidden="1" x14ac:dyDescent="0.25">
      <c r="B708" s="602">
        <v>700</v>
      </c>
      <c r="C708" s="628" t="s">
        <v>4085</v>
      </c>
      <c r="D708" s="629" t="s">
        <v>6714</v>
      </c>
      <c r="E708" s="628" t="s">
        <v>4083</v>
      </c>
      <c r="F708" s="631" t="s">
        <v>3400</v>
      </c>
      <c r="G708" s="630">
        <v>18.600000000000001</v>
      </c>
      <c r="H708" s="618"/>
      <c r="I708" s="630" t="s">
        <v>2820</v>
      </c>
      <c r="J708" s="632"/>
      <c r="K708" s="602"/>
      <c r="L708" s="601"/>
      <c r="M708" s="601"/>
      <c r="N708" s="601"/>
      <c r="O708" s="616"/>
      <c r="P708" s="632"/>
      <c r="Q708" s="632"/>
      <c r="R708" s="632"/>
      <c r="S708" s="632"/>
      <c r="T708" s="632"/>
      <c r="U708" s="632"/>
      <c r="V708" s="632"/>
      <c r="W708" s="632"/>
      <c r="X708" s="632"/>
      <c r="Y708" s="632"/>
      <c r="Z708" s="632"/>
      <c r="AA708" s="632"/>
      <c r="AB708" s="632"/>
      <c r="AC708" s="632"/>
      <c r="AD708" s="632"/>
      <c r="AE708" s="632"/>
      <c r="AF708" s="632"/>
      <c r="AG708" s="632"/>
      <c r="AH708" s="632"/>
      <c r="AI708" s="632"/>
      <c r="AJ708" s="630" t="s">
        <v>4086</v>
      </c>
    </row>
    <row r="709" spans="2:36" ht="30" hidden="1" x14ac:dyDescent="0.25">
      <c r="B709" s="602">
        <v>701</v>
      </c>
      <c r="C709" s="628" t="s">
        <v>4091</v>
      </c>
      <c r="D709" s="629" t="s">
        <v>6715</v>
      </c>
      <c r="E709" s="628" t="s">
        <v>4089</v>
      </c>
      <c r="F709" s="631" t="s">
        <v>3400</v>
      </c>
      <c r="G709" s="630">
        <v>9.9</v>
      </c>
      <c r="H709" s="618"/>
      <c r="I709" s="630" t="s">
        <v>2812</v>
      </c>
      <c r="J709" s="632"/>
      <c r="K709" s="602"/>
      <c r="L709" s="601"/>
      <c r="M709" s="601"/>
      <c r="N709" s="601"/>
      <c r="O709" s="616"/>
      <c r="P709" s="632"/>
      <c r="Q709" s="632"/>
      <c r="R709" s="632"/>
      <c r="S709" s="632"/>
      <c r="T709" s="632"/>
      <c r="U709" s="632"/>
      <c r="V709" s="632"/>
      <c r="W709" s="632"/>
      <c r="X709" s="632"/>
      <c r="Y709" s="632"/>
      <c r="Z709" s="632"/>
      <c r="AA709" s="632"/>
      <c r="AB709" s="632"/>
      <c r="AC709" s="632"/>
      <c r="AD709" s="632"/>
      <c r="AE709" s="632"/>
      <c r="AF709" s="632"/>
      <c r="AG709" s="632"/>
      <c r="AH709" s="632"/>
      <c r="AI709" s="632"/>
      <c r="AJ709" s="630" t="s">
        <v>4092</v>
      </c>
    </row>
    <row r="710" spans="2:36" ht="30" hidden="1" x14ac:dyDescent="0.25">
      <c r="B710" s="602">
        <v>702</v>
      </c>
      <c r="C710" s="628" t="s">
        <v>4097</v>
      </c>
      <c r="D710" s="629" t="s">
        <v>6716</v>
      </c>
      <c r="E710" s="628" t="s">
        <v>4095</v>
      </c>
      <c r="F710" s="631" t="s">
        <v>3400</v>
      </c>
      <c r="G710" s="630">
        <v>4.84</v>
      </c>
      <c r="H710" s="618"/>
      <c r="I710" s="630" t="s">
        <v>2855</v>
      </c>
      <c r="J710" s="632"/>
      <c r="K710" s="602"/>
      <c r="L710" s="601"/>
      <c r="M710" s="601"/>
      <c r="N710" s="601"/>
      <c r="O710" s="616"/>
      <c r="P710" s="632"/>
      <c r="Q710" s="632"/>
      <c r="R710" s="632"/>
      <c r="S710" s="632"/>
      <c r="T710" s="632"/>
      <c r="U710" s="632"/>
      <c r="V710" s="632"/>
      <c r="W710" s="632"/>
      <c r="X710" s="632"/>
      <c r="Y710" s="632"/>
      <c r="Z710" s="632"/>
      <c r="AA710" s="632"/>
      <c r="AB710" s="632"/>
      <c r="AC710" s="632"/>
      <c r="AD710" s="632"/>
      <c r="AE710" s="632"/>
      <c r="AF710" s="632"/>
      <c r="AG710" s="632"/>
      <c r="AH710" s="632"/>
      <c r="AI710" s="632"/>
      <c r="AJ710" s="630" t="s">
        <v>4098</v>
      </c>
    </row>
    <row r="711" spans="2:36" ht="30" hidden="1" x14ac:dyDescent="0.25">
      <c r="B711" s="602">
        <v>703</v>
      </c>
      <c r="C711" s="628" t="s">
        <v>4103</v>
      </c>
      <c r="D711" s="629" t="s">
        <v>6717</v>
      </c>
      <c r="E711" s="628" t="s">
        <v>4101</v>
      </c>
      <c r="F711" s="631" t="s">
        <v>3400</v>
      </c>
      <c r="G711" s="630">
        <v>11.7</v>
      </c>
      <c r="H711" s="618"/>
      <c r="I711" s="630" t="s">
        <v>2812</v>
      </c>
      <c r="J711" s="632"/>
      <c r="K711" s="602"/>
      <c r="L711" s="601"/>
      <c r="M711" s="601"/>
      <c r="N711" s="601"/>
      <c r="O711" s="616"/>
      <c r="P711" s="632"/>
      <c r="Q711" s="632"/>
      <c r="R711" s="632"/>
      <c r="S711" s="632"/>
      <c r="T711" s="632"/>
      <c r="U711" s="632"/>
      <c r="V711" s="632"/>
      <c r="W711" s="632"/>
      <c r="X711" s="632"/>
      <c r="Y711" s="632"/>
      <c r="Z711" s="632"/>
      <c r="AA711" s="632"/>
      <c r="AB711" s="632"/>
      <c r="AC711" s="632"/>
      <c r="AD711" s="632"/>
      <c r="AE711" s="632"/>
      <c r="AF711" s="632"/>
      <c r="AG711" s="632"/>
      <c r="AH711" s="632"/>
      <c r="AI711" s="632"/>
      <c r="AJ711" s="630" t="s">
        <v>4104</v>
      </c>
    </row>
    <row r="712" spans="2:36" ht="30" hidden="1" x14ac:dyDescent="0.25">
      <c r="B712" s="602">
        <v>704</v>
      </c>
      <c r="C712" s="628" t="s">
        <v>4109</v>
      </c>
      <c r="D712" s="629" t="s">
        <v>6718</v>
      </c>
      <c r="E712" s="628" t="s">
        <v>4107</v>
      </c>
      <c r="F712" s="631" t="s">
        <v>3400</v>
      </c>
      <c r="G712" s="630">
        <v>24</v>
      </c>
      <c r="H712" s="618"/>
      <c r="I712" s="630" t="s">
        <v>2786</v>
      </c>
      <c r="J712" s="632"/>
      <c r="K712" s="602"/>
      <c r="L712" s="601"/>
      <c r="M712" s="601"/>
      <c r="N712" s="601"/>
      <c r="O712" s="616"/>
      <c r="P712" s="632"/>
      <c r="Q712" s="632"/>
      <c r="R712" s="632"/>
      <c r="S712" s="632"/>
      <c r="T712" s="632"/>
      <c r="U712" s="632"/>
      <c r="V712" s="632"/>
      <c r="W712" s="632"/>
      <c r="X712" s="632"/>
      <c r="Y712" s="632"/>
      <c r="Z712" s="632"/>
      <c r="AA712" s="632"/>
      <c r="AB712" s="632"/>
      <c r="AC712" s="632"/>
      <c r="AD712" s="632"/>
      <c r="AE712" s="632"/>
      <c r="AF712" s="632"/>
      <c r="AG712" s="632"/>
      <c r="AH712" s="632"/>
      <c r="AI712" s="632"/>
      <c r="AJ712" s="630" t="s">
        <v>4110</v>
      </c>
    </row>
    <row r="713" spans="2:36" hidden="1" x14ac:dyDescent="0.25">
      <c r="B713" s="602">
        <v>705</v>
      </c>
      <c r="C713" s="628" t="s">
        <v>4115</v>
      </c>
      <c r="D713" s="629" t="s">
        <v>6719</v>
      </c>
      <c r="E713" s="628" t="s">
        <v>4113</v>
      </c>
      <c r="F713" s="631" t="s">
        <v>3400</v>
      </c>
      <c r="G713" s="630">
        <v>8</v>
      </c>
      <c r="H713" s="618"/>
      <c r="I713" s="630" t="s">
        <v>2786</v>
      </c>
      <c r="J713" s="632"/>
      <c r="K713" s="602"/>
      <c r="L713" s="601"/>
      <c r="M713" s="601"/>
      <c r="N713" s="601"/>
      <c r="O713" s="616"/>
      <c r="P713" s="632"/>
      <c r="Q713" s="632"/>
      <c r="R713" s="632"/>
      <c r="S713" s="632"/>
      <c r="T713" s="632"/>
      <c r="U713" s="632"/>
      <c r="V713" s="632"/>
      <c r="W713" s="632"/>
      <c r="X713" s="632"/>
      <c r="Y713" s="632"/>
      <c r="Z713" s="632"/>
      <c r="AA713" s="632"/>
      <c r="AB713" s="632"/>
      <c r="AC713" s="632"/>
      <c r="AD713" s="632"/>
      <c r="AE713" s="632"/>
      <c r="AF713" s="632"/>
      <c r="AG713" s="632"/>
      <c r="AH713" s="632"/>
      <c r="AI713" s="632"/>
      <c r="AJ713" s="630" t="s">
        <v>4116</v>
      </c>
    </row>
    <row r="714" spans="2:36" ht="30" hidden="1" x14ac:dyDescent="0.25">
      <c r="B714" s="602">
        <v>706</v>
      </c>
      <c r="C714" s="628" t="s">
        <v>4120</v>
      </c>
      <c r="D714" s="629" t="s">
        <v>6720</v>
      </c>
      <c r="E714" s="628" t="s">
        <v>4113</v>
      </c>
      <c r="F714" s="631" t="s">
        <v>3400</v>
      </c>
      <c r="G714" s="630">
        <v>17.25</v>
      </c>
      <c r="H714" s="618"/>
      <c r="I714" s="630" t="s">
        <v>3104</v>
      </c>
      <c r="J714" s="632"/>
      <c r="K714" s="602"/>
      <c r="L714" s="601"/>
      <c r="M714" s="601"/>
      <c r="N714" s="601"/>
      <c r="O714" s="616"/>
      <c r="P714" s="632"/>
      <c r="Q714" s="632"/>
      <c r="R714" s="632"/>
      <c r="S714" s="632"/>
      <c r="T714" s="632"/>
      <c r="U714" s="632"/>
      <c r="V714" s="632"/>
      <c r="W714" s="632"/>
      <c r="X714" s="632"/>
      <c r="Y714" s="632"/>
      <c r="Z714" s="632"/>
      <c r="AA714" s="632"/>
      <c r="AB714" s="632"/>
      <c r="AC714" s="632"/>
      <c r="AD714" s="632"/>
      <c r="AE714" s="632"/>
      <c r="AF714" s="632"/>
      <c r="AG714" s="632"/>
      <c r="AH714" s="632"/>
      <c r="AI714" s="632"/>
      <c r="AJ714" s="630" t="s">
        <v>4121</v>
      </c>
    </row>
    <row r="715" spans="2:36" ht="30" hidden="1" x14ac:dyDescent="0.25">
      <c r="B715" s="602">
        <v>707</v>
      </c>
      <c r="C715" s="628" t="s">
        <v>4125</v>
      </c>
      <c r="D715" s="629" t="s">
        <v>6721</v>
      </c>
      <c r="E715" s="628" t="s">
        <v>4113</v>
      </c>
      <c r="F715" s="631" t="s">
        <v>3400</v>
      </c>
      <c r="G715" s="630">
        <v>3</v>
      </c>
      <c r="H715" s="618"/>
      <c r="I715" s="630" t="s">
        <v>3727</v>
      </c>
      <c r="J715" s="632"/>
      <c r="K715" s="602"/>
      <c r="L715" s="601"/>
      <c r="M715" s="601"/>
      <c r="N715" s="601"/>
      <c r="O715" s="616"/>
      <c r="P715" s="632"/>
      <c r="Q715" s="632"/>
      <c r="R715" s="632"/>
      <c r="S715" s="632"/>
      <c r="T715" s="632"/>
      <c r="U715" s="632"/>
      <c r="V715" s="632"/>
      <c r="W715" s="632"/>
      <c r="X715" s="632"/>
      <c r="Y715" s="632"/>
      <c r="Z715" s="632"/>
      <c r="AA715" s="632"/>
      <c r="AB715" s="632"/>
      <c r="AC715" s="632"/>
      <c r="AD715" s="632"/>
      <c r="AE715" s="632"/>
      <c r="AF715" s="632"/>
      <c r="AG715" s="632"/>
      <c r="AH715" s="632"/>
      <c r="AI715" s="632"/>
      <c r="AJ715" s="630" t="s">
        <v>4126</v>
      </c>
    </row>
    <row r="716" spans="2:36" ht="30" hidden="1" x14ac:dyDescent="0.25">
      <c r="B716" s="602">
        <v>708</v>
      </c>
      <c r="C716" s="628" t="s">
        <v>4131</v>
      </c>
      <c r="D716" s="629" t="s">
        <v>6722</v>
      </c>
      <c r="E716" s="628" t="s">
        <v>4129</v>
      </c>
      <c r="F716" s="631" t="s">
        <v>3400</v>
      </c>
      <c r="G716" s="630">
        <v>72</v>
      </c>
      <c r="H716" s="618"/>
      <c r="I716" s="630" t="s">
        <v>2786</v>
      </c>
      <c r="J716" s="632"/>
      <c r="K716" s="602"/>
      <c r="L716" s="601"/>
      <c r="M716" s="601"/>
      <c r="N716" s="601"/>
      <c r="O716" s="616"/>
      <c r="P716" s="632"/>
      <c r="Q716" s="632"/>
      <c r="R716" s="632"/>
      <c r="S716" s="632"/>
      <c r="T716" s="632"/>
      <c r="U716" s="632"/>
      <c r="V716" s="632"/>
      <c r="W716" s="632"/>
      <c r="X716" s="632"/>
      <c r="Y716" s="632"/>
      <c r="Z716" s="632"/>
      <c r="AA716" s="632"/>
      <c r="AB716" s="632"/>
      <c r="AC716" s="632"/>
      <c r="AD716" s="632"/>
      <c r="AE716" s="632"/>
      <c r="AF716" s="632"/>
      <c r="AG716" s="632"/>
      <c r="AH716" s="632"/>
      <c r="AI716" s="632"/>
      <c r="AJ716" s="630" t="s">
        <v>4132</v>
      </c>
    </row>
    <row r="717" spans="2:36" ht="45" hidden="1" x14ac:dyDescent="0.25">
      <c r="B717" s="602">
        <v>709</v>
      </c>
      <c r="C717" s="628" t="s">
        <v>1213</v>
      </c>
      <c r="D717" s="629" t="s">
        <v>6723</v>
      </c>
      <c r="E717" s="628" t="s">
        <v>4135</v>
      </c>
      <c r="F717" s="631" t="s">
        <v>3400</v>
      </c>
      <c r="G717" s="630">
        <v>1.1399999999999999</v>
      </c>
      <c r="H717" s="618"/>
      <c r="I717" s="630" t="s">
        <v>4140</v>
      </c>
      <c r="J717" s="632"/>
      <c r="K717" s="602"/>
      <c r="L717" s="601"/>
      <c r="M717" s="601"/>
      <c r="N717" s="601"/>
      <c r="O717" s="616"/>
      <c r="P717" s="632"/>
      <c r="Q717" s="632"/>
      <c r="R717" s="632"/>
      <c r="S717" s="632"/>
      <c r="T717" s="632"/>
      <c r="U717" s="632"/>
      <c r="V717" s="632"/>
      <c r="W717" s="632"/>
      <c r="X717" s="632"/>
      <c r="Y717" s="632"/>
      <c r="Z717" s="632"/>
      <c r="AA717" s="632"/>
      <c r="AB717" s="632"/>
      <c r="AC717" s="632"/>
      <c r="AD717" s="632"/>
      <c r="AE717" s="632"/>
      <c r="AF717" s="632"/>
      <c r="AG717" s="632"/>
      <c r="AH717" s="632"/>
      <c r="AI717" s="632"/>
      <c r="AJ717" s="630" t="s">
        <v>4137</v>
      </c>
    </row>
    <row r="718" spans="2:36" ht="30" hidden="1" x14ac:dyDescent="0.25">
      <c r="B718" s="602">
        <v>710</v>
      </c>
      <c r="C718" s="628" t="s">
        <v>4143</v>
      </c>
      <c r="D718" s="629" t="s">
        <v>6724</v>
      </c>
      <c r="E718" s="628" t="s">
        <v>4141</v>
      </c>
      <c r="F718" s="631" t="s">
        <v>3400</v>
      </c>
      <c r="G718" s="630">
        <v>4.5</v>
      </c>
      <c r="H718" s="618"/>
      <c r="I718" s="630" t="s">
        <v>2812</v>
      </c>
      <c r="J718" s="632"/>
      <c r="K718" s="602"/>
      <c r="L718" s="601"/>
      <c r="M718" s="601"/>
      <c r="N718" s="601"/>
      <c r="O718" s="616"/>
      <c r="P718" s="632"/>
      <c r="Q718" s="632"/>
      <c r="R718" s="632"/>
      <c r="S718" s="632"/>
      <c r="T718" s="632"/>
      <c r="U718" s="632"/>
      <c r="V718" s="632"/>
      <c r="W718" s="632"/>
      <c r="X718" s="632"/>
      <c r="Y718" s="632"/>
      <c r="Z718" s="632"/>
      <c r="AA718" s="632"/>
      <c r="AB718" s="632"/>
      <c r="AC718" s="632"/>
      <c r="AD718" s="632"/>
      <c r="AE718" s="632"/>
      <c r="AF718" s="632"/>
      <c r="AG718" s="632"/>
      <c r="AH718" s="632"/>
      <c r="AI718" s="632"/>
      <c r="AJ718" s="630" t="s">
        <v>4144</v>
      </c>
    </row>
    <row r="719" spans="2:36" hidden="1" x14ac:dyDescent="0.25">
      <c r="B719" s="602">
        <v>711</v>
      </c>
      <c r="C719" s="628" t="s">
        <v>4149</v>
      </c>
      <c r="D719" s="629" t="s">
        <v>6725</v>
      </c>
      <c r="E719" s="628" t="s">
        <v>4147</v>
      </c>
      <c r="F719" s="631" t="s">
        <v>3400</v>
      </c>
      <c r="G719" s="630">
        <v>33</v>
      </c>
      <c r="H719" s="618"/>
      <c r="I719" s="630" t="s">
        <v>2913</v>
      </c>
      <c r="J719" s="632"/>
      <c r="K719" s="602"/>
      <c r="L719" s="601"/>
      <c r="M719" s="601"/>
      <c r="N719" s="601"/>
      <c r="O719" s="616"/>
      <c r="P719" s="632"/>
      <c r="Q719" s="632"/>
      <c r="R719" s="632"/>
      <c r="S719" s="632"/>
      <c r="T719" s="632"/>
      <c r="U719" s="632"/>
      <c r="V719" s="632"/>
      <c r="W719" s="632"/>
      <c r="X719" s="632"/>
      <c r="Y719" s="632"/>
      <c r="Z719" s="632"/>
      <c r="AA719" s="632"/>
      <c r="AB719" s="632"/>
      <c r="AC719" s="632"/>
      <c r="AD719" s="632"/>
      <c r="AE719" s="632"/>
      <c r="AF719" s="632"/>
      <c r="AG719" s="632"/>
      <c r="AH719" s="632"/>
      <c r="AI719" s="632"/>
      <c r="AJ719" s="630" t="s">
        <v>4150</v>
      </c>
    </row>
    <row r="720" spans="2:36" hidden="1" x14ac:dyDescent="0.25">
      <c r="B720" s="602">
        <v>712</v>
      </c>
      <c r="C720" s="628" t="s">
        <v>4155</v>
      </c>
      <c r="D720" s="629" t="s">
        <v>6726</v>
      </c>
      <c r="E720" s="628" t="s">
        <v>4153</v>
      </c>
      <c r="F720" s="631" t="s">
        <v>3400</v>
      </c>
      <c r="G720" s="630">
        <v>3</v>
      </c>
      <c r="H720" s="618"/>
      <c r="I720" s="630" t="s">
        <v>2776</v>
      </c>
      <c r="J720" s="632"/>
      <c r="K720" s="602"/>
      <c r="L720" s="601"/>
      <c r="M720" s="601"/>
      <c r="N720" s="601"/>
      <c r="O720" s="616"/>
      <c r="P720" s="632"/>
      <c r="Q720" s="632"/>
      <c r="R720" s="632"/>
      <c r="S720" s="632"/>
      <c r="T720" s="632"/>
      <c r="U720" s="632"/>
      <c r="V720" s="632"/>
      <c r="W720" s="632"/>
      <c r="X720" s="632"/>
      <c r="Y720" s="632"/>
      <c r="Z720" s="632"/>
      <c r="AA720" s="632"/>
      <c r="AB720" s="632"/>
      <c r="AC720" s="632"/>
      <c r="AD720" s="632"/>
      <c r="AE720" s="632"/>
      <c r="AF720" s="632"/>
      <c r="AG720" s="632"/>
      <c r="AH720" s="632"/>
      <c r="AI720" s="632"/>
      <c r="AJ720" s="630" t="s">
        <v>4156</v>
      </c>
    </row>
    <row r="721" spans="2:36" hidden="1" x14ac:dyDescent="0.25">
      <c r="B721" s="602">
        <v>713</v>
      </c>
      <c r="C721" s="628" t="s">
        <v>4161</v>
      </c>
      <c r="D721" s="629" t="s">
        <v>6727</v>
      </c>
      <c r="E721" s="628" t="s">
        <v>4159</v>
      </c>
      <c r="F721" s="631" t="s">
        <v>3400</v>
      </c>
      <c r="G721" s="630">
        <v>27.36</v>
      </c>
      <c r="H721" s="618"/>
      <c r="I721" s="630" t="s">
        <v>3223</v>
      </c>
      <c r="J721" s="632"/>
      <c r="K721" s="602"/>
      <c r="L721" s="601"/>
      <c r="M721" s="601"/>
      <c r="N721" s="601"/>
      <c r="O721" s="616"/>
      <c r="P721" s="632"/>
      <c r="Q721" s="632"/>
      <c r="R721" s="632"/>
      <c r="S721" s="632"/>
      <c r="T721" s="632"/>
      <c r="U721" s="632"/>
      <c r="V721" s="632"/>
      <c r="W721" s="632"/>
      <c r="X721" s="632"/>
      <c r="Y721" s="632"/>
      <c r="Z721" s="632"/>
      <c r="AA721" s="632"/>
      <c r="AB721" s="632"/>
      <c r="AC721" s="632"/>
      <c r="AD721" s="632"/>
      <c r="AE721" s="632"/>
      <c r="AF721" s="632"/>
      <c r="AG721" s="632"/>
      <c r="AH721" s="632"/>
      <c r="AI721" s="632"/>
      <c r="AJ721" s="630" t="s">
        <v>4162</v>
      </c>
    </row>
    <row r="722" spans="2:36" ht="30" hidden="1" x14ac:dyDescent="0.25">
      <c r="B722" s="602">
        <v>714</v>
      </c>
      <c r="C722" s="628" t="s">
        <v>4165</v>
      </c>
      <c r="D722" s="629" t="s">
        <v>6728</v>
      </c>
      <c r="E722" s="628" t="s">
        <v>4159</v>
      </c>
      <c r="F722" s="631" t="s">
        <v>3400</v>
      </c>
      <c r="G722" s="634"/>
      <c r="H722" s="618"/>
      <c r="I722" s="630" t="s">
        <v>2786</v>
      </c>
      <c r="J722" s="632"/>
      <c r="K722" s="602"/>
      <c r="L722" s="601"/>
      <c r="M722" s="601"/>
      <c r="N722" s="601"/>
      <c r="O722" s="616"/>
      <c r="P722" s="632"/>
      <c r="Q722" s="632"/>
      <c r="R722" s="632"/>
      <c r="S722" s="632"/>
      <c r="T722" s="632"/>
      <c r="U722" s="632"/>
      <c r="V722" s="632"/>
      <c r="W722" s="632"/>
      <c r="X722" s="632"/>
      <c r="Y722" s="632"/>
      <c r="Z722" s="632"/>
      <c r="AA722" s="632"/>
      <c r="AB722" s="632"/>
      <c r="AC722" s="632"/>
      <c r="AD722" s="632"/>
      <c r="AE722" s="632"/>
      <c r="AF722" s="632"/>
      <c r="AG722" s="632"/>
      <c r="AH722" s="632"/>
      <c r="AI722" s="632"/>
      <c r="AJ722" s="630" t="s">
        <v>4166</v>
      </c>
    </row>
    <row r="723" spans="2:36" ht="30" hidden="1" x14ac:dyDescent="0.25">
      <c r="B723" s="602">
        <v>715</v>
      </c>
      <c r="C723" s="628" t="s">
        <v>4171</v>
      </c>
      <c r="D723" s="629" t="s">
        <v>6729</v>
      </c>
      <c r="E723" s="628" t="s">
        <v>4169</v>
      </c>
      <c r="F723" s="631" t="s">
        <v>3400</v>
      </c>
      <c r="G723" s="630">
        <v>6.4</v>
      </c>
      <c r="H723" s="618"/>
      <c r="I723" s="630" t="s">
        <v>2762</v>
      </c>
      <c r="J723" s="632"/>
      <c r="K723" s="602"/>
      <c r="L723" s="601"/>
      <c r="M723" s="601"/>
      <c r="N723" s="601"/>
      <c r="O723" s="616"/>
      <c r="P723" s="632"/>
      <c r="Q723" s="632"/>
      <c r="R723" s="632"/>
      <c r="S723" s="632"/>
      <c r="T723" s="632"/>
      <c r="U723" s="632"/>
      <c r="V723" s="632"/>
      <c r="W723" s="632"/>
      <c r="X723" s="632"/>
      <c r="Y723" s="632"/>
      <c r="Z723" s="632"/>
      <c r="AA723" s="632"/>
      <c r="AB723" s="632"/>
      <c r="AC723" s="632"/>
      <c r="AD723" s="632"/>
      <c r="AE723" s="632"/>
      <c r="AF723" s="632"/>
      <c r="AG723" s="632"/>
      <c r="AH723" s="632"/>
      <c r="AI723" s="632"/>
      <c r="AJ723" s="630" t="s">
        <v>4172</v>
      </c>
    </row>
    <row r="724" spans="2:36" hidden="1" x14ac:dyDescent="0.25">
      <c r="B724" s="602">
        <v>716</v>
      </c>
      <c r="C724" s="628" t="s">
        <v>4177</v>
      </c>
      <c r="D724" s="629" t="s">
        <v>6730</v>
      </c>
      <c r="E724" s="628" t="s">
        <v>4175</v>
      </c>
      <c r="F724" s="631" t="s">
        <v>3400</v>
      </c>
      <c r="G724" s="630">
        <v>8</v>
      </c>
      <c r="H724" s="618"/>
      <c r="I724" s="630" t="s">
        <v>2786</v>
      </c>
      <c r="J724" s="632"/>
      <c r="K724" s="602"/>
      <c r="L724" s="601"/>
      <c r="M724" s="601"/>
      <c r="N724" s="601"/>
      <c r="O724" s="616"/>
      <c r="P724" s="632"/>
      <c r="Q724" s="632"/>
      <c r="R724" s="632"/>
      <c r="S724" s="632"/>
      <c r="T724" s="632"/>
      <c r="U724" s="632"/>
      <c r="V724" s="632"/>
      <c r="W724" s="632"/>
      <c r="X724" s="632"/>
      <c r="Y724" s="632"/>
      <c r="Z724" s="632"/>
      <c r="AA724" s="632"/>
      <c r="AB724" s="632"/>
      <c r="AC724" s="632"/>
      <c r="AD724" s="632"/>
      <c r="AE724" s="632"/>
      <c r="AF724" s="632"/>
      <c r="AG724" s="632"/>
      <c r="AH724" s="632"/>
      <c r="AI724" s="632"/>
      <c r="AJ724" s="630" t="s">
        <v>4178</v>
      </c>
    </row>
    <row r="725" spans="2:36" ht="30" hidden="1" x14ac:dyDescent="0.25">
      <c r="B725" s="602">
        <v>717</v>
      </c>
      <c r="C725" s="628" t="s">
        <v>3555</v>
      </c>
      <c r="D725" s="629" t="s">
        <v>6627</v>
      </c>
      <c r="E725" s="628" t="s">
        <v>4175</v>
      </c>
      <c r="F725" s="631" t="s">
        <v>3400</v>
      </c>
      <c r="G725" s="630">
        <v>16</v>
      </c>
      <c r="H725" s="618"/>
      <c r="I725" s="630" t="s">
        <v>2786</v>
      </c>
      <c r="J725" s="632"/>
      <c r="K725" s="602"/>
      <c r="L725" s="601"/>
      <c r="M725" s="601"/>
      <c r="N725" s="601"/>
      <c r="O725" s="616"/>
      <c r="P725" s="632"/>
      <c r="Q725" s="632"/>
      <c r="R725" s="632"/>
      <c r="S725" s="632"/>
      <c r="T725" s="632"/>
      <c r="U725" s="632"/>
      <c r="V725" s="632"/>
      <c r="W725" s="632"/>
      <c r="X725" s="632"/>
      <c r="Y725" s="632"/>
      <c r="Z725" s="632"/>
      <c r="AA725" s="632"/>
      <c r="AB725" s="632"/>
      <c r="AC725" s="632"/>
      <c r="AD725" s="632"/>
      <c r="AE725" s="632"/>
      <c r="AF725" s="632"/>
      <c r="AG725" s="632"/>
      <c r="AH725" s="632"/>
      <c r="AI725" s="632"/>
      <c r="AJ725" s="630" t="s">
        <v>3556</v>
      </c>
    </row>
    <row r="726" spans="2:36" hidden="1" x14ac:dyDescent="0.25">
      <c r="B726" s="602">
        <v>718</v>
      </c>
      <c r="C726" s="628" t="s">
        <v>4184</v>
      </c>
      <c r="D726" s="629" t="s">
        <v>6731</v>
      </c>
      <c r="E726" s="628" t="s">
        <v>4182</v>
      </c>
      <c r="F726" s="631" t="s">
        <v>3400</v>
      </c>
      <c r="G726" s="630">
        <v>16</v>
      </c>
      <c r="H726" s="618"/>
      <c r="I726" s="630" t="s">
        <v>2786</v>
      </c>
      <c r="J726" s="632"/>
      <c r="K726" s="602"/>
      <c r="L726" s="601"/>
      <c r="M726" s="601"/>
      <c r="N726" s="601"/>
      <c r="O726" s="616"/>
      <c r="P726" s="632"/>
      <c r="Q726" s="632"/>
      <c r="R726" s="632"/>
      <c r="S726" s="632"/>
      <c r="T726" s="632"/>
      <c r="U726" s="632"/>
      <c r="V726" s="632"/>
      <c r="W726" s="632"/>
      <c r="X726" s="632"/>
      <c r="Y726" s="632"/>
      <c r="Z726" s="632"/>
      <c r="AA726" s="632"/>
      <c r="AB726" s="632"/>
      <c r="AC726" s="632"/>
      <c r="AD726" s="632"/>
      <c r="AE726" s="632"/>
      <c r="AF726" s="632"/>
      <c r="AG726" s="632"/>
      <c r="AH726" s="632"/>
      <c r="AI726" s="632"/>
      <c r="AJ726" s="630" t="s">
        <v>4185</v>
      </c>
    </row>
    <row r="727" spans="2:36" ht="30" hidden="1" x14ac:dyDescent="0.25">
      <c r="B727" s="602">
        <v>719</v>
      </c>
      <c r="C727" s="628" t="s">
        <v>4190</v>
      </c>
      <c r="D727" s="629" t="s">
        <v>6732</v>
      </c>
      <c r="E727" s="628" t="s">
        <v>4188</v>
      </c>
      <c r="F727" s="631" t="s">
        <v>3400</v>
      </c>
      <c r="G727" s="630">
        <v>3</v>
      </c>
      <c r="H727" s="618"/>
      <c r="I727" s="630" t="s">
        <v>3747</v>
      </c>
      <c r="J727" s="632"/>
      <c r="K727" s="602"/>
      <c r="L727" s="601"/>
      <c r="M727" s="601"/>
      <c r="N727" s="601"/>
      <c r="O727" s="616"/>
      <c r="P727" s="632"/>
      <c r="Q727" s="632"/>
      <c r="R727" s="632"/>
      <c r="S727" s="632"/>
      <c r="T727" s="632"/>
      <c r="U727" s="632"/>
      <c r="V727" s="632"/>
      <c r="W727" s="632"/>
      <c r="X727" s="632"/>
      <c r="Y727" s="632"/>
      <c r="Z727" s="632"/>
      <c r="AA727" s="632"/>
      <c r="AB727" s="632"/>
      <c r="AC727" s="632"/>
      <c r="AD727" s="632"/>
      <c r="AE727" s="632"/>
      <c r="AF727" s="632"/>
      <c r="AG727" s="632"/>
      <c r="AH727" s="632"/>
      <c r="AI727" s="632"/>
      <c r="AJ727" s="630" t="s">
        <v>4191</v>
      </c>
    </row>
    <row r="728" spans="2:36" ht="30" hidden="1" x14ac:dyDescent="0.25">
      <c r="B728" s="602">
        <v>720</v>
      </c>
      <c r="C728" s="628" t="s">
        <v>4196</v>
      </c>
      <c r="D728" s="629" t="s">
        <v>6733</v>
      </c>
      <c r="E728" s="628" t="s">
        <v>4194</v>
      </c>
      <c r="F728" s="631" t="s">
        <v>3400</v>
      </c>
      <c r="G728" s="630">
        <v>7.2</v>
      </c>
      <c r="H728" s="618"/>
      <c r="I728" s="630" t="s">
        <v>2762</v>
      </c>
      <c r="J728" s="632"/>
      <c r="K728" s="602"/>
      <c r="L728" s="601"/>
      <c r="M728" s="601"/>
      <c r="N728" s="601"/>
      <c r="O728" s="616"/>
      <c r="P728" s="632"/>
      <c r="Q728" s="632"/>
      <c r="R728" s="632"/>
      <c r="S728" s="632"/>
      <c r="T728" s="632"/>
      <c r="U728" s="632"/>
      <c r="V728" s="632"/>
      <c r="W728" s="632"/>
      <c r="X728" s="632"/>
      <c r="Y728" s="632"/>
      <c r="Z728" s="632"/>
      <c r="AA728" s="632"/>
      <c r="AB728" s="632"/>
      <c r="AC728" s="632"/>
      <c r="AD728" s="632"/>
      <c r="AE728" s="632"/>
      <c r="AF728" s="632"/>
      <c r="AG728" s="632"/>
      <c r="AH728" s="632"/>
      <c r="AI728" s="632"/>
      <c r="AJ728" s="630" t="s">
        <v>4197</v>
      </c>
    </row>
    <row r="729" spans="2:36" ht="60" hidden="1" x14ac:dyDescent="0.25">
      <c r="B729" s="602">
        <v>721</v>
      </c>
      <c r="C729" s="628" t="s">
        <v>4202</v>
      </c>
      <c r="D729" s="629" t="s">
        <v>6734</v>
      </c>
      <c r="E729" s="628" t="s">
        <v>4200</v>
      </c>
      <c r="F729" s="631" t="s">
        <v>3400</v>
      </c>
      <c r="G729" s="630">
        <v>9.9</v>
      </c>
      <c r="H729" s="618"/>
      <c r="I729" s="630" t="s">
        <v>4206</v>
      </c>
      <c r="J729" s="632"/>
      <c r="K729" s="602"/>
      <c r="L729" s="601"/>
      <c r="M729" s="601"/>
      <c r="N729" s="601"/>
      <c r="O729" s="616"/>
      <c r="P729" s="632"/>
      <c r="Q729" s="632"/>
      <c r="R729" s="632"/>
      <c r="S729" s="632"/>
      <c r="T729" s="632"/>
      <c r="U729" s="632"/>
      <c r="V729" s="632"/>
      <c r="W729" s="632"/>
      <c r="X729" s="632"/>
      <c r="Y729" s="632"/>
      <c r="Z729" s="632"/>
      <c r="AA729" s="632"/>
      <c r="AB729" s="632"/>
      <c r="AC729" s="632"/>
      <c r="AD729" s="632"/>
      <c r="AE729" s="632"/>
      <c r="AF729" s="632"/>
      <c r="AG729" s="632"/>
      <c r="AH729" s="632"/>
      <c r="AI729" s="632"/>
      <c r="AJ729" s="630" t="s">
        <v>4203</v>
      </c>
    </row>
    <row r="730" spans="2:36" ht="30" hidden="1" x14ac:dyDescent="0.25">
      <c r="B730" s="602">
        <v>722</v>
      </c>
      <c r="C730" s="628" t="s">
        <v>4209</v>
      </c>
      <c r="D730" s="629" t="s">
        <v>6735</v>
      </c>
      <c r="E730" s="628" t="s">
        <v>4207</v>
      </c>
      <c r="F730" s="631" t="s">
        <v>3400</v>
      </c>
      <c r="G730" s="630">
        <v>6.75</v>
      </c>
      <c r="H730" s="618"/>
      <c r="I730" s="630" t="s">
        <v>2902</v>
      </c>
      <c r="J730" s="632"/>
      <c r="K730" s="602"/>
      <c r="L730" s="601"/>
      <c r="M730" s="601"/>
      <c r="N730" s="601"/>
      <c r="O730" s="616"/>
      <c r="P730" s="632"/>
      <c r="Q730" s="632"/>
      <c r="R730" s="632"/>
      <c r="S730" s="632"/>
      <c r="T730" s="632"/>
      <c r="U730" s="632"/>
      <c r="V730" s="632"/>
      <c r="W730" s="632"/>
      <c r="X730" s="632"/>
      <c r="Y730" s="632"/>
      <c r="Z730" s="632"/>
      <c r="AA730" s="632"/>
      <c r="AB730" s="632"/>
      <c r="AC730" s="632"/>
      <c r="AD730" s="632"/>
      <c r="AE730" s="632"/>
      <c r="AF730" s="632"/>
      <c r="AG730" s="632"/>
      <c r="AH730" s="632"/>
      <c r="AI730" s="632"/>
      <c r="AJ730" s="630" t="s">
        <v>4210</v>
      </c>
    </row>
    <row r="731" spans="2:36" hidden="1" x14ac:dyDescent="0.25">
      <c r="B731" s="602">
        <v>723</v>
      </c>
      <c r="C731" s="628" t="s">
        <v>4215</v>
      </c>
      <c r="D731" s="629" t="s">
        <v>6736</v>
      </c>
      <c r="E731" s="628" t="s">
        <v>4213</v>
      </c>
      <c r="F731" s="631" t="s">
        <v>3400</v>
      </c>
      <c r="G731" s="630">
        <v>12.67</v>
      </c>
      <c r="H731" s="618"/>
      <c r="I731" s="630" t="s">
        <v>4219</v>
      </c>
      <c r="J731" s="632"/>
      <c r="K731" s="602"/>
      <c r="L731" s="601"/>
      <c r="M731" s="601"/>
      <c r="N731" s="601"/>
      <c r="O731" s="616"/>
      <c r="P731" s="632"/>
      <c r="Q731" s="632"/>
      <c r="R731" s="632"/>
      <c r="S731" s="632"/>
      <c r="T731" s="632"/>
      <c r="U731" s="632"/>
      <c r="V731" s="632"/>
      <c r="W731" s="632"/>
      <c r="X731" s="632"/>
      <c r="Y731" s="632"/>
      <c r="Z731" s="632"/>
      <c r="AA731" s="632"/>
      <c r="AB731" s="632"/>
      <c r="AC731" s="632"/>
      <c r="AD731" s="632"/>
      <c r="AE731" s="632"/>
      <c r="AF731" s="632"/>
      <c r="AG731" s="632"/>
      <c r="AH731" s="632"/>
      <c r="AI731" s="632"/>
      <c r="AJ731" s="630" t="s">
        <v>4216</v>
      </c>
    </row>
    <row r="732" spans="2:36" hidden="1" x14ac:dyDescent="0.25">
      <c r="B732" s="602">
        <v>724</v>
      </c>
      <c r="C732" s="628" t="s">
        <v>4222</v>
      </c>
      <c r="D732" s="629" t="s">
        <v>6737</v>
      </c>
      <c r="E732" s="628" t="s">
        <v>4220</v>
      </c>
      <c r="F732" s="631" t="s">
        <v>3400</v>
      </c>
      <c r="G732" s="630">
        <v>2.2000000000000002</v>
      </c>
      <c r="H732" s="618"/>
      <c r="I732" s="630" t="s">
        <v>2855</v>
      </c>
      <c r="J732" s="632"/>
      <c r="K732" s="602"/>
      <c r="L732" s="601"/>
      <c r="M732" s="601"/>
      <c r="N732" s="601"/>
      <c r="O732" s="616"/>
      <c r="P732" s="632"/>
      <c r="Q732" s="632"/>
      <c r="R732" s="632"/>
      <c r="S732" s="632"/>
      <c r="T732" s="632"/>
      <c r="U732" s="632"/>
      <c r="V732" s="632"/>
      <c r="W732" s="632"/>
      <c r="X732" s="632"/>
      <c r="Y732" s="632"/>
      <c r="Z732" s="632"/>
      <c r="AA732" s="632"/>
      <c r="AB732" s="632"/>
      <c r="AC732" s="632"/>
      <c r="AD732" s="632"/>
      <c r="AE732" s="632"/>
      <c r="AF732" s="632"/>
      <c r="AG732" s="632"/>
      <c r="AH732" s="632"/>
      <c r="AI732" s="632"/>
      <c r="AJ732" s="630" t="s">
        <v>4223</v>
      </c>
    </row>
    <row r="733" spans="2:36" hidden="1" x14ac:dyDescent="0.25">
      <c r="B733" s="602">
        <v>725</v>
      </c>
      <c r="C733" s="628" t="s">
        <v>4228</v>
      </c>
      <c r="D733" s="629" t="s">
        <v>6738</v>
      </c>
      <c r="E733" s="628" t="s">
        <v>4226</v>
      </c>
      <c r="F733" s="631" t="s">
        <v>3400</v>
      </c>
      <c r="G733" s="630">
        <v>36</v>
      </c>
      <c r="H733" s="618"/>
      <c r="I733" s="630" t="s">
        <v>2786</v>
      </c>
      <c r="J733" s="632"/>
      <c r="K733" s="602"/>
      <c r="L733" s="601"/>
      <c r="M733" s="601"/>
      <c r="N733" s="601"/>
      <c r="O733" s="616"/>
      <c r="P733" s="632"/>
      <c r="Q733" s="632"/>
      <c r="R733" s="632"/>
      <c r="S733" s="632"/>
      <c r="T733" s="632"/>
      <c r="U733" s="632"/>
      <c r="V733" s="632"/>
      <c r="W733" s="632"/>
      <c r="X733" s="632"/>
      <c r="Y733" s="632"/>
      <c r="Z733" s="632"/>
      <c r="AA733" s="632"/>
      <c r="AB733" s="632"/>
      <c r="AC733" s="632"/>
      <c r="AD733" s="632"/>
      <c r="AE733" s="632"/>
      <c r="AF733" s="632"/>
      <c r="AG733" s="632"/>
      <c r="AH733" s="632"/>
      <c r="AI733" s="632"/>
      <c r="AJ733" s="630" t="s">
        <v>4229</v>
      </c>
    </row>
    <row r="734" spans="2:36" ht="30" hidden="1" x14ac:dyDescent="0.25">
      <c r="B734" s="602">
        <v>726</v>
      </c>
      <c r="C734" s="628" t="s">
        <v>4234</v>
      </c>
      <c r="D734" s="629" t="s">
        <v>6739</v>
      </c>
      <c r="E734" s="628" t="s">
        <v>4232</v>
      </c>
      <c r="F734" s="631" t="s">
        <v>3400</v>
      </c>
      <c r="G734" s="630">
        <v>3.74</v>
      </c>
      <c r="H734" s="618"/>
      <c r="I734" s="630" t="s">
        <v>2812</v>
      </c>
      <c r="J734" s="632"/>
      <c r="K734" s="602"/>
      <c r="L734" s="601"/>
      <c r="M734" s="601"/>
      <c r="N734" s="601"/>
      <c r="O734" s="616"/>
      <c r="P734" s="632"/>
      <c r="Q734" s="632"/>
      <c r="R734" s="632"/>
      <c r="S734" s="632"/>
      <c r="T734" s="632"/>
      <c r="U734" s="632"/>
      <c r="V734" s="632"/>
      <c r="W734" s="632"/>
      <c r="X734" s="632"/>
      <c r="Y734" s="632"/>
      <c r="Z734" s="632"/>
      <c r="AA734" s="632"/>
      <c r="AB734" s="632"/>
      <c r="AC734" s="632"/>
      <c r="AD734" s="632"/>
      <c r="AE734" s="632"/>
      <c r="AF734" s="632"/>
      <c r="AG734" s="632"/>
      <c r="AH734" s="632"/>
      <c r="AI734" s="632"/>
      <c r="AJ734" s="630" t="s">
        <v>4235</v>
      </c>
    </row>
    <row r="735" spans="2:36" ht="30" hidden="1" x14ac:dyDescent="0.25">
      <c r="B735" s="602">
        <v>727</v>
      </c>
      <c r="C735" s="628" t="s">
        <v>4240</v>
      </c>
      <c r="D735" s="629" t="s">
        <v>6740</v>
      </c>
      <c r="E735" s="628" t="s">
        <v>4238</v>
      </c>
      <c r="F735" s="631" t="s">
        <v>3400</v>
      </c>
      <c r="G735" s="630">
        <v>16</v>
      </c>
      <c r="H735" s="618"/>
      <c r="I735" s="630" t="s">
        <v>2786</v>
      </c>
      <c r="J735" s="632"/>
      <c r="K735" s="602"/>
      <c r="L735" s="601"/>
      <c r="M735" s="601"/>
      <c r="N735" s="601"/>
      <c r="O735" s="616"/>
      <c r="P735" s="632"/>
      <c r="Q735" s="632"/>
      <c r="R735" s="632"/>
      <c r="S735" s="632"/>
      <c r="T735" s="632"/>
      <c r="U735" s="632"/>
      <c r="V735" s="632"/>
      <c r="W735" s="632"/>
      <c r="X735" s="632"/>
      <c r="Y735" s="632"/>
      <c r="Z735" s="632"/>
      <c r="AA735" s="632"/>
      <c r="AB735" s="632"/>
      <c r="AC735" s="632"/>
      <c r="AD735" s="632"/>
      <c r="AE735" s="632"/>
      <c r="AF735" s="632"/>
      <c r="AG735" s="632"/>
      <c r="AH735" s="632"/>
      <c r="AI735" s="632"/>
      <c r="AJ735" s="630" t="s">
        <v>4241</v>
      </c>
    </row>
    <row r="736" spans="2:36" hidden="1" x14ac:dyDescent="0.25">
      <c r="B736" s="602">
        <v>728</v>
      </c>
      <c r="C736" s="628" t="s">
        <v>4246</v>
      </c>
      <c r="D736" s="629" t="s">
        <v>6741</v>
      </c>
      <c r="E736" s="628" t="s">
        <v>4244</v>
      </c>
      <c r="F736" s="631" t="s">
        <v>3400</v>
      </c>
      <c r="G736" s="630">
        <v>10.8</v>
      </c>
      <c r="H736" s="618"/>
      <c r="I736" s="630" t="s">
        <v>3490</v>
      </c>
      <c r="J736" s="632"/>
      <c r="K736" s="602"/>
      <c r="L736" s="601"/>
      <c r="M736" s="601"/>
      <c r="N736" s="601"/>
      <c r="O736" s="616"/>
      <c r="P736" s="632"/>
      <c r="Q736" s="632"/>
      <c r="R736" s="632"/>
      <c r="S736" s="632"/>
      <c r="T736" s="632"/>
      <c r="U736" s="632"/>
      <c r="V736" s="632"/>
      <c r="W736" s="632"/>
      <c r="X736" s="632"/>
      <c r="Y736" s="632"/>
      <c r="Z736" s="632"/>
      <c r="AA736" s="632"/>
      <c r="AB736" s="632"/>
      <c r="AC736" s="632"/>
      <c r="AD736" s="632"/>
      <c r="AE736" s="632"/>
      <c r="AF736" s="632"/>
      <c r="AG736" s="632"/>
      <c r="AH736" s="632"/>
      <c r="AI736" s="632"/>
      <c r="AJ736" s="630" t="s">
        <v>4247</v>
      </c>
    </row>
    <row r="737" spans="2:36" ht="30" hidden="1" x14ac:dyDescent="0.25">
      <c r="B737" s="602">
        <v>729</v>
      </c>
      <c r="C737" s="628" t="s">
        <v>4252</v>
      </c>
      <c r="D737" s="629" t="s">
        <v>6742</v>
      </c>
      <c r="E737" s="628" t="s">
        <v>4250</v>
      </c>
      <c r="F737" s="631" t="s">
        <v>3400</v>
      </c>
      <c r="G737" s="634"/>
      <c r="H737" s="618"/>
      <c r="I737" s="630" t="s">
        <v>2902</v>
      </c>
      <c r="J737" s="632"/>
      <c r="K737" s="602"/>
      <c r="L737" s="601"/>
      <c r="M737" s="601"/>
      <c r="N737" s="601"/>
      <c r="O737" s="616"/>
      <c r="P737" s="632"/>
      <c r="Q737" s="632"/>
      <c r="R737" s="632"/>
      <c r="S737" s="632"/>
      <c r="T737" s="632"/>
      <c r="U737" s="632"/>
      <c r="V737" s="632"/>
      <c r="W737" s="632"/>
      <c r="X737" s="632"/>
      <c r="Y737" s="632"/>
      <c r="Z737" s="632"/>
      <c r="AA737" s="632"/>
      <c r="AB737" s="632"/>
      <c r="AC737" s="632"/>
      <c r="AD737" s="632"/>
      <c r="AE737" s="632"/>
      <c r="AF737" s="632"/>
      <c r="AG737" s="632"/>
      <c r="AH737" s="632"/>
      <c r="AI737" s="632"/>
      <c r="AJ737" s="630" t="s">
        <v>4253</v>
      </c>
    </row>
    <row r="738" spans="2:36" ht="30" hidden="1" x14ac:dyDescent="0.25">
      <c r="B738" s="602">
        <v>730</v>
      </c>
      <c r="C738" s="628" t="s">
        <v>4258</v>
      </c>
      <c r="D738" s="629" t="s">
        <v>6743</v>
      </c>
      <c r="E738" s="628" t="s">
        <v>4256</v>
      </c>
      <c r="F738" s="631" t="s">
        <v>3400</v>
      </c>
      <c r="G738" s="630">
        <v>15.4</v>
      </c>
      <c r="H738" s="618"/>
      <c r="I738" s="630" t="s">
        <v>2847</v>
      </c>
      <c r="J738" s="632"/>
      <c r="K738" s="602"/>
      <c r="L738" s="601"/>
      <c r="M738" s="601"/>
      <c r="N738" s="601"/>
      <c r="O738" s="616"/>
      <c r="P738" s="632"/>
      <c r="Q738" s="632"/>
      <c r="R738" s="632"/>
      <c r="S738" s="632"/>
      <c r="T738" s="632"/>
      <c r="U738" s="632"/>
      <c r="V738" s="632"/>
      <c r="W738" s="632"/>
      <c r="X738" s="632"/>
      <c r="Y738" s="632"/>
      <c r="Z738" s="632"/>
      <c r="AA738" s="632"/>
      <c r="AB738" s="632"/>
      <c r="AC738" s="632"/>
      <c r="AD738" s="632"/>
      <c r="AE738" s="632"/>
      <c r="AF738" s="632"/>
      <c r="AG738" s="632"/>
      <c r="AH738" s="632"/>
      <c r="AI738" s="632"/>
      <c r="AJ738" s="630" t="s">
        <v>4259</v>
      </c>
    </row>
    <row r="739" spans="2:36" hidden="1" x14ac:dyDescent="0.25">
      <c r="B739" s="602">
        <v>731</v>
      </c>
      <c r="C739" s="628" t="s">
        <v>4264</v>
      </c>
      <c r="D739" s="629" t="s">
        <v>6744</v>
      </c>
      <c r="E739" s="628" t="s">
        <v>4262</v>
      </c>
      <c r="F739" s="631" t="s">
        <v>3400</v>
      </c>
      <c r="G739" s="630">
        <v>3.3</v>
      </c>
      <c r="H739" s="618"/>
      <c r="I739" s="630" t="s">
        <v>3769</v>
      </c>
      <c r="J739" s="632"/>
      <c r="K739" s="602"/>
      <c r="L739" s="601"/>
      <c r="M739" s="601"/>
      <c r="N739" s="601"/>
      <c r="O739" s="616"/>
      <c r="P739" s="632"/>
      <c r="Q739" s="632"/>
      <c r="R739" s="632"/>
      <c r="S739" s="632"/>
      <c r="T739" s="632"/>
      <c r="U739" s="632"/>
      <c r="V739" s="632"/>
      <c r="W739" s="632"/>
      <c r="X739" s="632"/>
      <c r="Y739" s="632"/>
      <c r="Z739" s="632"/>
      <c r="AA739" s="632"/>
      <c r="AB739" s="632"/>
      <c r="AC739" s="632"/>
      <c r="AD739" s="632"/>
      <c r="AE739" s="632"/>
      <c r="AF739" s="632"/>
      <c r="AG739" s="632"/>
      <c r="AH739" s="632"/>
      <c r="AI739" s="632"/>
      <c r="AJ739" s="630" t="s">
        <v>4265</v>
      </c>
    </row>
    <row r="740" spans="2:36" hidden="1" x14ac:dyDescent="0.25">
      <c r="B740" s="602">
        <v>732</v>
      </c>
      <c r="C740" s="628" t="s">
        <v>4270</v>
      </c>
      <c r="D740" s="629" t="s">
        <v>6745</v>
      </c>
      <c r="E740" s="628" t="s">
        <v>4268</v>
      </c>
      <c r="F740" s="631" t="s">
        <v>3400</v>
      </c>
      <c r="G740" s="630">
        <v>1.1000000000000001</v>
      </c>
      <c r="H740" s="618"/>
      <c r="I740" s="630" t="s">
        <v>2855</v>
      </c>
      <c r="J740" s="632"/>
      <c r="K740" s="602"/>
      <c r="L740" s="601"/>
      <c r="M740" s="601"/>
      <c r="N740" s="601"/>
      <c r="O740" s="616"/>
      <c r="P740" s="632"/>
      <c r="Q740" s="632"/>
      <c r="R740" s="632"/>
      <c r="S740" s="632"/>
      <c r="T740" s="632"/>
      <c r="U740" s="632"/>
      <c r="V740" s="632"/>
      <c r="W740" s="632"/>
      <c r="X740" s="632"/>
      <c r="Y740" s="632"/>
      <c r="Z740" s="632"/>
      <c r="AA740" s="632"/>
      <c r="AB740" s="632"/>
      <c r="AC740" s="632"/>
      <c r="AD740" s="632"/>
      <c r="AE740" s="632"/>
      <c r="AF740" s="632"/>
      <c r="AG740" s="632"/>
      <c r="AH740" s="632"/>
      <c r="AI740" s="632"/>
      <c r="AJ740" s="630" t="s">
        <v>4271</v>
      </c>
    </row>
    <row r="741" spans="2:36" hidden="1" x14ac:dyDescent="0.25">
      <c r="B741" s="602">
        <v>733</v>
      </c>
      <c r="C741" s="628" t="s">
        <v>4276</v>
      </c>
      <c r="D741" s="629" t="s">
        <v>6746</v>
      </c>
      <c r="E741" s="628" t="s">
        <v>4274</v>
      </c>
      <c r="F741" s="631" t="s">
        <v>3400</v>
      </c>
      <c r="G741" s="630">
        <v>34.67</v>
      </c>
      <c r="H741" s="618"/>
      <c r="I741" s="630" t="s">
        <v>2786</v>
      </c>
      <c r="J741" s="632"/>
      <c r="K741" s="602"/>
      <c r="L741" s="601"/>
      <c r="M741" s="601"/>
      <c r="N741" s="601"/>
      <c r="O741" s="616"/>
      <c r="P741" s="632"/>
      <c r="Q741" s="632"/>
      <c r="R741" s="632"/>
      <c r="S741" s="632"/>
      <c r="T741" s="632"/>
      <c r="U741" s="632"/>
      <c r="V741" s="632"/>
      <c r="W741" s="632"/>
      <c r="X741" s="632"/>
      <c r="Y741" s="632"/>
      <c r="Z741" s="632"/>
      <c r="AA741" s="632"/>
      <c r="AB741" s="632"/>
      <c r="AC741" s="632"/>
      <c r="AD741" s="632"/>
      <c r="AE741" s="632"/>
      <c r="AF741" s="632"/>
      <c r="AG741" s="632"/>
      <c r="AH741" s="632"/>
      <c r="AI741" s="632"/>
      <c r="AJ741" s="630" t="s">
        <v>4277</v>
      </c>
    </row>
    <row r="742" spans="2:36" hidden="1" x14ac:dyDescent="0.25">
      <c r="B742" s="602">
        <v>734</v>
      </c>
      <c r="C742" s="628" t="s">
        <v>4282</v>
      </c>
      <c r="D742" s="629" t="s">
        <v>6747</v>
      </c>
      <c r="E742" s="628" t="s">
        <v>4280</v>
      </c>
      <c r="F742" s="631" t="s">
        <v>3400</v>
      </c>
      <c r="G742" s="630">
        <v>8</v>
      </c>
      <c r="H742" s="618"/>
      <c r="I742" s="630" t="s">
        <v>2786</v>
      </c>
      <c r="J742" s="632"/>
      <c r="K742" s="602"/>
      <c r="L742" s="601"/>
      <c r="M742" s="601"/>
      <c r="N742" s="601"/>
      <c r="O742" s="616"/>
      <c r="P742" s="632"/>
      <c r="Q742" s="632"/>
      <c r="R742" s="632"/>
      <c r="S742" s="632"/>
      <c r="T742" s="632"/>
      <c r="U742" s="632"/>
      <c r="V742" s="632"/>
      <c r="W742" s="632"/>
      <c r="X742" s="632"/>
      <c r="Y742" s="632"/>
      <c r="Z742" s="632"/>
      <c r="AA742" s="632"/>
      <c r="AB742" s="632"/>
      <c r="AC742" s="632"/>
      <c r="AD742" s="632"/>
      <c r="AE742" s="632"/>
      <c r="AF742" s="632"/>
      <c r="AG742" s="632"/>
      <c r="AH742" s="632"/>
      <c r="AI742" s="632"/>
      <c r="AJ742" s="630" t="s">
        <v>4283</v>
      </c>
    </row>
    <row r="743" spans="2:36" ht="45" hidden="1" x14ac:dyDescent="0.25">
      <c r="B743" s="602">
        <v>735</v>
      </c>
      <c r="C743" s="628" t="s">
        <v>1213</v>
      </c>
      <c r="D743" s="629" t="s">
        <v>6723</v>
      </c>
      <c r="E743" s="628" t="s">
        <v>4286</v>
      </c>
      <c r="F743" s="631" t="s">
        <v>3400</v>
      </c>
      <c r="G743" s="630">
        <v>2.2166700000000001</v>
      </c>
      <c r="H743" s="618"/>
      <c r="I743" s="630" t="s">
        <v>4140</v>
      </c>
      <c r="J743" s="632"/>
      <c r="K743" s="602"/>
      <c r="L743" s="601"/>
      <c r="M743" s="601"/>
      <c r="N743" s="601"/>
      <c r="O743" s="616"/>
      <c r="P743" s="632"/>
      <c r="Q743" s="632"/>
      <c r="R743" s="632"/>
      <c r="S743" s="632"/>
      <c r="T743" s="632"/>
      <c r="U743" s="632"/>
      <c r="V743" s="632"/>
      <c r="W743" s="632"/>
      <c r="X743" s="632"/>
      <c r="Y743" s="632"/>
      <c r="Z743" s="632"/>
      <c r="AA743" s="632"/>
      <c r="AB743" s="632"/>
      <c r="AC743" s="632"/>
      <c r="AD743" s="632"/>
      <c r="AE743" s="632"/>
      <c r="AF743" s="632"/>
      <c r="AG743" s="632"/>
      <c r="AH743" s="632"/>
      <c r="AI743" s="632"/>
      <c r="AJ743" s="630" t="s">
        <v>4137</v>
      </c>
    </row>
    <row r="744" spans="2:36" hidden="1" x14ac:dyDescent="0.25">
      <c r="B744" s="602">
        <v>736</v>
      </c>
      <c r="C744" s="628" t="s">
        <v>4290</v>
      </c>
      <c r="D744" s="629" t="s">
        <v>6748</v>
      </c>
      <c r="E744" s="628" t="s">
        <v>4288</v>
      </c>
      <c r="F744" s="631" t="s">
        <v>3400</v>
      </c>
      <c r="G744" s="630">
        <v>0.8</v>
      </c>
      <c r="H744" s="618"/>
      <c r="I744" s="630" t="s">
        <v>2913</v>
      </c>
      <c r="J744" s="632"/>
      <c r="K744" s="602"/>
      <c r="L744" s="601"/>
      <c r="M744" s="601"/>
      <c r="N744" s="601"/>
      <c r="O744" s="616"/>
      <c r="P744" s="632"/>
      <c r="Q744" s="632"/>
      <c r="R744" s="632"/>
      <c r="S744" s="632"/>
      <c r="T744" s="632"/>
      <c r="U744" s="632"/>
      <c r="V744" s="632"/>
      <c r="W744" s="632"/>
      <c r="X744" s="632"/>
      <c r="Y744" s="632"/>
      <c r="Z744" s="632"/>
      <c r="AA744" s="632"/>
      <c r="AB744" s="632"/>
      <c r="AC744" s="632"/>
      <c r="AD744" s="632"/>
      <c r="AE744" s="632"/>
      <c r="AF744" s="632"/>
      <c r="AG744" s="632"/>
      <c r="AH744" s="632"/>
      <c r="AI744" s="632"/>
      <c r="AJ744" s="630" t="s">
        <v>4291</v>
      </c>
    </row>
    <row r="745" spans="2:36" ht="30" hidden="1" x14ac:dyDescent="0.25">
      <c r="B745" s="602">
        <v>737</v>
      </c>
      <c r="C745" s="628" t="s">
        <v>4296</v>
      </c>
      <c r="D745" s="629" t="s">
        <v>6749</v>
      </c>
      <c r="E745" s="628" t="s">
        <v>4294</v>
      </c>
      <c r="F745" s="631" t="s">
        <v>3400</v>
      </c>
      <c r="G745" s="630">
        <v>4.4000000000000004</v>
      </c>
      <c r="H745" s="618"/>
      <c r="I745" s="630" t="s">
        <v>2776</v>
      </c>
      <c r="J745" s="632"/>
      <c r="K745" s="602"/>
      <c r="L745" s="601"/>
      <c r="M745" s="601"/>
      <c r="N745" s="601"/>
      <c r="O745" s="616"/>
      <c r="P745" s="632"/>
      <c r="Q745" s="632"/>
      <c r="R745" s="632"/>
      <c r="S745" s="632"/>
      <c r="T745" s="632"/>
      <c r="U745" s="632"/>
      <c r="V745" s="632"/>
      <c r="W745" s="632"/>
      <c r="X745" s="632"/>
      <c r="Y745" s="632"/>
      <c r="Z745" s="632"/>
      <c r="AA745" s="632"/>
      <c r="AB745" s="632"/>
      <c r="AC745" s="632"/>
      <c r="AD745" s="632"/>
      <c r="AE745" s="632"/>
      <c r="AF745" s="632"/>
      <c r="AG745" s="632"/>
      <c r="AH745" s="632"/>
      <c r="AI745" s="632"/>
      <c r="AJ745" s="630" t="s">
        <v>4297</v>
      </c>
    </row>
    <row r="746" spans="2:36" ht="30" hidden="1" x14ac:dyDescent="0.25">
      <c r="B746" s="602">
        <v>738</v>
      </c>
      <c r="C746" s="628" t="s">
        <v>4302</v>
      </c>
      <c r="D746" s="629" t="s">
        <v>6750</v>
      </c>
      <c r="E746" s="628" t="s">
        <v>4300</v>
      </c>
      <c r="F746" s="631" t="s">
        <v>3400</v>
      </c>
      <c r="G746" s="630">
        <v>17.77</v>
      </c>
      <c r="H746" s="618"/>
      <c r="I746" s="630" t="s">
        <v>4306</v>
      </c>
      <c r="J746" s="632"/>
      <c r="K746" s="602"/>
      <c r="L746" s="601"/>
      <c r="M746" s="601"/>
      <c r="N746" s="601"/>
      <c r="O746" s="616"/>
      <c r="P746" s="632"/>
      <c r="Q746" s="632"/>
      <c r="R746" s="632"/>
      <c r="S746" s="632"/>
      <c r="T746" s="632"/>
      <c r="U746" s="632"/>
      <c r="V746" s="632"/>
      <c r="W746" s="632"/>
      <c r="X746" s="632"/>
      <c r="Y746" s="632"/>
      <c r="Z746" s="632"/>
      <c r="AA746" s="632"/>
      <c r="AB746" s="632"/>
      <c r="AC746" s="632"/>
      <c r="AD746" s="632"/>
      <c r="AE746" s="632"/>
      <c r="AF746" s="632"/>
      <c r="AG746" s="632"/>
      <c r="AH746" s="632"/>
      <c r="AI746" s="632"/>
      <c r="AJ746" s="630" t="s">
        <v>4303</v>
      </c>
    </row>
    <row r="747" spans="2:36" ht="30" hidden="1" x14ac:dyDescent="0.25">
      <c r="B747" s="602">
        <v>739</v>
      </c>
      <c r="C747" s="628" t="s">
        <v>4309</v>
      </c>
      <c r="D747" s="629" t="s">
        <v>6751</v>
      </c>
      <c r="E747" s="628" t="s">
        <v>4307</v>
      </c>
      <c r="F747" s="631" t="s">
        <v>3400</v>
      </c>
      <c r="G747" s="630">
        <v>9.68</v>
      </c>
      <c r="H747" s="618"/>
      <c r="I747" s="630" t="s">
        <v>2776</v>
      </c>
      <c r="J747" s="632"/>
      <c r="K747" s="602"/>
      <c r="L747" s="601"/>
      <c r="M747" s="601"/>
      <c r="N747" s="601"/>
      <c r="O747" s="616"/>
      <c r="P747" s="632"/>
      <c r="Q747" s="632"/>
      <c r="R747" s="632"/>
      <c r="S747" s="632"/>
      <c r="T747" s="632"/>
      <c r="U747" s="632"/>
      <c r="V747" s="632"/>
      <c r="W747" s="632"/>
      <c r="X747" s="632"/>
      <c r="Y747" s="632"/>
      <c r="Z747" s="632"/>
      <c r="AA747" s="632"/>
      <c r="AB747" s="632"/>
      <c r="AC747" s="632"/>
      <c r="AD747" s="632"/>
      <c r="AE747" s="632"/>
      <c r="AF747" s="632"/>
      <c r="AG747" s="632"/>
      <c r="AH747" s="632"/>
      <c r="AI747" s="632"/>
      <c r="AJ747" s="630" t="s">
        <v>4310</v>
      </c>
    </row>
    <row r="748" spans="2:36" ht="30" hidden="1" x14ac:dyDescent="0.25">
      <c r="B748" s="602">
        <v>740</v>
      </c>
      <c r="C748" s="628" t="s">
        <v>4315</v>
      </c>
      <c r="D748" s="629" t="s">
        <v>6752</v>
      </c>
      <c r="E748" s="628" t="s">
        <v>4313</v>
      </c>
      <c r="F748" s="631" t="s">
        <v>3400</v>
      </c>
      <c r="G748" s="630">
        <v>6.93</v>
      </c>
      <c r="H748" s="618"/>
      <c r="I748" s="630" t="s">
        <v>2902</v>
      </c>
      <c r="J748" s="632"/>
      <c r="K748" s="602"/>
      <c r="L748" s="601"/>
      <c r="M748" s="601"/>
      <c r="N748" s="601"/>
      <c r="O748" s="616"/>
      <c r="P748" s="632"/>
      <c r="Q748" s="632"/>
      <c r="R748" s="632"/>
      <c r="S748" s="632"/>
      <c r="T748" s="632"/>
      <c r="U748" s="632"/>
      <c r="V748" s="632"/>
      <c r="W748" s="632"/>
      <c r="X748" s="632"/>
      <c r="Y748" s="632"/>
      <c r="Z748" s="632"/>
      <c r="AA748" s="632"/>
      <c r="AB748" s="632"/>
      <c r="AC748" s="632"/>
      <c r="AD748" s="632"/>
      <c r="AE748" s="632"/>
      <c r="AF748" s="632"/>
      <c r="AG748" s="632"/>
      <c r="AH748" s="632"/>
      <c r="AI748" s="632"/>
      <c r="AJ748" s="630" t="s">
        <v>4316</v>
      </c>
    </row>
    <row r="749" spans="2:36" ht="30" hidden="1" x14ac:dyDescent="0.25">
      <c r="B749" s="602">
        <v>741</v>
      </c>
      <c r="C749" s="628" t="s">
        <v>4321</v>
      </c>
      <c r="D749" s="629" t="s">
        <v>6753</v>
      </c>
      <c r="E749" s="628" t="s">
        <v>4319</v>
      </c>
      <c r="F749" s="631" t="s">
        <v>3400</v>
      </c>
      <c r="G749" s="630">
        <v>18</v>
      </c>
      <c r="H749" s="618"/>
      <c r="I749" s="630" t="s">
        <v>2962</v>
      </c>
      <c r="J749" s="632"/>
      <c r="K749" s="602"/>
      <c r="L749" s="601"/>
      <c r="M749" s="601"/>
      <c r="N749" s="601"/>
      <c r="O749" s="616"/>
      <c r="P749" s="632"/>
      <c r="Q749" s="632"/>
      <c r="R749" s="632"/>
      <c r="S749" s="632"/>
      <c r="T749" s="632"/>
      <c r="U749" s="632"/>
      <c r="V749" s="632"/>
      <c r="W749" s="632"/>
      <c r="X749" s="632"/>
      <c r="Y749" s="632"/>
      <c r="Z749" s="632"/>
      <c r="AA749" s="632"/>
      <c r="AB749" s="632"/>
      <c r="AC749" s="632"/>
      <c r="AD749" s="632"/>
      <c r="AE749" s="632"/>
      <c r="AF749" s="632"/>
      <c r="AG749" s="632"/>
      <c r="AH749" s="632"/>
      <c r="AI749" s="632"/>
      <c r="AJ749" s="630" t="s">
        <v>4322</v>
      </c>
    </row>
    <row r="750" spans="2:36" hidden="1" x14ac:dyDescent="0.25">
      <c r="B750" s="602">
        <v>742</v>
      </c>
      <c r="C750" s="628" t="s">
        <v>4327</v>
      </c>
      <c r="D750" s="629" t="s">
        <v>6754</v>
      </c>
      <c r="E750" s="628" t="s">
        <v>4325</v>
      </c>
      <c r="F750" s="631" t="s">
        <v>3400</v>
      </c>
      <c r="G750" s="630">
        <v>3.96</v>
      </c>
      <c r="H750" s="618"/>
      <c r="I750" s="630" t="s">
        <v>2839</v>
      </c>
      <c r="J750" s="632"/>
      <c r="K750" s="602"/>
      <c r="L750" s="601"/>
      <c r="M750" s="601"/>
      <c r="N750" s="601"/>
      <c r="O750" s="616"/>
      <c r="P750" s="632"/>
      <c r="Q750" s="632"/>
      <c r="R750" s="632"/>
      <c r="S750" s="632"/>
      <c r="T750" s="632"/>
      <c r="U750" s="632"/>
      <c r="V750" s="632"/>
      <c r="W750" s="632"/>
      <c r="X750" s="632"/>
      <c r="Y750" s="632"/>
      <c r="Z750" s="632"/>
      <c r="AA750" s="632"/>
      <c r="AB750" s="632"/>
      <c r="AC750" s="632"/>
      <c r="AD750" s="632"/>
      <c r="AE750" s="632"/>
      <c r="AF750" s="632"/>
      <c r="AG750" s="632"/>
      <c r="AH750" s="632"/>
      <c r="AI750" s="632"/>
      <c r="AJ750" s="630" t="s">
        <v>4328</v>
      </c>
    </row>
    <row r="751" spans="2:36" ht="75" hidden="1" x14ac:dyDescent="0.25">
      <c r="B751" s="602">
        <v>743</v>
      </c>
      <c r="C751" s="628" t="s">
        <v>4333</v>
      </c>
      <c r="D751" s="629" t="s">
        <v>6755</v>
      </c>
      <c r="E751" s="628" t="s">
        <v>4331</v>
      </c>
      <c r="F751" s="631" t="s">
        <v>3400</v>
      </c>
      <c r="G751" s="630">
        <v>1.0133300000000001</v>
      </c>
      <c r="H751" s="618"/>
      <c r="I751" s="630" t="s">
        <v>4337</v>
      </c>
      <c r="J751" s="632"/>
      <c r="K751" s="602"/>
      <c r="L751" s="601"/>
      <c r="M751" s="601"/>
      <c r="N751" s="601"/>
      <c r="O751" s="616"/>
      <c r="P751" s="632"/>
      <c r="Q751" s="632"/>
      <c r="R751" s="632"/>
      <c r="S751" s="632"/>
      <c r="T751" s="632"/>
      <c r="U751" s="632"/>
      <c r="V751" s="632"/>
      <c r="W751" s="632"/>
      <c r="X751" s="632"/>
      <c r="Y751" s="632"/>
      <c r="Z751" s="632"/>
      <c r="AA751" s="632"/>
      <c r="AB751" s="632"/>
      <c r="AC751" s="632"/>
      <c r="AD751" s="632"/>
      <c r="AE751" s="632"/>
      <c r="AF751" s="632"/>
      <c r="AG751" s="632"/>
      <c r="AH751" s="632"/>
      <c r="AI751" s="632"/>
      <c r="AJ751" s="630" t="s">
        <v>4334</v>
      </c>
    </row>
    <row r="752" spans="2:36" ht="30" hidden="1" x14ac:dyDescent="0.25">
      <c r="B752" s="602">
        <v>744</v>
      </c>
      <c r="C752" s="628" t="s">
        <v>4340</v>
      </c>
      <c r="D752" s="629" t="s">
        <v>6756</v>
      </c>
      <c r="E752" s="628" t="s">
        <v>4338</v>
      </c>
      <c r="F752" s="631" t="s">
        <v>3400</v>
      </c>
      <c r="G752" s="630">
        <v>8</v>
      </c>
      <c r="H752" s="618"/>
      <c r="I752" s="630" t="s">
        <v>2786</v>
      </c>
      <c r="J752" s="632"/>
      <c r="K752" s="602"/>
      <c r="L752" s="601"/>
      <c r="M752" s="601"/>
      <c r="N752" s="601"/>
      <c r="O752" s="616"/>
      <c r="P752" s="632"/>
      <c r="Q752" s="632"/>
      <c r="R752" s="632"/>
      <c r="S752" s="632"/>
      <c r="T752" s="632"/>
      <c r="U752" s="632"/>
      <c r="V752" s="632"/>
      <c r="W752" s="632"/>
      <c r="X752" s="632"/>
      <c r="Y752" s="632"/>
      <c r="Z752" s="632"/>
      <c r="AA752" s="632"/>
      <c r="AB752" s="632"/>
      <c r="AC752" s="632"/>
      <c r="AD752" s="632"/>
      <c r="AE752" s="632"/>
      <c r="AF752" s="632"/>
      <c r="AG752" s="632"/>
      <c r="AH752" s="632"/>
      <c r="AI752" s="632"/>
      <c r="AJ752" s="630" t="s">
        <v>4341</v>
      </c>
    </row>
    <row r="753" spans="2:36" ht="30" hidden="1" x14ac:dyDescent="0.25">
      <c r="B753" s="602">
        <v>745</v>
      </c>
      <c r="C753" s="628" t="s">
        <v>4346</v>
      </c>
      <c r="D753" s="629" t="s">
        <v>6757</v>
      </c>
      <c r="E753" s="628" t="s">
        <v>4344</v>
      </c>
      <c r="F753" s="631" t="s">
        <v>3400</v>
      </c>
      <c r="G753" s="630">
        <v>3</v>
      </c>
      <c r="H753" s="618"/>
      <c r="I753" s="630" t="s">
        <v>2902</v>
      </c>
      <c r="J753" s="632"/>
      <c r="K753" s="602"/>
      <c r="L753" s="601"/>
      <c r="M753" s="601"/>
      <c r="N753" s="601"/>
      <c r="O753" s="616"/>
      <c r="P753" s="632"/>
      <c r="Q753" s="632"/>
      <c r="R753" s="632"/>
      <c r="S753" s="632"/>
      <c r="T753" s="632"/>
      <c r="U753" s="632"/>
      <c r="V753" s="632"/>
      <c r="W753" s="632"/>
      <c r="X753" s="632"/>
      <c r="Y753" s="632"/>
      <c r="Z753" s="632"/>
      <c r="AA753" s="632"/>
      <c r="AB753" s="632"/>
      <c r="AC753" s="632"/>
      <c r="AD753" s="632"/>
      <c r="AE753" s="632"/>
      <c r="AF753" s="632"/>
      <c r="AG753" s="632"/>
      <c r="AH753" s="632"/>
      <c r="AI753" s="632"/>
      <c r="AJ753" s="630" t="s">
        <v>4347</v>
      </c>
    </row>
    <row r="754" spans="2:36" ht="30" hidden="1" x14ac:dyDescent="0.25">
      <c r="B754" s="602">
        <v>746</v>
      </c>
      <c r="C754" s="628" t="s">
        <v>4352</v>
      </c>
      <c r="D754" s="629" t="s">
        <v>6758</v>
      </c>
      <c r="E754" s="628" t="s">
        <v>4350</v>
      </c>
      <c r="F754" s="631" t="s">
        <v>3400</v>
      </c>
      <c r="G754" s="630">
        <v>10.125</v>
      </c>
      <c r="H754" s="618"/>
      <c r="I754" s="630" t="s">
        <v>2812</v>
      </c>
      <c r="J754" s="632"/>
      <c r="K754" s="602"/>
      <c r="L754" s="601"/>
      <c r="M754" s="601"/>
      <c r="N754" s="601"/>
      <c r="O754" s="616"/>
      <c r="P754" s="632"/>
      <c r="Q754" s="632"/>
      <c r="R754" s="632"/>
      <c r="S754" s="632"/>
      <c r="T754" s="632"/>
      <c r="U754" s="632"/>
      <c r="V754" s="632"/>
      <c r="W754" s="632"/>
      <c r="X754" s="632"/>
      <c r="Y754" s="632"/>
      <c r="Z754" s="632"/>
      <c r="AA754" s="632"/>
      <c r="AB754" s="632"/>
      <c r="AC754" s="632"/>
      <c r="AD754" s="632"/>
      <c r="AE754" s="632"/>
      <c r="AF754" s="632"/>
      <c r="AG754" s="632"/>
      <c r="AH754" s="632"/>
      <c r="AI754" s="632"/>
      <c r="AJ754" s="630" t="s">
        <v>4353</v>
      </c>
    </row>
    <row r="755" spans="2:36" ht="30" hidden="1" x14ac:dyDescent="0.25">
      <c r="B755" s="602">
        <v>747</v>
      </c>
      <c r="C755" s="628" t="s">
        <v>4358</v>
      </c>
      <c r="D755" s="629" t="s">
        <v>6759</v>
      </c>
      <c r="E755" s="628" t="s">
        <v>4356</v>
      </c>
      <c r="F755" s="631" t="s">
        <v>3400</v>
      </c>
      <c r="G755" s="630">
        <v>20</v>
      </c>
      <c r="H755" s="618"/>
      <c r="I755" s="630" t="s">
        <v>2786</v>
      </c>
      <c r="J755" s="632"/>
      <c r="K755" s="602"/>
      <c r="L755" s="601"/>
      <c r="M755" s="601"/>
      <c r="N755" s="601"/>
      <c r="O755" s="616"/>
      <c r="P755" s="632"/>
      <c r="Q755" s="632"/>
      <c r="R755" s="632"/>
      <c r="S755" s="632"/>
      <c r="T755" s="632"/>
      <c r="U755" s="632"/>
      <c r="V755" s="632"/>
      <c r="W755" s="632"/>
      <c r="X755" s="632"/>
      <c r="Y755" s="632"/>
      <c r="Z755" s="632"/>
      <c r="AA755" s="632"/>
      <c r="AB755" s="632"/>
      <c r="AC755" s="632"/>
      <c r="AD755" s="632"/>
      <c r="AE755" s="632"/>
      <c r="AF755" s="632"/>
      <c r="AG755" s="632"/>
      <c r="AH755" s="632"/>
      <c r="AI755" s="632"/>
      <c r="AJ755" s="630" t="s">
        <v>4359</v>
      </c>
    </row>
    <row r="756" spans="2:36" ht="30" hidden="1" x14ac:dyDescent="0.25">
      <c r="B756" s="602">
        <v>748</v>
      </c>
      <c r="C756" s="628" t="s">
        <v>4364</v>
      </c>
      <c r="D756" s="629" t="s">
        <v>6760</v>
      </c>
      <c r="E756" s="628" t="s">
        <v>4362</v>
      </c>
      <c r="F756" s="631" t="s">
        <v>3400</v>
      </c>
      <c r="G756" s="630">
        <v>7.5</v>
      </c>
      <c r="H756" s="618"/>
      <c r="I756" s="630" t="s">
        <v>2812</v>
      </c>
      <c r="J756" s="632"/>
      <c r="K756" s="602"/>
      <c r="L756" s="601"/>
      <c r="M756" s="601"/>
      <c r="N756" s="601"/>
      <c r="O756" s="616"/>
      <c r="P756" s="632"/>
      <c r="Q756" s="632"/>
      <c r="R756" s="632"/>
      <c r="S756" s="632"/>
      <c r="T756" s="632"/>
      <c r="U756" s="632"/>
      <c r="V756" s="632"/>
      <c r="W756" s="632"/>
      <c r="X756" s="632"/>
      <c r="Y756" s="632"/>
      <c r="Z756" s="632"/>
      <c r="AA756" s="632"/>
      <c r="AB756" s="632"/>
      <c r="AC756" s="632"/>
      <c r="AD756" s="632"/>
      <c r="AE756" s="632"/>
      <c r="AF756" s="632"/>
      <c r="AG756" s="632"/>
      <c r="AH756" s="632"/>
      <c r="AI756" s="632"/>
      <c r="AJ756" s="630" t="s">
        <v>4365</v>
      </c>
    </row>
    <row r="757" spans="2:36" ht="30" hidden="1" x14ac:dyDescent="0.25">
      <c r="B757" s="602">
        <v>749</v>
      </c>
      <c r="C757" s="628" t="s">
        <v>3555</v>
      </c>
      <c r="D757" s="629" t="s">
        <v>6627</v>
      </c>
      <c r="E757" s="628" t="s">
        <v>4368</v>
      </c>
      <c r="F757" s="631" t="s">
        <v>3400</v>
      </c>
      <c r="G757" s="630">
        <v>16</v>
      </c>
      <c r="H757" s="618"/>
      <c r="I757" s="630" t="s">
        <v>2786</v>
      </c>
      <c r="J757" s="632"/>
      <c r="K757" s="602"/>
      <c r="L757" s="601"/>
      <c r="M757" s="601"/>
      <c r="N757" s="601"/>
      <c r="O757" s="616"/>
      <c r="P757" s="632"/>
      <c r="Q757" s="632"/>
      <c r="R757" s="632"/>
      <c r="S757" s="632"/>
      <c r="T757" s="632"/>
      <c r="U757" s="632"/>
      <c r="V757" s="632"/>
      <c r="W757" s="632"/>
      <c r="X757" s="632"/>
      <c r="Y757" s="632"/>
      <c r="Z757" s="632"/>
      <c r="AA757" s="632"/>
      <c r="AB757" s="632"/>
      <c r="AC757" s="632"/>
      <c r="AD757" s="632"/>
      <c r="AE757" s="632"/>
      <c r="AF757" s="632"/>
      <c r="AG757" s="632"/>
      <c r="AH757" s="632"/>
      <c r="AI757" s="632"/>
      <c r="AJ757" s="630" t="s">
        <v>3556</v>
      </c>
    </row>
    <row r="758" spans="2:36" ht="30" hidden="1" x14ac:dyDescent="0.25">
      <c r="B758" s="602">
        <v>750</v>
      </c>
      <c r="C758" s="628" t="s">
        <v>4372</v>
      </c>
      <c r="D758" s="629" t="s">
        <v>6761</v>
      </c>
      <c r="E758" s="628" t="s">
        <v>4370</v>
      </c>
      <c r="F758" s="631" t="s">
        <v>3400</v>
      </c>
      <c r="G758" s="630">
        <v>10.5</v>
      </c>
      <c r="H758" s="618"/>
      <c r="I758" s="630" t="s">
        <v>2902</v>
      </c>
      <c r="J758" s="632"/>
      <c r="K758" s="602"/>
      <c r="L758" s="601"/>
      <c r="M758" s="601"/>
      <c r="N758" s="601"/>
      <c r="O758" s="616"/>
      <c r="P758" s="632"/>
      <c r="Q758" s="632"/>
      <c r="R758" s="632"/>
      <c r="S758" s="632"/>
      <c r="T758" s="632"/>
      <c r="U758" s="632"/>
      <c r="V758" s="632"/>
      <c r="W758" s="632"/>
      <c r="X758" s="632"/>
      <c r="Y758" s="632"/>
      <c r="Z758" s="632"/>
      <c r="AA758" s="632"/>
      <c r="AB758" s="632"/>
      <c r="AC758" s="632"/>
      <c r="AD758" s="632"/>
      <c r="AE758" s="632"/>
      <c r="AF758" s="632"/>
      <c r="AG758" s="632"/>
      <c r="AH758" s="632"/>
      <c r="AI758" s="632"/>
      <c r="AJ758" s="630" t="s">
        <v>4373</v>
      </c>
    </row>
    <row r="759" spans="2:36" ht="75" hidden="1" x14ac:dyDescent="0.25">
      <c r="B759" s="602">
        <v>751</v>
      </c>
      <c r="C759" s="628" t="s">
        <v>4378</v>
      </c>
      <c r="D759" s="629" t="s">
        <v>6762</v>
      </c>
      <c r="E759" s="628" t="s">
        <v>4376</v>
      </c>
      <c r="F759" s="631" t="s">
        <v>3400</v>
      </c>
      <c r="G759" s="630">
        <v>7.03</v>
      </c>
      <c r="H759" s="618"/>
      <c r="I759" s="630" t="s">
        <v>3565</v>
      </c>
      <c r="J759" s="632"/>
      <c r="K759" s="602"/>
      <c r="L759" s="601"/>
      <c r="M759" s="601"/>
      <c r="N759" s="601"/>
      <c r="O759" s="616"/>
      <c r="P759" s="632"/>
      <c r="Q759" s="632"/>
      <c r="R759" s="632"/>
      <c r="S759" s="632"/>
      <c r="T759" s="632"/>
      <c r="U759" s="632"/>
      <c r="V759" s="632"/>
      <c r="W759" s="632"/>
      <c r="X759" s="632"/>
      <c r="Y759" s="632"/>
      <c r="Z759" s="632"/>
      <c r="AA759" s="632"/>
      <c r="AB759" s="632"/>
      <c r="AC759" s="632"/>
      <c r="AD759" s="632"/>
      <c r="AE759" s="632"/>
      <c r="AF759" s="632"/>
      <c r="AG759" s="632"/>
      <c r="AH759" s="632"/>
      <c r="AI759" s="632"/>
      <c r="AJ759" s="630" t="s">
        <v>4379</v>
      </c>
    </row>
    <row r="760" spans="2:36" ht="30" hidden="1" x14ac:dyDescent="0.25">
      <c r="B760" s="602">
        <v>752</v>
      </c>
      <c r="C760" s="628" t="s">
        <v>4384</v>
      </c>
      <c r="D760" s="629" t="s">
        <v>6763</v>
      </c>
      <c r="E760" s="628" t="s">
        <v>4382</v>
      </c>
      <c r="F760" s="631" t="s">
        <v>3400</v>
      </c>
      <c r="G760" s="630">
        <v>16</v>
      </c>
      <c r="H760" s="618"/>
      <c r="I760" s="630" t="s">
        <v>2786</v>
      </c>
      <c r="J760" s="632"/>
      <c r="K760" s="602"/>
      <c r="L760" s="601"/>
      <c r="M760" s="601"/>
      <c r="N760" s="601"/>
      <c r="O760" s="616"/>
      <c r="P760" s="632"/>
      <c r="Q760" s="632"/>
      <c r="R760" s="632"/>
      <c r="S760" s="632"/>
      <c r="T760" s="632"/>
      <c r="U760" s="632"/>
      <c r="V760" s="632"/>
      <c r="W760" s="632"/>
      <c r="X760" s="632"/>
      <c r="Y760" s="632"/>
      <c r="Z760" s="632"/>
      <c r="AA760" s="632"/>
      <c r="AB760" s="632"/>
      <c r="AC760" s="632"/>
      <c r="AD760" s="632"/>
      <c r="AE760" s="632"/>
      <c r="AF760" s="632"/>
      <c r="AG760" s="632"/>
      <c r="AH760" s="632"/>
      <c r="AI760" s="632"/>
      <c r="AJ760" s="630" t="s">
        <v>4385</v>
      </c>
    </row>
    <row r="761" spans="2:36" ht="30" hidden="1" x14ac:dyDescent="0.25">
      <c r="B761" s="602">
        <v>753</v>
      </c>
      <c r="C761" s="628" t="s">
        <v>4390</v>
      </c>
      <c r="D761" s="629" t="s">
        <v>6764</v>
      </c>
      <c r="E761" s="628" t="s">
        <v>4388</v>
      </c>
      <c r="F761" s="631" t="s">
        <v>3400</v>
      </c>
      <c r="G761" s="630">
        <v>27.87499</v>
      </c>
      <c r="H761" s="618"/>
      <c r="I761" s="630" t="s">
        <v>4394</v>
      </c>
      <c r="J761" s="632"/>
      <c r="K761" s="602"/>
      <c r="L761" s="601"/>
      <c r="M761" s="601"/>
      <c r="N761" s="601"/>
      <c r="O761" s="616"/>
      <c r="P761" s="632"/>
      <c r="Q761" s="632"/>
      <c r="R761" s="632"/>
      <c r="S761" s="632"/>
      <c r="T761" s="632"/>
      <c r="U761" s="632"/>
      <c r="V761" s="632"/>
      <c r="W761" s="632"/>
      <c r="X761" s="632"/>
      <c r="Y761" s="632"/>
      <c r="Z761" s="632"/>
      <c r="AA761" s="632"/>
      <c r="AB761" s="632"/>
      <c r="AC761" s="632"/>
      <c r="AD761" s="632"/>
      <c r="AE761" s="632"/>
      <c r="AF761" s="632"/>
      <c r="AG761" s="632"/>
      <c r="AH761" s="632"/>
      <c r="AI761" s="632"/>
      <c r="AJ761" s="630" t="s">
        <v>4391</v>
      </c>
    </row>
    <row r="762" spans="2:36" ht="30" hidden="1" x14ac:dyDescent="0.25">
      <c r="B762" s="602">
        <v>754</v>
      </c>
      <c r="C762" s="628" t="s">
        <v>4397</v>
      </c>
      <c r="D762" s="629" t="s">
        <v>6765</v>
      </c>
      <c r="E762" s="628" t="s">
        <v>4395</v>
      </c>
      <c r="F762" s="631" t="s">
        <v>3400</v>
      </c>
      <c r="G762" s="630">
        <v>9.6</v>
      </c>
      <c r="H762" s="618"/>
      <c r="I762" s="630" t="s">
        <v>2786</v>
      </c>
      <c r="J762" s="632"/>
      <c r="K762" s="602"/>
      <c r="L762" s="601"/>
      <c r="M762" s="601"/>
      <c r="N762" s="601"/>
      <c r="O762" s="616"/>
      <c r="P762" s="632"/>
      <c r="Q762" s="632"/>
      <c r="R762" s="632"/>
      <c r="S762" s="632"/>
      <c r="T762" s="632"/>
      <c r="U762" s="632"/>
      <c r="V762" s="632"/>
      <c r="W762" s="632"/>
      <c r="X762" s="632"/>
      <c r="Y762" s="632"/>
      <c r="Z762" s="632"/>
      <c r="AA762" s="632"/>
      <c r="AB762" s="632"/>
      <c r="AC762" s="632"/>
      <c r="AD762" s="632"/>
      <c r="AE762" s="632"/>
      <c r="AF762" s="632"/>
      <c r="AG762" s="632"/>
      <c r="AH762" s="632"/>
      <c r="AI762" s="632"/>
      <c r="AJ762" s="630" t="s">
        <v>4398</v>
      </c>
    </row>
    <row r="763" spans="2:36" ht="30" hidden="1" x14ac:dyDescent="0.25">
      <c r="B763" s="602">
        <v>755</v>
      </c>
      <c r="C763" s="628" t="s">
        <v>4401</v>
      </c>
      <c r="D763" s="629" t="s">
        <v>6766</v>
      </c>
      <c r="E763" s="628" t="s">
        <v>4395</v>
      </c>
      <c r="F763" s="631" t="s">
        <v>3400</v>
      </c>
      <c r="G763" s="634"/>
      <c r="H763" s="618"/>
      <c r="I763" s="630" t="s">
        <v>2786</v>
      </c>
      <c r="J763" s="632"/>
      <c r="K763" s="602"/>
      <c r="L763" s="601"/>
      <c r="M763" s="601"/>
      <c r="N763" s="601"/>
      <c r="O763" s="616"/>
      <c r="P763" s="632"/>
      <c r="Q763" s="632"/>
      <c r="R763" s="632"/>
      <c r="S763" s="632"/>
      <c r="T763" s="632"/>
      <c r="U763" s="632"/>
      <c r="V763" s="632"/>
      <c r="W763" s="632"/>
      <c r="X763" s="632"/>
      <c r="Y763" s="632"/>
      <c r="Z763" s="632"/>
      <c r="AA763" s="632"/>
      <c r="AB763" s="632"/>
      <c r="AC763" s="632"/>
      <c r="AD763" s="632"/>
      <c r="AE763" s="632"/>
      <c r="AF763" s="632"/>
      <c r="AG763" s="632"/>
      <c r="AH763" s="632"/>
      <c r="AI763" s="632"/>
      <c r="AJ763" s="630" t="s">
        <v>4402</v>
      </c>
    </row>
    <row r="764" spans="2:36" ht="30" hidden="1" x14ac:dyDescent="0.25">
      <c r="B764" s="602">
        <v>756</v>
      </c>
      <c r="C764" s="628" t="s">
        <v>4407</v>
      </c>
      <c r="D764" s="629" t="s">
        <v>6767</v>
      </c>
      <c r="E764" s="628" t="s">
        <v>4405</v>
      </c>
      <c r="F764" s="631" t="s">
        <v>3400</v>
      </c>
      <c r="G764" s="630">
        <v>33.33</v>
      </c>
      <c r="H764" s="618"/>
      <c r="I764" s="630" t="s">
        <v>2786</v>
      </c>
      <c r="J764" s="632"/>
      <c r="K764" s="602"/>
      <c r="L764" s="601"/>
      <c r="M764" s="601"/>
      <c r="N764" s="601"/>
      <c r="O764" s="616"/>
      <c r="P764" s="632"/>
      <c r="Q764" s="632"/>
      <c r="R764" s="632"/>
      <c r="S764" s="632"/>
      <c r="T764" s="632"/>
      <c r="U764" s="632"/>
      <c r="V764" s="632"/>
      <c r="W764" s="632"/>
      <c r="X764" s="632"/>
      <c r="Y764" s="632"/>
      <c r="Z764" s="632"/>
      <c r="AA764" s="632"/>
      <c r="AB764" s="632"/>
      <c r="AC764" s="632"/>
      <c r="AD764" s="632"/>
      <c r="AE764" s="632"/>
      <c r="AF764" s="632"/>
      <c r="AG764" s="632"/>
      <c r="AH764" s="632"/>
      <c r="AI764" s="632"/>
      <c r="AJ764" s="630" t="s">
        <v>4408</v>
      </c>
    </row>
    <row r="765" spans="2:36" ht="30" hidden="1" x14ac:dyDescent="0.25">
      <c r="B765" s="602">
        <v>757</v>
      </c>
      <c r="C765" s="628" t="s">
        <v>4413</v>
      </c>
      <c r="D765" s="629" t="s">
        <v>6768</v>
      </c>
      <c r="E765" s="628" t="s">
        <v>4411</v>
      </c>
      <c r="F765" s="631" t="s">
        <v>3400</v>
      </c>
      <c r="G765" s="630">
        <v>8.23</v>
      </c>
      <c r="H765" s="618"/>
      <c r="I765" s="630" t="s">
        <v>2786</v>
      </c>
      <c r="J765" s="632"/>
      <c r="K765" s="602"/>
      <c r="L765" s="601"/>
      <c r="M765" s="601"/>
      <c r="N765" s="601"/>
      <c r="O765" s="616"/>
      <c r="P765" s="632"/>
      <c r="Q765" s="632"/>
      <c r="R765" s="632"/>
      <c r="S765" s="632"/>
      <c r="T765" s="632"/>
      <c r="U765" s="632"/>
      <c r="V765" s="632"/>
      <c r="W765" s="632"/>
      <c r="X765" s="632"/>
      <c r="Y765" s="632"/>
      <c r="Z765" s="632"/>
      <c r="AA765" s="632"/>
      <c r="AB765" s="632"/>
      <c r="AC765" s="632"/>
      <c r="AD765" s="632"/>
      <c r="AE765" s="632"/>
      <c r="AF765" s="632"/>
      <c r="AG765" s="632"/>
      <c r="AH765" s="632"/>
      <c r="AI765" s="632"/>
      <c r="AJ765" s="630" t="s">
        <v>4414</v>
      </c>
    </row>
    <row r="766" spans="2:36" ht="30" hidden="1" x14ac:dyDescent="0.25">
      <c r="B766" s="602">
        <v>758</v>
      </c>
      <c r="C766" s="628" t="s">
        <v>4419</v>
      </c>
      <c r="D766" s="629" t="s">
        <v>6769</v>
      </c>
      <c r="E766" s="628" t="s">
        <v>4417</v>
      </c>
      <c r="F766" s="631" t="s">
        <v>3400</v>
      </c>
      <c r="G766" s="630">
        <v>8</v>
      </c>
      <c r="H766" s="618"/>
      <c r="I766" s="630" t="s">
        <v>2786</v>
      </c>
      <c r="J766" s="632"/>
      <c r="K766" s="602"/>
      <c r="L766" s="601"/>
      <c r="M766" s="601"/>
      <c r="N766" s="601"/>
      <c r="O766" s="616"/>
      <c r="P766" s="632"/>
      <c r="Q766" s="632"/>
      <c r="R766" s="632"/>
      <c r="S766" s="632"/>
      <c r="T766" s="632"/>
      <c r="U766" s="632"/>
      <c r="V766" s="632"/>
      <c r="W766" s="632"/>
      <c r="X766" s="632"/>
      <c r="Y766" s="632"/>
      <c r="Z766" s="632"/>
      <c r="AA766" s="632"/>
      <c r="AB766" s="632"/>
      <c r="AC766" s="632"/>
      <c r="AD766" s="632"/>
      <c r="AE766" s="632"/>
      <c r="AF766" s="632"/>
      <c r="AG766" s="632"/>
      <c r="AH766" s="632"/>
      <c r="AI766" s="632"/>
      <c r="AJ766" s="630" t="s">
        <v>4420</v>
      </c>
    </row>
    <row r="767" spans="2:36" ht="30" hidden="1" x14ac:dyDescent="0.25">
      <c r="B767" s="602">
        <v>759</v>
      </c>
      <c r="C767" s="628" t="s">
        <v>4424</v>
      </c>
      <c r="D767" s="629" t="s">
        <v>6770</v>
      </c>
      <c r="E767" s="628" t="s">
        <v>4417</v>
      </c>
      <c r="F767" s="631" t="s">
        <v>3400</v>
      </c>
      <c r="G767" s="630">
        <v>8</v>
      </c>
      <c r="H767" s="618"/>
      <c r="I767" s="630" t="s">
        <v>2786</v>
      </c>
      <c r="J767" s="632"/>
      <c r="K767" s="602"/>
      <c r="L767" s="601"/>
      <c r="M767" s="601"/>
      <c r="N767" s="601"/>
      <c r="O767" s="616"/>
      <c r="P767" s="632"/>
      <c r="Q767" s="632"/>
      <c r="R767" s="632"/>
      <c r="S767" s="632"/>
      <c r="T767" s="632"/>
      <c r="U767" s="632"/>
      <c r="V767" s="632"/>
      <c r="W767" s="632"/>
      <c r="X767" s="632"/>
      <c r="Y767" s="632"/>
      <c r="Z767" s="632"/>
      <c r="AA767" s="632"/>
      <c r="AB767" s="632"/>
      <c r="AC767" s="632"/>
      <c r="AD767" s="632"/>
      <c r="AE767" s="632"/>
      <c r="AF767" s="632"/>
      <c r="AG767" s="632"/>
      <c r="AH767" s="632"/>
      <c r="AI767" s="632"/>
      <c r="AJ767" s="630" t="s">
        <v>4425</v>
      </c>
    </row>
    <row r="768" spans="2:36" ht="30" hidden="1" x14ac:dyDescent="0.25">
      <c r="B768" s="602">
        <v>760</v>
      </c>
      <c r="C768" s="628" t="s">
        <v>4430</v>
      </c>
      <c r="D768" s="629" t="s">
        <v>6771</v>
      </c>
      <c r="E768" s="628" t="s">
        <v>4428</v>
      </c>
      <c r="F768" s="631" t="s">
        <v>3400</v>
      </c>
      <c r="G768" s="630">
        <v>17.600000000000001</v>
      </c>
      <c r="H768" s="618"/>
      <c r="I768" s="630" t="s">
        <v>3516</v>
      </c>
      <c r="J768" s="632"/>
      <c r="K768" s="602"/>
      <c r="L768" s="601"/>
      <c r="M768" s="601"/>
      <c r="N768" s="601"/>
      <c r="O768" s="616"/>
      <c r="P768" s="632"/>
      <c r="Q768" s="632"/>
      <c r="R768" s="632"/>
      <c r="S768" s="632"/>
      <c r="T768" s="632"/>
      <c r="U768" s="632"/>
      <c r="V768" s="632"/>
      <c r="W768" s="632"/>
      <c r="X768" s="632"/>
      <c r="Y768" s="632"/>
      <c r="Z768" s="632"/>
      <c r="AA768" s="632"/>
      <c r="AB768" s="632"/>
      <c r="AC768" s="632"/>
      <c r="AD768" s="632"/>
      <c r="AE768" s="632"/>
      <c r="AF768" s="632"/>
      <c r="AG768" s="632"/>
      <c r="AH768" s="632"/>
      <c r="AI768" s="632"/>
      <c r="AJ768" s="630" t="s">
        <v>4431</v>
      </c>
    </row>
    <row r="769" spans="2:36" ht="30" hidden="1" x14ac:dyDescent="0.25">
      <c r="B769" s="602">
        <v>761</v>
      </c>
      <c r="C769" s="628" t="s">
        <v>4436</v>
      </c>
      <c r="D769" s="629" t="s">
        <v>6772</v>
      </c>
      <c r="E769" s="628" t="s">
        <v>4434</v>
      </c>
      <c r="F769" s="631" t="s">
        <v>3400</v>
      </c>
      <c r="G769" s="630">
        <v>6.5</v>
      </c>
      <c r="H769" s="618"/>
      <c r="I769" s="630" t="s">
        <v>2902</v>
      </c>
      <c r="J769" s="632"/>
      <c r="K769" s="602"/>
      <c r="L769" s="601"/>
      <c r="M769" s="601"/>
      <c r="N769" s="601"/>
      <c r="O769" s="616"/>
      <c r="P769" s="632"/>
      <c r="Q769" s="632"/>
      <c r="R769" s="632"/>
      <c r="S769" s="632"/>
      <c r="T769" s="632"/>
      <c r="U769" s="632"/>
      <c r="V769" s="632"/>
      <c r="W769" s="632"/>
      <c r="X769" s="632"/>
      <c r="Y769" s="632"/>
      <c r="Z769" s="632"/>
      <c r="AA769" s="632"/>
      <c r="AB769" s="632"/>
      <c r="AC769" s="632"/>
      <c r="AD769" s="632"/>
      <c r="AE769" s="632"/>
      <c r="AF769" s="632"/>
      <c r="AG769" s="632"/>
      <c r="AH769" s="632"/>
      <c r="AI769" s="632"/>
      <c r="AJ769" s="630" t="s">
        <v>4437</v>
      </c>
    </row>
    <row r="770" spans="2:36" ht="45" hidden="1" x14ac:dyDescent="0.25">
      <c r="B770" s="602">
        <v>762</v>
      </c>
      <c r="C770" s="628" t="s">
        <v>3730</v>
      </c>
      <c r="D770" s="629" t="s">
        <v>6655</v>
      </c>
      <c r="E770" s="628" t="s">
        <v>4440</v>
      </c>
      <c r="F770" s="631" t="s">
        <v>3400</v>
      </c>
      <c r="G770" s="630">
        <v>6.3333300000000001</v>
      </c>
      <c r="H770" s="618"/>
      <c r="I770" s="630" t="s">
        <v>3734</v>
      </c>
      <c r="J770" s="632"/>
      <c r="K770" s="602"/>
      <c r="L770" s="601"/>
      <c r="M770" s="601"/>
      <c r="N770" s="601"/>
      <c r="O770" s="616"/>
      <c r="P770" s="632"/>
      <c r="Q770" s="632"/>
      <c r="R770" s="632"/>
      <c r="S770" s="632"/>
      <c r="T770" s="632"/>
      <c r="U770" s="632"/>
      <c r="V770" s="632"/>
      <c r="W770" s="632"/>
      <c r="X770" s="632"/>
      <c r="Y770" s="632"/>
      <c r="Z770" s="632"/>
      <c r="AA770" s="632"/>
      <c r="AB770" s="632"/>
      <c r="AC770" s="632"/>
      <c r="AD770" s="632"/>
      <c r="AE770" s="632"/>
      <c r="AF770" s="632"/>
      <c r="AG770" s="632"/>
      <c r="AH770" s="632"/>
      <c r="AI770" s="632"/>
      <c r="AJ770" s="630" t="s">
        <v>3731</v>
      </c>
    </row>
    <row r="771" spans="2:36" ht="30" hidden="1" x14ac:dyDescent="0.25">
      <c r="B771" s="602">
        <v>763</v>
      </c>
      <c r="C771" s="628" t="s">
        <v>4444</v>
      </c>
      <c r="D771" s="629" t="s">
        <v>6773</v>
      </c>
      <c r="E771" s="628" t="s">
        <v>4442</v>
      </c>
      <c r="F771" s="631" t="s">
        <v>3400</v>
      </c>
      <c r="G771" s="630">
        <v>6.75</v>
      </c>
      <c r="H771" s="618"/>
      <c r="I771" s="630" t="s">
        <v>3727</v>
      </c>
      <c r="J771" s="632"/>
      <c r="K771" s="602"/>
      <c r="L771" s="601"/>
      <c r="M771" s="601"/>
      <c r="N771" s="601"/>
      <c r="O771" s="616"/>
      <c r="P771" s="632"/>
      <c r="Q771" s="632"/>
      <c r="R771" s="632"/>
      <c r="S771" s="632"/>
      <c r="T771" s="632"/>
      <c r="U771" s="632"/>
      <c r="V771" s="632"/>
      <c r="W771" s="632"/>
      <c r="X771" s="632"/>
      <c r="Y771" s="632"/>
      <c r="Z771" s="632"/>
      <c r="AA771" s="632"/>
      <c r="AB771" s="632"/>
      <c r="AC771" s="632"/>
      <c r="AD771" s="632"/>
      <c r="AE771" s="632"/>
      <c r="AF771" s="632"/>
      <c r="AG771" s="632"/>
      <c r="AH771" s="632"/>
      <c r="AI771" s="632"/>
      <c r="AJ771" s="630" t="s">
        <v>4445</v>
      </c>
    </row>
    <row r="772" spans="2:36" hidden="1" x14ac:dyDescent="0.25">
      <c r="B772" s="602">
        <v>764</v>
      </c>
      <c r="C772" s="628" t="s">
        <v>4450</v>
      </c>
      <c r="D772" s="629" t="s">
        <v>6774</v>
      </c>
      <c r="E772" s="628" t="s">
        <v>4448</v>
      </c>
      <c r="F772" s="631" t="s">
        <v>3400</v>
      </c>
      <c r="G772" s="630">
        <v>3.2</v>
      </c>
      <c r="H772" s="618"/>
      <c r="I772" s="630" t="s">
        <v>2762</v>
      </c>
      <c r="J772" s="632"/>
      <c r="K772" s="602"/>
      <c r="L772" s="601"/>
      <c r="M772" s="601"/>
      <c r="N772" s="601"/>
      <c r="O772" s="616"/>
      <c r="P772" s="632"/>
      <c r="Q772" s="632"/>
      <c r="R772" s="632"/>
      <c r="S772" s="632"/>
      <c r="T772" s="632"/>
      <c r="U772" s="632"/>
      <c r="V772" s="632"/>
      <c r="W772" s="632"/>
      <c r="X772" s="632"/>
      <c r="Y772" s="632"/>
      <c r="Z772" s="632"/>
      <c r="AA772" s="632"/>
      <c r="AB772" s="632"/>
      <c r="AC772" s="632"/>
      <c r="AD772" s="632"/>
      <c r="AE772" s="632"/>
      <c r="AF772" s="632"/>
      <c r="AG772" s="632"/>
      <c r="AH772" s="632"/>
      <c r="AI772" s="632"/>
      <c r="AJ772" s="630" t="s">
        <v>4451</v>
      </c>
    </row>
    <row r="773" spans="2:36" ht="30" hidden="1" x14ac:dyDescent="0.25">
      <c r="B773" s="602">
        <v>765</v>
      </c>
      <c r="C773" s="628" t="s">
        <v>4456</v>
      </c>
      <c r="D773" s="629" t="s">
        <v>6775</v>
      </c>
      <c r="E773" s="628" t="s">
        <v>4454</v>
      </c>
      <c r="F773" s="631" t="s">
        <v>3400</v>
      </c>
      <c r="G773" s="630">
        <v>3.36</v>
      </c>
      <c r="H773" s="618"/>
      <c r="I773" s="630" t="s">
        <v>2902</v>
      </c>
      <c r="J773" s="632"/>
      <c r="K773" s="602"/>
      <c r="L773" s="601"/>
      <c r="M773" s="601"/>
      <c r="N773" s="601"/>
      <c r="O773" s="616"/>
      <c r="P773" s="632"/>
      <c r="Q773" s="632"/>
      <c r="R773" s="632"/>
      <c r="S773" s="632"/>
      <c r="T773" s="632"/>
      <c r="U773" s="632"/>
      <c r="V773" s="632"/>
      <c r="W773" s="632"/>
      <c r="X773" s="632"/>
      <c r="Y773" s="632"/>
      <c r="Z773" s="632"/>
      <c r="AA773" s="632"/>
      <c r="AB773" s="632"/>
      <c r="AC773" s="632"/>
      <c r="AD773" s="632"/>
      <c r="AE773" s="632"/>
      <c r="AF773" s="632"/>
      <c r="AG773" s="632"/>
      <c r="AH773" s="632"/>
      <c r="AI773" s="632"/>
      <c r="AJ773" s="630" t="s">
        <v>4457</v>
      </c>
    </row>
    <row r="774" spans="2:36" hidden="1" x14ac:dyDescent="0.25">
      <c r="B774" s="602">
        <v>766</v>
      </c>
      <c r="C774" s="628" t="s">
        <v>4462</v>
      </c>
      <c r="D774" s="629" t="s">
        <v>6776</v>
      </c>
      <c r="E774" s="628" t="s">
        <v>4460</v>
      </c>
      <c r="F774" s="631" t="s">
        <v>3400</v>
      </c>
      <c r="G774" s="630">
        <v>38.130000000000003</v>
      </c>
      <c r="H774" s="618"/>
      <c r="I774" s="630" t="s">
        <v>3456</v>
      </c>
      <c r="J774" s="632"/>
      <c r="K774" s="602"/>
      <c r="L774" s="601"/>
      <c r="M774" s="601"/>
      <c r="N774" s="601"/>
      <c r="O774" s="616"/>
      <c r="P774" s="632"/>
      <c r="Q774" s="632"/>
      <c r="R774" s="632"/>
      <c r="S774" s="632"/>
      <c r="T774" s="632"/>
      <c r="U774" s="632"/>
      <c r="V774" s="632"/>
      <c r="W774" s="632"/>
      <c r="X774" s="632"/>
      <c r="Y774" s="632"/>
      <c r="Z774" s="632"/>
      <c r="AA774" s="632"/>
      <c r="AB774" s="632"/>
      <c r="AC774" s="632"/>
      <c r="AD774" s="632"/>
      <c r="AE774" s="632"/>
      <c r="AF774" s="632"/>
      <c r="AG774" s="632"/>
      <c r="AH774" s="632"/>
      <c r="AI774" s="632"/>
      <c r="AJ774" s="630" t="s">
        <v>4463</v>
      </c>
    </row>
    <row r="775" spans="2:36" ht="60" hidden="1" x14ac:dyDescent="0.25">
      <c r="B775" s="602">
        <v>767</v>
      </c>
      <c r="C775" s="628" t="s">
        <v>3168</v>
      </c>
      <c r="D775" s="629" t="s">
        <v>6777</v>
      </c>
      <c r="E775" s="628" t="s">
        <v>4466</v>
      </c>
      <c r="F775" s="631" t="s">
        <v>3400</v>
      </c>
      <c r="G775" s="630">
        <v>2.9792000000000001</v>
      </c>
      <c r="H775" s="618"/>
      <c r="I775" s="630" t="s">
        <v>3172</v>
      </c>
      <c r="J775" s="632"/>
      <c r="K775" s="602"/>
      <c r="L775" s="601"/>
      <c r="M775" s="601"/>
      <c r="N775" s="601"/>
      <c r="O775" s="616"/>
      <c r="P775" s="632"/>
      <c r="Q775" s="632"/>
      <c r="R775" s="632"/>
      <c r="S775" s="632"/>
      <c r="T775" s="632"/>
      <c r="U775" s="632"/>
      <c r="V775" s="632"/>
      <c r="W775" s="632"/>
      <c r="X775" s="632"/>
      <c r="Y775" s="632"/>
      <c r="Z775" s="632"/>
      <c r="AA775" s="632"/>
      <c r="AB775" s="632"/>
      <c r="AC775" s="632"/>
      <c r="AD775" s="632"/>
      <c r="AE775" s="632"/>
      <c r="AF775" s="632"/>
      <c r="AG775" s="632"/>
      <c r="AH775" s="632"/>
      <c r="AI775" s="632"/>
      <c r="AJ775" s="630" t="s">
        <v>3169</v>
      </c>
    </row>
    <row r="776" spans="2:36" hidden="1" x14ac:dyDescent="0.25">
      <c r="B776" s="602">
        <v>768</v>
      </c>
      <c r="C776" s="628" t="s">
        <v>4470</v>
      </c>
      <c r="D776" s="629" t="s">
        <v>6778</v>
      </c>
      <c r="E776" s="628" t="s">
        <v>4468</v>
      </c>
      <c r="F776" s="631" t="s">
        <v>3400</v>
      </c>
      <c r="G776" s="630">
        <v>32</v>
      </c>
      <c r="H776" s="618"/>
      <c r="I776" s="630" t="s">
        <v>3269</v>
      </c>
      <c r="J776" s="632"/>
      <c r="K776" s="602"/>
      <c r="L776" s="601"/>
      <c r="M776" s="601"/>
      <c r="N776" s="601"/>
      <c r="O776" s="616"/>
      <c r="P776" s="632"/>
      <c r="Q776" s="632"/>
      <c r="R776" s="632"/>
      <c r="S776" s="632"/>
      <c r="T776" s="632"/>
      <c r="U776" s="632"/>
      <c r="V776" s="632"/>
      <c r="W776" s="632"/>
      <c r="X776" s="632"/>
      <c r="Y776" s="632"/>
      <c r="Z776" s="632"/>
      <c r="AA776" s="632"/>
      <c r="AB776" s="632"/>
      <c r="AC776" s="632"/>
      <c r="AD776" s="632"/>
      <c r="AE776" s="632"/>
      <c r="AF776" s="632"/>
      <c r="AG776" s="632"/>
      <c r="AH776" s="632"/>
      <c r="AI776" s="632"/>
      <c r="AJ776" s="630" t="s">
        <v>4471</v>
      </c>
    </row>
    <row r="777" spans="2:36" hidden="1" x14ac:dyDescent="0.25">
      <c r="B777" s="602">
        <v>769</v>
      </c>
      <c r="C777" s="628" t="s">
        <v>4476</v>
      </c>
      <c r="D777" s="629" t="s">
        <v>6779</v>
      </c>
      <c r="E777" s="628" t="s">
        <v>4474</v>
      </c>
      <c r="F777" s="631" t="s">
        <v>3400</v>
      </c>
      <c r="G777" s="630">
        <v>4.8</v>
      </c>
      <c r="H777" s="618"/>
      <c r="I777" s="630" t="s">
        <v>3490</v>
      </c>
      <c r="J777" s="632"/>
      <c r="K777" s="602"/>
      <c r="L777" s="601"/>
      <c r="M777" s="601"/>
      <c r="N777" s="601"/>
      <c r="O777" s="616"/>
      <c r="P777" s="632"/>
      <c r="Q777" s="632"/>
      <c r="R777" s="632"/>
      <c r="S777" s="632"/>
      <c r="T777" s="632"/>
      <c r="U777" s="632"/>
      <c r="V777" s="632"/>
      <c r="W777" s="632"/>
      <c r="X777" s="632"/>
      <c r="Y777" s="632"/>
      <c r="Z777" s="632"/>
      <c r="AA777" s="632"/>
      <c r="AB777" s="632"/>
      <c r="AC777" s="632"/>
      <c r="AD777" s="632"/>
      <c r="AE777" s="632"/>
      <c r="AF777" s="632"/>
      <c r="AG777" s="632"/>
      <c r="AH777" s="632"/>
      <c r="AI777" s="632"/>
      <c r="AJ777" s="630" t="s">
        <v>4477</v>
      </c>
    </row>
    <row r="778" spans="2:36" ht="30" hidden="1" x14ac:dyDescent="0.25">
      <c r="B778" s="602">
        <v>770</v>
      </c>
      <c r="C778" s="628" t="s">
        <v>4482</v>
      </c>
      <c r="D778" s="629" t="s">
        <v>6780</v>
      </c>
      <c r="E778" s="628" t="s">
        <v>4480</v>
      </c>
      <c r="F778" s="631" t="s">
        <v>3400</v>
      </c>
      <c r="G778" s="630">
        <v>8</v>
      </c>
      <c r="H778" s="618"/>
      <c r="I778" s="630" t="s">
        <v>2786</v>
      </c>
      <c r="J778" s="632"/>
      <c r="K778" s="602"/>
      <c r="L778" s="601"/>
      <c r="M778" s="601"/>
      <c r="N778" s="601"/>
      <c r="O778" s="616"/>
      <c r="P778" s="632"/>
      <c r="Q778" s="632"/>
      <c r="R778" s="632"/>
      <c r="S778" s="632"/>
      <c r="T778" s="632"/>
      <c r="U778" s="632"/>
      <c r="V778" s="632"/>
      <c r="W778" s="632"/>
      <c r="X778" s="632"/>
      <c r="Y778" s="632"/>
      <c r="Z778" s="632"/>
      <c r="AA778" s="632"/>
      <c r="AB778" s="632"/>
      <c r="AC778" s="632"/>
      <c r="AD778" s="632"/>
      <c r="AE778" s="632"/>
      <c r="AF778" s="632"/>
      <c r="AG778" s="632"/>
      <c r="AH778" s="632"/>
      <c r="AI778" s="632"/>
      <c r="AJ778" s="630" t="s">
        <v>4483</v>
      </c>
    </row>
    <row r="779" spans="2:36" ht="30" hidden="1" x14ac:dyDescent="0.25">
      <c r="B779" s="602">
        <v>771</v>
      </c>
      <c r="C779" s="628" t="s">
        <v>4488</v>
      </c>
      <c r="D779" s="629" t="s">
        <v>6781</v>
      </c>
      <c r="E779" s="628" t="s">
        <v>4486</v>
      </c>
      <c r="F779" s="631" t="s">
        <v>3400</v>
      </c>
      <c r="G779" s="630">
        <v>32</v>
      </c>
      <c r="H779" s="618"/>
      <c r="I779" s="630" t="s">
        <v>2786</v>
      </c>
      <c r="J779" s="632"/>
      <c r="K779" s="602"/>
      <c r="L779" s="601"/>
      <c r="M779" s="601"/>
      <c r="N779" s="601"/>
      <c r="O779" s="616"/>
      <c r="P779" s="632"/>
      <c r="Q779" s="632"/>
      <c r="R779" s="632"/>
      <c r="S779" s="632"/>
      <c r="T779" s="632"/>
      <c r="U779" s="632"/>
      <c r="V779" s="632"/>
      <c r="W779" s="632"/>
      <c r="X779" s="632"/>
      <c r="Y779" s="632"/>
      <c r="Z779" s="632"/>
      <c r="AA779" s="632"/>
      <c r="AB779" s="632"/>
      <c r="AC779" s="632"/>
      <c r="AD779" s="632"/>
      <c r="AE779" s="632"/>
      <c r="AF779" s="632"/>
      <c r="AG779" s="632"/>
      <c r="AH779" s="632"/>
      <c r="AI779" s="632"/>
      <c r="AJ779" s="630" t="s">
        <v>4489</v>
      </c>
    </row>
    <row r="780" spans="2:36" ht="30" hidden="1" x14ac:dyDescent="0.25">
      <c r="B780" s="602">
        <v>772</v>
      </c>
      <c r="C780" s="628" t="s">
        <v>4493</v>
      </c>
      <c r="D780" s="629" t="s">
        <v>6782</v>
      </c>
      <c r="E780" s="628" t="s">
        <v>4486</v>
      </c>
      <c r="F780" s="631" t="s">
        <v>3400</v>
      </c>
      <c r="G780" s="630">
        <v>5.5</v>
      </c>
      <c r="H780" s="618"/>
      <c r="I780" s="630" t="s">
        <v>2793</v>
      </c>
      <c r="J780" s="632"/>
      <c r="K780" s="602"/>
      <c r="L780" s="601"/>
      <c r="M780" s="601"/>
      <c r="N780" s="601"/>
      <c r="O780" s="616"/>
      <c r="P780" s="632"/>
      <c r="Q780" s="632"/>
      <c r="R780" s="632"/>
      <c r="S780" s="632"/>
      <c r="T780" s="632"/>
      <c r="U780" s="632"/>
      <c r="V780" s="632"/>
      <c r="W780" s="632"/>
      <c r="X780" s="632"/>
      <c r="Y780" s="632"/>
      <c r="Z780" s="632"/>
      <c r="AA780" s="632"/>
      <c r="AB780" s="632"/>
      <c r="AC780" s="632"/>
      <c r="AD780" s="632"/>
      <c r="AE780" s="632"/>
      <c r="AF780" s="632"/>
      <c r="AG780" s="632"/>
      <c r="AH780" s="632"/>
      <c r="AI780" s="632"/>
      <c r="AJ780" s="630" t="s">
        <v>4494</v>
      </c>
    </row>
    <row r="781" spans="2:36" ht="30" hidden="1" x14ac:dyDescent="0.25">
      <c r="B781" s="602">
        <v>773</v>
      </c>
      <c r="C781" s="628" t="s">
        <v>4499</v>
      </c>
      <c r="D781" s="629" t="s">
        <v>6783</v>
      </c>
      <c r="E781" s="628" t="s">
        <v>4497</v>
      </c>
      <c r="F781" s="631" t="s">
        <v>3400</v>
      </c>
      <c r="G781" s="630">
        <v>6.75</v>
      </c>
      <c r="H781" s="618"/>
      <c r="I781" s="630" t="s">
        <v>2902</v>
      </c>
      <c r="J781" s="632"/>
      <c r="K781" s="602"/>
      <c r="L781" s="601"/>
      <c r="M781" s="601"/>
      <c r="N781" s="601"/>
      <c r="O781" s="616"/>
      <c r="P781" s="632"/>
      <c r="Q781" s="632"/>
      <c r="R781" s="632"/>
      <c r="S781" s="632"/>
      <c r="T781" s="632"/>
      <c r="U781" s="632"/>
      <c r="V781" s="632"/>
      <c r="W781" s="632"/>
      <c r="X781" s="632"/>
      <c r="Y781" s="632"/>
      <c r="Z781" s="632"/>
      <c r="AA781" s="632"/>
      <c r="AB781" s="632"/>
      <c r="AC781" s="632"/>
      <c r="AD781" s="632"/>
      <c r="AE781" s="632"/>
      <c r="AF781" s="632"/>
      <c r="AG781" s="632"/>
      <c r="AH781" s="632"/>
      <c r="AI781" s="632"/>
      <c r="AJ781" s="630" t="s">
        <v>4500</v>
      </c>
    </row>
    <row r="782" spans="2:36" ht="60" hidden="1" x14ac:dyDescent="0.25">
      <c r="B782" s="602">
        <v>774</v>
      </c>
      <c r="C782" s="628" t="s">
        <v>4505</v>
      </c>
      <c r="D782" s="629" t="s">
        <v>6784</v>
      </c>
      <c r="E782" s="628" t="s">
        <v>4503</v>
      </c>
      <c r="F782" s="631" t="s">
        <v>3400</v>
      </c>
      <c r="G782" s="630">
        <v>8</v>
      </c>
      <c r="H782" s="618"/>
      <c r="I782" s="630" t="s">
        <v>4509</v>
      </c>
      <c r="J782" s="632"/>
      <c r="K782" s="602"/>
      <c r="L782" s="601"/>
      <c r="M782" s="601"/>
      <c r="N782" s="601"/>
      <c r="O782" s="616"/>
      <c r="P782" s="632"/>
      <c r="Q782" s="632"/>
      <c r="R782" s="632"/>
      <c r="S782" s="632"/>
      <c r="T782" s="632"/>
      <c r="U782" s="632"/>
      <c r="V782" s="632"/>
      <c r="W782" s="632"/>
      <c r="X782" s="632"/>
      <c r="Y782" s="632"/>
      <c r="Z782" s="632"/>
      <c r="AA782" s="632"/>
      <c r="AB782" s="632"/>
      <c r="AC782" s="632"/>
      <c r="AD782" s="632"/>
      <c r="AE782" s="632"/>
      <c r="AF782" s="632"/>
      <c r="AG782" s="632"/>
      <c r="AH782" s="632"/>
      <c r="AI782" s="632"/>
      <c r="AJ782" s="630" t="s">
        <v>4506</v>
      </c>
    </row>
    <row r="783" spans="2:36" ht="30" hidden="1" x14ac:dyDescent="0.25">
      <c r="B783" s="602">
        <v>775</v>
      </c>
      <c r="C783" s="628" t="s">
        <v>4512</v>
      </c>
      <c r="D783" s="629" t="s">
        <v>6785</v>
      </c>
      <c r="E783" s="628" t="s">
        <v>4510</v>
      </c>
      <c r="F783" s="631" t="s">
        <v>3400</v>
      </c>
      <c r="G783" s="630">
        <v>9</v>
      </c>
      <c r="H783" s="618"/>
      <c r="I783" s="630" t="s">
        <v>3727</v>
      </c>
      <c r="J783" s="632"/>
      <c r="K783" s="602"/>
      <c r="L783" s="601"/>
      <c r="M783" s="601"/>
      <c r="N783" s="601"/>
      <c r="O783" s="616"/>
      <c r="P783" s="632"/>
      <c r="Q783" s="632"/>
      <c r="R783" s="632"/>
      <c r="S783" s="632"/>
      <c r="T783" s="632"/>
      <c r="U783" s="632"/>
      <c r="V783" s="632"/>
      <c r="W783" s="632"/>
      <c r="X783" s="632"/>
      <c r="Y783" s="632"/>
      <c r="Z783" s="632"/>
      <c r="AA783" s="632"/>
      <c r="AB783" s="632"/>
      <c r="AC783" s="632"/>
      <c r="AD783" s="632"/>
      <c r="AE783" s="632"/>
      <c r="AF783" s="632"/>
      <c r="AG783" s="632"/>
      <c r="AH783" s="632"/>
      <c r="AI783" s="632"/>
      <c r="AJ783" s="630" t="s">
        <v>4513</v>
      </c>
    </row>
    <row r="784" spans="2:36" ht="30" hidden="1" x14ac:dyDescent="0.25">
      <c r="B784" s="602">
        <v>776</v>
      </c>
      <c r="C784" s="628" t="s">
        <v>4518</v>
      </c>
      <c r="D784" s="629" t="s">
        <v>6786</v>
      </c>
      <c r="E784" s="628" t="s">
        <v>4516</v>
      </c>
      <c r="F784" s="631" t="s">
        <v>3400</v>
      </c>
      <c r="G784" s="630">
        <v>13.5</v>
      </c>
      <c r="H784" s="618"/>
      <c r="I784" s="630" t="s">
        <v>3727</v>
      </c>
      <c r="J784" s="632"/>
      <c r="K784" s="602"/>
      <c r="L784" s="601"/>
      <c r="M784" s="601"/>
      <c r="N784" s="601"/>
      <c r="O784" s="616"/>
      <c r="P784" s="632"/>
      <c r="Q784" s="632"/>
      <c r="R784" s="632"/>
      <c r="S784" s="632"/>
      <c r="T784" s="632"/>
      <c r="U784" s="632"/>
      <c r="V784" s="632"/>
      <c r="W784" s="632"/>
      <c r="X784" s="632"/>
      <c r="Y784" s="632"/>
      <c r="Z784" s="632"/>
      <c r="AA784" s="632"/>
      <c r="AB784" s="632"/>
      <c r="AC784" s="632"/>
      <c r="AD784" s="632"/>
      <c r="AE784" s="632"/>
      <c r="AF784" s="632"/>
      <c r="AG784" s="632"/>
      <c r="AH784" s="632"/>
      <c r="AI784" s="632"/>
      <c r="AJ784" s="630" t="s">
        <v>4519</v>
      </c>
    </row>
    <row r="785" spans="2:36" ht="30" hidden="1" x14ac:dyDescent="0.25">
      <c r="B785" s="602">
        <v>777</v>
      </c>
      <c r="C785" s="628" t="s">
        <v>4524</v>
      </c>
      <c r="D785" s="629" t="s">
        <v>6787</v>
      </c>
      <c r="E785" s="628" t="s">
        <v>4522</v>
      </c>
      <c r="F785" s="631" t="s">
        <v>3400</v>
      </c>
      <c r="G785" s="630">
        <v>4.95</v>
      </c>
      <c r="H785" s="618"/>
      <c r="I785" s="630" t="s">
        <v>2862</v>
      </c>
      <c r="J785" s="632"/>
      <c r="K785" s="602"/>
      <c r="L785" s="601"/>
      <c r="M785" s="601"/>
      <c r="N785" s="601"/>
      <c r="O785" s="616"/>
      <c r="P785" s="632"/>
      <c r="Q785" s="632"/>
      <c r="R785" s="632"/>
      <c r="S785" s="632"/>
      <c r="T785" s="632"/>
      <c r="U785" s="632"/>
      <c r="V785" s="632"/>
      <c r="W785" s="632"/>
      <c r="X785" s="632"/>
      <c r="Y785" s="632"/>
      <c r="Z785" s="632"/>
      <c r="AA785" s="632"/>
      <c r="AB785" s="632"/>
      <c r="AC785" s="632"/>
      <c r="AD785" s="632"/>
      <c r="AE785" s="632"/>
      <c r="AF785" s="632"/>
      <c r="AG785" s="632"/>
      <c r="AH785" s="632"/>
      <c r="AI785" s="632"/>
      <c r="AJ785" s="630" t="s">
        <v>4525</v>
      </c>
    </row>
    <row r="786" spans="2:36" ht="30" hidden="1" x14ac:dyDescent="0.25">
      <c r="B786" s="602">
        <v>778</v>
      </c>
      <c r="C786" s="628" t="s">
        <v>4530</v>
      </c>
      <c r="D786" s="629" t="s">
        <v>6788</v>
      </c>
      <c r="E786" s="628" t="s">
        <v>4528</v>
      </c>
      <c r="F786" s="631" t="s">
        <v>3400</v>
      </c>
      <c r="G786" s="630">
        <v>15.75</v>
      </c>
      <c r="H786" s="618"/>
      <c r="I786" s="630" t="s">
        <v>2820</v>
      </c>
      <c r="J786" s="632"/>
      <c r="K786" s="602"/>
      <c r="L786" s="601"/>
      <c r="M786" s="601"/>
      <c r="N786" s="601"/>
      <c r="O786" s="616"/>
      <c r="P786" s="632"/>
      <c r="Q786" s="632"/>
      <c r="R786" s="632"/>
      <c r="S786" s="632"/>
      <c r="T786" s="632"/>
      <c r="U786" s="632"/>
      <c r="V786" s="632"/>
      <c r="W786" s="632"/>
      <c r="X786" s="632"/>
      <c r="Y786" s="632"/>
      <c r="Z786" s="632"/>
      <c r="AA786" s="632"/>
      <c r="AB786" s="632"/>
      <c r="AC786" s="632"/>
      <c r="AD786" s="632"/>
      <c r="AE786" s="632"/>
      <c r="AF786" s="632"/>
      <c r="AG786" s="632"/>
      <c r="AH786" s="632"/>
      <c r="AI786" s="632"/>
      <c r="AJ786" s="630" t="s">
        <v>4531</v>
      </c>
    </row>
    <row r="787" spans="2:36" ht="30" hidden="1" x14ac:dyDescent="0.25">
      <c r="B787" s="602">
        <v>779</v>
      </c>
      <c r="C787" s="628" t="s">
        <v>4536</v>
      </c>
      <c r="D787" s="629" t="s">
        <v>6789</v>
      </c>
      <c r="E787" s="628" t="s">
        <v>4534</v>
      </c>
      <c r="F787" s="631" t="s">
        <v>3400</v>
      </c>
      <c r="G787" s="630">
        <v>4.5</v>
      </c>
      <c r="H787" s="618"/>
      <c r="I787" s="630" t="s">
        <v>2812</v>
      </c>
      <c r="J787" s="632"/>
      <c r="K787" s="602"/>
      <c r="L787" s="601"/>
      <c r="M787" s="601"/>
      <c r="N787" s="601"/>
      <c r="O787" s="616"/>
      <c r="P787" s="632"/>
      <c r="Q787" s="632"/>
      <c r="R787" s="632"/>
      <c r="S787" s="632"/>
      <c r="T787" s="632"/>
      <c r="U787" s="632"/>
      <c r="V787" s="632"/>
      <c r="W787" s="632"/>
      <c r="X787" s="632"/>
      <c r="Y787" s="632"/>
      <c r="Z787" s="632"/>
      <c r="AA787" s="632"/>
      <c r="AB787" s="632"/>
      <c r="AC787" s="632"/>
      <c r="AD787" s="632"/>
      <c r="AE787" s="632"/>
      <c r="AF787" s="632"/>
      <c r="AG787" s="632"/>
      <c r="AH787" s="632"/>
      <c r="AI787" s="632"/>
      <c r="AJ787" s="630" t="s">
        <v>4537</v>
      </c>
    </row>
    <row r="788" spans="2:36" hidden="1" x14ac:dyDescent="0.25">
      <c r="B788" s="602">
        <v>780</v>
      </c>
      <c r="C788" s="628" t="s">
        <v>4542</v>
      </c>
      <c r="D788" s="629" t="s">
        <v>6790</v>
      </c>
      <c r="E788" s="628" t="s">
        <v>4540</v>
      </c>
      <c r="F788" s="631" t="s">
        <v>3400</v>
      </c>
      <c r="G788" s="630">
        <v>32</v>
      </c>
      <c r="H788" s="618"/>
      <c r="I788" s="630" t="s">
        <v>2786</v>
      </c>
      <c r="J788" s="632"/>
      <c r="K788" s="602"/>
      <c r="L788" s="601"/>
      <c r="M788" s="601"/>
      <c r="N788" s="601"/>
      <c r="O788" s="616"/>
      <c r="P788" s="632"/>
      <c r="Q788" s="632"/>
      <c r="R788" s="632"/>
      <c r="S788" s="632"/>
      <c r="T788" s="632"/>
      <c r="U788" s="632"/>
      <c r="V788" s="632"/>
      <c r="W788" s="632"/>
      <c r="X788" s="632"/>
      <c r="Y788" s="632"/>
      <c r="Z788" s="632"/>
      <c r="AA788" s="632"/>
      <c r="AB788" s="632"/>
      <c r="AC788" s="632"/>
      <c r="AD788" s="632"/>
      <c r="AE788" s="632"/>
      <c r="AF788" s="632"/>
      <c r="AG788" s="632"/>
      <c r="AH788" s="632"/>
      <c r="AI788" s="632"/>
      <c r="AJ788" s="630" t="s">
        <v>4543</v>
      </c>
    </row>
    <row r="789" spans="2:36" ht="30" hidden="1" x14ac:dyDescent="0.25">
      <c r="B789" s="602">
        <v>781</v>
      </c>
      <c r="C789" s="628" t="s">
        <v>4548</v>
      </c>
      <c r="D789" s="629" t="s">
        <v>6791</v>
      </c>
      <c r="E789" s="628" t="s">
        <v>4546</v>
      </c>
      <c r="F789" s="631" t="s">
        <v>3400</v>
      </c>
      <c r="G789" s="630">
        <v>5.33</v>
      </c>
      <c r="H789" s="618"/>
      <c r="I789" s="630" t="s">
        <v>2862</v>
      </c>
      <c r="J789" s="632"/>
      <c r="K789" s="602"/>
      <c r="L789" s="601"/>
      <c r="M789" s="601"/>
      <c r="N789" s="601"/>
      <c r="O789" s="616"/>
      <c r="P789" s="632"/>
      <c r="Q789" s="632"/>
      <c r="R789" s="632"/>
      <c r="S789" s="632"/>
      <c r="T789" s="632"/>
      <c r="U789" s="632"/>
      <c r="V789" s="632"/>
      <c r="W789" s="632"/>
      <c r="X789" s="632"/>
      <c r="Y789" s="632"/>
      <c r="Z789" s="632"/>
      <c r="AA789" s="632"/>
      <c r="AB789" s="632"/>
      <c r="AC789" s="632"/>
      <c r="AD789" s="632"/>
      <c r="AE789" s="632"/>
      <c r="AF789" s="632"/>
      <c r="AG789" s="632"/>
      <c r="AH789" s="632"/>
      <c r="AI789" s="632"/>
      <c r="AJ789" s="630" t="s">
        <v>4549</v>
      </c>
    </row>
    <row r="790" spans="2:36" ht="30" hidden="1" x14ac:dyDescent="0.25">
      <c r="B790" s="602">
        <v>782</v>
      </c>
      <c r="C790" s="628" t="s">
        <v>4554</v>
      </c>
      <c r="D790" s="629" t="s">
        <v>6792</v>
      </c>
      <c r="E790" s="628" t="s">
        <v>4552</v>
      </c>
      <c r="F790" s="631" t="s">
        <v>3400</v>
      </c>
      <c r="G790" s="630">
        <v>24.2</v>
      </c>
      <c r="H790" s="618"/>
      <c r="I790" s="630" t="s">
        <v>2771</v>
      </c>
      <c r="J790" s="632"/>
      <c r="K790" s="602"/>
      <c r="L790" s="601"/>
      <c r="M790" s="601"/>
      <c r="N790" s="601"/>
      <c r="O790" s="616"/>
      <c r="P790" s="632"/>
      <c r="Q790" s="632"/>
      <c r="R790" s="632"/>
      <c r="S790" s="632"/>
      <c r="T790" s="632"/>
      <c r="U790" s="632"/>
      <c r="V790" s="632"/>
      <c r="W790" s="632"/>
      <c r="X790" s="632"/>
      <c r="Y790" s="632"/>
      <c r="Z790" s="632"/>
      <c r="AA790" s="632"/>
      <c r="AB790" s="632"/>
      <c r="AC790" s="632"/>
      <c r="AD790" s="632"/>
      <c r="AE790" s="632"/>
      <c r="AF790" s="632"/>
      <c r="AG790" s="632"/>
      <c r="AH790" s="632"/>
      <c r="AI790" s="632"/>
      <c r="AJ790" s="630" t="s">
        <v>4555</v>
      </c>
    </row>
    <row r="791" spans="2:36" hidden="1" x14ac:dyDescent="0.25">
      <c r="B791" s="602">
        <v>783</v>
      </c>
      <c r="C791" s="628" t="s">
        <v>3906</v>
      </c>
      <c r="D791" s="629" t="s">
        <v>6685</v>
      </c>
      <c r="E791" s="628" t="s">
        <v>4558</v>
      </c>
      <c r="F791" s="631" t="s">
        <v>3400</v>
      </c>
      <c r="G791" s="630">
        <v>4.4301700000000004</v>
      </c>
      <c r="H791" s="618"/>
      <c r="I791" s="630" t="s">
        <v>3269</v>
      </c>
      <c r="J791" s="632"/>
      <c r="K791" s="602"/>
      <c r="L791" s="601"/>
      <c r="M791" s="601"/>
      <c r="N791" s="601"/>
      <c r="O791" s="616"/>
      <c r="P791" s="632"/>
      <c r="Q791" s="632"/>
      <c r="R791" s="632"/>
      <c r="S791" s="632"/>
      <c r="T791" s="632"/>
      <c r="U791" s="632"/>
      <c r="V791" s="632"/>
      <c r="W791" s="632"/>
      <c r="X791" s="632"/>
      <c r="Y791" s="632"/>
      <c r="Z791" s="632"/>
      <c r="AA791" s="632"/>
      <c r="AB791" s="632"/>
      <c r="AC791" s="632"/>
      <c r="AD791" s="632"/>
      <c r="AE791" s="632"/>
      <c r="AF791" s="632"/>
      <c r="AG791" s="632"/>
      <c r="AH791" s="632"/>
      <c r="AI791" s="632"/>
      <c r="AJ791" s="630" t="s">
        <v>3907</v>
      </c>
    </row>
    <row r="792" spans="2:36" ht="30" hidden="1" x14ac:dyDescent="0.25">
      <c r="B792" s="602">
        <v>784</v>
      </c>
      <c r="C792" s="628" t="s">
        <v>4562</v>
      </c>
      <c r="D792" s="629" t="s">
        <v>6793</v>
      </c>
      <c r="E792" s="628" t="s">
        <v>4560</v>
      </c>
      <c r="F792" s="631" t="s">
        <v>3400</v>
      </c>
      <c r="G792" s="630">
        <v>16</v>
      </c>
      <c r="H792" s="618"/>
      <c r="I792" s="630" t="s">
        <v>2786</v>
      </c>
      <c r="J792" s="632"/>
      <c r="K792" s="602"/>
      <c r="L792" s="601"/>
      <c r="M792" s="601"/>
      <c r="N792" s="601"/>
      <c r="O792" s="616"/>
      <c r="P792" s="632"/>
      <c r="Q792" s="632"/>
      <c r="R792" s="632"/>
      <c r="S792" s="632"/>
      <c r="T792" s="632"/>
      <c r="U792" s="632"/>
      <c r="V792" s="632"/>
      <c r="W792" s="632"/>
      <c r="X792" s="632"/>
      <c r="Y792" s="632"/>
      <c r="Z792" s="632"/>
      <c r="AA792" s="632"/>
      <c r="AB792" s="632"/>
      <c r="AC792" s="632"/>
      <c r="AD792" s="632"/>
      <c r="AE792" s="632"/>
      <c r="AF792" s="632"/>
      <c r="AG792" s="632"/>
      <c r="AH792" s="632"/>
      <c r="AI792" s="632"/>
      <c r="AJ792" s="630" t="s">
        <v>4563</v>
      </c>
    </row>
    <row r="793" spans="2:36" ht="30" hidden="1" x14ac:dyDescent="0.25">
      <c r="B793" s="602">
        <v>785</v>
      </c>
      <c r="C793" s="628" t="s">
        <v>4568</v>
      </c>
      <c r="D793" s="629" t="s">
        <v>6794</v>
      </c>
      <c r="E793" s="628" t="s">
        <v>4566</v>
      </c>
      <c r="F793" s="631" t="s">
        <v>3400</v>
      </c>
      <c r="G793" s="630">
        <v>1</v>
      </c>
      <c r="H793" s="618"/>
      <c r="I793" s="630" t="s">
        <v>2862</v>
      </c>
      <c r="J793" s="632"/>
      <c r="K793" s="602"/>
      <c r="L793" s="601"/>
      <c r="M793" s="601"/>
      <c r="N793" s="601"/>
      <c r="O793" s="616"/>
      <c r="P793" s="632"/>
      <c r="Q793" s="632"/>
      <c r="R793" s="632"/>
      <c r="S793" s="632"/>
      <c r="T793" s="632"/>
      <c r="U793" s="632"/>
      <c r="V793" s="632"/>
      <c r="W793" s="632"/>
      <c r="X793" s="632"/>
      <c r="Y793" s="632"/>
      <c r="Z793" s="632"/>
      <c r="AA793" s="632"/>
      <c r="AB793" s="632"/>
      <c r="AC793" s="632"/>
      <c r="AD793" s="632"/>
      <c r="AE793" s="632"/>
      <c r="AF793" s="632"/>
      <c r="AG793" s="632"/>
      <c r="AH793" s="632"/>
      <c r="AI793" s="632"/>
      <c r="AJ793" s="630" t="s">
        <v>4569</v>
      </c>
    </row>
    <row r="794" spans="2:36" hidden="1" x14ac:dyDescent="0.25">
      <c r="B794" s="602">
        <v>786</v>
      </c>
      <c r="C794" s="628" t="s">
        <v>4574</v>
      </c>
      <c r="D794" s="629" t="s">
        <v>6795</v>
      </c>
      <c r="E794" s="628" t="s">
        <v>4572</v>
      </c>
      <c r="F794" s="631" t="s">
        <v>3400</v>
      </c>
      <c r="G794" s="630">
        <v>8</v>
      </c>
      <c r="H794" s="618"/>
      <c r="I794" s="630" t="s">
        <v>2786</v>
      </c>
      <c r="J794" s="632"/>
      <c r="K794" s="602"/>
      <c r="L794" s="601"/>
      <c r="M794" s="601"/>
      <c r="N794" s="601"/>
      <c r="O794" s="616"/>
      <c r="P794" s="632"/>
      <c r="Q794" s="632"/>
      <c r="R794" s="632"/>
      <c r="S794" s="632"/>
      <c r="T794" s="632"/>
      <c r="U794" s="632"/>
      <c r="V794" s="632"/>
      <c r="W794" s="632"/>
      <c r="X794" s="632"/>
      <c r="Y794" s="632"/>
      <c r="Z794" s="632"/>
      <c r="AA794" s="632"/>
      <c r="AB794" s="632"/>
      <c r="AC794" s="632"/>
      <c r="AD794" s="632"/>
      <c r="AE794" s="632"/>
      <c r="AF794" s="632"/>
      <c r="AG794" s="632"/>
      <c r="AH794" s="632"/>
      <c r="AI794" s="632"/>
      <c r="AJ794" s="630" t="s">
        <v>4575</v>
      </c>
    </row>
    <row r="795" spans="2:36" hidden="1" x14ac:dyDescent="0.25">
      <c r="B795" s="602">
        <v>787</v>
      </c>
      <c r="C795" s="628" t="s">
        <v>4579</v>
      </c>
      <c r="D795" s="629" t="s">
        <v>6796</v>
      </c>
      <c r="E795" s="628" t="s">
        <v>4572</v>
      </c>
      <c r="F795" s="631" t="s">
        <v>3400</v>
      </c>
      <c r="G795" s="630">
        <v>9.24</v>
      </c>
      <c r="H795" s="618"/>
      <c r="I795" s="630" t="s">
        <v>2776</v>
      </c>
      <c r="J795" s="632"/>
      <c r="K795" s="602"/>
      <c r="L795" s="601"/>
      <c r="M795" s="601"/>
      <c r="N795" s="601"/>
      <c r="O795" s="616"/>
      <c r="P795" s="632"/>
      <c r="Q795" s="632"/>
      <c r="R795" s="632"/>
      <c r="S795" s="632"/>
      <c r="T795" s="632"/>
      <c r="U795" s="632"/>
      <c r="V795" s="632"/>
      <c r="W795" s="632"/>
      <c r="X795" s="632"/>
      <c r="Y795" s="632"/>
      <c r="Z795" s="632"/>
      <c r="AA795" s="632"/>
      <c r="AB795" s="632"/>
      <c r="AC795" s="632"/>
      <c r="AD795" s="632"/>
      <c r="AE795" s="632"/>
      <c r="AF795" s="632"/>
      <c r="AG795" s="632"/>
      <c r="AH795" s="632"/>
      <c r="AI795" s="632"/>
      <c r="AJ795" s="630" t="s">
        <v>4580</v>
      </c>
    </row>
    <row r="796" spans="2:36" hidden="1" x14ac:dyDescent="0.25">
      <c r="B796" s="602">
        <v>788</v>
      </c>
      <c r="C796" s="628" t="s">
        <v>4584</v>
      </c>
      <c r="D796" s="629" t="s">
        <v>6797</v>
      </c>
      <c r="E796" s="628" t="s">
        <v>4572</v>
      </c>
      <c r="F796" s="631" t="s">
        <v>3400</v>
      </c>
      <c r="G796" s="630">
        <v>8</v>
      </c>
      <c r="H796" s="618"/>
      <c r="I796" s="630" t="s">
        <v>2786</v>
      </c>
      <c r="J796" s="632"/>
      <c r="K796" s="602"/>
      <c r="L796" s="601"/>
      <c r="M796" s="601"/>
      <c r="N796" s="601"/>
      <c r="O796" s="616"/>
      <c r="P796" s="632"/>
      <c r="Q796" s="632"/>
      <c r="R796" s="632"/>
      <c r="S796" s="632"/>
      <c r="T796" s="632"/>
      <c r="U796" s="632"/>
      <c r="V796" s="632"/>
      <c r="W796" s="632"/>
      <c r="X796" s="632"/>
      <c r="Y796" s="632"/>
      <c r="Z796" s="632"/>
      <c r="AA796" s="632"/>
      <c r="AB796" s="632"/>
      <c r="AC796" s="632"/>
      <c r="AD796" s="632"/>
      <c r="AE796" s="632"/>
      <c r="AF796" s="632"/>
      <c r="AG796" s="632"/>
      <c r="AH796" s="632"/>
      <c r="AI796" s="632"/>
      <c r="AJ796" s="630" t="s">
        <v>4585</v>
      </c>
    </row>
    <row r="797" spans="2:36" hidden="1" x14ac:dyDescent="0.25">
      <c r="B797" s="602">
        <v>789</v>
      </c>
      <c r="C797" s="628" t="s">
        <v>4590</v>
      </c>
      <c r="D797" s="629" t="s">
        <v>6798</v>
      </c>
      <c r="E797" s="628" t="s">
        <v>4588</v>
      </c>
      <c r="F797" s="631" t="s">
        <v>3400</v>
      </c>
      <c r="G797" s="630">
        <v>22.4</v>
      </c>
      <c r="H797" s="618"/>
      <c r="I797" s="630" t="s">
        <v>4594</v>
      </c>
      <c r="J797" s="632"/>
      <c r="K797" s="602"/>
      <c r="L797" s="601"/>
      <c r="M797" s="601"/>
      <c r="N797" s="601"/>
      <c r="O797" s="616"/>
      <c r="P797" s="632"/>
      <c r="Q797" s="632"/>
      <c r="R797" s="632"/>
      <c r="S797" s="632"/>
      <c r="T797" s="632"/>
      <c r="U797" s="632"/>
      <c r="V797" s="632"/>
      <c r="W797" s="632"/>
      <c r="X797" s="632"/>
      <c r="Y797" s="632"/>
      <c r="Z797" s="632"/>
      <c r="AA797" s="632"/>
      <c r="AB797" s="632"/>
      <c r="AC797" s="632"/>
      <c r="AD797" s="632"/>
      <c r="AE797" s="632"/>
      <c r="AF797" s="632"/>
      <c r="AG797" s="632"/>
      <c r="AH797" s="632"/>
      <c r="AI797" s="632"/>
      <c r="AJ797" s="630" t="s">
        <v>4591</v>
      </c>
    </row>
    <row r="798" spans="2:36" hidden="1" x14ac:dyDescent="0.25">
      <c r="B798" s="602">
        <v>790</v>
      </c>
      <c r="C798" s="628" t="s">
        <v>4574</v>
      </c>
      <c r="D798" s="629" t="s">
        <v>6795</v>
      </c>
      <c r="E798" s="628" t="s">
        <v>4595</v>
      </c>
      <c r="F798" s="631" t="s">
        <v>3400</v>
      </c>
      <c r="G798" s="630">
        <v>20.456669999999999</v>
      </c>
      <c r="H798" s="618"/>
      <c r="I798" s="630" t="s">
        <v>2786</v>
      </c>
      <c r="J798" s="632"/>
      <c r="K798" s="602"/>
      <c r="L798" s="601"/>
      <c r="M798" s="601"/>
      <c r="N798" s="601"/>
      <c r="O798" s="616"/>
      <c r="P798" s="632"/>
      <c r="Q798" s="632"/>
      <c r="R798" s="632"/>
      <c r="S798" s="632"/>
      <c r="T798" s="632"/>
      <c r="U798" s="632"/>
      <c r="V798" s="632"/>
      <c r="W798" s="632"/>
      <c r="X798" s="632"/>
      <c r="Y798" s="632"/>
      <c r="Z798" s="632"/>
      <c r="AA798" s="632"/>
      <c r="AB798" s="632"/>
      <c r="AC798" s="632"/>
      <c r="AD798" s="632"/>
      <c r="AE798" s="632"/>
      <c r="AF798" s="632"/>
      <c r="AG798" s="632"/>
      <c r="AH798" s="632"/>
      <c r="AI798" s="632"/>
      <c r="AJ798" s="630" t="s">
        <v>4575</v>
      </c>
    </row>
    <row r="799" spans="2:36" ht="30" hidden="1" x14ac:dyDescent="0.25">
      <c r="B799" s="602">
        <v>791</v>
      </c>
      <c r="C799" s="628" t="s">
        <v>4599</v>
      </c>
      <c r="D799" s="629" t="s">
        <v>6799</v>
      </c>
      <c r="E799" s="628" t="s">
        <v>4597</v>
      </c>
      <c r="F799" s="631" t="s">
        <v>3400</v>
      </c>
      <c r="G799" s="630">
        <v>9.68</v>
      </c>
      <c r="H799" s="618"/>
      <c r="I799" s="630" t="s">
        <v>2820</v>
      </c>
      <c r="J799" s="632"/>
      <c r="K799" s="602"/>
      <c r="L799" s="601"/>
      <c r="M799" s="601"/>
      <c r="N799" s="601"/>
      <c r="O799" s="616"/>
      <c r="P799" s="632"/>
      <c r="Q799" s="632"/>
      <c r="R799" s="632"/>
      <c r="S799" s="632"/>
      <c r="T799" s="632"/>
      <c r="U799" s="632"/>
      <c r="V799" s="632"/>
      <c r="W799" s="632"/>
      <c r="X799" s="632"/>
      <c r="Y799" s="632"/>
      <c r="Z799" s="632"/>
      <c r="AA799" s="632"/>
      <c r="AB799" s="632"/>
      <c r="AC799" s="632"/>
      <c r="AD799" s="632"/>
      <c r="AE799" s="632"/>
      <c r="AF799" s="632"/>
      <c r="AG799" s="632"/>
      <c r="AH799" s="632"/>
      <c r="AI799" s="632"/>
      <c r="AJ799" s="630" t="s">
        <v>4600</v>
      </c>
    </row>
    <row r="800" spans="2:36" hidden="1" x14ac:dyDescent="0.25">
      <c r="B800" s="602">
        <v>792</v>
      </c>
      <c r="C800" s="628" t="s">
        <v>4605</v>
      </c>
      <c r="D800" s="629" t="s">
        <v>6800</v>
      </c>
      <c r="E800" s="628" t="s">
        <v>4603</v>
      </c>
      <c r="F800" s="631" t="s">
        <v>3400</v>
      </c>
      <c r="G800" s="630">
        <v>10</v>
      </c>
      <c r="H800" s="618"/>
      <c r="I800" s="630" t="s">
        <v>3490</v>
      </c>
      <c r="J800" s="632"/>
      <c r="K800" s="602"/>
      <c r="L800" s="601"/>
      <c r="M800" s="601"/>
      <c r="N800" s="601"/>
      <c r="O800" s="616"/>
      <c r="P800" s="632"/>
      <c r="Q800" s="632"/>
      <c r="R800" s="632"/>
      <c r="S800" s="632"/>
      <c r="T800" s="632"/>
      <c r="U800" s="632"/>
      <c r="V800" s="632"/>
      <c r="W800" s="632"/>
      <c r="X800" s="632"/>
      <c r="Y800" s="632"/>
      <c r="Z800" s="632"/>
      <c r="AA800" s="632"/>
      <c r="AB800" s="632"/>
      <c r="AC800" s="632"/>
      <c r="AD800" s="632"/>
      <c r="AE800" s="632"/>
      <c r="AF800" s="632"/>
      <c r="AG800" s="632"/>
      <c r="AH800" s="632"/>
      <c r="AI800" s="632"/>
      <c r="AJ800" s="630" t="s">
        <v>4606</v>
      </c>
    </row>
    <row r="801" spans="2:36" ht="30" hidden="1" x14ac:dyDescent="0.25">
      <c r="B801" s="602">
        <v>793</v>
      </c>
      <c r="C801" s="628" t="s">
        <v>4611</v>
      </c>
      <c r="D801" s="629" t="s">
        <v>6801</v>
      </c>
      <c r="E801" s="628" t="s">
        <v>4609</v>
      </c>
      <c r="F801" s="631" t="s">
        <v>3400</v>
      </c>
      <c r="G801" s="630">
        <v>13.2</v>
      </c>
      <c r="H801" s="618"/>
      <c r="I801" s="630" t="s">
        <v>3727</v>
      </c>
      <c r="J801" s="632"/>
      <c r="K801" s="602"/>
      <c r="L801" s="601"/>
      <c r="M801" s="601"/>
      <c r="N801" s="601"/>
      <c r="O801" s="616"/>
      <c r="P801" s="632"/>
      <c r="Q801" s="632"/>
      <c r="R801" s="632"/>
      <c r="S801" s="632"/>
      <c r="T801" s="632"/>
      <c r="U801" s="632"/>
      <c r="V801" s="632"/>
      <c r="W801" s="632"/>
      <c r="X801" s="632"/>
      <c r="Y801" s="632"/>
      <c r="Z801" s="632"/>
      <c r="AA801" s="632"/>
      <c r="AB801" s="632"/>
      <c r="AC801" s="632"/>
      <c r="AD801" s="632"/>
      <c r="AE801" s="632"/>
      <c r="AF801" s="632"/>
      <c r="AG801" s="632"/>
      <c r="AH801" s="632"/>
      <c r="AI801" s="632"/>
      <c r="AJ801" s="630" t="s">
        <v>4612</v>
      </c>
    </row>
    <row r="802" spans="2:36" ht="30" hidden="1" x14ac:dyDescent="0.25">
      <c r="B802" s="602">
        <v>794</v>
      </c>
      <c r="C802" s="628" t="s">
        <v>4617</v>
      </c>
      <c r="D802" s="629" t="s">
        <v>6802</v>
      </c>
      <c r="E802" s="628" t="s">
        <v>4615</v>
      </c>
      <c r="F802" s="631" t="s">
        <v>3400</v>
      </c>
      <c r="G802" s="630">
        <v>4.4000000000000004</v>
      </c>
      <c r="H802" s="618"/>
      <c r="I802" s="630" t="s">
        <v>2820</v>
      </c>
      <c r="J802" s="632"/>
      <c r="K802" s="602"/>
      <c r="L802" s="601"/>
      <c r="M802" s="601"/>
      <c r="N802" s="601"/>
      <c r="O802" s="616"/>
      <c r="P802" s="632"/>
      <c r="Q802" s="632"/>
      <c r="R802" s="632"/>
      <c r="S802" s="632"/>
      <c r="T802" s="632"/>
      <c r="U802" s="632"/>
      <c r="V802" s="632"/>
      <c r="W802" s="632"/>
      <c r="X802" s="632"/>
      <c r="Y802" s="632"/>
      <c r="Z802" s="632"/>
      <c r="AA802" s="632"/>
      <c r="AB802" s="632"/>
      <c r="AC802" s="632"/>
      <c r="AD802" s="632"/>
      <c r="AE802" s="632"/>
      <c r="AF802" s="632"/>
      <c r="AG802" s="632"/>
      <c r="AH802" s="632"/>
      <c r="AI802" s="632"/>
      <c r="AJ802" s="630" t="s">
        <v>4618</v>
      </c>
    </row>
    <row r="803" spans="2:36" ht="30" hidden="1" x14ac:dyDescent="0.25">
      <c r="B803" s="602">
        <v>795</v>
      </c>
      <c r="C803" s="628" t="s">
        <v>4623</v>
      </c>
      <c r="D803" s="629" t="s">
        <v>6803</v>
      </c>
      <c r="E803" s="628" t="s">
        <v>4621</v>
      </c>
      <c r="F803" s="631" t="s">
        <v>3400</v>
      </c>
      <c r="G803" s="630">
        <v>15.75</v>
      </c>
      <c r="H803" s="618"/>
      <c r="I803" s="630" t="s">
        <v>2771</v>
      </c>
      <c r="J803" s="632"/>
      <c r="K803" s="602"/>
      <c r="L803" s="601"/>
      <c r="M803" s="601"/>
      <c r="N803" s="601"/>
      <c r="O803" s="616"/>
      <c r="P803" s="632"/>
      <c r="Q803" s="632"/>
      <c r="R803" s="632"/>
      <c r="S803" s="632"/>
      <c r="T803" s="632"/>
      <c r="U803" s="632"/>
      <c r="V803" s="632"/>
      <c r="W803" s="632"/>
      <c r="X803" s="632"/>
      <c r="Y803" s="632"/>
      <c r="Z803" s="632"/>
      <c r="AA803" s="632"/>
      <c r="AB803" s="632"/>
      <c r="AC803" s="632"/>
      <c r="AD803" s="632"/>
      <c r="AE803" s="632"/>
      <c r="AF803" s="632"/>
      <c r="AG803" s="632"/>
      <c r="AH803" s="632"/>
      <c r="AI803" s="632"/>
      <c r="AJ803" s="630" t="s">
        <v>4624</v>
      </c>
    </row>
    <row r="804" spans="2:36" ht="30" hidden="1" x14ac:dyDescent="0.25">
      <c r="B804" s="602">
        <v>796</v>
      </c>
      <c r="C804" s="628" t="s">
        <v>4629</v>
      </c>
      <c r="D804" s="629" t="s">
        <v>6804</v>
      </c>
      <c r="E804" s="628" t="s">
        <v>4627</v>
      </c>
      <c r="F804" s="631" t="s">
        <v>3400</v>
      </c>
      <c r="G804" s="630">
        <v>52.8</v>
      </c>
      <c r="H804" s="618"/>
      <c r="I804" s="630" t="s">
        <v>4082</v>
      </c>
      <c r="J804" s="632"/>
      <c r="K804" s="602"/>
      <c r="L804" s="601"/>
      <c r="M804" s="601"/>
      <c r="N804" s="601"/>
      <c r="O804" s="616"/>
      <c r="P804" s="632"/>
      <c r="Q804" s="632"/>
      <c r="R804" s="632"/>
      <c r="S804" s="632"/>
      <c r="T804" s="632"/>
      <c r="U804" s="632"/>
      <c r="V804" s="632"/>
      <c r="W804" s="632"/>
      <c r="X804" s="632"/>
      <c r="Y804" s="632"/>
      <c r="Z804" s="632"/>
      <c r="AA804" s="632"/>
      <c r="AB804" s="632"/>
      <c r="AC804" s="632"/>
      <c r="AD804" s="632"/>
      <c r="AE804" s="632"/>
      <c r="AF804" s="632"/>
      <c r="AG804" s="632"/>
      <c r="AH804" s="632"/>
      <c r="AI804" s="632"/>
      <c r="AJ804" s="630" t="s">
        <v>4630</v>
      </c>
    </row>
    <row r="805" spans="2:36" hidden="1" x14ac:dyDescent="0.25">
      <c r="B805" s="602">
        <v>797</v>
      </c>
      <c r="C805" s="628" t="s">
        <v>4635</v>
      </c>
      <c r="D805" s="629" t="s">
        <v>6805</v>
      </c>
      <c r="E805" s="628" t="s">
        <v>4633</v>
      </c>
      <c r="F805" s="631" t="s">
        <v>3400</v>
      </c>
      <c r="G805" s="630">
        <v>8</v>
      </c>
      <c r="H805" s="618"/>
      <c r="I805" s="630" t="s">
        <v>2786</v>
      </c>
      <c r="J805" s="632"/>
      <c r="K805" s="602"/>
      <c r="L805" s="601"/>
      <c r="M805" s="601"/>
      <c r="N805" s="601"/>
      <c r="O805" s="616"/>
      <c r="P805" s="632"/>
      <c r="Q805" s="632"/>
      <c r="R805" s="632"/>
      <c r="S805" s="632"/>
      <c r="T805" s="632"/>
      <c r="U805" s="632"/>
      <c r="V805" s="632"/>
      <c r="W805" s="632"/>
      <c r="X805" s="632"/>
      <c r="Y805" s="632"/>
      <c r="Z805" s="632"/>
      <c r="AA805" s="632"/>
      <c r="AB805" s="632"/>
      <c r="AC805" s="632"/>
      <c r="AD805" s="632"/>
      <c r="AE805" s="632"/>
      <c r="AF805" s="632"/>
      <c r="AG805" s="632"/>
      <c r="AH805" s="632"/>
      <c r="AI805" s="632"/>
      <c r="AJ805" s="630" t="s">
        <v>4636</v>
      </c>
    </row>
    <row r="806" spans="2:36" ht="30" hidden="1" x14ac:dyDescent="0.25">
      <c r="B806" s="602">
        <v>798</v>
      </c>
      <c r="C806" s="628" t="s">
        <v>4641</v>
      </c>
      <c r="D806" s="629" t="s">
        <v>6806</v>
      </c>
      <c r="E806" s="628" t="s">
        <v>4639</v>
      </c>
      <c r="F806" s="631" t="s">
        <v>3400</v>
      </c>
      <c r="G806" s="630">
        <v>8</v>
      </c>
      <c r="H806" s="618"/>
      <c r="I806" s="630" t="s">
        <v>2786</v>
      </c>
      <c r="J806" s="632"/>
      <c r="K806" s="602"/>
      <c r="L806" s="601"/>
      <c r="M806" s="601"/>
      <c r="N806" s="601"/>
      <c r="O806" s="616"/>
      <c r="P806" s="632"/>
      <c r="Q806" s="632"/>
      <c r="R806" s="632"/>
      <c r="S806" s="632"/>
      <c r="T806" s="632"/>
      <c r="U806" s="632"/>
      <c r="V806" s="632"/>
      <c r="W806" s="632"/>
      <c r="X806" s="632"/>
      <c r="Y806" s="632"/>
      <c r="Z806" s="632"/>
      <c r="AA806" s="632"/>
      <c r="AB806" s="632"/>
      <c r="AC806" s="632"/>
      <c r="AD806" s="632"/>
      <c r="AE806" s="632"/>
      <c r="AF806" s="632"/>
      <c r="AG806" s="632"/>
      <c r="AH806" s="632"/>
      <c r="AI806" s="632"/>
      <c r="AJ806" s="630" t="s">
        <v>4642</v>
      </c>
    </row>
    <row r="807" spans="2:36" ht="30" hidden="1" x14ac:dyDescent="0.25">
      <c r="B807" s="602">
        <v>799</v>
      </c>
      <c r="C807" s="628" t="s">
        <v>4647</v>
      </c>
      <c r="D807" s="629" t="s">
        <v>6807</v>
      </c>
      <c r="E807" s="628" t="s">
        <v>4645</v>
      </c>
      <c r="F807" s="631" t="s">
        <v>3400</v>
      </c>
      <c r="G807" s="630">
        <v>4.8</v>
      </c>
      <c r="H807" s="618"/>
      <c r="I807" s="630" t="s">
        <v>2762</v>
      </c>
      <c r="J807" s="632"/>
      <c r="K807" s="602"/>
      <c r="L807" s="601"/>
      <c r="M807" s="601"/>
      <c r="N807" s="601"/>
      <c r="O807" s="616"/>
      <c r="P807" s="632"/>
      <c r="Q807" s="632"/>
      <c r="R807" s="632"/>
      <c r="S807" s="632"/>
      <c r="T807" s="632"/>
      <c r="U807" s="632"/>
      <c r="V807" s="632"/>
      <c r="W807" s="632"/>
      <c r="X807" s="632"/>
      <c r="Y807" s="632"/>
      <c r="Z807" s="632"/>
      <c r="AA807" s="632"/>
      <c r="AB807" s="632"/>
      <c r="AC807" s="632"/>
      <c r="AD807" s="632"/>
      <c r="AE807" s="632"/>
      <c r="AF807" s="632"/>
      <c r="AG807" s="632"/>
      <c r="AH807" s="632"/>
      <c r="AI807" s="632"/>
      <c r="AJ807" s="630" t="s">
        <v>4648</v>
      </c>
    </row>
    <row r="808" spans="2:36" ht="30" hidden="1" x14ac:dyDescent="0.25">
      <c r="B808" s="602">
        <v>800</v>
      </c>
      <c r="C808" s="628" t="s">
        <v>4653</v>
      </c>
      <c r="D808" s="629" t="s">
        <v>6808</v>
      </c>
      <c r="E808" s="628" t="s">
        <v>4651</v>
      </c>
      <c r="F808" s="631" t="s">
        <v>3400</v>
      </c>
      <c r="G808" s="630">
        <v>8</v>
      </c>
      <c r="H808" s="618"/>
      <c r="I808" s="630" t="s">
        <v>2786</v>
      </c>
      <c r="J808" s="632"/>
      <c r="K808" s="602"/>
      <c r="L808" s="601"/>
      <c r="M808" s="601"/>
      <c r="N808" s="601"/>
      <c r="O808" s="616"/>
      <c r="P808" s="632"/>
      <c r="Q808" s="632"/>
      <c r="R808" s="632"/>
      <c r="S808" s="632"/>
      <c r="T808" s="632"/>
      <c r="U808" s="632"/>
      <c r="V808" s="632"/>
      <c r="W808" s="632"/>
      <c r="X808" s="632"/>
      <c r="Y808" s="632"/>
      <c r="Z808" s="632"/>
      <c r="AA808" s="632"/>
      <c r="AB808" s="632"/>
      <c r="AC808" s="632"/>
      <c r="AD808" s="632"/>
      <c r="AE808" s="632"/>
      <c r="AF808" s="632"/>
      <c r="AG808" s="632"/>
      <c r="AH808" s="632"/>
      <c r="AI808" s="632"/>
      <c r="AJ808" s="630" t="s">
        <v>4654</v>
      </c>
    </row>
    <row r="809" spans="2:36" ht="30" hidden="1" x14ac:dyDescent="0.25">
      <c r="B809" s="602">
        <v>801</v>
      </c>
      <c r="C809" s="628" t="s">
        <v>4659</v>
      </c>
      <c r="D809" s="629" t="s">
        <v>6809</v>
      </c>
      <c r="E809" s="628" t="s">
        <v>4657</v>
      </c>
      <c r="F809" s="631" t="s">
        <v>3400</v>
      </c>
      <c r="G809" s="630">
        <v>13.5</v>
      </c>
      <c r="H809" s="618"/>
      <c r="I809" s="630" t="s">
        <v>3727</v>
      </c>
      <c r="J809" s="632"/>
      <c r="K809" s="602"/>
      <c r="L809" s="601"/>
      <c r="M809" s="601"/>
      <c r="N809" s="601"/>
      <c r="O809" s="616"/>
      <c r="P809" s="632"/>
      <c r="Q809" s="632"/>
      <c r="R809" s="632"/>
      <c r="S809" s="632"/>
      <c r="T809" s="632"/>
      <c r="U809" s="632"/>
      <c r="V809" s="632"/>
      <c r="W809" s="632"/>
      <c r="X809" s="632"/>
      <c r="Y809" s="632"/>
      <c r="Z809" s="632"/>
      <c r="AA809" s="632"/>
      <c r="AB809" s="632"/>
      <c r="AC809" s="632"/>
      <c r="AD809" s="632"/>
      <c r="AE809" s="632"/>
      <c r="AF809" s="632"/>
      <c r="AG809" s="632"/>
      <c r="AH809" s="632"/>
      <c r="AI809" s="632"/>
      <c r="AJ809" s="630" t="s">
        <v>4660</v>
      </c>
    </row>
    <row r="810" spans="2:36" hidden="1" x14ac:dyDescent="0.25">
      <c r="B810" s="602">
        <v>802</v>
      </c>
      <c r="C810" s="628" t="s">
        <v>4665</v>
      </c>
      <c r="D810" s="629" t="s">
        <v>6810</v>
      </c>
      <c r="E810" s="628" t="s">
        <v>4663</v>
      </c>
      <c r="F810" s="631" t="s">
        <v>3400</v>
      </c>
      <c r="G810" s="630">
        <v>13.87</v>
      </c>
      <c r="H810" s="618"/>
      <c r="I810" s="630" t="s">
        <v>4669</v>
      </c>
      <c r="J810" s="632"/>
      <c r="K810" s="602"/>
      <c r="L810" s="601"/>
      <c r="M810" s="601"/>
      <c r="N810" s="601"/>
      <c r="O810" s="616"/>
      <c r="P810" s="632"/>
      <c r="Q810" s="632"/>
      <c r="R810" s="632"/>
      <c r="S810" s="632"/>
      <c r="T810" s="632"/>
      <c r="U810" s="632"/>
      <c r="V810" s="632"/>
      <c r="W810" s="632"/>
      <c r="X810" s="632"/>
      <c r="Y810" s="632"/>
      <c r="Z810" s="632"/>
      <c r="AA810" s="632"/>
      <c r="AB810" s="632"/>
      <c r="AC810" s="632"/>
      <c r="AD810" s="632"/>
      <c r="AE810" s="632"/>
      <c r="AF810" s="632"/>
      <c r="AG810" s="632"/>
      <c r="AH810" s="632"/>
      <c r="AI810" s="632"/>
      <c r="AJ810" s="630" t="s">
        <v>4666</v>
      </c>
    </row>
    <row r="811" spans="2:36" ht="30" hidden="1" x14ac:dyDescent="0.25">
      <c r="B811" s="602">
        <v>803</v>
      </c>
      <c r="C811" s="628" t="s">
        <v>4672</v>
      </c>
      <c r="D811" s="629" t="s">
        <v>6811</v>
      </c>
      <c r="E811" s="628" t="s">
        <v>4670</v>
      </c>
      <c r="F811" s="631" t="s">
        <v>3400</v>
      </c>
      <c r="G811" s="630">
        <v>8</v>
      </c>
      <c r="H811" s="618"/>
      <c r="I811" s="630" t="s">
        <v>4676</v>
      </c>
      <c r="J811" s="632"/>
      <c r="K811" s="602"/>
      <c r="L811" s="601"/>
      <c r="M811" s="601"/>
      <c r="N811" s="601"/>
      <c r="O811" s="616"/>
      <c r="P811" s="632"/>
      <c r="Q811" s="632"/>
      <c r="R811" s="632"/>
      <c r="S811" s="632"/>
      <c r="T811" s="632"/>
      <c r="U811" s="632"/>
      <c r="V811" s="632"/>
      <c r="W811" s="632"/>
      <c r="X811" s="632"/>
      <c r="Y811" s="632"/>
      <c r="Z811" s="632"/>
      <c r="AA811" s="632"/>
      <c r="AB811" s="632"/>
      <c r="AC811" s="632"/>
      <c r="AD811" s="632"/>
      <c r="AE811" s="632"/>
      <c r="AF811" s="632"/>
      <c r="AG811" s="632"/>
      <c r="AH811" s="632"/>
      <c r="AI811" s="632"/>
      <c r="AJ811" s="630" t="s">
        <v>4673</v>
      </c>
    </row>
    <row r="812" spans="2:36" ht="30" hidden="1" x14ac:dyDescent="0.25">
      <c r="B812" s="602">
        <v>804</v>
      </c>
      <c r="C812" s="628" t="s">
        <v>4672</v>
      </c>
      <c r="D812" s="629" t="s">
        <v>6811</v>
      </c>
      <c r="E812" s="628" t="s">
        <v>4677</v>
      </c>
      <c r="F812" s="631" t="s">
        <v>3400</v>
      </c>
      <c r="G812" s="630">
        <v>1.5833299999999999</v>
      </c>
      <c r="H812" s="618"/>
      <c r="I812" s="630" t="s">
        <v>4676</v>
      </c>
      <c r="J812" s="632"/>
      <c r="K812" s="602"/>
      <c r="L812" s="601"/>
      <c r="M812" s="601"/>
      <c r="N812" s="601"/>
      <c r="O812" s="616"/>
      <c r="P812" s="632"/>
      <c r="Q812" s="632"/>
      <c r="R812" s="632"/>
      <c r="S812" s="632"/>
      <c r="T812" s="632"/>
      <c r="U812" s="632"/>
      <c r="V812" s="632"/>
      <c r="W812" s="632"/>
      <c r="X812" s="632"/>
      <c r="Y812" s="632"/>
      <c r="Z812" s="632"/>
      <c r="AA812" s="632"/>
      <c r="AB812" s="632"/>
      <c r="AC812" s="632"/>
      <c r="AD812" s="632"/>
      <c r="AE812" s="632"/>
      <c r="AF812" s="632"/>
      <c r="AG812" s="632"/>
      <c r="AH812" s="632"/>
      <c r="AI812" s="632"/>
      <c r="AJ812" s="630" t="s">
        <v>4673</v>
      </c>
    </row>
    <row r="813" spans="2:36" hidden="1" x14ac:dyDescent="0.25">
      <c r="B813" s="602">
        <v>805</v>
      </c>
      <c r="C813" s="628" t="s">
        <v>4681</v>
      </c>
      <c r="D813" s="629" t="s">
        <v>6812</v>
      </c>
      <c r="E813" s="628" t="s">
        <v>4679</v>
      </c>
      <c r="F813" s="631" t="s">
        <v>3400</v>
      </c>
      <c r="G813" s="630">
        <v>4.4000000000000004</v>
      </c>
      <c r="H813" s="618"/>
      <c r="I813" s="630" t="s">
        <v>2855</v>
      </c>
      <c r="J813" s="632"/>
      <c r="K813" s="602"/>
      <c r="L813" s="601"/>
      <c r="M813" s="601"/>
      <c r="N813" s="601"/>
      <c r="O813" s="616"/>
      <c r="P813" s="632"/>
      <c r="Q813" s="632"/>
      <c r="R813" s="632"/>
      <c r="S813" s="632"/>
      <c r="T813" s="632"/>
      <c r="U813" s="632"/>
      <c r="V813" s="632"/>
      <c r="W813" s="632"/>
      <c r="X813" s="632"/>
      <c r="Y813" s="632"/>
      <c r="Z813" s="632"/>
      <c r="AA813" s="632"/>
      <c r="AB813" s="632"/>
      <c r="AC813" s="632"/>
      <c r="AD813" s="632"/>
      <c r="AE813" s="632"/>
      <c r="AF813" s="632"/>
      <c r="AG813" s="632"/>
      <c r="AH813" s="632"/>
      <c r="AI813" s="632"/>
      <c r="AJ813" s="630" t="s">
        <v>4682</v>
      </c>
    </row>
    <row r="814" spans="2:36" ht="30" hidden="1" x14ac:dyDescent="0.25">
      <c r="B814" s="602">
        <v>806</v>
      </c>
      <c r="C814" s="628" t="s">
        <v>4687</v>
      </c>
      <c r="D814" s="629" t="s">
        <v>6813</v>
      </c>
      <c r="E814" s="628" t="s">
        <v>4685</v>
      </c>
      <c r="F814" s="631" t="s">
        <v>3400</v>
      </c>
      <c r="G814" s="630">
        <v>14</v>
      </c>
      <c r="H814" s="618"/>
      <c r="I814" s="630" t="s">
        <v>3727</v>
      </c>
      <c r="J814" s="632"/>
      <c r="K814" s="602"/>
      <c r="L814" s="601"/>
      <c r="M814" s="601"/>
      <c r="N814" s="601"/>
      <c r="O814" s="616"/>
      <c r="P814" s="632"/>
      <c r="Q814" s="632"/>
      <c r="R814" s="632"/>
      <c r="S814" s="632"/>
      <c r="T814" s="632"/>
      <c r="U814" s="632"/>
      <c r="V814" s="632"/>
      <c r="W814" s="632"/>
      <c r="X814" s="632"/>
      <c r="Y814" s="632"/>
      <c r="Z814" s="632"/>
      <c r="AA814" s="632"/>
      <c r="AB814" s="632"/>
      <c r="AC814" s="632"/>
      <c r="AD814" s="632"/>
      <c r="AE814" s="632"/>
      <c r="AF814" s="632"/>
      <c r="AG814" s="632"/>
      <c r="AH814" s="632"/>
      <c r="AI814" s="632"/>
      <c r="AJ814" s="630" t="s">
        <v>4688</v>
      </c>
    </row>
    <row r="815" spans="2:36" ht="30" hidden="1" x14ac:dyDescent="0.25">
      <c r="B815" s="602">
        <v>807</v>
      </c>
      <c r="C815" s="628" t="s">
        <v>4693</v>
      </c>
      <c r="D815" s="629" t="s">
        <v>6814</v>
      </c>
      <c r="E815" s="628" t="s">
        <v>4691</v>
      </c>
      <c r="F815" s="631" t="s">
        <v>3400</v>
      </c>
      <c r="G815" s="630">
        <v>24</v>
      </c>
      <c r="H815" s="618"/>
      <c r="I815" s="630" t="s">
        <v>2902</v>
      </c>
      <c r="J815" s="632"/>
      <c r="K815" s="602"/>
      <c r="L815" s="601"/>
      <c r="M815" s="601"/>
      <c r="N815" s="601"/>
      <c r="O815" s="616"/>
      <c r="P815" s="632"/>
      <c r="Q815" s="632"/>
      <c r="R815" s="632"/>
      <c r="S815" s="632"/>
      <c r="T815" s="632"/>
      <c r="U815" s="632"/>
      <c r="V815" s="632"/>
      <c r="W815" s="632"/>
      <c r="X815" s="632"/>
      <c r="Y815" s="632"/>
      <c r="Z815" s="632"/>
      <c r="AA815" s="632"/>
      <c r="AB815" s="632"/>
      <c r="AC815" s="632"/>
      <c r="AD815" s="632"/>
      <c r="AE815" s="632"/>
      <c r="AF815" s="632"/>
      <c r="AG815" s="632"/>
      <c r="AH815" s="632"/>
      <c r="AI815" s="632"/>
      <c r="AJ815" s="630" t="s">
        <v>4694</v>
      </c>
    </row>
    <row r="816" spans="2:36" ht="30" hidden="1" x14ac:dyDescent="0.25">
      <c r="B816" s="602">
        <v>808</v>
      </c>
      <c r="C816" s="628" t="s">
        <v>4693</v>
      </c>
      <c r="D816" s="629" t="s">
        <v>6815</v>
      </c>
      <c r="E816" s="628" t="s">
        <v>4691</v>
      </c>
      <c r="F816" s="631" t="s">
        <v>3400</v>
      </c>
      <c r="G816" s="630">
        <v>8</v>
      </c>
      <c r="H816" s="618"/>
      <c r="I816" s="630" t="s">
        <v>4394</v>
      </c>
      <c r="J816" s="632"/>
      <c r="K816" s="602"/>
      <c r="L816" s="601"/>
      <c r="M816" s="601"/>
      <c r="N816" s="601"/>
      <c r="O816" s="616"/>
      <c r="P816" s="632"/>
      <c r="Q816" s="632"/>
      <c r="R816" s="632"/>
      <c r="S816" s="632"/>
      <c r="T816" s="632"/>
      <c r="U816" s="632"/>
      <c r="V816" s="632"/>
      <c r="W816" s="632"/>
      <c r="X816" s="632"/>
      <c r="Y816" s="632"/>
      <c r="Z816" s="632"/>
      <c r="AA816" s="632"/>
      <c r="AB816" s="632"/>
      <c r="AC816" s="632"/>
      <c r="AD816" s="632"/>
      <c r="AE816" s="632"/>
      <c r="AF816" s="632"/>
      <c r="AG816" s="632"/>
      <c r="AH816" s="632"/>
      <c r="AI816" s="632"/>
      <c r="AJ816" s="630" t="s">
        <v>4697</v>
      </c>
    </row>
    <row r="817" spans="2:36" ht="30" hidden="1" x14ac:dyDescent="0.25">
      <c r="B817" s="602">
        <v>809</v>
      </c>
      <c r="C817" s="628" t="s">
        <v>4702</v>
      </c>
      <c r="D817" s="629" t="s">
        <v>6816</v>
      </c>
      <c r="E817" s="628" t="s">
        <v>4700</v>
      </c>
      <c r="F817" s="631" t="s">
        <v>3400</v>
      </c>
      <c r="G817" s="630">
        <v>6.75</v>
      </c>
      <c r="H817" s="618"/>
      <c r="I817" s="630" t="s">
        <v>2902</v>
      </c>
      <c r="J817" s="632"/>
      <c r="K817" s="602"/>
      <c r="L817" s="601"/>
      <c r="M817" s="601"/>
      <c r="N817" s="601"/>
      <c r="O817" s="616"/>
      <c r="P817" s="632"/>
      <c r="Q817" s="632"/>
      <c r="R817" s="632"/>
      <c r="S817" s="632"/>
      <c r="T817" s="632"/>
      <c r="U817" s="632"/>
      <c r="V817" s="632"/>
      <c r="W817" s="632"/>
      <c r="X817" s="632"/>
      <c r="Y817" s="632"/>
      <c r="Z817" s="632"/>
      <c r="AA817" s="632"/>
      <c r="AB817" s="632"/>
      <c r="AC817" s="632"/>
      <c r="AD817" s="632"/>
      <c r="AE817" s="632"/>
      <c r="AF817" s="632"/>
      <c r="AG817" s="632"/>
      <c r="AH817" s="632"/>
      <c r="AI817" s="632"/>
      <c r="AJ817" s="630" t="s">
        <v>4703</v>
      </c>
    </row>
    <row r="818" spans="2:36" ht="30" hidden="1" x14ac:dyDescent="0.25">
      <c r="B818" s="602">
        <v>810</v>
      </c>
      <c r="C818" s="628" t="s">
        <v>4708</v>
      </c>
      <c r="D818" s="629" t="s">
        <v>6817</v>
      </c>
      <c r="E818" s="628" t="s">
        <v>4706</v>
      </c>
      <c r="F818" s="631" t="s">
        <v>3400</v>
      </c>
      <c r="G818" s="630">
        <v>19.36</v>
      </c>
      <c r="H818" s="618"/>
      <c r="I818" s="630" t="s">
        <v>2902</v>
      </c>
      <c r="J818" s="632"/>
      <c r="K818" s="602"/>
      <c r="L818" s="601"/>
      <c r="M818" s="601"/>
      <c r="N818" s="601"/>
      <c r="O818" s="616"/>
      <c r="P818" s="632"/>
      <c r="Q818" s="632"/>
      <c r="R818" s="632"/>
      <c r="S818" s="632"/>
      <c r="T818" s="632"/>
      <c r="U818" s="632"/>
      <c r="V818" s="632"/>
      <c r="W818" s="632"/>
      <c r="X818" s="632"/>
      <c r="Y818" s="632"/>
      <c r="Z818" s="632"/>
      <c r="AA818" s="632"/>
      <c r="AB818" s="632"/>
      <c r="AC818" s="632"/>
      <c r="AD818" s="632"/>
      <c r="AE818" s="632"/>
      <c r="AF818" s="632"/>
      <c r="AG818" s="632"/>
      <c r="AH818" s="632"/>
      <c r="AI818" s="632"/>
      <c r="AJ818" s="630" t="s">
        <v>4709</v>
      </c>
    </row>
    <row r="819" spans="2:36" ht="30" hidden="1" x14ac:dyDescent="0.25">
      <c r="B819" s="602">
        <v>811</v>
      </c>
      <c r="C819" s="628" t="s">
        <v>4714</v>
      </c>
      <c r="D819" s="629" t="s">
        <v>6818</v>
      </c>
      <c r="E819" s="628" t="s">
        <v>4712</v>
      </c>
      <c r="F819" s="631" t="s">
        <v>3400</v>
      </c>
      <c r="G819" s="630">
        <v>6.75</v>
      </c>
      <c r="H819" s="618"/>
      <c r="I819" s="630" t="s">
        <v>2902</v>
      </c>
      <c r="J819" s="632"/>
      <c r="K819" s="602"/>
      <c r="L819" s="601"/>
      <c r="M819" s="601"/>
      <c r="N819" s="601"/>
      <c r="O819" s="616"/>
      <c r="P819" s="632"/>
      <c r="Q819" s="632"/>
      <c r="R819" s="632"/>
      <c r="S819" s="632"/>
      <c r="T819" s="632"/>
      <c r="U819" s="632"/>
      <c r="V819" s="632"/>
      <c r="W819" s="632"/>
      <c r="X819" s="632"/>
      <c r="Y819" s="632"/>
      <c r="Z819" s="632"/>
      <c r="AA819" s="632"/>
      <c r="AB819" s="632"/>
      <c r="AC819" s="632"/>
      <c r="AD819" s="632"/>
      <c r="AE819" s="632"/>
      <c r="AF819" s="632"/>
      <c r="AG819" s="632"/>
      <c r="AH819" s="632"/>
      <c r="AI819" s="632"/>
      <c r="AJ819" s="630" t="s">
        <v>4715</v>
      </c>
    </row>
    <row r="820" spans="2:36" ht="30" hidden="1" x14ac:dyDescent="0.25">
      <c r="B820" s="602">
        <v>812</v>
      </c>
      <c r="C820" s="628" t="s">
        <v>4720</v>
      </c>
      <c r="D820" s="629" t="s">
        <v>6819</v>
      </c>
      <c r="E820" s="628" t="s">
        <v>4718</v>
      </c>
      <c r="F820" s="631" t="s">
        <v>3400</v>
      </c>
      <c r="G820" s="630">
        <v>38.7684</v>
      </c>
      <c r="H820" s="618"/>
      <c r="I820" s="630" t="s">
        <v>3516</v>
      </c>
      <c r="J820" s="632"/>
      <c r="K820" s="602"/>
      <c r="L820" s="601"/>
      <c r="M820" s="601"/>
      <c r="N820" s="601"/>
      <c r="O820" s="616"/>
      <c r="P820" s="632"/>
      <c r="Q820" s="632"/>
      <c r="R820" s="632"/>
      <c r="S820" s="632"/>
      <c r="T820" s="632"/>
      <c r="U820" s="632"/>
      <c r="V820" s="632"/>
      <c r="W820" s="632"/>
      <c r="X820" s="632"/>
      <c r="Y820" s="632"/>
      <c r="Z820" s="632"/>
      <c r="AA820" s="632"/>
      <c r="AB820" s="632"/>
      <c r="AC820" s="632"/>
      <c r="AD820" s="632"/>
      <c r="AE820" s="632"/>
      <c r="AF820" s="632"/>
      <c r="AG820" s="632"/>
      <c r="AH820" s="632"/>
      <c r="AI820" s="632"/>
      <c r="AJ820" s="630" t="s">
        <v>4721</v>
      </c>
    </row>
    <row r="821" spans="2:36" ht="30" hidden="1" x14ac:dyDescent="0.25">
      <c r="B821" s="602">
        <v>813</v>
      </c>
      <c r="C821" s="628" t="s">
        <v>4726</v>
      </c>
      <c r="D821" s="629" t="s">
        <v>6820</v>
      </c>
      <c r="E821" s="628" t="s">
        <v>4724</v>
      </c>
      <c r="F821" s="631" t="s">
        <v>3400</v>
      </c>
      <c r="G821" s="630">
        <v>27</v>
      </c>
      <c r="H821" s="618"/>
      <c r="I821" s="630" t="s">
        <v>3727</v>
      </c>
      <c r="J821" s="632"/>
      <c r="K821" s="602"/>
      <c r="L821" s="601"/>
      <c r="M821" s="601"/>
      <c r="N821" s="601"/>
      <c r="O821" s="616"/>
      <c r="P821" s="632"/>
      <c r="Q821" s="632"/>
      <c r="R821" s="632"/>
      <c r="S821" s="632"/>
      <c r="T821" s="632"/>
      <c r="U821" s="632"/>
      <c r="V821" s="632"/>
      <c r="W821" s="632"/>
      <c r="X821" s="632"/>
      <c r="Y821" s="632"/>
      <c r="Z821" s="632"/>
      <c r="AA821" s="632"/>
      <c r="AB821" s="632"/>
      <c r="AC821" s="632"/>
      <c r="AD821" s="632"/>
      <c r="AE821" s="632"/>
      <c r="AF821" s="632"/>
      <c r="AG821" s="632"/>
      <c r="AH821" s="632"/>
      <c r="AI821" s="632"/>
      <c r="AJ821" s="630" t="s">
        <v>4727</v>
      </c>
    </row>
    <row r="822" spans="2:36" hidden="1" x14ac:dyDescent="0.25">
      <c r="B822" s="602">
        <v>814</v>
      </c>
      <c r="C822" s="628" t="s">
        <v>4732</v>
      </c>
      <c r="D822" s="629" t="s">
        <v>6821</v>
      </c>
      <c r="E822" s="628" t="s">
        <v>4730</v>
      </c>
      <c r="F822" s="631" t="s">
        <v>3400</v>
      </c>
      <c r="G822" s="630">
        <v>16</v>
      </c>
      <c r="H822" s="618"/>
      <c r="I822" s="630" t="s">
        <v>2786</v>
      </c>
      <c r="J822" s="632"/>
      <c r="K822" s="602"/>
      <c r="L822" s="601"/>
      <c r="M822" s="601"/>
      <c r="N822" s="601"/>
      <c r="O822" s="616"/>
      <c r="P822" s="632"/>
      <c r="Q822" s="632"/>
      <c r="R822" s="632"/>
      <c r="S822" s="632"/>
      <c r="T822" s="632"/>
      <c r="U822" s="632"/>
      <c r="V822" s="632"/>
      <c r="W822" s="632"/>
      <c r="X822" s="632"/>
      <c r="Y822" s="632"/>
      <c r="Z822" s="632"/>
      <c r="AA822" s="632"/>
      <c r="AB822" s="632"/>
      <c r="AC822" s="632"/>
      <c r="AD822" s="632"/>
      <c r="AE822" s="632"/>
      <c r="AF822" s="632"/>
      <c r="AG822" s="632"/>
      <c r="AH822" s="632"/>
      <c r="AI822" s="632"/>
      <c r="AJ822" s="630" t="s">
        <v>4733</v>
      </c>
    </row>
    <row r="823" spans="2:36" ht="30" hidden="1" x14ac:dyDescent="0.25">
      <c r="B823" s="602">
        <v>815</v>
      </c>
      <c r="C823" s="628" t="s">
        <v>4738</v>
      </c>
      <c r="D823" s="629" t="s">
        <v>6822</v>
      </c>
      <c r="E823" s="628" t="s">
        <v>4736</v>
      </c>
      <c r="F823" s="631" t="s">
        <v>3400</v>
      </c>
      <c r="G823" s="630">
        <v>3</v>
      </c>
      <c r="H823" s="618"/>
      <c r="I823" s="630" t="s">
        <v>2862</v>
      </c>
      <c r="J823" s="632"/>
      <c r="K823" s="602"/>
      <c r="L823" s="601"/>
      <c r="M823" s="601"/>
      <c r="N823" s="601"/>
      <c r="O823" s="616"/>
      <c r="P823" s="632"/>
      <c r="Q823" s="632"/>
      <c r="R823" s="632"/>
      <c r="S823" s="632"/>
      <c r="T823" s="632"/>
      <c r="U823" s="632"/>
      <c r="V823" s="632"/>
      <c r="W823" s="632"/>
      <c r="X823" s="632"/>
      <c r="Y823" s="632"/>
      <c r="Z823" s="632"/>
      <c r="AA823" s="632"/>
      <c r="AB823" s="632"/>
      <c r="AC823" s="632"/>
      <c r="AD823" s="632"/>
      <c r="AE823" s="632"/>
      <c r="AF823" s="632"/>
      <c r="AG823" s="632"/>
      <c r="AH823" s="632"/>
      <c r="AI823" s="632"/>
      <c r="AJ823" s="630" t="s">
        <v>4739</v>
      </c>
    </row>
    <row r="824" spans="2:36" ht="30" hidden="1" x14ac:dyDescent="0.25">
      <c r="B824" s="602">
        <v>816</v>
      </c>
      <c r="C824" s="628" t="s">
        <v>4744</v>
      </c>
      <c r="D824" s="629" t="s">
        <v>6823</v>
      </c>
      <c r="E824" s="628" t="s">
        <v>4742</v>
      </c>
      <c r="F824" s="631" t="s">
        <v>3400</v>
      </c>
      <c r="G824" s="630">
        <v>2.75</v>
      </c>
      <c r="H824" s="618"/>
      <c r="I824" s="630" t="s">
        <v>2862</v>
      </c>
      <c r="J824" s="632"/>
      <c r="K824" s="602"/>
      <c r="L824" s="601"/>
      <c r="M824" s="601"/>
      <c r="N824" s="601"/>
      <c r="O824" s="616"/>
      <c r="P824" s="632"/>
      <c r="Q824" s="632"/>
      <c r="R824" s="632"/>
      <c r="S824" s="632"/>
      <c r="T824" s="632"/>
      <c r="U824" s="632"/>
      <c r="V824" s="632"/>
      <c r="W824" s="632"/>
      <c r="X824" s="632"/>
      <c r="Y824" s="632"/>
      <c r="Z824" s="632"/>
      <c r="AA824" s="632"/>
      <c r="AB824" s="632"/>
      <c r="AC824" s="632"/>
      <c r="AD824" s="632"/>
      <c r="AE824" s="632"/>
      <c r="AF824" s="632"/>
      <c r="AG824" s="632"/>
      <c r="AH824" s="632"/>
      <c r="AI824" s="632"/>
      <c r="AJ824" s="630" t="s">
        <v>4745</v>
      </c>
    </row>
    <row r="825" spans="2:36" ht="30" hidden="1" x14ac:dyDescent="0.25">
      <c r="B825" s="602">
        <v>817</v>
      </c>
      <c r="C825" s="628" t="s">
        <v>4750</v>
      </c>
      <c r="D825" s="629" t="s">
        <v>6824</v>
      </c>
      <c r="E825" s="628" t="s">
        <v>4748</v>
      </c>
      <c r="F825" s="631" t="s">
        <v>3400</v>
      </c>
      <c r="G825" s="630">
        <v>3.25</v>
      </c>
      <c r="H825" s="618"/>
      <c r="I825" s="630" t="s">
        <v>2902</v>
      </c>
      <c r="J825" s="632"/>
      <c r="K825" s="602"/>
      <c r="L825" s="601"/>
      <c r="M825" s="601"/>
      <c r="N825" s="601"/>
      <c r="O825" s="616"/>
      <c r="P825" s="632"/>
      <c r="Q825" s="632"/>
      <c r="R825" s="632"/>
      <c r="S825" s="632"/>
      <c r="T825" s="632"/>
      <c r="U825" s="632"/>
      <c r="V825" s="632"/>
      <c r="W825" s="632"/>
      <c r="X825" s="632"/>
      <c r="Y825" s="632"/>
      <c r="Z825" s="632"/>
      <c r="AA825" s="632"/>
      <c r="AB825" s="632"/>
      <c r="AC825" s="632"/>
      <c r="AD825" s="632"/>
      <c r="AE825" s="632"/>
      <c r="AF825" s="632"/>
      <c r="AG825" s="632"/>
      <c r="AH825" s="632"/>
      <c r="AI825" s="632"/>
      <c r="AJ825" s="630" t="s">
        <v>4751</v>
      </c>
    </row>
    <row r="826" spans="2:36" ht="30" hidden="1" x14ac:dyDescent="0.25">
      <c r="B826" s="602">
        <v>818</v>
      </c>
      <c r="C826" s="628" t="s">
        <v>4756</v>
      </c>
      <c r="D826" s="629" t="s">
        <v>6825</v>
      </c>
      <c r="E826" s="628" t="s">
        <v>4754</v>
      </c>
      <c r="F826" s="631" t="s">
        <v>3400</v>
      </c>
      <c r="G826" s="630">
        <v>13.2</v>
      </c>
      <c r="H826" s="618"/>
      <c r="I826" s="630" t="s">
        <v>3727</v>
      </c>
      <c r="J826" s="632"/>
      <c r="K826" s="602"/>
      <c r="L826" s="601"/>
      <c r="M826" s="601"/>
      <c r="N826" s="601"/>
      <c r="O826" s="616"/>
      <c r="P826" s="632"/>
      <c r="Q826" s="632"/>
      <c r="R826" s="632"/>
      <c r="S826" s="632"/>
      <c r="T826" s="632"/>
      <c r="U826" s="632"/>
      <c r="V826" s="632"/>
      <c r="W826" s="632"/>
      <c r="X826" s="632"/>
      <c r="Y826" s="632"/>
      <c r="Z826" s="632"/>
      <c r="AA826" s="632"/>
      <c r="AB826" s="632"/>
      <c r="AC826" s="632"/>
      <c r="AD826" s="632"/>
      <c r="AE826" s="632"/>
      <c r="AF826" s="632"/>
      <c r="AG826" s="632"/>
      <c r="AH826" s="632"/>
      <c r="AI826" s="632"/>
      <c r="AJ826" s="630" t="s">
        <v>4757</v>
      </c>
    </row>
    <row r="827" spans="2:36" ht="30" hidden="1" x14ac:dyDescent="0.25">
      <c r="B827" s="602">
        <v>819</v>
      </c>
      <c r="C827" s="628" t="s">
        <v>4762</v>
      </c>
      <c r="D827" s="629" t="s">
        <v>6826</v>
      </c>
      <c r="E827" s="628" t="s">
        <v>4760</v>
      </c>
      <c r="F827" s="631" t="s">
        <v>3400</v>
      </c>
      <c r="G827" s="630">
        <v>30</v>
      </c>
      <c r="H827" s="618"/>
      <c r="I827" s="630" t="s">
        <v>3727</v>
      </c>
      <c r="J827" s="632"/>
      <c r="K827" s="602"/>
      <c r="L827" s="601"/>
      <c r="M827" s="601"/>
      <c r="N827" s="601"/>
      <c r="O827" s="616"/>
      <c r="P827" s="632"/>
      <c r="Q827" s="632"/>
      <c r="R827" s="632"/>
      <c r="S827" s="632"/>
      <c r="T827" s="632"/>
      <c r="U827" s="632"/>
      <c r="V827" s="632"/>
      <c r="W827" s="632"/>
      <c r="X827" s="632"/>
      <c r="Y827" s="632"/>
      <c r="Z827" s="632"/>
      <c r="AA827" s="632"/>
      <c r="AB827" s="632"/>
      <c r="AC827" s="632"/>
      <c r="AD827" s="632"/>
      <c r="AE827" s="632"/>
      <c r="AF827" s="632"/>
      <c r="AG827" s="632"/>
      <c r="AH827" s="632"/>
      <c r="AI827" s="632"/>
      <c r="AJ827" s="630" t="s">
        <v>4763</v>
      </c>
    </row>
    <row r="828" spans="2:36" hidden="1" x14ac:dyDescent="0.25">
      <c r="B828" s="602">
        <v>820</v>
      </c>
      <c r="C828" s="628" t="s">
        <v>4768</v>
      </c>
      <c r="D828" s="629" t="s">
        <v>6827</v>
      </c>
      <c r="E828" s="628" t="s">
        <v>4766</v>
      </c>
      <c r="F828" s="631" t="s">
        <v>3400</v>
      </c>
      <c r="G828" s="630">
        <v>8</v>
      </c>
      <c r="H828" s="618"/>
      <c r="I828" s="630" t="s">
        <v>2786</v>
      </c>
      <c r="J828" s="632"/>
      <c r="K828" s="602"/>
      <c r="L828" s="601"/>
      <c r="M828" s="601"/>
      <c r="N828" s="601"/>
      <c r="O828" s="616"/>
      <c r="P828" s="632"/>
      <c r="Q828" s="632"/>
      <c r="R828" s="632"/>
      <c r="S828" s="632"/>
      <c r="T828" s="632"/>
      <c r="U828" s="632"/>
      <c r="V828" s="632"/>
      <c r="W828" s="632"/>
      <c r="X828" s="632"/>
      <c r="Y828" s="632"/>
      <c r="Z828" s="632"/>
      <c r="AA828" s="632"/>
      <c r="AB828" s="632"/>
      <c r="AC828" s="632"/>
      <c r="AD828" s="632"/>
      <c r="AE828" s="632"/>
      <c r="AF828" s="632"/>
      <c r="AG828" s="632"/>
      <c r="AH828" s="632"/>
      <c r="AI828" s="632"/>
      <c r="AJ828" s="630" t="s">
        <v>4769</v>
      </c>
    </row>
    <row r="829" spans="2:36" ht="75" hidden="1" x14ac:dyDescent="0.25">
      <c r="B829" s="602">
        <v>821</v>
      </c>
      <c r="C829" s="628" t="s">
        <v>4774</v>
      </c>
      <c r="D829" s="629" t="s">
        <v>6828</v>
      </c>
      <c r="E829" s="628" t="s">
        <v>4772</v>
      </c>
      <c r="F829" s="631" t="s">
        <v>3400</v>
      </c>
      <c r="G829" s="630">
        <v>1.20333</v>
      </c>
      <c r="H829" s="618"/>
      <c r="I829" s="630" t="s">
        <v>4778</v>
      </c>
      <c r="J829" s="632"/>
      <c r="K829" s="602"/>
      <c r="L829" s="601"/>
      <c r="M829" s="601"/>
      <c r="N829" s="601"/>
      <c r="O829" s="616"/>
      <c r="P829" s="632"/>
      <c r="Q829" s="632"/>
      <c r="R829" s="632"/>
      <c r="S829" s="632"/>
      <c r="T829" s="632"/>
      <c r="U829" s="632"/>
      <c r="V829" s="632"/>
      <c r="W829" s="632"/>
      <c r="X829" s="632"/>
      <c r="Y829" s="632"/>
      <c r="Z829" s="632"/>
      <c r="AA829" s="632"/>
      <c r="AB829" s="632"/>
      <c r="AC829" s="632"/>
      <c r="AD829" s="632"/>
      <c r="AE829" s="632"/>
      <c r="AF829" s="632"/>
      <c r="AG829" s="632"/>
      <c r="AH829" s="632"/>
      <c r="AI829" s="632"/>
      <c r="AJ829" s="630" t="s">
        <v>4775</v>
      </c>
    </row>
    <row r="830" spans="2:36" ht="30" hidden="1" x14ac:dyDescent="0.25">
      <c r="B830" s="602">
        <v>822</v>
      </c>
      <c r="C830" s="628" t="s">
        <v>4781</v>
      </c>
      <c r="D830" s="629" t="s">
        <v>6829</v>
      </c>
      <c r="E830" s="628" t="s">
        <v>4779</v>
      </c>
      <c r="F830" s="631" t="s">
        <v>3400</v>
      </c>
      <c r="G830" s="630">
        <v>7.7</v>
      </c>
      <c r="H830" s="618"/>
      <c r="I830" s="630" t="s">
        <v>2839</v>
      </c>
      <c r="J830" s="632"/>
      <c r="K830" s="602"/>
      <c r="L830" s="601"/>
      <c r="M830" s="601"/>
      <c r="N830" s="601"/>
      <c r="O830" s="616"/>
      <c r="P830" s="632"/>
      <c r="Q830" s="632"/>
      <c r="R830" s="632"/>
      <c r="S830" s="632"/>
      <c r="T830" s="632"/>
      <c r="U830" s="632"/>
      <c r="V830" s="632"/>
      <c r="W830" s="632"/>
      <c r="X830" s="632"/>
      <c r="Y830" s="632"/>
      <c r="Z830" s="632"/>
      <c r="AA830" s="632"/>
      <c r="AB830" s="632"/>
      <c r="AC830" s="632"/>
      <c r="AD830" s="632"/>
      <c r="AE830" s="632"/>
      <c r="AF830" s="632"/>
      <c r="AG830" s="632"/>
      <c r="AH830" s="632"/>
      <c r="AI830" s="632"/>
      <c r="AJ830" s="630" t="s">
        <v>4782</v>
      </c>
    </row>
    <row r="831" spans="2:36" ht="30" hidden="1" x14ac:dyDescent="0.25">
      <c r="B831" s="602">
        <v>823</v>
      </c>
      <c r="C831" s="628" t="s">
        <v>4787</v>
      </c>
      <c r="D831" s="629" t="s">
        <v>6830</v>
      </c>
      <c r="E831" s="628" t="s">
        <v>4785</v>
      </c>
      <c r="F831" s="631" t="s">
        <v>3400</v>
      </c>
      <c r="G831" s="630">
        <v>8</v>
      </c>
      <c r="H831" s="618"/>
      <c r="I831" s="630" t="s">
        <v>2786</v>
      </c>
      <c r="J831" s="632"/>
      <c r="K831" s="602"/>
      <c r="L831" s="601"/>
      <c r="M831" s="601"/>
      <c r="N831" s="601"/>
      <c r="O831" s="616"/>
      <c r="P831" s="632"/>
      <c r="Q831" s="632"/>
      <c r="R831" s="632"/>
      <c r="S831" s="632"/>
      <c r="T831" s="632"/>
      <c r="U831" s="632"/>
      <c r="V831" s="632"/>
      <c r="W831" s="632"/>
      <c r="X831" s="632"/>
      <c r="Y831" s="632"/>
      <c r="Z831" s="632"/>
      <c r="AA831" s="632"/>
      <c r="AB831" s="632"/>
      <c r="AC831" s="632"/>
      <c r="AD831" s="632"/>
      <c r="AE831" s="632"/>
      <c r="AF831" s="632"/>
      <c r="AG831" s="632"/>
      <c r="AH831" s="632"/>
      <c r="AI831" s="632"/>
      <c r="AJ831" s="630" t="s">
        <v>4788</v>
      </c>
    </row>
    <row r="832" spans="2:36" hidden="1" x14ac:dyDescent="0.25">
      <c r="B832" s="602">
        <v>824</v>
      </c>
      <c r="C832" s="628" t="s">
        <v>4793</v>
      </c>
      <c r="D832" s="629" t="s">
        <v>6831</v>
      </c>
      <c r="E832" s="628" t="s">
        <v>4791</v>
      </c>
      <c r="F832" s="631" t="s">
        <v>3400</v>
      </c>
      <c r="G832" s="630">
        <v>4.84</v>
      </c>
      <c r="H832" s="618"/>
      <c r="I832" s="630" t="s">
        <v>2855</v>
      </c>
      <c r="J832" s="632"/>
      <c r="K832" s="602"/>
      <c r="L832" s="601"/>
      <c r="M832" s="601"/>
      <c r="N832" s="601"/>
      <c r="O832" s="616"/>
      <c r="P832" s="632"/>
      <c r="Q832" s="632"/>
      <c r="R832" s="632"/>
      <c r="S832" s="632"/>
      <c r="T832" s="632"/>
      <c r="U832" s="632"/>
      <c r="V832" s="632"/>
      <c r="W832" s="632"/>
      <c r="X832" s="632"/>
      <c r="Y832" s="632"/>
      <c r="Z832" s="632"/>
      <c r="AA832" s="632"/>
      <c r="AB832" s="632"/>
      <c r="AC832" s="632"/>
      <c r="AD832" s="632"/>
      <c r="AE832" s="632"/>
      <c r="AF832" s="632"/>
      <c r="AG832" s="632"/>
      <c r="AH832" s="632"/>
      <c r="AI832" s="632"/>
      <c r="AJ832" s="630" t="s">
        <v>4794</v>
      </c>
    </row>
    <row r="833" spans="2:36" ht="30" hidden="1" x14ac:dyDescent="0.25">
      <c r="B833" s="602">
        <v>825</v>
      </c>
      <c r="C833" s="628" t="s">
        <v>4799</v>
      </c>
      <c r="D833" s="629" t="s">
        <v>6832</v>
      </c>
      <c r="E833" s="628" t="s">
        <v>4797</v>
      </c>
      <c r="F833" s="631" t="s">
        <v>3400</v>
      </c>
      <c r="G833" s="630">
        <v>16</v>
      </c>
      <c r="H833" s="618"/>
      <c r="I833" s="630" t="s">
        <v>2786</v>
      </c>
      <c r="J833" s="632"/>
      <c r="K833" s="602"/>
      <c r="L833" s="601"/>
      <c r="M833" s="601"/>
      <c r="N833" s="601"/>
      <c r="O833" s="616"/>
      <c r="P833" s="632"/>
      <c r="Q833" s="632"/>
      <c r="R833" s="632"/>
      <c r="S833" s="632"/>
      <c r="T833" s="632"/>
      <c r="U833" s="632"/>
      <c r="V833" s="632"/>
      <c r="W833" s="632"/>
      <c r="X833" s="632"/>
      <c r="Y833" s="632"/>
      <c r="Z833" s="632"/>
      <c r="AA833" s="632"/>
      <c r="AB833" s="632"/>
      <c r="AC833" s="632"/>
      <c r="AD833" s="632"/>
      <c r="AE833" s="632"/>
      <c r="AF833" s="632"/>
      <c r="AG833" s="632"/>
      <c r="AH833" s="632"/>
      <c r="AI833" s="632"/>
      <c r="AJ833" s="630" t="s">
        <v>4800</v>
      </c>
    </row>
    <row r="834" spans="2:36" hidden="1" x14ac:dyDescent="0.25">
      <c r="B834" s="602">
        <v>826</v>
      </c>
      <c r="C834" s="628" t="s">
        <v>4804</v>
      </c>
      <c r="D834" s="629" t="s">
        <v>6833</v>
      </c>
      <c r="E834" s="628" t="s">
        <v>4797</v>
      </c>
      <c r="F834" s="631" t="s">
        <v>3400</v>
      </c>
      <c r="G834" s="630">
        <v>16</v>
      </c>
      <c r="H834" s="618"/>
      <c r="I834" s="630" t="s">
        <v>2786</v>
      </c>
      <c r="J834" s="632"/>
      <c r="K834" s="602"/>
      <c r="L834" s="601"/>
      <c r="M834" s="601"/>
      <c r="N834" s="601"/>
      <c r="O834" s="616"/>
      <c r="P834" s="632"/>
      <c r="Q834" s="632"/>
      <c r="R834" s="632"/>
      <c r="S834" s="632"/>
      <c r="T834" s="632"/>
      <c r="U834" s="632"/>
      <c r="V834" s="632"/>
      <c r="W834" s="632"/>
      <c r="X834" s="632"/>
      <c r="Y834" s="632"/>
      <c r="Z834" s="632"/>
      <c r="AA834" s="632"/>
      <c r="AB834" s="632"/>
      <c r="AC834" s="632"/>
      <c r="AD834" s="632"/>
      <c r="AE834" s="632"/>
      <c r="AF834" s="632"/>
      <c r="AG834" s="632"/>
      <c r="AH834" s="632"/>
      <c r="AI834" s="632"/>
      <c r="AJ834" s="630" t="s">
        <v>4805</v>
      </c>
    </row>
    <row r="835" spans="2:36" ht="30" hidden="1" x14ac:dyDescent="0.25">
      <c r="B835" s="602">
        <v>827</v>
      </c>
      <c r="C835" s="628" t="s">
        <v>4810</v>
      </c>
      <c r="D835" s="629" t="s">
        <v>6834</v>
      </c>
      <c r="E835" s="628" t="s">
        <v>4808</v>
      </c>
      <c r="F835" s="631" t="s">
        <v>3400</v>
      </c>
      <c r="G835" s="630">
        <v>3</v>
      </c>
      <c r="H835" s="618"/>
      <c r="I835" s="630" t="s">
        <v>2793</v>
      </c>
      <c r="J835" s="632"/>
      <c r="K835" s="602"/>
      <c r="L835" s="601"/>
      <c r="M835" s="601"/>
      <c r="N835" s="601"/>
      <c r="O835" s="616"/>
      <c r="P835" s="632"/>
      <c r="Q835" s="632"/>
      <c r="R835" s="632"/>
      <c r="S835" s="632"/>
      <c r="T835" s="632"/>
      <c r="U835" s="632"/>
      <c r="V835" s="632"/>
      <c r="W835" s="632"/>
      <c r="X835" s="632"/>
      <c r="Y835" s="632"/>
      <c r="Z835" s="632"/>
      <c r="AA835" s="632"/>
      <c r="AB835" s="632"/>
      <c r="AC835" s="632"/>
      <c r="AD835" s="632"/>
      <c r="AE835" s="632"/>
      <c r="AF835" s="632"/>
      <c r="AG835" s="632"/>
      <c r="AH835" s="632"/>
      <c r="AI835" s="632"/>
      <c r="AJ835" s="630" t="s">
        <v>4811</v>
      </c>
    </row>
    <row r="836" spans="2:36" ht="45" hidden="1" x14ac:dyDescent="0.25">
      <c r="B836" s="602">
        <v>828</v>
      </c>
      <c r="C836" s="628" t="s">
        <v>4816</v>
      </c>
      <c r="D836" s="629" t="s">
        <v>6835</v>
      </c>
      <c r="E836" s="628" t="s">
        <v>4814</v>
      </c>
      <c r="F836" s="631" t="s">
        <v>3400</v>
      </c>
      <c r="G836" s="630">
        <v>19.8</v>
      </c>
      <c r="H836" s="618"/>
      <c r="I836" s="630" t="s">
        <v>4082</v>
      </c>
      <c r="J836" s="632"/>
      <c r="K836" s="602"/>
      <c r="L836" s="601"/>
      <c r="M836" s="601"/>
      <c r="N836" s="601"/>
      <c r="O836" s="616"/>
      <c r="P836" s="632"/>
      <c r="Q836" s="632"/>
      <c r="R836" s="632"/>
      <c r="S836" s="632"/>
      <c r="T836" s="632"/>
      <c r="U836" s="632"/>
      <c r="V836" s="632"/>
      <c r="W836" s="632"/>
      <c r="X836" s="632"/>
      <c r="Y836" s="632"/>
      <c r="Z836" s="632"/>
      <c r="AA836" s="632"/>
      <c r="AB836" s="632"/>
      <c r="AC836" s="632"/>
      <c r="AD836" s="632"/>
      <c r="AE836" s="632"/>
      <c r="AF836" s="632"/>
      <c r="AG836" s="632"/>
      <c r="AH836" s="632"/>
      <c r="AI836" s="632"/>
      <c r="AJ836" s="630" t="s">
        <v>4817</v>
      </c>
    </row>
    <row r="837" spans="2:36" ht="30" hidden="1" x14ac:dyDescent="0.25">
      <c r="B837" s="602">
        <v>829</v>
      </c>
      <c r="C837" s="628" t="s">
        <v>4822</v>
      </c>
      <c r="D837" s="629" t="s">
        <v>6836</v>
      </c>
      <c r="E837" s="628" t="s">
        <v>4820</v>
      </c>
      <c r="F837" s="631" t="s">
        <v>3400</v>
      </c>
      <c r="G837" s="630">
        <v>0.75</v>
      </c>
      <c r="H837" s="618"/>
      <c r="I837" s="630" t="s">
        <v>2862</v>
      </c>
      <c r="J837" s="632"/>
      <c r="K837" s="602"/>
      <c r="L837" s="601"/>
      <c r="M837" s="601"/>
      <c r="N837" s="601"/>
      <c r="O837" s="616"/>
      <c r="P837" s="632"/>
      <c r="Q837" s="632"/>
      <c r="R837" s="632"/>
      <c r="S837" s="632"/>
      <c r="T837" s="632"/>
      <c r="U837" s="632"/>
      <c r="V837" s="632"/>
      <c r="W837" s="632"/>
      <c r="X837" s="632"/>
      <c r="Y837" s="632"/>
      <c r="Z837" s="632"/>
      <c r="AA837" s="632"/>
      <c r="AB837" s="632"/>
      <c r="AC837" s="632"/>
      <c r="AD837" s="632"/>
      <c r="AE837" s="632"/>
      <c r="AF837" s="632"/>
      <c r="AG837" s="632"/>
      <c r="AH837" s="632"/>
      <c r="AI837" s="632"/>
      <c r="AJ837" s="630" t="s">
        <v>4823</v>
      </c>
    </row>
    <row r="838" spans="2:36" hidden="1" x14ac:dyDescent="0.25">
      <c r="B838" s="602">
        <v>830</v>
      </c>
      <c r="C838" s="628" t="s">
        <v>4828</v>
      </c>
      <c r="D838" s="629" t="s">
        <v>6837</v>
      </c>
      <c r="E838" s="628" t="s">
        <v>4826</v>
      </c>
      <c r="F838" s="631" t="s">
        <v>3400</v>
      </c>
      <c r="G838" s="630">
        <v>2.2000000000000002</v>
      </c>
      <c r="H838" s="618"/>
      <c r="I838" s="630" t="s">
        <v>2855</v>
      </c>
      <c r="J838" s="632"/>
      <c r="K838" s="602"/>
      <c r="L838" s="601"/>
      <c r="M838" s="601"/>
      <c r="N838" s="601"/>
      <c r="O838" s="616"/>
      <c r="P838" s="632"/>
      <c r="Q838" s="632"/>
      <c r="R838" s="632"/>
      <c r="S838" s="632"/>
      <c r="T838" s="632"/>
      <c r="U838" s="632"/>
      <c r="V838" s="632"/>
      <c r="W838" s="632"/>
      <c r="X838" s="632"/>
      <c r="Y838" s="632"/>
      <c r="Z838" s="632"/>
      <c r="AA838" s="632"/>
      <c r="AB838" s="632"/>
      <c r="AC838" s="632"/>
      <c r="AD838" s="632"/>
      <c r="AE838" s="632"/>
      <c r="AF838" s="632"/>
      <c r="AG838" s="632"/>
      <c r="AH838" s="632"/>
      <c r="AI838" s="632"/>
      <c r="AJ838" s="630" t="s">
        <v>4829</v>
      </c>
    </row>
    <row r="839" spans="2:36" hidden="1" x14ac:dyDescent="0.25">
      <c r="B839" s="602">
        <v>831</v>
      </c>
      <c r="C839" s="628" t="s">
        <v>4833</v>
      </c>
      <c r="D839" s="629" t="s">
        <v>6838</v>
      </c>
      <c r="E839" s="628" t="s">
        <v>4826</v>
      </c>
      <c r="F839" s="631" t="s">
        <v>3400</v>
      </c>
      <c r="G839" s="630">
        <v>8</v>
      </c>
      <c r="H839" s="618"/>
      <c r="I839" s="630" t="s">
        <v>2786</v>
      </c>
      <c r="J839" s="632"/>
      <c r="K839" s="602"/>
      <c r="L839" s="601"/>
      <c r="M839" s="601"/>
      <c r="N839" s="601"/>
      <c r="O839" s="616"/>
      <c r="P839" s="632"/>
      <c r="Q839" s="632"/>
      <c r="R839" s="632"/>
      <c r="S839" s="632"/>
      <c r="T839" s="632"/>
      <c r="U839" s="632"/>
      <c r="V839" s="632"/>
      <c r="W839" s="632"/>
      <c r="X839" s="632"/>
      <c r="Y839" s="632"/>
      <c r="Z839" s="632"/>
      <c r="AA839" s="632"/>
      <c r="AB839" s="632"/>
      <c r="AC839" s="632"/>
      <c r="AD839" s="632"/>
      <c r="AE839" s="632"/>
      <c r="AF839" s="632"/>
      <c r="AG839" s="632"/>
      <c r="AH839" s="632"/>
      <c r="AI839" s="632"/>
      <c r="AJ839" s="630" t="s">
        <v>4834</v>
      </c>
    </row>
    <row r="840" spans="2:36" ht="30" hidden="1" x14ac:dyDescent="0.25">
      <c r="B840" s="602">
        <v>832</v>
      </c>
      <c r="C840" s="628" t="s">
        <v>4839</v>
      </c>
      <c r="D840" s="629" t="s">
        <v>6839</v>
      </c>
      <c r="E840" s="628" t="s">
        <v>4837</v>
      </c>
      <c r="F840" s="631" t="s">
        <v>3400</v>
      </c>
      <c r="G840" s="630">
        <v>9</v>
      </c>
      <c r="H840" s="618"/>
      <c r="I840" s="630" t="s">
        <v>2820</v>
      </c>
      <c r="J840" s="632"/>
      <c r="K840" s="602"/>
      <c r="L840" s="601"/>
      <c r="M840" s="601"/>
      <c r="N840" s="601"/>
      <c r="O840" s="616"/>
      <c r="P840" s="632"/>
      <c r="Q840" s="632"/>
      <c r="R840" s="632"/>
      <c r="S840" s="632"/>
      <c r="T840" s="632"/>
      <c r="U840" s="632"/>
      <c r="V840" s="632"/>
      <c r="W840" s="632"/>
      <c r="X840" s="632"/>
      <c r="Y840" s="632"/>
      <c r="Z840" s="632"/>
      <c r="AA840" s="632"/>
      <c r="AB840" s="632"/>
      <c r="AC840" s="632"/>
      <c r="AD840" s="632"/>
      <c r="AE840" s="632"/>
      <c r="AF840" s="632"/>
      <c r="AG840" s="632"/>
      <c r="AH840" s="632"/>
      <c r="AI840" s="632"/>
      <c r="AJ840" s="630" t="s">
        <v>4840</v>
      </c>
    </row>
    <row r="841" spans="2:36" ht="60" hidden="1" x14ac:dyDescent="0.25">
      <c r="B841" s="602">
        <v>833</v>
      </c>
      <c r="C841" s="628" t="s">
        <v>4845</v>
      </c>
      <c r="D841" s="629" t="s">
        <v>6840</v>
      </c>
      <c r="E841" s="628" t="s">
        <v>4843</v>
      </c>
      <c r="F841" s="631" t="s">
        <v>3400</v>
      </c>
      <c r="G841" s="630">
        <v>2.53017</v>
      </c>
      <c r="H841" s="618"/>
      <c r="I841" s="630" t="s">
        <v>4849</v>
      </c>
      <c r="J841" s="632"/>
      <c r="K841" s="602"/>
      <c r="L841" s="601"/>
      <c r="M841" s="601"/>
      <c r="N841" s="601"/>
      <c r="O841" s="616"/>
      <c r="P841" s="632"/>
      <c r="Q841" s="632"/>
      <c r="R841" s="632"/>
      <c r="S841" s="632"/>
      <c r="T841" s="632"/>
      <c r="U841" s="632"/>
      <c r="V841" s="632"/>
      <c r="W841" s="632"/>
      <c r="X841" s="632"/>
      <c r="Y841" s="632"/>
      <c r="Z841" s="632"/>
      <c r="AA841" s="632"/>
      <c r="AB841" s="632"/>
      <c r="AC841" s="632"/>
      <c r="AD841" s="632"/>
      <c r="AE841" s="632"/>
      <c r="AF841" s="632"/>
      <c r="AG841" s="632"/>
      <c r="AH841" s="632"/>
      <c r="AI841" s="632"/>
      <c r="AJ841" s="630" t="s">
        <v>4846</v>
      </c>
    </row>
    <row r="842" spans="2:36" ht="30" hidden="1" x14ac:dyDescent="0.25">
      <c r="B842" s="602">
        <v>834</v>
      </c>
      <c r="C842" s="628" t="s">
        <v>4851</v>
      </c>
      <c r="D842" s="629" t="s">
        <v>6841</v>
      </c>
      <c r="E842" s="628" t="s">
        <v>4843</v>
      </c>
      <c r="F842" s="631" t="s">
        <v>3400</v>
      </c>
      <c r="G842" s="630">
        <v>9.9</v>
      </c>
      <c r="H842" s="618"/>
      <c r="I842" s="630" t="s">
        <v>2902</v>
      </c>
      <c r="J842" s="632"/>
      <c r="K842" s="602"/>
      <c r="L842" s="601"/>
      <c r="M842" s="601"/>
      <c r="N842" s="601"/>
      <c r="O842" s="616"/>
      <c r="P842" s="632"/>
      <c r="Q842" s="632"/>
      <c r="R842" s="632"/>
      <c r="S842" s="632"/>
      <c r="T842" s="632"/>
      <c r="U842" s="632"/>
      <c r="V842" s="632"/>
      <c r="W842" s="632"/>
      <c r="X842" s="632"/>
      <c r="Y842" s="632"/>
      <c r="Z842" s="632"/>
      <c r="AA842" s="632"/>
      <c r="AB842" s="632"/>
      <c r="AC842" s="632"/>
      <c r="AD842" s="632"/>
      <c r="AE842" s="632"/>
      <c r="AF842" s="632"/>
      <c r="AG842" s="632"/>
      <c r="AH842" s="632"/>
      <c r="AI842" s="632"/>
      <c r="AJ842" s="630" t="s">
        <v>4852</v>
      </c>
    </row>
    <row r="843" spans="2:36" ht="30" hidden="1" x14ac:dyDescent="0.25">
      <c r="B843" s="602">
        <v>835</v>
      </c>
      <c r="C843" s="628" t="s">
        <v>4857</v>
      </c>
      <c r="D843" s="629" t="s">
        <v>6842</v>
      </c>
      <c r="E843" s="628" t="s">
        <v>4855</v>
      </c>
      <c r="F843" s="631" t="s">
        <v>3400</v>
      </c>
      <c r="G843" s="630">
        <v>8</v>
      </c>
      <c r="H843" s="618"/>
      <c r="I843" s="630" t="s">
        <v>2786</v>
      </c>
      <c r="J843" s="632"/>
      <c r="K843" s="602"/>
      <c r="L843" s="601"/>
      <c r="M843" s="601"/>
      <c r="N843" s="601"/>
      <c r="O843" s="616"/>
      <c r="P843" s="632"/>
      <c r="Q843" s="632"/>
      <c r="R843" s="632"/>
      <c r="S843" s="632"/>
      <c r="T843" s="632"/>
      <c r="U843" s="632"/>
      <c r="V843" s="632"/>
      <c r="W843" s="632"/>
      <c r="X843" s="632"/>
      <c r="Y843" s="632"/>
      <c r="Z843" s="632"/>
      <c r="AA843" s="632"/>
      <c r="AB843" s="632"/>
      <c r="AC843" s="632"/>
      <c r="AD843" s="632"/>
      <c r="AE843" s="632"/>
      <c r="AF843" s="632"/>
      <c r="AG843" s="632"/>
      <c r="AH843" s="632"/>
      <c r="AI843" s="632"/>
      <c r="AJ843" s="630" t="s">
        <v>4858</v>
      </c>
    </row>
    <row r="844" spans="2:36" ht="30" hidden="1" x14ac:dyDescent="0.25">
      <c r="B844" s="602">
        <v>836</v>
      </c>
      <c r="C844" s="628" t="s">
        <v>4863</v>
      </c>
      <c r="D844" s="629" t="s">
        <v>6843</v>
      </c>
      <c r="E844" s="628" t="s">
        <v>4861</v>
      </c>
      <c r="F844" s="631" t="s">
        <v>3400</v>
      </c>
      <c r="G844" s="630">
        <v>14.4</v>
      </c>
      <c r="H844" s="618"/>
      <c r="I844" s="630" t="s">
        <v>4669</v>
      </c>
      <c r="J844" s="632"/>
      <c r="K844" s="602"/>
      <c r="L844" s="601"/>
      <c r="M844" s="601"/>
      <c r="N844" s="601"/>
      <c r="O844" s="616"/>
      <c r="P844" s="632"/>
      <c r="Q844" s="632"/>
      <c r="R844" s="632"/>
      <c r="S844" s="632"/>
      <c r="T844" s="632"/>
      <c r="U844" s="632"/>
      <c r="V844" s="632"/>
      <c r="W844" s="632"/>
      <c r="X844" s="632"/>
      <c r="Y844" s="632"/>
      <c r="Z844" s="632"/>
      <c r="AA844" s="632"/>
      <c r="AB844" s="632"/>
      <c r="AC844" s="632"/>
      <c r="AD844" s="632"/>
      <c r="AE844" s="632"/>
      <c r="AF844" s="632"/>
      <c r="AG844" s="632"/>
      <c r="AH844" s="632"/>
      <c r="AI844" s="632"/>
      <c r="AJ844" s="630" t="s">
        <v>4864</v>
      </c>
    </row>
    <row r="845" spans="2:36" ht="60" hidden="1" x14ac:dyDescent="0.25">
      <c r="B845" s="602">
        <v>837</v>
      </c>
      <c r="C845" s="628" t="s">
        <v>4845</v>
      </c>
      <c r="D845" s="629" t="s">
        <v>6840</v>
      </c>
      <c r="E845" s="628" t="s">
        <v>4867</v>
      </c>
      <c r="F845" s="631" t="s">
        <v>3400</v>
      </c>
      <c r="G845" s="630">
        <v>1.9</v>
      </c>
      <c r="H845" s="618"/>
      <c r="I845" s="630" t="s">
        <v>4849</v>
      </c>
      <c r="J845" s="632"/>
      <c r="K845" s="602"/>
      <c r="L845" s="601"/>
      <c r="M845" s="601"/>
      <c r="N845" s="601"/>
      <c r="O845" s="616"/>
      <c r="P845" s="632"/>
      <c r="Q845" s="632"/>
      <c r="R845" s="632"/>
      <c r="S845" s="632"/>
      <c r="T845" s="632"/>
      <c r="U845" s="632"/>
      <c r="V845" s="632"/>
      <c r="W845" s="632"/>
      <c r="X845" s="632"/>
      <c r="Y845" s="632"/>
      <c r="Z845" s="632"/>
      <c r="AA845" s="632"/>
      <c r="AB845" s="632"/>
      <c r="AC845" s="632"/>
      <c r="AD845" s="632"/>
      <c r="AE845" s="632"/>
      <c r="AF845" s="632"/>
      <c r="AG845" s="632"/>
      <c r="AH845" s="632"/>
      <c r="AI845" s="632"/>
      <c r="AJ845" s="630" t="s">
        <v>4846</v>
      </c>
    </row>
    <row r="846" spans="2:36" ht="60" hidden="1" x14ac:dyDescent="0.25">
      <c r="B846" s="602">
        <v>838</v>
      </c>
      <c r="C846" s="628" t="s">
        <v>4871</v>
      </c>
      <c r="D846" s="629" t="s">
        <v>6844</v>
      </c>
      <c r="E846" s="628" t="s">
        <v>4869</v>
      </c>
      <c r="F846" s="631" t="s">
        <v>3400</v>
      </c>
      <c r="G846" s="630">
        <v>6.1433299999999997</v>
      </c>
      <c r="H846" s="618"/>
      <c r="I846" s="630" t="s">
        <v>4875</v>
      </c>
      <c r="J846" s="632"/>
      <c r="K846" s="602"/>
      <c r="L846" s="601"/>
      <c r="M846" s="601"/>
      <c r="N846" s="601"/>
      <c r="O846" s="616"/>
      <c r="P846" s="632"/>
      <c r="Q846" s="632"/>
      <c r="R846" s="632"/>
      <c r="S846" s="632"/>
      <c r="T846" s="632"/>
      <c r="U846" s="632"/>
      <c r="V846" s="632"/>
      <c r="W846" s="632"/>
      <c r="X846" s="632"/>
      <c r="Y846" s="632"/>
      <c r="Z846" s="632"/>
      <c r="AA846" s="632"/>
      <c r="AB846" s="632"/>
      <c r="AC846" s="632"/>
      <c r="AD846" s="632"/>
      <c r="AE846" s="632"/>
      <c r="AF846" s="632"/>
      <c r="AG846" s="632"/>
      <c r="AH846" s="632"/>
      <c r="AI846" s="632"/>
      <c r="AJ846" s="630" t="s">
        <v>4872</v>
      </c>
    </row>
    <row r="847" spans="2:36" ht="30" hidden="1" x14ac:dyDescent="0.25">
      <c r="B847" s="602">
        <v>839</v>
      </c>
      <c r="C847" s="628" t="s">
        <v>4877</v>
      </c>
      <c r="D847" s="629" t="s">
        <v>6845</v>
      </c>
      <c r="E847" s="628" t="s">
        <v>4869</v>
      </c>
      <c r="F847" s="631" t="s">
        <v>3400</v>
      </c>
      <c r="G847" s="630">
        <v>6</v>
      </c>
      <c r="H847" s="618"/>
      <c r="I847" s="630" t="s">
        <v>2902</v>
      </c>
      <c r="J847" s="632"/>
      <c r="K847" s="602"/>
      <c r="L847" s="601"/>
      <c r="M847" s="601"/>
      <c r="N847" s="601"/>
      <c r="O847" s="616"/>
      <c r="P847" s="632"/>
      <c r="Q847" s="632"/>
      <c r="R847" s="632"/>
      <c r="S847" s="632"/>
      <c r="T847" s="632"/>
      <c r="U847" s="632"/>
      <c r="V847" s="632"/>
      <c r="W847" s="632"/>
      <c r="X847" s="632"/>
      <c r="Y847" s="632"/>
      <c r="Z847" s="632"/>
      <c r="AA847" s="632"/>
      <c r="AB847" s="632"/>
      <c r="AC847" s="632"/>
      <c r="AD847" s="632"/>
      <c r="AE847" s="632"/>
      <c r="AF847" s="632"/>
      <c r="AG847" s="632"/>
      <c r="AH847" s="632"/>
      <c r="AI847" s="632"/>
      <c r="AJ847" s="630" t="s">
        <v>4878</v>
      </c>
    </row>
    <row r="848" spans="2:36" ht="30" hidden="1" x14ac:dyDescent="0.25">
      <c r="B848" s="602">
        <v>840</v>
      </c>
      <c r="C848" s="628" t="s">
        <v>4883</v>
      </c>
      <c r="D848" s="629" t="s">
        <v>6846</v>
      </c>
      <c r="E848" s="628" t="s">
        <v>4881</v>
      </c>
      <c r="F848" s="631" t="s">
        <v>3400</v>
      </c>
      <c r="G848" s="630">
        <v>6.75</v>
      </c>
      <c r="H848" s="618"/>
      <c r="I848" s="630" t="s">
        <v>4887</v>
      </c>
      <c r="J848" s="632"/>
      <c r="K848" s="602"/>
      <c r="L848" s="601"/>
      <c r="M848" s="601"/>
      <c r="N848" s="601"/>
      <c r="O848" s="616"/>
      <c r="P848" s="632"/>
      <c r="Q848" s="632"/>
      <c r="R848" s="632"/>
      <c r="S848" s="632"/>
      <c r="T848" s="632"/>
      <c r="U848" s="632"/>
      <c r="V848" s="632"/>
      <c r="W848" s="632"/>
      <c r="X848" s="632"/>
      <c r="Y848" s="632"/>
      <c r="Z848" s="632"/>
      <c r="AA848" s="632"/>
      <c r="AB848" s="632"/>
      <c r="AC848" s="632"/>
      <c r="AD848" s="632"/>
      <c r="AE848" s="632"/>
      <c r="AF848" s="632"/>
      <c r="AG848" s="632"/>
      <c r="AH848" s="632"/>
      <c r="AI848" s="632"/>
      <c r="AJ848" s="630" t="s">
        <v>4884</v>
      </c>
    </row>
    <row r="849" spans="2:36" ht="30" hidden="1" x14ac:dyDescent="0.25">
      <c r="B849" s="602">
        <v>841</v>
      </c>
      <c r="C849" s="628" t="s">
        <v>4890</v>
      </c>
      <c r="D849" s="629" t="s">
        <v>6847</v>
      </c>
      <c r="E849" s="628" t="s">
        <v>4888</v>
      </c>
      <c r="F849" s="631" t="s">
        <v>3400</v>
      </c>
      <c r="G849" s="630">
        <v>1.1000000000000001</v>
      </c>
      <c r="H849" s="618"/>
      <c r="I849" s="630" t="s">
        <v>2855</v>
      </c>
      <c r="J849" s="632"/>
      <c r="K849" s="602"/>
      <c r="L849" s="601"/>
      <c r="M849" s="601"/>
      <c r="N849" s="601"/>
      <c r="O849" s="616"/>
      <c r="P849" s="632"/>
      <c r="Q849" s="632"/>
      <c r="R849" s="632"/>
      <c r="S849" s="632"/>
      <c r="T849" s="632"/>
      <c r="U849" s="632"/>
      <c r="V849" s="632"/>
      <c r="W849" s="632"/>
      <c r="X849" s="632"/>
      <c r="Y849" s="632"/>
      <c r="Z849" s="632"/>
      <c r="AA849" s="632"/>
      <c r="AB849" s="632"/>
      <c r="AC849" s="632"/>
      <c r="AD849" s="632"/>
      <c r="AE849" s="632"/>
      <c r="AF849" s="632"/>
      <c r="AG849" s="632"/>
      <c r="AH849" s="632"/>
      <c r="AI849" s="632"/>
      <c r="AJ849" s="630" t="s">
        <v>4891</v>
      </c>
    </row>
    <row r="850" spans="2:36" ht="30" hidden="1" x14ac:dyDescent="0.25">
      <c r="B850" s="602">
        <v>842</v>
      </c>
      <c r="C850" s="628" t="s">
        <v>4896</v>
      </c>
      <c r="D850" s="629" t="s">
        <v>6848</v>
      </c>
      <c r="E850" s="628" t="s">
        <v>4894</v>
      </c>
      <c r="F850" s="631" t="s">
        <v>3400</v>
      </c>
      <c r="G850" s="630">
        <v>3.03</v>
      </c>
      <c r="H850" s="618"/>
      <c r="I850" s="630" t="s">
        <v>2862</v>
      </c>
      <c r="J850" s="632"/>
      <c r="K850" s="602"/>
      <c r="L850" s="601"/>
      <c r="M850" s="601"/>
      <c r="N850" s="601"/>
      <c r="O850" s="616"/>
      <c r="P850" s="632"/>
      <c r="Q850" s="632"/>
      <c r="R850" s="632"/>
      <c r="S850" s="632"/>
      <c r="T850" s="632"/>
      <c r="U850" s="632"/>
      <c r="V850" s="632"/>
      <c r="W850" s="632"/>
      <c r="X850" s="632"/>
      <c r="Y850" s="632"/>
      <c r="Z850" s="632"/>
      <c r="AA850" s="632"/>
      <c r="AB850" s="632"/>
      <c r="AC850" s="632"/>
      <c r="AD850" s="632"/>
      <c r="AE850" s="632"/>
      <c r="AF850" s="632"/>
      <c r="AG850" s="632"/>
      <c r="AH850" s="632"/>
      <c r="AI850" s="632"/>
      <c r="AJ850" s="630" t="s">
        <v>4897</v>
      </c>
    </row>
    <row r="851" spans="2:36" hidden="1" x14ac:dyDescent="0.25">
      <c r="B851" s="602">
        <v>843</v>
      </c>
      <c r="C851" s="628" t="s">
        <v>4902</v>
      </c>
      <c r="D851" s="629" t="s">
        <v>6849</v>
      </c>
      <c r="E851" s="628" t="s">
        <v>4900</v>
      </c>
      <c r="F851" s="631" t="s">
        <v>3400</v>
      </c>
      <c r="G851" s="630">
        <v>5.07</v>
      </c>
      <c r="H851" s="618"/>
      <c r="I851" s="630" t="s">
        <v>2762</v>
      </c>
      <c r="J851" s="632"/>
      <c r="K851" s="602"/>
      <c r="L851" s="601"/>
      <c r="M851" s="601"/>
      <c r="N851" s="601"/>
      <c r="O851" s="616"/>
      <c r="P851" s="632"/>
      <c r="Q851" s="632"/>
      <c r="R851" s="632"/>
      <c r="S851" s="632"/>
      <c r="T851" s="632"/>
      <c r="U851" s="632"/>
      <c r="V851" s="632"/>
      <c r="W851" s="632"/>
      <c r="X851" s="632"/>
      <c r="Y851" s="632"/>
      <c r="Z851" s="632"/>
      <c r="AA851" s="632"/>
      <c r="AB851" s="632"/>
      <c r="AC851" s="632"/>
      <c r="AD851" s="632"/>
      <c r="AE851" s="632"/>
      <c r="AF851" s="632"/>
      <c r="AG851" s="632"/>
      <c r="AH851" s="632"/>
      <c r="AI851" s="632"/>
      <c r="AJ851" s="630" t="s">
        <v>4903</v>
      </c>
    </row>
    <row r="852" spans="2:36" hidden="1" x14ac:dyDescent="0.25">
      <c r="B852" s="602">
        <v>844</v>
      </c>
      <c r="C852" s="628" t="s">
        <v>3938</v>
      </c>
      <c r="D852" s="629" t="s">
        <v>6690</v>
      </c>
      <c r="E852" s="628" t="s">
        <v>4906</v>
      </c>
      <c r="F852" s="631" t="s">
        <v>3400</v>
      </c>
      <c r="G852" s="630">
        <v>2.15333</v>
      </c>
      <c r="H852" s="618"/>
      <c r="I852" s="630" t="s">
        <v>2786</v>
      </c>
      <c r="J852" s="632"/>
      <c r="K852" s="602"/>
      <c r="L852" s="601"/>
      <c r="M852" s="601"/>
      <c r="N852" s="601"/>
      <c r="O852" s="616"/>
      <c r="P852" s="632"/>
      <c r="Q852" s="632"/>
      <c r="R852" s="632"/>
      <c r="S852" s="632"/>
      <c r="T852" s="632"/>
      <c r="U852" s="632"/>
      <c r="V852" s="632"/>
      <c r="W852" s="632"/>
      <c r="X852" s="632"/>
      <c r="Y852" s="632"/>
      <c r="Z852" s="632"/>
      <c r="AA852" s="632"/>
      <c r="AB852" s="632"/>
      <c r="AC852" s="632"/>
      <c r="AD852" s="632"/>
      <c r="AE852" s="632"/>
      <c r="AF852" s="632"/>
      <c r="AG852" s="632"/>
      <c r="AH852" s="632"/>
      <c r="AI852" s="632"/>
      <c r="AJ852" s="630" t="s">
        <v>3939</v>
      </c>
    </row>
    <row r="853" spans="2:36" ht="45" hidden="1" x14ac:dyDescent="0.25">
      <c r="B853" s="602">
        <v>845</v>
      </c>
      <c r="C853" s="628" t="s">
        <v>4910</v>
      </c>
      <c r="D853" s="629" t="s">
        <v>6850</v>
      </c>
      <c r="E853" s="628" t="s">
        <v>4908</v>
      </c>
      <c r="F853" s="631" t="s">
        <v>3400</v>
      </c>
      <c r="G853" s="630">
        <v>0.95</v>
      </c>
      <c r="H853" s="618"/>
      <c r="I853" s="630" t="s">
        <v>4914</v>
      </c>
      <c r="J853" s="632"/>
      <c r="K853" s="602"/>
      <c r="L853" s="601"/>
      <c r="M853" s="601"/>
      <c r="N853" s="601"/>
      <c r="O853" s="616"/>
      <c r="P853" s="632"/>
      <c r="Q853" s="632"/>
      <c r="R853" s="632"/>
      <c r="S853" s="632"/>
      <c r="T853" s="632"/>
      <c r="U853" s="632"/>
      <c r="V853" s="632"/>
      <c r="W853" s="632"/>
      <c r="X853" s="632"/>
      <c r="Y853" s="632"/>
      <c r="Z853" s="632"/>
      <c r="AA853" s="632"/>
      <c r="AB853" s="632"/>
      <c r="AC853" s="632"/>
      <c r="AD853" s="632"/>
      <c r="AE853" s="632"/>
      <c r="AF853" s="632"/>
      <c r="AG853" s="632"/>
      <c r="AH853" s="632"/>
      <c r="AI853" s="632"/>
      <c r="AJ853" s="630" t="s">
        <v>4911</v>
      </c>
    </row>
    <row r="854" spans="2:36" hidden="1" x14ac:dyDescent="0.25">
      <c r="B854" s="602">
        <v>846</v>
      </c>
      <c r="C854" s="628" t="s">
        <v>4917</v>
      </c>
      <c r="D854" s="629" t="s">
        <v>6851</v>
      </c>
      <c r="E854" s="628" t="s">
        <v>4915</v>
      </c>
      <c r="F854" s="631" t="s">
        <v>3400</v>
      </c>
      <c r="G854" s="630">
        <v>16</v>
      </c>
      <c r="H854" s="618"/>
      <c r="I854" s="630" t="s">
        <v>2786</v>
      </c>
      <c r="J854" s="632"/>
      <c r="K854" s="602"/>
      <c r="L854" s="601"/>
      <c r="M854" s="601"/>
      <c r="N854" s="601"/>
      <c r="O854" s="616"/>
      <c r="P854" s="632"/>
      <c r="Q854" s="632"/>
      <c r="R854" s="632"/>
      <c r="S854" s="632"/>
      <c r="T854" s="632"/>
      <c r="U854" s="632"/>
      <c r="V854" s="632"/>
      <c r="W854" s="632"/>
      <c r="X854" s="632"/>
      <c r="Y854" s="632"/>
      <c r="Z854" s="632"/>
      <c r="AA854" s="632"/>
      <c r="AB854" s="632"/>
      <c r="AC854" s="632"/>
      <c r="AD854" s="632"/>
      <c r="AE854" s="632"/>
      <c r="AF854" s="632"/>
      <c r="AG854" s="632"/>
      <c r="AH854" s="632"/>
      <c r="AI854" s="632"/>
      <c r="AJ854" s="630" t="s">
        <v>4918</v>
      </c>
    </row>
    <row r="855" spans="2:36" hidden="1" x14ac:dyDescent="0.25">
      <c r="B855" s="602">
        <v>847</v>
      </c>
      <c r="C855" s="628" t="s">
        <v>3737</v>
      </c>
      <c r="D855" s="629" t="s">
        <v>6656</v>
      </c>
      <c r="E855" s="628" t="s">
        <v>4921</v>
      </c>
      <c r="F855" s="631" t="s">
        <v>3400</v>
      </c>
      <c r="G855" s="630">
        <v>32</v>
      </c>
      <c r="H855" s="618"/>
      <c r="I855" s="630" t="s">
        <v>2786</v>
      </c>
      <c r="J855" s="632"/>
      <c r="K855" s="602"/>
      <c r="L855" s="601"/>
      <c r="M855" s="601"/>
      <c r="N855" s="601"/>
      <c r="O855" s="616"/>
      <c r="P855" s="632"/>
      <c r="Q855" s="632"/>
      <c r="R855" s="632"/>
      <c r="S855" s="632"/>
      <c r="T855" s="632"/>
      <c r="U855" s="632"/>
      <c r="V855" s="632"/>
      <c r="W855" s="632"/>
      <c r="X855" s="632"/>
      <c r="Y855" s="632"/>
      <c r="Z855" s="632"/>
      <c r="AA855" s="632"/>
      <c r="AB855" s="632"/>
      <c r="AC855" s="632"/>
      <c r="AD855" s="632"/>
      <c r="AE855" s="632"/>
      <c r="AF855" s="632"/>
      <c r="AG855" s="632"/>
      <c r="AH855" s="632"/>
      <c r="AI855" s="632"/>
      <c r="AJ855" s="630" t="s">
        <v>3738</v>
      </c>
    </row>
    <row r="856" spans="2:36" ht="60" hidden="1" x14ac:dyDescent="0.25">
      <c r="B856" s="602">
        <v>848</v>
      </c>
      <c r="C856" s="628" t="s">
        <v>4925</v>
      </c>
      <c r="D856" s="629" t="s">
        <v>6852</v>
      </c>
      <c r="E856" s="628" t="s">
        <v>4923</v>
      </c>
      <c r="F856" s="631" t="s">
        <v>3400</v>
      </c>
      <c r="G856" s="630">
        <v>2.4700000000000002</v>
      </c>
      <c r="H856" s="618"/>
      <c r="I856" s="630" t="s">
        <v>4929</v>
      </c>
      <c r="J856" s="632"/>
      <c r="K856" s="602"/>
      <c r="L856" s="601"/>
      <c r="M856" s="601"/>
      <c r="N856" s="601"/>
      <c r="O856" s="616"/>
      <c r="P856" s="632"/>
      <c r="Q856" s="632"/>
      <c r="R856" s="632"/>
      <c r="S856" s="632"/>
      <c r="T856" s="632"/>
      <c r="U856" s="632"/>
      <c r="V856" s="632"/>
      <c r="W856" s="632"/>
      <c r="X856" s="632"/>
      <c r="Y856" s="632"/>
      <c r="Z856" s="632"/>
      <c r="AA856" s="632"/>
      <c r="AB856" s="632"/>
      <c r="AC856" s="632"/>
      <c r="AD856" s="632"/>
      <c r="AE856" s="632"/>
      <c r="AF856" s="632"/>
      <c r="AG856" s="632"/>
      <c r="AH856" s="632"/>
      <c r="AI856" s="632"/>
      <c r="AJ856" s="630" t="s">
        <v>4926</v>
      </c>
    </row>
    <row r="857" spans="2:36" ht="30" hidden="1" x14ac:dyDescent="0.25">
      <c r="B857" s="602">
        <v>849</v>
      </c>
      <c r="C857" s="628" t="s">
        <v>4932</v>
      </c>
      <c r="D857" s="629" t="s">
        <v>6853</v>
      </c>
      <c r="E857" s="628" t="s">
        <v>4930</v>
      </c>
      <c r="F857" s="631" t="s">
        <v>3400</v>
      </c>
      <c r="G857" s="630">
        <v>2.25</v>
      </c>
      <c r="H857" s="618"/>
      <c r="I857" s="630" t="s">
        <v>2862</v>
      </c>
      <c r="J857" s="632"/>
      <c r="K857" s="602"/>
      <c r="L857" s="601"/>
      <c r="M857" s="601"/>
      <c r="N857" s="601"/>
      <c r="O857" s="616"/>
      <c r="P857" s="632"/>
      <c r="Q857" s="632"/>
      <c r="R857" s="632"/>
      <c r="S857" s="632"/>
      <c r="T857" s="632"/>
      <c r="U857" s="632"/>
      <c r="V857" s="632"/>
      <c r="W857" s="632"/>
      <c r="X857" s="632"/>
      <c r="Y857" s="632"/>
      <c r="Z857" s="632"/>
      <c r="AA857" s="632"/>
      <c r="AB857" s="632"/>
      <c r="AC857" s="632"/>
      <c r="AD857" s="632"/>
      <c r="AE857" s="632"/>
      <c r="AF857" s="632"/>
      <c r="AG857" s="632"/>
      <c r="AH857" s="632"/>
      <c r="AI857" s="632"/>
      <c r="AJ857" s="630" t="s">
        <v>4933</v>
      </c>
    </row>
    <row r="858" spans="2:36" ht="30" hidden="1" x14ac:dyDescent="0.25">
      <c r="B858" s="602">
        <v>850</v>
      </c>
      <c r="C858" s="628" t="s">
        <v>4938</v>
      </c>
      <c r="D858" s="629" t="s">
        <v>6854</v>
      </c>
      <c r="E858" s="628" t="s">
        <v>4936</v>
      </c>
      <c r="F858" s="631" t="s">
        <v>3400</v>
      </c>
      <c r="G858" s="630">
        <v>15.5</v>
      </c>
      <c r="H858" s="618"/>
      <c r="I858" s="630" t="s">
        <v>4942</v>
      </c>
      <c r="J858" s="632"/>
      <c r="K858" s="602"/>
      <c r="L858" s="601"/>
      <c r="M858" s="601"/>
      <c r="N858" s="601"/>
      <c r="O858" s="616"/>
      <c r="P858" s="632"/>
      <c r="Q858" s="632"/>
      <c r="R858" s="632"/>
      <c r="S858" s="632"/>
      <c r="T858" s="632"/>
      <c r="U858" s="632"/>
      <c r="V858" s="632"/>
      <c r="W858" s="632"/>
      <c r="X858" s="632"/>
      <c r="Y858" s="632"/>
      <c r="Z858" s="632"/>
      <c r="AA858" s="632"/>
      <c r="AB858" s="632"/>
      <c r="AC858" s="632"/>
      <c r="AD858" s="632"/>
      <c r="AE858" s="632"/>
      <c r="AF858" s="632"/>
      <c r="AG858" s="632"/>
      <c r="AH858" s="632"/>
      <c r="AI858" s="632"/>
      <c r="AJ858" s="630" t="s">
        <v>4939</v>
      </c>
    </row>
    <row r="859" spans="2:36" ht="30" hidden="1" x14ac:dyDescent="0.25">
      <c r="B859" s="602">
        <v>851</v>
      </c>
      <c r="C859" s="628" t="s">
        <v>4945</v>
      </c>
      <c r="D859" s="629" t="s">
        <v>6855</v>
      </c>
      <c r="E859" s="628" t="s">
        <v>4943</v>
      </c>
      <c r="F859" s="631" t="s">
        <v>3400</v>
      </c>
      <c r="G859" s="630">
        <v>1.9</v>
      </c>
      <c r="H859" s="618"/>
      <c r="I859" s="630" t="s">
        <v>2793</v>
      </c>
      <c r="J859" s="632"/>
      <c r="K859" s="602"/>
      <c r="L859" s="601"/>
      <c r="M859" s="601"/>
      <c r="N859" s="601"/>
      <c r="O859" s="616"/>
      <c r="P859" s="632"/>
      <c r="Q859" s="632"/>
      <c r="R859" s="632"/>
      <c r="S859" s="632"/>
      <c r="T859" s="632"/>
      <c r="U859" s="632"/>
      <c r="V859" s="632"/>
      <c r="W859" s="632"/>
      <c r="X859" s="632"/>
      <c r="Y859" s="632"/>
      <c r="Z859" s="632"/>
      <c r="AA859" s="632"/>
      <c r="AB859" s="632"/>
      <c r="AC859" s="632"/>
      <c r="AD859" s="632"/>
      <c r="AE859" s="632"/>
      <c r="AF859" s="632"/>
      <c r="AG859" s="632"/>
      <c r="AH859" s="632"/>
      <c r="AI859" s="632"/>
      <c r="AJ859" s="630" t="s">
        <v>4946</v>
      </c>
    </row>
    <row r="860" spans="2:36" hidden="1" x14ac:dyDescent="0.25">
      <c r="B860" s="602">
        <v>852</v>
      </c>
      <c r="C860" s="628" t="s">
        <v>4951</v>
      </c>
      <c r="D860" s="629" t="s">
        <v>6856</v>
      </c>
      <c r="E860" s="628" t="s">
        <v>4949</v>
      </c>
      <c r="F860" s="631" t="s">
        <v>3400</v>
      </c>
      <c r="G860" s="630">
        <v>24</v>
      </c>
      <c r="H860" s="618"/>
      <c r="I860" s="630" t="s">
        <v>2786</v>
      </c>
      <c r="J860" s="632"/>
      <c r="K860" s="602"/>
      <c r="L860" s="601"/>
      <c r="M860" s="601"/>
      <c r="N860" s="601"/>
      <c r="O860" s="616"/>
      <c r="P860" s="632"/>
      <c r="Q860" s="632"/>
      <c r="R860" s="632"/>
      <c r="S860" s="632"/>
      <c r="T860" s="632"/>
      <c r="U860" s="632"/>
      <c r="V860" s="632"/>
      <c r="W860" s="632"/>
      <c r="X860" s="632"/>
      <c r="Y860" s="632"/>
      <c r="Z860" s="632"/>
      <c r="AA860" s="632"/>
      <c r="AB860" s="632"/>
      <c r="AC860" s="632"/>
      <c r="AD860" s="632"/>
      <c r="AE860" s="632"/>
      <c r="AF860" s="632"/>
      <c r="AG860" s="632"/>
      <c r="AH860" s="632"/>
      <c r="AI860" s="632"/>
      <c r="AJ860" s="630" t="s">
        <v>4952</v>
      </c>
    </row>
    <row r="861" spans="2:36" ht="30" hidden="1" x14ac:dyDescent="0.25">
      <c r="B861" s="602">
        <v>853</v>
      </c>
      <c r="C861" s="628" t="s">
        <v>4956</v>
      </c>
      <c r="D861" s="629" t="s">
        <v>6857</v>
      </c>
      <c r="E861" s="628" t="s">
        <v>4949</v>
      </c>
      <c r="F861" s="631" t="s">
        <v>3400</v>
      </c>
      <c r="G861" s="630">
        <v>5.07</v>
      </c>
      <c r="H861" s="618"/>
      <c r="I861" s="630" t="s">
        <v>3165</v>
      </c>
      <c r="J861" s="632"/>
      <c r="K861" s="602"/>
      <c r="L861" s="601"/>
      <c r="M861" s="601"/>
      <c r="N861" s="601"/>
      <c r="O861" s="616"/>
      <c r="P861" s="632"/>
      <c r="Q861" s="632"/>
      <c r="R861" s="632"/>
      <c r="S861" s="632"/>
      <c r="T861" s="632"/>
      <c r="U861" s="632"/>
      <c r="V861" s="632"/>
      <c r="W861" s="632"/>
      <c r="X861" s="632"/>
      <c r="Y861" s="632"/>
      <c r="Z861" s="632"/>
      <c r="AA861" s="632"/>
      <c r="AB861" s="632"/>
      <c r="AC861" s="632"/>
      <c r="AD861" s="632"/>
      <c r="AE861" s="632"/>
      <c r="AF861" s="632"/>
      <c r="AG861" s="632"/>
      <c r="AH861" s="632"/>
      <c r="AI861" s="632"/>
      <c r="AJ861" s="630" t="s">
        <v>4957</v>
      </c>
    </row>
    <row r="862" spans="2:36" ht="30" hidden="1" x14ac:dyDescent="0.25">
      <c r="B862" s="602">
        <v>854</v>
      </c>
      <c r="C862" s="628" t="s">
        <v>4962</v>
      </c>
      <c r="D862" s="629" t="s">
        <v>6858</v>
      </c>
      <c r="E862" s="628" t="s">
        <v>4960</v>
      </c>
      <c r="F862" s="631" t="s">
        <v>3400</v>
      </c>
      <c r="G862" s="630">
        <v>25.33</v>
      </c>
      <c r="H862" s="618"/>
      <c r="I862" s="630" t="s">
        <v>2786</v>
      </c>
      <c r="J862" s="632"/>
      <c r="K862" s="602"/>
      <c r="L862" s="601"/>
      <c r="M862" s="601"/>
      <c r="N862" s="601"/>
      <c r="O862" s="616"/>
      <c r="P862" s="632"/>
      <c r="Q862" s="632"/>
      <c r="R862" s="632"/>
      <c r="S862" s="632"/>
      <c r="T862" s="632"/>
      <c r="U862" s="632"/>
      <c r="V862" s="632"/>
      <c r="W862" s="632"/>
      <c r="X862" s="632"/>
      <c r="Y862" s="632"/>
      <c r="Z862" s="632"/>
      <c r="AA862" s="632"/>
      <c r="AB862" s="632"/>
      <c r="AC862" s="632"/>
      <c r="AD862" s="632"/>
      <c r="AE862" s="632"/>
      <c r="AF862" s="632"/>
      <c r="AG862" s="632"/>
      <c r="AH862" s="632"/>
      <c r="AI862" s="632"/>
      <c r="AJ862" s="630" t="s">
        <v>4963</v>
      </c>
    </row>
    <row r="863" spans="2:36" ht="30" hidden="1" x14ac:dyDescent="0.25">
      <c r="B863" s="602">
        <v>855</v>
      </c>
      <c r="C863" s="628" t="s">
        <v>4968</v>
      </c>
      <c r="D863" s="629" t="s">
        <v>6859</v>
      </c>
      <c r="E863" s="628" t="s">
        <v>4966</v>
      </c>
      <c r="F863" s="631" t="s">
        <v>3400</v>
      </c>
      <c r="G863" s="630">
        <v>36</v>
      </c>
      <c r="H863" s="618"/>
      <c r="I863" s="630" t="s">
        <v>2786</v>
      </c>
      <c r="J863" s="632"/>
      <c r="K863" s="602"/>
      <c r="L863" s="601"/>
      <c r="M863" s="601"/>
      <c r="N863" s="601"/>
      <c r="O863" s="616"/>
      <c r="P863" s="632"/>
      <c r="Q863" s="632"/>
      <c r="R863" s="632"/>
      <c r="S863" s="632"/>
      <c r="T863" s="632"/>
      <c r="U863" s="632"/>
      <c r="V863" s="632"/>
      <c r="W863" s="632"/>
      <c r="X863" s="632"/>
      <c r="Y863" s="632"/>
      <c r="Z863" s="632"/>
      <c r="AA863" s="632"/>
      <c r="AB863" s="632"/>
      <c r="AC863" s="632"/>
      <c r="AD863" s="632"/>
      <c r="AE863" s="632"/>
      <c r="AF863" s="632"/>
      <c r="AG863" s="632"/>
      <c r="AH863" s="632"/>
      <c r="AI863" s="632"/>
      <c r="AJ863" s="630" t="s">
        <v>4969</v>
      </c>
    </row>
    <row r="864" spans="2:36" ht="30" hidden="1" x14ac:dyDescent="0.25">
      <c r="B864" s="602">
        <v>856</v>
      </c>
      <c r="C864" s="628" t="s">
        <v>4974</v>
      </c>
      <c r="D864" s="629" t="s">
        <v>6860</v>
      </c>
      <c r="E864" s="628" t="s">
        <v>4972</v>
      </c>
      <c r="F864" s="631" t="s">
        <v>3400</v>
      </c>
      <c r="G864" s="630">
        <v>16</v>
      </c>
      <c r="H864" s="618"/>
      <c r="I864" s="630" t="s">
        <v>2786</v>
      </c>
      <c r="J864" s="632"/>
      <c r="K864" s="602"/>
      <c r="L864" s="601"/>
      <c r="M864" s="601"/>
      <c r="N864" s="601"/>
      <c r="O864" s="616"/>
      <c r="P864" s="632"/>
      <c r="Q864" s="632"/>
      <c r="R864" s="632"/>
      <c r="S864" s="632"/>
      <c r="T864" s="632"/>
      <c r="U864" s="632"/>
      <c r="V864" s="632"/>
      <c r="W864" s="632"/>
      <c r="X864" s="632"/>
      <c r="Y864" s="632"/>
      <c r="Z864" s="632"/>
      <c r="AA864" s="632"/>
      <c r="AB864" s="632"/>
      <c r="AC864" s="632"/>
      <c r="AD864" s="632"/>
      <c r="AE864" s="632"/>
      <c r="AF864" s="632"/>
      <c r="AG864" s="632"/>
      <c r="AH864" s="632"/>
      <c r="AI864" s="632"/>
      <c r="AJ864" s="630" t="s">
        <v>4975</v>
      </c>
    </row>
    <row r="865" spans="2:36" ht="30" hidden="1" x14ac:dyDescent="0.25">
      <c r="B865" s="602">
        <v>857</v>
      </c>
      <c r="C865" s="628" t="s">
        <v>4980</v>
      </c>
      <c r="D865" s="629" t="s">
        <v>6861</v>
      </c>
      <c r="E865" s="628" t="s">
        <v>4978</v>
      </c>
      <c r="F865" s="631" t="s">
        <v>3400</v>
      </c>
      <c r="G865" s="630">
        <v>9.68</v>
      </c>
      <c r="H865" s="618"/>
      <c r="I865" s="630" t="s">
        <v>2776</v>
      </c>
      <c r="J865" s="632"/>
      <c r="K865" s="602"/>
      <c r="L865" s="601"/>
      <c r="M865" s="601"/>
      <c r="N865" s="601"/>
      <c r="O865" s="616"/>
      <c r="P865" s="632"/>
      <c r="Q865" s="632"/>
      <c r="R865" s="632"/>
      <c r="S865" s="632"/>
      <c r="T865" s="632"/>
      <c r="U865" s="632"/>
      <c r="V865" s="632"/>
      <c r="W865" s="632"/>
      <c r="X865" s="632"/>
      <c r="Y865" s="632"/>
      <c r="Z865" s="632"/>
      <c r="AA865" s="632"/>
      <c r="AB865" s="632"/>
      <c r="AC865" s="632"/>
      <c r="AD865" s="632"/>
      <c r="AE865" s="632"/>
      <c r="AF865" s="632"/>
      <c r="AG865" s="632"/>
      <c r="AH865" s="632"/>
      <c r="AI865" s="632"/>
      <c r="AJ865" s="630" t="s">
        <v>4981</v>
      </c>
    </row>
    <row r="866" spans="2:36" ht="30" hidden="1" x14ac:dyDescent="0.25">
      <c r="B866" s="602">
        <v>858</v>
      </c>
      <c r="C866" s="628" t="s">
        <v>4986</v>
      </c>
      <c r="D866" s="629" t="s">
        <v>6862</v>
      </c>
      <c r="E866" s="628" t="s">
        <v>4984</v>
      </c>
      <c r="F866" s="631" t="s">
        <v>3400</v>
      </c>
      <c r="G866" s="630">
        <v>40</v>
      </c>
      <c r="H866" s="618"/>
      <c r="I866" s="630" t="s">
        <v>2786</v>
      </c>
      <c r="J866" s="632"/>
      <c r="K866" s="602"/>
      <c r="L866" s="601"/>
      <c r="M866" s="601"/>
      <c r="N866" s="601"/>
      <c r="O866" s="616"/>
      <c r="P866" s="632"/>
      <c r="Q866" s="632"/>
      <c r="R866" s="632"/>
      <c r="S866" s="632"/>
      <c r="T866" s="632"/>
      <c r="U866" s="632"/>
      <c r="V866" s="632"/>
      <c r="W866" s="632"/>
      <c r="X866" s="632"/>
      <c r="Y866" s="632"/>
      <c r="Z866" s="632"/>
      <c r="AA866" s="632"/>
      <c r="AB866" s="632"/>
      <c r="AC866" s="632"/>
      <c r="AD866" s="632"/>
      <c r="AE866" s="632"/>
      <c r="AF866" s="632"/>
      <c r="AG866" s="632"/>
      <c r="AH866" s="632"/>
      <c r="AI866" s="632"/>
      <c r="AJ866" s="630" t="s">
        <v>4987</v>
      </c>
    </row>
    <row r="867" spans="2:36" ht="30" hidden="1" x14ac:dyDescent="0.25">
      <c r="B867" s="602">
        <v>859</v>
      </c>
      <c r="C867" s="628" t="s">
        <v>4397</v>
      </c>
      <c r="D867" s="629" t="s">
        <v>6765</v>
      </c>
      <c r="E867" s="628" t="s">
        <v>4984</v>
      </c>
      <c r="F867" s="631" t="s">
        <v>3400</v>
      </c>
      <c r="G867" s="634"/>
      <c r="H867" s="618"/>
      <c r="I867" s="630" t="s">
        <v>2786</v>
      </c>
      <c r="J867" s="632"/>
      <c r="K867" s="602"/>
      <c r="L867" s="601"/>
      <c r="M867" s="601"/>
      <c r="N867" s="601"/>
      <c r="O867" s="616"/>
      <c r="P867" s="632"/>
      <c r="Q867" s="632"/>
      <c r="R867" s="632"/>
      <c r="S867" s="632"/>
      <c r="T867" s="632"/>
      <c r="U867" s="632"/>
      <c r="V867" s="632"/>
      <c r="W867" s="632"/>
      <c r="X867" s="632"/>
      <c r="Y867" s="632"/>
      <c r="Z867" s="632"/>
      <c r="AA867" s="632"/>
      <c r="AB867" s="632"/>
      <c r="AC867" s="632"/>
      <c r="AD867" s="632"/>
      <c r="AE867" s="632"/>
      <c r="AF867" s="632"/>
      <c r="AG867" s="632"/>
      <c r="AH867" s="632"/>
      <c r="AI867" s="632"/>
      <c r="AJ867" s="630" t="s">
        <v>4398</v>
      </c>
    </row>
    <row r="868" spans="2:36" ht="30" hidden="1" x14ac:dyDescent="0.25">
      <c r="B868" s="602">
        <v>860</v>
      </c>
      <c r="C868" s="628" t="s">
        <v>4992</v>
      </c>
      <c r="D868" s="629" t="s">
        <v>6863</v>
      </c>
      <c r="E868" s="628" t="s">
        <v>4990</v>
      </c>
      <c r="F868" s="631" t="s">
        <v>3400</v>
      </c>
      <c r="G868" s="630">
        <v>33.6</v>
      </c>
      <c r="H868" s="618"/>
      <c r="I868" s="630" t="s">
        <v>2786</v>
      </c>
      <c r="J868" s="632"/>
      <c r="K868" s="602"/>
      <c r="L868" s="601"/>
      <c r="M868" s="601"/>
      <c r="N868" s="601"/>
      <c r="O868" s="616"/>
      <c r="P868" s="632"/>
      <c r="Q868" s="632"/>
      <c r="R868" s="632"/>
      <c r="S868" s="632"/>
      <c r="T868" s="632"/>
      <c r="U868" s="632"/>
      <c r="V868" s="632"/>
      <c r="W868" s="632"/>
      <c r="X868" s="632"/>
      <c r="Y868" s="632"/>
      <c r="Z868" s="632"/>
      <c r="AA868" s="632"/>
      <c r="AB868" s="632"/>
      <c r="AC868" s="632"/>
      <c r="AD868" s="632"/>
      <c r="AE868" s="632"/>
      <c r="AF868" s="632"/>
      <c r="AG868" s="632"/>
      <c r="AH868" s="632"/>
      <c r="AI868" s="632"/>
      <c r="AJ868" s="630" t="s">
        <v>4993</v>
      </c>
    </row>
    <row r="869" spans="2:36" ht="30" hidden="1" x14ac:dyDescent="0.25">
      <c r="B869" s="602">
        <v>861</v>
      </c>
      <c r="C869" s="628" t="s">
        <v>4998</v>
      </c>
      <c r="D869" s="629" t="s">
        <v>6864</v>
      </c>
      <c r="E869" s="628" t="s">
        <v>4996</v>
      </c>
      <c r="F869" s="631" t="s">
        <v>3400</v>
      </c>
      <c r="G869" s="630">
        <v>4.62</v>
      </c>
      <c r="H869" s="618"/>
      <c r="I869" s="630" t="s">
        <v>5002</v>
      </c>
      <c r="J869" s="632"/>
      <c r="K869" s="602"/>
      <c r="L869" s="601"/>
      <c r="M869" s="601"/>
      <c r="N869" s="601"/>
      <c r="O869" s="616"/>
      <c r="P869" s="632"/>
      <c r="Q869" s="632"/>
      <c r="R869" s="632"/>
      <c r="S869" s="632"/>
      <c r="T869" s="632"/>
      <c r="U869" s="632"/>
      <c r="V869" s="632"/>
      <c r="W869" s="632"/>
      <c r="X869" s="632"/>
      <c r="Y869" s="632"/>
      <c r="Z869" s="632"/>
      <c r="AA869" s="632"/>
      <c r="AB869" s="632"/>
      <c r="AC869" s="632"/>
      <c r="AD869" s="632"/>
      <c r="AE869" s="632"/>
      <c r="AF869" s="632"/>
      <c r="AG869" s="632"/>
      <c r="AH869" s="632"/>
      <c r="AI869" s="632"/>
      <c r="AJ869" s="630" t="s">
        <v>4999</v>
      </c>
    </row>
    <row r="870" spans="2:36" ht="60" hidden="1" x14ac:dyDescent="0.25">
      <c r="B870" s="602">
        <v>862</v>
      </c>
      <c r="C870" s="628" t="s">
        <v>5005</v>
      </c>
      <c r="D870" s="629" t="s">
        <v>6865</v>
      </c>
      <c r="E870" s="628" t="s">
        <v>5003</v>
      </c>
      <c r="F870" s="631" t="s">
        <v>3400</v>
      </c>
      <c r="G870" s="630">
        <v>0.76</v>
      </c>
      <c r="H870" s="618"/>
      <c r="I870" s="630" t="s">
        <v>5009</v>
      </c>
      <c r="J870" s="632"/>
      <c r="K870" s="602"/>
      <c r="L870" s="601"/>
      <c r="M870" s="601"/>
      <c r="N870" s="601"/>
      <c r="O870" s="616"/>
      <c r="P870" s="632"/>
      <c r="Q870" s="632"/>
      <c r="R870" s="632"/>
      <c r="S870" s="632"/>
      <c r="T870" s="632"/>
      <c r="U870" s="632"/>
      <c r="V870" s="632"/>
      <c r="W870" s="632"/>
      <c r="X870" s="632"/>
      <c r="Y870" s="632"/>
      <c r="Z870" s="632"/>
      <c r="AA870" s="632"/>
      <c r="AB870" s="632"/>
      <c r="AC870" s="632"/>
      <c r="AD870" s="632"/>
      <c r="AE870" s="632"/>
      <c r="AF870" s="632"/>
      <c r="AG870" s="632"/>
      <c r="AH870" s="632"/>
      <c r="AI870" s="632"/>
      <c r="AJ870" s="630" t="s">
        <v>5006</v>
      </c>
    </row>
    <row r="871" spans="2:36" ht="30" hidden="1" x14ac:dyDescent="0.25">
      <c r="B871" s="602">
        <v>863</v>
      </c>
      <c r="C871" s="628" t="s">
        <v>5012</v>
      </c>
      <c r="D871" s="629" t="s">
        <v>6866</v>
      </c>
      <c r="E871" s="628" t="s">
        <v>5010</v>
      </c>
      <c r="F871" s="631" t="s">
        <v>3400</v>
      </c>
      <c r="G871" s="630">
        <v>22</v>
      </c>
      <c r="H871" s="618"/>
      <c r="I871" s="630" t="s">
        <v>2786</v>
      </c>
      <c r="J871" s="632"/>
      <c r="K871" s="602"/>
      <c r="L871" s="601"/>
      <c r="M871" s="601"/>
      <c r="N871" s="601"/>
      <c r="O871" s="616"/>
      <c r="P871" s="632"/>
      <c r="Q871" s="632"/>
      <c r="R871" s="632"/>
      <c r="S871" s="632"/>
      <c r="T871" s="632"/>
      <c r="U871" s="632"/>
      <c r="V871" s="632"/>
      <c r="W871" s="632"/>
      <c r="X871" s="632"/>
      <c r="Y871" s="632"/>
      <c r="Z871" s="632"/>
      <c r="AA871" s="632"/>
      <c r="AB871" s="632"/>
      <c r="AC871" s="632"/>
      <c r="AD871" s="632"/>
      <c r="AE871" s="632"/>
      <c r="AF871" s="632"/>
      <c r="AG871" s="632"/>
      <c r="AH871" s="632"/>
      <c r="AI871" s="632"/>
      <c r="AJ871" s="630" t="s">
        <v>5013</v>
      </c>
    </row>
    <row r="872" spans="2:36" hidden="1" x14ac:dyDescent="0.25">
      <c r="B872" s="602">
        <v>864</v>
      </c>
      <c r="C872" s="628" t="s">
        <v>5018</v>
      </c>
      <c r="D872" s="629" t="s">
        <v>6867</v>
      </c>
      <c r="E872" s="628" t="s">
        <v>5016</v>
      </c>
      <c r="F872" s="631" t="s">
        <v>3400</v>
      </c>
      <c r="G872" s="630">
        <v>5.81</v>
      </c>
      <c r="H872" s="618"/>
      <c r="I872" s="630" t="s">
        <v>5022</v>
      </c>
      <c r="J872" s="632"/>
      <c r="K872" s="602"/>
      <c r="L872" s="601"/>
      <c r="M872" s="601"/>
      <c r="N872" s="601"/>
      <c r="O872" s="616"/>
      <c r="P872" s="632"/>
      <c r="Q872" s="632"/>
      <c r="R872" s="632"/>
      <c r="S872" s="632"/>
      <c r="T872" s="632"/>
      <c r="U872" s="632"/>
      <c r="V872" s="632"/>
      <c r="W872" s="632"/>
      <c r="X872" s="632"/>
      <c r="Y872" s="632"/>
      <c r="Z872" s="632"/>
      <c r="AA872" s="632"/>
      <c r="AB872" s="632"/>
      <c r="AC872" s="632"/>
      <c r="AD872" s="632"/>
      <c r="AE872" s="632"/>
      <c r="AF872" s="632"/>
      <c r="AG872" s="632"/>
      <c r="AH872" s="632"/>
      <c r="AI872" s="632"/>
      <c r="AJ872" s="630" t="s">
        <v>5019</v>
      </c>
    </row>
    <row r="873" spans="2:36" ht="60" hidden="1" x14ac:dyDescent="0.25">
      <c r="B873" s="602">
        <v>865</v>
      </c>
      <c r="C873" s="628" t="s">
        <v>5025</v>
      </c>
      <c r="D873" s="629" t="s">
        <v>6868</v>
      </c>
      <c r="E873" s="628" t="s">
        <v>5023</v>
      </c>
      <c r="F873" s="631" t="s">
        <v>3400</v>
      </c>
      <c r="G873" s="630">
        <v>8.8666699999999992</v>
      </c>
      <c r="H873" s="618"/>
      <c r="I873" s="630" t="s">
        <v>5028</v>
      </c>
      <c r="J873" s="632"/>
      <c r="K873" s="602"/>
      <c r="L873" s="601"/>
      <c r="M873" s="601"/>
      <c r="N873" s="601"/>
      <c r="O873" s="616"/>
      <c r="P873" s="632"/>
      <c r="Q873" s="632"/>
      <c r="R873" s="632"/>
      <c r="S873" s="632"/>
      <c r="T873" s="632"/>
      <c r="U873" s="632"/>
      <c r="V873" s="632"/>
      <c r="W873" s="632"/>
      <c r="X873" s="632"/>
      <c r="Y873" s="632"/>
      <c r="Z873" s="632"/>
      <c r="AA873" s="632"/>
      <c r="AB873" s="632"/>
      <c r="AC873" s="632"/>
      <c r="AD873" s="632"/>
      <c r="AE873" s="632"/>
      <c r="AF873" s="632"/>
      <c r="AG873" s="632"/>
      <c r="AH873" s="632"/>
      <c r="AI873" s="632"/>
      <c r="AJ873" s="630" t="s">
        <v>5026</v>
      </c>
    </row>
    <row r="874" spans="2:36" ht="45" hidden="1" x14ac:dyDescent="0.25">
      <c r="B874" s="602">
        <v>866</v>
      </c>
      <c r="C874" s="628" t="s">
        <v>5031</v>
      </c>
      <c r="D874" s="629" t="s">
        <v>6869</v>
      </c>
      <c r="E874" s="628" t="s">
        <v>5029</v>
      </c>
      <c r="F874" s="631" t="s">
        <v>3400</v>
      </c>
      <c r="G874" s="630">
        <v>9.24</v>
      </c>
      <c r="H874" s="618"/>
      <c r="I874" s="630" t="s">
        <v>5035</v>
      </c>
      <c r="J874" s="632"/>
      <c r="K874" s="602"/>
      <c r="L874" s="601"/>
      <c r="M874" s="601"/>
      <c r="N874" s="601"/>
      <c r="O874" s="616"/>
      <c r="P874" s="632"/>
      <c r="Q874" s="632"/>
      <c r="R874" s="632"/>
      <c r="S874" s="632"/>
      <c r="T874" s="632"/>
      <c r="U874" s="632"/>
      <c r="V874" s="632"/>
      <c r="W874" s="632"/>
      <c r="X874" s="632"/>
      <c r="Y874" s="632"/>
      <c r="Z874" s="632"/>
      <c r="AA874" s="632"/>
      <c r="AB874" s="632"/>
      <c r="AC874" s="632"/>
      <c r="AD874" s="632"/>
      <c r="AE874" s="632"/>
      <c r="AF874" s="632"/>
      <c r="AG874" s="632"/>
      <c r="AH874" s="632"/>
      <c r="AI874" s="632"/>
      <c r="AJ874" s="630" t="s">
        <v>5032</v>
      </c>
    </row>
    <row r="875" spans="2:36" ht="30" hidden="1" x14ac:dyDescent="0.25">
      <c r="B875" s="602">
        <v>867</v>
      </c>
      <c r="C875" s="628" t="s">
        <v>5038</v>
      </c>
      <c r="D875" s="629" t="s">
        <v>6870</v>
      </c>
      <c r="E875" s="628" t="s">
        <v>5036</v>
      </c>
      <c r="F875" s="631" t="s">
        <v>3400</v>
      </c>
      <c r="G875" s="630">
        <v>13.2</v>
      </c>
      <c r="H875" s="618"/>
      <c r="I875" s="630" t="s">
        <v>3364</v>
      </c>
      <c r="J875" s="632"/>
      <c r="K875" s="602"/>
      <c r="L875" s="601"/>
      <c r="M875" s="601"/>
      <c r="N875" s="601"/>
      <c r="O875" s="616"/>
      <c r="P875" s="632"/>
      <c r="Q875" s="632"/>
      <c r="R875" s="632"/>
      <c r="S875" s="632"/>
      <c r="T875" s="632"/>
      <c r="U875" s="632"/>
      <c r="V875" s="632"/>
      <c r="W875" s="632"/>
      <c r="X875" s="632"/>
      <c r="Y875" s="632"/>
      <c r="Z875" s="632"/>
      <c r="AA875" s="632"/>
      <c r="AB875" s="632"/>
      <c r="AC875" s="632"/>
      <c r="AD875" s="632"/>
      <c r="AE875" s="632"/>
      <c r="AF875" s="632"/>
      <c r="AG875" s="632"/>
      <c r="AH875" s="632"/>
      <c r="AI875" s="632"/>
      <c r="AJ875" s="630" t="s">
        <v>5039</v>
      </c>
    </row>
    <row r="876" spans="2:36" hidden="1" x14ac:dyDescent="0.25">
      <c r="B876" s="602">
        <v>868</v>
      </c>
      <c r="C876" s="628" t="s">
        <v>5044</v>
      </c>
      <c r="D876" s="629" t="s">
        <v>6871</v>
      </c>
      <c r="E876" s="628" t="s">
        <v>5042</v>
      </c>
      <c r="F876" s="631" t="s">
        <v>3400</v>
      </c>
      <c r="G876" s="630">
        <v>35.200000000000003</v>
      </c>
      <c r="H876" s="618"/>
      <c r="I876" s="630" t="s">
        <v>2786</v>
      </c>
      <c r="J876" s="632"/>
      <c r="K876" s="602"/>
      <c r="L876" s="601"/>
      <c r="M876" s="601"/>
      <c r="N876" s="601"/>
      <c r="O876" s="616"/>
      <c r="P876" s="632"/>
      <c r="Q876" s="632"/>
      <c r="R876" s="632"/>
      <c r="S876" s="632"/>
      <c r="T876" s="632"/>
      <c r="U876" s="632"/>
      <c r="V876" s="632"/>
      <c r="W876" s="632"/>
      <c r="X876" s="632"/>
      <c r="Y876" s="632"/>
      <c r="Z876" s="632"/>
      <c r="AA876" s="632"/>
      <c r="AB876" s="632"/>
      <c r="AC876" s="632"/>
      <c r="AD876" s="632"/>
      <c r="AE876" s="632"/>
      <c r="AF876" s="632"/>
      <c r="AG876" s="632"/>
      <c r="AH876" s="632"/>
      <c r="AI876" s="632"/>
      <c r="AJ876" s="630" t="s">
        <v>5045</v>
      </c>
    </row>
    <row r="877" spans="2:36" ht="30" hidden="1" x14ac:dyDescent="0.25">
      <c r="B877" s="602">
        <v>869</v>
      </c>
      <c r="C877" s="628" t="s">
        <v>5050</v>
      </c>
      <c r="D877" s="629" t="s">
        <v>6872</v>
      </c>
      <c r="E877" s="628" t="s">
        <v>5048</v>
      </c>
      <c r="F877" s="631" t="s">
        <v>3400</v>
      </c>
      <c r="G877" s="630">
        <v>1.5</v>
      </c>
      <c r="H877" s="618"/>
      <c r="I877" s="630" t="s">
        <v>2862</v>
      </c>
      <c r="J877" s="632"/>
      <c r="K877" s="602"/>
      <c r="L877" s="601"/>
      <c r="M877" s="601"/>
      <c r="N877" s="601"/>
      <c r="O877" s="616"/>
      <c r="P877" s="632"/>
      <c r="Q877" s="632"/>
      <c r="R877" s="632"/>
      <c r="S877" s="632"/>
      <c r="T877" s="632"/>
      <c r="U877" s="632"/>
      <c r="V877" s="632"/>
      <c r="W877" s="632"/>
      <c r="X877" s="632"/>
      <c r="Y877" s="632"/>
      <c r="Z877" s="632"/>
      <c r="AA877" s="632"/>
      <c r="AB877" s="632"/>
      <c r="AC877" s="632"/>
      <c r="AD877" s="632"/>
      <c r="AE877" s="632"/>
      <c r="AF877" s="632"/>
      <c r="AG877" s="632"/>
      <c r="AH877" s="632"/>
      <c r="AI877" s="632"/>
      <c r="AJ877" s="630" t="s">
        <v>5051</v>
      </c>
    </row>
    <row r="878" spans="2:36" ht="30" hidden="1" x14ac:dyDescent="0.25">
      <c r="B878" s="602">
        <v>870</v>
      </c>
      <c r="C878" s="628" t="s">
        <v>5056</v>
      </c>
      <c r="D878" s="629" t="s">
        <v>6873</v>
      </c>
      <c r="E878" s="628" t="s">
        <v>5054</v>
      </c>
      <c r="F878" s="631" t="s">
        <v>3400</v>
      </c>
      <c r="G878" s="630">
        <v>13.8</v>
      </c>
      <c r="H878" s="618"/>
      <c r="I878" s="630" t="s">
        <v>3727</v>
      </c>
      <c r="J878" s="632"/>
      <c r="K878" s="602"/>
      <c r="L878" s="601"/>
      <c r="M878" s="601"/>
      <c r="N878" s="601"/>
      <c r="O878" s="616"/>
      <c r="P878" s="632"/>
      <c r="Q878" s="632"/>
      <c r="R878" s="632"/>
      <c r="S878" s="632"/>
      <c r="T878" s="632"/>
      <c r="U878" s="632"/>
      <c r="V878" s="632"/>
      <c r="W878" s="632"/>
      <c r="X878" s="632"/>
      <c r="Y878" s="632"/>
      <c r="Z878" s="632"/>
      <c r="AA878" s="632"/>
      <c r="AB878" s="632"/>
      <c r="AC878" s="632"/>
      <c r="AD878" s="632"/>
      <c r="AE878" s="632"/>
      <c r="AF878" s="632"/>
      <c r="AG878" s="632"/>
      <c r="AH878" s="632"/>
      <c r="AI878" s="632"/>
      <c r="AJ878" s="630" t="s">
        <v>5057</v>
      </c>
    </row>
    <row r="879" spans="2:36" ht="30" hidden="1" x14ac:dyDescent="0.25">
      <c r="B879" s="602">
        <v>871</v>
      </c>
      <c r="C879" s="628" t="s">
        <v>5062</v>
      </c>
      <c r="D879" s="629" t="s">
        <v>6874</v>
      </c>
      <c r="E879" s="628" t="s">
        <v>5060</v>
      </c>
      <c r="F879" s="631" t="s">
        <v>3400</v>
      </c>
      <c r="G879" s="630">
        <v>4.4000000000000004</v>
      </c>
      <c r="H879" s="618"/>
      <c r="I879" s="630" t="s">
        <v>2793</v>
      </c>
      <c r="J879" s="632"/>
      <c r="K879" s="602"/>
      <c r="L879" s="601"/>
      <c r="M879" s="601"/>
      <c r="N879" s="601"/>
      <c r="O879" s="616"/>
      <c r="P879" s="632"/>
      <c r="Q879" s="632"/>
      <c r="R879" s="632"/>
      <c r="S879" s="632"/>
      <c r="T879" s="632"/>
      <c r="U879" s="632"/>
      <c r="V879" s="632"/>
      <c r="W879" s="632"/>
      <c r="X879" s="632"/>
      <c r="Y879" s="632"/>
      <c r="Z879" s="632"/>
      <c r="AA879" s="632"/>
      <c r="AB879" s="632"/>
      <c r="AC879" s="632"/>
      <c r="AD879" s="632"/>
      <c r="AE879" s="632"/>
      <c r="AF879" s="632"/>
      <c r="AG879" s="632"/>
      <c r="AH879" s="632"/>
      <c r="AI879" s="632"/>
      <c r="AJ879" s="630" t="s">
        <v>5063</v>
      </c>
    </row>
    <row r="880" spans="2:36" ht="30" hidden="1" x14ac:dyDescent="0.25">
      <c r="B880" s="602">
        <v>872</v>
      </c>
      <c r="C880" s="628" t="s">
        <v>5068</v>
      </c>
      <c r="D880" s="629" t="s">
        <v>6875</v>
      </c>
      <c r="E880" s="628" t="s">
        <v>5066</v>
      </c>
      <c r="F880" s="631" t="s">
        <v>3400</v>
      </c>
      <c r="G880" s="630">
        <v>16</v>
      </c>
      <c r="H880" s="618"/>
      <c r="I880" s="630" t="s">
        <v>2786</v>
      </c>
      <c r="J880" s="632"/>
      <c r="K880" s="602"/>
      <c r="L880" s="601"/>
      <c r="M880" s="601"/>
      <c r="N880" s="601"/>
      <c r="O880" s="616"/>
      <c r="P880" s="632"/>
      <c r="Q880" s="632"/>
      <c r="R880" s="632"/>
      <c r="S880" s="632"/>
      <c r="T880" s="632"/>
      <c r="U880" s="632"/>
      <c r="V880" s="632"/>
      <c r="W880" s="632"/>
      <c r="X880" s="632"/>
      <c r="Y880" s="632"/>
      <c r="Z880" s="632"/>
      <c r="AA880" s="632"/>
      <c r="AB880" s="632"/>
      <c r="AC880" s="632"/>
      <c r="AD880" s="632"/>
      <c r="AE880" s="632"/>
      <c r="AF880" s="632"/>
      <c r="AG880" s="632"/>
      <c r="AH880" s="632"/>
      <c r="AI880" s="632"/>
      <c r="AJ880" s="630" t="s">
        <v>5069</v>
      </c>
    </row>
    <row r="881" spans="2:36" ht="30" hidden="1" x14ac:dyDescent="0.25">
      <c r="B881" s="602">
        <v>873</v>
      </c>
      <c r="C881" s="628" t="s">
        <v>5074</v>
      </c>
      <c r="D881" s="629" t="s">
        <v>6876</v>
      </c>
      <c r="E881" s="628" t="s">
        <v>5072</v>
      </c>
      <c r="F881" s="631" t="s">
        <v>3400</v>
      </c>
      <c r="G881" s="630">
        <v>2.72</v>
      </c>
      <c r="H881" s="618"/>
      <c r="I881" s="630" t="s">
        <v>5078</v>
      </c>
      <c r="J881" s="632"/>
      <c r="K881" s="602"/>
      <c r="L881" s="601"/>
      <c r="M881" s="601"/>
      <c r="N881" s="601"/>
      <c r="O881" s="616"/>
      <c r="P881" s="632"/>
      <c r="Q881" s="632"/>
      <c r="R881" s="632"/>
      <c r="S881" s="632"/>
      <c r="T881" s="632"/>
      <c r="U881" s="632"/>
      <c r="V881" s="632"/>
      <c r="W881" s="632"/>
      <c r="X881" s="632"/>
      <c r="Y881" s="632"/>
      <c r="Z881" s="632"/>
      <c r="AA881" s="632"/>
      <c r="AB881" s="632"/>
      <c r="AC881" s="632"/>
      <c r="AD881" s="632"/>
      <c r="AE881" s="632"/>
      <c r="AF881" s="632"/>
      <c r="AG881" s="632"/>
      <c r="AH881" s="632"/>
      <c r="AI881" s="632"/>
      <c r="AJ881" s="630" t="s">
        <v>5075</v>
      </c>
    </row>
    <row r="882" spans="2:36" ht="30" hidden="1" x14ac:dyDescent="0.25">
      <c r="B882" s="602">
        <v>874</v>
      </c>
      <c r="C882" s="628" t="s">
        <v>5081</v>
      </c>
      <c r="D882" s="629" t="s">
        <v>6877</v>
      </c>
      <c r="E882" s="628" t="s">
        <v>5079</v>
      </c>
      <c r="F882" s="631" t="s">
        <v>3400</v>
      </c>
      <c r="G882" s="630">
        <v>7.92</v>
      </c>
      <c r="H882" s="618"/>
      <c r="I882" s="630" t="s">
        <v>2812</v>
      </c>
      <c r="J882" s="632"/>
      <c r="K882" s="602"/>
      <c r="L882" s="601"/>
      <c r="M882" s="601"/>
      <c r="N882" s="601"/>
      <c r="O882" s="616"/>
      <c r="P882" s="632"/>
      <c r="Q882" s="632"/>
      <c r="R882" s="632"/>
      <c r="S882" s="632"/>
      <c r="T882" s="632"/>
      <c r="U882" s="632"/>
      <c r="V882" s="632"/>
      <c r="W882" s="632"/>
      <c r="X882" s="632"/>
      <c r="Y882" s="632"/>
      <c r="Z882" s="632"/>
      <c r="AA882" s="632"/>
      <c r="AB882" s="632"/>
      <c r="AC882" s="632"/>
      <c r="AD882" s="632"/>
      <c r="AE882" s="632"/>
      <c r="AF882" s="632"/>
      <c r="AG882" s="632"/>
      <c r="AH882" s="632"/>
      <c r="AI882" s="632"/>
      <c r="AJ882" s="630" t="s">
        <v>5082</v>
      </c>
    </row>
    <row r="883" spans="2:36" hidden="1" x14ac:dyDescent="0.25">
      <c r="B883" s="602">
        <v>875</v>
      </c>
      <c r="C883" s="628" t="s">
        <v>5087</v>
      </c>
      <c r="D883" s="629" t="s">
        <v>6878</v>
      </c>
      <c r="E883" s="628" t="s">
        <v>5085</v>
      </c>
      <c r="F883" s="631" t="s">
        <v>3400</v>
      </c>
      <c r="G883" s="630">
        <v>8</v>
      </c>
      <c r="H883" s="618"/>
      <c r="I883" s="630" t="s">
        <v>2786</v>
      </c>
      <c r="J883" s="632"/>
      <c r="K883" s="602"/>
      <c r="L883" s="601"/>
      <c r="M883" s="601"/>
      <c r="N883" s="601"/>
      <c r="O883" s="616"/>
      <c r="P883" s="632"/>
      <c r="Q883" s="632"/>
      <c r="R883" s="632"/>
      <c r="S883" s="632"/>
      <c r="T883" s="632"/>
      <c r="U883" s="632"/>
      <c r="V883" s="632"/>
      <c r="W883" s="632"/>
      <c r="X883" s="632"/>
      <c r="Y883" s="632"/>
      <c r="Z883" s="632"/>
      <c r="AA883" s="632"/>
      <c r="AB883" s="632"/>
      <c r="AC883" s="632"/>
      <c r="AD883" s="632"/>
      <c r="AE883" s="632"/>
      <c r="AF883" s="632"/>
      <c r="AG883" s="632"/>
      <c r="AH883" s="632"/>
      <c r="AI883" s="632"/>
      <c r="AJ883" s="630" t="s">
        <v>5088</v>
      </c>
    </row>
    <row r="884" spans="2:36" ht="30" hidden="1" x14ac:dyDescent="0.25">
      <c r="B884" s="602">
        <v>876</v>
      </c>
      <c r="C884" s="628" t="s">
        <v>5093</v>
      </c>
      <c r="D884" s="629" t="s">
        <v>6879</v>
      </c>
      <c r="E884" s="628" t="s">
        <v>5091</v>
      </c>
      <c r="F884" s="631" t="s">
        <v>3400</v>
      </c>
      <c r="G884" s="630">
        <v>4.95</v>
      </c>
      <c r="H884" s="618"/>
      <c r="I884" s="630" t="s">
        <v>2855</v>
      </c>
      <c r="J884" s="632"/>
      <c r="K884" s="602"/>
      <c r="L884" s="601"/>
      <c r="M884" s="601"/>
      <c r="N884" s="601"/>
      <c r="O884" s="616"/>
      <c r="P884" s="632"/>
      <c r="Q884" s="632"/>
      <c r="R884" s="632"/>
      <c r="S884" s="632"/>
      <c r="T884" s="632"/>
      <c r="U884" s="632"/>
      <c r="V884" s="632"/>
      <c r="W884" s="632"/>
      <c r="X884" s="632"/>
      <c r="Y884" s="632"/>
      <c r="Z884" s="632"/>
      <c r="AA884" s="632"/>
      <c r="AB884" s="632"/>
      <c r="AC884" s="632"/>
      <c r="AD884" s="632"/>
      <c r="AE884" s="632"/>
      <c r="AF884" s="632"/>
      <c r="AG884" s="632"/>
      <c r="AH884" s="632"/>
      <c r="AI884" s="632"/>
      <c r="AJ884" s="630" t="s">
        <v>5094</v>
      </c>
    </row>
    <row r="885" spans="2:36" hidden="1" x14ac:dyDescent="0.25">
      <c r="B885" s="602">
        <v>877</v>
      </c>
      <c r="C885" s="628" t="s">
        <v>5099</v>
      </c>
      <c r="D885" s="629" t="s">
        <v>6880</v>
      </c>
      <c r="E885" s="628" t="s">
        <v>5097</v>
      </c>
      <c r="F885" s="631" t="s">
        <v>3400</v>
      </c>
      <c r="G885" s="630">
        <v>8</v>
      </c>
      <c r="H885" s="618"/>
      <c r="I885" s="630" t="s">
        <v>2786</v>
      </c>
      <c r="J885" s="632"/>
      <c r="K885" s="602"/>
      <c r="L885" s="601"/>
      <c r="M885" s="601"/>
      <c r="N885" s="601"/>
      <c r="O885" s="616"/>
      <c r="P885" s="632"/>
      <c r="Q885" s="632"/>
      <c r="R885" s="632"/>
      <c r="S885" s="632"/>
      <c r="T885" s="632"/>
      <c r="U885" s="632"/>
      <c r="V885" s="632"/>
      <c r="W885" s="632"/>
      <c r="X885" s="632"/>
      <c r="Y885" s="632"/>
      <c r="Z885" s="632"/>
      <c r="AA885" s="632"/>
      <c r="AB885" s="632"/>
      <c r="AC885" s="632"/>
      <c r="AD885" s="632"/>
      <c r="AE885" s="632"/>
      <c r="AF885" s="632"/>
      <c r="AG885" s="632"/>
      <c r="AH885" s="632"/>
      <c r="AI885" s="632"/>
      <c r="AJ885" s="630" t="s">
        <v>5100</v>
      </c>
    </row>
    <row r="886" spans="2:36" ht="30" hidden="1" x14ac:dyDescent="0.25">
      <c r="B886" s="602">
        <v>878</v>
      </c>
      <c r="C886" s="628" t="s">
        <v>5105</v>
      </c>
      <c r="D886" s="629" t="s">
        <v>6881</v>
      </c>
      <c r="E886" s="628" t="s">
        <v>5103</v>
      </c>
      <c r="F886" s="631" t="s">
        <v>3400</v>
      </c>
      <c r="G886" s="630">
        <v>6.6</v>
      </c>
      <c r="H886" s="618"/>
      <c r="I886" s="630" t="s">
        <v>2902</v>
      </c>
      <c r="J886" s="632"/>
      <c r="K886" s="602"/>
      <c r="L886" s="601"/>
      <c r="M886" s="601"/>
      <c r="N886" s="601"/>
      <c r="O886" s="616"/>
      <c r="P886" s="632"/>
      <c r="Q886" s="632"/>
      <c r="R886" s="632"/>
      <c r="S886" s="632"/>
      <c r="T886" s="632"/>
      <c r="U886" s="632"/>
      <c r="V886" s="632"/>
      <c r="W886" s="632"/>
      <c r="X886" s="632"/>
      <c r="Y886" s="632"/>
      <c r="Z886" s="632"/>
      <c r="AA886" s="632"/>
      <c r="AB886" s="632"/>
      <c r="AC886" s="632"/>
      <c r="AD886" s="632"/>
      <c r="AE886" s="632"/>
      <c r="AF886" s="632"/>
      <c r="AG886" s="632"/>
      <c r="AH886" s="632"/>
      <c r="AI886" s="632"/>
      <c r="AJ886" s="630" t="s">
        <v>5106</v>
      </c>
    </row>
    <row r="887" spans="2:36" hidden="1" x14ac:dyDescent="0.25">
      <c r="B887" s="602">
        <v>879</v>
      </c>
      <c r="C887" s="628" t="s">
        <v>5111</v>
      </c>
      <c r="D887" s="629" t="s">
        <v>6882</v>
      </c>
      <c r="E887" s="628" t="s">
        <v>5109</v>
      </c>
      <c r="F887" s="631" t="s">
        <v>3400</v>
      </c>
      <c r="G887" s="630">
        <v>16.5</v>
      </c>
      <c r="H887" s="618"/>
      <c r="I887" s="630" t="s">
        <v>3769</v>
      </c>
      <c r="J887" s="632"/>
      <c r="K887" s="602"/>
      <c r="L887" s="601"/>
      <c r="M887" s="601"/>
      <c r="N887" s="601"/>
      <c r="O887" s="616"/>
      <c r="P887" s="632"/>
      <c r="Q887" s="632"/>
      <c r="R887" s="632"/>
      <c r="S887" s="632"/>
      <c r="T887" s="632"/>
      <c r="U887" s="632"/>
      <c r="V887" s="632"/>
      <c r="W887" s="632"/>
      <c r="X887" s="632"/>
      <c r="Y887" s="632"/>
      <c r="Z887" s="632"/>
      <c r="AA887" s="632"/>
      <c r="AB887" s="632"/>
      <c r="AC887" s="632"/>
      <c r="AD887" s="632"/>
      <c r="AE887" s="632"/>
      <c r="AF887" s="632"/>
      <c r="AG887" s="632"/>
      <c r="AH887" s="632"/>
      <c r="AI887" s="632"/>
      <c r="AJ887" s="630" t="s">
        <v>5112</v>
      </c>
    </row>
    <row r="888" spans="2:36" ht="30" hidden="1" x14ac:dyDescent="0.25">
      <c r="B888" s="602">
        <v>880</v>
      </c>
      <c r="C888" s="628" t="s">
        <v>5117</v>
      </c>
      <c r="D888" s="629" t="s">
        <v>6883</v>
      </c>
      <c r="E888" s="628" t="s">
        <v>5115</v>
      </c>
      <c r="F888" s="631" t="s">
        <v>3400</v>
      </c>
      <c r="G888" s="630">
        <v>33</v>
      </c>
      <c r="H888" s="618"/>
      <c r="I888" s="630" t="s">
        <v>2771</v>
      </c>
      <c r="J888" s="632"/>
      <c r="K888" s="602"/>
      <c r="L888" s="601"/>
      <c r="M888" s="601"/>
      <c r="N888" s="601"/>
      <c r="O888" s="616"/>
      <c r="P888" s="632"/>
      <c r="Q888" s="632"/>
      <c r="R888" s="632"/>
      <c r="S888" s="632"/>
      <c r="T888" s="632"/>
      <c r="U888" s="632"/>
      <c r="V888" s="632"/>
      <c r="W888" s="632"/>
      <c r="X888" s="632"/>
      <c r="Y888" s="632"/>
      <c r="Z888" s="632"/>
      <c r="AA888" s="632"/>
      <c r="AB888" s="632"/>
      <c r="AC888" s="632"/>
      <c r="AD888" s="632"/>
      <c r="AE888" s="632"/>
      <c r="AF888" s="632"/>
      <c r="AG888" s="632"/>
      <c r="AH888" s="632"/>
      <c r="AI888" s="632"/>
      <c r="AJ888" s="630" t="s">
        <v>5118</v>
      </c>
    </row>
    <row r="889" spans="2:36" ht="30" hidden="1" x14ac:dyDescent="0.25">
      <c r="B889" s="602">
        <v>881</v>
      </c>
      <c r="C889" s="628" t="s">
        <v>4413</v>
      </c>
      <c r="D889" s="629" t="s">
        <v>6768</v>
      </c>
      <c r="E889" s="628" t="s">
        <v>5120</v>
      </c>
      <c r="F889" s="631" t="s">
        <v>3400</v>
      </c>
      <c r="G889" s="630">
        <v>8.3000000000000007</v>
      </c>
      <c r="H889" s="618"/>
      <c r="I889" s="630" t="s">
        <v>2786</v>
      </c>
      <c r="J889" s="632"/>
      <c r="K889" s="602"/>
      <c r="L889" s="601"/>
      <c r="M889" s="601"/>
      <c r="N889" s="601"/>
      <c r="O889" s="616"/>
      <c r="P889" s="632"/>
      <c r="Q889" s="632"/>
      <c r="R889" s="632"/>
      <c r="S889" s="632"/>
      <c r="T889" s="632"/>
      <c r="U889" s="632"/>
      <c r="V889" s="632"/>
      <c r="W889" s="632"/>
      <c r="X889" s="632"/>
      <c r="Y889" s="632"/>
      <c r="Z889" s="632"/>
      <c r="AA889" s="632"/>
      <c r="AB889" s="632"/>
      <c r="AC889" s="632"/>
      <c r="AD889" s="632"/>
      <c r="AE889" s="632"/>
      <c r="AF889" s="632"/>
      <c r="AG889" s="632"/>
      <c r="AH889" s="632"/>
      <c r="AI889" s="632"/>
      <c r="AJ889" s="630" t="s">
        <v>4414</v>
      </c>
    </row>
    <row r="890" spans="2:36" ht="30" hidden="1" x14ac:dyDescent="0.25">
      <c r="B890" s="602">
        <v>882</v>
      </c>
      <c r="C890" s="628" t="s">
        <v>5124</v>
      </c>
      <c r="D890" s="629" t="s">
        <v>6884</v>
      </c>
      <c r="E890" s="628" t="s">
        <v>5122</v>
      </c>
      <c r="F890" s="631" t="s">
        <v>3400</v>
      </c>
      <c r="G890" s="630">
        <v>3</v>
      </c>
      <c r="H890" s="618"/>
      <c r="I890" s="630" t="s">
        <v>2862</v>
      </c>
      <c r="J890" s="632"/>
      <c r="K890" s="602"/>
      <c r="L890" s="601"/>
      <c r="M890" s="601"/>
      <c r="N890" s="601"/>
      <c r="O890" s="616"/>
      <c r="P890" s="632"/>
      <c r="Q890" s="632"/>
      <c r="R890" s="632"/>
      <c r="S890" s="632"/>
      <c r="T890" s="632"/>
      <c r="U890" s="632"/>
      <c r="V890" s="632"/>
      <c r="W890" s="632"/>
      <c r="X890" s="632"/>
      <c r="Y890" s="632"/>
      <c r="Z890" s="632"/>
      <c r="AA890" s="632"/>
      <c r="AB890" s="632"/>
      <c r="AC890" s="632"/>
      <c r="AD890" s="632"/>
      <c r="AE890" s="632"/>
      <c r="AF890" s="632"/>
      <c r="AG890" s="632"/>
      <c r="AH890" s="632"/>
      <c r="AI890" s="632"/>
      <c r="AJ890" s="630" t="s">
        <v>5125</v>
      </c>
    </row>
    <row r="891" spans="2:36" ht="30" hidden="1" x14ac:dyDescent="0.25">
      <c r="B891" s="602">
        <v>883</v>
      </c>
      <c r="C891" s="628" t="s">
        <v>5130</v>
      </c>
      <c r="D891" s="629" t="s">
        <v>6885</v>
      </c>
      <c r="E891" s="628" t="s">
        <v>5128</v>
      </c>
      <c r="F891" s="631" t="s">
        <v>3400</v>
      </c>
      <c r="G891" s="630">
        <v>5.32</v>
      </c>
      <c r="H891" s="618"/>
      <c r="I891" s="630" t="s">
        <v>3727</v>
      </c>
      <c r="J891" s="632"/>
      <c r="K891" s="602"/>
      <c r="L891" s="601"/>
      <c r="M891" s="601"/>
      <c r="N891" s="601"/>
      <c r="O891" s="616"/>
      <c r="P891" s="632"/>
      <c r="Q891" s="632"/>
      <c r="R891" s="632"/>
      <c r="S891" s="632"/>
      <c r="T891" s="632"/>
      <c r="U891" s="632"/>
      <c r="V891" s="632"/>
      <c r="W891" s="632"/>
      <c r="X891" s="632"/>
      <c r="Y891" s="632"/>
      <c r="Z891" s="632"/>
      <c r="AA891" s="632"/>
      <c r="AB891" s="632"/>
      <c r="AC891" s="632"/>
      <c r="AD891" s="632"/>
      <c r="AE891" s="632"/>
      <c r="AF891" s="632"/>
      <c r="AG891" s="632"/>
      <c r="AH891" s="632"/>
      <c r="AI891" s="632"/>
      <c r="AJ891" s="630" t="s">
        <v>5131</v>
      </c>
    </row>
    <row r="892" spans="2:36" ht="30" hidden="1" x14ac:dyDescent="0.25">
      <c r="B892" s="602">
        <v>884</v>
      </c>
      <c r="C892" s="628" t="s">
        <v>5136</v>
      </c>
      <c r="D892" s="629" t="s">
        <v>6886</v>
      </c>
      <c r="E892" s="628" t="s">
        <v>5134</v>
      </c>
      <c r="F892" s="631" t="s">
        <v>3400</v>
      </c>
      <c r="G892" s="630">
        <v>72</v>
      </c>
      <c r="H892" s="618"/>
      <c r="I892" s="630" t="s">
        <v>3364</v>
      </c>
      <c r="J892" s="632"/>
      <c r="K892" s="602"/>
      <c r="L892" s="601"/>
      <c r="M892" s="601"/>
      <c r="N892" s="601"/>
      <c r="O892" s="616"/>
      <c r="P892" s="632"/>
      <c r="Q892" s="632"/>
      <c r="R892" s="632"/>
      <c r="S892" s="632"/>
      <c r="T892" s="632"/>
      <c r="U892" s="632"/>
      <c r="V892" s="632"/>
      <c r="W892" s="632"/>
      <c r="X892" s="632"/>
      <c r="Y892" s="632"/>
      <c r="Z892" s="632"/>
      <c r="AA892" s="632"/>
      <c r="AB892" s="632"/>
      <c r="AC892" s="632"/>
      <c r="AD892" s="632"/>
      <c r="AE892" s="632"/>
      <c r="AF892" s="632"/>
      <c r="AG892" s="632"/>
      <c r="AH892" s="632"/>
      <c r="AI892" s="632"/>
      <c r="AJ892" s="630" t="s">
        <v>5137</v>
      </c>
    </row>
    <row r="893" spans="2:36" ht="30" hidden="1" x14ac:dyDescent="0.25">
      <c r="B893" s="602">
        <v>885</v>
      </c>
      <c r="C893" s="628" t="s">
        <v>5141</v>
      </c>
      <c r="D893" s="629" t="s">
        <v>6887</v>
      </c>
      <c r="E893" s="628" t="s">
        <v>5134</v>
      </c>
      <c r="F893" s="631" t="s">
        <v>3400</v>
      </c>
      <c r="G893" s="630">
        <v>7.5</v>
      </c>
      <c r="H893" s="618"/>
      <c r="I893" s="630" t="s">
        <v>2862</v>
      </c>
      <c r="J893" s="632"/>
      <c r="K893" s="602"/>
      <c r="L893" s="601"/>
      <c r="M893" s="601"/>
      <c r="N893" s="601"/>
      <c r="O893" s="616"/>
      <c r="P893" s="632"/>
      <c r="Q893" s="632"/>
      <c r="R893" s="632"/>
      <c r="S893" s="632"/>
      <c r="T893" s="632"/>
      <c r="U893" s="632"/>
      <c r="V893" s="632"/>
      <c r="W893" s="632"/>
      <c r="X893" s="632"/>
      <c r="Y893" s="632"/>
      <c r="Z893" s="632"/>
      <c r="AA893" s="632"/>
      <c r="AB893" s="632"/>
      <c r="AC893" s="632"/>
      <c r="AD893" s="632"/>
      <c r="AE893" s="632"/>
      <c r="AF893" s="632"/>
      <c r="AG893" s="632"/>
      <c r="AH893" s="632"/>
      <c r="AI893" s="632"/>
      <c r="AJ893" s="630" t="s">
        <v>5142</v>
      </c>
    </row>
    <row r="894" spans="2:36" ht="30" hidden="1" x14ac:dyDescent="0.25">
      <c r="B894" s="602">
        <v>886</v>
      </c>
      <c r="C894" s="628" t="s">
        <v>5146</v>
      </c>
      <c r="D894" s="629" t="s">
        <v>6888</v>
      </c>
      <c r="E894" s="628" t="s">
        <v>5134</v>
      </c>
      <c r="F894" s="631" t="s">
        <v>3400</v>
      </c>
      <c r="G894" s="630">
        <v>3.2</v>
      </c>
      <c r="H894" s="618"/>
      <c r="I894" s="630" t="s">
        <v>2776</v>
      </c>
      <c r="J894" s="632"/>
      <c r="K894" s="602"/>
      <c r="L894" s="601"/>
      <c r="M894" s="601"/>
      <c r="N894" s="601"/>
      <c r="O894" s="616"/>
      <c r="P894" s="632"/>
      <c r="Q894" s="632"/>
      <c r="R894" s="632"/>
      <c r="S894" s="632"/>
      <c r="T894" s="632"/>
      <c r="U894" s="632"/>
      <c r="V894" s="632"/>
      <c r="W894" s="632"/>
      <c r="X894" s="632"/>
      <c r="Y894" s="632"/>
      <c r="Z894" s="632"/>
      <c r="AA894" s="632"/>
      <c r="AB894" s="632"/>
      <c r="AC894" s="632"/>
      <c r="AD894" s="632"/>
      <c r="AE894" s="632"/>
      <c r="AF894" s="632"/>
      <c r="AG894" s="632"/>
      <c r="AH894" s="632"/>
      <c r="AI894" s="632"/>
      <c r="AJ894" s="630" t="s">
        <v>5147</v>
      </c>
    </row>
    <row r="895" spans="2:36" hidden="1" x14ac:dyDescent="0.25">
      <c r="B895" s="602">
        <v>887</v>
      </c>
      <c r="C895" s="628" t="s">
        <v>5152</v>
      </c>
      <c r="D895" s="629" t="s">
        <v>6889</v>
      </c>
      <c r="E895" s="628" t="s">
        <v>5150</v>
      </c>
      <c r="F895" s="631" t="s">
        <v>3400</v>
      </c>
      <c r="G895" s="634"/>
      <c r="H895" s="618"/>
      <c r="I895" s="630" t="s">
        <v>2786</v>
      </c>
      <c r="J895" s="632"/>
      <c r="K895" s="602"/>
      <c r="L895" s="601"/>
      <c r="M895" s="601"/>
      <c r="N895" s="601"/>
      <c r="O895" s="616"/>
      <c r="P895" s="632"/>
      <c r="Q895" s="632"/>
      <c r="R895" s="632"/>
      <c r="S895" s="632"/>
      <c r="T895" s="632"/>
      <c r="U895" s="632"/>
      <c r="V895" s="632"/>
      <c r="W895" s="632"/>
      <c r="X895" s="632"/>
      <c r="Y895" s="632"/>
      <c r="Z895" s="632"/>
      <c r="AA895" s="632"/>
      <c r="AB895" s="632"/>
      <c r="AC895" s="632"/>
      <c r="AD895" s="632"/>
      <c r="AE895" s="632"/>
      <c r="AF895" s="632"/>
      <c r="AG895" s="632"/>
      <c r="AH895" s="632"/>
      <c r="AI895" s="632"/>
      <c r="AJ895" s="630" t="s">
        <v>5153</v>
      </c>
    </row>
    <row r="896" spans="2:36" ht="30" hidden="1" x14ac:dyDescent="0.25">
      <c r="B896" s="602">
        <v>888</v>
      </c>
      <c r="C896" s="628" t="s">
        <v>5158</v>
      </c>
      <c r="D896" s="629" t="s">
        <v>6890</v>
      </c>
      <c r="E896" s="628" t="s">
        <v>5156</v>
      </c>
      <c r="F896" s="631" t="s">
        <v>3400</v>
      </c>
      <c r="G896" s="630">
        <v>3</v>
      </c>
      <c r="H896" s="618"/>
      <c r="I896" s="630" t="s">
        <v>2902</v>
      </c>
      <c r="J896" s="632"/>
      <c r="K896" s="602"/>
      <c r="L896" s="601"/>
      <c r="M896" s="601"/>
      <c r="N896" s="601"/>
      <c r="O896" s="616"/>
      <c r="P896" s="632"/>
      <c r="Q896" s="632"/>
      <c r="R896" s="632"/>
      <c r="S896" s="632"/>
      <c r="T896" s="632"/>
      <c r="U896" s="632"/>
      <c r="V896" s="632"/>
      <c r="W896" s="632"/>
      <c r="X896" s="632"/>
      <c r="Y896" s="632"/>
      <c r="Z896" s="632"/>
      <c r="AA896" s="632"/>
      <c r="AB896" s="632"/>
      <c r="AC896" s="632"/>
      <c r="AD896" s="632"/>
      <c r="AE896" s="632"/>
      <c r="AF896" s="632"/>
      <c r="AG896" s="632"/>
      <c r="AH896" s="632"/>
      <c r="AI896" s="632"/>
      <c r="AJ896" s="630" t="s">
        <v>5159</v>
      </c>
    </row>
    <row r="897" spans="2:36" ht="30" hidden="1" x14ac:dyDescent="0.25">
      <c r="B897" s="602">
        <v>889</v>
      </c>
      <c r="C897" s="628" t="s">
        <v>5164</v>
      </c>
      <c r="D897" s="629" t="s">
        <v>6891</v>
      </c>
      <c r="E897" s="628" t="s">
        <v>5162</v>
      </c>
      <c r="F897" s="631" t="s">
        <v>3400</v>
      </c>
      <c r="G897" s="630">
        <v>13.5</v>
      </c>
      <c r="H897" s="618"/>
      <c r="I897" s="630" t="s">
        <v>2902</v>
      </c>
      <c r="J897" s="632"/>
      <c r="K897" s="602"/>
      <c r="L897" s="601"/>
      <c r="M897" s="601"/>
      <c r="N897" s="601"/>
      <c r="O897" s="616"/>
      <c r="P897" s="632"/>
      <c r="Q897" s="632"/>
      <c r="R897" s="632"/>
      <c r="S897" s="632"/>
      <c r="T897" s="632"/>
      <c r="U897" s="632"/>
      <c r="V897" s="632"/>
      <c r="W897" s="632"/>
      <c r="X897" s="632"/>
      <c r="Y897" s="632"/>
      <c r="Z897" s="632"/>
      <c r="AA897" s="632"/>
      <c r="AB897" s="632"/>
      <c r="AC897" s="632"/>
      <c r="AD897" s="632"/>
      <c r="AE897" s="632"/>
      <c r="AF897" s="632"/>
      <c r="AG897" s="632"/>
      <c r="AH897" s="632"/>
      <c r="AI897" s="632"/>
      <c r="AJ897" s="630" t="s">
        <v>5165</v>
      </c>
    </row>
    <row r="898" spans="2:36" ht="45" hidden="1" x14ac:dyDescent="0.25">
      <c r="B898" s="602">
        <v>890</v>
      </c>
      <c r="C898" s="628" t="s">
        <v>5170</v>
      </c>
      <c r="D898" s="629" t="s">
        <v>6892</v>
      </c>
      <c r="E898" s="628" t="s">
        <v>5168</v>
      </c>
      <c r="F898" s="631" t="s">
        <v>3400</v>
      </c>
      <c r="G898" s="630">
        <v>5.19</v>
      </c>
      <c r="H898" s="618"/>
      <c r="I898" s="630" t="s">
        <v>3916</v>
      </c>
      <c r="J898" s="632"/>
      <c r="K898" s="602"/>
      <c r="L898" s="601"/>
      <c r="M898" s="601"/>
      <c r="N898" s="601"/>
      <c r="O898" s="616"/>
      <c r="P898" s="632"/>
      <c r="Q898" s="632"/>
      <c r="R898" s="632"/>
      <c r="S898" s="632"/>
      <c r="T898" s="632"/>
      <c r="U898" s="632"/>
      <c r="V898" s="632"/>
      <c r="W898" s="632"/>
      <c r="X898" s="632"/>
      <c r="Y898" s="632"/>
      <c r="Z898" s="632"/>
      <c r="AA898" s="632"/>
      <c r="AB898" s="632"/>
      <c r="AC898" s="632"/>
      <c r="AD898" s="632"/>
      <c r="AE898" s="632"/>
      <c r="AF898" s="632"/>
      <c r="AG898" s="632"/>
      <c r="AH898" s="632"/>
      <c r="AI898" s="632"/>
      <c r="AJ898" s="630" t="s">
        <v>5171</v>
      </c>
    </row>
    <row r="899" spans="2:36" ht="30" hidden="1" x14ac:dyDescent="0.25">
      <c r="B899" s="602">
        <v>891</v>
      </c>
      <c r="C899" s="628" t="s">
        <v>5175</v>
      </c>
      <c r="D899" s="629" t="s">
        <v>6893</v>
      </c>
      <c r="E899" s="628" t="s">
        <v>5168</v>
      </c>
      <c r="F899" s="631" t="s">
        <v>3400</v>
      </c>
      <c r="G899" s="630">
        <v>13.83</v>
      </c>
      <c r="H899" s="618"/>
      <c r="I899" s="630" t="s">
        <v>3456</v>
      </c>
      <c r="J899" s="632"/>
      <c r="K899" s="602"/>
      <c r="L899" s="601"/>
      <c r="M899" s="601"/>
      <c r="N899" s="601"/>
      <c r="O899" s="616"/>
      <c r="P899" s="632"/>
      <c r="Q899" s="632"/>
      <c r="R899" s="632"/>
      <c r="S899" s="632"/>
      <c r="T899" s="632"/>
      <c r="U899" s="632"/>
      <c r="V899" s="632"/>
      <c r="W899" s="632"/>
      <c r="X899" s="632"/>
      <c r="Y899" s="632"/>
      <c r="Z899" s="632"/>
      <c r="AA899" s="632"/>
      <c r="AB899" s="632"/>
      <c r="AC899" s="632"/>
      <c r="AD899" s="632"/>
      <c r="AE899" s="632"/>
      <c r="AF899" s="632"/>
      <c r="AG899" s="632"/>
      <c r="AH899" s="632"/>
      <c r="AI899" s="632"/>
      <c r="AJ899" s="630" t="s">
        <v>5176</v>
      </c>
    </row>
    <row r="900" spans="2:36" ht="30" hidden="1" x14ac:dyDescent="0.25">
      <c r="B900" s="602">
        <v>892</v>
      </c>
      <c r="C900" s="628" t="s">
        <v>5181</v>
      </c>
      <c r="D900" s="629" t="s">
        <v>6894</v>
      </c>
      <c r="E900" s="628" t="s">
        <v>5179</v>
      </c>
      <c r="F900" s="631" t="s">
        <v>3400</v>
      </c>
      <c r="G900" s="630">
        <v>13.2</v>
      </c>
      <c r="H900" s="618"/>
      <c r="I900" s="630" t="s">
        <v>3727</v>
      </c>
      <c r="J900" s="632"/>
      <c r="K900" s="602"/>
      <c r="L900" s="601"/>
      <c r="M900" s="601"/>
      <c r="N900" s="601"/>
      <c r="O900" s="616"/>
      <c r="P900" s="632"/>
      <c r="Q900" s="632"/>
      <c r="R900" s="632"/>
      <c r="S900" s="632"/>
      <c r="T900" s="632"/>
      <c r="U900" s="632"/>
      <c r="V900" s="632"/>
      <c r="W900" s="632"/>
      <c r="X900" s="632"/>
      <c r="Y900" s="632"/>
      <c r="Z900" s="632"/>
      <c r="AA900" s="632"/>
      <c r="AB900" s="632"/>
      <c r="AC900" s="632"/>
      <c r="AD900" s="632"/>
      <c r="AE900" s="632"/>
      <c r="AF900" s="632"/>
      <c r="AG900" s="632"/>
      <c r="AH900" s="632"/>
      <c r="AI900" s="632"/>
      <c r="AJ900" s="630" t="s">
        <v>5182</v>
      </c>
    </row>
    <row r="901" spans="2:36" ht="30" hidden="1" x14ac:dyDescent="0.25">
      <c r="B901" s="602">
        <v>893</v>
      </c>
      <c r="C901" s="628" t="s">
        <v>5187</v>
      </c>
      <c r="D901" s="629" t="s">
        <v>6895</v>
      </c>
      <c r="E901" s="628" t="s">
        <v>5185</v>
      </c>
      <c r="F901" s="631" t="s">
        <v>3400</v>
      </c>
      <c r="G901" s="630">
        <v>16.5</v>
      </c>
      <c r="H901" s="618"/>
      <c r="I901" s="630" t="s">
        <v>2862</v>
      </c>
      <c r="J901" s="632"/>
      <c r="K901" s="602"/>
      <c r="L901" s="601"/>
      <c r="M901" s="601"/>
      <c r="N901" s="601"/>
      <c r="O901" s="616"/>
      <c r="P901" s="632"/>
      <c r="Q901" s="632"/>
      <c r="R901" s="632"/>
      <c r="S901" s="632"/>
      <c r="T901" s="632"/>
      <c r="U901" s="632"/>
      <c r="V901" s="632"/>
      <c r="W901" s="632"/>
      <c r="X901" s="632"/>
      <c r="Y901" s="632"/>
      <c r="Z901" s="632"/>
      <c r="AA901" s="632"/>
      <c r="AB901" s="632"/>
      <c r="AC901" s="632"/>
      <c r="AD901" s="632"/>
      <c r="AE901" s="632"/>
      <c r="AF901" s="632"/>
      <c r="AG901" s="632"/>
      <c r="AH901" s="632"/>
      <c r="AI901" s="632"/>
      <c r="AJ901" s="630" t="s">
        <v>5188</v>
      </c>
    </row>
    <row r="902" spans="2:36" ht="30" hidden="1" x14ac:dyDescent="0.25">
      <c r="B902" s="602">
        <v>894</v>
      </c>
      <c r="C902" s="628" t="s">
        <v>5193</v>
      </c>
      <c r="D902" s="629" t="s">
        <v>6896</v>
      </c>
      <c r="E902" s="628" t="s">
        <v>5191</v>
      </c>
      <c r="F902" s="631" t="s">
        <v>3400</v>
      </c>
      <c r="G902" s="630">
        <v>1.96333</v>
      </c>
      <c r="H902" s="618"/>
      <c r="I902" s="630" t="s">
        <v>2820</v>
      </c>
      <c r="J902" s="632"/>
      <c r="K902" s="602"/>
      <c r="L902" s="601"/>
      <c r="M902" s="601"/>
      <c r="N902" s="601"/>
      <c r="O902" s="616"/>
      <c r="P902" s="632"/>
      <c r="Q902" s="632"/>
      <c r="R902" s="632"/>
      <c r="S902" s="632"/>
      <c r="T902" s="632"/>
      <c r="U902" s="632"/>
      <c r="V902" s="632"/>
      <c r="W902" s="632"/>
      <c r="X902" s="632"/>
      <c r="Y902" s="632"/>
      <c r="Z902" s="632"/>
      <c r="AA902" s="632"/>
      <c r="AB902" s="632"/>
      <c r="AC902" s="632"/>
      <c r="AD902" s="632"/>
      <c r="AE902" s="632"/>
      <c r="AF902" s="632"/>
      <c r="AG902" s="632"/>
      <c r="AH902" s="632"/>
      <c r="AI902" s="632"/>
      <c r="AJ902" s="630" t="s">
        <v>5194</v>
      </c>
    </row>
    <row r="903" spans="2:36" hidden="1" x14ac:dyDescent="0.25">
      <c r="B903" s="602">
        <v>895</v>
      </c>
      <c r="C903" s="628" t="s">
        <v>5199</v>
      </c>
      <c r="D903" s="629" t="s">
        <v>6897</v>
      </c>
      <c r="E903" s="628" t="s">
        <v>5197</v>
      </c>
      <c r="F903" s="631" t="s">
        <v>3400</v>
      </c>
      <c r="G903" s="630">
        <v>2.2000000000000002</v>
      </c>
      <c r="H903" s="618"/>
      <c r="I903" s="630" t="s">
        <v>2776</v>
      </c>
      <c r="J903" s="632"/>
      <c r="K903" s="602"/>
      <c r="L903" s="601"/>
      <c r="M903" s="601"/>
      <c r="N903" s="601"/>
      <c r="O903" s="616"/>
      <c r="P903" s="632"/>
      <c r="Q903" s="632"/>
      <c r="R903" s="632"/>
      <c r="S903" s="632"/>
      <c r="T903" s="632"/>
      <c r="U903" s="632"/>
      <c r="V903" s="632"/>
      <c r="W903" s="632"/>
      <c r="X903" s="632"/>
      <c r="Y903" s="632"/>
      <c r="Z903" s="632"/>
      <c r="AA903" s="632"/>
      <c r="AB903" s="632"/>
      <c r="AC903" s="632"/>
      <c r="AD903" s="632"/>
      <c r="AE903" s="632"/>
      <c r="AF903" s="632"/>
      <c r="AG903" s="632"/>
      <c r="AH903" s="632"/>
      <c r="AI903" s="632"/>
      <c r="AJ903" s="630" t="s">
        <v>5200</v>
      </c>
    </row>
    <row r="904" spans="2:36" hidden="1" x14ac:dyDescent="0.25">
      <c r="B904" s="602">
        <v>896</v>
      </c>
      <c r="C904" s="628" t="s">
        <v>5205</v>
      </c>
      <c r="D904" s="629" t="s">
        <v>6898</v>
      </c>
      <c r="E904" s="628" t="s">
        <v>5203</v>
      </c>
      <c r="F904" s="631" t="s">
        <v>3400</v>
      </c>
      <c r="G904" s="630">
        <v>19.36</v>
      </c>
      <c r="H904" s="618"/>
      <c r="I904" s="630" t="s">
        <v>2776</v>
      </c>
      <c r="J904" s="632"/>
      <c r="K904" s="602"/>
      <c r="L904" s="601"/>
      <c r="M904" s="601"/>
      <c r="N904" s="601"/>
      <c r="O904" s="616"/>
      <c r="P904" s="632"/>
      <c r="Q904" s="632"/>
      <c r="R904" s="632"/>
      <c r="S904" s="632"/>
      <c r="T904" s="632"/>
      <c r="U904" s="632"/>
      <c r="V904" s="632"/>
      <c r="W904" s="632"/>
      <c r="X904" s="632"/>
      <c r="Y904" s="632"/>
      <c r="Z904" s="632"/>
      <c r="AA904" s="632"/>
      <c r="AB904" s="632"/>
      <c r="AC904" s="632"/>
      <c r="AD904" s="632"/>
      <c r="AE904" s="632"/>
      <c r="AF904" s="632"/>
      <c r="AG904" s="632"/>
      <c r="AH904" s="632"/>
      <c r="AI904" s="632"/>
      <c r="AJ904" s="630" t="s">
        <v>5206</v>
      </c>
    </row>
    <row r="905" spans="2:36" ht="30" hidden="1" x14ac:dyDescent="0.25">
      <c r="B905" s="602">
        <v>897</v>
      </c>
      <c r="C905" s="628" t="s">
        <v>5211</v>
      </c>
      <c r="D905" s="629" t="s">
        <v>6899</v>
      </c>
      <c r="E905" s="628" t="s">
        <v>5209</v>
      </c>
      <c r="F905" s="631" t="s">
        <v>3400</v>
      </c>
      <c r="G905" s="630">
        <v>3.61</v>
      </c>
      <c r="H905" s="618"/>
      <c r="I905" s="630" t="s">
        <v>2820</v>
      </c>
      <c r="J905" s="632"/>
      <c r="K905" s="602"/>
      <c r="L905" s="601"/>
      <c r="M905" s="601"/>
      <c r="N905" s="601"/>
      <c r="O905" s="616"/>
      <c r="P905" s="632"/>
      <c r="Q905" s="632"/>
      <c r="R905" s="632"/>
      <c r="S905" s="632"/>
      <c r="T905" s="632"/>
      <c r="U905" s="632"/>
      <c r="V905" s="632"/>
      <c r="W905" s="632"/>
      <c r="X905" s="632"/>
      <c r="Y905" s="632"/>
      <c r="Z905" s="632"/>
      <c r="AA905" s="632"/>
      <c r="AB905" s="632"/>
      <c r="AC905" s="632"/>
      <c r="AD905" s="632"/>
      <c r="AE905" s="632"/>
      <c r="AF905" s="632"/>
      <c r="AG905" s="632"/>
      <c r="AH905" s="632"/>
      <c r="AI905" s="632"/>
      <c r="AJ905" s="630" t="s">
        <v>5212</v>
      </c>
    </row>
    <row r="906" spans="2:36" ht="30" hidden="1" x14ac:dyDescent="0.25">
      <c r="B906" s="602">
        <v>898</v>
      </c>
      <c r="C906" s="628" t="s">
        <v>5217</v>
      </c>
      <c r="D906" s="629" t="s">
        <v>6900</v>
      </c>
      <c r="E906" s="628" t="s">
        <v>5215</v>
      </c>
      <c r="F906" s="631" t="s">
        <v>3400</v>
      </c>
      <c r="G906" s="630">
        <v>10.130000000000001</v>
      </c>
      <c r="H906" s="618"/>
      <c r="I906" s="630" t="s">
        <v>2812</v>
      </c>
      <c r="J906" s="632"/>
      <c r="K906" s="602"/>
      <c r="L906" s="601"/>
      <c r="M906" s="601"/>
      <c r="N906" s="601"/>
      <c r="O906" s="616"/>
      <c r="P906" s="632"/>
      <c r="Q906" s="632"/>
      <c r="R906" s="632"/>
      <c r="S906" s="632"/>
      <c r="T906" s="632"/>
      <c r="U906" s="632"/>
      <c r="V906" s="632"/>
      <c r="W906" s="632"/>
      <c r="X906" s="632"/>
      <c r="Y906" s="632"/>
      <c r="Z906" s="632"/>
      <c r="AA906" s="632"/>
      <c r="AB906" s="632"/>
      <c r="AC906" s="632"/>
      <c r="AD906" s="632"/>
      <c r="AE906" s="632"/>
      <c r="AF906" s="632"/>
      <c r="AG906" s="632"/>
      <c r="AH906" s="632"/>
      <c r="AI906" s="632"/>
      <c r="AJ906" s="630" t="s">
        <v>5218</v>
      </c>
    </row>
    <row r="907" spans="2:36" ht="30" hidden="1" x14ac:dyDescent="0.25">
      <c r="B907" s="602">
        <v>899</v>
      </c>
      <c r="C907" s="628" t="s">
        <v>5223</v>
      </c>
      <c r="D907" s="629" t="s">
        <v>6901</v>
      </c>
      <c r="E907" s="628" t="s">
        <v>5221</v>
      </c>
      <c r="F907" s="631" t="s">
        <v>3400</v>
      </c>
      <c r="G907" s="630">
        <v>6.75</v>
      </c>
      <c r="H907" s="618"/>
      <c r="I907" s="630" t="s">
        <v>2902</v>
      </c>
      <c r="J907" s="632"/>
      <c r="K907" s="602"/>
      <c r="L907" s="601"/>
      <c r="M907" s="601"/>
      <c r="N907" s="601"/>
      <c r="O907" s="616"/>
      <c r="P907" s="632"/>
      <c r="Q907" s="632"/>
      <c r="R907" s="632"/>
      <c r="S907" s="632"/>
      <c r="T907" s="632"/>
      <c r="U907" s="632"/>
      <c r="V907" s="632"/>
      <c r="W907" s="632"/>
      <c r="X907" s="632"/>
      <c r="Y907" s="632"/>
      <c r="Z907" s="632"/>
      <c r="AA907" s="632"/>
      <c r="AB907" s="632"/>
      <c r="AC907" s="632"/>
      <c r="AD907" s="632"/>
      <c r="AE907" s="632"/>
      <c r="AF907" s="632"/>
      <c r="AG907" s="632"/>
      <c r="AH907" s="632"/>
      <c r="AI907" s="632"/>
      <c r="AJ907" s="630" t="s">
        <v>5224</v>
      </c>
    </row>
    <row r="908" spans="2:36" ht="45" hidden="1" x14ac:dyDescent="0.25">
      <c r="B908" s="602">
        <v>900</v>
      </c>
      <c r="C908" s="628" t="s">
        <v>5229</v>
      </c>
      <c r="D908" s="629" t="s">
        <v>6902</v>
      </c>
      <c r="E908" s="628" t="s">
        <v>5227</v>
      </c>
      <c r="F908" s="631" t="s">
        <v>3400</v>
      </c>
      <c r="G908" s="630">
        <v>2.2000000000000002</v>
      </c>
      <c r="H908" s="618"/>
      <c r="I908" s="630" t="s">
        <v>2804</v>
      </c>
      <c r="J908" s="632"/>
      <c r="K908" s="602"/>
      <c r="L908" s="601"/>
      <c r="M908" s="601"/>
      <c r="N908" s="601"/>
      <c r="O908" s="616"/>
      <c r="P908" s="632"/>
      <c r="Q908" s="632"/>
      <c r="R908" s="632"/>
      <c r="S908" s="632"/>
      <c r="T908" s="632"/>
      <c r="U908" s="632"/>
      <c r="V908" s="632"/>
      <c r="W908" s="632"/>
      <c r="X908" s="632"/>
      <c r="Y908" s="632"/>
      <c r="Z908" s="632"/>
      <c r="AA908" s="632"/>
      <c r="AB908" s="632"/>
      <c r="AC908" s="632"/>
      <c r="AD908" s="632"/>
      <c r="AE908" s="632"/>
      <c r="AF908" s="632"/>
      <c r="AG908" s="632"/>
      <c r="AH908" s="632"/>
      <c r="AI908" s="632"/>
      <c r="AJ908" s="630" t="s">
        <v>5230</v>
      </c>
    </row>
    <row r="909" spans="2:36" ht="45" hidden="1" x14ac:dyDescent="0.25">
      <c r="B909" s="602">
        <v>901</v>
      </c>
      <c r="C909" s="628" t="s">
        <v>5235</v>
      </c>
      <c r="D909" s="629" t="s">
        <v>6903</v>
      </c>
      <c r="E909" s="628" t="s">
        <v>5233</v>
      </c>
      <c r="F909" s="631" t="s">
        <v>3400</v>
      </c>
      <c r="G909" s="630">
        <v>1.71</v>
      </c>
      <c r="H909" s="618"/>
      <c r="I909" s="630" t="s">
        <v>5239</v>
      </c>
      <c r="J909" s="632"/>
      <c r="K909" s="602"/>
      <c r="L909" s="601"/>
      <c r="M909" s="601"/>
      <c r="N909" s="601"/>
      <c r="O909" s="616"/>
      <c r="P909" s="632"/>
      <c r="Q909" s="632"/>
      <c r="R909" s="632"/>
      <c r="S909" s="632"/>
      <c r="T909" s="632"/>
      <c r="U909" s="632"/>
      <c r="V909" s="632"/>
      <c r="W909" s="632"/>
      <c r="X909" s="632"/>
      <c r="Y909" s="632"/>
      <c r="Z909" s="632"/>
      <c r="AA909" s="632"/>
      <c r="AB909" s="632"/>
      <c r="AC909" s="632"/>
      <c r="AD909" s="632"/>
      <c r="AE909" s="632"/>
      <c r="AF909" s="632"/>
      <c r="AG909" s="632"/>
      <c r="AH909" s="632"/>
      <c r="AI909" s="632"/>
      <c r="AJ909" s="630" t="s">
        <v>5236</v>
      </c>
    </row>
    <row r="910" spans="2:36" ht="30" hidden="1" x14ac:dyDescent="0.25">
      <c r="B910" s="602">
        <v>902</v>
      </c>
      <c r="C910" s="628" t="s">
        <v>5242</v>
      </c>
      <c r="D910" s="629" t="s">
        <v>6904</v>
      </c>
      <c r="E910" s="628" t="s">
        <v>5240</v>
      </c>
      <c r="F910" s="631" t="s">
        <v>3400</v>
      </c>
      <c r="G910" s="630">
        <v>9.9600000000000009</v>
      </c>
      <c r="H910" s="618"/>
      <c r="I910" s="630" t="s">
        <v>2812</v>
      </c>
      <c r="J910" s="632"/>
      <c r="K910" s="602"/>
      <c r="L910" s="601"/>
      <c r="M910" s="601"/>
      <c r="N910" s="601"/>
      <c r="O910" s="616"/>
      <c r="P910" s="632"/>
      <c r="Q910" s="632"/>
      <c r="R910" s="632"/>
      <c r="S910" s="632"/>
      <c r="T910" s="632"/>
      <c r="U910" s="632"/>
      <c r="V910" s="632"/>
      <c r="W910" s="632"/>
      <c r="X910" s="632"/>
      <c r="Y910" s="632"/>
      <c r="Z910" s="632"/>
      <c r="AA910" s="632"/>
      <c r="AB910" s="632"/>
      <c r="AC910" s="632"/>
      <c r="AD910" s="632"/>
      <c r="AE910" s="632"/>
      <c r="AF910" s="632"/>
      <c r="AG910" s="632"/>
      <c r="AH910" s="632"/>
      <c r="AI910" s="632"/>
      <c r="AJ910" s="630" t="s">
        <v>5243</v>
      </c>
    </row>
    <row r="911" spans="2:36" ht="30" hidden="1" x14ac:dyDescent="0.25">
      <c r="B911" s="602">
        <v>903</v>
      </c>
      <c r="C911" s="628" t="s">
        <v>5248</v>
      </c>
      <c r="D911" s="629" t="s">
        <v>6905</v>
      </c>
      <c r="E911" s="628" t="s">
        <v>5246</v>
      </c>
      <c r="F911" s="631" t="s">
        <v>3400</v>
      </c>
      <c r="G911" s="630">
        <v>9.9</v>
      </c>
      <c r="H911" s="618"/>
      <c r="I911" s="630" t="s">
        <v>3727</v>
      </c>
      <c r="J911" s="632"/>
      <c r="K911" s="602"/>
      <c r="L911" s="601"/>
      <c r="M911" s="601"/>
      <c r="N911" s="601"/>
      <c r="O911" s="616"/>
      <c r="P911" s="632"/>
      <c r="Q911" s="632"/>
      <c r="R911" s="632"/>
      <c r="S911" s="632"/>
      <c r="T911" s="632"/>
      <c r="U911" s="632"/>
      <c r="V911" s="632"/>
      <c r="W911" s="632"/>
      <c r="X911" s="632"/>
      <c r="Y911" s="632"/>
      <c r="Z911" s="632"/>
      <c r="AA911" s="632"/>
      <c r="AB911" s="632"/>
      <c r="AC911" s="632"/>
      <c r="AD911" s="632"/>
      <c r="AE911" s="632"/>
      <c r="AF911" s="632"/>
      <c r="AG911" s="632"/>
      <c r="AH911" s="632"/>
      <c r="AI911" s="632"/>
      <c r="AJ911" s="630" t="s">
        <v>5249</v>
      </c>
    </row>
    <row r="912" spans="2:36" ht="30" hidden="1" x14ac:dyDescent="0.25">
      <c r="B912" s="602">
        <v>904</v>
      </c>
      <c r="C912" s="628" t="s">
        <v>5253</v>
      </c>
      <c r="D912" s="629" t="s">
        <v>6906</v>
      </c>
      <c r="E912" s="628" t="s">
        <v>5246</v>
      </c>
      <c r="F912" s="631" t="s">
        <v>3400</v>
      </c>
      <c r="G912" s="630">
        <v>5.32</v>
      </c>
      <c r="H912" s="618"/>
      <c r="I912" s="630" t="s">
        <v>2902</v>
      </c>
      <c r="J912" s="632"/>
      <c r="K912" s="602"/>
      <c r="L912" s="601"/>
      <c r="M912" s="601"/>
      <c r="N912" s="601"/>
      <c r="O912" s="616"/>
      <c r="P912" s="632"/>
      <c r="Q912" s="632"/>
      <c r="R912" s="632"/>
      <c r="S912" s="632"/>
      <c r="T912" s="632"/>
      <c r="U912" s="632"/>
      <c r="V912" s="632"/>
      <c r="W912" s="632"/>
      <c r="X912" s="632"/>
      <c r="Y912" s="632"/>
      <c r="Z912" s="632"/>
      <c r="AA912" s="632"/>
      <c r="AB912" s="632"/>
      <c r="AC912" s="632"/>
      <c r="AD912" s="632"/>
      <c r="AE912" s="632"/>
      <c r="AF912" s="632"/>
      <c r="AG912" s="632"/>
      <c r="AH912" s="632"/>
      <c r="AI912" s="632"/>
      <c r="AJ912" s="630" t="s">
        <v>5254</v>
      </c>
    </row>
    <row r="913" spans="2:36" ht="30" hidden="1" x14ac:dyDescent="0.25">
      <c r="B913" s="602">
        <v>905</v>
      </c>
      <c r="C913" s="628" t="s">
        <v>5259</v>
      </c>
      <c r="D913" s="629" t="s">
        <v>6907</v>
      </c>
      <c r="E913" s="628" t="s">
        <v>5257</v>
      </c>
      <c r="F913" s="631" t="s">
        <v>3400</v>
      </c>
      <c r="G913" s="630">
        <v>6.6</v>
      </c>
      <c r="H913" s="618"/>
      <c r="I913" s="630" t="s">
        <v>5263</v>
      </c>
      <c r="J913" s="632"/>
      <c r="K913" s="602"/>
      <c r="L913" s="601"/>
      <c r="M913" s="601"/>
      <c r="N913" s="601"/>
      <c r="O913" s="616"/>
      <c r="P913" s="632"/>
      <c r="Q913" s="632"/>
      <c r="R913" s="632"/>
      <c r="S913" s="632"/>
      <c r="T913" s="632"/>
      <c r="U913" s="632"/>
      <c r="V913" s="632"/>
      <c r="W913" s="632"/>
      <c r="X913" s="632"/>
      <c r="Y913" s="632"/>
      <c r="Z913" s="632"/>
      <c r="AA913" s="632"/>
      <c r="AB913" s="632"/>
      <c r="AC913" s="632"/>
      <c r="AD913" s="632"/>
      <c r="AE913" s="632"/>
      <c r="AF913" s="632"/>
      <c r="AG913" s="632"/>
      <c r="AH913" s="632"/>
      <c r="AI913" s="632"/>
      <c r="AJ913" s="630" t="s">
        <v>5260</v>
      </c>
    </row>
    <row r="914" spans="2:36" ht="30" hidden="1" x14ac:dyDescent="0.25">
      <c r="B914" s="602">
        <v>906</v>
      </c>
      <c r="C914" s="628" t="s">
        <v>5266</v>
      </c>
      <c r="D914" s="629" t="s">
        <v>6908</v>
      </c>
      <c r="E914" s="628" t="s">
        <v>5264</v>
      </c>
      <c r="F914" s="631" t="s">
        <v>3400</v>
      </c>
      <c r="G914" s="630">
        <v>6.6</v>
      </c>
      <c r="H914" s="618"/>
      <c r="I914" s="630" t="s">
        <v>2862</v>
      </c>
      <c r="J914" s="632"/>
      <c r="K914" s="602"/>
      <c r="L914" s="601"/>
      <c r="M914" s="601"/>
      <c r="N914" s="601"/>
      <c r="O914" s="616"/>
      <c r="P914" s="632"/>
      <c r="Q914" s="632"/>
      <c r="R914" s="632"/>
      <c r="S914" s="632"/>
      <c r="T914" s="632"/>
      <c r="U914" s="632"/>
      <c r="V914" s="632"/>
      <c r="W914" s="632"/>
      <c r="X914" s="632"/>
      <c r="Y914" s="632"/>
      <c r="Z914" s="632"/>
      <c r="AA914" s="632"/>
      <c r="AB914" s="632"/>
      <c r="AC914" s="632"/>
      <c r="AD914" s="632"/>
      <c r="AE914" s="632"/>
      <c r="AF914" s="632"/>
      <c r="AG914" s="632"/>
      <c r="AH914" s="632"/>
      <c r="AI914" s="632"/>
      <c r="AJ914" s="630" t="s">
        <v>5267</v>
      </c>
    </row>
    <row r="915" spans="2:36" ht="30" hidden="1" x14ac:dyDescent="0.25">
      <c r="B915" s="602">
        <v>907</v>
      </c>
      <c r="C915" s="628" t="s">
        <v>5272</v>
      </c>
      <c r="D915" s="629" t="s">
        <v>6909</v>
      </c>
      <c r="E915" s="628" t="s">
        <v>5270</v>
      </c>
      <c r="F915" s="631" t="s">
        <v>3400</v>
      </c>
      <c r="G915" s="630">
        <v>6.4</v>
      </c>
      <c r="H915" s="618"/>
      <c r="I915" s="630" t="s">
        <v>2762</v>
      </c>
      <c r="J915" s="632"/>
      <c r="K915" s="602"/>
      <c r="L915" s="601"/>
      <c r="M915" s="601"/>
      <c r="N915" s="601"/>
      <c r="O915" s="616"/>
      <c r="P915" s="632"/>
      <c r="Q915" s="632"/>
      <c r="R915" s="632"/>
      <c r="S915" s="632"/>
      <c r="T915" s="632"/>
      <c r="U915" s="632"/>
      <c r="V915" s="632"/>
      <c r="W915" s="632"/>
      <c r="X915" s="632"/>
      <c r="Y915" s="632"/>
      <c r="Z915" s="632"/>
      <c r="AA915" s="632"/>
      <c r="AB915" s="632"/>
      <c r="AC915" s="632"/>
      <c r="AD915" s="632"/>
      <c r="AE915" s="632"/>
      <c r="AF915" s="632"/>
      <c r="AG915" s="632"/>
      <c r="AH915" s="632"/>
      <c r="AI915" s="632"/>
      <c r="AJ915" s="630" t="s">
        <v>5273</v>
      </c>
    </row>
    <row r="916" spans="2:36" ht="45" hidden="1" x14ac:dyDescent="0.25">
      <c r="B916" s="602">
        <v>908</v>
      </c>
      <c r="C916" s="628" t="s">
        <v>5278</v>
      </c>
      <c r="D916" s="629" t="s">
        <v>6910</v>
      </c>
      <c r="E916" s="628" t="s">
        <v>5276</v>
      </c>
      <c r="F916" s="631" t="s">
        <v>3400</v>
      </c>
      <c r="G916" s="630">
        <v>50</v>
      </c>
      <c r="H916" s="618"/>
      <c r="I916" s="630" t="s">
        <v>5282</v>
      </c>
      <c r="J916" s="632"/>
      <c r="K916" s="602"/>
      <c r="L916" s="601"/>
      <c r="M916" s="601"/>
      <c r="N916" s="601"/>
      <c r="O916" s="616"/>
      <c r="P916" s="632"/>
      <c r="Q916" s="632"/>
      <c r="R916" s="632"/>
      <c r="S916" s="632"/>
      <c r="T916" s="632"/>
      <c r="U916" s="632"/>
      <c r="V916" s="632"/>
      <c r="W916" s="632"/>
      <c r="X916" s="632"/>
      <c r="Y916" s="632"/>
      <c r="Z916" s="632"/>
      <c r="AA916" s="632"/>
      <c r="AB916" s="632"/>
      <c r="AC916" s="632"/>
      <c r="AD916" s="632"/>
      <c r="AE916" s="632"/>
      <c r="AF916" s="632"/>
      <c r="AG916" s="632"/>
      <c r="AH916" s="632"/>
      <c r="AI916" s="632"/>
      <c r="AJ916" s="630" t="s">
        <v>5279</v>
      </c>
    </row>
    <row r="917" spans="2:36" ht="30" hidden="1" x14ac:dyDescent="0.25">
      <c r="B917" s="602">
        <v>909</v>
      </c>
      <c r="C917" s="628" t="s">
        <v>5285</v>
      </c>
      <c r="D917" s="629" t="s">
        <v>6911</v>
      </c>
      <c r="E917" s="628" t="s">
        <v>5283</v>
      </c>
      <c r="F917" s="631" t="s">
        <v>3400</v>
      </c>
      <c r="G917" s="630">
        <v>8.8000000000000007</v>
      </c>
      <c r="H917" s="618"/>
      <c r="I917" s="630" t="s">
        <v>3490</v>
      </c>
      <c r="J917" s="632"/>
      <c r="K917" s="602"/>
      <c r="L917" s="601"/>
      <c r="M917" s="601"/>
      <c r="N917" s="601"/>
      <c r="O917" s="616"/>
      <c r="P917" s="632"/>
      <c r="Q917" s="632"/>
      <c r="R917" s="632"/>
      <c r="S917" s="632"/>
      <c r="T917" s="632"/>
      <c r="U917" s="632"/>
      <c r="V917" s="632"/>
      <c r="W917" s="632"/>
      <c r="X917" s="632"/>
      <c r="Y917" s="632"/>
      <c r="Z917" s="632"/>
      <c r="AA917" s="632"/>
      <c r="AB917" s="632"/>
      <c r="AC917" s="632"/>
      <c r="AD917" s="632"/>
      <c r="AE917" s="632"/>
      <c r="AF917" s="632"/>
      <c r="AG917" s="632"/>
      <c r="AH917" s="632"/>
      <c r="AI917" s="632"/>
      <c r="AJ917" s="630" t="s">
        <v>5286</v>
      </c>
    </row>
    <row r="918" spans="2:36" hidden="1" x14ac:dyDescent="0.25">
      <c r="B918" s="602">
        <v>910</v>
      </c>
      <c r="C918" s="628" t="s">
        <v>5291</v>
      </c>
      <c r="D918" s="629" t="s">
        <v>6912</v>
      </c>
      <c r="E918" s="628" t="s">
        <v>5289</v>
      </c>
      <c r="F918" s="631" t="s">
        <v>3400</v>
      </c>
      <c r="G918" s="630">
        <v>10.56</v>
      </c>
      <c r="H918" s="618"/>
      <c r="I918" s="630" t="s">
        <v>2776</v>
      </c>
      <c r="J918" s="632"/>
      <c r="K918" s="602"/>
      <c r="L918" s="601"/>
      <c r="M918" s="601"/>
      <c r="N918" s="601"/>
      <c r="O918" s="616"/>
      <c r="P918" s="632"/>
      <c r="Q918" s="632"/>
      <c r="R918" s="632"/>
      <c r="S918" s="632"/>
      <c r="T918" s="632"/>
      <c r="U918" s="632"/>
      <c r="V918" s="632"/>
      <c r="W918" s="632"/>
      <c r="X918" s="632"/>
      <c r="Y918" s="632"/>
      <c r="Z918" s="632"/>
      <c r="AA918" s="632"/>
      <c r="AB918" s="632"/>
      <c r="AC918" s="632"/>
      <c r="AD918" s="632"/>
      <c r="AE918" s="632"/>
      <c r="AF918" s="632"/>
      <c r="AG918" s="632"/>
      <c r="AH918" s="632"/>
      <c r="AI918" s="632"/>
      <c r="AJ918" s="630" t="s">
        <v>5292</v>
      </c>
    </row>
    <row r="919" spans="2:36" hidden="1" x14ac:dyDescent="0.25">
      <c r="B919" s="602">
        <v>911</v>
      </c>
      <c r="C919" s="628" t="s">
        <v>5297</v>
      </c>
      <c r="D919" s="629" t="s">
        <v>6913</v>
      </c>
      <c r="E919" s="628" t="s">
        <v>5295</v>
      </c>
      <c r="F919" s="631" t="s">
        <v>3400</v>
      </c>
      <c r="G919" s="630">
        <v>16</v>
      </c>
      <c r="H919" s="618"/>
      <c r="I919" s="630" t="s">
        <v>2786</v>
      </c>
      <c r="J919" s="632"/>
      <c r="K919" s="602"/>
      <c r="L919" s="601"/>
      <c r="M919" s="601"/>
      <c r="N919" s="601"/>
      <c r="O919" s="616"/>
      <c r="P919" s="632"/>
      <c r="Q919" s="632"/>
      <c r="R919" s="632"/>
      <c r="S919" s="632"/>
      <c r="T919" s="632"/>
      <c r="U919" s="632"/>
      <c r="V919" s="632"/>
      <c r="W919" s="632"/>
      <c r="X919" s="632"/>
      <c r="Y919" s="632"/>
      <c r="Z919" s="632"/>
      <c r="AA919" s="632"/>
      <c r="AB919" s="632"/>
      <c r="AC919" s="632"/>
      <c r="AD919" s="632"/>
      <c r="AE919" s="632"/>
      <c r="AF919" s="632"/>
      <c r="AG919" s="632"/>
      <c r="AH919" s="632"/>
      <c r="AI919" s="632"/>
      <c r="AJ919" s="630" t="s">
        <v>5298</v>
      </c>
    </row>
    <row r="920" spans="2:36" ht="30" hidden="1" x14ac:dyDescent="0.25">
      <c r="B920" s="602">
        <v>912</v>
      </c>
      <c r="C920" s="628" t="s">
        <v>5303</v>
      </c>
      <c r="D920" s="629" t="s">
        <v>6914</v>
      </c>
      <c r="E920" s="628" t="s">
        <v>5301</v>
      </c>
      <c r="F920" s="631" t="s">
        <v>3400</v>
      </c>
      <c r="G920" s="630">
        <v>8</v>
      </c>
      <c r="H920" s="618"/>
      <c r="I920" s="630" t="s">
        <v>2786</v>
      </c>
      <c r="J920" s="632"/>
      <c r="K920" s="602"/>
      <c r="L920" s="601"/>
      <c r="M920" s="601"/>
      <c r="N920" s="601"/>
      <c r="O920" s="616"/>
      <c r="P920" s="632"/>
      <c r="Q920" s="632"/>
      <c r="R920" s="632"/>
      <c r="S920" s="632"/>
      <c r="T920" s="632"/>
      <c r="U920" s="632"/>
      <c r="V920" s="632"/>
      <c r="W920" s="632"/>
      <c r="X920" s="632"/>
      <c r="Y920" s="632"/>
      <c r="Z920" s="632"/>
      <c r="AA920" s="632"/>
      <c r="AB920" s="632"/>
      <c r="AC920" s="632"/>
      <c r="AD920" s="632"/>
      <c r="AE920" s="632"/>
      <c r="AF920" s="632"/>
      <c r="AG920" s="632"/>
      <c r="AH920" s="632"/>
      <c r="AI920" s="632"/>
      <c r="AJ920" s="630" t="s">
        <v>5304</v>
      </c>
    </row>
    <row r="921" spans="2:36" ht="30" hidden="1" x14ac:dyDescent="0.25">
      <c r="B921" s="602">
        <v>913</v>
      </c>
      <c r="C921" s="628" t="s">
        <v>4413</v>
      </c>
      <c r="D921" s="629" t="s">
        <v>6768</v>
      </c>
      <c r="E921" s="628" t="s">
        <v>5307</v>
      </c>
      <c r="F921" s="631" t="s">
        <v>3400</v>
      </c>
      <c r="G921" s="630">
        <v>9.18</v>
      </c>
      <c r="H921" s="618"/>
      <c r="I921" s="630" t="s">
        <v>2786</v>
      </c>
      <c r="J921" s="632"/>
      <c r="K921" s="602"/>
      <c r="L921" s="601"/>
      <c r="M921" s="601"/>
      <c r="N921" s="601"/>
      <c r="O921" s="616"/>
      <c r="P921" s="632"/>
      <c r="Q921" s="632"/>
      <c r="R921" s="632"/>
      <c r="S921" s="632"/>
      <c r="T921" s="632"/>
      <c r="U921" s="632"/>
      <c r="V921" s="632"/>
      <c r="W921" s="632"/>
      <c r="X921" s="632"/>
      <c r="Y921" s="632"/>
      <c r="Z921" s="632"/>
      <c r="AA921" s="632"/>
      <c r="AB921" s="632"/>
      <c r="AC921" s="632"/>
      <c r="AD921" s="632"/>
      <c r="AE921" s="632"/>
      <c r="AF921" s="632"/>
      <c r="AG921" s="632"/>
      <c r="AH921" s="632"/>
      <c r="AI921" s="632"/>
      <c r="AJ921" s="630" t="s">
        <v>4414</v>
      </c>
    </row>
    <row r="922" spans="2:36" ht="30" hidden="1" x14ac:dyDescent="0.25">
      <c r="B922" s="602">
        <v>914</v>
      </c>
      <c r="C922" s="628" t="s">
        <v>5310</v>
      </c>
      <c r="D922" s="629" t="s">
        <v>6915</v>
      </c>
      <c r="E922" s="628" t="s">
        <v>5307</v>
      </c>
      <c r="F922" s="631" t="s">
        <v>3400</v>
      </c>
      <c r="G922" s="630">
        <v>26.25</v>
      </c>
      <c r="H922" s="618"/>
      <c r="I922" s="630" t="s">
        <v>2820</v>
      </c>
      <c r="J922" s="632"/>
      <c r="K922" s="602"/>
      <c r="L922" s="601"/>
      <c r="M922" s="601"/>
      <c r="N922" s="601"/>
      <c r="O922" s="616"/>
      <c r="P922" s="632"/>
      <c r="Q922" s="632"/>
      <c r="R922" s="632"/>
      <c r="S922" s="632"/>
      <c r="T922" s="632"/>
      <c r="U922" s="632"/>
      <c r="V922" s="632"/>
      <c r="W922" s="632"/>
      <c r="X922" s="632"/>
      <c r="Y922" s="632"/>
      <c r="Z922" s="632"/>
      <c r="AA922" s="632"/>
      <c r="AB922" s="632"/>
      <c r="AC922" s="632"/>
      <c r="AD922" s="632"/>
      <c r="AE922" s="632"/>
      <c r="AF922" s="632"/>
      <c r="AG922" s="632"/>
      <c r="AH922" s="632"/>
      <c r="AI922" s="632"/>
      <c r="AJ922" s="630" t="s">
        <v>5311</v>
      </c>
    </row>
    <row r="923" spans="2:36" ht="30" hidden="1" x14ac:dyDescent="0.25">
      <c r="B923" s="602">
        <v>915</v>
      </c>
      <c r="C923" s="628" t="s">
        <v>5315</v>
      </c>
      <c r="D923" s="629" t="s">
        <v>6916</v>
      </c>
      <c r="E923" s="628" t="s">
        <v>5307</v>
      </c>
      <c r="F923" s="631" t="s">
        <v>3400</v>
      </c>
      <c r="G923" s="630">
        <v>12.1</v>
      </c>
      <c r="H923" s="618"/>
      <c r="I923" s="630" t="s">
        <v>2820</v>
      </c>
      <c r="J923" s="632"/>
      <c r="K923" s="602"/>
      <c r="L923" s="601"/>
      <c r="M923" s="601"/>
      <c r="N923" s="601"/>
      <c r="O923" s="616"/>
      <c r="P923" s="632"/>
      <c r="Q923" s="632"/>
      <c r="R923" s="632"/>
      <c r="S923" s="632"/>
      <c r="T923" s="632"/>
      <c r="U923" s="632"/>
      <c r="V923" s="632"/>
      <c r="W923" s="632"/>
      <c r="X923" s="632"/>
      <c r="Y923" s="632"/>
      <c r="Z923" s="632"/>
      <c r="AA923" s="632"/>
      <c r="AB923" s="632"/>
      <c r="AC923" s="632"/>
      <c r="AD923" s="632"/>
      <c r="AE923" s="632"/>
      <c r="AF923" s="632"/>
      <c r="AG923" s="632"/>
      <c r="AH923" s="632"/>
      <c r="AI923" s="632"/>
      <c r="AJ923" s="630" t="s">
        <v>5316</v>
      </c>
    </row>
    <row r="924" spans="2:36" ht="30" hidden="1" x14ac:dyDescent="0.25">
      <c r="B924" s="602">
        <v>916</v>
      </c>
      <c r="C924" s="628" t="s">
        <v>5248</v>
      </c>
      <c r="D924" s="629" t="s">
        <v>6905</v>
      </c>
      <c r="E924" s="628" t="s">
        <v>5319</v>
      </c>
      <c r="F924" s="631" t="s">
        <v>3400</v>
      </c>
      <c r="G924" s="630">
        <v>9.9</v>
      </c>
      <c r="H924" s="618"/>
      <c r="I924" s="630" t="s">
        <v>3727</v>
      </c>
      <c r="J924" s="632"/>
      <c r="K924" s="602"/>
      <c r="L924" s="601"/>
      <c r="M924" s="601"/>
      <c r="N924" s="601"/>
      <c r="O924" s="616"/>
      <c r="P924" s="632"/>
      <c r="Q924" s="632"/>
      <c r="R924" s="632"/>
      <c r="S924" s="632"/>
      <c r="T924" s="632"/>
      <c r="U924" s="632"/>
      <c r="V924" s="632"/>
      <c r="W924" s="632"/>
      <c r="X924" s="632"/>
      <c r="Y924" s="632"/>
      <c r="Z924" s="632"/>
      <c r="AA924" s="632"/>
      <c r="AB924" s="632"/>
      <c r="AC924" s="632"/>
      <c r="AD924" s="632"/>
      <c r="AE924" s="632"/>
      <c r="AF924" s="632"/>
      <c r="AG924" s="632"/>
      <c r="AH924" s="632"/>
      <c r="AI924" s="632"/>
      <c r="AJ924" s="630" t="s">
        <v>5249</v>
      </c>
    </row>
    <row r="925" spans="2:36" ht="30" hidden="1" x14ac:dyDescent="0.25">
      <c r="B925" s="602">
        <v>917</v>
      </c>
      <c r="C925" s="628" t="s">
        <v>1218</v>
      </c>
      <c r="D925" s="629" t="s">
        <v>6917</v>
      </c>
      <c r="E925" s="628" t="s">
        <v>5321</v>
      </c>
      <c r="F925" s="631" t="s">
        <v>3400</v>
      </c>
      <c r="G925" s="630">
        <v>3.8</v>
      </c>
      <c r="H925" s="618"/>
      <c r="I925" s="630" t="s">
        <v>3364</v>
      </c>
      <c r="J925" s="632"/>
      <c r="K925" s="602"/>
      <c r="L925" s="601"/>
      <c r="M925" s="601"/>
      <c r="N925" s="601"/>
      <c r="O925" s="616"/>
      <c r="P925" s="632"/>
      <c r="Q925" s="632"/>
      <c r="R925" s="632"/>
      <c r="S925" s="632"/>
      <c r="T925" s="632"/>
      <c r="U925" s="632"/>
      <c r="V925" s="632"/>
      <c r="W925" s="632"/>
      <c r="X925" s="632"/>
      <c r="Y925" s="632"/>
      <c r="Z925" s="632"/>
      <c r="AA925" s="632"/>
      <c r="AB925" s="632"/>
      <c r="AC925" s="632"/>
      <c r="AD925" s="632"/>
      <c r="AE925" s="632"/>
      <c r="AF925" s="632"/>
      <c r="AG925" s="632"/>
      <c r="AH925" s="632"/>
      <c r="AI925" s="632"/>
      <c r="AJ925" s="630" t="s">
        <v>5323</v>
      </c>
    </row>
    <row r="926" spans="2:36" ht="30" hidden="1" x14ac:dyDescent="0.25">
      <c r="B926" s="602">
        <v>918</v>
      </c>
      <c r="C926" s="628" t="s">
        <v>5328</v>
      </c>
      <c r="D926" s="629" t="s">
        <v>6918</v>
      </c>
      <c r="E926" s="628" t="s">
        <v>5326</v>
      </c>
      <c r="F926" s="631" t="s">
        <v>3400</v>
      </c>
      <c r="G926" s="630">
        <v>4.4000000000000004</v>
      </c>
      <c r="H926" s="618"/>
      <c r="I926" s="630" t="s">
        <v>2820</v>
      </c>
      <c r="J926" s="632"/>
      <c r="K926" s="602"/>
      <c r="L926" s="601"/>
      <c r="M926" s="601"/>
      <c r="N926" s="601"/>
      <c r="O926" s="616"/>
      <c r="P926" s="632"/>
      <c r="Q926" s="632"/>
      <c r="R926" s="632"/>
      <c r="S926" s="632"/>
      <c r="T926" s="632"/>
      <c r="U926" s="632"/>
      <c r="V926" s="632"/>
      <c r="W926" s="632"/>
      <c r="X926" s="632"/>
      <c r="Y926" s="632"/>
      <c r="Z926" s="632"/>
      <c r="AA926" s="632"/>
      <c r="AB926" s="632"/>
      <c r="AC926" s="632"/>
      <c r="AD926" s="632"/>
      <c r="AE926" s="632"/>
      <c r="AF926" s="632"/>
      <c r="AG926" s="632"/>
      <c r="AH926" s="632"/>
      <c r="AI926" s="632"/>
      <c r="AJ926" s="630" t="s">
        <v>5329</v>
      </c>
    </row>
    <row r="927" spans="2:36" ht="30" hidden="1" x14ac:dyDescent="0.25">
      <c r="B927" s="602">
        <v>919</v>
      </c>
      <c r="C927" s="628" t="s">
        <v>4672</v>
      </c>
      <c r="D927" s="629" t="s">
        <v>6811</v>
      </c>
      <c r="E927" s="628" t="s">
        <v>5332</v>
      </c>
      <c r="F927" s="631" t="s">
        <v>3400</v>
      </c>
      <c r="G927" s="630">
        <v>6.1433299999999997</v>
      </c>
      <c r="H927" s="618"/>
      <c r="I927" s="630" t="s">
        <v>4676</v>
      </c>
      <c r="J927" s="632"/>
      <c r="K927" s="602"/>
      <c r="L927" s="601"/>
      <c r="M927" s="601"/>
      <c r="N927" s="601"/>
      <c r="O927" s="616"/>
      <c r="P927" s="632"/>
      <c r="Q927" s="632"/>
      <c r="R927" s="632"/>
      <c r="S927" s="632"/>
      <c r="T927" s="632"/>
      <c r="U927" s="632"/>
      <c r="V927" s="632"/>
      <c r="W927" s="632"/>
      <c r="X927" s="632"/>
      <c r="Y927" s="632"/>
      <c r="Z927" s="632"/>
      <c r="AA927" s="632"/>
      <c r="AB927" s="632"/>
      <c r="AC927" s="632"/>
      <c r="AD927" s="632"/>
      <c r="AE927" s="632"/>
      <c r="AF927" s="632"/>
      <c r="AG927" s="632"/>
      <c r="AH927" s="632"/>
      <c r="AI927" s="632"/>
      <c r="AJ927" s="630" t="s">
        <v>4673</v>
      </c>
    </row>
    <row r="928" spans="2:36" ht="30" hidden="1" x14ac:dyDescent="0.25">
      <c r="B928" s="602">
        <v>920</v>
      </c>
      <c r="C928" s="628" t="s">
        <v>5336</v>
      </c>
      <c r="D928" s="629" t="s">
        <v>6919</v>
      </c>
      <c r="E928" s="628" t="s">
        <v>5334</v>
      </c>
      <c r="F928" s="631" t="s">
        <v>3400</v>
      </c>
      <c r="G928" s="630">
        <v>1.58</v>
      </c>
      <c r="H928" s="618"/>
      <c r="I928" s="630" t="s">
        <v>2969</v>
      </c>
      <c r="J928" s="632"/>
      <c r="K928" s="602"/>
      <c r="L928" s="601"/>
      <c r="M928" s="601"/>
      <c r="N928" s="601"/>
      <c r="O928" s="616"/>
      <c r="P928" s="632"/>
      <c r="Q928" s="632"/>
      <c r="R928" s="632"/>
      <c r="S928" s="632"/>
      <c r="T928" s="632"/>
      <c r="U928" s="632"/>
      <c r="V928" s="632"/>
      <c r="W928" s="632"/>
      <c r="X928" s="632"/>
      <c r="Y928" s="632"/>
      <c r="Z928" s="632"/>
      <c r="AA928" s="632"/>
      <c r="AB928" s="632"/>
      <c r="AC928" s="632"/>
      <c r="AD928" s="632"/>
      <c r="AE928" s="632"/>
      <c r="AF928" s="632"/>
      <c r="AG928" s="632"/>
      <c r="AH928" s="632"/>
      <c r="AI928" s="632"/>
      <c r="AJ928" s="630" t="s">
        <v>5337</v>
      </c>
    </row>
    <row r="929" spans="2:36" ht="30" hidden="1" x14ac:dyDescent="0.25">
      <c r="B929" s="602">
        <v>921</v>
      </c>
      <c r="C929" s="628" t="s">
        <v>5342</v>
      </c>
      <c r="D929" s="629" t="s">
        <v>6920</v>
      </c>
      <c r="E929" s="628" t="s">
        <v>5340</v>
      </c>
      <c r="F929" s="631" t="s">
        <v>3400</v>
      </c>
      <c r="G929" s="630">
        <v>13.2</v>
      </c>
      <c r="H929" s="618"/>
      <c r="I929" s="630" t="s">
        <v>2812</v>
      </c>
      <c r="J929" s="632"/>
      <c r="K929" s="602"/>
      <c r="L929" s="601"/>
      <c r="M929" s="601"/>
      <c r="N929" s="601"/>
      <c r="O929" s="616"/>
      <c r="P929" s="632"/>
      <c r="Q929" s="632"/>
      <c r="R929" s="632"/>
      <c r="S929" s="632"/>
      <c r="T929" s="632"/>
      <c r="U929" s="632"/>
      <c r="V929" s="632"/>
      <c r="W929" s="632"/>
      <c r="X929" s="632"/>
      <c r="Y929" s="632"/>
      <c r="Z929" s="632"/>
      <c r="AA929" s="632"/>
      <c r="AB929" s="632"/>
      <c r="AC929" s="632"/>
      <c r="AD929" s="632"/>
      <c r="AE929" s="632"/>
      <c r="AF929" s="632"/>
      <c r="AG929" s="632"/>
      <c r="AH929" s="632"/>
      <c r="AI929" s="632"/>
      <c r="AJ929" s="630" t="s">
        <v>5343</v>
      </c>
    </row>
    <row r="930" spans="2:36" hidden="1" x14ac:dyDescent="0.25">
      <c r="B930" s="602">
        <v>922</v>
      </c>
      <c r="C930" s="628" t="s">
        <v>5348</v>
      </c>
      <c r="D930" s="629" t="s">
        <v>6921</v>
      </c>
      <c r="E930" s="628" t="s">
        <v>5346</v>
      </c>
      <c r="F930" s="631" t="s">
        <v>3400</v>
      </c>
      <c r="G930" s="630">
        <v>24</v>
      </c>
      <c r="H930" s="618"/>
      <c r="I930" s="630" t="s">
        <v>2786</v>
      </c>
      <c r="J930" s="632"/>
      <c r="K930" s="602"/>
      <c r="L930" s="601"/>
      <c r="M930" s="601"/>
      <c r="N930" s="601"/>
      <c r="O930" s="616"/>
      <c r="P930" s="632"/>
      <c r="Q930" s="632"/>
      <c r="R930" s="632"/>
      <c r="S930" s="632"/>
      <c r="T930" s="632"/>
      <c r="U930" s="632"/>
      <c r="V930" s="632"/>
      <c r="W930" s="632"/>
      <c r="X930" s="632"/>
      <c r="Y930" s="632"/>
      <c r="Z930" s="632"/>
      <c r="AA930" s="632"/>
      <c r="AB930" s="632"/>
      <c r="AC930" s="632"/>
      <c r="AD930" s="632"/>
      <c r="AE930" s="632"/>
      <c r="AF930" s="632"/>
      <c r="AG930" s="632"/>
      <c r="AH930" s="632"/>
      <c r="AI930" s="632"/>
      <c r="AJ930" s="630" t="s">
        <v>5349</v>
      </c>
    </row>
    <row r="931" spans="2:36" ht="30" hidden="1" x14ac:dyDescent="0.25">
      <c r="B931" s="602">
        <v>923</v>
      </c>
      <c r="C931" s="628" t="s">
        <v>5354</v>
      </c>
      <c r="D931" s="629" t="s">
        <v>6922</v>
      </c>
      <c r="E931" s="628" t="s">
        <v>5352</v>
      </c>
      <c r="F931" s="631" t="s">
        <v>3400</v>
      </c>
      <c r="G931" s="630">
        <v>36</v>
      </c>
      <c r="H931" s="618"/>
      <c r="I931" s="630" t="s">
        <v>2786</v>
      </c>
      <c r="J931" s="632"/>
      <c r="K931" s="602"/>
      <c r="L931" s="601"/>
      <c r="M931" s="601"/>
      <c r="N931" s="601"/>
      <c r="O931" s="616"/>
      <c r="P931" s="632"/>
      <c r="Q931" s="632"/>
      <c r="R931" s="632"/>
      <c r="S931" s="632"/>
      <c r="T931" s="632"/>
      <c r="U931" s="632"/>
      <c r="V931" s="632"/>
      <c r="W931" s="632"/>
      <c r="X931" s="632"/>
      <c r="Y931" s="632"/>
      <c r="Z931" s="632"/>
      <c r="AA931" s="632"/>
      <c r="AB931" s="632"/>
      <c r="AC931" s="632"/>
      <c r="AD931" s="632"/>
      <c r="AE931" s="632"/>
      <c r="AF931" s="632"/>
      <c r="AG931" s="632"/>
      <c r="AH931" s="632"/>
      <c r="AI931" s="632"/>
      <c r="AJ931" s="630" t="s">
        <v>5355</v>
      </c>
    </row>
    <row r="932" spans="2:36" ht="30" hidden="1" x14ac:dyDescent="0.25">
      <c r="B932" s="602">
        <v>924</v>
      </c>
      <c r="C932" s="628" t="s">
        <v>5359</v>
      </c>
      <c r="D932" s="629" t="s">
        <v>6923</v>
      </c>
      <c r="E932" s="628" t="s">
        <v>5352</v>
      </c>
      <c r="F932" s="631" t="s">
        <v>3400</v>
      </c>
      <c r="G932" s="630">
        <v>6.4</v>
      </c>
      <c r="H932" s="618"/>
      <c r="I932" s="630" t="s">
        <v>5363</v>
      </c>
      <c r="J932" s="632"/>
      <c r="K932" s="602"/>
      <c r="L932" s="601"/>
      <c r="M932" s="601"/>
      <c r="N932" s="601"/>
      <c r="O932" s="616"/>
      <c r="P932" s="632"/>
      <c r="Q932" s="632"/>
      <c r="R932" s="632"/>
      <c r="S932" s="632"/>
      <c r="T932" s="632"/>
      <c r="U932" s="632"/>
      <c r="V932" s="632"/>
      <c r="W932" s="632"/>
      <c r="X932" s="632"/>
      <c r="Y932" s="632"/>
      <c r="Z932" s="632"/>
      <c r="AA932" s="632"/>
      <c r="AB932" s="632"/>
      <c r="AC932" s="632"/>
      <c r="AD932" s="632"/>
      <c r="AE932" s="632"/>
      <c r="AF932" s="632"/>
      <c r="AG932" s="632"/>
      <c r="AH932" s="632"/>
      <c r="AI932" s="632"/>
      <c r="AJ932" s="630" t="s">
        <v>5360</v>
      </c>
    </row>
    <row r="933" spans="2:36" ht="30" hidden="1" x14ac:dyDescent="0.25">
      <c r="B933" s="602">
        <v>925</v>
      </c>
      <c r="C933" s="628" t="s">
        <v>5366</v>
      </c>
      <c r="D933" s="629" t="s">
        <v>6924</v>
      </c>
      <c r="E933" s="628" t="s">
        <v>5364</v>
      </c>
      <c r="F933" s="631" t="s">
        <v>3400</v>
      </c>
      <c r="G933" s="630">
        <v>3.38</v>
      </c>
      <c r="H933" s="618"/>
      <c r="I933" s="630" t="s">
        <v>2862</v>
      </c>
      <c r="J933" s="632"/>
      <c r="K933" s="602"/>
      <c r="L933" s="601"/>
      <c r="M933" s="601"/>
      <c r="N933" s="601"/>
      <c r="O933" s="616"/>
      <c r="P933" s="632"/>
      <c r="Q933" s="632"/>
      <c r="R933" s="632"/>
      <c r="S933" s="632"/>
      <c r="T933" s="632"/>
      <c r="U933" s="632"/>
      <c r="V933" s="632"/>
      <c r="W933" s="632"/>
      <c r="X933" s="632"/>
      <c r="Y933" s="632"/>
      <c r="Z933" s="632"/>
      <c r="AA933" s="632"/>
      <c r="AB933" s="632"/>
      <c r="AC933" s="632"/>
      <c r="AD933" s="632"/>
      <c r="AE933" s="632"/>
      <c r="AF933" s="632"/>
      <c r="AG933" s="632"/>
      <c r="AH933" s="632"/>
      <c r="AI933" s="632"/>
      <c r="AJ933" s="630" t="s">
        <v>5367</v>
      </c>
    </row>
    <row r="934" spans="2:36" ht="30" hidden="1" x14ac:dyDescent="0.25">
      <c r="B934" s="602">
        <v>926</v>
      </c>
      <c r="C934" s="628" t="s">
        <v>5372</v>
      </c>
      <c r="D934" s="629" t="s">
        <v>6925</v>
      </c>
      <c r="E934" s="628" t="s">
        <v>5370</v>
      </c>
      <c r="F934" s="631" t="s">
        <v>3400</v>
      </c>
      <c r="G934" s="630">
        <v>6.93</v>
      </c>
      <c r="H934" s="618"/>
      <c r="I934" s="630" t="s">
        <v>2812</v>
      </c>
      <c r="J934" s="632"/>
      <c r="K934" s="602"/>
      <c r="L934" s="601"/>
      <c r="M934" s="601"/>
      <c r="N934" s="601"/>
      <c r="O934" s="616"/>
      <c r="P934" s="632"/>
      <c r="Q934" s="632"/>
      <c r="R934" s="632"/>
      <c r="S934" s="632"/>
      <c r="T934" s="632"/>
      <c r="U934" s="632"/>
      <c r="V934" s="632"/>
      <c r="W934" s="632"/>
      <c r="X934" s="632"/>
      <c r="Y934" s="632"/>
      <c r="Z934" s="632"/>
      <c r="AA934" s="632"/>
      <c r="AB934" s="632"/>
      <c r="AC934" s="632"/>
      <c r="AD934" s="632"/>
      <c r="AE934" s="632"/>
      <c r="AF934" s="632"/>
      <c r="AG934" s="632"/>
      <c r="AH934" s="632"/>
      <c r="AI934" s="632"/>
      <c r="AJ934" s="630" t="s">
        <v>5373</v>
      </c>
    </row>
    <row r="935" spans="2:36" ht="30" hidden="1" x14ac:dyDescent="0.25">
      <c r="B935" s="602">
        <v>927</v>
      </c>
      <c r="C935" s="628" t="s">
        <v>5376</v>
      </c>
      <c r="D935" s="629" t="s">
        <v>6926</v>
      </c>
      <c r="E935" s="628" t="s">
        <v>5370</v>
      </c>
      <c r="F935" s="631" t="s">
        <v>3400</v>
      </c>
      <c r="G935" s="634"/>
      <c r="H935" s="618"/>
      <c r="I935" s="630" t="s">
        <v>2862</v>
      </c>
      <c r="J935" s="632"/>
      <c r="K935" s="602"/>
      <c r="L935" s="601"/>
      <c r="M935" s="601"/>
      <c r="N935" s="601"/>
      <c r="O935" s="616"/>
      <c r="P935" s="632"/>
      <c r="Q935" s="632"/>
      <c r="R935" s="632"/>
      <c r="S935" s="632"/>
      <c r="T935" s="632"/>
      <c r="U935" s="632"/>
      <c r="V935" s="632"/>
      <c r="W935" s="632"/>
      <c r="X935" s="632"/>
      <c r="Y935" s="632"/>
      <c r="Z935" s="632"/>
      <c r="AA935" s="632"/>
      <c r="AB935" s="632"/>
      <c r="AC935" s="632"/>
      <c r="AD935" s="632"/>
      <c r="AE935" s="632"/>
      <c r="AF935" s="632"/>
      <c r="AG935" s="632"/>
      <c r="AH935" s="632"/>
      <c r="AI935" s="632"/>
      <c r="AJ935" s="630" t="s">
        <v>5377</v>
      </c>
    </row>
    <row r="936" spans="2:36" ht="30" hidden="1" x14ac:dyDescent="0.25">
      <c r="B936" s="602">
        <v>928</v>
      </c>
      <c r="C936" s="628" t="s">
        <v>5382</v>
      </c>
      <c r="D936" s="629" t="s">
        <v>6927</v>
      </c>
      <c r="E936" s="628" t="s">
        <v>5380</v>
      </c>
      <c r="F936" s="631" t="s">
        <v>3400</v>
      </c>
      <c r="G936" s="630">
        <v>20.7</v>
      </c>
      <c r="H936" s="618"/>
      <c r="I936" s="630" t="s">
        <v>2812</v>
      </c>
      <c r="J936" s="632"/>
      <c r="K936" s="602"/>
      <c r="L936" s="601"/>
      <c r="M936" s="601"/>
      <c r="N936" s="601"/>
      <c r="O936" s="616"/>
      <c r="P936" s="632"/>
      <c r="Q936" s="632"/>
      <c r="R936" s="632"/>
      <c r="S936" s="632"/>
      <c r="T936" s="632"/>
      <c r="U936" s="632"/>
      <c r="V936" s="632"/>
      <c r="W936" s="632"/>
      <c r="X936" s="632"/>
      <c r="Y936" s="632"/>
      <c r="Z936" s="632"/>
      <c r="AA936" s="632"/>
      <c r="AB936" s="632"/>
      <c r="AC936" s="632"/>
      <c r="AD936" s="632"/>
      <c r="AE936" s="632"/>
      <c r="AF936" s="632"/>
      <c r="AG936" s="632"/>
      <c r="AH936" s="632"/>
      <c r="AI936" s="632"/>
      <c r="AJ936" s="630" t="s">
        <v>5383</v>
      </c>
    </row>
    <row r="937" spans="2:36" ht="30" hidden="1" x14ac:dyDescent="0.25">
      <c r="B937" s="602">
        <v>929</v>
      </c>
      <c r="C937" s="628" t="s">
        <v>5388</v>
      </c>
      <c r="D937" s="629" t="s">
        <v>6928</v>
      </c>
      <c r="E937" s="628" t="s">
        <v>5386</v>
      </c>
      <c r="F937" s="631" t="s">
        <v>3400</v>
      </c>
      <c r="G937" s="630">
        <v>13.5</v>
      </c>
      <c r="H937" s="618"/>
      <c r="I937" s="630" t="s">
        <v>2812</v>
      </c>
      <c r="J937" s="632"/>
      <c r="K937" s="602"/>
      <c r="L937" s="601"/>
      <c r="M937" s="601"/>
      <c r="N937" s="601"/>
      <c r="O937" s="616"/>
      <c r="P937" s="632"/>
      <c r="Q937" s="632"/>
      <c r="R937" s="632"/>
      <c r="S937" s="632"/>
      <c r="T937" s="632"/>
      <c r="U937" s="632"/>
      <c r="V937" s="632"/>
      <c r="W937" s="632"/>
      <c r="X937" s="632"/>
      <c r="Y937" s="632"/>
      <c r="Z937" s="632"/>
      <c r="AA937" s="632"/>
      <c r="AB937" s="632"/>
      <c r="AC937" s="632"/>
      <c r="AD937" s="632"/>
      <c r="AE937" s="632"/>
      <c r="AF937" s="632"/>
      <c r="AG937" s="632"/>
      <c r="AH937" s="632"/>
      <c r="AI937" s="632"/>
      <c r="AJ937" s="630" t="s">
        <v>5389</v>
      </c>
    </row>
    <row r="938" spans="2:36" ht="30" hidden="1" x14ac:dyDescent="0.25">
      <c r="B938" s="602">
        <v>930</v>
      </c>
      <c r="C938" s="628" t="s">
        <v>5394</v>
      </c>
      <c r="D938" s="629" t="s">
        <v>6929</v>
      </c>
      <c r="E938" s="628" t="s">
        <v>5392</v>
      </c>
      <c r="F938" s="631" t="s">
        <v>3400</v>
      </c>
      <c r="G938" s="630">
        <v>8.8000000000000007</v>
      </c>
      <c r="H938" s="618"/>
      <c r="I938" s="630" t="s">
        <v>5398</v>
      </c>
      <c r="J938" s="632"/>
      <c r="K938" s="602"/>
      <c r="L938" s="601"/>
      <c r="M938" s="601"/>
      <c r="N938" s="601"/>
      <c r="O938" s="616"/>
      <c r="P938" s="632"/>
      <c r="Q938" s="632"/>
      <c r="R938" s="632"/>
      <c r="S938" s="632"/>
      <c r="T938" s="632"/>
      <c r="U938" s="632"/>
      <c r="V938" s="632"/>
      <c r="W938" s="632"/>
      <c r="X938" s="632"/>
      <c r="Y938" s="632"/>
      <c r="Z938" s="632"/>
      <c r="AA938" s="632"/>
      <c r="AB938" s="632"/>
      <c r="AC938" s="632"/>
      <c r="AD938" s="632"/>
      <c r="AE938" s="632"/>
      <c r="AF938" s="632"/>
      <c r="AG938" s="632"/>
      <c r="AH938" s="632"/>
      <c r="AI938" s="632"/>
      <c r="AJ938" s="630" t="s">
        <v>5395</v>
      </c>
    </row>
    <row r="939" spans="2:36" ht="60" hidden="1" x14ac:dyDescent="0.25">
      <c r="B939" s="602">
        <v>931</v>
      </c>
      <c r="C939" s="628" t="s">
        <v>4202</v>
      </c>
      <c r="D939" s="629" t="s">
        <v>6734</v>
      </c>
      <c r="E939" s="628" t="s">
        <v>5399</v>
      </c>
      <c r="F939" s="631" t="s">
        <v>3400</v>
      </c>
      <c r="G939" s="630">
        <v>0.63017000000000001</v>
      </c>
      <c r="H939" s="618"/>
      <c r="I939" s="630" t="s">
        <v>4206</v>
      </c>
      <c r="J939" s="632"/>
      <c r="K939" s="602"/>
      <c r="L939" s="601"/>
      <c r="M939" s="601"/>
      <c r="N939" s="601"/>
      <c r="O939" s="616"/>
      <c r="P939" s="632"/>
      <c r="Q939" s="632"/>
      <c r="R939" s="632"/>
      <c r="S939" s="632"/>
      <c r="T939" s="632"/>
      <c r="U939" s="632"/>
      <c r="V939" s="632"/>
      <c r="W939" s="632"/>
      <c r="X939" s="632"/>
      <c r="Y939" s="632"/>
      <c r="Z939" s="632"/>
      <c r="AA939" s="632"/>
      <c r="AB939" s="632"/>
      <c r="AC939" s="632"/>
      <c r="AD939" s="632"/>
      <c r="AE939" s="632"/>
      <c r="AF939" s="632"/>
      <c r="AG939" s="632"/>
      <c r="AH939" s="632"/>
      <c r="AI939" s="632"/>
      <c r="AJ939" s="630" t="s">
        <v>4203</v>
      </c>
    </row>
    <row r="940" spans="2:36" ht="30" hidden="1" x14ac:dyDescent="0.25">
      <c r="B940" s="602">
        <v>932</v>
      </c>
      <c r="C940" s="628" t="s">
        <v>5403</v>
      </c>
      <c r="D940" s="629" t="s">
        <v>6930</v>
      </c>
      <c r="E940" s="628" t="s">
        <v>5401</v>
      </c>
      <c r="F940" s="631" t="s">
        <v>3400</v>
      </c>
      <c r="G940" s="630">
        <v>17</v>
      </c>
      <c r="H940" s="618"/>
      <c r="I940" s="630" t="s">
        <v>3516</v>
      </c>
      <c r="J940" s="632"/>
      <c r="K940" s="602"/>
      <c r="L940" s="601"/>
      <c r="M940" s="601"/>
      <c r="N940" s="601"/>
      <c r="O940" s="616"/>
      <c r="P940" s="632"/>
      <c r="Q940" s="632"/>
      <c r="R940" s="632"/>
      <c r="S940" s="632"/>
      <c r="T940" s="632"/>
      <c r="U940" s="632"/>
      <c r="V940" s="632"/>
      <c r="W940" s="632"/>
      <c r="X940" s="632"/>
      <c r="Y940" s="632"/>
      <c r="Z940" s="632"/>
      <c r="AA940" s="632"/>
      <c r="AB940" s="632"/>
      <c r="AC940" s="632"/>
      <c r="AD940" s="632"/>
      <c r="AE940" s="632"/>
      <c r="AF940" s="632"/>
      <c r="AG940" s="632"/>
      <c r="AH940" s="632"/>
      <c r="AI940" s="632"/>
      <c r="AJ940" s="630" t="s">
        <v>5404</v>
      </c>
    </row>
    <row r="941" spans="2:36" ht="60" hidden="1" x14ac:dyDescent="0.25">
      <c r="B941" s="602">
        <v>933</v>
      </c>
      <c r="C941" s="628" t="s">
        <v>2282</v>
      </c>
      <c r="D941" s="629" t="s">
        <v>6931</v>
      </c>
      <c r="E941" s="628" t="s">
        <v>5407</v>
      </c>
      <c r="F941" s="631" t="s">
        <v>3400</v>
      </c>
      <c r="G941" s="630">
        <v>0.50666999999999995</v>
      </c>
      <c r="H941" s="618"/>
      <c r="I941" s="630" t="s">
        <v>5412</v>
      </c>
      <c r="J941" s="632"/>
      <c r="K941" s="602"/>
      <c r="L941" s="601"/>
      <c r="M941" s="601"/>
      <c r="N941" s="601"/>
      <c r="O941" s="616"/>
      <c r="P941" s="632"/>
      <c r="Q941" s="632"/>
      <c r="R941" s="632"/>
      <c r="S941" s="632"/>
      <c r="T941" s="632"/>
      <c r="U941" s="632"/>
      <c r="V941" s="632"/>
      <c r="W941" s="632"/>
      <c r="X941" s="632"/>
      <c r="Y941" s="632"/>
      <c r="Z941" s="632"/>
      <c r="AA941" s="632"/>
      <c r="AB941" s="632"/>
      <c r="AC941" s="632"/>
      <c r="AD941" s="632"/>
      <c r="AE941" s="632"/>
      <c r="AF941" s="632"/>
      <c r="AG941" s="632"/>
      <c r="AH941" s="632"/>
      <c r="AI941" s="632"/>
      <c r="AJ941" s="630" t="s">
        <v>5409</v>
      </c>
    </row>
    <row r="942" spans="2:36" ht="45" hidden="1" x14ac:dyDescent="0.25">
      <c r="B942" s="602">
        <v>934</v>
      </c>
      <c r="C942" s="628" t="s">
        <v>5415</v>
      </c>
      <c r="D942" s="629" t="s">
        <v>6932</v>
      </c>
      <c r="E942" s="628" t="s">
        <v>5413</v>
      </c>
      <c r="F942" s="631" t="s">
        <v>3400</v>
      </c>
      <c r="G942" s="630">
        <v>20.8</v>
      </c>
      <c r="H942" s="618"/>
      <c r="I942" s="630" t="s">
        <v>5419</v>
      </c>
      <c r="J942" s="632"/>
      <c r="K942" s="602"/>
      <c r="L942" s="601"/>
      <c r="M942" s="601"/>
      <c r="N942" s="601"/>
      <c r="O942" s="616"/>
      <c r="P942" s="632"/>
      <c r="Q942" s="632"/>
      <c r="R942" s="632"/>
      <c r="S942" s="632"/>
      <c r="T942" s="632"/>
      <c r="U942" s="632"/>
      <c r="V942" s="632"/>
      <c r="W942" s="632"/>
      <c r="X942" s="632"/>
      <c r="Y942" s="632"/>
      <c r="Z942" s="632"/>
      <c r="AA942" s="632"/>
      <c r="AB942" s="632"/>
      <c r="AC942" s="632"/>
      <c r="AD942" s="632"/>
      <c r="AE942" s="632"/>
      <c r="AF942" s="632"/>
      <c r="AG942" s="632"/>
      <c r="AH942" s="632"/>
      <c r="AI942" s="632"/>
      <c r="AJ942" s="630" t="s">
        <v>5416</v>
      </c>
    </row>
    <row r="943" spans="2:36" hidden="1" x14ac:dyDescent="0.25">
      <c r="B943" s="602">
        <v>935</v>
      </c>
      <c r="C943" s="628" t="s">
        <v>5422</v>
      </c>
      <c r="D943" s="629" t="s">
        <v>6933</v>
      </c>
      <c r="E943" s="628" t="s">
        <v>5420</v>
      </c>
      <c r="F943" s="631" t="s">
        <v>3400</v>
      </c>
      <c r="G943" s="630">
        <v>9.35</v>
      </c>
      <c r="H943" s="618"/>
      <c r="I943" s="630" t="s">
        <v>2786</v>
      </c>
      <c r="J943" s="632"/>
      <c r="K943" s="602"/>
      <c r="L943" s="601"/>
      <c r="M943" s="601"/>
      <c r="N943" s="601"/>
      <c r="O943" s="616"/>
      <c r="P943" s="632"/>
      <c r="Q943" s="632"/>
      <c r="R943" s="632"/>
      <c r="S943" s="632"/>
      <c r="T943" s="632"/>
      <c r="U943" s="632"/>
      <c r="V943" s="632"/>
      <c r="W943" s="632"/>
      <c r="X943" s="632"/>
      <c r="Y943" s="632"/>
      <c r="Z943" s="632"/>
      <c r="AA943" s="632"/>
      <c r="AB943" s="632"/>
      <c r="AC943" s="632"/>
      <c r="AD943" s="632"/>
      <c r="AE943" s="632"/>
      <c r="AF943" s="632"/>
      <c r="AG943" s="632"/>
      <c r="AH943" s="632"/>
      <c r="AI943" s="632"/>
      <c r="AJ943" s="630" t="s">
        <v>5423</v>
      </c>
    </row>
    <row r="944" spans="2:36" ht="60" hidden="1" x14ac:dyDescent="0.25">
      <c r="B944" s="602">
        <v>936</v>
      </c>
      <c r="C944" s="628" t="s">
        <v>5428</v>
      </c>
      <c r="D944" s="629" t="s">
        <v>6934</v>
      </c>
      <c r="E944" s="628" t="s">
        <v>5426</v>
      </c>
      <c r="F944" s="631" t="s">
        <v>3400</v>
      </c>
      <c r="G944" s="630">
        <v>2.2166700000000001</v>
      </c>
      <c r="H944" s="618"/>
      <c r="I944" s="630" t="s">
        <v>5432</v>
      </c>
      <c r="J944" s="632"/>
      <c r="K944" s="602"/>
      <c r="L944" s="601"/>
      <c r="M944" s="601"/>
      <c r="N944" s="601"/>
      <c r="O944" s="616"/>
      <c r="P944" s="632"/>
      <c r="Q944" s="632"/>
      <c r="R944" s="632"/>
      <c r="S944" s="632"/>
      <c r="T944" s="632"/>
      <c r="U944" s="632"/>
      <c r="V944" s="632"/>
      <c r="W944" s="632"/>
      <c r="X944" s="632"/>
      <c r="Y944" s="632"/>
      <c r="Z944" s="632"/>
      <c r="AA944" s="632"/>
      <c r="AB944" s="632"/>
      <c r="AC944" s="632"/>
      <c r="AD944" s="632"/>
      <c r="AE944" s="632"/>
      <c r="AF944" s="632"/>
      <c r="AG944" s="632"/>
      <c r="AH944" s="632"/>
      <c r="AI944" s="632"/>
      <c r="AJ944" s="630" t="s">
        <v>5429</v>
      </c>
    </row>
    <row r="945" spans="2:36" ht="30" hidden="1" x14ac:dyDescent="0.25">
      <c r="B945" s="602">
        <v>937</v>
      </c>
      <c r="C945" s="628" t="s">
        <v>5435</v>
      </c>
      <c r="D945" s="629" t="s">
        <v>6935</v>
      </c>
      <c r="E945" s="628" t="s">
        <v>5433</v>
      </c>
      <c r="F945" s="631" t="s">
        <v>3400</v>
      </c>
      <c r="G945" s="630">
        <v>15</v>
      </c>
      <c r="H945" s="618"/>
      <c r="I945" s="630" t="s">
        <v>3364</v>
      </c>
      <c r="J945" s="632"/>
      <c r="K945" s="602"/>
      <c r="L945" s="601"/>
      <c r="M945" s="601"/>
      <c r="N945" s="601"/>
      <c r="O945" s="616"/>
      <c r="P945" s="632"/>
      <c r="Q945" s="632"/>
      <c r="R945" s="632"/>
      <c r="S945" s="632"/>
      <c r="T945" s="632"/>
      <c r="U945" s="632"/>
      <c r="V945" s="632"/>
      <c r="W945" s="632"/>
      <c r="X945" s="632"/>
      <c r="Y945" s="632"/>
      <c r="Z945" s="632"/>
      <c r="AA945" s="632"/>
      <c r="AB945" s="632"/>
      <c r="AC945" s="632"/>
      <c r="AD945" s="632"/>
      <c r="AE945" s="632"/>
      <c r="AF945" s="632"/>
      <c r="AG945" s="632"/>
      <c r="AH945" s="632"/>
      <c r="AI945" s="632"/>
      <c r="AJ945" s="630" t="s">
        <v>5436</v>
      </c>
    </row>
    <row r="946" spans="2:36" ht="30" hidden="1" x14ac:dyDescent="0.25">
      <c r="B946" s="602">
        <v>938</v>
      </c>
      <c r="C946" s="628" t="s">
        <v>5441</v>
      </c>
      <c r="D946" s="629" t="s">
        <v>6936</v>
      </c>
      <c r="E946" s="628" t="s">
        <v>5439</v>
      </c>
      <c r="F946" s="631" t="s">
        <v>3400</v>
      </c>
      <c r="G946" s="630">
        <v>16</v>
      </c>
      <c r="H946" s="618"/>
      <c r="I946" s="630" t="s">
        <v>2786</v>
      </c>
      <c r="J946" s="632"/>
      <c r="K946" s="602"/>
      <c r="L946" s="601"/>
      <c r="M946" s="601"/>
      <c r="N946" s="601"/>
      <c r="O946" s="616"/>
      <c r="P946" s="632"/>
      <c r="Q946" s="632"/>
      <c r="R946" s="632"/>
      <c r="S946" s="632"/>
      <c r="T946" s="632"/>
      <c r="U946" s="632"/>
      <c r="V946" s="632"/>
      <c r="W946" s="632"/>
      <c r="X946" s="632"/>
      <c r="Y946" s="632"/>
      <c r="Z946" s="632"/>
      <c r="AA946" s="632"/>
      <c r="AB946" s="632"/>
      <c r="AC946" s="632"/>
      <c r="AD946" s="632"/>
      <c r="AE946" s="632"/>
      <c r="AF946" s="632"/>
      <c r="AG946" s="632"/>
      <c r="AH946" s="632"/>
      <c r="AI946" s="632"/>
      <c r="AJ946" s="630" t="s">
        <v>5442</v>
      </c>
    </row>
    <row r="947" spans="2:36" ht="30" hidden="1" x14ac:dyDescent="0.25">
      <c r="B947" s="602">
        <v>939</v>
      </c>
      <c r="C947" s="628" t="s">
        <v>5447</v>
      </c>
      <c r="D947" s="629" t="s">
        <v>6937</v>
      </c>
      <c r="E947" s="628" t="s">
        <v>5445</v>
      </c>
      <c r="F947" s="631" t="s">
        <v>3400</v>
      </c>
      <c r="G947" s="630">
        <v>8</v>
      </c>
      <c r="H947" s="618"/>
      <c r="I947" s="630" t="s">
        <v>2786</v>
      </c>
      <c r="J947" s="632"/>
      <c r="K947" s="602"/>
      <c r="L947" s="601"/>
      <c r="M947" s="601"/>
      <c r="N947" s="601"/>
      <c r="O947" s="616"/>
      <c r="P947" s="632"/>
      <c r="Q947" s="632"/>
      <c r="R947" s="632"/>
      <c r="S947" s="632"/>
      <c r="T947" s="632"/>
      <c r="U947" s="632"/>
      <c r="V947" s="632"/>
      <c r="W947" s="632"/>
      <c r="X947" s="632"/>
      <c r="Y947" s="632"/>
      <c r="Z947" s="632"/>
      <c r="AA947" s="632"/>
      <c r="AB947" s="632"/>
      <c r="AC947" s="632"/>
      <c r="AD947" s="632"/>
      <c r="AE947" s="632"/>
      <c r="AF947" s="632"/>
      <c r="AG947" s="632"/>
      <c r="AH947" s="632"/>
      <c r="AI947" s="632"/>
      <c r="AJ947" s="630" t="s">
        <v>5448</v>
      </c>
    </row>
    <row r="948" spans="2:36" ht="60" hidden="1" x14ac:dyDescent="0.25">
      <c r="B948" s="602">
        <v>940</v>
      </c>
      <c r="C948" s="628" t="s">
        <v>5428</v>
      </c>
      <c r="D948" s="629" t="s">
        <v>6934</v>
      </c>
      <c r="E948" s="628" t="s">
        <v>5451</v>
      </c>
      <c r="F948" s="631" t="s">
        <v>3400</v>
      </c>
      <c r="G948" s="630">
        <v>1.83667</v>
      </c>
      <c r="H948" s="618"/>
      <c r="I948" s="630" t="s">
        <v>5432</v>
      </c>
      <c r="J948" s="632"/>
      <c r="K948" s="602"/>
      <c r="L948" s="601"/>
      <c r="M948" s="601"/>
      <c r="N948" s="601"/>
      <c r="O948" s="616"/>
      <c r="P948" s="632"/>
      <c r="Q948" s="632"/>
      <c r="R948" s="632"/>
      <c r="S948" s="632"/>
      <c r="T948" s="632"/>
      <c r="U948" s="632"/>
      <c r="V948" s="632"/>
      <c r="W948" s="632"/>
      <c r="X948" s="632"/>
      <c r="Y948" s="632"/>
      <c r="Z948" s="632"/>
      <c r="AA948" s="632"/>
      <c r="AB948" s="632"/>
      <c r="AC948" s="632"/>
      <c r="AD948" s="632"/>
      <c r="AE948" s="632"/>
      <c r="AF948" s="632"/>
      <c r="AG948" s="632"/>
      <c r="AH948" s="632"/>
      <c r="AI948" s="632"/>
      <c r="AJ948" s="630" t="s">
        <v>5429</v>
      </c>
    </row>
    <row r="949" spans="2:36" hidden="1" x14ac:dyDescent="0.25">
      <c r="B949" s="602">
        <v>941</v>
      </c>
      <c r="C949" s="628" t="s">
        <v>5455</v>
      </c>
      <c r="D949" s="629" t="s">
        <v>6938</v>
      </c>
      <c r="E949" s="628" t="s">
        <v>5453</v>
      </c>
      <c r="F949" s="631" t="s">
        <v>3400</v>
      </c>
      <c r="G949" s="634"/>
      <c r="H949" s="618"/>
      <c r="I949" s="630" t="s">
        <v>2855</v>
      </c>
      <c r="J949" s="632"/>
      <c r="K949" s="602"/>
      <c r="L949" s="601"/>
      <c r="M949" s="601"/>
      <c r="N949" s="601"/>
      <c r="O949" s="616"/>
      <c r="P949" s="632"/>
      <c r="Q949" s="632"/>
      <c r="R949" s="632"/>
      <c r="S949" s="632"/>
      <c r="T949" s="632"/>
      <c r="U949" s="632"/>
      <c r="V949" s="632"/>
      <c r="W949" s="632"/>
      <c r="X949" s="632"/>
      <c r="Y949" s="632"/>
      <c r="Z949" s="632"/>
      <c r="AA949" s="632"/>
      <c r="AB949" s="632"/>
      <c r="AC949" s="632"/>
      <c r="AD949" s="632"/>
      <c r="AE949" s="632"/>
      <c r="AF949" s="632"/>
      <c r="AG949" s="632"/>
      <c r="AH949" s="632"/>
      <c r="AI949" s="632"/>
      <c r="AJ949" s="630" t="s">
        <v>5456</v>
      </c>
    </row>
    <row r="950" spans="2:36" ht="30" hidden="1" x14ac:dyDescent="0.25">
      <c r="B950" s="602">
        <v>942</v>
      </c>
      <c r="C950" s="628" t="s">
        <v>5461</v>
      </c>
      <c r="D950" s="629" t="s">
        <v>6939</v>
      </c>
      <c r="E950" s="628" t="s">
        <v>5459</v>
      </c>
      <c r="F950" s="631" t="s">
        <v>3400</v>
      </c>
      <c r="G950" s="630">
        <v>4.6500000000000004</v>
      </c>
      <c r="H950" s="618"/>
      <c r="I950" s="630" t="s">
        <v>2862</v>
      </c>
      <c r="J950" s="632"/>
      <c r="K950" s="602"/>
      <c r="L950" s="601"/>
      <c r="M950" s="601"/>
      <c r="N950" s="601"/>
      <c r="O950" s="616"/>
      <c r="P950" s="632"/>
      <c r="Q950" s="632"/>
      <c r="R950" s="632"/>
      <c r="S950" s="632"/>
      <c r="T950" s="632"/>
      <c r="U950" s="632"/>
      <c r="V950" s="632"/>
      <c r="W950" s="632"/>
      <c r="X950" s="632"/>
      <c r="Y950" s="632"/>
      <c r="Z950" s="632"/>
      <c r="AA950" s="632"/>
      <c r="AB950" s="632"/>
      <c r="AC950" s="632"/>
      <c r="AD950" s="632"/>
      <c r="AE950" s="632"/>
      <c r="AF950" s="632"/>
      <c r="AG950" s="632"/>
      <c r="AH950" s="632"/>
      <c r="AI950" s="632"/>
      <c r="AJ950" s="630" t="s">
        <v>5462</v>
      </c>
    </row>
    <row r="951" spans="2:36" ht="30" hidden="1" x14ac:dyDescent="0.25">
      <c r="B951" s="602">
        <v>943</v>
      </c>
      <c r="C951" s="628" t="s">
        <v>5467</v>
      </c>
      <c r="D951" s="629" t="s">
        <v>6940</v>
      </c>
      <c r="E951" s="628" t="s">
        <v>5465</v>
      </c>
      <c r="F951" s="631" t="s">
        <v>3400</v>
      </c>
      <c r="G951" s="630">
        <v>8</v>
      </c>
      <c r="H951" s="618"/>
      <c r="I951" s="630" t="s">
        <v>3223</v>
      </c>
      <c r="J951" s="632"/>
      <c r="K951" s="602"/>
      <c r="L951" s="601"/>
      <c r="M951" s="601"/>
      <c r="N951" s="601"/>
      <c r="O951" s="616"/>
      <c r="P951" s="632"/>
      <c r="Q951" s="632"/>
      <c r="R951" s="632"/>
      <c r="S951" s="632"/>
      <c r="T951" s="632"/>
      <c r="U951" s="632"/>
      <c r="V951" s="632"/>
      <c r="W951" s="632"/>
      <c r="X951" s="632"/>
      <c r="Y951" s="632"/>
      <c r="Z951" s="632"/>
      <c r="AA951" s="632"/>
      <c r="AB951" s="632"/>
      <c r="AC951" s="632"/>
      <c r="AD951" s="632"/>
      <c r="AE951" s="632"/>
      <c r="AF951" s="632"/>
      <c r="AG951" s="632"/>
      <c r="AH951" s="632"/>
      <c r="AI951" s="632"/>
      <c r="AJ951" s="630" t="s">
        <v>5468</v>
      </c>
    </row>
    <row r="952" spans="2:36" ht="30" hidden="1" x14ac:dyDescent="0.25">
      <c r="B952" s="602">
        <v>944</v>
      </c>
      <c r="C952" s="628" t="s">
        <v>4672</v>
      </c>
      <c r="D952" s="629" t="s">
        <v>6811</v>
      </c>
      <c r="E952" s="628" t="s">
        <v>5471</v>
      </c>
      <c r="F952" s="631" t="s">
        <v>3400</v>
      </c>
      <c r="G952" s="630">
        <v>1.1399999999999999</v>
      </c>
      <c r="H952" s="618"/>
      <c r="I952" s="630" t="s">
        <v>4676</v>
      </c>
      <c r="J952" s="632"/>
      <c r="K952" s="602"/>
      <c r="L952" s="601"/>
      <c r="M952" s="601"/>
      <c r="N952" s="601"/>
      <c r="O952" s="616"/>
      <c r="P952" s="632"/>
      <c r="Q952" s="632"/>
      <c r="R952" s="632"/>
      <c r="S952" s="632"/>
      <c r="T952" s="632"/>
      <c r="U952" s="632"/>
      <c r="V952" s="632"/>
      <c r="W952" s="632"/>
      <c r="X952" s="632"/>
      <c r="Y952" s="632"/>
      <c r="Z952" s="632"/>
      <c r="AA952" s="632"/>
      <c r="AB952" s="632"/>
      <c r="AC952" s="632"/>
      <c r="AD952" s="632"/>
      <c r="AE952" s="632"/>
      <c r="AF952" s="632"/>
      <c r="AG952" s="632"/>
      <c r="AH952" s="632"/>
      <c r="AI952" s="632"/>
      <c r="AJ952" s="630" t="s">
        <v>4673</v>
      </c>
    </row>
    <row r="953" spans="2:36" ht="30" hidden="1" x14ac:dyDescent="0.25">
      <c r="B953" s="602">
        <v>945</v>
      </c>
      <c r="C953" s="628" t="s">
        <v>5475</v>
      </c>
      <c r="D953" s="629" t="s">
        <v>6941</v>
      </c>
      <c r="E953" s="628" t="s">
        <v>5473</v>
      </c>
      <c r="F953" s="631" t="s">
        <v>3400</v>
      </c>
      <c r="G953" s="630">
        <v>6.66</v>
      </c>
      <c r="H953" s="618"/>
      <c r="I953" s="630" t="s">
        <v>2786</v>
      </c>
      <c r="J953" s="632"/>
      <c r="K953" s="602"/>
      <c r="L953" s="601"/>
      <c r="M953" s="601"/>
      <c r="N953" s="601"/>
      <c r="O953" s="616"/>
      <c r="P953" s="632"/>
      <c r="Q953" s="632"/>
      <c r="R953" s="632"/>
      <c r="S953" s="632"/>
      <c r="T953" s="632"/>
      <c r="U953" s="632"/>
      <c r="V953" s="632"/>
      <c r="W953" s="632"/>
      <c r="X953" s="632"/>
      <c r="Y953" s="632"/>
      <c r="Z953" s="632"/>
      <c r="AA953" s="632"/>
      <c r="AB953" s="632"/>
      <c r="AC953" s="632"/>
      <c r="AD953" s="632"/>
      <c r="AE953" s="632"/>
      <c r="AF953" s="632"/>
      <c r="AG953" s="632"/>
      <c r="AH953" s="632"/>
      <c r="AI953" s="632"/>
      <c r="AJ953" s="630" t="s">
        <v>5476</v>
      </c>
    </row>
    <row r="954" spans="2:36" ht="60" hidden="1" x14ac:dyDescent="0.25">
      <c r="B954" s="602">
        <v>946</v>
      </c>
      <c r="C954" s="628" t="s">
        <v>5025</v>
      </c>
      <c r="D954" s="629" t="s">
        <v>6868</v>
      </c>
      <c r="E954" s="628" t="s">
        <v>5479</v>
      </c>
      <c r="F954" s="631" t="s">
        <v>3400</v>
      </c>
      <c r="G954" s="630">
        <v>1.39333</v>
      </c>
      <c r="H954" s="618"/>
      <c r="I954" s="630" t="s">
        <v>5028</v>
      </c>
      <c r="J954" s="632"/>
      <c r="K954" s="602"/>
      <c r="L954" s="601"/>
      <c r="M954" s="601"/>
      <c r="N954" s="601"/>
      <c r="O954" s="616"/>
      <c r="P954" s="632"/>
      <c r="Q954" s="632"/>
      <c r="R954" s="632"/>
      <c r="S954" s="632"/>
      <c r="T954" s="632"/>
      <c r="U954" s="632"/>
      <c r="V954" s="632"/>
      <c r="W954" s="632"/>
      <c r="X954" s="632"/>
      <c r="Y954" s="632"/>
      <c r="Z954" s="632"/>
      <c r="AA954" s="632"/>
      <c r="AB954" s="632"/>
      <c r="AC954" s="632"/>
      <c r="AD954" s="632"/>
      <c r="AE954" s="632"/>
      <c r="AF954" s="632"/>
      <c r="AG954" s="632"/>
      <c r="AH954" s="632"/>
      <c r="AI954" s="632"/>
      <c r="AJ954" s="630" t="s">
        <v>5026</v>
      </c>
    </row>
    <row r="955" spans="2:36" hidden="1" x14ac:dyDescent="0.25">
      <c r="B955" s="602">
        <v>947</v>
      </c>
      <c r="C955" s="628" t="s">
        <v>5483</v>
      </c>
      <c r="D955" s="629" t="s">
        <v>6942</v>
      </c>
      <c r="E955" s="628" t="s">
        <v>5481</v>
      </c>
      <c r="F955" s="631" t="s">
        <v>3400</v>
      </c>
      <c r="G955" s="630">
        <v>10.27</v>
      </c>
      <c r="H955" s="618"/>
      <c r="I955" s="630" t="s">
        <v>2776</v>
      </c>
      <c r="J955" s="632"/>
      <c r="K955" s="602"/>
      <c r="L955" s="601"/>
      <c r="M955" s="601"/>
      <c r="N955" s="601"/>
      <c r="O955" s="616"/>
      <c r="P955" s="632"/>
      <c r="Q955" s="632"/>
      <c r="R955" s="632"/>
      <c r="S955" s="632"/>
      <c r="T955" s="632"/>
      <c r="U955" s="632"/>
      <c r="V955" s="632"/>
      <c r="W955" s="632"/>
      <c r="X955" s="632"/>
      <c r="Y955" s="632"/>
      <c r="Z955" s="632"/>
      <c r="AA955" s="632"/>
      <c r="AB955" s="632"/>
      <c r="AC955" s="632"/>
      <c r="AD955" s="632"/>
      <c r="AE955" s="632"/>
      <c r="AF955" s="632"/>
      <c r="AG955" s="632"/>
      <c r="AH955" s="632"/>
      <c r="AI955" s="632"/>
      <c r="AJ955" s="630" t="s">
        <v>5484</v>
      </c>
    </row>
    <row r="956" spans="2:36" ht="30" hidden="1" x14ac:dyDescent="0.25">
      <c r="B956" s="602">
        <v>948</v>
      </c>
      <c r="C956" s="628" t="s">
        <v>5489</v>
      </c>
      <c r="D956" s="629" t="s">
        <v>6943</v>
      </c>
      <c r="E956" s="628" t="s">
        <v>5487</v>
      </c>
      <c r="F956" s="631" t="s">
        <v>3400</v>
      </c>
      <c r="G956" s="630">
        <v>10.125</v>
      </c>
      <c r="H956" s="618"/>
      <c r="I956" s="630" t="s">
        <v>2812</v>
      </c>
      <c r="J956" s="632"/>
      <c r="K956" s="602"/>
      <c r="L956" s="601"/>
      <c r="M956" s="601"/>
      <c r="N956" s="601"/>
      <c r="O956" s="616"/>
      <c r="P956" s="632"/>
      <c r="Q956" s="632"/>
      <c r="R956" s="632"/>
      <c r="S956" s="632"/>
      <c r="T956" s="632"/>
      <c r="U956" s="632"/>
      <c r="V956" s="632"/>
      <c r="W956" s="632"/>
      <c r="X956" s="632"/>
      <c r="Y956" s="632"/>
      <c r="Z956" s="632"/>
      <c r="AA956" s="632"/>
      <c r="AB956" s="632"/>
      <c r="AC956" s="632"/>
      <c r="AD956" s="632"/>
      <c r="AE956" s="632"/>
      <c r="AF956" s="632"/>
      <c r="AG956" s="632"/>
      <c r="AH956" s="632"/>
      <c r="AI956" s="632"/>
      <c r="AJ956" s="630" t="s">
        <v>5490</v>
      </c>
    </row>
    <row r="957" spans="2:36" ht="30" hidden="1" x14ac:dyDescent="0.25">
      <c r="B957" s="602">
        <v>949</v>
      </c>
      <c r="C957" s="628" t="s">
        <v>5495</v>
      </c>
      <c r="D957" s="629" t="s">
        <v>6944</v>
      </c>
      <c r="E957" s="628" t="s">
        <v>5493</v>
      </c>
      <c r="F957" s="631" t="s">
        <v>3400</v>
      </c>
      <c r="G957" s="630">
        <v>0.75</v>
      </c>
      <c r="H957" s="618"/>
      <c r="I957" s="630" t="s">
        <v>5499</v>
      </c>
      <c r="J957" s="632"/>
      <c r="K957" s="602"/>
      <c r="L957" s="601"/>
      <c r="M957" s="601"/>
      <c r="N957" s="601"/>
      <c r="O957" s="616"/>
      <c r="P957" s="632"/>
      <c r="Q957" s="632"/>
      <c r="R957" s="632"/>
      <c r="S957" s="632"/>
      <c r="T957" s="632"/>
      <c r="U957" s="632"/>
      <c r="V957" s="632"/>
      <c r="W957" s="632"/>
      <c r="X957" s="632"/>
      <c r="Y957" s="632"/>
      <c r="Z957" s="632"/>
      <c r="AA957" s="632"/>
      <c r="AB957" s="632"/>
      <c r="AC957" s="632"/>
      <c r="AD957" s="632"/>
      <c r="AE957" s="632"/>
      <c r="AF957" s="632"/>
      <c r="AG957" s="632"/>
      <c r="AH957" s="632"/>
      <c r="AI957" s="632"/>
      <c r="AJ957" s="630" t="s">
        <v>5496</v>
      </c>
    </row>
    <row r="958" spans="2:36" ht="45" hidden="1" x14ac:dyDescent="0.25">
      <c r="B958" s="602">
        <v>950</v>
      </c>
      <c r="C958" s="628" t="s">
        <v>5502</v>
      </c>
      <c r="D958" s="629" t="s">
        <v>6945</v>
      </c>
      <c r="E958" s="628" t="s">
        <v>5500</v>
      </c>
      <c r="F958" s="631" t="s">
        <v>3400</v>
      </c>
      <c r="G958" s="630">
        <v>0.88666999999999996</v>
      </c>
      <c r="H958" s="618"/>
      <c r="I958" s="630" t="s">
        <v>5506</v>
      </c>
      <c r="J958" s="632"/>
      <c r="K958" s="602"/>
      <c r="L958" s="601"/>
      <c r="M958" s="601"/>
      <c r="N958" s="601"/>
      <c r="O958" s="616"/>
      <c r="P958" s="632"/>
      <c r="Q958" s="632"/>
      <c r="R958" s="632"/>
      <c r="S958" s="632"/>
      <c r="T958" s="632"/>
      <c r="U958" s="632"/>
      <c r="V958" s="632"/>
      <c r="W958" s="632"/>
      <c r="X958" s="632"/>
      <c r="Y958" s="632"/>
      <c r="Z958" s="632"/>
      <c r="AA958" s="632"/>
      <c r="AB958" s="632"/>
      <c r="AC958" s="632"/>
      <c r="AD958" s="632"/>
      <c r="AE958" s="632"/>
      <c r="AF958" s="632"/>
      <c r="AG958" s="632"/>
      <c r="AH958" s="632"/>
      <c r="AI958" s="632"/>
      <c r="AJ958" s="630" t="s">
        <v>5503</v>
      </c>
    </row>
    <row r="959" spans="2:36" ht="30" hidden="1" x14ac:dyDescent="0.25">
      <c r="B959" s="602">
        <v>951</v>
      </c>
      <c r="C959" s="628" t="s">
        <v>5509</v>
      </c>
      <c r="D959" s="629" t="s">
        <v>6946</v>
      </c>
      <c r="E959" s="628" t="s">
        <v>5507</v>
      </c>
      <c r="F959" s="631" t="s">
        <v>3400</v>
      </c>
      <c r="G959" s="630">
        <v>16</v>
      </c>
      <c r="H959" s="618"/>
      <c r="I959" s="630" t="s">
        <v>2786</v>
      </c>
      <c r="J959" s="632"/>
      <c r="K959" s="602"/>
      <c r="L959" s="601"/>
      <c r="M959" s="601"/>
      <c r="N959" s="601"/>
      <c r="O959" s="616"/>
      <c r="P959" s="632"/>
      <c r="Q959" s="632"/>
      <c r="R959" s="632"/>
      <c r="S959" s="632"/>
      <c r="T959" s="632"/>
      <c r="U959" s="632"/>
      <c r="V959" s="632"/>
      <c r="W959" s="632"/>
      <c r="X959" s="632"/>
      <c r="Y959" s="632"/>
      <c r="Z959" s="632"/>
      <c r="AA959" s="632"/>
      <c r="AB959" s="632"/>
      <c r="AC959" s="632"/>
      <c r="AD959" s="632"/>
      <c r="AE959" s="632"/>
      <c r="AF959" s="632"/>
      <c r="AG959" s="632"/>
      <c r="AH959" s="632"/>
      <c r="AI959" s="632"/>
      <c r="AJ959" s="630" t="s">
        <v>5510</v>
      </c>
    </row>
    <row r="960" spans="2:36" ht="30" hidden="1" x14ac:dyDescent="0.25">
      <c r="B960" s="602">
        <v>952</v>
      </c>
      <c r="C960" s="628" t="s">
        <v>5515</v>
      </c>
      <c r="D960" s="629" t="s">
        <v>6947</v>
      </c>
      <c r="E960" s="628" t="s">
        <v>5513</v>
      </c>
      <c r="F960" s="631" t="s">
        <v>3400</v>
      </c>
      <c r="G960" s="630">
        <v>25.6</v>
      </c>
      <c r="H960" s="618"/>
      <c r="I960" s="630" t="s">
        <v>3104</v>
      </c>
      <c r="J960" s="632"/>
      <c r="K960" s="602"/>
      <c r="L960" s="601"/>
      <c r="M960" s="601"/>
      <c r="N960" s="601"/>
      <c r="O960" s="616"/>
      <c r="P960" s="632"/>
      <c r="Q960" s="632"/>
      <c r="R960" s="632"/>
      <c r="S960" s="632"/>
      <c r="T960" s="632"/>
      <c r="U960" s="632"/>
      <c r="V960" s="632"/>
      <c r="W960" s="632"/>
      <c r="X960" s="632"/>
      <c r="Y960" s="632"/>
      <c r="Z960" s="632"/>
      <c r="AA960" s="632"/>
      <c r="AB960" s="632"/>
      <c r="AC960" s="632"/>
      <c r="AD960" s="632"/>
      <c r="AE960" s="632"/>
      <c r="AF960" s="632"/>
      <c r="AG960" s="632"/>
      <c r="AH960" s="632"/>
      <c r="AI960" s="632"/>
      <c r="AJ960" s="630" t="s">
        <v>5516</v>
      </c>
    </row>
    <row r="961" spans="2:36" ht="30" hidden="1" x14ac:dyDescent="0.25">
      <c r="B961" s="602">
        <v>953</v>
      </c>
      <c r="C961" s="628" t="s">
        <v>5521</v>
      </c>
      <c r="D961" s="629" t="s">
        <v>6948</v>
      </c>
      <c r="E961" s="628" t="s">
        <v>5519</v>
      </c>
      <c r="F961" s="631" t="s">
        <v>3400</v>
      </c>
      <c r="G961" s="630">
        <v>0.75</v>
      </c>
      <c r="H961" s="618"/>
      <c r="I961" s="630" t="s">
        <v>2862</v>
      </c>
      <c r="J961" s="632"/>
      <c r="K961" s="602"/>
      <c r="L961" s="601"/>
      <c r="M961" s="601"/>
      <c r="N961" s="601"/>
      <c r="O961" s="616"/>
      <c r="P961" s="632"/>
      <c r="Q961" s="632"/>
      <c r="R961" s="632"/>
      <c r="S961" s="632"/>
      <c r="T961" s="632"/>
      <c r="U961" s="632"/>
      <c r="V961" s="632"/>
      <c r="W961" s="632"/>
      <c r="X961" s="632"/>
      <c r="Y961" s="632"/>
      <c r="Z961" s="632"/>
      <c r="AA961" s="632"/>
      <c r="AB961" s="632"/>
      <c r="AC961" s="632"/>
      <c r="AD961" s="632"/>
      <c r="AE961" s="632"/>
      <c r="AF961" s="632"/>
      <c r="AG961" s="632"/>
      <c r="AH961" s="632"/>
      <c r="AI961" s="632"/>
      <c r="AJ961" s="630" t="s">
        <v>5522</v>
      </c>
    </row>
    <row r="962" spans="2:36" hidden="1" x14ac:dyDescent="0.25">
      <c r="B962" s="602">
        <v>954</v>
      </c>
      <c r="C962" s="628" t="s">
        <v>3680</v>
      </c>
      <c r="D962" s="629" t="s">
        <v>6647</v>
      </c>
      <c r="E962" s="628" t="s">
        <v>5525</v>
      </c>
      <c r="F962" s="631" t="s">
        <v>3400</v>
      </c>
      <c r="G962" s="630">
        <v>8</v>
      </c>
      <c r="H962" s="618"/>
      <c r="I962" s="630" t="s">
        <v>2786</v>
      </c>
      <c r="J962" s="632"/>
      <c r="K962" s="602"/>
      <c r="L962" s="601"/>
      <c r="M962" s="601"/>
      <c r="N962" s="601"/>
      <c r="O962" s="616"/>
      <c r="P962" s="632"/>
      <c r="Q962" s="632"/>
      <c r="R962" s="632"/>
      <c r="S962" s="632"/>
      <c r="T962" s="632"/>
      <c r="U962" s="632"/>
      <c r="V962" s="632"/>
      <c r="W962" s="632"/>
      <c r="X962" s="632"/>
      <c r="Y962" s="632"/>
      <c r="Z962" s="632"/>
      <c r="AA962" s="632"/>
      <c r="AB962" s="632"/>
      <c r="AC962" s="632"/>
      <c r="AD962" s="632"/>
      <c r="AE962" s="632"/>
      <c r="AF962" s="632"/>
      <c r="AG962" s="632"/>
      <c r="AH962" s="632"/>
      <c r="AI962" s="632"/>
      <c r="AJ962" s="630" t="s">
        <v>3681</v>
      </c>
    </row>
    <row r="963" spans="2:36" ht="30" hidden="1" x14ac:dyDescent="0.25">
      <c r="B963" s="602">
        <v>955</v>
      </c>
      <c r="C963" s="628" t="s">
        <v>4413</v>
      </c>
      <c r="D963" s="629" t="s">
        <v>6768</v>
      </c>
      <c r="E963" s="628" t="s">
        <v>5527</v>
      </c>
      <c r="F963" s="631" t="s">
        <v>3400</v>
      </c>
      <c r="G963" s="630">
        <v>3.17</v>
      </c>
      <c r="H963" s="618"/>
      <c r="I963" s="630" t="s">
        <v>2786</v>
      </c>
      <c r="J963" s="632"/>
      <c r="K963" s="602"/>
      <c r="L963" s="601"/>
      <c r="M963" s="601"/>
      <c r="N963" s="601"/>
      <c r="O963" s="616"/>
      <c r="P963" s="632"/>
      <c r="Q963" s="632"/>
      <c r="R963" s="632"/>
      <c r="S963" s="632"/>
      <c r="T963" s="632"/>
      <c r="U963" s="632"/>
      <c r="V963" s="632"/>
      <c r="W963" s="632"/>
      <c r="X963" s="632"/>
      <c r="Y963" s="632"/>
      <c r="Z963" s="632"/>
      <c r="AA963" s="632"/>
      <c r="AB963" s="632"/>
      <c r="AC963" s="632"/>
      <c r="AD963" s="632"/>
      <c r="AE963" s="632"/>
      <c r="AF963" s="632"/>
      <c r="AG963" s="632"/>
      <c r="AH963" s="632"/>
      <c r="AI963" s="632"/>
      <c r="AJ963" s="630" t="s">
        <v>4414</v>
      </c>
    </row>
    <row r="964" spans="2:36" hidden="1" x14ac:dyDescent="0.25">
      <c r="B964" s="602">
        <v>956</v>
      </c>
      <c r="C964" s="628" t="s">
        <v>3938</v>
      </c>
      <c r="D964" s="629" t="s">
        <v>6690</v>
      </c>
      <c r="E964" s="628" t="s">
        <v>5529</v>
      </c>
      <c r="F964" s="631" t="s">
        <v>3400</v>
      </c>
      <c r="G964" s="630">
        <v>5.25983</v>
      </c>
      <c r="H964" s="618"/>
      <c r="I964" s="630" t="s">
        <v>2786</v>
      </c>
      <c r="J964" s="632"/>
      <c r="K964" s="602"/>
      <c r="L964" s="601"/>
      <c r="M964" s="601"/>
      <c r="N964" s="601"/>
      <c r="O964" s="616"/>
      <c r="P964" s="632"/>
      <c r="Q964" s="632"/>
      <c r="R964" s="632"/>
      <c r="S964" s="632"/>
      <c r="T964" s="632"/>
      <c r="U964" s="632"/>
      <c r="V964" s="632"/>
      <c r="W964" s="632"/>
      <c r="X964" s="632"/>
      <c r="Y964" s="632"/>
      <c r="Z964" s="632"/>
      <c r="AA964" s="632"/>
      <c r="AB964" s="632"/>
      <c r="AC964" s="632"/>
      <c r="AD964" s="632"/>
      <c r="AE964" s="632"/>
      <c r="AF964" s="632"/>
      <c r="AG964" s="632"/>
      <c r="AH964" s="632"/>
      <c r="AI964" s="632"/>
      <c r="AJ964" s="630" t="s">
        <v>3939</v>
      </c>
    </row>
    <row r="965" spans="2:36" ht="45" hidden="1" x14ac:dyDescent="0.25">
      <c r="B965" s="602">
        <v>957</v>
      </c>
      <c r="C965" s="628" t="s">
        <v>4029</v>
      </c>
      <c r="D965" s="629" t="s">
        <v>6705</v>
      </c>
      <c r="E965" s="628" t="s">
        <v>5529</v>
      </c>
      <c r="F965" s="631" t="s">
        <v>3400</v>
      </c>
      <c r="G965" s="630">
        <v>11.04</v>
      </c>
      <c r="H965" s="618"/>
      <c r="I965" s="630" t="s">
        <v>4033</v>
      </c>
      <c r="J965" s="632"/>
      <c r="K965" s="602"/>
      <c r="L965" s="601"/>
      <c r="M965" s="601"/>
      <c r="N965" s="601"/>
      <c r="O965" s="616"/>
      <c r="P965" s="632"/>
      <c r="Q965" s="632"/>
      <c r="R965" s="632"/>
      <c r="S965" s="632"/>
      <c r="T965" s="632"/>
      <c r="U965" s="632"/>
      <c r="V965" s="632"/>
      <c r="W965" s="632"/>
      <c r="X965" s="632"/>
      <c r="Y965" s="632"/>
      <c r="Z965" s="632"/>
      <c r="AA965" s="632"/>
      <c r="AB965" s="632"/>
      <c r="AC965" s="632"/>
      <c r="AD965" s="632"/>
      <c r="AE965" s="632"/>
      <c r="AF965" s="632"/>
      <c r="AG965" s="632"/>
      <c r="AH965" s="632"/>
      <c r="AI965" s="632"/>
      <c r="AJ965" s="630" t="s">
        <v>4030</v>
      </c>
    </row>
    <row r="966" spans="2:36" ht="30" hidden="1" x14ac:dyDescent="0.25">
      <c r="B966" s="602">
        <v>958</v>
      </c>
      <c r="C966" s="628" t="s">
        <v>5534</v>
      </c>
      <c r="D966" s="629" t="s">
        <v>6949</v>
      </c>
      <c r="E966" s="628" t="s">
        <v>5532</v>
      </c>
      <c r="F966" s="631" t="s">
        <v>3400</v>
      </c>
      <c r="G966" s="630">
        <v>11.25</v>
      </c>
      <c r="H966" s="618"/>
      <c r="I966" s="630" t="s">
        <v>2812</v>
      </c>
      <c r="J966" s="632"/>
      <c r="K966" s="602"/>
      <c r="L966" s="601"/>
      <c r="M966" s="601"/>
      <c r="N966" s="601"/>
      <c r="O966" s="616"/>
      <c r="P966" s="632"/>
      <c r="Q966" s="632"/>
      <c r="R966" s="632"/>
      <c r="S966" s="632"/>
      <c r="T966" s="632"/>
      <c r="U966" s="632"/>
      <c r="V966" s="632"/>
      <c r="W966" s="632"/>
      <c r="X966" s="632"/>
      <c r="Y966" s="632"/>
      <c r="Z966" s="632"/>
      <c r="AA966" s="632"/>
      <c r="AB966" s="632"/>
      <c r="AC966" s="632"/>
      <c r="AD966" s="632"/>
      <c r="AE966" s="632"/>
      <c r="AF966" s="632"/>
      <c r="AG966" s="632"/>
      <c r="AH966" s="632"/>
      <c r="AI966" s="632"/>
      <c r="AJ966" s="630" t="s">
        <v>5535</v>
      </c>
    </row>
    <row r="967" spans="2:36" ht="30" hidden="1" x14ac:dyDescent="0.25">
      <c r="B967" s="602">
        <v>959</v>
      </c>
      <c r="C967" s="628" t="s">
        <v>5540</v>
      </c>
      <c r="D967" s="629" t="s">
        <v>6950</v>
      </c>
      <c r="E967" s="628" t="s">
        <v>5538</v>
      </c>
      <c r="F967" s="631" t="s">
        <v>3400</v>
      </c>
      <c r="G967" s="630">
        <v>3.75</v>
      </c>
      <c r="H967" s="618"/>
      <c r="I967" s="630" t="s">
        <v>3104</v>
      </c>
      <c r="J967" s="632"/>
      <c r="K967" s="602"/>
      <c r="L967" s="601"/>
      <c r="M967" s="601"/>
      <c r="N967" s="601"/>
      <c r="O967" s="616"/>
      <c r="P967" s="632"/>
      <c r="Q967" s="632"/>
      <c r="R967" s="632"/>
      <c r="S967" s="632"/>
      <c r="T967" s="632"/>
      <c r="U967" s="632"/>
      <c r="V967" s="632"/>
      <c r="W967" s="632"/>
      <c r="X967" s="632"/>
      <c r="Y967" s="632"/>
      <c r="Z967" s="632"/>
      <c r="AA967" s="632"/>
      <c r="AB967" s="632"/>
      <c r="AC967" s="632"/>
      <c r="AD967" s="632"/>
      <c r="AE967" s="632"/>
      <c r="AF967" s="632"/>
      <c r="AG967" s="632"/>
      <c r="AH967" s="632"/>
      <c r="AI967" s="632"/>
      <c r="AJ967" s="630" t="s">
        <v>5541</v>
      </c>
    </row>
    <row r="968" spans="2:36" ht="30" hidden="1" x14ac:dyDescent="0.25">
      <c r="B968" s="602">
        <v>960</v>
      </c>
      <c r="C968" s="628" t="s">
        <v>5546</v>
      </c>
      <c r="D968" s="629" t="s">
        <v>6951</v>
      </c>
      <c r="E968" s="628" t="s">
        <v>5544</v>
      </c>
      <c r="F968" s="631" t="s">
        <v>3400</v>
      </c>
      <c r="G968" s="630">
        <v>17.600000000000001</v>
      </c>
      <c r="H968" s="618"/>
      <c r="I968" s="630" t="s">
        <v>2820</v>
      </c>
      <c r="J968" s="632"/>
      <c r="K968" s="602"/>
      <c r="L968" s="601"/>
      <c r="M968" s="601"/>
      <c r="N968" s="601"/>
      <c r="O968" s="616"/>
      <c r="P968" s="632"/>
      <c r="Q968" s="632"/>
      <c r="R968" s="632"/>
      <c r="S968" s="632"/>
      <c r="T968" s="632"/>
      <c r="U968" s="632"/>
      <c r="V968" s="632"/>
      <c r="W968" s="632"/>
      <c r="X968" s="632"/>
      <c r="Y968" s="632"/>
      <c r="Z968" s="632"/>
      <c r="AA968" s="632"/>
      <c r="AB968" s="632"/>
      <c r="AC968" s="632"/>
      <c r="AD968" s="632"/>
      <c r="AE968" s="632"/>
      <c r="AF968" s="632"/>
      <c r="AG968" s="632"/>
      <c r="AH968" s="632"/>
      <c r="AI968" s="632"/>
      <c r="AJ968" s="630" t="s">
        <v>5547</v>
      </c>
    </row>
    <row r="969" spans="2:36" ht="30" hidden="1" x14ac:dyDescent="0.25">
      <c r="B969" s="602">
        <v>961</v>
      </c>
      <c r="C969" s="628" t="s">
        <v>5552</v>
      </c>
      <c r="D969" s="629" t="s">
        <v>6952</v>
      </c>
      <c r="E969" s="628" t="s">
        <v>5550</v>
      </c>
      <c r="F969" s="631" t="s">
        <v>3400</v>
      </c>
      <c r="G969" s="630">
        <v>17.600000000000001</v>
      </c>
      <c r="H969" s="618"/>
      <c r="I969" s="630" t="s">
        <v>2855</v>
      </c>
      <c r="J969" s="632"/>
      <c r="K969" s="602"/>
      <c r="L969" s="601"/>
      <c r="M969" s="601"/>
      <c r="N969" s="601"/>
      <c r="O969" s="616"/>
      <c r="P969" s="632"/>
      <c r="Q969" s="632"/>
      <c r="R969" s="632"/>
      <c r="S969" s="632"/>
      <c r="T969" s="632"/>
      <c r="U969" s="632"/>
      <c r="V969" s="632"/>
      <c r="W969" s="632"/>
      <c r="X969" s="632"/>
      <c r="Y969" s="632"/>
      <c r="Z969" s="632"/>
      <c r="AA969" s="632"/>
      <c r="AB969" s="632"/>
      <c r="AC969" s="632"/>
      <c r="AD969" s="632"/>
      <c r="AE969" s="632"/>
      <c r="AF969" s="632"/>
      <c r="AG969" s="632"/>
      <c r="AH969" s="632"/>
      <c r="AI969" s="632"/>
      <c r="AJ969" s="630" t="s">
        <v>5553</v>
      </c>
    </row>
    <row r="970" spans="2:36" ht="75" hidden="1" x14ac:dyDescent="0.25">
      <c r="B970" s="602">
        <v>962</v>
      </c>
      <c r="C970" s="628" t="s">
        <v>5558</v>
      </c>
      <c r="D970" s="629" t="s">
        <v>6953</v>
      </c>
      <c r="E970" s="628" t="s">
        <v>5556</v>
      </c>
      <c r="F970" s="631" t="s">
        <v>3400</v>
      </c>
      <c r="G970" s="630">
        <v>0.95</v>
      </c>
      <c r="H970" s="618"/>
      <c r="I970" s="630" t="s">
        <v>5562</v>
      </c>
      <c r="J970" s="632"/>
      <c r="K970" s="602"/>
      <c r="L970" s="601"/>
      <c r="M970" s="601"/>
      <c r="N970" s="601"/>
      <c r="O970" s="616"/>
      <c r="P970" s="632"/>
      <c r="Q970" s="632"/>
      <c r="R970" s="632"/>
      <c r="S970" s="632"/>
      <c r="T970" s="632"/>
      <c r="U970" s="632"/>
      <c r="V970" s="632"/>
      <c r="W970" s="632"/>
      <c r="X970" s="632"/>
      <c r="Y970" s="632"/>
      <c r="Z970" s="632"/>
      <c r="AA970" s="632"/>
      <c r="AB970" s="632"/>
      <c r="AC970" s="632"/>
      <c r="AD970" s="632"/>
      <c r="AE970" s="632"/>
      <c r="AF970" s="632"/>
      <c r="AG970" s="632"/>
      <c r="AH970" s="632"/>
      <c r="AI970" s="632"/>
      <c r="AJ970" s="630" t="s">
        <v>5559</v>
      </c>
    </row>
    <row r="971" spans="2:36" ht="30" hidden="1" x14ac:dyDescent="0.25">
      <c r="B971" s="602">
        <v>963</v>
      </c>
      <c r="C971" s="628" t="s">
        <v>5565</v>
      </c>
      <c r="D971" s="629" t="s">
        <v>6954</v>
      </c>
      <c r="E971" s="628" t="s">
        <v>5563</v>
      </c>
      <c r="F971" s="631" t="s">
        <v>3400</v>
      </c>
      <c r="G971" s="630">
        <v>12.8</v>
      </c>
      <c r="H971" s="618"/>
      <c r="I971" s="630" t="s">
        <v>2762</v>
      </c>
      <c r="J971" s="632"/>
      <c r="K971" s="602"/>
      <c r="L971" s="601"/>
      <c r="M971" s="601"/>
      <c r="N971" s="601"/>
      <c r="O971" s="616"/>
      <c r="P971" s="632"/>
      <c r="Q971" s="632"/>
      <c r="R971" s="632"/>
      <c r="S971" s="632"/>
      <c r="T971" s="632"/>
      <c r="U971" s="632"/>
      <c r="V971" s="632"/>
      <c r="W971" s="632"/>
      <c r="X971" s="632"/>
      <c r="Y971" s="632"/>
      <c r="Z971" s="632"/>
      <c r="AA971" s="632"/>
      <c r="AB971" s="632"/>
      <c r="AC971" s="632"/>
      <c r="AD971" s="632"/>
      <c r="AE971" s="632"/>
      <c r="AF971" s="632"/>
      <c r="AG971" s="632"/>
      <c r="AH971" s="632"/>
      <c r="AI971" s="632"/>
      <c r="AJ971" s="630" t="s">
        <v>5566</v>
      </c>
    </row>
    <row r="972" spans="2:36" ht="30" hidden="1" x14ac:dyDescent="0.25">
      <c r="B972" s="602">
        <v>964</v>
      </c>
      <c r="C972" s="628" t="s">
        <v>5571</v>
      </c>
      <c r="D972" s="629" t="s">
        <v>6955</v>
      </c>
      <c r="E972" s="628" t="s">
        <v>5569</v>
      </c>
      <c r="F972" s="631" t="s">
        <v>3400</v>
      </c>
      <c r="G972" s="630">
        <v>3</v>
      </c>
      <c r="H972" s="618"/>
      <c r="I972" s="630" t="s">
        <v>2820</v>
      </c>
      <c r="J972" s="632"/>
      <c r="K972" s="602"/>
      <c r="L972" s="601"/>
      <c r="M972" s="601"/>
      <c r="N972" s="601"/>
      <c r="O972" s="616"/>
      <c r="P972" s="632"/>
      <c r="Q972" s="632"/>
      <c r="R972" s="632"/>
      <c r="S972" s="632"/>
      <c r="T972" s="632"/>
      <c r="U972" s="632"/>
      <c r="V972" s="632"/>
      <c r="W972" s="632"/>
      <c r="X972" s="632"/>
      <c r="Y972" s="632"/>
      <c r="Z972" s="632"/>
      <c r="AA972" s="632"/>
      <c r="AB972" s="632"/>
      <c r="AC972" s="632"/>
      <c r="AD972" s="632"/>
      <c r="AE972" s="632"/>
      <c r="AF972" s="632"/>
      <c r="AG972" s="632"/>
      <c r="AH972" s="632"/>
      <c r="AI972" s="632"/>
      <c r="AJ972" s="630" t="s">
        <v>5572</v>
      </c>
    </row>
    <row r="973" spans="2:36" ht="30" hidden="1" x14ac:dyDescent="0.25">
      <c r="B973" s="602">
        <v>965</v>
      </c>
      <c r="C973" s="628" t="s">
        <v>5577</v>
      </c>
      <c r="D973" s="629" t="s">
        <v>6956</v>
      </c>
      <c r="E973" s="628" t="s">
        <v>5575</v>
      </c>
      <c r="F973" s="631" t="s">
        <v>3400</v>
      </c>
      <c r="G973" s="630">
        <v>22</v>
      </c>
      <c r="H973" s="618"/>
      <c r="I973" s="630" t="s">
        <v>5581</v>
      </c>
      <c r="J973" s="632"/>
      <c r="K973" s="602"/>
      <c r="L973" s="601"/>
      <c r="M973" s="601"/>
      <c r="N973" s="601"/>
      <c r="O973" s="616"/>
      <c r="P973" s="632"/>
      <c r="Q973" s="632"/>
      <c r="R973" s="632"/>
      <c r="S973" s="632"/>
      <c r="T973" s="632"/>
      <c r="U973" s="632"/>
      <c r="V973" s="632"/>
      <c r="W973" s="632"/>
      <c r="X973" s="632"/>
      <c r="Y973" s="632"/>
      <c r="Z973" s="632"/>
      <c r="AA973" s="632"/>
      <c r="AB973" s="632"/>
      <c r="AC973" s="632"/>
      <c r="AD973" s="632"/>
      <c r="AE973" s="632"/>
      <c r="AF973" s="632"/>
      <c r="AG973" s="632"/>
      <c r="AH973" s="632"/>
      <c r="AI973" s="632"/>
      <c r="AJ973" s="630" t="s">
        <v>5578</v>
      </c>
    </row>
    <row r="974" spans="2:36" ht="30" hidden="1" x14ac:dyDescent="0.25">
      <c r="B974" s="602">
        <v>966</v>
      </c>
      <c r="C974" s="628" t="s">
        <v>5584</v>
      </c>
      <c r="D974" s="629" t="s">
        <v>6957</v>
      </c>
      <c r="E974" s="628" t="s">
        <v>5582</v>
      </c>
      <c r="F974" s="631" t="s">
        <v>3400</v>
      </c>
      <c r="G974" s="630">
        <v>2.91</v>
      </c>
      <c r="H974" s="618"/>
      <c r="I974" s="630" t="s">
        <v>2913</v>
      </c>
      <c r="J974" s="632"/>
      <c r="K974" s="602"/>
      <c r="L974" s="601"/>
      <c r="M974" s="601"/>
      <c r="N974" s="601"/>
      <c r="O974" s="616"/>
      <c r="P974" s="632"/>
      <c r="Q974" s="632"/>
      <c r="R974" s="632"/>
      <c r="S974" s="632"/>
      <c r="T974" s="632"/>
      <c r="U974" s="632"/>
      <c r="V974" s="632"/>
      <c r="W974" s="632"/>
      <c r="X974" s="632"/>
      <c r="Y974" s="632"/>
      <c r="Z974" s="632"/>
      <c r="AA974" s="632"/>
      <c r="AB974" s="632"/>
      <c r="AC974" s="632"/>
      <c r="AD974" s="632"/>
      <c r="AE974" s="632"/>
      <c r="AF974" s="632"/>
      <c r="AG974" s="632"/>
      <c r="AH974" s="632"/>
      <c r="AI974" s="632"/>
      <c r="AJ974" s="630" t="s">
        <v>5585</v>
      </c>
    </row>
    <row r="975" spans="2:36" ht="30" hidden="1" x14ac:dyDescent="0.25">
      <c r="B975" s="602">
        <v>967</v>
      </c>
      <c r="C975" s="628" t="s">
        <v>5590</v>
      </c>
      <c r="D975" s="629" t="s">
        <v>6958</v>
      </c>
      <c r="E975" s="628" t="s">
        <v>5588</v>
      </c>
      <c r="F975" s="631" t="s">
        <v>3400</v>
      </c>
      <c r="G975" s="630">
        <v>10.130000000000001</v>
      </c>
      <c r="H975" s="618"/>
      <c r="I975" s="630" t="s">
        <v>2820</v>
      </c>
      <c r="J975" s="632"/>
      <c r="K975" s="602"/>
      <c r="L975" s="601"/>
      <c r="M975" s="601"/>
      <c r="N975" s="601"/>
      <c r="O975" s="616"/>
      <c r="P975" s="632"/>
      <c r="Q975" s="632"/>
      <c r="R975" s="632"/>
      <c r="S975" s="632"/>
      <c r="T975" s="632"/>
      <c r="U975" s="632"/>
      <c r="V975" s="632"/>
      <c r="W975" s="632"/>
      <c r="X975" s="632"/>
      <c r="Y975" s="632"/>
      <c r="Z975" s="632"/>
      <c r="AA975" s="632"/>
      <c r="AB975" s="632"/>
      <c r="AC975" s="632"/>
      <c r="AD975" s="632"/>
      <c r="AE975" s="632"/>
      <c r="AF975" s="632"/>
      <c r="AG975" s="632"/>
      <c r="AH975" s="632"/>
      <c r="AI975" s="632"/>
      <c r="AJ975" s="630" t="s">
        <v>5591</v>
      </c>
    </row>
    <row r="976" spans="2:36" ht="30" hidden="1" x14ac:dyDescent="0.25">
      <c r="B976" s="602">
        <v>968</v>
      </c>
      <c r="C976" s="628" t="s">
        <v>5596</v>
      </c>
      <c r="D976" s="629" t="s">
        <v>6959</v>
      </c>
      <c r="E976" s="628" t="s">
        <v>5594</v>
      </c>
      <c r="F976" s="631" t="s">
        <v>3400</v>
      </c>
      <c r="G976" s="630">
        <v>15.94</v>
      </c>
      <c r="H976" s="618"/>
      <c r="I976" s="630" t="s">
        <v>2812</v>
      </c>
      <c r="J976" s="632"/>
      <c r="K976" s="602"/>
      <c r="L976" s="601"/>
      <c r="M976" s="601"/>
      <c r="N976" s="601"/>
      <c r="O976" s="616"/>
      <c r="P976" s="632"/>
      <c r="Q976" s="632"/>
      <c r="R976" s="632"/>
      <c r="S976" s="632"/>
      <c r="T976" s="632"/>
      <c r="U976" s="632"/>
      <c r="V976" s="632"/>
      <c r="W976" s="632"/>
      <c r="X976" s="632"/>
      <c r="Y976" s="632"/>
      <c r="Z976" s="632"/>
      <c r="AA976" s="632"/>
      <c r="AB976" s="632"/>
      <c r="AC976" s="632"/>
      <c r="AD976" s="632"/>
      <c r="AE976" s="632"/>
      <c r="AF976" s="632"/>
      <c r="AG976" s="632"/>
      <c r="AH976" s="632"/>
      <c r="AI976" s="632"/>
      <c r="AJ976" s="630" t="s">
        <v>5597</v>
      </c>
    </row>
    <row r="977" spans="2:36" ht="30" hidden="1" x14ac:dyDescent="0.25">
      <c r="B977" s="602">
        <v>969</v>
      </c>
      <c r="C977" s="628" t="s">
        <v>5602</v>
      </c>
      <c r="D977" s="629" t="s">
        <v>6960</v>
      </c>
      <c r="E977" s="628" t="s">
        <v>5600</v>
      </c>
      <c r="F977" s="631" t="s">
        <v>3400</v>
      </c>
      <c r="G977" s="630">
        <v>6.75</v>
      </c>
      <c r="H977" s="618"/>
      <c r="I977" s="630" t="s">
        <v>2902</v>
      </c>
      <c r="J977" s="632"/>
      <c r="K977" s="602"/>
      <c r="L977" s="601"/>
      <c r="M977" s="601"/>
      <c r="N977" s="601"/>
      <c r="O977" s="616"/>
      <c r="P977" s="632"/>
      <c r="Q977" s="632"/>
      <c r="R977" s="632"/>
      <c r="S977" s="632"/>
      <c r="T977" s="632"/>
      <c r="U977" s="632"/>
      <c r="V977" s="632"/>
      <c r="W977" s="632"/>
      <c r="X977" s="632"/>
      <c r="Y977" s="632"/>
      <c r="Z977" s="632"/>
      <c r="AA977" s="632"/>
      <c r="AB977" s="632"/>
      <c r="AC977" s="632"/>
      <c r="AD977" s="632"/>
      <c r="AE977" s="632"/>
      <c r="AF977" s="632"/>
      <c r="AG977" s="632"/>
      <c r="AH977" s="632"/>
      <c r="AI977" s="632"/>
      <c r="AJ977" s="630" t="s">
        <v>5603</v>
      </c>
    </row>
    <row r="978" spans="2:36" ht="30" hidden="1" x14ac:dyDescent="0.25">
      <c r="B978" s="602">
        <v>970</v>
      </c>
      <c r="C978" s="628" t="s">
        <v>5608</v>
      </c>
      <c r="D978" s="629" t="s">
        <v>6961</v>
      </c>
      <c r="E978" s="628" t="s">
        <v>5606</v>
      </c>
      <c r="F978" s="631" t="s">
        <v>3400</v>
      </c>
      <c r="G978" s="630">
        <v>2.25</v>
      </c>
      <c r="H978" s="618"/>
      <c r="I978" s="630" t="s">
        <v>2771</v>
      </c>
      <c r="J978" s="632"/>
      <c r="K978" s="602"/>
      <c r="L978" s="601"/>
      <c r="M978" s="601"/>
      <c r="N978" s="601"/>
      <c r="O978" s="616"/>
      <c r="P978" s="632"/>
      <c r="Q978" s="632"/>
      <c r="R978" s="632"/>
      <c r="S978" s="632"/>
      <c r="T978" s="632"/>
      <c r="U978" s="632"/>
      <c r="V978" s="632"/>
      <c r="W978" s="632"/>
      <c r="X978" s="632"/>
      <c r="Y978" s="632"/>
      <c r="Z978" s="632"/>
      <c r="AA978" s="632"/>
      <c r="AB978" s="632"/>
      <c r="AC978" s="632"/>
      <c r="AD978" s="632"/>
      <c r="AE978" s="632"/>
      <c r="AF978" s="632"/>
      <c r="AG978" s="632"/>
      <c r="AH978" s="632"/>
      <c r="AI978" s="632"/>
      <c r="AJ978" s="630" t="s">
        <v>5609</v>
      </c>
    </row>
    <row r="979" spans="2:36" ht="30" hidden="1" x14ac:dyDescent="0.25">
      <c r="B979" s="602">
        <v>971</v>
      </c>
      <c r="C979" s="628" t="s">
        <v>5614</v>
      </c>
      <c r="D979" s="629" t="s">
        <v>6962</v>
      </c>
      <c r="E979" s="628" t="s">
        <v>5612</v>
      </c>
      <c r="F979" s="631" t="s">
        <v>3400</v>
      </c>
      <c r="G979" s="630">
        <v>6.66</v>
      </c>
      <c r="H979" s="618"/>
      <c r="I979" s="630" t="s">
        <v>2786</v>
      </c>
      <c r="J979" s="632"/>
      <c r="K979" s="602"/>
      <c r="L979" s="601"/>
      <c r="M979" s="601"/>
      <c r="N979" s="601"/>
      <c r="O979" s="616"/>
      <c r="P979" s="632"/>
      <c r="Q979" s="632"/>
      <c r="R979" s="632"/>
      <c r="S979" s="632"/>
      <c r="T979" s="632"/>
      <c r="U979" s="632"/>
      <c r="V979" s="632"/>
      <c r="W979" s="632"/>
      <c r="X979" s="632"/>
      <c r="Y979" s="632"/>
      <c r="Z979" s="632"/>
      <c r="AA979" s="632"/>
      <c r="AB979" s="632"/>
      <c r="AC979" s="632"/>
      <c r="AD979" s="632"/>
      <c r="AE979" s="632"/>
      <c r="AF979" s="632"/>
      <c r="AG979" s="632"/>
      <c r="AH979" s="632"/>
      <c r="AI979" s="632"/>
      <c r="AJ979" s="630" t="s">
        <v>5615</v>
      </c>
    </row>
    <row r="980" spans="2:36" hidden="1" x14ac:dyDescent="0.25">
      <c r="B980" s="602">
        <v>972</v>
      </c>
      <c r="C980" s="628" t="s">
        <v>5620</v>
      </c>
      <c r="D980" s="629" t="s">
        <v>6963</v>
      </c>
      <c r="E980" s="628" t="s">
        <v>5618</v>
      </c>
      <c r="F980" s="631" t="s">
        <v>3400</v>
      </c>
      <c r="G980" s="630">
        <v>16</v>
      </c>
      <c r="H980" s="618"/>
      <c r="I980" s="630" t="s">
        <v>2786</v>
      </c>
      <c r="J980" s="632"/>
      <c r="K980" s="602"/>
      <c r="L980" s="601"/>
      <c r="M980" s="601"/>
      <c r="N980" s="601"/>
      <c r="O980" s="616"/>
      <c r="P980" s="632"/>
      <c r="Q980" s="632"/>
      <c r="R980" s="632"/>
      <c r="S980" s="632"/>
      <c r="T980" s="632"/>
      <c r="U980" s="632"/>
      <c r="V980" s="632"/>
      <c r="W980" s="632"/>
      <c r="X980" s="632"/>
      <c r="Y980" s="632"/>
      <c r="Z980" s="632"/>
      <c r="AA980" s="632"/>
      <c r="AB980" s="632"/>
      <c r="AC980" s="632"/>
      <c r="AD980" s="632"/>
      <c r="AE980" s="632"/>
      <c r="AF980" s="632"/>
      <c r="AG980" s="632"/>
      <c r="AH980" s="632"/>
      <c r="AI980" s="632"/>
      <c r="AJ980" s="630" t="s">
        <v>5621</v>
      </c>
    </row>
    <row r="981" spans="2:36" ht="30" hidden="1" x14ac:dyDescent="0.25">
      <c r="B981" s="602">
        <v>973</v>
      </c>
      <c r="C981" s="628" t="s">
        <v>5625</v>
      </c>
      <c r="D981" s="629" t="s">
        <v>6964</v>
      </c>
      <c r="E981" s="628" t="s">
        <v>5618</v>
      </c>
      <c r="F981" s="631" t="s">
        <v>3400</v>
      </c>
      <c r="G981" s="630">
        <v>9</v>
      </c>
      <c r="H981" s="618"/>
      <c r="I981" s="630" t="s">
        <v>2902</v>
      </c>
      <c r="J981" s="632"/>
      <c r="K981" s="602"/>
      <c r="L981" s="601"/>
      <c r="M981" s="601"/>
      <c r="N981" s="601"/>
      <c r="O981" s="616"/>
      <c r="P981" s="632"/>
      <c r="Q981" s="632"/>
      <c r="R981" s="632"/>
      <c r="S981" s="632"/>
      <c r="T981" s="632"/>
      <c r="U981" s="632"/>
      <c r="V981" s="632"/>
      <c r="W981" s="632"/>
      <c r="X981" s="632"/>
      <c r="Y981" s="632"/>
      <c r="Z981" s="632"/>
      <c r="AA981" s="632"/>
      <c r="AB981" s="632"/>
      <c r="AC981" s="632"/>
      <c r="AD981" s="632"/>
      <c r="AE981" s="632"/>
      <c r="AF981" s="632"/>
      <c r="AG981" s="632"/>
      <c r="AH981" s="632"/>
      <c r="AI981" s="632"/>
      <c r="AJ981" s="630" t="s">
        <v>5626</v>
      </c>
    </row>
    <row r="982" spans="2:36" ht="30" hidden="1" x14ac:dyDescent="0.25">
      <c r="B982" s="602">
        <v>974</v>
      </c>
      <c r="C982" s="628" t="s">
        <v>5631</v>
      </c>
      <c r="D982" s="629" t="s">
        <v>6965</v>
      </c>
      <c r="E982" s="628" t="s">
        <v>5629</v>
      </c>
      <c r="F982" s="631" t="s">
        <v>3400</v>
      </c>
      <c r="G982" s="634"/>
      <c r="H982" s="618"/>
      <c r="I982" s="630" t="s">
        <v>3727</v>
      </c>
      <c r="J982" s="632"/>
      <c r="K982" s="602"/>
      <c r="L982" s="601"/>
      <c r="M982" s="601"/>
      <c r="N982" s="601"/>
      <c r="O982" s="616"/>
      <c r="P982" s="632"/>
      <c r="Q982" s="632"/>
      <c r="R982" s="632"/>
      <c r="S982" s="632"/>
      <c r="T982" s="632"/>
      <c r="U982" s="632"/>
      <c r="V982" s="632"/>
      <c r="W982" s="632"/>
      <c r="X982" s="632"/>
      <c r="Y982" s="632"/>
      <c r="Z982" s="632"/>
      <c r="AA982" s="632"/>
      <c r="AB982" s="632"/>
      <c r="AC982" s="632"/>
      <c r="AD982" s="632"/>
      <c r="AE982" s="632"/>
      <c r="AF982" s="632"/>
      <c r="AG982" s="632"/>
      <c r="AH982" s="632"/>
      <c r="AI982" s="632"/>
      <c r="AJ982" s="630" t="s">
        <v>5632</v>
      </c>
    </row>
    <row r="983" spans="2:36" hidden="1" x14ac:dyDescent="0.25">
      <c r="B983" s="602">
        <v>975</v>
      </c>
      <c r="C983" s="628" t="s">
        <v>5637</v>
      </c>
      <c r="D983" s="629" t="s">
        <v>6966</v>
      </c>
      <c r="E983" s="628" t="s">
        <v>5635</v>
      </c>
      <c r="F983" s="631" t="s">
        <v>3400</v>
      </c>
      <c r="G983" s="630">
        <v>80</v>
      </c>
      <c r="H983" s="618"/>
      <c r="I983" s="630" t="s">
        <v>2786</v>
      </c>
      <c r="J983" s="632"/>
      <c r="K983" s="602"/>
      <c r="L983" s="601"/>
      <c r="M983" s="601"/>
      <c r="N983" s="601"/>
      <c r="O983" s="616"/>
      <c r="P983" s="632"/>
      <c r="Q983" s="632"/>
      <c r="R983" s="632"/>
      <c r="S983" s="632"/>
      <c r="T983" s="632"/>
      <c r="U983" s="632"/>
      <c r="V983" s="632"/>
      <c r="W983" s="632"/>
      <c r="X983" s="632"/>
      <c r="Y983" s="632"/>
      <c r="Z983" s="632"/>
      <c r="AA983" s="632"/>
      <c r="AB983" s="632"/>
      <c r="AC983" s="632"/>
      <c r="AD983" s="632"/>
      <c r="AE983" s="632"/>
      <c r="AF983" s="632"/>
      <c r="AG983" s="632"/>
      <c r="AH983" s="632"/>
      <c r="AI983" s="632"/>
      <c r="AJ983" s="630" t="s">
        <v>5638</v>
      </c>
    </row>
    <row r="984" spans="2:36" ht="30" hidden="1" x14ac:dyDescent="0.25">
      <c r="B984" s="602">
        <v>976</v>
      </c>
      <c r="C984" s="628" t="s">
        <v>5641</v>
      </c>
      <c r="D984" s="629" t="s">
        <v>6967</v>
      </c>
      <c r="E984" s="628" t="s">
        <v>5635</v>
      </c>
      <c r="F984" s="631" t="s">
        <v>3400</v>
      </c>
      <c r="G984" s="634"/>
      <c r="H984" s="618"/>
      <c r="I984" s="630" t="s">
        <v>2786</v>
      </c>
      <c r="J984" s="632"/>
      <c r="K984" s="602"/>
      <c r="L984" s="601"/>
      <c r="M984" s="601"/>
      <c r="N984" s="601"/>
      <c r="O984" s="616"/>
      <c r="P984" s="632"/>
      <c r="Q984" s="632"/>
      <c r="R984" s="632"/>
      <c r="S984" s="632"/>
      <c r="T984" s="632"/>
      <c r="U984" s="632"/>
      <c r="V984" s="632"/>
      <c r="W984" s="632"/>
      <c r="X984" s="632"/>
      <c r="Y984" s="632"/>
      <c r="Z984" s="632"/>
      <c r="AA984" s="632"/>
      <c r="AB984" s="632"/>
      <c r="AC984" s="632"/>
      <c r="AD984" s="632"/>
      <c r="AE984" s="632"/>
      <c r="AF984" s="632"/>
      <c r="AG984" s="632"/>
      <c r="AH984" s="632"/>
      <c r="AI984" s="632"/>
      <c r="AJ984" s="630" t="s">
        <v>5642</v>
      </c>
    </row>
    <row r="985" spans="2:36" ht="30" hidden="1" x14ac:dyDescent="0.25">
      <c r="B985" s="602">
        <v>977</v>
      </c>
      <c r="C985" s="628" t="s">
        <v>5645</v>
      </c>
      <c r="D985" s="629" t="s">
        <v>6968</v>
      </c>
      <c r="E985" s="628" t="s">
        <v>5635</v>
      </c>
      <c r="F985" s="631" t="s">
        <v>3400</v>
      </c>
      <c r="G985" s="634"/>
      <c r="H985" s="618"/>
      <c r="I985" s="630" t="s">
        <v>2786</v>
      </c>
      <c r="J985" s="632"/>
      <c r="K985" s="602"/>
      <c r="L985" s="601"/>
      <c r="M985" s="601"/>
      <c r="N985" s="601"/>
      <c r="O985" s="616"/>
      <c r="P985" s="632"/>
      <c r="Q985" s="632"/>
      <c r="R985" s="632"/>
      <c r="S985" s="632"/>
      <c r="T985" s="632"/>
      <c r="U985" s="632"/>
      <c r="V985" s="632"/>
      <c r="W985" s="632"/>
      <c r="X985" s="632"/>
      <c r="Y985" s="632"/>
      <c r="Z985" s="632"/>
      <c r="AA985" s="632"/>
      <c r="AB985" s="632"/>
      <c r="AC985" s="632"/>
      <c r="AD985" s="632"/>
      <c r="AE985" s="632"/>
      <c r="AF985" s="632"/>
      <c r="AG985" s="632"/>
      <c r="AH985" s="632"/>
      <c r="AI985" s="632"/>
      <c r="AJ985" s="630" t="s">
        <v>5646</v>
      </c>
    </row>
    <row r="986" spans="2:36" ht="30" hidden="1" x14ac:dyDescent="0.25">
      <c r="B986" s="602">
        <v>978</v>
      </c>
      <c r="C986" s="628" t="s">
        <v>5651</v>
      </c>
      <c r="D986" s="629" t="s">
        <v>6969</v>
      </c>
      <c r="E986" s="628" t="s">
        <v>5649</v>
      </c>
      <c r="F986" s="631" t="s">
        <v>3400</v>
      </c>
      <c r="G986" s="630">
        <v>2.2000000000000002</v>
      </c>
      <c r="H986" s="618"/>
      <c r="I986" s="630" t="s">
        <v>2753</v>
      </c>
      <c r="J986" s="632"/>
      <c r="K986" s="602"/>
      <c r="L986" s="601"/>
      <c r="M986" s="601"/>
      <c r="N986" s="601"/>
      <c r="O986" s="616"/>
      <c r="P986" s="632"/>
      <c r="Q986" s="632"/>
      <c r="R986" s="632"/>
      <c r="S986" s="632"/>
      <c r="T986" s="632"/>
      <c r="U986" s="632"/>
      <c r="V986" s="632"/>
      <c r="W986" s="632"/>
      <c r="X986" s="632"/>
      <c r="Y986" s="632"/>
      <c r="Z986" s="632"/>
      <c r="AA986" s="632"/>
      <c r="AB986" s="632"/>
      <c r="AC986" s="632"/>
      <c r="AD986" s="632"/>
      <c r="AE986" s="632"/>
      <c r="AF986" s="632"/>
      <c r="AG986" s="632"/>
      <c r="AH986" s="632"/>
      <c r="AI986" s="632"/>
      <c r="AJ986" s="630" t="s">
        <v>5652</v>
      </c>
    </row>
    <row r="987" spans="2:36" hidden="1" x14ac:dyDescent="0.25">
      <c r="B987" s="602">
        <v>979</v>
      </c>
      <c r="C987" s="628" t="s">
        <v>5655</v>
      </c>
      <c r="D987" s="629" t="s">
        <v>6970</v>
      </c>
      <c r="E987" s="628" t="s">
        <v>5649</v>
      </c>
      <c r="F987" s="631" t="s">
        <v>3400</v>
      </c>
      <c r="G987" s="634"/>
      <c r="H987" s="618"/>
      <c r="I987" s="630" t="s">
        <v>2776</v>
      </c>
      <c r="J987" s="632"/>
      <c r="K987" s="602"/>
      <c r="L987" s="601"/>
      <c r="M987" s="601"/>
      <c r="N987" s="601"/>
      <c r="O987" s="616"/>
      <c r="P987" s="632"/>
      <c r="Q987" s="632"/>
      <c r="R987" s="632"/>
      <c r="S987" s="632"/>
      <c r="T987" s="632"/>
      <c r="U987" s="632"/>
      <c r="V987" s="632"/>
      <c r="W987" s="632"/>
      <c r="X987" s="632"/>
      <c r="Y987" s="632"/>
      <c r="Z987" s="632"/>
      <c r="AA987" s="632"/>
      <c r="AB987" s="632"/>
      <c r="AC987" s="632"/>
      <c r="AD987" s="632"/>
      <c r="AE987" s="632"/>
      <c r="AF987" s="632"/>
      <c r="AG987" s="632"/>
      <c r="AH987" s="632"/>
      <c r="AI987" s="632"/>
      <c r="AJ987" s="630" t="s">
        <v>5656</v>
      </c>
    </row>
    <row r="988" spans="2:36" ht="30" hidden="1" x14ac:dyDescent="0.25">
      <c r="B988" s="602">
        <v>980</v>
      </c>
      <c r="C988" s="628" t="s">
        <v>5661</v>
      </c>
      <c r="D988" s="629" t="s">
        <v>6971</v>
      </c>
      <c r="E988" s="628" t="s">
        <v>5659</v>
      </c>
      <c r="F988" s="631" t="s">
        <v>3400</v>
      </c>
      <c r="G988" s="630">
        <v>9.9</v>
      </c>
      <c r="H988" s="618"/>
      <c r="I988" s="630" t="s">
        <v>2820</v>
      </c>
      <c r="J988" s="632"/>
      <c r="K988" s="602"/>
      <c r="L988" s="601"/>
      <c r="M988" s="601"/>
      <c r="N988" s="601"/>
      <c r="O988" s="616"/>
      <c r="P988" s="632"/>
      <c r="Q988" s="632"/>
      <c r="R988" s="632"/>
      <c r="S988" s="632"/>
      <c r="T988" s="632"/>
      <c r="U988" s="632"/>
      <c r="V988" s="632"/>
      <c r="W988" s="632"/>
      <c r="X988" s="632"/>
      <c r="Y988" s="632"/>
      <c r="Z988" s="632"/>
      <c r="AA988" s="632"/>
      <c r="AB988" s="632"/>
      <c r="AC988" s="632"/>
      <c r="AD988" s="632"/>
      <c r="AE988" s="632"/>
      <c r="AF988" s="632"/>
      <c r="AG988" s="632"/>
      <c r="AH988" s="632"/>
      <c r="AI988" s="632"/>
      <c r="AJ988" s="630" t="s">
        <v>5662</v>
      </c>
    </row>
    <row r="989" spans="2:36" hidden="1" x14ac:dyDescent="0.25">
      <c r="B989" s="602">
        <v>981</v>
      </c>
      <c r="C989" s="628" t="s">
        <v>5667</v>
      </c>
      <c r="D989" s="629" t="s">
        <v>6972</v>
      </c>
      <c r="E989" s="628" t="s">
        <v>5665</v>
      </c>
      <c r="F989" s="631" t="s">
        <v>3400</v>
      </c>
      <c r="G989" s="630">
        <v>8</v>
      </c>
      <c r="H989" s="618"/>
      <c r="I989" s="630" t="s">
        <v>2786</v>
      </c>
      <c r="J989" s="632"/>
      <c r="K989" s="602"/>
      <c r="L989" s="601"/>
      <c r="M989" s="601"/>
      <c r="N989" s="601"/>
      <c r="O989" s="616"/>
      <c r="P989" s="632"/>
      <c r="Q989" s="632"/>
      <c r="R989" s="632"/>
      <c r="S989" s="632"/>
      <c r="T989" s="632"/>
      <c r="U989" s="632"/>
      <c r="V989" s="632"/>
      <c r="W989" s="632"/>
      <c r="X989" s="632"/>
      <c r="Y989" s="632"/>
      <c r="Z989" s="632"/>
      <c r="AA989" s="632"/>
      <c r="AB989" s="632"/>
      <c r="AC989" s="632"/>
      <c r="AD989" s="632"/>
      <c r="AE989" s="632"/>
      <c r="AF989" s="632"/>
      <c r="AG989" s="632"/>
      <c r="AH989" s="632"/>
      <c r="AI989" s="632"/>
      <c r="AJ989" s="630" t="s">
        <v>5668</v>
      </c>
    </row>
    <row r="990" spans="2:36" hidden="1" x14ac:dyDescent="0.25">
      <c r="B990" s="602">
        <v>982</v>
      </c>
      <c r="C990" s="628" t="s">
        <v>5673</v>
      </c>
      <c r="D990" s="629" t="s">
        <v>6973</v>
      </c>
      <c r="E990" s="628" t="s">
        <v>5671</v>
      </c>
      <c r="F990" s="631" t="s">
        <v>3400</v>
      </c>
      <c r="G990" s="630">
        <v>8</v>
      </c>
      <c r="H990" s="618"/>
      <c r="I990" s="630" t="s">
        <v>2786</v>
      </c>
      <c r="J990" s="632"/>
      <c r="K990" s="602"/>
      <c r="L990" s="601"/>
      <c r="M990" s="601"/>
      <c r="N990" s="601"/>
      <c r="O990" s="616"/>
      <c r="P990" s="632"/>
      <c r="Q990" s="632"/>
      <c r="R990" s="632"/>
      <c r="S990" s="632"/>
      <c r="T990" s="632"/>
      <c r="U990" s="632"/>
      <c r="V990" s="632"/>
      <c r="W990" s="632"/>
      <c r="X990" s="632"/>
      <c r="Y990" s="632"/>
      <c r="Z990" s="632"/>
      <c r="AA990" s="632"/>
      <c r="AB990" s="632"/>
      <c r="AC990" s="632"/>
      <c r="AD990" s="632"/>
      <c r="AE990" s="632"/>
      <c r="AF990" s="632"/>
      <c r="AG990" s="632"/>
      <c r="AH990" s="632"/>
      <c r="AI990" s="632"/>
      <c r="AJ990" s="630" t="s">
        <v>5674</v>
      </c>
    </row>
    <row r="991" spans="2:36" ht="30" hidden="1" x14ac:dyDescent="0.25">
      <c r="B991" s="602">
        <v>983</v>
      </c>
      <c r="C991" s="628" t="s">
        <v>5679</v>
      </c>
      <c r="D991" s="629" t="s">
        <v>6974</v>
      </c>
      <c r="E991" s="628" t="s">
        <v>5677</v>
      </c>
      <c r="F991" s="631" t="s">
        <v>3400</v>
      </c>
      <c r="G991" s="630">
        <v>11.53</v>
      </c>
      <c r="H991" s="618"/>
      <c r="I991" s="630" t="s">
        <v>2793</v>
      </c>
      <c r="J991" s="632"/>
      <c r="K991" s="602"/>
      <c r="L991" s="601"/>
      <c r="M991" s="601"/>
      <c r="N991" s="601"/>
      <c r="O991" s="616"/>
      <c r="P991" s="632"/>
      <c r="Q991" s="632"/>
      <c r="R991" s="632"/>
      <c r="S991" s="632"/>
      <c r="T991" s="632"/>
      <c r="U991" s="632"/>
      <c r="V991" s="632"/>
      <c r="W991" s="632"/>
      <c r="X991" s="632"/>
      <c r="Y991" s="632"/>
      <c r="Z991" s="632"/>
      <c r="AA991" s="632"/>
      <c r="AB991" s="632"/>
      <c r="AC991" s="632"/>
      <c r="AD991" s="632"/>
      <c r="AE991" s="632"/>
      <c r="AF991" s="632"/>
      <c r="AG991" s="632"/>
      <c r="AH991" s="632"/>
      <c r="AI991" s="632"/>
      <c r="AJ991" s="630" t="s">
        <v>5680</v>
      </c>
    </row>
    <row r="992" spans="2:36" ht="30" hidden="1" x14ac:dyDescent="0.25">
      <c r="B992" s="602">
        <v>984</v>
      </c>
      <c r="C992" s="628" t="s">
        <v>5685</v>
      </c>
      <c r="D992" s="629" t="s">
        <v>6975</v>
      </c>
      <c r="E992" s="628" t="s">
        <v>5683</v>
      </c>
      <c r="F992" s="631" t="s">
        <v>3400</v>
      </c>
      <c r="G992" s="630">
        <v>4.5</v>
      </c>
      <c r="H992" s="618"/>
      <c r="I992" s="630" t="s">
        <v>2812</v>
      </c>
      <c r="J992" s="632"/>
      <c r="K992" s="602"/>
      <c r="L992" s="601"/>
      <c r="M992" s="601"/>
      <c r="N992" s="601"/>
      <c r="O992" s="616"/>
      <c r="P992" s="632"/>
      <c r="Q992" s="632"/>
      <c r="R992" s="632"/>
      <c r="S992" s="632"/>
      <c r="T992" s="632"/>
      <c r="U992" s="632"/>
      <c r="V992" s="632"/>
      <c r="W992" s="632"/>
      <c r="X992" s="632"/>
      <c r="Y992" s="632"/>
      <c r="Z992" s="632"/>
      <c r="AA992" s="632"/>
      <c r="AB992" s="632"/>
      <c r="AC992" s="632"/>
      <c r="AD992" s="632"/>
      <c r="AE992" s="632"/>
      <c r="AF992" s="632"/>
      <c r="AG992" s="632"/>
      <c r="AH992" s="632"/>
      <c r="AI992" s="632"/>
      <c r="AJ992" s="630" t="s">
        <v>5686</v>
      </c>
    </row>
    <row r="993" spans="2:36" ht="30" hidden="1" x14ac:dyDescent="0.25">
      <c r="B993" s="602">
        <v>985</v>
      </c>
      <c r="C993" s="628" t="s">
        <v>4781</v>
      </c>
      <c r="D993" s="629" t="s">
        <v>6829</v>
      </c>
      <c r="E993" s="628" t="s">
        <v>5689</v>
      </c>
      <c r="F993" s="631" t="s">
        <v>3400</v>
      </c>
      <c r="G993" s="630">
        <v>5.85</v>
      </c>
      <c r="H993" s="618"/>
      <c r="I993" s="630" t="s">
        <v>2839</v>
      </c>
      <c r="J993" s="632"/>
      <c r="K993" s="602"/>
      <c r="L993" s="601"/>
      <c r="M993" s="601"/>
      <c r="N993" s="601"/>
      <c r="O993" s="616"/>
      <c r="P993" s="632"/>
      <c r="Q993" s="632"/>
      <c r="R993" s="632"/>
      <c r="S993" s="632"/>
      <c r="T993" s="632"/>
      <c r="U993" s="632"/>
      <c r="V993" s="632"/>
      <c r="W993" s="632"/>
      <c r="X993" s="632"/>
      <c r="Y993" s="632"/>
      <c r="Z993" s="632"/>
      <c r="AA993" s="632"/>
      <c r="AB993" s="632"/>
      <c r="AC993" s="632"/>
      <c r="AD993" s="632"/>
      <c r="AE993" s="632"/>
      <c r="AF993" s="632"/>
      <c r="AG993" s="632"/>
      <c r="AH993" s="632"/>
      <c r="AI993" s="632"/>
      <c r="AJ993" s="630" t="s">
        <v>4782</v>
      </c>
    </row>
    <row r="994" spans="2:36" ht="30" hidden="1" x14ac:dyDescent="0.25">
      <c r="B994" s="602">
        <v>986</v>
      </c>
      <c r="C994" s="628" t="s">
        <v>5693</v>
      </c>
      <c r="D994" s="629" t="s">
        <v>6976</v>
      </c>
      <c r="E994" s="628" t="s">
        <v>5691</v>
      </c>
      <c r="F994" s="631" t="s">
        <v>3400</v>
      </c>
      <c r="G994" s="630">
        <v>7.2</v>
      </c>
      <c r="H994" s="618"/>
      <c r="I994" s="630" t="s">
        <v>2862</v>
      </c>
      <c r="J994" s="632"/>
      <c r="K994" s="602"/>
      <c r="L994" s="601"/>
      <c r="M994" s="601"/>
      <c r="N994" s="601"/>
      <c r="O994" s="616"/>
      <c r="P994" s="632"/>
      <c r="Q994" s="632"/>
      <c r="R994" s="632"/>
      <c r="S994" s="632"/>
      <c r="T994" s="632"/>
      <c r="U994" s="632"/>
      <c r="V994" s="632"/>
      <c r="W994" s="632"/>
      <c r="X994" s="632"/>
      <c r="Y994" s="632"/>
      <c r="Z994" s="632"/>
      <c r="AA994" s="632"/>
      <c r="AB994" s="632"/>
      <c r="AC994" s="632"/>
      <c r="AD994" s="632"/>
      <c r="AE994" s="632"/>
      <c r="AF994" s="632"/>
      <c r="AG994" s="632"/>
      <c r="AH994" s="632"/>
      <c r="AI994" s="632"/>
      <c r="AJ994" s="630" t="s">
        <v>5694</v>
      </c>
    </row>
    <row r="995" spans="2:36" hidden="1" x14ac:dyDescent="0.25">
      <c r="B995" s="602">
        <v>987</v>
      </c>
      <c r="C995" s="628" t="s">
        <v>5699</v>
      </c>
      <c r="D995" s="629" t="s">
        <v>6977</v>
      </c>
      <c r="E995" s="628" t="s">
        <v>5697</v>
      </c>
      <c r="F995" s="631" t="s">
        <v>3400</v>
      </c>
      <c r="G995" s="630">
        <v>18</v>
      </c>
      <c r="H995" s="618"/>
      <c r="I995" s="630" t="s">
        <v>3584</v>
      </c>
      <c r="J995" s="632"/>
      <c r="K995" s="602"/>
      <c r="L995" s="601"/>
      <c r="M995" s="601"/>
      <c r="N995" s="601"/>
      <c r="O995" s="616"/>
      <c r="P995" s="632"/>
      <c r="Q995" s="632"/>
      <c r="R995" s="632"/>
      <c r="S995" s="632"/>
      <c r="T995" s="632"/>
      <c r="U995" s="632"/>
      <c r="V995" s="632"/>
      <c r="W995" s="632"/>
      <c r="X995" s="632"/>
      <c r="Y995" s="632"/>
      <c r="Z995" s="632"/>
      <c r="AA995" s="632"/>
      <c r="AB995" s="632"/>
      <c r="AC995" s="632"/>
      <c r="AD995" s="632"/>
      <c r="AE995" s="632"/>
      <c r="AF995" s="632"/>
      <c r="AG995" s="632"/>
      <c r="AH995" s="632"/>
      <c r="AI995" s="632"/>
      <c r="AJ995" s="630" t="s">
        <v>5700</v>
      </c>
    </row>
    <row r="996" spans="2:36" ht="30" hidden="1" x14ac:dyDescent="0.25">
      <c r="B996" s="602">
        <v>988</v>
      </c>
      <c r="C996" s="628" t="s">
        <v>5705</v>
      </c>
      <c r="D996" s="629" t="s">
        <v>6978</v>
      </c>
      <c r="E996" s="628" t="s">
        <v>5703</v>
      </c>
      <c r="F996" s="631" t="s">
        <v>3400</v>
      </c>
      <c r="G996" s="630">
        <v>13.29</v>
      </c>
      <c r="H996" s="618"/>
      <c r="I996" s="630" t="s">
        <v>3727</v>
      </c>
      <c r="J996" s="632"/>
      <c r="K996" s="602"/>
      <c r="L996" s="601"/>
      <c r="M996" s="601"/>
      <c r="N996" s="601"/>
      <c r="O996" s="616"/>
      <c r="P996" s="632"/>
      <c r="Q996" s="632"/>
      <c r="R996" s="632"/>
      <c r="S996" s="632"/>
      <c r="T996" s="632"/>
      <c r="U996" s="632"/>
      <c r="V996" s="632"/>
      <c r="W996" s="632"/>
      <c r="X996" s="632"/>
      <c r="Y996" s="632"/>
      <c r="Z996" s="632"/>
      <c r="AA996" s="632"/>
      <c r="AB996" s="632"/>
      <c r="AC996" s="632"/>
      <c r="AD996" s="632"/>
      <c r="AE996" s="632"/>
      <c r="AF996" s="632"/>
      <c r="AG996" s="632"/>
      <c r="AH996" s="632"/>
      <c r="AI996" s="632"/>
      <c r="AJ996" s="630" t="s">
        <v>5706</v>
      </c>
    </row>
    <row r="997" spans="2:36" ht="30" hidden="1" x14ac:dyDescent="0.25">
      <c r="B997" s="602">
        <v>989</v>
      </c>
      <c r="C997" s="628" t="s">
        <v>5711</v>
      </c>
      <c r="D997" s="629" t="s">
        <v>6979</v>
      </c>
      <c r="E997" s="628" t="s">
        <v>5709</v>
      </c>
      <c r="F997" s="631" t="s">
        <v>3400</v>
      </c>
      <c r="G997" s="630">
        <v>3</v>
      </c>
      <c r="H997" s="618"/>
      <c r="I997" s="630" t="s">
        <v>3727</v>
      </c>
      <c r="J997" s="632"/>
      <c r="K997" s="602"/>
      <c r="L997" s="601"/>
      <c r="M997" s="601"/>
      <c r="N997" s="601"/>
      <c r="O997" s="616"/>
      <c r="P997" s="632"/>
      <c r="Q997" s="632"/>
      <c r="R997" s="632"/>
      <c r="S997" s="632"/>
      <c r="T997" s="632"/>
      <c r="U997" s="632"/>
      <c r="V997" s="632"/>
      <c r="W997" s="632"/>
      <c r="X997" s="632"/>
      <c r="Y997" s="632"/>
      <c r="Z997" s="632"/>
      <c r="AA997" s="632"/>
      <c r="AB997" s="632"/>
      <c r="AC997" s="632"/>
      <c r="AD997" s="632"/>
      <c r="AE997" s="632"/>
      <c r="AF997" s="632"/>
      <c r="AG997" s="632"/>
      <c r="AH997" s="632"/>
      <c r="AI997" s="632"/>
      <c r="AJ997" s="630" t="s">
        <v>5712</v>
      </c>
    </row>
    <row r="998" spans="2:36" hidden="1" x14ac:dyDescent="0.25">
      <c r="B998" s="602">
        <v>990</v>
      </c>
      <c r="C998" s="628" t="s">
        <v>5717</v>
      </c>
      <c r="D998" s="629" t="s">
        <v>6980</v>
      </c>
      <c r="E998" s="628" t="s">
        <v>5715</v>
      </c>
      <c r="F998" s="631" t="s">
        <v>3400</v>
      </c>
      <c r="G998" s="630">
        <v>13.2</v>
      </c>
      <c r="H998" s="618"/>
      <c r="I998" s="630" t="s">
        <v>2913</v>
      </c>
      <c r="J998" s="632"/>
      <c r="K998" s="602"/>
      <c r="L998" s="601"/>
      <c r="M998" s="601"/>
      <c r="N998" s="601"/>
      <c r="O998" s="616"/>
      <c r="P998" s="632"/>
      <c r="Q998" s="632"/>
      <c r="R998" s="632"/>
      <c r="S998" s="632"/>
      <c r="T998" s="632"/>
      <c r="U998" s="632"/>
      <c r="V998" s="632"/>
      <c r="W998" s="632"/>
      <c r="X998" s="632"/>
      <c r="Y998" s="632"/>
      <c r="Z998" s="632"/>
      <c r="AA998" s="632"/>
      <c r="AB998" s="632"/>
      <c r="AC998" s="632"/>
      <c r="AD998" s="632"/>
      <c r="AE998" s="632"/>
      <c r="AF998" s="632"/>
      <c r="AG998" s="632"/>
      <c r="AH998" s="632"/>
      <c r="AI998" s="632"/>
      <c r="AJ998" s="630" t="s">
        <v>5718</v>
      </c>
    </row>
    <row r="999" spans="2:36" ht="30" hidden="1" x14ac:dyDescent="0.25">
      <c r="B999" s="602">
        <v>991</v>
      </c>
      <c r="C999" s="628" t="s">
        <v>5723</v>
      </c>
      <c r="D999" s="629" t="s">
        <v>6981</v>
      </c>
      <c r="E999" s="628" t="s">
        <v>5721</v>
      </c>
      <c r="F999" s="631" t="s">
        <v>3400</v>
      </c>
      <c r="G999" s="630">
        <v>8</v>
      </c>
      <c r="H999" s="618"/>
      <c r="I999" s="630" t="s">
        <v>2786</v>
      </c>
      <c r="J999" s="632"/>
      <c r="K999" s="602"/>
      <c r="L999" s="601"/>
      <c r="M999" s="601"/>
      <c r="N999" s="601"/>
      <c r="O999" s="616"/>
      <c r="P999" s="632"/>
      <c r="Q999" s="632"/>
      <c r="R999" s="632"/>
      <c r="S999" s="632"/>
      <c r="T999" s="632"/>
      <c r="U999" s="632"/>
      <c r="V999" s="632"/>
      <c r="W999" s="632"/>
      <c r="X999" s="632"/>
      <c r="Y999" s="632"/>
      <c r="Z999" s="632"/>
      <c r="AA999" s="632"/>
      <c r="AB999" s="632"/>
      <c r="AC999" s="632"/>
      <c r="AD999" s="632"/>
      <c r="AE999" s="632"/>
      <c r="AF999" s="632"/>
      <c r="AG999" s="632"/>
      <c r="AH999" s="632"/>
      <c r="AI999" s="632"/>
      <c r="AJ999" s="630" t="s">
        <v>5724</v>
      </c>
    </row>
    <row r="1000" spans="2:36" ht="30" hidden="1" x14ac:dyDescent="0.25">
      <c r="B1000" s="602">
        <v>992</v>
      </c>
      <c r="C1000" s="628" t="s">
        <v>5729</v>
      </c>
      <c r="D1000" s="629" t="s">
        <v>6982</v>
      </c>
      <c r="E1000" s="628" t="s">
        <v>5727</v>
      </c>
      <c r="F1000" s="631" t="s">
        <v>3400</v>
      </c>
      <c r="G1000" s="630">
        <v>6.6</v>
      </c>
      <c r="H1000" s="618"/>
      <c r="I1000" s="630" t="s">
        <v>2902</v>
      </c>
      <c r="J1000" s="632"/>
      <c r="K1000" s="602"/>
      <c r="L1000" s="601"/>
      <c r="M1000" s="601"/>
      <c r="N1000" s="601"/>
      <c r="O1000" s="616"/>
      <c r="P1000" s="632"/>
      <c r="Q1000" s="632"/>
      <c r="R1000" s="632"/>
      <c r="S1000" s="632"/>
      <c r="T1000" s="632"/>
      <c r="U1000" s="632"/>
      <c r="V1000" s="632"/>
      <c r="W1000" s="632"/>
      <c r="X1000" s="632"/>
      <c r="Y1000" s="632"/>
      <c r="Z1000" s="632"/>
      <c r="AA1000" s="632"/>
      <c r="AB1000" s="632"/>
      <c r="AC1000" s="632"/>
      <c r="AD1000" s="632"/>
      <c r="AE1000" s="632"/>
      <c r="AF1000" s="632"/>
      <c r="AG1000" s="632"/>
      <c r="AH1000" s="632"/>
      <c r="AI1000" s="632"/>
      <c r="AJ1000" s="630" t="s">
        <v>5730</v>
      </c>
    </row>
    <row r="1001" spans="2:36" ht="30" hidden="1" x14ac:dyDescent="0.25">
      <c r="B1001" s="602">
        <v>993</v>
      </c>
      <c r="C1001" s="628" t="s">
        <v>5735</v>
      </c>
      <c r="D1001" s="629" t="s">
        <v>6983</v>
      </c>
      <c r="E1001" s="628" t="s">
        <v>5733</v>
      </c>
      <c r="F1001" s="631" t="s">
        <v>3400</v>
      </c>
      <c r="G1001" s="630">
        <v>6.4</v>
      </c>
      <c r="H1001" s="618"/>
      <c r="I1001" s="630" t="s">
        <v>2762</v>
      </c>
      <c r="J1001" s="632"/>
      <c r="K1001" s="602"/>
      <c r="L1001" s="601"/>
      <c r="M1001" s="601"/>
      <c r="N1001" s="601"/>
      <c r="O1001" s="616"/>
      <c r="P1001" s="632"/>
      <c r="Q1001" s="632"/>
      <c r="R1001" s="632"/>
      <c r="S1001" s="632"/>
      <c r="T1001" s="632"/>
      <c r="U1001" s="632"/>
      <c r="V1001" s="632"/>
      <c r="W1001" s="632"/>
      <c r="X1001" s="632"/>
      <c r="Y1001" s="632"/>
      <c r="Z1001" s="632"/>
      <c r="AA1001" s="632"/>
      <c r="AB1001" s="632"/>
      <c r="AC1001" s="632"/>
      <c r="AD1001" s="632"/>
      <c r="AE1001" s="632"/>
      <c r="AF1001" s="632"/>
      <c r="AG1001" s="632"/>
      <c r="AH1001" s="632"/>
      <c r="AI1001" s="632"/>
      <c r="AJ1001" s="630" t="s">
        <v>5736</v>
      </c>
    </row>
    <row r="1002" spans="2:36" ht="30" hidden="1" x14ac:dyDescent="0.25">
      <c r="B1002" s="602">
        <v>994</v>
      </c>
      <c r="C1002" s="628" t="s">
        <v>5741</v>
      </c>
      <c r="D1002" s="629" t="s">
        <v>6984</v>
      </c>
      <c r="E1002" s="628" t="s">
        <v>5739</v>
      </c>
      <c r="F1002" s="631" t="s">
        <v>3400</v>
      </c>
      <c r="G1002" s="630">
        <v>7</v>
      </c>
      <c r="H1002" s="618"/>
      <c r="I1002" s="630" t="s">
        <v>2812</v>
      </c>
      <c r="J1002" s="632"/>
      <c r="K1002" s="602"/>
      <c r="L1002" s="601"/>
      <c r="M1002" s="601"/>
      <c r="N1002" s="601"/>
      <c r="O1002" s="616"/>
      <c r="P1002" s="632"/>
      <c r="Q1002" s="632"/>
      <c r="R1002" s="632"/>
      <c r="S1002" s="632"/>
      <c r="T1002" s="632"/>
      <c r="U1002" s="632"/>
      <c r="V1002" s="632"/>
      <c r="W1002" s="632"/>
      <c r="X1002" s="632"/>
      <c r="Y1002" s="632"/>
      <c r="Z1002" s="632"/>
      <c r="AA1002" s="632"/>
      <c r="AB1002" s="632"/>
      <c r="AC1002" s="632"/>
      <c r="AD1002" s="632"/>
      <c r="AE1002" s="632"/>
      <c r="AF1002" s="632"/>
      <c r="AG1002" s="632"/>
      <c r="AH1002" s="632"/>
      <c r="AI1002" s="632"/>
      <c r="AJ1002" s="630" t="s">
        <v>5742</v>
      </c>
    </row>
    <row r="1003" spans="2:36" ht="30" hidden="1" x14ac:dyDescent="0.25">
      <c r="B1003" s="602">
        <v>995</v>
      </c>
      <c r="C1003" s="628" t="s">
        <v>5747</v>
      </c>
      <c r="D1003" s="629" t="s">
        <v>6985</v>
      </c>
      <c r="E1003" s="628" t="s">
        <v>5745</v>
      </c>
      <c r="F1003" s="631" t="s">
        <v>3400</v>
      </c>
      <c r="G1003" s="630">
        <v>39.875</v>
      </c>
      <c r="H1003" s="618"/>
      <c r="I1003" s="630" t="s">
        <v>4942</v>
      </c>
      <c r="J1003" s="632"/>
      <c r="K1003" s="602"/>
      <c r="L1003" s="601"/>
      <c r="M1003" s="601"/>
      <c r="N1003" s="601"/>
      <c r="O1003" s="616"/>
      <c r="P1003" s="632"/>
      <c r="Q1003" s="632"/>
      <c r="R1003" s="632"/>
      <c r="S1003" s="632"/>
      <c r="T1003" s="632"/>
      <c r="U1003" s="632"/>
      <c r="V1003" s="632"/>
      <c r="W1003" s="632"/>
      <c r="X1003" s="632"/>
      <c r="Y1003" s="632"/>
      <c r="Z1003" s="632"/>
      <c r="AA1003" s="632"/>
      <c r="AB1003" s="632"/>
      <c r="AC1003" s="632"/>
      <c r="AD1003" s="632"/>
      <c r="AE1003" s="632"/>
      <c r="AF1003" s="632"/>
      <c r="AG1003" s="632"/>
      <c r="AH1003" s="632"/>
      <c r="AI1003" s="632"/>
      <c r="AJ1003" s="630" t="s">
        <v>5748</v>
      </c>
    </row>
    <row r="1004" spans="2:36" hidden="1" x14ac:dyDescent="0.25">
      <c r="B1004" s="602">
        <v>996</v>
      </c>
      <c r="C1004" s="628" t="s">
        <v>5753</v>
      </c>
      <c r="D1004" s="629" t="s">
        <v>6986</v>
      </c>
      <c r="E1004" s="628" t="s">
        <v>5751</v>
      </c>
      <c r="F1004" s="631" t="s">
        <v>3400</v>
      </c>
      <c r="G1004" s="630">
        <v>8.8000000000000007</v>
      </c>
      <c r="H1004" s="618"/>
      <c r="I1004" s="630" t="s">
        <v>3490</v>
      </c>
      <c r="J1004" s="632"/>
      <c r="K1004" s="602"/>
      <c r="L1004" s="601"/>
      <c r="M1004" s="601"/>
      <c r="N1004" s="601"/>
      <c r="O1004" s="616"/>
      <c r="P1004" s="632"/>
      <c r="Q1004" s="632"/>
      <c r="R1004" s="632"/>
      <c r="S1004" s="632"/>
      <c r="T1004" s="632"/>
      <c r="U1004" s="632"/>
      <c r="V1004" s="632"/>
      <c r="W1004" s="632"/>
      <c r="X1004" s="632"/>
      <c r="Y1004" s="632"/>
      <c r="Z1004" s="632"/>
      <c r="AA1004" s="632"/>
      <c r="AB1004" s="632"/>
      <c r="AC1004" s="632"/>
      <c r="AD1004" s="632"/>
      <c r="AE1004" s="632"/>
      <c r="AF1004" s="632"/>
      <c r="AG1004" s="632"/>
      <c r="AH1004" s="632"/>
      <c r="AI1004" s="632"/>
      <c r="AJ1004" s="630" t="s">
        <v>5754</v>
      </c>
    </row>
    <row r="1005" spans="2:36" ht="30" hidden="1" x14ac:dyDescent="0.25">
      <c r="B1005" s="602">
        <v>997</v>
      </c>
      <c r="C1005" s="628" t="s">
        <v>5759</v>
      </c>
      <c r="D1005" s="629" t="s">
        <v>6987</v>
      </c>
      <c r="E1005" s="628" t="s">
        <v>5757</v>
      </c>
      <c r="F1005" s="631" t="s">
        <v>3400</v>
      </c>
      <c r="G1005" s="630">
        <v>9.5</v>
      </c>
      <c r="H1005" s="618"/>
      <c r="I1005" s="630" t="s">
        <v>4082</v>
      </c>
      <c r="J1005" s="632"/>
      <c r="K1005" s="602"/>
      <c r="L1005" s="601"/>
      <c r="M1005" s="601"/>
      <c r="N1005" s="601"/>
      <c r="O1005" s="616"/>
      <c r="P1005" s="632"/>
      <c r="Q1005" s="632"/>
      <c r="R1005" s="632"/>
      <c r="S1005" s="632"/>
      <c r="T1005" s="632"/>
      <c r="U1005" s="632"/>
      <c r="V1005" s="632"/>
      <c r="W1005" s="632"/>
      <c r="X1005" s="632"/>
      <c r="Y1005" s="632"/>
      <c r="Z1005" s="632"/>
      <c r="AA1005" s="632"/>
      <c r="AB1005" s="632"/>
      <c r="AC1005" s="632"/>
      <c r="AD1005" s="632"/>
      <c r="AE1005" s="632"/>
      <c r="AF1005" s="632"/>
      <c r="AG1005" s="632"/>
      <c r="AH1005" s="632"/>
      <c r="AI1005" s="632"/>
      <c r="AJ1005" s="630" t="s">
        <v>5760</v>
      </c>
    </row>
    <row r="1006" spans="2:36" ht="30" hidden="1" x14ac:dyDescent="0.25">
      <c r="B1006" s="602">
        <v>998</v>
      </c>
      <c r="C1006" s="628" t="s">
        <v>5764</v>
      </c>
      <c r="D1006" s="629" t="s">
        <v>6988</v>
      </c>
      <c r="E1006" s="628" t="s">
        <v>5762</v>
      </c>
      <c r="F1006" s="631" t="s">
        <v>3400</v>
      </c>
      <c r="G1006" s="630">
        <v>37.5</v>
      </c>
      <c r="H1006" s="618"/>
      <c r="I1006" s="630" t="s">
        <v>3104</v>
      </c>
      <c r="J1006" s="632"/>
      <c r="K1006" s="602"/>
      <c r="L1006" s="601"/>
      <c r="M1006" s="601"/>
      <c r="N1006" s="601"/>
      <c r="O1006" s="616"/>
      <c r="P1006" s="632"/>
      <c r="Q1006" s="632"/>
      <c r="R1006" s="632"/>
      <c r="S1006" s="632"/>
      <c r="T1006" s="632"/>
      <c r="U1006" s="632"/>
      <c r="V1006" s="632"/>
      <c r="W1006" s="632"/>
      <c r="X1006" s="632"/>
      <c r="Y1006" s="632"/>
      <c r="Z1006" s="632"/>
      <c r="AA1006" s="632"/>
      <c r="AB1006" s="632"/>
      <c r="AC1006" s="632"/>
      <c r="AD1006" s="632"/>
      <c r="AE1006" s="632"/>
      <c r="AF1006" s="632"/>
      <c r="AG1006" s="632"/>
      <c r="AH1006" s="632"/>
      <c r="AI1006" s="632"/>
      <c r="AJ1006" s="630" t="s">
        <v>5765</v>
      </c>
    </row>
    <row r="1007" spans="2:36" ht="30" hidden="1" x14ac:dyDescent="0.25">
      <c r="B1007" s="602">
        <v>999</v>
      </c>
      <c r="C1007" s="628" t="s">
        <v>5770</v>
      </c>
      <c r="D1007" s="629" t="s">
        <v>6989</v>
      </c>
      <c r="E1007" s="628" t="s">
        <v>5768</v>
      </c>
      <c r="F1007" s="631" t="s">
        <v>3400</v>
      </c>
      <c r="G1007" s="630">
        <v>3.2</v>
      </c>
      <c r="H1007" s="618"/>
      <c r="I1007" s="630" t="s">
        <v>5774</v>
      </c>
      <c r="J1007" s="632"/>
      <c r="K1007" s="602"/>
      <c r="L1007" s="601"/>
      <c r="M1007" s="601"/>
      <c r="N1007" s="601"/>
      <c r="O1007" s="616"/>
      <c r="P1007" s="632"/>
      <c r="Q1007" s="632"/>
      <c r="R1007" s="632"/>
      <c r="S1007" s="632"/>
      <c r="T1007" s="632"/>
      <c r="U1007" s="632"/>
      <c r="V1007" s="632"/>
      <c r="W1007" s="632"/>
      <c r="X1007" s="632"/>
      <c r="Y1007" s="632"/>
      <c r="Z1007" s="632"/>
      <c r="AA1007" s="632"/>
      <c r="AB1007" s="632"/>
      <c r="AC1007" s="632"/>
      <c r="AD1007" s="632"/>
      <c r="AE1007" s="632"/>
      <c r="AF1007" s="632"/>
      <c r="AG1007" s="632"/>
      <c r="AH1007" s="632"/>
      <c r="AI1007" s="632"/>
      <c r="AJ1007" s="630" t="s">
        <v>5771</v>
      </c>
    </row>
    <row r="1008" spans="2:36" hidden="1" x14ac:dyDescent="0.25">
      <c r="B1008" s="602">
        <v>1000</v>
      </c>
      <c r="C1008" s="628" t="s">
        <v>5775</v>
      </c>
      <c r="D1008" s="629" t="s">
        <v>6990</v>
      </c>
      <c r="E1008" s="628" t="s">
        <v>5768</v>
      </c>
      <c r="F1008" s="631" t="s">
        <v>3400</v>
      </c>
      <c r="G1008" s="634"/>
      <c r="H1008" s="618"/>
      <c r="I1008" s="630" t="s">
        <v>2762</v>
      </c>
      <c r="J1008" s="632"/>
      <c r="K1008" s="602"/>
      <c r="L1008" s="601"/>
      <c r="M1008" s="601"/>
      <c r="N1008" s="601"/>
      <c r="O1008" s="616"/>
      <c r="P1008" s="632"/>
      <c r="Q1008" s="632"/>
      <c r="R1008" s="632"/>
      <c r="S1008" s="632"/>
      <c r="T1008" s="632"/>
      <c r="U1008" s="632"/>
      <c r="V1008" s="632"/>
      <c r="W1008" s="632"/>
      <c r="X1008" s="632"/>
      <c r="Y1008" s="632"/>
      <c r="Z1008" s="632"/>
      <c r="AA1008" s="632"/>
      <c r="AB1008" s="632"/>
      <c r="AC1008" s="632"/>
      <c r="AD1008" s="632"/>
      <c r="AE1008" s="632"/>
      <c r="AF1008" s="632"/>
      <c r="AG1008" s="632"/>
      <c r="AH1008" s="632"/>
      <c r="AI1008" s="632"/>
      <c r="AJ1008" s="630" t="s">
        <v>5776</v>
      </c>
    </row>
    <row r="1009" spans="2:36" ht="30" hidden="1" x14ac:dyDescent="0.25">
      <c r="B1009" s="602">
        <v>1001</v>
      </c>
      <c r="C1009" s="628" t="s">
        <v>5781</v>
      </c>
      <c r="D1009" s="629" t="s">
        <v>6991</v>
      </c>
      <c r="E1009" s="628" t="s">
        <v>5779</v>
      </c>
      <c r="F1009" s="631" t="s">
        <v>3400</v>
      </c>
      <c r="G1009" s="630">
        <v>6.4</v>
      </c>
      <c r="H1009" s="618"/>
      <c r="I1009" s="630" t="s">
        <v>2753</v>
      </c>
      <c r="J1009" s="632"/>
      <c r="K1009" s="602"/>
      <c r="L1009" s="601"/>
      <c r="M1009" s="601"/>
      <c r="N1009" s="601"/>
      <c r="O1009" s="616"/>
      <c r="P1009" s="632"/>
      <c r="Q1009" s="632"/>
      <c r="R1009" s="632"/>
      <c r="S1009" s="632"/>
      <c r="T1009" s="632"/>
      <c r="U1009" s="632"/>
      <c r="V1009" s="632"/>
      <c r="W1009" s="632"/>
      <c r="X1009" s="632"/>
      <c r="Y1009" s="632"/>
      <c r="Z1009" s="632"/>
      <c r="AA1009" s="632"/>
      <c r="AB1009" s="632"/>
      <c r="AC1009" s="632"/>
      <c r="AD1009" s="632"/>
      <c r="AE1009" s="632"/>
      <c r="AF1009" s="632"/>
      <c r="AG1009" s="632"/>
      <c r="AH1009" s="632"/>
      <c r="AI1009" s="632"/>
      <c r="AJ1009" s="630" t="s">
        <v>5782</v>
      </c>
    </row>
    <row r="1010" spans="2:36" hidden="1" x14ac:dyDescent="0.25">
      <c r="B1010" s="602">
        <v>1002</v>
      </c>
      <c r="C1010" s="628" t="s">
        <v>5785</v>
      </c>
      <c r="D1010" s="629" t="s">
        <v>6992</v>
      </c>
      <c r="E1010" s="628" t="s">
        <v>5779</v>
      </c>
      <c r="F1010" s="631" t="s">
        <v>3400</v>
      </c>
      <c r="G1010" s="634"/>
      <c r="H1010" s="618"/>
      <c r="I1010" s="630" t="s">
        <v>2762</v>
      </c>
      <c r="J1010" s="632"/>
      <c r="K1010" s="602"/>
      <c r="L1010" s="601"/>
      <c r="M1010" s="601"/>
      <c r="N1010" s="601"/>
      <c r="O1010" s="616"/>
      <c r="P1010" s="632"/>
      <c r="Q1010" s="632"/>
      <c r="R1010" s="632"/>
      <c r="S1010" s="632"/>
      <c r="T1010" s="632"/>
      <c r="U1010" s="632"/>
      <c r="V1010" s="632"/>
      <c r="W1010" s="632"/>
      <c r="X1010" s="632"/>
      <c r="Y1010" s="632"/>
      <c r="Z1010" s="632"/>
      <c r="AA1010" s="632"/>
      <c r="AB1010" s="632"/>
      <c r="AC1010" s="632"/>
      <c r="AD1010" s="632"/>
      <c r="AE1010" s="632"/>
      <c r="AF1010" s="632"/>
      <c r="AG1010" s="632"/>
      <c r="AH1010" s="632"/>
      <c r="AI1010" s="632"/>
      <c r="AJ1010" s="630" t="s">
        <v>5786</v>
      </c>
    </row>
    <row r="1011" spans="2:36" ht="30" hidden="1" x14ac:dyDescent="0.25">
      <c r="B1011" s="602">
        <v>1003</v>
      </c>
      <c r="C1011" s="628" t="s">
        <v>5791</v>
      </c>
      <c r="D1011" s="629" t="s">
        <v>6993</v>
      </c>
      <c r="E1011" s="628" t="s">
        <v>5789</v>
      </c>
      <c r="F1011" s="631" t="s">
        <v>3400</v>
      </c>
      <c r="G1011" s="630">
        <v>3</v>
      </c>
      <c r="H1011" s="618"/>
      <c r="I1011" s="630" t="s">
        <v>3516</v>
      </c>
      <c r="J1011" s="632"/>
      <c r="K1011" s="602"/>
      <c r="L1011" s="601"/>
      <c r="M1011" s="601"/>
      <c r="N1011" s="601"/>
      <c r="O1011" s="616"/>
      <c r="P1011" s="632"/>
      <c r="Q1011" s="632"/>
      <c r="R1011" s="632"/>
      <c r="S1011" s="632"/>
      <c r="T1011" s="632"/>
      <c r="U1011" s="632"/>
      <c r="V1011" s="632"/>
      <c r="W1011" s="632"/>
      <c r="X1011" s="632"/>
      <c r="Y1011" s="632"/>
      <c r="Z1011" s="632"/>
      <c r="AA1011" s="632"/>
      <c r="AB1011" s="632"/>
      <c r="AC1011" s="632"/>
      <c r="AD1011" s="632"/>
      <c r="AE1011" s="632"/>
      <c r="AF1011" s="632"/>
      <c r="AG1011" s="632"/>
      <c r="AH1011" s="632"/>
      <c r="AI1011" s="632"/>
      <c r="AJ1011" s="630" t="s">
        <v>5792</v>
      </c>
    </row>
    <row r="1012" spans="2:36" hidden="1" x14ac:dyDescent="0.25">
      <c r="B1012" s="602">
        <v>1004</v>
      </c>
      <c r="C1012" s="628" t="s">
        <v>5797</v>
      </c>
      <c r="D1012" s="629" t="s">
        <v>6994</v>
      </c>
      <c r="E1012" s="628" t="s">
        <v>5795</v>
      </c>
      <c r="F1012" s="631" t="s">
        <v>3400</v>
      </c>
      <c r="G1012" s="630">
        <v>8</v>
      </c>
      <c r="H1012" s="618"/>
      <c r="I1012" s="630" t="s">
        <v>2786</v>
      </c>
      <c r="J1012" s="632"/>
      <c r="K1012" s="602"/>
      <c r="L1012" s="601"/>
      <c r="M1012" s="601"/>
      <c r="N1012" s="601"/>
      <c r="O1012" s="616"/>
      <c r="P1012" s="632"/>
      <c r="Q1012" s="632"/>
      <c r="R1012" s="632"/>
      <c r="S1012" s="632"/>
      <c r="T1012" s="632"/>
      <c r="U1012" s="632"/>
      <c r="V1012" s="632"/>
      <c r="W1012" s="632"/>
      <c r="X1012" s="632"/>
      <c r="Y1012" s="632"/>
      <c r="Z1012" s="632"/>
      <c r="AA1012" s="632"/>
      <c r="AB1012" s="632"/>
      <c r="AC1012" s="632"/>
      <c r="AD1012" s="632"/>
      <c r="AE1012" s="632"/>
      <c r="AF1012" s="632"/>
      <c r="AG1012" s="632"/>
      <c r="AH1012" s="632"/>
      <c r="AI1012" s="632"/>
      <c r="AJ1012" s="630" t="s">
        <v>5798</v>
      </c>
    </row>
    <row r="1013" spans="2:36" ht="30" hidden="1" x14ac:dyDescent="0.25">
      <c r="B1013" s="602">
        <v>1005</v>
      </c>
      <c r="C1013" s="628" t="s">
        <v>5803</v>
      </c>
      <c r="D1013" s="629" t="s">
        <v>6995</v>
      </c>
      <c r="E1013" s="628" t="s">
        <v>5801</v>
      </c>
      <c r="F1013" s="631" t="s">
        <v>3400</v>
      </c>
      <c r="G1013" s="630">
        <v>26.4</v>
      </c>
      <c r="H1013" s="618"/>
      <c r="I1013" s="630" t="s">
        <v>3727</v>
      </c>
      <c r="J1013" s="632"/>
      <c r="K1013" s="602"/>
      <c r="L1013" s="601"/>
      <c r="M1013" s="601"/>
      <c r="N1013" s="601"/>
      <c r="O1013" s="616"/>
      <c r="P1013" s="632"/>
      <c r="Q1013" s="632"/>
      <c r="R1013" s="632"/>
      <c r="S1013" s="632"/>
      <c r="T1013" s="632"/>
      <c r="U1013" s="632"/>
      <c r="V1013" s="632"/>
      <c r="W1013" s="632"/>
      <c r="X1013" s="632"/>
      <c r="Y1013" s="632"/>
      <c r="Z1013" s="632"/>
      <c r="AA1013" s="632"/>
      <c r="AB1013" s="632"/>
      <c r="AC1013" s="632"/>
      <c r="AD1013" s="632"/>
      <c r="AE1013" s="632"/>
      <c r="AF1013" s="632"/>
      <c r="AG1013" s="632"/>
      <c r="AH1013" s="632"/>
      <c r="AI1013" s="632"/>
      <c r="AJ1013" s="630" t="s">
        <v>5804</v>
      </c>
    </row>
    <row r="1014" spans="2:36" ht="30" hidden="1" x14ac:dyDescent="0.25">
      <c r="B1014" s="602">
        <v>1006</v>
      </c>
      <c r="C1014" s="628" t="s">
        <v>5809</v>
      </c>
      <c r="D1014" s="629" t="s">
        <v>6996</v>
      </c>
      <c r="E1014" s="628" t="s">
        <v>5807</v>
      </c>
      <c r="F1014" s="631" t="s">
        <v>3400</v>
      </c>
      <c r="G1014" s="630">
        <v>8</v>
      </c>
      <c r="H1014" s="618"/>
      <c r="I1014" s="630" t="s">
        <v>2786</v>
      </c>
      <c r="J1014" s="632"/>
      <c r="K1014" s="602"/>
      <c r="L1014" s="601"/>
      <c r="M1014" s="601"/>
      <c r="N1014" s="601"/>
      <c r="O1014" s="616"/>
      <c r="P1014" s="632"/>
      <c r="Q1014" s="632"/>
      <c r="R1014" s="632"/>
      <c r="S1014" s="632"/>
      <c r="T1014" s="632"/>
      <c r="U1014" s="632"/>
      <c r="V1014" s="632"/>
      <c r="W1014" s="632"/>
      <c r="X1014" s="632"/>
      <c r="Y1014" s="632"/>
      <c r="Z1014" s="632"/>
      <c r="AA1014" s="632"/>
      <c r="AB1014" s="632"/>
      <c r="AC1014" s="632"/>
      <c r="AD1014" s="632"/>
      <c r="AE1014" s="632"/>
      <c r="AF1014" s="632"/>
      <c r="AG1014" s="632"/>
      <c r="AH1014" s="632"/>
      <c r="AI1014" s="632"/>
      <c r="AJ1014" s="630" t="s">
        <v>5810</v>
      </c>
    </row>
    <row r="1015" spans="2:36" ht="30" hidden="1" x14ac:dyDescent="0.25">
      <c r="B1015" s="602">
        <v>1007</v>
      </c>
      <c r="C1015" s="628" t="s">
        <v>5815</v>
      </c>
      <c r="D1015" s="629" t="s">
        <v>6997</v>
      </c>
      <c r="E1015" s="628" t="s">
        <v>5813</v>
      </c>
      <c r="F1015" s="631" t="s">
        <v>3400</v>
      </c>
      <c r="G1015" s="630">
        <v>1.8</v>
      </c>
      <c r="H1015" s="618"/>
      <c r="I1015" s="630" t="s">
        <v>5819</v>
      </c>
      <c r="J1015" s="632"/>
      <c r="K1015" s="602"/>
      <c r="L1015" s="601"/>
      <c r="M1015" s="601"/>
      <c r="N1015" s="601"/>
      <c r="O1015" s="616"/>
      <c r="P1015" s="632"/>
      <c r="Q1015" s="632"/>
      <c r="R1015" s="632"/>
      <c r="S1015" s="632"/>
      <c r="T1015" s="632"/>
      <c r="U1015" s="632"/>
      <c r="V1015" s="632"/>
      <c r="W1015" s="632"/>
      <c r="X1015" s="632"/>
      <c r="Y1015" s="632"/>
      <c r="Z1015" s="632"/>
      <c r="AA1015" s="632"/>
      <c r="AB1015" s="632"/>
      <c r="AC1015" s="632"/>
      <c r="AD1015" s="632"/>
      <c r="AE1015" s="632"/>
      <c r="AF1015" s="632"/>
      <c r="AG1015" s="632"/>
      <c r="AH1015" s="632"/>
      <c r="AI1015" s="632"/>
      <c r="AJ1015" s="630" t="s">
        <v>5816</v>
      </c>
    </row>
    <row r="1016" spans="2:36" ht="30" hidden="1" x14ac:dyDescent="0.25">
      <c r="B1016" s="602">
        <v>1008</v>
      </c>
      <c r="C1016" s="628" t="s">
        <v>5822</v>
      </c>
      <c r="D1016" s="629" t="s">
        <v>6998</v>
      </c>
      <c r="E1016" s="628" t="s">
        <v>5820</v>
      </c>
      <c r="F1016" s="631" t="s">
        <v>3400</v>
      </c>
      <c r="G1016" s="630">
        <v>13.5</v>
      </c>
      <c r="H1016" s="618"/>
      <c r="I1016" s="630" t="s">
        <v>3727</v>
      </c>
      <c r="J1016" s="632"/>
      <c r="K1016" s="602"/>
      <c r="L1016" s="601"/>
      <c r="M1016" s="601"/>
      <c r="N1016" s="601"/>
      <c r="O1016" s="616"/>
      <c r="P1016" s="632"/>
      <c r="Q1016" s="632"/>
      <c r="R1016" s="632"/>
      <c r="S1016" s="632"/>
      <c r="T1016" s="632"/>
      <c r="U1016" s="632"/>
      <c r="V1016" s="632"/>
      <c r="W1016" s="632"/>
      <c r="X1016" s="632"/>
      <c r="Y1016" s="632"/>
      <c r="Z1016" s="632"/>
      <c r="AA1016" s="632"/>
      <c r="AB1016" s="632"/>
      <c r="AC1016" s="632"/>
      <c r="AD1016" s="632"/>
      <c r="AE1016" s="632"/>
      <c r="AF1016" s="632"/>
      <c r="AG1016" s="632"/>
      <c r="AH1016" s="632"/>
      <c r="AI1016" s="632"/>
      <c r="AJ1016" s="630" t="s">
        <v>5823</v>
      </c>
    </row>
    <row r="1017" spans="2:36" ht="30" hidden="1" x14ac:dyDescent="0.25">
      <c r="B1017" s="602">
        <v>1009</v>
      </c>
      <c r="C1017" s="628" t="s">
        <v>5827</v>
      </c>
      <c r="D1017" s="629" t="s">
        <v>6999</v>
      </c>
      <c r="E1017" s="628" t="s">
        <v>5820</v>
      </c>
      <c r="F1017" s="631" t="s">
        <v>3400</v>
      </c>
      <c r="G1017" s="630">
        <v>12.8</v>
      </c>
      <c r="H1017" s="618"/>
      <c r="I1017" s="630" t="s">
        <v>5831</v>
      </c>
      <c r="J1017" s="632"/>
      <c r="K1017" s="602"/>
      <c r="L1017" s="601"/>
      <c r="M1017" s="601"/>
      <c r="N1017" s="601"/>
      <c r="O1017" s="616"/>
      <c r="P1017" s="632"/>
      <c r="Q1017" s="632"/>
      <c r="R1017" s="632"/>
      <c r="S1017" s="632"/>
      <c r="T1017" s="632"/>
      <c r="U1017" s="632"/>
      <c r="V1017" s="632"/>
      <c r="W1017" s="632"/>
      <c r="X1017" s="632"/>
      <c r="Y1017" s="632"/>
      <c r="Z1017" s="632"/>
      <c r="AA1017" s="632"/>
      <c r="AB1017" s="632"/>
      <c r="AC1017" s="632"/>
      <c r="AD1017" s="632"/>
      <c r="AE1017" s="632"/>
      <c r="AF1017" s="632"/>
      <c r="AG1017" s="632"/>
      <c r="AH1017" s="632"/>
      <c r="AI1017" s="632"/>
      <c r="AJ1017" s="630" t="s">
        <v>5828</v>
      </c>
    </row>
    <row r="1018" spans="2:36" ht="30" hidden="1" x14ac:dyDescent="0.25">
      <c r="B1018" s="602">
        <v>1010</v>
      </c>
      <c r="C1018" s="628" t="s">
        <v>5834</v>
      </c>
      <c r="D1018" s="629" t="s">
        <v>7000</v>
      </c>
      <c r="E1018" s="628" t="s">
        <v>5832</v>
      </c>
      <c r="F1018" s="631" t="s">
        <v>3400</v>
      </c>
      <c r="G1018" s="630">
        <v>16.5</v>
      </c>
      <c r="H1018" s="618"/>
      <c r="I1018" s="630" t="s">
        <v>3364</v>
      </c>
      <c r="J1018" s="632"/>
      <c r="K1018" s="602"/>
      <c r="L1018" s="601"/>
      <c r="M1018" s="601"/>
      <c r="N1018" s="601"/>
      <c r="O1018" s="616"/>
      <c r="P1018" s="632"/>
      <c r="Q1018" s="632"/>
      <c r="R1018" s="632"/>
      <c r="S1018" s="632"/>
      <c r="T1018" s="632"/>
      <c r="U1018" s="632"/>
      <c r="V1018" s="632"/>
      <c r="W1018" s="632"/>
      <c r="X1018" s="632"/>
      <c r="Y1018" s="632"/>
      <c r="Z1018" s="632"/>
      <c r="AA1018" s="632"/>
      <c r="AB1018" s="632"/>
      <c r="AC1018" s="632"/>
      <c r="AD1018" s="632"/>
      <c r="AE1018" s="632"/>
      <c r="AF1018" s="632"/>
      <c r="AG1018" s="632"/>
      <c r="AH1018" s="632"/>
      <c r="AI1018" s="632"/>
      <c r="AJ1018" s="630" t="s">
        <v>5835</v>
      </c>
    </row>
    <row r="1019" spans="2:36" ht="30" hidden="1" x14ac:dyDescent="0.25">
      <c r="B1019" s="602">
        <v>1011</v>
      </c>
      <c r="C1019" s="628" t="s">
        <v>5840</v>
      </c>
      <c r="D1019" s="629" t="s">
        <v>7001</v>
      </c>
      <c r="E1019" s="628" t="s">
        <v>5838</v>
      </c>
      <c r="F1019" s="631" t="s">
        <v>3400</v>
      </c>
      <c r="G1019" s="630">
        <v>6.75</v>
      </c>
      <c r="H1019" s="618"/>
      <c r="I1019" s="630" t="s">
        <v>5844</v>
      </c>
      <c r="J1019" s="632"/>
      <c r="K1019" s="602"/>
      <c r="L1019" s="601"/>
      <c r="M1019" s="601"/>
      <c r="N1019" s="601"/>
      <c r="O1019" s="616"/>
      <c r="P1019" s="632"/>
      <c r="Q1019" s="632"/>
      <c r="R1019" s="632"/>
      <c r="S1019" s="632"/>
      <c r="T1019" s="632"/>
      <c r="U1019" s="632"/>
      <c r="V1019" s="632"/>
      <c r="W1019" s="632"/>
      <c r="X1019" s="632"/>
      <c r="Y1019" s="632"/>
      <c r="Z1019" s="632"/>
      <c r="AA1019" s="632"/>
      <c r="AB1019" s="632"/>
      <c r="AC1019" s="632"/>
      <c r="AD1019" s="632"/>
      <c r="AE1019" s="632"/>
      <c r="AF1019" s="632"/>
      <c r="AG1019" s="632"/>
      <c r="AH1019" s="632"/>
      <c r="AI1019" s="632"/>
      <c r="AJ1019" s="630" t="s">
        <v>5841</v>
      </c>
    </row>
    <row r="1020" spans="2:36" ht="30" hidden="1" x14ac:dyDescent="0.25">
      <c r="B1020" s="602">
        <v>1012</v>
      </c>
      <c r="C1020" s="628" t="s">
        <v>5847</v>
      </c>
      <c r="D1020" s="629" t="s">
        <v>7002</v>
      </c>
      <c r="E1020" s="628" t="s">
        <v>5845</v>
      </c>
      <c r="F1020" s="631" t="s">
        <v>3400</v>
      </c>
      <c r="G1020" s="630">
        <v>7.04</v>
      </c>
      <c r="H1020" s="618"/>
      <c r="I1020" s="630" t="s">
        <v>2762</v>
      </c>
      <c r="J1020" s="632"/>
      <c r="K1020" s="602"/>
      <c r="L1020" s="601"/>
      <c r="M1020" s="601"/>
      <c r="N1020" s="601"/>
      <c r="O1020" s="616"/>
      <c r="P1020" s="632"/>
      <c r="Q1020" s="632"/>
      <c r="R1020" s="632"/>
      <c r="S1020" s="632"/>
      <c r="T1020" s="632"/>
      <c r="U1020" s="632"/>
      <c r="V1020" s="632"/>
      <c r="W1020" s="632"/>
      <c r="X1020" s="632"/>
      <c r="Y1020" s="632"/>
      <c r="Z1020" s="632"/>
      <c r="AA1020" s="632"/>
      <c r="AB1020" s="632"/>
      <c r="AC1020" s="632"/>
      <c r="AD1020" s="632"/>
      <c r="AE1020" s="632"/>
      <c r="AF1020" s="632"/>
      <c r="AG1020" s="632"/>
      <c r="AH1020" s="632"/>
      <c r="AI1020" s="632"/>
      <c r="AJ1020" s="630" t="s">
        <v>5848</v>
      </c>
    </row>
    <row r="1021" spans="2:36" ht="30" hidden="1" x14ac:dyDescent="0.25">
      <c r="B1021" s="602">
        <v>1013</v>
      </c>
      <c r="C1021" s="628" t="s">
        <v>5853</v>
      </c>
      <c r="D1021" s="629" t="s">
        <v>7003</v>
      </c>
      <c r="E1021" s="628" t="s">
        <v>5851</v>
      </c>
      <c r="F1021" s="631" t="s">
        <v>3400</v>
      </c>
      <c r="G1021" s="630">
        <v>8</v>
      </c>
      <c r="H1021" s="618"/>
      <c r="I1021" s="630" t="s">
        <v>2786</v>
      </c>
      <c r="J1021" s="632"/>
      <c r="K1021" s="602"/>
      <c r="L1021" s="601"/>
      <c r="M1021" s="601"/>
      <c r="N1021" s="601"/>
      <c r="O1021" s="616"/>
      <c r="P1021" s="632"/>
      <c r="Q1021" s="632"/>
      <c r="R1021" s="632"/>
      <c r="S1021" s="632"/>
      <c r="T1021" s="632"/>
      <c r="U1021" s="632"/>
      <c r="V1021" s="632"/>
      <c r="W1021" s="632"/>
      <c r="X1021" s="632"/>
      <c r="Y1021" s="632"/>
      <c r="Z1021" s="632"/>
      <c r="AA1021" s="632"/>
      <c r="AB1021" s="632"/>
      <c r="AC1021" s="632"/>
      <c r="AD1021" s="632"/>
      <c r="AE1021" s="632"/>
      <c r="AF1021" s="632"/>
      <c r="AG1021" s="632"/>
      <c r="AH1021" s="632"/>
      <c r="AI1021" s="632"/>
      <c r="AJ1021" s="630" t="s">
        <v>5854</v>
      </c>
    </row>
    <row r="1022" spans="2:36" hidden="1" x14ac:dyDescent="0.25">
      <c r="B1022" s="602">
        <v>1014</v>
      </c>
      <c r="C1022" s="628" t="s">
        <v>5859</v>
      </c>
      <c r="D1022" s="629" t="s">
        <v>7004</v>
      </c>
      <c r="E1022" s="628" t="s">
        <v>5857</v>
      </c>
      <c r="F1022" s="631" t="s">
        <v>3400</v>
      </c>
      <c r="G1022" s="630">
        <v>48</v>
      </c>
      <c r="H1022" s="618"/>
      <c r="I1022" s="630" t="s">
        <v>3269</v>
      </c>
      <c r="J1022" s="632"/>
      <c r="K1022" s="602"/>
      <c r="L1022" s="601"/>
      <c r="M1022" s="601"/>
      <c r="N1022" s="601"/>
      <c r="O1022" s="616"/>
      <c r="P1022" s="632"/>
      <c r="Q1022" s="632"/>
      <c r="R1022" s="632"/>
      <c r="S1022" s="632"/>
      <c r="T1022" s="632"/>
      <c r="U1022" s="632"/>
      <c r="V1022" s="632"/>
      <c r="W1022" s="632"/>
      <c r="X1022" s="632"/>
      <c r="Y1022" s="632"/>
      <c r="Z1022" s="632"/>
      <c r="AA1022" s="632"/>
      <c r="AB1022" s="632"/>
      <c r="AC1022" s="632"/>
      <c r="AD1022" s="632"/>
      <c r="AE1022" s="632"/>
      <c r="AF1022" s="632"/>
      <c r="AG1022" s="632"/>
      <c r="AH1022" s="632"/>
      <c r="AI1022" s="632"/>
      <c r="AJ1022" s="630" t="s">
        <v>5860</v>
      </c>
    </row>
    <row r="1023" spans="2:36" ht="30" hidden="1" x14ac:dyDescent="0.25">
      <c r="B1023" s="602">
        <v>1015</v>
      </c>
      <c r="C1023" s="628" t="s">
        <v>5865</v>
      </c>
      <c r="D1023" s="629" t="s">
        <v>7005</v>
      </c>
      <c r="E1023" s="628" t="s">
        <v>5863</v>
      </c>
      <c r="F1023" s="631" t="s">
        <v>3400</v>
      </c>
      <c r="G1023" s="630">
        <v>1.6</v>
      </c>
      <c r="H1023" s="618"/>
      <c r="I1023" s="630" t="s">
        <v>2913</v>
      </c>
      <c r="J1023" s="632"/>
      <c r="K1023" s="602"/>
      <c r="L1023" s="601"/>
      <c r="M1023" s="601"/>
      <c r="N1023" s="601"/>
      <c r="O1023" s="616"/>
      <c r="P1023" s="632"/>
      <c r="Q1023" s="632"/>
      <c r="R1023" s="632"/>
      <c r="S1023" s="632"/>
      <c r="T1023" s="632"/>
      <c r="U1023" s="632"/>
      <c r="V1023" s="632"/>
      <c r="W1023" s="632"/>
      <c r="X1023" s="632"/>
      <c r="Y1023" s="632"/>
      <c r="Z1023" s="632"/>
      <c r="AA1023" s="632"/>
      <c r="AB1023" s="632"/>
      <c r="AC1023" s="632"/>
      <c r="AD1023" s="632"/>
      <c r="AE1023" s="632"/>
      <c r="AF1023" s="632"/>
      <c r="AG1023" s="632"/>
      <c r="AH1023" s="632"/>
      <c r="AI1023" s="632"/>
      <c r="AJ1023" s="630" t="s">
        <v>5866</v>
      </c>
    </row>
    <row r="1024" spans="2:36" hidden="1" x14ac:dyDescent="0.25">
      <c r="B1024" s="602">
        <v>1016</v>
      </c>
      <c r="C1024" s="628" t="s">
        <v>5871</v>
      </c>
      <c r="D1024" s="629" t="s">
        <v>7006</v>
      </c>
      <c r="E1024" s="628" t="s">
        <v>5869</v>
      </c>
      <c r="F1024" s="631" t="s">
        <v>3400</v>
      </c>
      <c r="G1024" s="630">
        <v>16</v>
      </c>
      <c r="H1024" s="618"/>
      <c r="I1024" s="630" t="s">
        <v>2786</v>
      </c>
      <c r="J1024" s="632"/>
      <c r="K1024" s="602"/>
      <c r="L1024" s="601"/>
      <c r="M1024" s="601"/>
      <c r="N1024" s="601"/>
      <c r="O1024" s="616"/>
      <c r="P1024" s="632"/>
      <c r="Q1024" s="632"/>
      <c r="R1024" s="632"/>
      <c r="S1024" s="632"/>
      <c r="T1024" s="632"/>
      <c r="U1024" s="632"/>
      <c r="V1024" s="632"/>
      <c r="W1024" s="632"/>
      <c r="X1024" s="632"/>
      <c r="Y1024" s="632"/>
      <c r="Z1024" s="632"/>
      <c r="AA1024" s="632"/>
      <c r="AB1024" s="632"/>
      <c r="AC1024" s="632"/>
      <c r="AD1024" s="632"/>
      <c r="AE1024" s="632"/>
      <c r="AF1024" s="632"/>
      <c r="AG1024" s="632"/>
      <c r="AH1024" s="632"/>
      <c r="AI1024" s="632"/>
      <c r="AJ1024" s="630" t="s">
        <v>5872</v>
      </c>
    </row>
    <row r="1025" spans="2:36" hidden="1" x14ac:dyDescent="0.25">
      <c r="B1025" s="602">
        <v>1017</v>
      </c>
      <c r="C1025" s="628" t="s">
        <v>5875</v>
      </c>
      <c r="D1025" s="629" t="s">
        <v>7007</v>
      </c>
      <c r="E1025" s="628" t="s">
        <v>5869</v>
      </c>
      <c r="F1025" s="631" t="s">
        <v>3400</v>
      </c>
      <c r="G1025" s="630">
        <v>16</v>
      </c>
      <c r="H1025" s="618"/>
      <c r="I1025" s="630" t="s">
        <v>2786</v>
      </c>
      <c r="J1025" s="632"/>
      <c r="K1025" s="602"/>
      <c r="L1025" s="601"/>
      <c r="M1025" s="601"/>
      <c r="N1025" s="601"/>
      <c r="O1025" s="616"/>
      <c r="P1025" s="632"/>
      <c r="Q1025" s="632"/>
      <c r="R1025" s="632"/>
      <c r="S1025" s="632"/>
      <c r="T1025" s="632"/>
      <c r="U1025" s="632"/>
      <c r="V1025" s="632"/>
      <c r="W1025" s="632"/>
      <c r="X1025" s="632"/>
      <c r="Y1025" s="632"/>
      <c r="Z1025" s="632"/>
      <c r="AA1025" s="632"/>
      <c r="AB1025" s="632"/>
      <c r="AC1025" s="632"/>
      <c r="AD1025" s="632"/>
      <c r="AE1025" s="632"/>
      <c r="AF1025" s="632"/>
      <c r="AG1025" s="632"/>
      <c r="AH1025" s="632"/>
      <c r="AI1025" s="632"/>
      <c r="AJ1025" s="630" t="s">
        <v>5876</v>
      </c>
    </row>
    <row r="1026" spans="2:36" ht="30" hidden="1" x14ac:dyDescent="0.25">
      <c r="B1026" s="602">
        <v>1018</v>
      </c>
      <c r="C1026" s="628" t="s">
        <v>5881</v>
      </c>
      <c r="D1026" s="629" t="s">
        <v>7008</v>
      </c>
      <c r="E1026" s="628" t="s">
        <v>5879</v>
      </c>
      <c r="F1026" s="631" t="s">
        <v>3400</v>
      </c>
      <c r="G1026" s="630">
        <v>1.1000000000000001</v>
      </c>
      <c r="H1026" s="618"/>
      <c r="I1026" s="630" t="s">
        <v>2855</v>
      </c>
      <c r="J1026" s="632"/>
      <c r="K1026" s="602"/>
      <c r="L1026" s="601"/>
      <c r="M1026" s="601"/>
      <c r="N1026" s="601"/>
      <c r="O1026" s="616"/>
      <c r="P1026" s="632"/>
      <c r="Q1026" s="632"/>
      <c r="R1026" s="632"/>
      <c r="S1026" s="632"/>
      <c r="T1026" s="632"/>
      <c r="U1026" s="632"/>
      <c r="V1026" s="632"/>
      <c r="W1026" s="632"/>
      <c r="X1026" s="632"/>
      <c r="Y1026" s="632"/>
      <c r="Z1026" s="632"/>
      <c r="AA1026" s="632"/>
      <c r="AB1026" s="632"/>
      <c r="AC1026" s="632"/>
      <c r="AD1026" s="632"/>
      <c r="AE1026" s="632"/>
      <c r="AF1026" s="632"/>
      <c r="AG1026" s="632"/>
      <c r="AH1026" s="632"/>
      <c r="AI1026" s="632"/>
      <c r="AJ1026" s="630" t="s">
        <v>5882</v>
      </c>
    </row>
    <row r="1027" spans="2:36" ht="30" hidden="1" x14ac:dyDescent="0.25">
      <c r="B1027" s="602">
        <v>1019</v>
      </c>
      <c r="C1027" s="628" t="s">
        <v>5887</v>
      </c>
      <c r="D1027" s="629" t="s">
        <v>7009</v>
      </c>
      <c r="E1027" s="628" t="s">
        <v>5885</v>
      </c>
      <c r="F1027" s="631" t="s">
        <v>3400</v>
      </c>
      <c r="G1027" s="630">
        <v>16</v>
      </c>
      <c r="H1027" s="618"/>
      <c r="I1027" s="630" t="s">
        <v>3165</v>
      </c>
      <c r="J1027" s="632"/>
      <c r="K1027" s="602"/>
      <c r="L1027" s="601"/>
      <c r="M1027" s="601"/>
      <c r="N1027" s="601"/>
      <c r="O1027" s="616"/>
      <c r="P1027" s="632"/>
      <c r="Q1027" s="632"/>
      <c r="R1027" s="632"/>
      <c r="S1027" s="632"/>
      <c r="T1027" s="632"/>
      <c r="U1027" s="632"/>
      <c r="V1027" s="632"/>
      <c r="W1027" s="632"/>
      <c r="X1027" s="632"/>
      <c r="Y1027" s="632"/>
      <c r="Z1027" s="632"/>
      <c r="AA1027" s="632"/>
      <c r="AB1027" s="632"/>
      <c r="AC1027" s="632"/>
      <c r="AD1027" s="632"/>
      <c r="AE1027" s="632"/>
      <c r="AF1027" s="632"/>
      <c r="AG1027" s="632"/>
      <c r="AH1027" s="632"/>
      <c r="AI1027" s="632"/>
      <c r="AJ1027" s="630" t="s">
        <v>5888</v>
      </c>
    </row>
    <row r="1028" spans="2:36" ht="30" hidden="1" x14ac:dyDescent="0.25">
      <c r="B1028" s="602">
        <v>1020</v>
      </c>
      <c r="C1028" s="628" t="s">
        <v>5893</v>
      </c>
      <c r="D1028" s="629" t="s">
        <v>7010</v>
      </c>
      <c r="E1028" s="628" t="s">
        <v>5891</v>
      </c>
      <c r="F1028" s="631" t="s">
        <v>3400</v>
      </c>
      <c r="G1028" s="630">
        <v>15.4</v>
      </c>
      <c r="H1028" s="618"/>
      <c r="I1028" s="630" t="s">
        <v>2776</v>
      </c>
      <c r="J1028" s="632"/>
      <c r="K1028" s="602"/>
      <c r="L1028" s="601"/>
      <c r="M1028" s="601"/>
      <c r="N1028" s="601"/>
      <c r="O1028" s="616"/>
      <c r="P1028" s="632"/>
      <c r="Q1028" s="632"/>
      <c r="R1028" s="632"/>
      <c r="S1028" s="632"/>
      <c r="T1028" s="632"/>
      <c r="U1028" s="632"/>
      <c r="V1028" s="632"/>
      <c r="W1028" s="632"/>
      <c r="X1028" s="632"/>
      <c r="Y1028" s="632"/>
      <c r="Z1028" s="632"/>
      <c r="AA1028" s="632"/>
      <c r="AB1028" s="632"/>
      <c r="AC1028" s="632"/>
      <c r="AD1028" s="632"/>
      <c r="AE1028" s="632"/>
      <c r="AF1028" s="632"/>
      <c r="AG1028" s="632"/>
      <c r="AH1028" s="632"/>
      <c r="AI1028" s="632"/>
      <c r="AJ1028" s="630" t="s">
        <v>5894</v>
      </c>
    </row>
    <row r="1029" spans="2:36" hidden="1" x14ac:dyDescent="0.25">
      <c r="B1029" s="602">
        <v>1021</v>
      </c>
      <c r="C1029" s="628" t="s">
        <v>5899</v>
      </c>
      <c r="D1029" s="629" t="s">
        <v>7011</v>
      </c>
      <c r="E1029" s="628" t="s">
        <v>5897</v>
      </c>
      <c r="F1029" s="631" t="s">
        <v>3400</v>
      </c>
      <c r="G1029" s="630">
        <v>1.1000000000000001</v>
      </c>
      <c r="H1029" s="618"/>
      <c r="I1029" s="630" t="s">
        <v>2855</v>
      </c>
      <c r="J1029" s="632"/>
      <c r="K1029" s="602"/>
      <c r="L1029" s="601"/>
      <c r="M1029" s="601"/>
      <c r="N1029" s="601"/>
      <c r="O1029" s="616"/>
      <c r="P1029" s="632"/>
      <c r="Q1029" s="632"/>
      <c r="R1029" s="632"/>
      <c r="S1029" s="632"/>
      <c r="T1029" s="632"/>
      <c r="U1029" s="632"/>
      <c r="V1029" s="632"/>
      <c r="W1029" s="632"/>
      <c r="X1029" s="632"/>
      <c r="Y1029" s="632"/>
      <c r="Z1029" s="632"/>
      <c r="AA1029" s="632"/>
      <c r="AB1029" s="632"/>
      <c r="AC1029" s="632"/>
      <c r="AD1029" s="632"/>
      <c r="AE1029" s="632"/>
      <c r="AF1029" s="632"/>
      <c r="AG1029" s="632"/>
      <c r="AH1029" s="632"/>
      <c r="AI1029" s="632"/>
      <c r="AJ1029" s="630" t="s">
        <v>5900</v>
      </c>
    </row>
    <row r="1030" spans="2:36" hidden="1" x14ac:dyDescent="0.25">
      <c r="B1030" s="602">
        <v>1022</v>
      </c>
      <c r="C1030" s="628" t="s">
        <v>5905</v>
      </c>
      <c r="D1030" s="629" t="s">
        <v>7012</v>
      </c>
      <c r="E1030" s="628" t="s">
        <v>5903</v>
      </c>
      <c r="F1030" s="631" t="s">
        <v>3400</v>
      </c>
      <c r="G1030" s="630">
        <v>32</v>
      </c>
      <c r="H1030" s="618"/>
      <c r="I1030" s="630" t="s">
        <v>2786</v>
      </c>
      <c r="J1030" s="632"/>
      <c r="K1030" s="602"/>
      <c r="L1030" s="601"/>
      <c r="M1030" s="601"/>
      <c r="N1030" s="601"/>
      <c r="O1030" s="616"/>
      <c r="P1030" s="632"/>
      <c r="Q1030" s="632"/>
      <c r="R1030" s="632"/>
      <c r="S1030" s="632"/>
      <c r="T1030" s="632"/>
      <c r="U1030" s="632"/>
      <c r="V1030" s="632"/>
      <c r="W1030" s="632"/>
      <c r="X1030" s="632"/>
      <c r="Y1030" s="632"/>
      <c r="Z1030" s="632"/>
      <c r="AA1030" s="632"/>
      <c r="AB1030" s="632"/>
      <c r="AC1030" s="632"/>
      <c r="AD1030" s="632"/>
      <c r="AE1030" s="632"/>
      <c r="AF1030" s="632"/>
      <c r="AG1030" s="632"/>
      <c r="AH1030" s="632"/>
      <c r="AI1030" s="632"/>
      <c r="AJ1030" s="630" t="s">
        <v>5906</v>
      </c>
    </row>
    <row r="1031" spans="2:36" ht="30" hidden="1" x14ac:dyDescent="0.25">
      <c r="B1031" s="602">
        <v>1023</v>
      </c>
      <c r="C1031" s="628" t="s">
        <v>5911</v>
      </c>
      <c r="D1031" s="629" t="s">
        <v>7013</v>
      </c>
      <c r="E1031" s="628" t="s">
        <v>5909</v>
      </c>
      <c r="F1031" s="631" t="s">
        <v>3400</v>
      </c>
      <c r="G1031" s="630">
        <v>10.64</v>
      </c>
      <c r="H1031" s="618"/>
      <c r="I1031" s="630" t="s">
        <v>2776</v>
      </c>
      <c r="J1031" s="632"/>
      <c r="K1031" s="602"/>
      <c r="L1031" s="601"/>
      <c r="M1031" s="601"/>
      <c r="N1031" s="601"/>
      <c r="O1031" s="616"/>
      <c r="P1031" s="632"/>
      <c r="Q1031" s="632"/>
      <c r="R1031" s="632"/>
      <c r="S1031" s="632"/>
      <c r="T1031" s="632"/>
      <c r="U1031" s="632"/>
      <c r="V1031" s="632"/>
      <c r="W1031" s="632"/>
      <c r="X1031" s="632"/>
      <c r="Y1031" s="632"/>
      <c r="Z1031" s="632"/>
      <c r="AA1031" s="632"/>
      <c r="AB1031" s="632"/>
      <c r="AC1031" s="632"/>
      <c r="AD1031" s="632"/>
      <c r="AE1031" s="632"/>
      <c r="AF1031" s="632"/>
      <c r="AG1031" s="632"/>
      <c r="AH1031" s="632"/>
      <c r="AI1031" s="632"/>
      <c r="AJ1031" s="630" t="s">
        <v>5912</v>
      </c>
    </row>
    <row r="1032" spans="2:36" ht="30" hidden="1" x14ac:dyDescent="0.25">
      <c r="B1032" s="602">
        <v>1024</v>
      </c>
      <c r="C1032" s="628" t="s">
        <v>5917</v>
      </c>
      <c r="D1032" s="629" t="s">
        <v>7014</v>
      </c>
      <c r="E1032" s="628" t="s">
        <v>5915</v>
      </c>
      <c r="F1032" s="631" t="s">
        <v>3400</v>
      </c>
      <c r="G1032" s="630">
        <v>21.6</v>
      </c>
      <c r="H1032" s="618"/>
      <c r="I1032" s="630" t="s">
        <v>5921</v>
      </c>
      <c r="J1032" s="632"/>
      <c r="K1032" s="602"/>
      <c r="L1032" s="601"/>
      <c r="M1032" s="601"/>
      <c r="N1032" s="601"/>
      <c r="O1032" s="616"/>
      <c r="P1032" s="632"/>
      <c r="Q1032" s="632"/>
      <c r="R1032" s="632"/>
      <c r="S1032" s="632"/>
      <c r="T1032" s="632"/>
      <c r="U1032" s="632"/>
      <c r="V1032" s="632"/>
      <c r="W1032" s="632"/>
      <c r="X1032" s="632"/>
      <c r="Y1032" s="632"/>
      <c r="Z1032" s="632"/>
      <c r="AA1032" s="632"/>
      <c r="AB1032" s="632"/>
      <c r="AC1032" s="632"/>
      <c r="AD1032" s="632"/>
      <c r="AE1032" s="632"/>
      <c r="AF1032" s="632"/>
      <c r="AG1032" s="632"/>
      <c r="AH1032" s="632"/>
      <c r="AI1032" s="632"/>
      <c r="AJ1032" s="630" t="s">
        <v>5918</v>
      </c>
    </row>
    <row r="1033" spans="2:36" ht="30" hidden="1" x14ac:dyDescent="0.25">
      <c r="B1033" s="602">
        <v>1025</v>
      </c>
      <c r="C1033" s="628" t="s">
        <v>5924</v>
      </c>
      <c r="D1033" s="629" t="s">
        <v>7015</v>
      </c>
      <c r="E1033" s="628" t="s">
        <v>5922</v>
      </c>
      <c r="F1033" s="631" t="s">
        <v>3400</v>
      </c>
      <c r="G1033" s="630">
        <v>43.2</v>
      </c>
      <c r="H1033" s="618"/>
      <c r="I1033" s="630" t="s">
        <v>2902</v>
      </c>
      <c r="J1033" s="632"/>
      <c r="K1033" s="602"/>
      <c r="L1033" s="601"/>
      <c r="M1033" s="601"/>
      <c r="N1033" s="601"/>
      <c r="O1033" s="616"/>
      <c r="P1033" s="632"/>
      <c r="Q1033" s="632"/>
      <c r="R1033" s="632"/>
      <c r="S1033" s="632"/>
      <c r="T1033" s="632"/>
      <c r="U1033" s="632"/>
      <c r="V1033" s="632"/>
      <c r="W1033" s="632"/>
      <c r="X1033" s="632"/>
      <c r="Y1033" s="632"/>
      <c r="Z1033" s="632"/>
      <c r="AA1033" s="632"/>
      <c r="AB1033" s="632"/>
      <c r="AC1033" s="632"/>
      <c r="AD1033" s="632"/>
      <c r="AE1033" s="632"/>
      <c r="AF1033" s="632"/>
      <c r="AG1033" s="632"/>
      <c r="AH1033" s="632"/>
      <c r="AI1033" s="632"/>
      <c r="AJ1033" s="630" t="s">
        <v>5925</v>
      </c>
    </row>
    <row r="1034" spans="2:36" ht="30" hidden="1" x14ac:dyDescent="0.25">
      <c r="B1034" s="602">
        <v>1026</v>
      </c>
      <c r="C1034" s="628" t="s">
        <v>5930</v>
      </c>
      <c r="D1034" s="629" t="s">
        <v>7016</v>
      </c>
      <c r="E1034" s="628" t="s">
        <v>5928</v>
      </c>
      <c r="F1034" s="631" t="s">
        <v>3400</v>
      </c>
      <c r="G1034" s="630">
        <v>9.7000000000000011</v>
      </c>
      <c r="H1034" s="618"/>
      <c r="I1034" s="630" t="s">
        <v>5934</v>
      </c>
      <c r="J1034" s="632"/>
      <c r="K1034" s="602"/>
      <c r="L1034" s="601"/>
      <c r="M1034" s="601"/>
      <c r="N1034" s="601"/>
      <c r="O1034" s="616"/>
      <c r="P1034" s="632"/>
      <c r="Q1034" s="632"/>
      <c r="R1034" s="632"/>
      <c r="S1034" s="632"/>
      <c r="T1034" s="632"/>
      <c r="U1034" s="632"/>
      <c r="V1034" s="632"/>
      <c r="W1034" s="632"/>
      <c r="X1034" s="632"/>
      <c r="Y1034" s="632"/>
      <c r="Z1034" s="632"/>
      <c r="AA1034" s="632"/>
      <c r="AB1034" s="632"/>
      <c r="AC1034" s="632"/>
      <c r="AD1034" s="632"/>
      <c r="AE1034" s="632"/>
      <c r="AF1034" s="632"/>
      <c r="AG1034" s="632"/>
      <c r="AH1034" s="632"/>
      <c r="AI1034" s="632"/>
      <c r="AJ1034" s="630" t="s">
        <v>5931</v>
      </c>
    </row>
    <row r="1035" spans="2:36" ht="30" hidden="1" x14ac:dyDescent="0.25">
      <c r="B1035" s="602">
        <v>1027</v>
      </c>
      <c r="C1035" s="628" t="s">
        <v>5935</v>
      </c>
      <c r="D1035" s="629" t="s">
        <v>7017</v>
      </c>
      <c r="E1035" s="628" t="s">
        <v>5928</v>
      </c>
      <c r="F1035" s="631" t="s">
        <v>3400</v>
      </c>
      <c r="G1035" s="630">
        <v>13.2</v>
      </c>
      <c r="H1035" s="618"/>
      <c r="I1035" s="630" t="s">
        <v>5939</v>
      </c>
      <c r="J1035" s="632"/>
      <c r="K1035" s="602"/>
      <c r="L1035" s="601"/>
      <c r="M1035" s="601"/>
      <c r="N1035" s="601"/>
      <c r="O1035" s="616"/>
      <c r="P1035" s="632"/>
      <c r="Q1035" s="632"/>
      <c r="R1035" s="632"/>
      <c r="S1035" s="632"/>
      <c r="T1035" s="632"/>
      <c r="U1035" s="632"/>
      <c r="V1035" s="632"/>
      <c r="W1035" s="632"/>
      <c r="X1035" s="632"/>
      <c r="Y1035" s="632"/>
      <c r="Z1035" s="632"/>
      <c r="AA1035" s="632"/>
      <c r="AB1035" s="632"/>
      <c r="AC1035" s="632"/>
      <c r="AD1035" s="632"/>
      <c r="AE1035" s="632"/>
      <c r="AF1035" s="632"/>
      <c r="AG1035" s="632"/>
      <c r="AH1035" s="632"/>
      <c r="AI1035" s="632"/>
      <c r="AJ1035" s="630" t="s">
        <v>5936</v>
      </c>
    </row>
    <row r="1036" spans="2:36" ht="30" hidden="1" x14ac:dyDescent="0.25">
      <c r="B1036" s="602">
        <v>1028</v>
      </c>
      <c r="C1036" s="628" t="s">
        <v>5935</v>
      </c>
      <c r="D1036" s="629" t="s">
        <v>7017</v>
      </c>
      <c r="E1036" s="628" t="s">
        <v>5928</v>
      </c>
      <c r="F1036" s="631" t="s">
        <v>3400</v>
      </c>
      <c r="G1036" s="630">
        <v>0.9</v>
      </c>
      <c r="H1036" s="618"/>
      <c r="I1036" s="630" t="s">
        <v>5939</v>
      </c>
      <c r="J1036" s="632"/>
      <c r="K1036" s="602"/>
      <c r="L1036" s="601"/>
      <c r="M1036" s="601"/>
      <c r="N1036" s="601"/>
      <c r="O1036" s="616"/>
      <c r="P1036" s="632"/>
      <c r="Q1036" s="632"/>
      <c r="R1036" s="632"/>
      <c r="S1036" s="632"/>
      <c r="T1036" s="632"/>
      <c r="U1036" s="632"/>
      <c r="V1036" s="632"/>
      <c r="W1036" s="632"/>
      <c r="X1036" s="632"/>
      <c r="Y1036" s="632"/>
      <c r="Z1036" s="632"/>
      <c r="AA1036" s="632"/>
      <c r="AB1036" s="632"/>
      <c r="AC1036" s="632"/>
      <c r="AD1036" s="632"/>
      <c r="AE1036" s="632"/>
      <c r="AF1036" s="632"/>
      <c r="AG1036" s="632"/>
      <c r="AH1036" s="632"/>
      <c r="AI1036" s="632"/>
      <c r="AJ1036" s="630" t="s">
        <v>2750</v>
      </c>
    </row>
    <row r="1037" spans="2:36" hidden="1" x14ac:dyDescent="0.25">
      <c r="B1037" s="602">
        <v>1029</v>
      </c>
      <c r="C1037" s="628" t="s">
        <v>5942</v>
      </c>
      <c r="D1037" s="629" t="s">
        <v>7018</v>
      </c>
      <c r="E1037" s="628" t="s">
        <v>5940</v>
      </c>
      <c r="F1037" s="631" t="s">
        <v>3400</v>
      </c>
      <c r="G1037" s="630">
        <v>24</v>
      </c>
      <c r="H1037" s="618"/>
      <c r="I1037" s="630" t="s">
        <v>2786</v>
      </c>
      <c r="J1037" s="632"/>
      <c r="K1037" s="602"/>
      <c r="L1037" s="601"/>
      <c r="M1037" s="601"/>
      <c r="N1037" s="601"/>
      <c r="O1037" s="616"/>
      <c r="P1037" s="632"/>
      <c r="Q1037" s="632"/>
      <c r="R1037" s="632"/>
      <c r="S1037" s="632"/>
      <c r="T1037" s="632"/>
      <c r="U1037" s="632"/>
      <c r="V1037" s="632"/>
      <c r="W1037" s="632"/>
      <c r="X1037" s="632"/>
      <c r="Y1037" s="632"/>
      <c r="Z1037" s="632"/>
      <c r="AA1037" s="632"/>
      <c r="AB1037" s="632"/>
      <c r="AC1037" s="632"/>
      <c r="AD1037" s="632"/>
      <c r="AE1037" s="632"/>
      <c r="AF1037" s="632"/>
      <c r="AG1037" s="632"/>
      <c r="AH1037" s="632"/>
      <c r="AI1037" s="632"/>
      <c r="AJ1037" s="630" t="s">
        <v>5943</v>
      </c>
    </row>
    <row r="1038" spans="2:36" hidden="1" x14ac:dyDescent="0.25">
      <c r="B1038" s="602">
        <v>1030</v>
      </c>
      <c r="C1038" s="628" t="s">
        <v>5948</v>
      </c>
      <c r="D1038" s="629" t="s">
        <v>7019</v>
      </c>
      <c r="E1038" s="628" t="s">
        <v>5946</v>
      </c>
      <c r="F1038" s="631" t="s">
        <v>3400</v>
      </c>
      <c r="G1038" s="630">
        <v>17.600000000000001</v>
      </c>
      <c r="H1038" s="618"/>
      <c r="I1038" s="630" t="s">
        <v>5363</v>
      </c>
      <c r="J1038" s="632"/>
      <c r="K1038" s="602"/>
      <c r="L1038" s="601"/>
      <c r="M1038" s="601"/>
      <c r="N1038" s="601"/>
      <c r="O1038" s="616"/>
      <c r="P1038" s="632"/>
      <c r="Q1038" s="632"/>
      <c r="R1038" s="632"/>
      <c r="S1038" s="632"/>
      <c r="T1038" s="632"/>
      <c r="U1038" s="632"/>
      <c r="V1038" s="632"/>
      <c r="W1038" s="632"/>
      <c r="X1038" s="632"/>
      <c r="Y1038" s="632"/>
      <c r="Z1038" s="632"/>
      <c r="AA1038" s="632"/>
      <c r="AB1038" s="632"/>
      <c r="AC1038" s="632"/>
      <c r="AD1038" s="632"/>
      <c r="AE1038" s="632"/>
      <c r="AF1038" s="632"/>
      <c r="AG1038" s="632"/>
      <c r="AH1038" s="632"/>
      <c r="AI1038" s="632"/>
      <c r="AJ1038" s="630" t="s">
        <v>5949</v>
      </c>
    </row>
    <row r="1039" spans="2:36" ht="30" hidden="1" x14ac:dyDescent="0.25">
      <c r="B1039" s="602">
        <v>1031</v>
      </c>
      <c r="C1039" s="628" t="s">
        <v>5954</v>
      </c>
      <c r="D1039" s="629" t="s">
        <v>7020</v>
      </c>
      <c r="E1039" s="628" t="s">
        <v>5952</v>
      </c>
      <c r="F1039" s="631" t="s">
        <v>3400</v>
      </c>
      <c r="G1039" s="630">
        <v>1.1000000000000001</v>
      </c>
      <c r="H1039" s="618"/>
      <c r="I1039" s="630" t="s">
        <v>2793</v>
      </c>
      <c r="J1039" s="632"/>
      <c r="K1039" s="602"/>
      <c r="L1039" s="601"/>
      <c r="M1039" s="601"/>
      <c r="N1039" s="601"/>
      <c r="O1039" s="616"/>
      <c r="P1039" s="632"/>
      <c r="Q1039" s="632"/>
      <c r="R1039" s="632"/>
      <c r="S1039" s="632"/>
      <c r="T1039" s="632"/>
      <c r="U1039" s="632"/>
      <c r="V1039" s="632"/>
      <c r="W1039" s="632"/>
      <c r="X1039" s="632"/>
      <c r="Y1039" s="632"/>
      <c r="Z1039" s="632"/>
      <c r="AA1039" s="632"/>
      <c r="AB1039" s="632"/>
      <c r="AC1039" s="632"/>
      <c r="AD1039" s="632"/>
      <c r="AE1039" s="632"/>
      <c r="AF1039" s="632"/>
      <c r="AG1039" s="632"/>
      <c r="AH1039" s="632"/>
      <c r="AI1039" s="632"/>
      <c r="AJ1039" s="630" t="s">
        <v>5955</v>
      </c>
    </row>
    <row r="1040" spans="2:36" ht="30" hidden="1" x14ac:dyDescent="0.25">
      <c r="B1040" s="602">
        <v>1032</v>
      </c>
      <c r="C1040" s="628" t="s">
        <v>5960</v>
      </c>
      <c r="D1040" s="629" t="s">
        <v>7021</v>
      </c>
      <c r="E1040" s="628" t="s">
        <v>5958</v>
      </c>
      <c r="F1040" s="631" t="s">
        <v>3400</v>
      </c>
      <c r="G1040" s="630">
        <v>10.23</v>
      </c>
      <c r="H1040" s="618"/>
      <c r="I1040" s="630" t="s">
        <v>2812</v>
      </c>
      <c r="J1040" s="632"/>
      <c r="K1040" s="602"/>
      <c r="L1040" s="601"/>
      <c r="M1040" s="601"/>
      <c r="N1040" s="601"/>
      <c r="O1040" s="616"/>
      <c r="P1040" s="632"/>
      <c r="Q1040" s="632"/>
      <c r="R1040" s="632"/>
      <c r="S1040" s="632"/>
      <c r="T1040" s="632"/>
      <c r="U1040" s="632"/>
      <c r="V1040" s="632"/>
      <c r="W1040" s="632"/>
      <c r="X1040" s="632"/>
      <c r="Y1040" s="632"/>
      <c r="Z1040" s="632"/>
      <c r="AA1040" s="632"/>
      <c r="AB1040" s="632"/>
      <c r="AC1040" s="632"/>
      <c r="AD1040" s="632"/>
      <c r="AE1040" s="632"/>
      <c r="AF1040" s="632"/>
      <c r="AG1040" s="632"/>
      <c r="AH1040" s="632"/>
      <c r="AI1040" s="632"/>
      <c r="AJ1040" s="630" t="s">
        <v>5961</v>
      </c>
    </row>
    <row r="1041" spans="2:36" hidden="1" x14ac:dyDescent="0.25">
      <c r="B1041" s="602">
        <v>1033</v>
      </c>
      <c r="C1041" s="628" t="s">
        <v>5966</v>
      </c>
      <c r="D1041" s="629" t="s">
        <v>7022</v>
      </c>
      <c r="E1041" s="628" t="s">
        <v>5964</v>
      </c>
      <c r="F1041" s="631" t="s">
        <v>3400</v>
      </c>
      <c r="G1041" s="630">
        <v>10.130000000000001</v>
      </c>
      <c r="H1041" s="618"/>
      <c r="I1041" s="630" t="s">
        <v>2786</v>
      </c>
      <c r="J1041" s="632"/>
      <c r="K1041" s="602"/>
      <c r="L1041" s="601"/>
      <c r="M1041" s="601"/>
      <c r="N1041" s="601"/>
      <c r="O1041" s="616"/>
      <c r="P1041" s="632"/>
      <c r="Q1041" s="632"/>
      <c r="R1041" s="632"/>
      <c r="S1041" s="632"/>
      <c r="T1041" s="632"/>
      <c r="U1041" s="632"/>
      <c r="V1041" s="632"/>
      <c r="W1041" s="632"/>
      <c r="X1041" s="632"/>
      <c r="Y1041" s="632"/>
      <c r="Z1041" s="632"/>
      <c r="AA1041" s="632"/>
      <c r="AB1041" s="632"/>
      <c r="AC1041" s="632"/>
      <c r="AD1041" s="632"/>
      <c r="AE1041" s="632"/>
      <c r="AF1041" s="632"/>
      <c r="AG1041" s="632"/>
      <c r="AH1041" s="632"/>
      <c r="AI1041" s="632"/>
      <c r="AJ1041" s="630" t="s">
        <v>5967</v>
      </c>
    </row>
    <row r="1042" spans="2:36" ht="30" hidden="1" x14ac:dyDescent="0.25">
      <c r="B1042" s="602">
        <v>1034</v>
      </c>
      <c r="C1042" s="628" t="s">
        <v>5972</v>
      </c>
      <c r="D1042" s="629" t="s">
        <v>7023</v>
      </c>
      <c r="E1042" s="628" t="s">
        <v>5970</v>
      </c>
      <c r="F1042" s="631" t="s">
        <v>3400</v>
      </c>
      <c r="G1042" s="630">
        <v>73.599999999999994</v>
      </c>
      <c r="H1042" s="618"/>
      <c r="I1042" s="630" t="s">
        <v>2786</v>
      </c>
      <c r="J1042" s="632"/>
      <c r="K1042" s="602"/>
      <c r="L1042" s="601"/>
      <c r="M1042" s="601"/>
      <c r="N1042" s="601"/>
      <c r="O1042" s="616"/>
      <c r="P1042" s="632"/>
      <c r="Q1042" s="632"/>
      <c r="R1042" s="632"/>
      <c r="S1042" s="632"/>
      <c r="T1042" s="632"/>
      <c r="U1042" s="632"/>
      <c r="V1042" s="632"/>
      <c r="W1042" s="632"/>
      <c r="X1042" s="632"/>
      <c r="Y1042" s="632"/>
      <c r="Z1042" s="632"/>
      <c r="AA1042" s="632"/>
      <c r="AB1042" s="632"/>
      <c r="AC1042" s="632"/>
      <c r="AD1042" s="632"/>
      <c r="AE1042" s="632"/>
      <c r="AF1042" s="632"/>
      <c r="AG1042" s="632"/>
      <c r="AH1042" s="632"/>
      <c r="AI1042" s="632"/>
      <c r="AJ1042" s="630" t="s">
        <v>5973</v>
      </c>
    </row>
    <row r="1043" spans="2:36" ht="30" hidden="1" x14ac:dyDescent="0.25">
      <c r="B1043" s="602">
        <v>1035</v>
      </c>
      <c r="C1043" s="628" t="s">
        <v>5976</v>
      </c>
      <c r="D1043" s="629" t="s">
        <v>7024</v>
      </c>
      <c r="E1043" s="628" t="s">
        <v>5970</v>
      </c>
      <c r="F1043" s="631" t="s">
        <v>3400</v>
      </c>
      <c r="G1043" s="634"/>
      <c r="H1043" s="618"/>
      <c r="I1043" s="630" t="s">
        <v>2786</v>
      </c>
      <c r="J1043" s="632"/>
      <c r="K1043" s="602"/>
      <c r="L1043" s="601"/>
      <c r="M1043" s="601"/>
      <c r="N1043" s="601"/>
      <c r="O1043" s="616"/>
      <c r="P1043" s="632"/>
      <c r="Q1043" s="632"/>
      <c r="R1043" s="632"/>
      <c r="S1043" s="632"/>
      <c r="T1043" s="632"/>
      <c r="U1043" s="632"/>
      <c r="V1043" s="632"/>
      <c r="W1043" s="632"/>
      <c r="X1043" s="632"/>
      <c r="Y1043" s="632"/>
      <c r="Z1043" s="632"/>
      <c r="AA1043" s="632"/>
      <c r="AB1043" s="632"/>
      <c r="AC1043" s="632"/>
      <c r="AD1043" s="632"/>
      <c r="AE1043" s="632"/>
      <c r="AF1043" s="632"/>
      <c r="AG1043" s="632"/>
      <c r="AH1043" s="632"/>
      <c r="AI1043" s="632"/>
      <c r="AJ1043" s="630" t="s">
        <v>5977</v>
      </c>
    </row>
    <row r="1044" spans="2:36" ht="30" hidden="1" x14ac:dyDescent="0.25">
      <c r="B1044" s="602">
        <v>1036</v>
      </c>
      <c r="C1044" s="628" t="s">
        <v>5982</v>
      </c>
      <c r="D1044" s="629" t="s">
        <v>7025</v>
      </c>
      <c r="E1044" s="628" t="s">
        <v>5980</v>
      </c>
      <c r="F1044" s="631" t="s">
        <v>3400</v>
      </c>
      <c r="G1044" s="630">
        <v>20.7</v>
      </c>
      <c r="H1044" s="618"/>
      <c r="I1044" s="630" t="s">
        <v>2812</v>
      </c>
      <c r="J1044" s="632"/>
      <c r="K1044" s="602"/>
      <c r="L1044" s="601"/>
      <c r="M1044" s="601"/>
      <c r="N1044" s="601"/>
      <c r="O1044" s="616"/>
      <c r="P1044" s="632"/>
      <c r="Q1044" s="632"/>
      <c r="R1044" s="632"/>
      <c r="S1044" s="632"/>
      <c r="T1044" s="632"/>
      <c r="U1044" s="632"/>
      <c r="V1044" s="632"/>
      <c r="W1044" s="632"/>
      <c r="X1044" s="632"/>
      <c r="Y1044" s="632"/>
      <c r="Z1044" s="632"/>
      <c r="AA1044" s="632"/>
      <c r="AB1044" s="632"/>
      <c r="AC1044" s="632"/>
      <c r="AD1044" s="632"/>
      <c r="AE1044" s="632"/>
      <c r="AF1044" s="632"/>
      <c r="AG1044" s="632"/>
      <c r="AH1044" s="632"/>
      <c r="AI1044" s="632"/>
      <c r="AJ1044" s="630" t="s">
        <v>5983</v>
      </c>
    </row>
    <row r="1045" spans="2:36" ht="30" hidden="1" x14ac:dyDescent="0.25">
      <c r="B1045" s="602">
        <v>1037</v>
      </c>
      <c r="C1045" s="628" t="s">
        <v>5988</v>
      </c>
      <c r="D1045" s="629" t="s">
        <v>7026</v>
      </c>
      <c r="E1045" s="628" t="s">
        <v>5986</v>
      </c>
      <c r="F1045" s="631" t="s">
        <v>3400</v>
      </c>
      <c r="G1045" s="630">
        <v>6</v>
      </c>
      <c r="H1045" s="618"/>
      <c r="I1045" s="630" t="s">
        <v>3727</v>
      </c>
      <c r="J1045" s="632"/>
      <c r="K1045" s="602"/>
      <c r="L1045" s="601"/>
      <c r="M1045" s="601"/>
      <c r="N1045" s="601"/>
      <c r="O1045" s="616"/>
      <c r="P1045" s="632"/>
      <c r="Q1045" s="632"/>
      <c r="R1045" s="632"/>
      <c r="S1045" s="632"/>
      <c r="T1045" s="632"/>
      <c r="U1045" s="632"/>
      <c r="V1045" s="632"/>
      <c r="W1045" s="632"/>
      <c r="X1045" s="632"/>
      <c r="Y1045" s="632"/>
      <c r="Z1045" s="632"/>
      <c r="AA1045" s="632"/>
      <c r="AB1045" s="632"/>
      <c r="AC1045" s="632"/>
      <c r="AD1045" s="632"/>
      <c r="AE1045" s="632"/>
      <c r="AF1045" s="632"/>
      <c r="AG1045" s="632"/>
      <c r="AH1045" s="632"/>
      <c r="AI1045" s="632"/>
      <c r="AJ1045" s="630" t="s">
        <v>5989</v>
      </c>
    </row>
    <row r="1046" spans="2:36" ht="30" hidden="1" x14ac:dyDescent="0.25">
      <c r="B1046" s="602">
        <v>1038</v>
      </c>
      <c r="C1046" s="628" t="s">
        <v>5994</v>
      </c>
      <c r="D1046" s="629" t="s">
        <v>7027</v>
      </c>
      <c r="E1046" s="628" t="s">
        <v>5992</v>
      </c>
      <c r="F1046" s="631" t="s">
        <v>3400</v>
      </c>
      <c r="G1046" s="630">
        <v>27.13</v>
      </c>
      <c r="H1046" s="618"/>
      <c r="I1046" s="630" t="s">
        <v>5078</v>
      </c>
      <c r="J1046" s="632"/>
      <c r="K1046" s="602"/>
      <c r="L1046" s="601"/>
      <c r="M1046" s="601"/>
      <c r="N1046" s="601"/>
      <c r="O1046" s="616"/>
      <c r="P1046" s="632"/>
      <c r="Q1046" s="632"/>
      <c r="R1046" s="632"/>
      <c r="S1046" s="632"/>
      <c r="T1046" s="632"/>
      <c r="U1046" s="632"/>
      <c r="V1046" s="632"/>
      <c r="W1046" s="632"/>
      <c r="X1046" s="632"/>
      <c r="Y1046" s="632"/>
      <c r="Z1046" s="632"/>
      <c r="AA1046" s="632"/>
      <c r="AB1046" s="632"/>
      <c r="AC1046" s="632"/>
      <c r="AD1046" s="632"/>
      <c r="AE1046" s="632"/>
      <c r="AF1046" s="632"/>
      <c r="AG1046" s="632"/>
      <c r="AH1046" s="632"/>
      <c r="AI1046" s="632"/>
      <c r="AJ1046" s="630" t="s">
        <v>5995</v>
      </c>
    </row>
    <row r="1047" spans="2:36" ht="30" hidden="1" x14ac:dyDescent="0.25">
      <c r="B1047" s="602">
        <v>1039</v>
      </c>
      <c r="C1047" s="628" t="s">
        <v>6000</v>
      </c>
      <c r="D1047" s="629" t="s">
        <v>7028</v>
      </c>
      <c r="E1047" s="628" t="s">
        <v>5998</v>
      </c>
      <c r="F1047" s="631" t="s">
        <v>3400</v>
      </c>
      <c r="G1047" s="630">
        <v>12</v>
      </c>
      <c r="H1047" s="618"/>
      <c r="I1047" s="630" t="s">
        <v>3364</v>
      </c>
      <c r="J1047" s="632"/>
      <c r="K1047" s="602"/>
      <c r="L1047" s="601"/>
      <c r="M1047" s="601"/>
      <c r="N1047" s="601"/>
      <c r="O1047" s="616"/>
      <c r="P1047" s="632"/>
      <c r="Q1047" s="632"/>
      <c r="R1047" s="632"/>
      <c r="S1047" s="632"/>
      <c r="T1047" s="632"/>
      <c r="U1047" s="632"/>
      <c r="V1047" s="632"/>
      <c r="W1047" s="632"/>
      <c r="X1047" s="632"/>
      <c r="Y1047" s="632"/>
      <c r="Z1047" s="632"/>
      <c r="AA1047" s="632"/>
      <c r="AB1047" s="632"/>
      <c r="AC1047" s="632"/>
      <c r="AD1047" s="632"/>
      <c r="AE1047" s="632"/>
      <c r="AF1047" s="632"/>
      <c r="AG1047" s="632"/>
      <c r="AH1047" s="632"/>
      <c r="AI1047" s="632"/>
      <c r="AJ1047" s="630" t="s">
        <v>6001</v>
      </c>
    </row>
    <row r="1048" spans="2:36" ht="30" hidden="1" x14ac:dyDescent="0.25">
      <c r="B1048" s="602">
        <v>1040</v>
      </c>
      <c r="C1048" s="628" t="s">
        <v>6006</v>
      </c>
      <c r="D1048" s="629" t="s">
        <v>7029</v>
      </c>
      <c r="E1048" s="628" t="s">
        <v>6004</v>
      </c>
      <c r="F1048" s="631" t="s">
        <v>3400</v>
      </c>
      <c r="G1048" s="630">
        <v>7.92</v>
      </c>
      <c r="H1048" s="618"/>
      <c r="I1048" s="630" t="s">
        <v>2902</v>
      </c>
      <c r="J1048" s="632"/>
      <c r="K1048" s="602"/>
      <c r="L1048" s="601"/>
      <c r="M1048" s="601"/>
      <c r="N1048" s="601"/>
      <c r="O1048" s="616"/>
      <c r="P1048" s="632"/>
      <c r="Q1048" s="632"/>
      <c r="R1048" s="632"/>
      <c r="S1048" s="632"/>
      <c r="T1048" s="632"/>
      <c r="U1048" s="632"/>
      <c r="V1048" s="632"/>
      <c r="W1048" s="632"/>
      <c r="X1048" s="632"/>
      <c r="Y1048" s="632"/>
      <c r="Z1048" s="632"/>
      <c r="AA1048" s="632"/>
      <c r="AB1048" s="632"/>
      <c r="AC1048" s="632"/>
      <c r="AD1048" s="632"/>
      <c r="AE1048" s="632"/>
      <c r="AF1048" s="632"/>
      <c r="AG1048" s="632"/>
      <c r="AH1048" s="632"/>
      <c r="AI1048" s="632"/>
      <c r="AJ1048" s="630" t="s">
        <v>6007</v>
      </c>
    </row>
    <row r="1049" spans="2:36" ht="60" hidden="1" x14ac:dyDescent="0.25">
      <c r="B1049" s="602">
        <v>1041</v>
      </c>
      <c r="C1049" s="628" t="s">
        <v>4202</v>
      </c>
      <c r="D1049" s="629" t="s">
        <v>6734</v>
      </c>
      <c r="E1049" s="628" t="s">
        <v>6010</v>
      </c>
      <c r="F1049" s="631" t="s">
        <v>3400</v>
      </c>
      <c r="G1049" s="630">
        <v>0.56999999999999995</v>
      </c>
      <c r="H1049" s="618"/>
      <c r="I1049" s="630" t="s">
        <v>4206</v>
      </c>
      <c r="J1049" s="632"/>
      <c r="K1049" s="602"/>
      <c r="L1049" s="601"/>
      <c r="M1049" s="601"/>
      <c r="N1049" s="601"/>
      <c r="O1049" s="616"/>
      <c r="P1049" s="632"/>
      <c r="Q1049" s="632"/>
      <c r="R1049" s="632"/>
      <c r="S1049" s="632"/>
      <c r="T1049" s="632"/>
      <c r="U1049" s="632"/>
      <c r="V1049" s="632"/>
      <c r="W1049" s="632"/>
      <c r="X1049" s="632"/>
      <c r="Y1049" s="632"/>
      <c r="Z1049" s="632"/>
      <c r="AA1049" s="632"/>
      <c r="AB1049" s="632"/>
      <c r="AC1049" s="632"/>
      <c r="AD1049" s="632"/>
      <c r="AE1049" s="632"/>
      <c r="AF1049" s="632"/>
      <c r="AG1049" s="632"/>
      <c r="AH1049" s="632"/>
      <c r="AI1049" s="632"/>
      <c r="AJ1049" s="630" t="s">
        <v>4203</v>
      </c>
    </row>
    <row r="1050" spans="2:36" hidden="1" x14ac:dyDescent="0.25">
      <c r="B1050" s="602">
        <v>1042</v>
      </c>
      <c r="C1050" s="628" t="s">
        <v>6014</v>
      </c>
      <c r="D1050" s="629" t="s">
        <v>7030</v>
      </c>
      <c r="E1050" s="628" t="s">
        <v>6012</v>
      </c>
      <c r="F1050" s="631" t="s">
        <v>3400</v>
      </c>
      <c r="G1050" s="630">
        <v>6.9</v>
      </c>
      <c r="H1050" s="618"/>
      <c r="I1050" s="630" t="s">
        <v>2762</v>
      </c>
      <c r="J1050" s="632"/>
      <c r="K1050" s="602"/>
      <c r="L1050" s="601"/>
      <c r="M1050" s="601"/>
      <c r="N1050" s="601"/>
      <c r="O1050" s="616"/>
      <c r="P1050" s="632"/>
      <c r="Q1050" s="632"/>
      <c r="R1050" s="632"/>
      <c r="S1050" s="632"/>
      <c r="T1050" s="632"/>
      <c r="U1050" s="632"/>
      <c r="V1050" s="632"/>
      <c r="W1050" s="632"/>
      <c r="X1050" s="632"/>
      <c r="Y1050" s="632"/>
      <c r="Z1050" s="632"/>
      <c r="AA1050" s="632"/>
      <c r="AB1050" s="632"/>
      <c r="AC1050" s="632"/>
      <c r="AD1050" s="632"/>
      <c r="AE1050" s="632"/>
      <c r="AF1050" s="632"/>
      <c r="AG1050" s="632"/>
      <c r="AH1050" s="632"/>
      <c r="AI1050" s="632"/>
      <c r="AJ1050" s="630" t="s">
        <v>6015</v>
      </c>
    </row>
    <row r="1051" spans="2:36" hidden="1" x14ac:dyDescent="0.25">
      <c r="B1051" s="602">
        <v>1043</v>
      </c>
      <c r="C1051" s="628" t="s">
        <v>6020</v>
      </c>
      <c r="D1051" s="629" t="s">
        <v>7031</v>
      </c>
      <c r="E1051" s="628" t="s">
        <v>6018</v>
      </c>
      <c r="F1051" s="631" t="s">
        <v>3400</v>
      </c>
      <c r="G1051" s="630">
        <v>6.4</v>
      </c>
      <c r="H1051" s="618"/>
      <c r="I1051" s="630" t="s">
        <v>2762</v>
      </c>
      <c r="J1051" s="632"/>
      <c r="K1051" s="602"/>
      <c r="L1051" s="601"/>
      <c r="M1051" s="601"/>
      <c r="N1051" s="601"/>
      <c r="O1051" s="616"/>
      <c r="P1051" s="632"/>
      <c r="Q1051" s="632"/>
      <c r="R1051" s="632"/>
      <c r="S1051" s="632"/>
      <c r="T1051" s="632"/>
      <c r="U1051" s="632"/>
      <c r="V1051" s="632"/>
      <c r="W1051" s="632"/>
      <c r="X1051" s="632"/>
      <c r="Y1051" s="632"/>
      <c r="Z1051" s="632"/>
      <c r="AA1051" s="632"/>
      <c r="AB1051" s="632"/>
      <c r="AC1051" s="632"/>
      <c r="AD1051" s="632"/>
      <c r="AE1051" s="632"/>
      <c r="AF1051" s="632"/>
      <c r="AG1051" s="632"/>
      <c r="AH1051" s="632"/>
      <c r="AI1051" s="632"/>
      <c r="AJ1051" s="630" t="s">
        <v>6021</v>
      </c>
    </row>
    <row r="1052" spans="2:36" ht="30" hidden="1" x14ac:dyDescent="0.25">
      <c r="B1052" s="602">
        <v>1044</v>
      </c>
      <c r="C1052" s="628" t="s">
        <v>6026</v>
      </c>
      <c r="D1052" s="629" t="s">
        <v>7032</v>
      </c>
      <c r="E1052" s="628" t="s">
        <v>6024</v>
      </c>
      <c r="F1052" s="631" t="s">
        <v>3400</v>
      </c>
      <c r="G1052" s="630">
        <v>6.6</v>
      </c>
      <c r="H1052" s="618"/>
      <c r="I1052" s="630" t="s">
        <v>2902</v>
      </c>
      <c r="J1052" s="632"/>
      <c r="K1052" s="602"/>
      <c r="L1052" s="601"/>
      <c r="M1052" s="601"/>
      <c r="N1052" s="601"/>
      <c r="O1052" s="616"/>
      <c r="P1052" s="632"/>
      <c r="Q1052" s="632"/>
      <c r="R1052" s="632"/>
      <c r="S1052" s="632"/>
      <c r="T1052" s="632"/>
      <c r="U1052" s="632"/>
      <c r="V1052" s="632"/>
      <c r="W1052" s="632"/>
      <c r="X1052" s="632"/>
      <c r="Y1052" s="632"/>
      <c r="Z1052" s="632"/>
      <c r="AA1052" s="632"/>
      <c r="AB1052" s="632"/>
      <c r="AC1052" s="632"/>
      <c r="AD1052" s="632"/>
      <c r="AE1052" s="632"/>
      <c r="AF1052" s="632"/>
      <c r="AG1052" s="632"/>
      <c r="AH1052" s="632"/>
      <c r="AI1052" s="632"/>
      <c r="AJ1052" s="630" t="s">
        <v>6027</v>
      </c>
    </row>
    <row r="1053" spans="2:36" ht="30" hidden="1" x14ac:dyDescent="0.25">
      <c r="B1053" s="602">
        <v>1045</v>
      </c>
      <c r="C1053" s="628" t="s">
        <v>6032</v>
      </c>
      <c r="D1053" s="629" t="s">
        <v>7033</v>
      </c>
      <c r="E1053" s="628" t="s">
        <v>6030</v>
      </c>
      <c r="F1053" s="631" t="s">
        <v>3400</v>
      </c>
      <c r="G1053" s="630">
        <v>5.5</v>
      </c>
      <c r="H1053" s="618"/>
      <c r="I1053" s="630" t="s">
        <v>2902</v>
      </c>
      <c r="J1053" s="632"/>
      <c r="K1053" s="602"/>
      <c r="L1053" s="601"/>
      <c r="M1053" s="601"/>
      <c r="N1053" s="601"/>
      <c r="O1053" s="616"/>
      <c r="P1053" s="632"/>
      <c r="Q1053" s="632"/>
      <c r="R1053" s="632"/>
      <c r="S1053" s="632"/>
      <c r="T1053" s="632"/>
      <c r="U1053" s="632"/>
      <c r="V1053" s="632"/>
      <c r="W1053" s="632"/>
      <c r="X1053" s="632"/>
      <c r="Y1053" s="632"/>
      <c r="Z1053" s="632"/>
      <c r="AA1053" s="632"/>
      <c r="AB1053" s="632"/>
      <c r="AC1053" s="632"/>
      <c r="AD1053" s="632"/>
      <c r="AE1053" s="632"/>
      <c r="AF1053" s="632"/>
      <c r="AG1053" s="632"/>
      <c r="AH1053" s="632"/>
      <c r="AI1053" s="632"/>
      <c r="AJ1053" s="630" t="s">
        <v>6033</v>
      </c>
    </row>
    <row r="1054" spans="2:36" ht="30" hidden="1" x14ac:dyDescent="0.25">
      <c r="B1054" s="602">
        <v>1046</v>
      </c>
      <c r="C1054" s="628" t="s">
        <v>6038</v>
      </c>
      <c r="D1054" s="629" t="s">
        <v>7034</v>
      </c>
      <c r="E1054" s="628" t="s">
        <v>6036</v>
      </c>
      <c r="F1054" s="631" t="s">
        <v>3400</v>
      </c>
      <c r="G1054" s="630">
        <v>6.75</v>
      </c>
      <c r="H1054" s="618"/>
      <c r="I1054" s="630" t="s">
        <v>2812</v>
      </c>
      <c r="J1054" s="632"/>
      <c r="K1054" s="602"/>
      <c r="L1054" s="601"/>
      <c r="M1054" s="601"/>
      <c r="N1054" s="601"/>
      <c r="O1054" s="616"/>
      <c r="P1054" s="632"/>
      <c r="Q1054" s="632"/>
      <c r="R1054" s="632"/>
      <c r="S1054" s="632"/>
      <c r="T1054" s="632"/>
      <c r="U1054" s="632"/>
      <c r="V1054" s="632"/>
      <c r="W1054" s="632"/>
      <c r="X1054" s="632"/>
      <c r="Y1054" s="632"/>
      <c r="Z1054" s="632"/>
      <c r="AA1054" s="632"/>
      <c r="AB1054" s="632"/>
      <c r="AC1054" s="632"/>
      <c r="AD1054" s="632"/>
      <c r="AE1054" s="632"/>
      <c r="AF1054" s="632"/>
      <c r="AG1054" s="632"/>
      <c r="AH1054" s="632"/>
      <c r="AI1054" s="632"/>
      <c r="AJ1054" s="630" t="s">
        <v>6039</v>
      </c>
    </row>
    <row r="1055" spans="2:36" ht="30" hidden="1" x14ac:dyDescent="0.25">
      <c r="B1055" s="602">
        <v>1047</v>
      </c>
      <c r="C1055" s="628" t="s">
        <v>6044</v>
      </c>
      <c r="D1055" s="629" t="s">
        <v>7035</v>
      </c>
      <c r="E1055" s="628" t="s">
        <v>6042</v>
      </c>
      <c r="F1055" s="631" t="s">
        <v>3400</v>
      </c>
      <c r="G1055" s="630">
        <v>13</v>
      </c>
      <c r="H1055" s="618"/>
      <c r="I1055" s="630" t="s">
        <v>3727</v>
      </c>
      <c r="J1055" s="632"/>
      <c r="K1055" s="602"/>
      <c r="L1055" s="601"/>
      <c r="M1055" s="601"/>
      <c r="N1055" s="601"/>
      <c r="O1055" s="616"/>
      <c r="P1055" s="632"/>
      <c r="Q1055" s="632"/>
      <c r="R1055" s="632"/>
      <c r="S1055" s="632"/>
      <c r="T1055" s="632"/>
      <c r="U1055" s="632"/>
      <c r="V1055" s="632"/>
      <c r="W1055" s="632"/>
      <c r="X1055" s="632"/>
      <c r="Y1055" s="632"/>
      <c r="Z1055" s="632"/>
      <c r="AA1055" s="632"/>
      <c r="AB1055" s="632"/>
      <c r="AC1055" s="632"/>
      <c r="AD1055" s="632"/>
      <c r="AE1055" s="632"/>
      <c r="AF1055" s="632"/>
      <c r="AG1055" s="632"/>
      <c r="AH1055" s="632"/>
      <c r="AI1055" s="632"/>
      <c r="AJ1055" s="630" t="s">
        <v>6045</v>
      </c>
    </row>
    <row r="1056" spans="2:36" hidden="1" x14ac:dyDescent="0.25">
      <c r="B1056" s="602">
        <v>1048</v>
      </c>
      <c r="C1056" s="628" t="s">
        <v>6050</v>
      </c>
      <c r="D1056" s="629" t="s">
        <v>7036</v>
      </c>
      <c r="E1056" s="628" t="s">
        <v>6048</v>
      </c>
      <c r="F1056" s="631" t="s">
        <v>3400</v>
      </c>
      <c r="G1056" s="630">
        <v>8</v>
      </c>
      <c r="H1056" s="618"/>
      <c r="I1056" s="630" t="s">
        <v>2786</v>
      </c>
      <c r="J1056" s="632"/>
      <c r="K1056" s="602"/>
      <c r="L1056" s="601"/>
      <c r="M1056" s="601"/>
      <c r="N1056" s="601"/>
      <c r="O1056" s="616"/>
      <c r="P1056" s="632"/>
      <c r="Q1056" s="632"/>
      <c r="R1056" s="632"/>
      <c r="S1056" s="632"/>
      <c r="T1056" s="632"/>
      <c r="U1056" s="632"/>
      <c r="V1056" s="632"/>
      <c r="W1056" s="632"/>
      <c r="X1056" s="632"/>
      <c r="Y1056" s="632"/>
      <c r="Z1056" s="632"/>
      <c r="AA1056" s="632"/>
      <c r="AB1056" s="632"/>
      <c r="AC1056" s="632"/>
      <c r="AD1056" s="632"/>
      <c r="AE1056" s="632"/>
      <c r="AF1056" s="632"/>
      <c r="AG1056" s="632"/>
      <c r="AH1056" s="632"/>
      <c r="AI1056" s="632"/>
      <c r="AJ1056" s="630" t="s">
        <v>6051</v>
      </c>
    </row>
    <row r="1057" spans="2:36" ht="30" hidden="1" x14ac:dyDescent="0.25">
      <c r="B1057" s="602">
        <v>1049</v>
      </c>
      <c r="C1057" s="628" t="s">
        <v>6056</v>
      </c>
      <c r="D1057" s="629" t="s">
        <v>7037</v>
      </c>
      <c r="E1057" s="628" t="s">
        <v>6054</v>
      </c>
      <c r="F1057" s="631" t="s">
        <v>3400</v>
      </c>
      <c r="G1057" s="630">
        <v>8</v>
      </c>
      <c r="H1057" s="618"/>
      <c r="I1057" s="630" t="s">
        <v>3165</v>
      </c>
      <c r="J1057" s="632"/>
      <c r="K1057" s="602"/>
      <c r="L1057" s="601"/>
      <c r="M1057" s="601"/>
      <c r="N1057" s="601"/>
      <c r="O1057" s="616"/>
      <c r="P1057" s="632"/>
      <c r="Q1057" s="632"/>
      <c r="R1057" s="632"/>
      <c r="S1057" s="632"/>
      <c r="T1057" s="632"/>
      <c r="U1057" s="632"/>
      <c r="V1057" s="632"/>
      <c r="W1057" s="632"/>
      <c r="X1057" s="632"/>
      <c r="Y1057" s="632"/>
      <c r="Z1057" s="632"/>
      <c r="AA1057" s="632"/>
      <c r="AB1057" s="632"/>
      <c r="AC1057" s="632"/>
      <c r="AD1057" s="632"/>
      <c r="AE1057" s="632"/>
      <c r="AF1057" s="632"/>
      <c r="AG1057" s="632"/>
      <c r="AH1057" s="632"/>
      <c r="AI1057" s="632"/>
      <c r="AJ1057" s="630" t="s">
        <v>6057</v>
      </c>
    </row>
    <row r="1058" spans="2:36" ht="30" hidden="1" x14ac:dyDescent="0.25">
      <c r="B1058" s="602">
        <v>1050</v>
      </c>
      <c r="C1058" s="628" t="s">
        <v>6060</v>
      </c>
      <c r="D1058" s="629" t="s">
        <v>7038</v>
      </c>
      <c r="E1058" s="628" t="s">
        <v>6054</v>
      </c>
      <c r="F1058" s="631" t="s">
        <v>3400</v>
      </c>
      <c r="G1058" s="630">
        <v>8</v>
      </c>
      <c r="H1058" s="618"/>
      <c r="I1058" s="630" t="s">
        <v>3165</v>
      </c>
      <c r="J1058" s="632"/>
      <c r="K1058" s="602"/>
      <c r="L1058" s="601"/>
      <c r="M1058" s="601"/>
      <c r="N1058" s="601"/>
      <c r="O1058" s="616"/>
      <c r="P1058" s="632"/>
      <c r="Q1058" s="632"/>
      <c r="R1058" s="632"/>
      <c r="S1058" s="632"/>
      <c r="T1058" s="632"/>
      <c r="U1058" s="632"/>
      <c r="V1058" s="632"/>
      <c r="W1058" s="632"/>
      <c r="X1058" s="632"/>
      <c r="Y1058" s="632"/>
      <c r="Z1058" s="632"/>
      <c r="AA1058" s="632"/>
      <c r="AB1058" s="632"/>
      <c r="AC1058" s="632"/>
      <c r="AD1058" s="632"/>
      <c r="AE1058" s="632"/>
      <c r="AF1058" s="632"/>
      <c r="AG1058" s="632"/>
      <c r="AH1058" s="632"/>
      <c r="AI1058" s="632"/>
      <c r="AJ1058" s="630" t="s">
        <v>6061</v>
      </c>
    </row>
    <row r="1059" spans="2:36" ht="30" hidden="1" x14ac:dyDescent="0.25">
      <c r="B1059" s="602">
        <v>1051</v>
      </c>
      <c r="C1059" s="628" t="s">
        <v>6064</v>
      </c>
      <c r="D1059" s="629" t="s">
        <v>7039</v>
      </c>
      <c r="E1059" s="628" t="s">
        <v>6054</v>
      </c>
      <c r="F1059" s="631" t="s">
        <v>3400</v>
      </c>
      <c r="G1059" s="630">
        <v>8</v>
      </c>
      <c r="H1059" s="618"/>
      <c r="I1059" s="630" t="s">
        <v>3165</v>
      </c>
      <c r="J1059" s="632"/>
      <c r="K1059" s="602"/>
      <c r="L1059" s="601"/>
      <c r="M1059" s="601"/>
      <c r="N1059" s="601"/>
      <c r="O1059" s="616"/>
      <c r="P1059" s="632"/>
      <c r="Q1059" s="632"/>
      <c r="R1059" s="632"/>
      <c r="S1059" s="632"/>
      <c r="T1059" s="632"/>
      <c r="U1059" s="632"/>
      <c r="V1059" s="632"/>
      <c r="W1059" s="632"/>
      <c r="X1059" s="632"/>
      <c r="Y1059" s="632"/>
      <c r="Z1059" s="632"/>
      <c r="AA1059" s="632"/>
      <c r="AB1059" s="632"/>
      <c r="AC1059" s="632"/>
      <c r="AD1059" s="632"/>
      <c r="AE1059" s="632"/>
      <c r="AF1059" s="632"/>
      <c r="AG1059" s="632"/>
      <c r="AH1059" s="632"/>
      <c r="AI1059" s="632"/>
      <c r="AJ1059" s="630" t="s">
        <v>6065</v>
      </c>
    </row>
    <row r="1060" spans="2:36" ht="30" hidden="1" x14ac:dyDescent="0.25">
      <c r="B1060" s="602">
        <v>1052</v>
      </c>
      <c r="C1060" s="628" t="s">
        <v>6070</v>
      </c>
      <c r="D1060" s="629" t="s">
        <v>7040</v>
      </c>
      <c r="E1060" s="628" t="s">
        <v>6068</v>
      </c>
      <c r="F1060" s="631" t="s">
        <v>3400</v>
      </c>
      <c r="G1060" s="630">
        <v>32</v>
      </c>
      <c r="H1060" s="618"/>
      <c r="I1060" s="630" t="s">
        <v>2786</v>
      </c>
      <c r="J1060" s="632"/>
      <c r="K1060" s="602"/>
      <c r="L1060" s="601"/>
      <c r="M1060" s="601"/>
      <c r="N1060" s="601"/>
      <c r="O1060" s="616"/>
      <c r="P1060" s="632"/>
      <c r="Q1060" s="632"/>
      <c r="R1060" s="632"/>
      <c r="S1060" s="632"/>
      <c r="T1060" s="632"/>
      <c r="U1060" s="632"/>
      <c r="V1060" s="632"/>
      <c r="W1060" s="632"/>
      <c r="X1060" s="632"/>
      <c r="Y1060" s="632"/>
      <c r="Z1060" s="632"/>
      <c r="AA1060" s="632"/>
      <c r="AB1060" s="632"/>
      <c r="AC1060" s="632"/>
      <c r="AD1060" s="632"/>
      <c r="AE1060" s="632"/>
      <c r="AF1060" s="632"/>
      <c r="AG1060" s="632"/>
      <c r="AH1060" s="632"/>
      <c r="AI1060" s="632"/>
      <c r="AJ1060" s="630" t="s">
        <v>6071</v>
      </c>
    </row>
    <row r="1061" spans="2:36" ht="30" hidden="1" x14ac:dyDescent="0.25">
      <c r="B1061" s="602">
        <v>1053</v>
      </c>
      <c r="C1061" s="628" t="s">
        <v>6076</v>
      </c>
      <c r="D1061" s="629" t="s">
        <v>7041</v>
      </c>
      <c r="E1061" s="628" t="s">
        <v>6074</v>
      </c>
      <c r="F1061" s="631" t="s">
        <v>3400</v>
      </c>
      <c r="G1061" s="630">
        <v>54</v>
      </c>
      <c r="H1061" s="618"/>
      <c r="I1061" s="630" t="s">
        <v>6080</v>
      </c>
      <c r="J1061" s="632"/>
      <c r="K1061" s="602"/>
      <c r="L1061" s="601"/>
      <c r="M1061" s="601"/>
      <c r="N1061" s="601"/>
      <c r="O1061" s="616"/>
      <c r="P1061" s="632"/>
      <c r="Q1061" s="632"/>
      <c r="R1061" s="632"/>
      <c r="S1061" s="632"/>
      <c r="T1061" s="632"/>
      <c r="U1061" s="632"/>
      <c r="V1061" s="632"/>
      <c r="W1061" s="632"/>
      <c r="X1061" s="632"/>
      <c r="Y1061" s="632"/>
      <c r="Z1061" s="632"/>
      <c r="AA1061" s="632"/>
      <c r="AB1061" s="632"/>
      <c r="AC1061" s="632"/>
      <c r="AD1061" s="632"/>
      <c r="AE1061" s="632"/>
      <c r="AF1061" s="632"/>
      <c r="AG1061" s="632"/>
      <c r="AH1061" s="632"/>
      <c r="AI1061" s="632"/>
      <c r="AJ1061" s="630" t="s">
        <v>6077</v>
      </c>
    </row>
    <row r="1062" spans="2:36" ht="45" hidden="1" x14ac:dyDescent="0.25">
      <c r="B1062" s="602">
        <v>1054</v>
      </c>
      <c r="C1062" s="628" t="s">
        <v>6083</v>
      </c>
      <c r="D1062" s="629" t="s">
        <v>7042</v>
      </c>
      <c r="E1062" s="628" t="s">
        <v>6081</v>
      </c>
      <c r="F1062" s="631" t="s">
        <v>3400</v>
      </c>
      <c r="G1062" s="630">
        <v>2.2166700000000001</v>
      </c>
      <c r="H1062" s="618"/>
      <c r="I1062" s="630" t="s">
        <v>4914</v>
      </c>
      <c r="J1062" s="632"/>
      <c r="K1062" s="602"/>
      <c r="L1062" s="601"/>
      <c r="M1062" s="601"/>
      <c r="N1062" s="601"/>
      <c r="O1062" s="616"/>
      <c r="P1062" s="632"/>
      <c r="Q1062" s="632"/>
      <c r="R1062" s="632"/>
      <c r="S1062" s="632"/>
      <c r="T1062" s="632"/>
      <c r="U1062" s="632"/>
      <c r="V1062" s="632"/>
      <c r="W1062" s="632"/>
      <c r="X1062" s="632"/>
      <c r="Y1062" s="632"/>
      <c r="Z1062" s="632"/>
      <c r="AA1062" s="632"/>
      <c r="AB1062" s="632"/>
      <c r="AC1062" s="632"/>
      <c r="AD1062" s="632"/>
      <c r="AE1062" s="632"/>
      <c r="AF1062" s="632"/>
      <c r="AG1062" s="632"/>
      <c r="AH1062" s="632"/>
      <c r="AI1062" s="632"/>
      <c r="AJ1062" s="630" t="s">
        <v>6084</v>
      </c>
    </row>
    <row r="1063" spans="2:36" ht="30" hidden="1" x14ac:dyDescent="0.25">
      <c r="B1063" s="602">
        <v>1055</v>
      </c>
      <c r="C1063" s="628" t="s">
        <v>6089</v>
      </c>
      <c r="D1063" s="629" t="s">
        <v>7043</v>
      </c>
      <c r="E1063" s="628" t="s">
        <v>6087</v>
      </c>
      <c r="F1063" s="631" t="s">
        <v>3400</v>
      </c>
      <c r="G1063" s="630">
        <v>9</v>
      </c>
      <c r="H1063" s="618"/>
      <c r="I1063" s="630" t="s">
        <v>2812</v>
      </c>
      <c r="J1063" s="632"/>
      <c r="K1063" s="602"/>
      <c r="L1063" s="601"/>
      <c r="M1063" s="601"/>
      <c r="N1063" s="601"/>
      <c r="O1063" s="616"/>
      <c r="P1063" s="632"/>
      <c r="Q1063" s="632"/>
      <c r="R1063" s="632"/>
      <c r="S1063" s="632"/>
      <c r="T1063" s="632"/>
      <c r="U1063" s="632"/>
      <c r="V1063" s="632"/>
      <c r="W1063" s="632"/>
      <c r="X1063" s="632"/>
      <c r="Y1063" s="632"/>
      <c r="Z1063" s="632"/>
      <c r="AA1063" s="632"/>
      <c r="AB1063" s="632"/>
      <c r="AC1063" s="632"/>
      <c r="AD1063" s="632"/>
      <c r="AE1063" s="632"/>
      <c r="AF1063" s="632"/>
      <c r="AG1063" s="632"/>
      <c r="AH1063" s="632"/>
      <c r="AI1063" s="632"/>
      <c r="AJ1063" s="630" t="s">
        <v>6090</v>
      </c>
    </row>
    <row r="1064" spans="2:36" ht="30" hidden="1" x14ac:dyDescent="0.25">
      <c r="B1064" s="602">
        <v>1056</v>
      </c>
      <c r="C1064" s="628" t="s">
        <v>6095</v>
      </c>
      <c r="D1064" s="629" t="s">
        <v>7044</v>
      </c>
      <c r="E1064" s="628" t="s">
        <v>6093</v>
      </c>
      <c r="F1064" s="631" t="s">
        <v>3400</v>
      </c>
      <c r="G1064" s="630">
        <v>8</v>
      </c>
      <c r="H1064" s="618"/>
      <c r="I1064" s="630" t="s">
        <v>3364</v>
      </c>
      <c r="J1064" s="632"/>
      <c r="K1064" s="602"/>
      <c r="L1064" s="601"/>
      <c r="M1064" s="601"/>
      <c r="N1064" s="601"/>
      <c r="O1064" s="616"/>
      <c r="P1064" s="632"/>
      <c r="Q1064" s="632"/>
      <c r="R1064" s="632"/>
      <c r="S1064" s="632"/>
      <c r="T1064" s="632"/>
      <c r="U1064" s="632"/>
      <c r="V1064" s="632"/>
      <c r="W1064" s="632"/>
      <c r="X1064" s="632"/>
      <c r="Y1064" s="632"/>
      <c r="Z1064" s="632"/>
      <c r="AA1064" s="632"/>
      <c r="AB1064" s="632"/>
      <c r="AC1064" s="632"/>
      <c r="AD1064" s="632"/>
      <c r="AE1064" s="632"/>
      <c r="AF1064" s="632"/>
      <c r="AG1064" s="632"/>
      <c r="AH1064" s="632"/>
      <c r="AI1064" s="632"/>
      <c r="AJ1064" s="630" t="s">
        <v>6096</v>
      </c>
    </row>
    <row r="1065" spans="2:36" hidden="1" x14ac:dyDescent="0.25">
      <c r="B1065" s="602">
        <v>1057</v>
      </c>
      <c r="C1065" s="628" t="s">
        <v>6101</v>
      </c>
      <c r="D1065" s="629" t="s">
        <v>7045</v>
      </c>
      <c r="E1065" s="628" t="s">
        <v>6099</v>
      </c>
      <c r="F1065" s="631" t="s">
        <v>3400</v>
      </c>
      <c r="G1065" s="630">
        <v>35.200000000000003</v>
      </c>
      <c r="H1065" s="618"/>
      <c r="I1065" s="630" t="s">
        <v>2786</v>
      </c>
      <c r="J1065" s="632"/>
      <c r="K1065" s="602"/>
      <c r="L1065" s="601"/>
      <c r="M1065" s="601"/>
      <c r="N1065" s="601"/>
      <c r="O1065" s="616"/>
      <c r="P1065" s="632"/>
      <c r="Q1065" s="632"/>
      <c r="R1065" s="632"/>
      <c r="S1065" s="632"/>
      <c r="T1065" s="632"/>
      <c r="U1065" s="632"/>
      <c r="V1065" s="632"/>
      <c r="W1065" s="632"/>
      <c r="X1065" s="632"/>
      <c r="Y1065" s="632"/>
      <c r="Z1065" s="632"/>
      <c r="AA1065" s="632"/>
      <c r="AB1065" s="632"/>
      <c r="AC1065" s="632"/>
      <c r="AD1065" s="632"/>
      <c r="AE1065" s="632"/>
      <c r="AF1065" s="632"/>
      <c r="AG1065" s="632"/>
      <c r="AH1065" s="632"/>
      <c r="AI1065" s="632"/>
      <c r="AJ1065" s="630" t="s">
        <v>6102</v>
      </c>
    </row>
    <row r="1066" spans="2:36" ht="75" hidden="1" x14ac:dyDescent="0.25">
      <c r="B1066" s="602">
        <v>1058</v>
      </c>
      <c r="C1066" s="628" t="s">
        <v>4774</v>
      </c>
      <c r="D1066" s="629" t="s">
        <v>6828</v>
      </c>
      <c r="E1066" s="628" t="s">
        <v>6105</v>
      </c>
      <c r="F1066" s="631" t="s">
        <v>3400</v>
      </c>
      <c r="G1066" s="630">
        <v>3.9266700000000001</v>
      </c>
      <c r="H1066" s="618"/>
      <c r="I1066" s="630" t="s">
        <v>4778</v>
      </c>
      <c r="J1066" s="632"/>
      <c r="K1066" s="602"/>
      <c r="L1066" s="601"/>
      <c r="M1066" s="601"/>
      <c r="N1066" s="601"/>
      <c r="O1066" s="616"/>
      <c r="P1066" s="632"/>
      <c r="Q1066" s="632"/>
      <c r="R1066" s="632"/>
      <c r="S1066" s="632"/>
      <c r="T1066" s="632"/>
      <c r="U1066" s="632"/>
      <c r="V1066" s="632"/>
      <c r="W1066" s="632"/>
      <c r="X1066" s="632"/>
      <c r="Y1066" s="632"/>
      <c r="Z1066" s="632"/>
      <c r="AA1066" s="632"/>
      <c r="AB1066" s="632"/>
      <c r="AC1066" s="632"/>
      <c r="AD1066" s="632"/>
      <c r="AE1066" s="632"/>
      <c r="AF1066" s="632"/>
      <c r="AG1066" s="632"/>
      <c r="AH1066" s="632"/>
      <c r="AI1066" s="632"/>
      <c r="AJ1066" s="630" t="s">
        <v>4775</v>
      </c>
    </row>
    <row r="1067" spans="2:36" ht="75" hidden="1" x14ac:dyDescent="0.25">
      <c r="B1067" s="602">
        <v>1059</v>
      </c>
      <c r="C1067" s="628" t="s">
        <v>6109</v>
      </c>
      <c r="D1067" s="629" t="s">
        <v>7046</v>
      </c>
      <c r="E1067" s="628" t="s">
        <v>6107</v>
      </c>
      <c r="F1067" s="631" t="s">
        <v>3400</v>
      </c>
      <c r="G1067" s="630">
        <v>1.9</v>
      </c>
      <c r="H1067" s="618"/>
      <c r="I1067" s="630" t="s">
        <v>6113</v>
      </c>
      <c r="J1067" s="632"/>
      <c r="K1067" s="602"/>
      <c r="L1067" s="601"/>
      <c r="M1067" s="601"/>
      <c r="N1067" s="601"/>
      <c r="O1067" s="616"/>
      <c r="P1067" s="632"/>
      <c r="Q1067" s="632"/>
      <c r="R1067" s="632"/>
      <c r="S1067" s="632"/>
      <c r="T1067" s="632"/>
      <c r="U1067" s="632"/>
      <c r="V1067" s="632"/>
      <c r="W1067" s="632"/>
      <c r="X1067" s="632"/>
      <c r="Y1067" s="632"/>
      <c r="Z1067" s="632"/>
      <c r="AA1067" s="632"/>
      <c r="AB1067" s="632"/>
      <c r="AC1067" s="632"/>
      <c r="AD1067" s="632"/>
      <c r="AE1067" s="632"/>
      <c r="AF1067" s="632"/>
      <c r="AG1067" s="632"/>
      <c r="AH1067" s="632"/>
      <c r="AI1067" s="632"/>
      <c r="AJ1067" s="630" t="s">
        <v>6110</v>
      </c>
    </row>
    <row r="1068" spans="2:36" ht="30" hidden="1" x14ac:dyDescent="0.25">
      <c r="B1068" s="602">
        <v>1060</v>
      </c>
      <c r="C1068" s="628" t="s">
        <v>6116</v>
      </c>
      <c r="D1068" s="629" t="s">
        <v>7047</v>
      </c>
      <c r="E1068" s="628" t="s">
        <v>6114</v>
      </c>
      <c r="F1068" s="631" t="s">
        <v>3400</v>
      </c>
      <c r="G1068" s="630">
        <v>3.25</v>
      </c>
      <c r="H1068" s="618"/>
      <c r="I1068" s="630" t="s">
        <v>2862</v>
      </c>
      <c r="J1068" s="632"/>
      <c r="K1068" s="602"/>
      <c r="L1068" s="601"/>
      <c r="M1068" s="601"/>
      <c r="N1068" s="601"/>
      <c r="O1068" s="616"/>
      <c r="P1068" s="632"/>
      <c r="Q1068" s="632"/>
      <c r="R1068" s="632"/>
      <c r="S1068" s="632"/>
      <c r="T1068" s="632"/>
      <c r="U1068" s="632"/>
      <c r="V1068" s="632"/>
      <c r="W1068" s="632"/>
      <c r="X1068" s="632"/>
      <c r="Y1068" s="632"/>
      <c r="Z1068" s="632"/>
      <c r="AA1068" s="632"/>
      <c r="AB1068" s="632"/>
      <c r="AC1068" s="632"/>
      <c r="AD1068" s="632"/>
      <c r="AE1068" s="632"/>
      <c r="AF1068" s="632"/>
      <c r="AG1068" s="632"/>
      <c r="AH1068" s="632"/>
      <c r="AI1068" s="632"/>
      <c r="AJ1068" s="630" t="s">
        <v>6117</v>
      </c>
    </row>
    <row r="1069" spans="2:36" hidden="1" x14ac:dyDescent="0.25">
      <c r="B1069" s="602">
        <v>1061</v>
      </c>
      <c r="C1069" s="628" t="s">
        <v>6122</v>
      </c>
      <c r="D1069" s="629" t="s">
        <v>7048</v>
      </c>
      <c r="E1069" s="628" t="s">
        <v>6120</v>
      </c>
      <c r="F1069" s="631" t="s">
        <v>3400</v>
      </c>
      <c r="G1069" s="630">
        <v>4.4000000000000004</v>
      </c>
      <c r="H1069" s="618"/>
      <c r="I1069" s="630" t="s">
        <v>2776</v>
      </c>
      <c r="J1069" s="632"/>
      <c r="K1069" s="602"/>
      <c r="L1069" s="601"/>
      <c r="M1069" s="601"/>
      <c r="N1069" s="601"/>
      <c r="O1069" s="616"/>
      <c r="P1069" s="632"/>
      <c r="Q1069" s="632"/>
      <c r="R1069" s="632"/>
      <c r="S1069" s="632"/>
      <c r="T1069" s="632"/>
      <c r="U1069" s="632"/>
      <c r="V1069" s="632"/>
      <c r="W1069" s="632"/>
      <c r="X1069" s="632"/>
      <c r="Y1069" s="632"/>
      <c r="Z1069" s="632"/>
      <c r="AA1069" s="632"/>
      <c r="AB1069" s="632"/>
      <c r="AC1069" s="632"/>
      <c r="AD1069" s="632"/>
      <c r="AE1069" s="632"/>
      <c r="AF1069" s="632"/>
      <c r="AG1069" s="632"/>
      <c r="AH1069" s="632"/>
      <c r="AI1069" s="632"/>
      <c r="AJ1069" s="630" t="s">
        <v>6123</v>
      </c>
    </row>
    <row r="1070" spans="2:36" ht="30" hidden="1" x14ac:dyDescent="0.25">
      <c r="B1070" s="602">
        <v>1062</v>
      </c>
      <c r="C1070" s="628" t="s">
        <v>6128</v>
      </c>
      <c r="D1070" s="629" t="s">
        <v>7049</v>
      </c>
      <c r="E1070" s="628" t="s">
        <v>6126</v>
      </c>
      <c r="F1070" s="631" t="s">
        <v>3400</v>
      </c>
      <c r="G1070" s="630">
        <v>7.6</v>
      </c>
      <c r="H1070" s="618"/>
      <c r="I1070" s="630" t="s">
        <v>2820</v>
      </c>
      <c r="J1070" s="632"/>
      <c r="K1070" s="602"/>
      <c r="L1070" s="601"/>
      <c r="M1070" s="601"/>
      <c r="N1070" s="601"/>
      <c r="O1070" s="616"/>
      <c r="P1070" s="632"/>
      <c r="Q1070" s="632"/>
      <c r="R1070" s="632"/>
      <c r="S1070" s="632"/>
      <c r="T1070" s="632"/>
      <c r="U1070" s="632"/>
      <c r="V1070" s="632"/>
      <c r="W1070" s="632"/>
      <c r="X1070" s="632"/>
      <c r="Y1070" s="632"/>
      <c r="Z1070" s="632"/>
      <c r="AA1070" s="632"/>
      <c r="AB1070" s="632"/>
      <c r="AC1070" s="632"/>
      <c r="AD1070" s="632"/>
      <c r="AE1070" s="632"/>
      <c r="AF1070" s="632"/>
      <c r="AG1070" s="632"/>
      <c r="AH1070" s="632"/>
      <c r="AI1070" s="632"/>
      <c r="AJ1070" s="630" t="s">
        <v>6129</v>
      </c>
    </row>
    <row r="1071" spans="2:36" ht="30" hidden="1" x14ac:dyDescent="0.25">
      <c r="B1071" s="602">
        <v>1063</v>
      </c>
      <c r="C1071" s="628" t="s">
        <v>6134</v>
      </c>
      <c r="D1071" s="629" t="s">
        <v>7050</v>
      </c>
      <c r="E1071" s="628" t="s">
        <v>6132</v>
      </c>
      <c r="F1071" s="631" t="s">
        <v>3400</v>
      </c>
      <c r="G1071" s="630">
        <v>4.62</v>
      </c>
      <c r="H1071" s="618"/>
      <c r="I1071" s="630" t="s">
        <v>6138</v>
      </c>
      <c r="J1071" s="632"/>
      <c r="K1071" s="602"/>
      <c r="L1071" s="601"/>
      <c r="M1071" s="601"/>
      <c r="N1071" s="601"/>
      <c r="O1071" s="616"/>
      <c r="P1071" s="632"/>
      <c r="Q1071" s="632"/>
      <c r="R1071" s="632"/>
      <c r="S1071" s="632"/>
      <c r="T1071" s="632"/>
      <c r="U1071" s="632"/>
      <c r="V1071" s="632"/>
      <c r="W1071" s="632"/>
      <c r="X1071" s="632"/>
      <c r="Y1071" s="632"/>
      <c r="Z1071" s="632"/>
      <c r="AA1071" s="632"/>
      <c r="AB1071" s="632"/>
      <c r="AC1071" s="632"/>
      <c r="AD1071" s="632"/>
      <c r="AE1071" s="632"/>
      <c r="AF1071" s="632"/>
      <c r="AG1071" s="632"/>
      <c r="AH1071" s="632"/>
      <c r="AI1071" s="632"/>
      <c r="AJ1071" s="630" t="s">
        <v>6135</v>
      </c>
    </row>
    <row r="1072" spans="2:36" ht="30" hidden="1" x14ac:dyDescent="0.25">
      <c r="B1072" s="602">
        <v>1064</v>
      </c>
      <c r="C1072" s="628" t="s">
        <v>6141</v>
      </c>
      <c r="D1072" s="629" t="s">
        <v>7051</v>
      </c>
      <c r="E1072" s="628" t="s">
        <v>6139</v>
      </c>
      <c r="F1072" s="631" t="s">
        <v>3400</v>
      </c>
      <c r="G1072" s="630">
        <v>1.6</v>
      </c>
      <c r="H1072" s="618"/>
      <c r="I1072" s="630" t="s">
        <v>3747</v>
      </c>
      <c r="J1072" s="632"/>
      <c r="K1072" s="602"/>
      <c r="L1072" s="601"/>
      <c r="M1072" s="601"/>
      <c r="N1072" s="601"/>
      <c r="O1072" s="616"/>
      <c r="P1072" s="632"/>
      <c r="Q1072" s="632"/>
      <c r="R1072" s="632"/>
      <c r="S1072" s="632"/>
      <c r="T1072" s="632"/>
      <c r="U1072" s="632"/>
      <c r="V1072" s="632"/>
      <c r="W1072" s="632"/>
      <c r="X1072" s="632"/>
      <c r="Y1072" s="632"/>
      <c r="Z1072" s="632"/>
      <c r="AA1072" s="632"/>
      <c r="AB1072" s="632"/>
      <c r="AC1072" s="632"/>
      <c r="AD1072" s="632"/>
      <c r="AE1072" s="632"/>
      <c r="AF1072" s="632"/>
      <c r="AG1072" s="632"/>
      <c r="AH1072" s="632"/>
      <c r="AI1072" s="632"/>
      <c r="AJ1072" s="630" t="s">
        <v>6142</v>
      </c>
    </row>
    <row r="1073" spans="2:36" ht="30" hidden="1" x14ac:dyDescent="0.25">
      <c r="B1073" s="602">
        <v>1065</v>
      </c>
      <c r="C1073" s="628" t="s">
        <v>6147</v>
      </c>
      <c r="D1073" s="629" t="s">
        <v>7052</v>
      </c>
      <c r="E1073" s="628" t="s">
        <v>6145</v>
      </c>
      <c r="F1073" s="631" t="s">
        <v>3400</v>
      </c>
      <c r="G1073" s="630">
        <v>6</v>
      </c>
      <c r="H1073" s="618"/>
      <c r="I1073" s="630" t="s">
        <v>2902</v>
      </c>
      <c r="J1073" s="632"/>
      <c r="K1073" s="602"/>
      <c r="L1073" s="601"/>
      <c r="M1073" s="601"/>
      <c r="N1073" s="601"/>
      <c r="O1073" s="616"/>
      <c r="P1073" s="632"/>
      <c r="Q1073" s="632"/>
      <c r="R1073" s="632"/>
      <c r="S1073" s="632"/>
      <c r="T1073" s="632"/>
      <c r="U1073" s="632"/>
      <c r="V1073" s="632"/>
      <c r="W1073" s="632"/>
      <c r="X1073" s="632"/>
      <c r="Y1073" s="632"/>
      <c r="Z1073" s="632"/>
      <c r="AA1073" s="632"/>
      <c r="AB1073" s="632"/>
      <c r="AC1073" s="632"/>
      <c r="AD1073" s="632"/>
      <c r="AE1073" s="632"/>
      <c r="AF1073" s="632"/>
      <c r="AG1073" s="632"/>
      <c r="AH1073" s="632"/>
      <c r="AI1073" s="632"/>
      <c r="AJ1073" s="630" t="s">
        <v>6148</v>
      </c>
    </row>
    <row r="1074" spans="2:36" hidden="1" x14ac:dyDescent="0.25">
      <c r="B1074" s="602">
        <v>1066</v>
      </c>
      <c r="C1074" s="628" t="s">
        <v>6153</v>
      </c>
      <c r="D1074" s="629" t="s">
        <v>7053</v>
      </c>
      <c r="E1074" s="628" t="s">
        <v>6151</v>
      </c>
      <c r="F1074" s="631" t="s">
        <v>3400</v>
      </c>
      <c r="G1074" s="630">
        <v>8</v>
      </c>
      <c r="H1074" s="618"/>
      <c r="I1074" s="630" t="s">
        <v>2786</v>
      </c>
      <c r="J1074" s="632"/>
      <c r="K1074" s="602"/>
      <c r="L1074" s="601"/>
      <c r="M1074" s="601"/>
      <c r="N1074" s="601"/>
      <c r="O1074" s="616"/>
      <c r="P1074" s="632"/>
      <c r="Q1074" s="632"/>
      <c r="R1074" s="632"/>
      <c r="S1074" s="632"/>
      <c r="T1074" s="632"/>
      <c r="U1074" s="632"/>
      <c r="V1074" s="632"/>
      <c r="W1074" s="632"/>
      <c r="X1074" s="632"/>
      <c r="Y1074" s="632"/>
      <c r="Z1074" s="632"/>
      <c r="AA1074" s="632"/>
      <c r="AB1074" s="632"/>
      <c r="AC1074" s="632"/>
      <c r="AD1074" s="632"/>
      <c r="AE1074" s="632"/>
      <c r="AF1074" s="632"/>
      <c r="AG1074" s="632"/>
      <c r="AH1074" s="632"/>
      <c r="AI1074" s="632"/>
      <c r="AJ1074" s="630" t="s">
        <v>6154</v>
      </c>
    </row>
    <row r="1075" spans="2:36" hidden="1" x14ac:dyDescent="0.25">
      <c r="B1075" s="602">
        <v>1067</v>
      </c>
      <c r="C1075" s="628" t="s">
        <v>6159</v>
      </c>
      <c r="D1075" s="629" t="s">
        <v>7054</v>
      </c>
      <c r="E1075" s="628" t="s">
        <v>6157</v>
      </c>
      <c r="F1075" s="631" t="s">
        <v>3400</v>
      </c>
      <c r="G1075" s="630">
        <v>10.4</v>
      </c>
      <c r="H1075" s="618"/>
      <c r="I1075" s="630" t="s">
        <v>3490</v>
      </c>
      <c r="J1075" s="632"/>
      <c r="K1075" s="602"/>
      <c r="L1075" s="601"/>
      <c r="M1075" s="601"/>
      <c r="N1075" s="601"/>
      <c r="O1075" s="616"/>
      <c r="P1075" s="632"/>
      <c r="Q1075" s="632"/>
      <c r="R1075" s="632"/>
      <c r="S1075" s="632"/>
      <c r="T1075" s="632"/>
      <c r="U1075" s="632"/>
      <c r="V1075" s="632"/>
      <c r="W1075" s="632"/>
      <c r="X1075" s="632"/>
      <c r="Y1075" s="632"/>
      <c r="Z1075" s="632"/>
      <c r="AA1075" s="632"/>
      <c r="AB1075" s="632"/>
      <c r="AC1075" s="632"/>
      <c r="AD1075" s="632"/>
      <c r="AE1075" s="632"/>
      <c r="AF1075" s="632"/>
      <c r="AG1075" s="632"/>
      <c r="AH1075" s="632"/>
      <c r="AI1075" s="632"/>
      <c r="AJ1075" s="630" t="s">
        <v>6160</v>
      </c>
    </row>
    <row r="1076" spans="2:36" ht="30" hidden="1" x14ac:dyDescent="0.25">
      <c r="B1076" s="602">
        <v>1068</v>
      </c>
      <c r="C1076" s="628" t="s">
        <v>6165</v>
      </c>
      <c r="D1076" s="629" t="s">
        <v>7055</v>
      </c>
      <c r="E1076" s="628" t="s">
        <v>6163</v>
      </c>
      <c r="F1076" s="631" t="s">
        <v>3400</v>
      </c>
      <c r="G1076" s="630">
        <v>3.6</v>
      </c>
      <c r="H1076" s="618"/>
      <c r="I1076" s="630" t="s">
        <v>2913</v>
      </c>
      <c r="J1076" s="632"/>
      <c r="K1076" s="602"/>
      <c r="L1076" s="601"/>
      <c r="M1076" s="601"/>
      <c r="N1076" s="601"/>
      <c r="O1076" s="616"/>
      <c r="P1076" s="632"/>
      <c r="Q1076" s="632"/>
      <c r="R1076" s="632"/>
      <c r="S1076" s="632"/>
      <c r="T1076" s="632"/>
      <c r="U1076" s="632"/>
      <c r="V1076" s="632"/>
      <c r="W1076" s="632"/>
      <c r="X1076" s="632"/>
      <c r="Y1076" s="632"/>
      <c r="Z1076" s="632"/>
      <c r="AA1076" s="632"/>
      <c r="AB1076" s="632"/>
      <c r="AC1076" s="632"/>
      <c r="AD1076" s="632"/>
      <c r="AE1076" s="632"/>
      <c r="AF1076" s="632"/>
      <c r="AG1076" s="632"/>
      <c r="AH1076" s="632"/>
      <c r="AI1076" s="632"/>
      <c r="AJ1076" s="630" t="s">
        <v>6166</v>
      </c>
    </row>
    <row r="1077" spans="2:36" ht="30" hidden="1" x14ac:dyDescent="0.25">
      <c r="B1077" s="602">
        <v>1069</v>
      </c>
      <c r="C1077" s="628" t="s">
        <v>6171</v>
      </c>
      <c r="D1077" s="629" t="s">
        <v>7056</v>
      </c>
      <c r="E1077" s="628" t="s">
        <v>6169</v>
      </c>
      <c r="F1077" s="631" t="s">
        <v>3400</v>
      </c>
      <c r="G1077" s="630">
        <v>10.56</v>
      </c>
      <c r="H1077" s="618"/>
      <c r="I1077" s="630" t="s">
        <v>3503</v>
      </c>
      <c r="J1077" s="632"/>
      <c r="K1077" s="602"/>
      <c r="L1077" s="601"/>
      <c r="M1077" s="601"/>
      <c r="N1077" s="601"/>
      <c r="O1077" s="616"/>
      <c r="P1077" s="632"/>
      <c r="Q1077" s="632"/>
      <c r="R1077" s="632"/>
      <c r="S1077" s="632"/>
      <c r="T1077" s="632"/>
      <c r="U1077" s="632"/>
      <c r="V1077" s="632"/>
      <c r="W1077" s="632"/>
      <c r="X1077" s="632"/>
      <c r="Y1077" s="632"/>
      <c r="Z1077" s="632"/>
      <c r="AA1077" s="632"/>
      <c r="AB1077" s="632"/>
      <c r="AC1077" s="632"/>
      <c r="AD1077" s="632"/>
      <c r="AE1077" s="632"/>
      <c r="AF1077" s="632"/>
      <c r="AG1077" s="632"/>
      <c r="AH1077" s="632"/>
      <c r="AI1077" s="632"/>
      <c r="AJ1077" s="630" t="s">
        <v>6172</v>
      </c>
    </row>
    <row r="1078" spans="2:36" ht="30" hidden="1" x14ac:dyDescent="0.25">
      <c r="B1078" s="602">
        <v>1070</v>
      </c>
      <c r="C1078" s="628" t="s">
        <v>6177</v>
      </c>
      <c r="D1078" s="629" t="s">
        <v>7057</v>
      </c>
      <c r="E1078" s="628" t="s">
        <v>6175</v>
      </c>
      <c r="F1078" s="631" t="s">
        <v>3400</v>
      </c>
      <c r="G1078" s="630">
        <v>8</v>
      </c>
      <c r="H1078" s="618"/>
      <c r="I1078" s="630" t="s">
        <v>2786</v>
      </c>
      <c r="J1078" s="632"/>
      <c r="K1078" s="602"/>
      <c r="L1078" s="601"/>
      <c r="M1078" s="601"/>
      <c r="N1078" s="601"/>
      <c r="O1078" s="616"/>
      <c r="P1078" s="632"/>
      <c r="Q1078" s="632"/>
      <c r="R1078" s="632"/>
      <c r="S1078" s="632"/>
      <c r="T1078" s="632"/>
      <c r="U1078" s="632"/>
      <c r="V1078" s="632"/>
      <c r="W1078" s="632"/>
      <c r="X1078" s="632"/>
      <c r="Y1078" s="632"/>
      <c r="Z1078" s="632"/>
      <c r="AA1078" s="632"/>
      <c r="AB1078" s="632"/>
      <c r="AC1078" s="632"/>
      <c r="AD1078" s="632"/>
      <c r="AE1078" s="632"/>
      <c r="AF1078" s="632"/>
      <c r="AG1078" s="632"/>
      <c r="AH1078" s="632"/>
      <c r="AI1078" s="632"/>
      <c r="AJ1078" s="630" t="s">
        <v>6178</v>
      </c>
    </row>
    <row r="1079" spans="2:36" ht="30" hidden="1" x14ac:dyDescent="0.25">
      <c r="B1079" s="602">
        <v>1071</v>
      </c>
      <c r="C1079" s="628" t="s">
        <v>6183</v>
      </c>
      <c r="D1079" s="629" t="s">
        <v>7058</v>
      </c>
      <c r="E1079" s="628" t="s">
        <v>6181</v>
      </c>
      <c r="F1079" s="631" t="s">
        <v>3400</v>
      </c>
      <c r="G1079" s="630">
        <v>33.75</v>
      </c>
      <c r="H1079" s="618"/>
      <c r="I1079" s="630" t="s">
        <v>3104</v>
      </c>
      <c r="J1079" s="632"/>
      <c r="K1079" s="602"/>
      <c r="L1079" s="601"/>
      <c r="M1079" s="601"/>
      <c r="N1079" s="601"/>
      <c r="O1079" s="616"/>
      <c r="P1079" s="632"/>
      <c r="Q1079" s="632"/>
      <c r="R1079" s="632"/>
      <c r="S1079" s="632"/>
      <c r="T1079" s="632"/>
      <c r="U1079" s="632"/>
      <c r="V1079" s="632"/>
      <c r="W1079" s="632"/>
      <c r="X1079" s="632"/>
      <c r="Y1079" s="632"/>
      <c r="Z1079" s="632"/>
      <c r="AA1079" s="632"/>
      <c r="AB1079" s="632"/>
      <c r="AC1079" s="632"/>
      <c r="AD1079" s="632"/>
      <c r="AE1079" s="632"/>
      <c r="AF1079" s="632"/>
      <c r="AG1079" s="632"/>
      <c r="AH1079" s="632"/>
      <c r="AI1079" s="632"/>
      <c r="AJ1079" s="630" t="s">
        <v>6184</v>
      </c>
    </row>
    <row r="1080" spans="2:36" ht="30" hidden="1" x14ac:dyDescent="0.25">
      <c r="B1080" s="602">
        <v>1072</v>
      </c>
      <c r="C1080" s="628" t="s">
        <v>6189</v>
      </c>
      <c r="D1080" s="629" t="s">
        <v>7059</v>
      </c>
      <c r="E1080" s="628" t="s">
        <v>6187</v>
      </c>
      <c r="F1080" s="631" t="s">
        <v>3400</v>
      </c>
      <c r="G1080" s="630">
        <v>10.83</v>
      </c>
      <c r="H1080" s="618"/>
      <c r="I1080" s="630" t="s">
        <v>2812</v>
      </c>
      <c r="J1080" s="632"/>
      <c r="K1080" s="602"/>
      <c r="L1080" s="601"/>
      <c r="M1080" s="601"/>
      <c r="N1080" s="601"/>
      <c r="O1080" s="616"/>
      <c r="P1080" s="632"/>
      <c r="Q1080" s="632"/>
      <c r="R1080" s="632"/>
      <c r="S1080" s="632"/>
      <c r="T1080" s="632"/>
      <c r="U1080" s="632"/>
      <c r="V1080" s="632"/>
      <c r="W1080" s="632"/>
      <c r="X1080" s="632"/>
      <c r="Y1080" s="632"/>
      <c r="Z1080" s="632"/>
      <c r="AA1080" s="632"/>
      <c r="AB1080" s="632"/>
      <c r="AC1080" s="632"/>
      <c r="AD1080" s="632"/>
      <c r="AE1080" s="632"/>
      <c r="AF1080" s="632"/>
      <c r="AG1080" s="632"/>
      <c r="AH1080" s="632"/>
      <c r="AI1080" s="632"/>
      <c r="AJ1080" s="630" t="s">
        <v>6190</v>
      </c>
    </row>
    <row r="1081" spans="2:36" hidden="1" x14ac:dyDescent="0.25">
      <c r="B1081" s="602">
        <v>1073</v>
      </c>
      <c r="C1081" s="628" t="s">
        <v>6195</v>
      </c>
      <c r="D1081" s="629" t="s">
        <v>7060</v>
      </c>
      <c r="E1081" s="628" t="s">
        <v>6193</v>
      </c>
      <c r="F1081" s="631" t="s">
        <v>3400</v>
      </c>
      <c r="G1081" s="630">
        <v>1.6</v>
      </c>
      <c r="H1081" s="618"/>
      <c r="I1081" s="630" t="s">
        <v>2762</v>
      </c>
      <c r="J1081" s="632"/>
      <c r="K1081" s="635"/>
      <c r="L1081" s="601"/>
      <c r="M1081" s="601"/>
      <c r="N1081" s="601"/>
      <c r="O1081" s="616"/>
      <c r="P1081" s="632"/>
      <c r="Q1081" s="632"/>
      <c r="R1081" s="632"/>
      <c r="S1081" s="632"/>
      <c r="T1081" s="632"/>
      <c r="U1081" s="632"/>
      <c r="V1081" s="632"/>
      <c r="W1081" s="632"/>
      <c r="X1081" s="632"/>
      <c r="Y1081" s="632"/>
      <c r="Z1081" s="632"/>
      <c r="AA1081" s="632"/>
      <c r="AB1081" s="632"/>
      <c r="AC1081" s="632"/>
      <c r="AD1081" s="632"/>
      <c r="AE1081" s="632"/>
      <c r="AF1081" s="632"/>
      <c r="AG1081" s="632"/>
      <c r="AH1081" s="632"/>
      <c r="AI1081" s="632"/>
      <c r="AJ1081" s="630" t="s">
        <v>2750</v>
      </c>
    </row>
    <row r="1082" spans="2:36" ht="45" hidden="1" x14ac:dyDescent="0.25">
      <c r="B1082" s="602">
        <v>1074</v>
      </c>
      <c r="C1082" s="649" t="s">
        <v>7650</v>
      </c>
      <c r="D1082" s="602" t="s">
        <v>7651</v>
      </c>
      <c r="E1082" s="644" t="s">
        <v>7073</v>
      </c>
      <c r="F1082" s="642" t="s">
        <v>7646</v>
      </c>
      <c r="G1082" s="633"/>
      <c r="H1082" s="618"/>
      <c r="I1082" s="632"/>
      <c r="J1082" s="632"/>
      <c r="K1082" s="618"/>
      <c r="L1082" s="601"/>
      <c r="M1082" s="601"/>
      <c r="N1082" s="601"/>
      <c r="O1082" s="616"/>
      <c r="P1082" s="632"/>
      <c r="Q1082" s="632"/>
      <c r="R1082" s="632"/>
      <c r="S1082" s="632"/>
      <c r="T1082" s="632"/>
      <c r="U1082" s="632"/>
      <c r="V1082" s="632"/>
      <c r="W1082" s="632"/>
      <c r="X1082" s="632"/>
      <c r="Y1082" s="632"/>
      <c r="Z1082" s="632"/>
      <c r="AA1082" s="632"/>
      <c r="AB1082" s="632"/>
      <c r="AC1082" s="632"/>
      <c r="AD1082" s="632"/>
      <c r="AE1082" s="632"/>
      <c r="AF1082" s="632"/>
      <c r="AG1082" s="632"/>
      <c r="AH1082" s="632"/>
      <c r="AI1082" s="632"/>
      <c r="AJ1082" s="602"/>
    </row>
    <row r="1083" spans="2:36" ht="45" hidden="1" x14ac:dyDescent="0.25">
      <c r="B1083" s="602">
        <v>1075</v>
      </c>
      <c r="C1083" s="649" t="s">
        <v>7652</v>
      </c>
      <c r="D1083" s="602" t="s">
        <v>7653</v>
      </c>
      <c r="E1083" s="645" t="s">
        <v>7074</v>
      </c>
      <c r="F1083" s="642" t="s">
        <v>7646</v>
      </c>
      <c r="G1083" s="633"/>
      <c r="H1083" s="618"/>
      <c r="I1083" s="632"/>
      <c r="J1083" s="632"/>
      <c r="K1083" s="618"/>
      <c r="L1083" s="601"/>
      <c r="M1083" s="601"/>
      <c r="N1083" s="601"/>
      <c r="O1083" s="616"/>
      <c r="P1083" s="632"/>
      <c r="Q1083" s="632"/>
      <c r="R1083" s="632"/>
      <c r="S1083" s="632"/>
      <c r="T1083" s="632"/>
      <c r="U1083" s="632"/>
      <c r="V1083" s="632"/>
      <c r="W1083" s="632"/>
      <c r="X1083" s="632"/>
      <c r="Y1083" s="632"/>
      <c r="Z1083" s="632"/>
      <c r="AA1083" s="632"/>
      <c r="AB1083" s="632"/>
      <c r="AC1083" s="632"/>
      <c r="AD1083" s="632"/>
      <c r="AE1083" s="632"/>
      <c r="AF1083" s="632"/>
      <c r="AG1083" s="632"/>
      <c r="AH1083" s="632"/>
      <c r="AI1083" s="632"/>
      <c r="AJ1083" s="602"/>
    </row>
    <row r="1084" spans="2:36" ht="30" hidden="1" x14ac:dyDescent="0.25">
      <c r="B1084" s="602">
        <v>1076</v>
      </c>
      <c r="C1084" s="649" t="s">
        <v>7654</v>
      </c>
      <c r="D1084" s="602" t="s">
        <v>7655</v>
      </c>
      <c r="E1084" s="644" t="s">
        <v>7075</v>
      </c>
      <c r="F1084" s="642" t="s">
        <v>7646</v>
      </c>
      <c r="G1084" s="633"/>
      <c r="H1084" s="618"/>
      <c r="I1084" s="632"/>
      <c r="J1084" s="632"/>
      <c r="K1084" s="618"/>
      <c r="L1084" s="601"/>
      <c r="M1084" s="601"/>
      <c r="N1084" s="601"/>
      <c r="O1084" s="616"/>
      <c r="P1084" s="632"/>
      <c r="Q1084" s="632"/>
      <c r="R1084" s="632"/>
      <c r="S1084" s="632"/>
      <c r="T1084" s="632"/>
      <c r="U1084" s="632"/>
      <c r="V1084" s="632"/>
      <c r="W1084" s="632"/>
      <c r="X1084" s="632"/>
      <c r="Y1084" s="632"/>
      <c r="Z1084" s="632"/>
      <c r="AA1084" s="632"/>
      <c r="AB1084" s="632"/>
      <c r="AC1084" s="632"/>
      <c r="AD1084" s="632"/>
      <c r="AE1084" s="632"/>
      <c r="AF1084" s="632"/>
      <c r="AG1084" s="632"/>
      <c r="AH1084" s="632"/>
      <c r="AI1084" s="632"/>
      <c r="AJ1084" s="602"/>
    </row>
    <row r="1085" spans="2:36" ht="45" hidden="1" x14ac:dyDescent="0.25">
      <c r="B1085" s="602">
        <v>1077</v>
      </c>
      <c r="C1085" s="650" t="s">
        <v>7656</v>
      </c>
      <c r="D1085" s="602" t="s">
        <v>7657</v>
      </c>
      <c r="E1085" s="644" t="s">
        <v>7076</v>
      </c>
      <c r="F1085" s="642" t="s">
        <v>7646</v>
      </c>
      <c r="G1085" s="633"/>
      <c r="H1085" s="618"/>
      <c r="I1085" s="632"/>
      <c r="J1085" s="632"/>
      <c r="K1085" s="618"/>
      <c r="L1085" s="601"/>
      <c r="M1085" s="601"/>
      <c r="N1085" s="601"/>
      <c r="O1085" s="616"/>
      <c r="P1085" s="632"/>
      <c r="Q1085" s="632"/>
      <c r="R1085" s="632"/>
      <c r="S1085" s="632"/>
      <c r="T1085" s="632"/>
      <c r="U1085" s="632"/>
      <c r="V1085" s="632"/>
      <c r="W1085" s="632"/>
      <c r="X1085" s="632"/>
      <c r="Y1085" s="632"/>
      <c r="Z1085" s="632"/>
      <c r="AA1085" s="632"/>
      <c r="AB1085" s="632"/>
      <c r="AC1085" s="632"/>
      <c r="AD1085" s="632"/>
      <c r="AE1085" s="632"/>
      <c r="AF1085" s="632"/>
      <c r="AG1085" s="632"/>
      <c r="AH1085" s="632"/>
      <c r="AI1085" s="632"/>
      <c r="AJ1085" s="602"/>
    </row>
    <row r="1086" spans="2:36" ht="30" hidden="1" x14ac:dyDescent="0.25">
      <c r="B1086" s="602">
        <v>1078</v>
      </c>
      <c r="C1086" s="649" t="s">
        <v>7658</v>
      </c>
      <c r="D1086" s="602" t="s">
        <v>7659</v>
      </c>
      <c r="E1086" s="644" t="s">
        <v>7077</v>
      </c>
      <c r="F1086" s="642" t="s">
        <v>7646</v>
      </c>
      <c r="G1086" s="633"/>
      <c r="H1086" s="618"/>
      <c r="I1086" s="632"/>
      <c r="J1086" s="632"/>
      <c r="K1086" s="636"/>
      <c r="L1086" s="601"/>
      <c r="M1086" s="601"/>
      <c r="N1086" s="601"/>
      <c r="O1086" s="616"/>
      <c r="P1086" s="632"/>
      <c r="Q1086" s="632"/>
      <c r="R1086" s="632"/>
      <c r="S1086" s="632"/>
      <c r="T1086" s="632"/>
      <c r="U1086" s="632"/>
      <c r="V1086" s="632"/>
      <c r="W1086" s="632"/>
      <c r="X1086" s="632"/>
      <c r="Y1086" s="632"/>
      <c r="Z1086" s="632"/>
      <c r="AA1086" s="632"/>
      <c r="AB1086" s="632"/>
      <c r="AC1086" s="632"/>
      <c r="AD1086" s="632"/>
      <c r="AE1086" s="632"/>
      <c r="AF1086" s="632"/>
      <c r="AG1086" s="632"/>
      <c r="AH1086" s="632"/>
      <c r="AI1086" s="632"/>
      <c r="AJ1086" s="602"/>
    </row>
    <row r="1087" spans="2:36" ht="45" hidden="1" x14ac:dyDescent="0.25">
      <c r="B1087" s="602">
        <v>1079</v>
      </c>
      <c r="C1087" s="650" t="s">
        <v>7660</v>
      </c>
      <c r="D1087" s="602" t="s">
        <v>7661</v>
      </c>
      <c r="E1087" s="644" t="s">
        <v>7083</v>
      </c>
      <c r="F1087" s="642" t="s">
        <v>7646</v>
      </c>
      <c r="G1087" s="633"/>
      <c r="H1087" s="618"/>
      <c r="I1087" s="632"/>
      <c r="J1087" s="632"/>
      <c r="K1087" s="618"/>
      <c r="L1087" s="601"/>
      <c r="M1087" s="601"/>
      <c r="N1087" s="601"/>
      <c r="O1087" s="616"/>
      <c r="P1087" s="632"/>
      <c r="Q1087" s="632"/>
      <c r="R1087" s="632"/>
      <c r="S1087" s="632"/>
      <c r="T1087" s="632"/>
      <c r="U1087" s="632"/>
      <c r="V1087" s="632"/>
      <c r="W1087" s="632"/>
      <c r="X1087" s="632"/>
      <c r="Y1087" s="632"/>
      <c r="Z1087" s="632"/>
      <c r="AA1087" s="632"/>
      <c r="AB1087" s="632"/>
      <c r="AC1087" s="632"/>
      <c r="AD1087" s="632"/>
      <c r="AE1087" s="632"/>
      <c r="AF1087" s="632"/>
      <c r="AG1087" s="632"/>
      <c r="AH1087" s="632"/>
      <c r="AI1087" s="632"/>
      <c r="AJ1087" s="602"/>
    </row>
    <row r="1088" spans="2:36" ht="30" hidden="1" x14ac:dyDescent="0.25">
      <c r="B1088" s="602">
        <v>1080</v>
      </c>
      <c r="C1088" s="650" t="s">
        <v>7662</v>
      </c>
      <c r="D1088" s="602" t="s">
        <v>7663</v>
      </c>
      <c r="E1088" s="644" t="s">
        <v>7084</v>
      </c>
      <c r="F1088" s="642" t="s">
        <v>7646</v>
      </c>
      <c r="G1088" s="633"/>
      <c r="H1088" s="618"/>
      <c r="I1088" s="632"/>
      <c r="J1088" s="632"/>
      <c r="K1088" s="618"/>
      <c r="L1088" s="601"/>
      <c r="M1088" s="601"/>
      <c r="N1088" s="601"/>
      <c r="O1088" s="616"/>
      <c r="P1088" s="632"/>
      <c r="Q1088" s="632"/>
      <c r="R1088" s="632"/>
      <c r="S1088" s="632"/>
      <c r="T1088" s="632"/>
      <c r="U1088" s="632"/>
      <c r="V1088" s="632"/>
      <c r="W1088" s="632"/>
      <c r="X1088" s="632"/>
      <c r="Y1088" s="632"/>
      <c r="Z1088" s="632"/>
      <c r="AA1088" s="632"/>
      <c r="AB1088" s="632"/>
      <c r="AC1088" s="632"/>
      <c r="AD1088" s="632"/>
      <c r="AE1088" s="632"/>
      <c r="AF1088" s="632"/>
      <c r="AG1088" s="632"/>
      <c r="AH1088" s="632"/>
      <c r="AI1088" s="632"/>
      <c r="AJ1088" s="602"/>
    </row>
    <row r="1089" spans="2:36" ht="30" hidden="1" x14ac:dyDescent="0.25">
      <c r="B1089" s="602">
        <v>1081</v>
      </c>
      <c r="C1089" s="650" t="s">
        <v>7664</v>
      </c>
      <c r="D1089" s="602" t="s">
        <v>7665</v>
      </c>
      <c r="E1089" s="644" t="s">
        <v>7085</v>
      </c>
      <c r="F1089" s="642" t="s">
        <v>7646</v>
      </c>
      <c r="G1089" s="633"/>
      <c r="H1089" s="618"/>
      <c r="I1089" s="632"/>
      <c r="J1089" s="632"/>
      <c r="K1089" s="618"/>
      <c r="L1089" s="601"/>
      <c r="M1089" s="601"/>
      <c r="N1089" s="601"/>
      <c r="O1089" s="616"/>
      <c r="P1089" s="632"/>
      <c r="Q1089" s="632"/>
      <c r="R1089" s="632"/>
      <c r="S1089" s="632"/>
      <c r="T1089" s="632"/>
      <c r="U1089" s="632"/>
      <c r="V1089" s="632"/>
      <c r="W1089" s="632"/>
      <c r="X1089" s="632"/>
      <c r="Y1089" s="632"/>
      <c r="Z1089" s="632"/>
      <c r="AA1089" s="632"/>
      <c r="AB1089" s="632"/>
      <c r="AC1089" s="632"/>
      <c r="AD1089" s="632"/>
      <c r="AE1089" s="632"/>
      <c r="AF1089" s="632"/>
      <c r="AG1089" s="632"/>
      <c r="AH1089" s="632"/>
      <c r="AI1089" s="632"/>
      <c r="AJ1089" s="602"/>
    </row>
    <row r="1090" spans="2:36" ht="30" hidden="1" x14ac:dyDescent="0.25">
      <c r="B1090" s="602">
        <v>1082</v>
      </c>
      <c r="C1090" s="650" t="s">
        <v>7666</v>
      </c>
      <c r="D1090" s="602" t="s">
        <v>7667</v>
      </c>
      <c r="E1090" s="644" t="s">
        <v>7086</v>
      </c>
      <c r="F1090" s="642" t="s">
        <v>7646</v>
      </c>
      <c r="G1090" s="633"/>
      <c r="H1090" s="618"/>
      <c r="I1090" s="632"/>
      <c r="J1090" s="632"/>
      <c r="K1090" s="618"/>
      <c r="L1090" s="601"/>
      <c r="M1090" s="601"/>
      <c r="N1090" s="601"/>
      <c r="O1090" s="616"/>
      <c r="P1090" s="632"/>
      <c r="Q1090" s="632"/>
      <c r="R1090" s="632"/>
      <c r="S1090" s="632"/>
      <c r="T1090" s="632"/>
      <c r="U1090" s="632"/>
      <c r="V1090" s="632"/>
      <c r="W1090" s="632"/>
      <c r="X1090" s="632"/>
      <c r="Y1090" s="632"/>
      <c r="Z1090" s="632"/>
      <c r="AA1090" s="632"/>
      <c r="AB1090" s="632"/>
      <c r="AC1090" s="632"/>
      <c r="AD1090" s="632"/>
      <c r="AE1090" s="632"/>
      <c r="AF1090" s="632"/>
      <c r="AG1090" s="632"/>
      <c r="AH1090" s="632"/>
      <c r="AI1090" s="632"/>
      <c r="AJ1090" s="602"/>
    </row>
    <row r="1091" spans="2:36" hidden="1" x14ac:dyDescent="0.25">
      <c r="B1091" s="602">
        <v>1083</v>
      </c>
      <c r="C1091" s="605" t="s">
        <v>7668</v>
      </c>
      <c r="D1091" s="602" t="s">
        <v>7669</v>
      </c>
      <c r="E1091" s="644" t="s">
        <v>7094</v>
      </c>
      <c r="F1091" s="642" t="s">
        <v>7646</v>
      </c>
      <c r="G1091" s="633"/>
      <c r="H1091" s="618"/>
      <c r="I1091" s="632"/>
      <c r="J1091" s="632"/>
      <c r="K1091" s="618"/>
      <c r="L1091" s="601"/>
      <c r="M1091" s="601"/>
      <c r="N1091" s="601"/>
      <c r="O1091" s="616"/>
      <c r="P1091" s="632"/>
      <c r="Q1091" s="632"/>
      <c r="R1091" s="632"/>
      <c r="S1091" s="632"/>
      <c r="T1091" s="632"/>
      <c r="U1091" s="632"/>
      <c r="V1091" s="632"/>
      <c r="W1091" s="632"/>
      <c r="X1091" s="632"/>
      <c r="Y1091" s="632"/>
      <c r="Z1091" s="632"/>
      <c r="AA1091" s="632"/>
      <c r="AB1091" s="632"/>
      <c r="AC1091" s="632"/>
      <c r="AD1091" s="632"/>
      <c r="AE1091" s="632"/>
      <c r="AF1091" s="632"/>
      <c r="AG1091" s="632"/>
      <c r="AH1091" s="632"/>
      <c r="AI1091" s="632"/>
      <c r="AJ1091" s="602"/>
    </row>
    <row r="1092" spans="2:36" hidden="1" x14ac:dyDescent="0.25">
      <c r="B1092" s="602">
        <v>1084</v>
      </c>
      <c r="C1092" s="605" t="s">
        <v>7670</v>
      </c>
      <c r="D1092" s="602" t="s">
        <v>7671</v>
      </c>
      <c r="E1092" s="644" t="s">
        <v>7095</v>
      </c>
      <c r="F1092" s="642" t="s">
        <v>7646</v>
      </c>
      <c r="G1092" s="633"/>
      <c r="H1092" s="618"/>
      <c r="I1092" s="632"/>
      <c r="J1092" s="632"/>
      <c r="K1092" s="618"/>
      <c r="L1092" s="601"/>
      <c r="M1092" s="601"/>
      <c r="N1092" s="601"/>
      <c r="O1092" s="616"/>
      <c r="P1092" s="632"/>
      <c r="Q1092" s="632"/>
      <c r="R1092" s="632"/>
      <c r="S1092" s="632"/>
      <c r="T1092" s="632"/>
      <c r="U1092" s="632"/>
      <c r="V1092" s="632"/>
      <c r="W1092" s="632"/>
      <c r="X1092" s="632"/>
      <c r="Y1092" s="632"/>
      <c r="Z1092" s="632"/>
      <c r="AA1092" s="632"/>
      <c r="AB1092" s="632"/>
      <c r="AC1092" s="632"/>
      <c r="AD1092" s="632"/>
      <c r="AE1092" s="632"/>
      <c r="AF1092" s="632"/>
      <c r="AG1092" s="632"/>
      <c r="AH1092" s="632"/>
      <c r="AI1092" s="632"/>
      <c r="AJ1092" s="602"/>
    </row>
    <row r="1093" spans="2:36" hidden="1" x14ac:dyDescent="0.25">
      <c r="B1093" s="602">
        <v>1085</v>
      </c>
      <c r="C1093" s="605" t="s">
        <v>7672</v>
      </c>
      <c r="D1093" s="602" t="s">
        <v>7673</v>
      </c>
      <c r="E1093" s="644" t="s">
        <v>7096</v>
      </c>
      <c r="F1093" s="642" t="s">
        <v>7646</v>
      </c>
      <c r="G1093" s="633"/>
      <c r="H1093" s="618"/>
      <c r="I1093" s="632"/>
      <c r="J1093" s="632"/>
      <c r="K1093" s="618"/>
      <c r="L1093" s="601"/>
      <c r="M1093" s="601"/>
      <c r="N1093" s="601"/>
      <c r="O1093" s="616"/>
      <c r="P1093" s="632"/>
      <c r="Q1093" s="632"/>
      <c r="R1093" s="632"/>
      <c r="S1093" s="632"/>
      <c r="T1093" s="632"/>
      <c r="U1093" s="632"/>
      <c r="V1093" s="632"/>
      <c r="W1093" s="632"/>
      <c r="X1093" s="632"/>
      <c r="Y1093" s="632"/>
      <c r="Z1093" s="632"/>
      <c r="AA1093" s="632"/>
      <c r="AB1093" s="632"/>
      <c r="AC1093" s="632"/>
      <c r="AD1093" s="632"/>
      <c r="AE1093" s="632"/>
      <c r="AF1093" s="632"/>
      <c r="AG1093" s="632"/>
      <c r="AH1093" s="632"/>
      <c r="AI1093" s="632"/>
      <c r="AJ1093" s="602"/>
    </row>
    <row r="1094" spans="2:36" hidden="1" x14ac:dyDescent="0.25">
      <c r="B1094" s="602">
        <v>1086</v>
      </c>
      <c r="C1094" s="605" t="s">
        <v>7674</v>
      </c>
      <c r="D1094" s="602" t="s">
        <v>7675</v>
      </c>
      <c r="E1094" s="644" t="s">
        <v>7097</v>
      </c>
      <c r="F1094" s="642" t="s">
        <v>7646</v>
      </c>
      <c r="G1094" s="633"/>
      <c r="H1094" s="618"/>
      <c r="I1094" s="632"/>
      <c r="J1094" s="632"/>
      <c r="K1094" s="618"/>
      <c r="L1094" s="601"/>
      <c r="M1094" s="601"/>
      <c r="N1094" s="601"/>
      <c r="O1094" s="616"/>
      <c r="P1094" s="632"/>
      <c r="Q1094" s="632"/>
      <c r="R1094" s="632"/>
      <c r="S1094" s="632"/>
      <c r="T1094" s="632"/>
      <c r="U1094" s="632"/>
      <c r="V1094" s="632"/>
      <c r="W1094" s="632"/>
      <c r="X1094" s="632"/>
      <c r="Y1094" s="632"/>
      <c r="Z1094" s="632"/>
      <c r="AA1094" s="632"/>
      <c r="AB1094" s="632"/>
      <c r="AC1094" s="632"/>
      <c r="AD1094" s="632"/>
      <c r="AE1094" s="632"/>
      <c r="AF1094" s="632"/>
      <c r="AG1094" s="632"/>
      <c r="AH1094" s="632"/>
      <c r="AI1094" s="632"/>
      <c r="AJ1094" s="602"/>
    </row>
    <row r="1095" spans="2:36" hidden="1" x14ac:dyDescent="0.25">
      <c r="B1095" s="602">
        <v>1087</v>
      </c>
      <c r="C1095" s="605" t="s">
        <v>7676</v>
      </c>
      <c r="D1095" s="602" t="s">
        <v>7677</v>
      </c>
      <c r="E1095" s="644" t="s">
        <v>7098</v>
      </c>
      <c r="F1095" s="642" t="s">
        <v>7646</v>
      </c>
      <c r="G1095" s="633"/>
      <c r="H1095" s="618"/>
      <c r="I1095" s="632"/>
      <c r="J1095" s="632"/>
      <c r="K1095" s="618"/>
      <c r="L1095" s="601"/>
      <c r="M1095" s="601"/>
      <c r="N1095" s="601"/>
      <c r="O1095" s="616"/>
      <c r="P1095" s="632"/>
      <c r="Q1095" s="632"/>
      <c r="R1095" s="632"/>
      <c r="S1095" s="632"/>
      <c r="T1095" s="632"/>
      <c r="U1095" s="632"/>
      <c r="V1095" s="632"/>
      <c r="W1095" s="632"/>
      <c r="X1095" s="632"/>
      <c r="Y1095" s="632"/>
      <c r="Z1095" s="632"/>
      <c r="AA1095" s="632"/>
      <c r="AB1095" s="632"/>
      <c r="AC1095" s="632"/>
      <c r="AD1095" s="632"/>
      <c r="AE1095" s="632"/>
      <c r="AF1095" s="632"/>
      <c r="AG1095" s="632"/>
      <c r="AH1095" s="632"/>
      <c r="AI1095" s="632"/>
      <c r="AJ1095" s="602"/>
    </row>
    <row r="1096" spans="2:36" hidden="1" x14ac:dyDescent="0.25">
      <c r="B1096" s="602">
        <v>1088</v>
      </c>
      <c r="C1096" s="605" t="s">
        <v>7678</v>
      </c>
      <c r="D1096" s="602" t="s">
        <v>7679</v>
      </c>
      <c r="E1096" s="644" t="s">
        <v>7099</v>
      </c>
      <c r="F1096" s="642" t="s">
        <v>7646</v>
      </c>
      <c r="G1096" s="633"/>
      <c r="H1096" s="618"/>
      <c r="I1096" s="632"/>
      <c r="J1096" s="632"/>
      <c r="K1096" s="618"/>
      <c r="L1096" s="601"/>
      <c r="M1096" s="601"/>
      <c r="N1096" s="601"/>
      <c r="O1096" s="616"/>
      <c r="P1096" s="632"/>
      <c r="Q1096" s="632"/>
      <c r="R1096" s="632"/>
      <c r="S1096" s="632"/>
      <c r="T1096" s="632"/>
      <c r="U1096" s="632"/>
      <c r="V1096" s="632"/>
      <c r="W1096" s="632"/>
      <c r="X1096" s="632"/>
      <c r="Y1096" s="632"/>
      <c r="Z1096" s="632"/>
      <c r="AA1096" s="632"/>
      <c r="AB1096" s="632"/>
      <c r="AC1096" s="632"/>
      <c r="AD1096" s="632"/>
      <c r="AE1096" s="632"/>
      <c r="AF1096" s="632"/>
      <c r="AG1096" s="632"/>
      <c r="AH1096" s="632"/>
      <c r="AI1096" s="632"/>
      <c r="AJ1096" s="602"/>
    </row>
    <row r="1097" spans="2:36" hidden="1" x14ac:dyDescent="0.25">
      <c r="B1097" s="602">
        <v>1089</v>
      </c>
      <c r="C1097" s="605" t="s">
        <v>7680</v>
      </c>
      <c r="D1097" s="602" t="s">
        <v>7681</v>
      </c>
      <c r="E1097" s="644" t="s">
        <v>7100</v>
      </c>
      <c r="F1097" s="642" t="s">
        <v>7646</v>
      </c>
      <c r="G1097" s="633"/>
      <c r="H1097" s="618"/>
      <c r="I1097" s="632"/>
      <c r="J1097" s="632"/>
      <c r="K1097" s="618"/>
      <c r="L1097" s="601"/>
      <c r="M1097" s="601"/>
      <c r="N1097" s="601"/>
      <c r="O1097" s="616"/>
      <c r="P1097" s="632"/>
      <c r="Q1097" s="632"/>
      <c r="R1097" s="632"/>
      <c r="S1097" s="632"/>
      <c r="T1097" s="632"/>
      <c r="U1097" s="632"/>
      <c r="V1097" s="632"/>
      <c r="W1097" s="632"/>
      <c r="X1097" s="632"/>
      <c r="Y1097" s="632"/>
      <c r="Z1097" s="632"/>
      <c r="AA1097" s="632"/>
      <c r="AB1097" s="632"/>
      <c r="AC1097" s="632"/>
      <c r="AD1097" s="632"/>
      <c r="AE1097" s="632"/>
      <c r="AF1097" s="632"/>
      <c r="AG1097" s="632"/>
      <c r="AH1097" s="632"/>
      <c r="AI1097" s="632"/>
      <c r="AJ1097" s="602"/>
    </row>
    <row r="1098" spans="2:36" hidden="1" x14ac:dyDescent="0.25">
      <c r="B1098" s="602">
        <v>1090</v>
      </c>
      <c r="C1098" s="605" t="s">
        <v>7682</v>
      </c>
      <c r="D1098" s="602" t="s">
        <v>7683</v>
      </c>
      <c r="E1098" s="644" t="s">
        <v>7101</v>
      </c>
      <c r="F1098" s="642" t="s">
        <v>7646</v>
      </c>
      <c r="G1098" s="633"/>
      <c r="H1098" s="618"/>
      <c r="I1098" s="632"/>
      <c r="J1098" s="632"/>
      <c r="K1098" s="618"/>
      <c r="L1098" s="601"/>
      <c r="M1098" s="601"/>
      <c r="N1098" s="601"/>
      <c r="O1098" s="616"/>
      <c r="P1098" s="632"/>
      <c r="Q1098" s="632"/>
      <c r="R1098" s="632"/>
      <c r="S1098" s="632"/>
      <c r="T1098" s="632"/>
      <c r="U1098" s="632"/>
      <c r="V1098" s="632"/>
      <c r="W1098" s="632"/>
      <c r="X1098" s="632"/>
      <c r="Y1098" s="632"/>
      <c r="Z1098" s="632"/>
      <c r="AA1098" s="632"/>
      <c r="AB1098" s="632"/>
      <c r="AC1098" s="632"/>
      <c r="AD1098" s="632"/>
      <c r="AE1098" s="632"/>
      <c r="AF1098" s="632"/>
      <c r="AG1098" s="632"/>
      <c r="AH1098" s="632"/>
      <c r="AI1098" s="632"/>
      <c r="AJ1098" s="602"/>
    </row>
    <row r="1099" spans="2:36" hidden="1" x14ac:dyDescent="0.25">
      <c r="B1099" s="602">
        <v>1091</v>
      </c>
      <c r="C1099" s="605" t="s">
        <v>7684</v>
      </c>
      <c r="D1099" s="602" t="s">
        <v>7685</v>
      </c>
      <c r="E1099" s="644" t="s">
        <v>7102</v>
      </c>
      <c r="F1099" s="642" t="s">
        <v>7646</v>
      </c>
      <c r="G1099" s="633"/>
      <c r="H1099" s="618"/>
      <c r="I1099" s="632"/>
      <c r="J1099" s="632"/>
      <c r="K1099" s="618"/>
      <c r="L1099" s="601"/>
      <c r="M1099" s="601"/>
      <c r="N1099" s="601"/>
      <c r="O1099" s="616"/>
      <c r="P1099" s="632"/>
      <c r="Q1099" s="632"/>
      <c r="R1099" s="632"/>
      <c r="S1099" s="632"/>
      <c r="T1099" s="632"/>
      <c r="U1099" s="632"/>
      <c r="V1099" s="632"/>
      <c r="W1099" s="632"/>
      <c r="X1099" s="632"/>
      <c r="Y1099" s="632"/>
      <c r="Z1099" s="632"/>
      <c r="AA1099" s="632"/>
      <c r="AB1099" s="632"/>
      <c r="AC1099" s="632"/>
      <c r="AD1099" s="632"/>
      <c r="AE1099" s="632"/>
      <c r="AF1099" s="632"/>
      <c r="AG1099" s="632"/>
      <c r="AH1099" s="632"/>
      <c r="AI1099" s="632"/>
      <c r="AJ1099" s="602"/>
    </row>
    <row r="1100" spans="2:36" hidden="1" x14ac:dyDescent="0.25">
      <c r="B1100" s="602">
        <v>1092</v>
      </c>
      <c r="C1100" s="605" t="s">
        <v>7686</v>
      </c>
      <c r="D1100" s="602" t="s">
        <v>7687</v>
      </c>
      <c r="E1100" s="644" t="s">
        <v>7103</v>
      </c>
      <c r="F1100" s="642" t="s">
        <v>7646</v>
      </c>
      <c r="G1100" s="633"/>
      <c r="H1100" s="618"/>
      <c r="I1100" s="632"/>
      <c r="J1100" s="632"/>
      <c r="K1100" s="618"/>
      <c r="L1100" s="601"/>
      <c r="M1100" s="601"/>
      <c r="N1100" s="601"/>
      <c r="O1100" s="616"/>
      <c r="P1100" s="632"/>
      <c r="Q1100" s="632"/>
      <c r="R1100" s="632"/>
      <c r="S1100" s="632"/>
      <c r="T1100" s="632"/>
      <c r="U1100" s="632"/>
      <c r="V1100" s="632"/>
      <c r="W1100" s="632"/>
      <c r="X1100" s="632"/>
      <c r="Y1100" s="632"/>
      <c r="Z1100" s="632"/>
      <c r="AA1100" s="632"/>
      <c r="AB1100" s="632"/>
      <c r="AC1100" s="632"/>
      <c r="AD1100" s="632"/>
      <c r="AE1100" s="632"/>
      <c r="AF1100" s="632"/>
      <c r="AG1100" s="632"/>
      <c r="AH1100" s="632"/>
      <c r="AI1100" s="632"/>
      <c r="AJ1100" s="602"/>
    </row>
    <row r="1101" spans="2:36" hidden="1" x14ac:dyDescent="0.25">
      <c r="B1101" s="602">
        <v>1093</v>
      </c>
      <c r="C1101" s="605" t="s">
        <v>7688</v>
      </c>
      <c r="D1101" s="602" t="s">
        <v>7689</v>
      </c>
      <c r="E1101" s="644" t="s">
        <v>7104</v>
      </c>
      <c r="F1101" s="642" t="s">
        <v>7646</v>
      </c>
      <c r="G1101" s="633"/>
      <c r="H1101" s="618"/>
      <c r="I1101" s="632"/>
      <c r="J1101" s="632"/>
      <c r="K1101" s="618"/>
      <c r="L1101" s="601"/>
      <c r="M1101" s="601"/>
      <c r="N1101" s="601"/>
      <c r="O1101" s="616"/>
      <c r="P1101" s="632"/>
      <c r="Q1101" s="632"/>
      <c r="R1101" s="632"/>
      <c r="S1101" s="632"/>
      <c r="T1101" s="632"/>
      <c r="U1101" s="632"/>
      <c r="V1101" s="632"/>
      <c r="W1101" s="632"/>
      <c r="X1101" s="632"/>
      <c r="Y1101" s="632"/>
      <c r="Z1101" s="632"/>
      <c r="AA1101" s="632"/>
      <c r="AB1101" s="632"/>
      <c r="AC1101" s="632"/>
      <c r="AD1101" s="632"/>
      <c r="AE1101" s="632"/>
      <c r="AF1101" s="632"/>
      <c r="AG1101" s="632"/>
      <c r="AH1101" s="632"/>
      <c r="AI1101" s="632"/>
      <c r="AJ1101" s="602"/>
    </row>
    <row r="1102" spans="2:36" ht="30" hidden="1" x14ac:dyDescent="0.25">
      <c r="B1102" s="602">
        <v>1094</v>
      </c>
      <c r="C1102" s="605" t="s">
        <v>7690</v>
      </c>
      <c r="D1102" s="602" t="s">
        <v>7691</v>
      </c>
      <c r="E1102" s="644" t="s">
        <v>7105</v>
      </c>
      <c r="F1102" s="642" t="s">
        <v>7646</v>
      </c>
      <c r="G1102" s="633"/>
      <c r="H1102" s="618"/>
      <c r="I1102" s="632"/>
      <c r="J1102" s="632"/>
      <c r="K1102" s="618"/>
      <c r="L1102" s="601"/>
      <c r="M1102" s="601"/>
      <c r="N1102" s="601"/>
      <c r="O1102" s="616"/>
      <c r="P1102" s="632"/>
      <c r="Q1102" s="632"/>
      <c r="R1102" s="632"/>
      <c r="S1102" s="632"/>
      <c r="T1102" s="632"/>
      <c r="U1102" s="632"/>
      <c r="V1102" s="632"/>
      <c r="W1102" s="632"/>
      <c r="X1102" s="632"/>
      <c r="Y1102" s="632"/>
      <c r="Z1102" s="632"/>
      <c r="AA1102" s="632"/>
      <c r="AB1102" s="632"/>
      <c r="AC1102" s="632"/>
      <c r="AD1102" s="632"/>
      <c r="AE1102" s="632"/>
      <c r="AF1102" s="632"/>
      <c r="AG1102" s="632"/>
      <c r="AH1102" s="632"/>
      <c r="AI1102" s="632"/>
      <c r="AJ1102" s="602"/>
    </row>
    <row r="1103" spans="2:36" ht="30" hidden="1" x14ac:dyDescent="0.25">
      <c r="B1103" s="602">
        <v>1095</v>
      </c>
      <c r="C1103" s="605" t="s">
        <v>7692</v>
      </c>
      <c r="D1103" s="602" t="s">
        <v>7693</v>
      </c>
      <c r="E1103" s="644" t="s">
        <v>7106</v>
      </c>
      <c r="F1103" s="642" t="s">
        <v>7646</v>
      </c>
      <c r="G1103" s="633"/>
      <c r="H1103" s="618"/>
      <c r="I1103" s="632"/>
      <c r="J1103" s="632"/>
      <c r="K1103" s="618"/>
      <c r="L1103" s="601"/>
      <c r="M1103" s="601"/>
      <c r="N1103" s="601"/>
      <c r="O1103" s="616"/>
      <c r="P1103" s="632"/>
      <c r="Q1103" s="632"/>
      <c r="R1103" s="632"/>
      <c r="S1103" s="632"/>
      <c r="T1103" s="632"/>
      <c r="U1103" s="632"/>
      <c r="V1103" s="632"/>
      <c r="W1103" s="632"/>
      <c r="X1103" s="632"/>
      <c r="Y1103" s="632"/>
      <c r="Z1103" s="632"/>
      <c r="AA1103" s="632"/>
      <c r="AB1103" s="632"/>
      <c r="AC1103" s="632"/>
      <c r="AD1103" s="632"/>
      <c r="AE1103" s="632"/>
      <c r="AF1103" s="632"/>
      <c r="AG1103" s="632"/>
      <c r="AH1103" s="632"/>
      <c r="AI1103" s="632"/>
      <c r="AJ1103" s="602"/>
    </row>
    <row r="1104" spans="2:36" hidden="1" x14ac:dyDescent="0.25">
      <c r="B1104" s="602">
        <v>1096</v>
      </c>
      <c r="C1104" s="605" t="s">
        <v>7694</v>
      </c>
      <c r="D1104" s="602" t="s">
        <v>7695</v>
      </c>
      <c r="E1104" s="644" t="s">
        <v>7107</v>
      </c>
      <c r="F1104" s="642" t="s">
        <v>7646</v>
      </c>
      <c r="G1104" s="633"/>
      <c r="H1104" s="618"/>
      <c r="I1104" s="632"/>
      <c r="J1104" s="632"/>
      <c r="K1104" s="618"/>
      <c r="L1104" s="601"/>
      <c r="M1104" s="601"/>
      <c r="N1104" s="601"/>
      <c r="O1104" s="616"/>
      <c r="P1104" s="632"/>
      <c r="Q1104" s="632"/>
      <c r="R1104" s="632"/>
      <c r="S1104" s="632"/>
      <c r="T1104" s="632"/>
      <c r="U1104" s="632"/>
      <c r="V1104" s="632"/>
      <c r="W1104" s="632"/>
      <c r="X1104" s="632"/>
      <c r="Y1104" s="632"/>
      <c r="Z1104" s="632"/>
      <c r="AA1104" s="632"/>
      <c r="AB1104" s="632"/>
      <c r="AC1104" s="632"/>
      <c r="AD1104" s="632"/>
      <c r="AE1104" s="632"/>
      <c r="AF1104" s="632"/>
      <c r="AG1104" s="632"/>
      <c r="AH1104" s="632"/>
      <c r="AI1104" s="632"/>
      <c r="AJ1104" s="602"/>
    </row>
    <row r="1105" spans="2:36" ht="30" hidden="1" x14ac:dyDescent="0.25">
      <c r="B1105" s="602">
        <v>1097</v>
      </c>
      <c r="C1105" s="605" t="s">
        <v>7696</v>
      </c>
      <c r="D1105" s="602" t="s">
        <v>7697</v>
      </c>
      <c r="E1105" s="644" t="s">
        <v>7108</v>
      </c>
      <c r="F1105" s="642" t="s">
        <v>7646</v>
      </c>
      <c r="G1105" s="633"/>
      <c r="H1105" s="618"/>
      <c r="I1105" s="632"/>
      <c r="J1105" s="632"/>
      <c r="K1105" s="618"/>
      <c r="L1105" s="601"/>
      <c r="M1105" s="601"/>
      <c r="N1105" s="601"/>
      <c r="O1105" s="616"/>
      <c r="P1105" s="632"/>
      <c r="Q1105" s="632"/>
      <c r="R1105" s="632"/>
      <c r="S1105" s="632"/>
      <c r="T1105" s="632"/>
      <c r="U1105" s="632"/>
      <c r="V1105" s="632"/>
      <c r="W1105" s="632"/>
      <c r="X1105" s="632"/>
      <c r="Y1105" s="632"/>
      <c r="Z1105" s="632"/>
      <c r="AA1105" s="632"/>
      <c r="AB1105" s="632"/>
      <c r="AC1105" s="632"/>
      <c r="AD1105" s="632"/>
      <c r="AE1105" s="632"/>
      <c r="AF1105" s="632"/>
      <c r="AG1105" s="632"/>
      <c r="AH1105" s="632"/>
      <c r="AI1105" s="632"/>
      <c r="AJ1105" s="602"/>
    </row>
    <row r="1106" spans="2:36" hidden="1" x14ac:dyDescent="0.25">
      <c r="B1106" s="602">
        <v>1098</v>
      </c>
      <c r="C1106" s="605" t="s">
        <v>7698</v>
      </c>
      <c r="D1106" s="602" t="s">
        <v>7699</v>
      </c>
      <c r="E1106" s="644" t="s">
        <v>7109</v>
      </c>
      <c r="F1106" s="642" t="s">
        <v>7646</v>
      </c>
      <c r="G1106" s="633"/>
      <c r="H1106" s="618"/>
      <c r="I1106" s="632"/>
      <c r="J1106" s="632"/>
      <c r="K1106" s="618"/>
      <c r="L1106" s="601"/>
      <c r="M1106" s="601"/>
      <c r="N1106" s="601"/>
      <c r="O1106" s="616"/>
      <c r="P1106" s="632"/>
      <c r="Q1106" s="632"/>
      <c r="R1106" s="632"/>
      <c r="S1106" s="632"/>
      <c r="T1106" s="632"/>
      <c r="U1106" s="632"/>
      <c r="V1106" s="632"/>
      <c r="W1106" s="632"/>
      <c r="X1106" s="632"/>
      <c r="Y1106" s="632"/>
      <c r="Z1106" s="632"/>
      <c r="AA1106" s="632"/>
      <c r="AB1106" s="632"/>
      <c r="AC1106" s="632"/>
      <c r="AD1106" s="632"/>
      <c r="AE1106" s="632"/>
      <c r="AF1106" s="632"/>
      <c r="AG1106" s="632"/>
      <c r="AH1106" s="632"/>
      <c r="AI1106" s="632"/>
      <c r="AJ1106" s="602"/>
    </row>
    <row r="1107" spans="2:36" hidden="1" x14ac:dyDescent="0.25">
      <c r="B1107" s="602">
        <v>1099</v>
      </c>
      <c r="C1107" s="605" t="s">
        <v>7700</v>
      </c>
      <c r="D1107" s="602" t="s">
        <v>7701</v>
      </c>
      <c r="E1107" s="644" t="s">
        <v>7110</v>
      </c>
      <c r="F1107" s="642" t="s">
        <v>7646</v>
      </c>
      <c r="G1107" s="633"/>
      <c r="H1107" s="618"/>
      <c r="I1107" s="632"/>
      <c r="J1107" s="632"/>
      <c r="K1107" s="618"/>
      <c r="L1107" s="601"/>
      <c r="M1107" s="601"/>
      <c r="N1107" s="601"/>
      <c r="O1107" s="616"/>
      <c r="P1107" s="632"/>
      <c r="Q1107" s="632"/>
      <c r="R1107" s="632"/>
      <c r="S1107" s="632"/>
      <c r="T1107" s="632"/>
      <c r="U1107" s="632"/>
      <c r="V1107" s="632"/>
      <c r="W1107" s="632"/>
      <c r="X1107" s="632"/>
      <c r="Y1107" s="632"/>
      <c r="Z1107" s="632"/>
      <c r="AA1107" s="632"/>
      <c r="AB1107" s="632"/>
      <c r="AC1107" s="632"/>
      <c r="AD1107" s="632"/>
      <c r="AE1107" s="632"/>
      <c r="AF1107" s="632"/>
      <c r="AG1107" s="632"/>
      <c r="AH1107" s="632"/>
      <c r="AI1107" s="632"/>
      <c r="AJ1107" s="602"/>
    </row>
    <row r="1108" spans="2:36" hidden="1" x14ac:dyDescent="0.25">
      <c r="B1108" s="602">
        <v>1100</v>
      </c>
      <c r="C1108" s="605" t="s">
        <v>7702</v>
      </c>
      <c r="D1108" s="602" t="s">
        <v>7703</v>
      </c>
      <c r="E1108" s="644" t="s">
        <v>7111</v>
      </c>
      <c r="F1108" s="642" t="s">
        <v>7646</v>
      </c>
      <c r="G1108" s="633"/>
      <c r="H1108" s="618"/>
      <c r="I1108" s="632"/>
      <c r="J1108" s="632"/>
      <c r="K1108" s="618"/>
      <c r="L1108" s="601"/>
      <c r="M1108" s="601"/>
      <c r="N1108" s="601"/>
      <c r="O1108" s="616"/>
      <c r="P1108" s="632"/>
      <c r="Q1108" s="632"/>
      <c r="R1108" s="632"/>
      <c r="S1108" s="632"/>
      <c r="T1108" s="632"/>
      <c r="U1108" s="632"/>
      <c r="V1108" s="632"/>
      <c r="W1108" s="632"/>
      <c r="X1108" s="632"/>
      <c r="Y1108" s="632"/>
      <c r="Z1108" s="632"/>
      <c r="AA1108" s="632"/>
      <c r="AB1108" s="632"/>
      <c r="AC1108" s="632"/>
      <c r="AD1108" s="632"/>
      <c r="AE1108" s="632"/>
      <c r="AF1108" s="632"/>
      <c r="AG1108" s="632"/>
      <c r="AH1108" s="632"/>
      <c r="AI1108" s="632"/>
      <c r="AJ1108" s="602"/>
    </row>
    <row r="1109" spans="2:36" hidden="1" x14ac:dyDescent="0.25">
      <c r="B1109" s="602">
        <v>1101</v>
      </c>
      <c r="C1109" s="605" t="s">
        <v>7704</v>
      </c>
      <c r="D1109" s="602" t="s">
        <v>7705</v>
      </c>
      <c r="E1109" s="644" t="s">
        <v>7112</v>
      </c>
      <c r="F1109" s="642" t="s">
        <v>7646</v>
      </c>
      <c r="G1109" s="633"/>
      <c r="H1109" s="618"/>
      <c r="I1109" s="632"/>
      <c r="J1109" s="632"/>
      <c r="K1109" s="618"/>
      <c r="L1109" s="601"/>
      <c r="M1109" s="601"/>
      <c r="N1109" s="601"/>
      <c r="O1109" s="616"/>
      <c r="P1109" s="632"/>
      <c r="Q1109" s="632"/>
      <c r="R1109" s="632"/>
      <c r="S1109" s="632"/>
      <c r="T1109" s="632"/>
      <c r="U1109" s="632"/>
      <c r="V1109" s="632"/>
      <c r="W1109" s="632"/>
      <c r="X1109" s="632"/>
      <c r="Y1109" s="632"/>
      <c r="Z1109" s="632"/>
      <c r="AA1109" s="632"/>
      <c r="AB1109" s="632"/>
      <c r="AC1109" s="632"/>
      <c r="AD1109" s="632"/>
      <c r="AE1109" s="632"/>
      <c r="AF1109" s="632"/>
      <c r="AG1109" s="632"/>
      <c r="AH1109" s="632"/>
      <c r="AI1109" s="632"/>
      <c r="AJ1109" s="602"/>
    </row>
    <row r="1110" spans="2:36" hidden="1" x14ac:dyDescent="0.25">
      <c r="B1110" s="602">
        <v>1102</v>
      </c>
      <c r="C1110" s="605" t="s">
        <v>7706</v>
      </c>
      <c r="D1110" s="602" t="s">
        <v>7707</v>
      </c>
      <c r="E1110" s="644" t="s">
        <v>7113</v>
      </c>
      <c r="F1110" s="642" t="s">
        <v>7646</v>
      </c>
      <c r="G1110" s="633"/>
      <c r="H1110" s="618"/>
      <c r="I1110" s="632"/>
      <c r="J1110" s="632"/>
      <c r="K1110" s="618"/>
      <c r="L1110" s="601"/>
      <c r="M1110" s="601"/>
      <c r="N1110" s="601"/>
      <c r="O1110" s="616"/>
      <c r="P1110" s="632"/>
      <c r="Q1110" s="632"/>
      <c r="R1110" s="632"/>
      <c r="S1110" s="632"/>
      <c r="T1110" s="632"/>
      <c r="U1110" s="632"/>
      <c r="V1110" s="632"/>
      <c r="W1110" s="632"/>
      <c r="X1110" s="632"/>
      <c r="Y1110" s="632"/>
      <c r="Z1110" s="632"/>
      <c r="AA1110" s="632"/>
      <c r="AB1110" s="632"/>
      <c r="AC1110" s="632"/>
      <c r="AD1110" s="632"/>
      <c r="AE1110" s="632"/>
      <c r="AF1110" s="632"/>
      <c r="AG1110" s="632"/>
      <c r="AH1110" s="632"/>
      <c r="AI1110" s="632"/>
      <c r="AJ1110" s="602"/>
    </row>
    <row r="1111" spans="2:36" hidden="1" x14ac:dyDescent="0.25">
      <c r="B1111" s="602">
        <v>1103</v>
      </c>
      <c r="C1111" s="605" t="s">
        <v>7708</v>
      </c>
      <c r="D1111" s="602" t="s">
        <v>7709</v>
      </c>
      <c r="E1111" s="644" t="s">
        <v>7114</v>
      </c>
      <c r="F1111" s="642" t="s">
        <v>7646</v>
      </c>
      <c r="G1111" s="633"/>
      <c r="H1111" s="618"/>
      <c r="I1111" s="632"/>
      <c r="J1111" s="632"/>
      <c r="K1111" s="618"/>
      <c r="L1111" s="601"/>
      <c r="M1111" s="601"/>
      <c r="N1111" s="601"/>
      <c r="O1111" s="616"/>
      <c r="P1111" s="632"/>
      <c r="Q1111" s="632"/>
      <c r="R1111" s="632"/>
      <c r="S1111" s="632"/>
      <c r="T1111" s="632"/>
      <c r="U1111" s="632"/>
      <c r="V1111" s="632"/>
      <c r="W1111" s="632"/>
      <c r="X1111" s="632"/>
      <c r="Y1111" s="632"/>
      <c r="Z1111" s="632"/>
      <c r="AA1111" s="632"/>
      <c r="AB1111" s="632"/>
      <c r="AC1111" s="632"/>
      <c r="AD1111" s="632"/>
      <c r="AE1111" s="632"/>
      <c r="AF1111" s="632"/>
      <c r="AG1111" s="632"/>
      <c r="AH1111" s="632"/>
      <c r="AI1111" s="632"/>
      <c r="AJ1111" s="602"/>
    </row>
    <row r="1112" spans="2:36" hidden="1" x14ac:dyDescent="0.25">
      <c r="B1112" s="602">
        <v>1104</v>
      </c>
      <c r="C1112" s="605" t="s">
        <v>7710</v>
      </c>
      <c r="D1112" s="602" t="s">
        <v>7711</v>
      </c>
      <c r="E1112" s="644" t="s">
        <v>7115</v>
      </c>
      <c r="F1112" s="642" t="s">
        <v>7646</v>
      </c>
      <c r="G1112" s="633"/>
      <c r="H1112" s="618"/>
      <c r="I1112" s="632"/>
      <c r="J1112" s="632"/>
      <c r="K1112" s="618"/>
      <c r="L1112" s="601"/>
      <c r="M1112" s="601"/>
      <c r="N1112" s="601"/>
      <c r="O1112" s="616"/>
      <c r="P1112" s="632"/>
      <c r="Q1112" s="632"/>
      <c r="R1112" s="632"/>
      <c r="S1112" s="632"/>
      <c r="T1112" s="632"/>
      <c r="U1112" s="632"/>
      <c r="V1112" s="632"/>
      <c r="W1112" s="632"/>
      <c r="X1112" s="632"/>
      <c r="Y1112" s="632"/>
      <c r="Z1112" s="632"/>
      <c r="AA1112" s="632"/>
      <c r="AB1112" s="632"/>
      <c r="AC1112" s="632"/>
      <c r="AD1112" s="632"/>
      <c r="AE1112" s="632"/>
      <c r="AF1112" s="632"/>
      <c r="AG1112" s="632"/>
      <c r="AH1112" s="632"/>
      <c r="AI1112" s="632"/>
      <c r="AJ1112" s="602"/>
    </row>
    <row r="1113" spans="2:36" hidden="1" x14ac:dyDescent="0.25">
      <c r="B1113" s="602">
        <v>1105</v>
      </c>
      <c r="C1113" s="605" t="s">
        <v>7712</v>
      </c>
      <c r="D1113" s="602" t="s">
        <v>7713</v>
      </c>
      <c r="E1113" s="644" t="s">
        <v>7116</v>
      </c>
      <c r="F1113" s="642" t="s">
        <v>7646</v>
      </c>
      <c r="G1113" s="633"/>
      <c r="H1113" s="618"/>
      <c r="I1113" s="632"/>
      <c r="J1113" s="632"/>
      <c r="K1113" s="618"/>
      <c r="L1113" s="601"/>
      <c r="M1113" s="601"/>
      <c r="N1113" s="601"/>
      <c r="O1113" s="616"/>
      <c r="P1113" s="632"/>
      <c r="Q1113" s="632"/>
      <c r="R1113" s="632"/>
      <c r="S1113" s="632"/>
      <c r="T1113" s="632"/>
      <c r="U1113" s="632"/>
      <c r="V1113" s="632"/>
      <c r="W1113" s="632"/>
      <c r="X1113" s="632"/>
      <c r="Y1113" s="632"/>
      <c r="Z1113" s="632"/>
      <c r="AA1113" s="632"/>
      <c r="AB1113" s="632"/>
      <c r="AC1113" s="632"/>
      <c r="AD1113" s="632"/>
      <c r="AE1113" s="632"/>
      <c r="AF1113" s="632"/>
      <c r="AG1113" s="632"/>
      <c r="AH1113" s="632"/>
      <c r="AI1113" s="632"/>
      <c r="AJ1113" s="602"/>
    </row>
    <row r="1114" spans="2:36" hidden="1" x14ac:dyDescent="0.25">
      <c r="B1114" s="602">
        <v>1106</v>
      </c>
      <c r="C1114" s="605" t="s">
        <v>7714</v>
      </c>
      <c r="D1114" s="602" t="s">
        <v>7715</v>
      </c>
      <c r="E1114" s="644" t="s">
        <v>7117</v>
      </c>
      <c r="F1114" s="642" t="s">
        <v>7646</v>
      </c>
      <c r="G1114" s="633"/>
      <c r="H1114" s="618"/>
      <c r="I1114" s="632"/>
      <c r="J1114" s="632"/>
      <c r="K1114" s="618"/>
      <c r="L1114" s="601"/>
      <c r="M1114" s="601"/>
      <c r="N1114" s="601"/>
      <c r="O1114" s="616"/>
      <c r="P1114" s="632"/>
      <c r="Q1114" s="632"/>
      <c r="R1114" s="632"/>
      <c r="S1114" s="632"/>
      <c r="T1114" s="632"/>
      <c r="U1114" s="632"/>
      <c r="V1114" s="632"/>
      <c r="W1114" s="632"/>
      <c r="X1114" s="632"/>
      <c r="Y1114" s="632"/>
      <c r="Z1114" s="632"/>
      <c r="AA1114" s="632"/>
      <c r="AB1114" s="632"/>
      <c r="AC1114" s="632"/>
      <c r="AD1114" s="632"/>
      <c r="AE1114" s="632"/>
      <c r="AF1114" s="632"/>
      <c r="AG1114" s="632"/>
      <c r="AH1114" s="632"/>
      <c r="AI1114" s="632"/>
      <c r="AJ1114" s="602"/>
    </row>
    <row r="1115" spans="2:36" hidden="1" x14ac:dyDescent="0.25">
      <c r="B1115" s="602">
        <v>1107</v>
      </c>
      <c r="C1115" s="605" t="s">
        <v>7716</v>
      </c>
      <c r="D1115" s="602" t="s">
        <v>7717</v>
      </c>
      <c r="E1115" s="644" t="s">
        <v>7118</v>
      </c>
      <c r="F1115" s="642" t="s">
        <v>7646</v>
      </c>
      <c r="G1115" s="633"/>
      <c r="H1115" s="618"/>
      <c r="I1115" s="632"/>
      <c r="J1115" s="632"/>
      <c r="K1115" s="618"/>
      <c r="L1115" s="601"/>
      <c r="M1115" s="601"/>
      <c r="N1115" s="601"/>
      <c r="O1115" s="616"/>
      <c r="P1115" s="632"/>
      <c r="Q1115" s="632"/>
      <c r="R1115" s="632"/>
      <c r="S1115" s="632"/>
      <c r="T1115" s="632"/>
      <c r="U1115" s="632"/>
      <c r="V1115" s="632"/>
      <c r="W1115" s="632"/>
      <c r="X1115" s="632"/>
      <c r="Y1115" s="632"/>
      <c r="Z1115" s="632"/>
      <c r="AA1115" s="632"/>
      <c r="AB1115" s="632"/>
      <c r="AC1115" s="632"/>
      <c r="AD1115" s="632"/>
      <c r="AE1115" s="632"/>
      <c r="AF1115" s="632"/>
      <c r="AG1115" s="632"/>
      <c r="AH1115" s="632"/>
      <c r="AI1115" s="632"/>
      <c r="AJ1115" s="602"/>
    </row>
    <row r="1116" spans="2:36" hidden="1" x14ac:dyDescent="0.25">
      <c r="B1116" s="602">
        <v>1108</v>
      </c>
      <c r="C1116" s="605" t="s">
        <v>7718</v>
      </c>
      <c r="D1116" s="602" t="s">
        <v>7719</v>
      </c>
      <c r="E1116" s="644" t="s">
        <v>7119</v>
      </c>
      <c r="F1116" s="642" t="s">
        <v>7646</v>
      </c>
      <c r="G1116" s="633"/>
      <c r="H1116" s="618"/>
      <c r="I1116" s="632"/>
      <c r="J1116" s="632"/>
      <c r="K1116" s="618"/>
      <c r="L1116" s="601"/>
      <c r="M1116" s="601"/>
      <c r="N1116" s="601"/>
      <c r="O1116" s="616"/>
      <c r="P1116" s="632"/>
      <c r="Q1116" s="632"/>
      <c r="R1116" s="632"/>
      <c r="S1116" s="632"/>
      <c r="T1116" s="632"/>
      <c r="U1116" s="632"/>
      <c r="V1116" s="632"/>
      <c r="W1116" s="632"/>
      <c r="X1116" s="632"/>
      <c r="Y1116" s="632"/>
      <c r="Z1116" s="632"/>
      <c r="AA1116" s="632"/>
      <c r="AB1116" s="632"/>
      <c r="AC1116" s="632"/>
      <c r="AD1116" s="632"/>
      <c r="AE1116" s="632"/>
      <c r="AF1116" s="632"/>
      <c r="AG1116" s="632"/>
      <c r="AH1116" s="632"/>
      <c r="AI1116" s="632"/>
      <c r="AJ1116" s="602"/>
    </row>
    <row r="1117" spans="2:36" hidden="1" x14ac:dyDescent="0.25">
      <c r="B1117" s="602">
        <v>1109</v>
      </c>
      <c r="C1117" s="605" t="s">
        <v>7720</v>
      </c>
      <c r="D1117" s="602" t="s">
        <v>7721</v>
      </c>
      <c r="E1117" s="644" t="s">
        <v>7120</v>
      </c>
      <c r="F1117" s="642" t="s">
        <v>7646</v>
      </c>
      <c r="G1117" s="633"/>
      <c r="H1117" s="618"/>
      <c r="I1117" s="632"/>
      <c r="J1117" s="632"/>
      <c r="K1117" s="618"/>
      <c r="L1117" s="601"/>
      <c r="M1117" s="601"/>
      <c r="N1117" s="601"/>
      <c r="O1117" s="616"/>
      <c r="P1117" s="632"/>
      <c r="Q1117" s="632"/>
      <c r="R1117" s="632"/>
      <c r="S1117" s="632"/>
      <c r="T1117" s="632"/>
      <c r="U1117" s="632"/>
      <c r="V1117" s="632"/>
      <c r="W1117" s="632"/>
      <c r="X1117" s="632"/>
      <c r="Y1117" s="632"/>
      <c r="Z1117" s="632"/>
      <c r="AA1117" s="632"/>
      <c r="AB1117" s="632"/>
      <c r="AC1117" s="632"/>
      <c r="AD1117" s="632"/>
      <c r="AE1117" s="632"/>
      <c r="AF1117" s="632"/>
      <c r="AG1117" s="632"/>
      <c r="AH1117" s="632"/>
      <c r="AI1117" s="632"/>
      <c r="AJ1117" s="602"/>
    </row>
    <row r="1118" spans="2:36" hidden="1" x14ac:dyDescent="0.25">
      <c r="B1118" s="602">
        <v>1110</v>
      </c>
      <c r="C1118" s="605" t="s">
        <v>7722</v>
      </c>
      <c r="D1118" s="602" t="s">
        <v>7723</v>
      </c>
      <c r="E1118" s="644" t="s">
        <v>7121</v>
      </c>
      <c r="F1118" s="642" t="s">
        <v>7646</v>
      </c>
      <c r="G1118" s="633"/>
      <c r="H1118" s="618"/>
      <c r="I1118" s="632"/>
      <c r="J1118" s="632"/>
      <c r="K1118" s="618"/>
      <c r="L1118" s="601"/>
      <c r="M1118" s="601"/>
      <c r="N1118" s="601"/>
      <c r="O1118" s="616"/>
      <c r="P1118" s="632"/>
      <c r="Q1118" s="632"/>
      <c r="R1118" s="632"/>
      <c r="S1118" s="632"/>
      <c r="T1118" s="632"/>
      <c r="U1118" s="632"/>
      <c r="V1118" s="632"/>
      <c r="W1118" s="632"/>
      <c r="X1118" s="632"/>
      <c r="Y1118" s="632"/>
      <c r="Z1118" s="632"/>
      <c r="AA1118" s="632"/>
      <c r="AB1118" s="632"/>
      <c r="AC1118" s="632"/>
      <c r="AD1118" s="632"/>
      <c r="AE1118" s="632"/>
      <c r="AF1118" s="632"/>
      <c r="AG1118" s="632"/>
      <c r="AH1118" s="632"/>
      <c r="AI1118" s="632"/>
      <c r="AJ1118" s="602"/>
    </row>
    <row r="1119" spans="2:36" hidden="1" x14ac:dyDescent="0.25">
      <c r="B1119" s="602">
        <v>1111</v>
      </c>
      <c r="C1119" s="605" t="s">
        <v>7724</v>
      </c>
      <c r="D1119" s="602" t="s">
        <v>7725</v>
      </c>
      <c r="E1119" s="644" t="s">
        <v>7122</v>
      </c>
      <c r="F1119" s="642" t="s">
        <v>7646</v>
      </c>
      <c r="G1119" s="633"/>
      <c r="H1119" s="618"/>
      <c r="I1119" s="632"/>
      <c r="J1119" s="632"/>
      <c r="K1119" s="618"/>
      <c r="L1119" s="601"/>
      <c r="M1119" s="601"/>
      <c r="N1119" s="601"/>
      <c r="O1119" s="616"/>
      <c r="P1119" s="632"/>
      <c r="Q1119" s="632"/>
      <c r="R1119" s="632"/>
      <c r="S1119" s="632"/>
      <c r="T1119" s="632"/>
      <c r="U1119" s="632"/>
      <c r="V1119" s="632"/>
      <c r="W1119" s="632"/>
      <c r="X1119" s="632"/>
      <c r="Y1119" s="632"/>
      <c r="Z1119" s="632"/>
      <c r="AA1119" s="632"/>
      <c r="AB1119" s="632"/>
      <c r="AC1119" s="632"/>
      <c r="AD1119" s="632"/>
      <c r="AE1119" s="632"/>
      <c r="AF1119" s="632"/>
      <c r="AG1119" s="632"/>
      <c r="AH1119" s="632"/>
      <c r="AI1119" s="632"/>
      <c r="AJ1119" s="602"/>
    </row>
    <row r="1120" spans="2:36" ht="30" hidden="1" x14ac:dyDescent="0.25">
      <c r="B1120" s="602">
        <v>1112</v>
      </c>
      <c r="C1120" s="605" t="s">
        <v>7726</v>
      </c>
      <c r="D1120" s="602" t="s">
        <v>7727</v>
      </c>
      <c r="E1120" s="644" t="s">
        <v>7123</v>
      </c>
      <c r="F1120" s="642" t="s">
        <v>7646</v>
      </c>
      <c r="G1120" s="633"/>
      <c r="H1120" s="618"/>
      <c r="I1120" s="632"/>
      <c r="J1120" s="632"/>
      <c r="K1120" s="618"/>
      <c r="L1120" s="601"/>
      <c r="M1120" s="601"/>
      <c r="N1120" s="601"/>
      <c r="O1120" s="616"/>
      <c r="P1120" s="632"/>
      <c r="Q1120" s="632"/>
      <c r="R1120" s="632"/>
      <c r="S1120" s="632"/>
      <c r="T1120" s="632"/>
      <c r="U1120" s="632"/>
      <c r="V1120" s="632"/>
      <c r="W1120" s="632"/>
      <c r="X1120" s="632"/>
      <c r="Y1120" s="632"/>
      <c r="Z1120" s="632"/>
      <c r="AA1120" s="632"/>
      <c r="AB1120" s="632"/>
      <c r="AC1120" s="632"/>
      <c r="AD1120" s="632"/>
      <c r="AE1120" s="632"/>
      <c r="AF1120" s="632"/>
      <c r="AG1120" s="632"/>
      <c r="AH1120" s="632"/>
      <c r="AI1120" s="632"/>
      <c r="AJ1120" s="602"/>
    </row>
    <row r="1121" spans="2:36" hidden="1" x14ac:dyDescent="0.25">
      <c r="B1121" s="602">
        <v>1113</v>
      </c>
      <c r="C1121" s="605" t="s">
        <v>7538</v>
      </c>
      <c r="D1121" s="602"/>
      <c r="E1121" s="644" t="s">
        <v>7124</v>
      </c>
      <c r="F1121" s="642" t="s">
        <v>7646</v>
      </c>
      <c r="G1121" s="633"/>
      <c r="H1121" s="618"/>
      <c r="I1121" s="632"/>
      <c r="J1121" s="632"/>
      <c r="K1121" s="618"/>
      <c r="L1121" s="601"/>
      <c r="M1121" s="601"/>
      <c r="N1121" s="601"/>
      <c r="O1121" s="616"/>
      <c r="P1121" s="632"/>
      <c r="Q1121" s="632"/>
      <c r="R1121" s="632"/>
      <c r="S1121" s="632"/>
      <c r="T1121" s="632"/>
      <c r="U1121" s="632"/>
      <c r="V1121" s="632"/>
      <c r="W1121" s="632"/>
      <c r="X1121" s="632"/>
      <c r="Y1121" s="632"/>
      <c r="Z1121" s="632"/>
      <c r="AA1121" s="632"/>
      <c r="AB1121" s="632"/>
      <c r="AC1121" s="632"/>
      <c r="AD1121" s="632"/>
      <c r="AE1121" s="632"/>
      <c r="AF1121" s="632"/>
      <c r="AG1121" s="632"/>
      <c r="AH1121" s="632"/>
      <c r="AI1121" s="632"/>
      <c r="AJ1121" s="602"/>
    </row>
    <row r="1122" spans="2:36" hidden="1" x14ac:dyDescent="0.25">
      <c r="B1122" s="602">
        <v>1114</v>
      </c>
      <c r="C1122" s="605" t="s">
        <v>7539</v>
      </c>
      <c r="D1122" s="602"/>
      <c r="E1122" s="644" t="s">
        <v>7125</v>
      </c>
      <c r="F1122" s="642" t="s">
        <v>7646</v>
      </c>
      <c r="G1122" s="633"/>
      <c r="H1122" s="618"/>
      <c r="I1122" s="632"/>
      <c r="J1122" s="632"/>
      <c r="K1122" s="618"/>
      <c r="L1122" s="601"/>
      <c r="M1122" s="601"/>
      <c r="N1122" s="601"/>
      <c r="O1122" s="616"/>
      <c r="P1122" s="632"/>
      <c r="Q1122" s="632"/>
      <c r="R1122" s="632"/>
      <c r="S1122" s="632"/>
      <c r="T1122" s="632"/>
      <c r="U1122" s="632"/>
      <c r="V1122" s="632"/>
      <c r="W1122" s="632"/>
      <c r="X1122" s="632"/>
      <c r="Y1122" s="632"/>
      <c r="Z1122" s="632"/>
      <c r="AA1122" s="632"/>
      <c r="AB1122" s="632"/>
      <c r="AC1122" s="632"/>
      <c r="AD1122" s="632"/>
      <c r="AE1122" s="632"/>
      <c r="AF1122" s="632"/>
      <c r="AG1122" s="632"/>
      <c r="AH1122" s="632"/>
      <c r="AI1122" s="632"/>
      <c r="AJ1122" s="602"/>
    </row>
    <row r="1123" spans="2:36" hidden="1" x14ac:dyDescent="0.25">
      <c r="B1123" s="602">
        <v>1115</v>
      </c>
      <c r="C1123" s="605" t="s">
        <v>7540</v>
      </c>
      <c r="D1123" s="602"/>
      <c r="E1123" s="644" t="s">
        <v>7126</v>
      </c>
      <c r="F1123" s="642" t="s">
        <v>7646</v>
      </c>
      <c r="G1123" s="633"/>
      <c r="H1123" s="618"/>
      <c r="I1123" s="632"/>
      <c r="J1123" s="632"/>
      <c r="K1123" s="618"/>
      <c r="L1123" s="601"/>
      <c r="M1123" s="601"/>
      <c r="N1123" s="601"/>
      <c r="O1123" s="616"/>
      <c r="P1123" s="632"/>
      <c r="Q1123" s="632"/>
      <c r="R1123" s="632"/>
      <c r="S1123" s="632"/>
      <c r="T1123" s="632"/>
      <c r="U1123" s="632"/>
      <c r="V1123" s="632"/>
      <c r="W1123" s="632"/>
      <c r="X1123" s="632"/>
      <c r="Y1123" s="632"/>
      <c r="Z1123" s="632"/>
      <c r="AA1123" s="632"/>
      <c r="AB1123" s="632"/>
      <c r="AC1123" s="632"/>
      <c r="AD1123" s="632"/>
      <c r="AE1123" s="632"/>
      <c r="AF1123" s="632"/>
      <c r="AG1123" s="632"/>
      <c r="AH1123" s="632"/>
      <c r="AI1123" s="632"/>
      <c r="AJ1123" s="602"/>
    </row>
    <row r="1124" spans="2:36" hidden="1" x14ac:dyDescent="0.25">
      <c r="B1124" s="602">
        <v>1116</v>
      </c>
      <c r="C1124" s="605" t="s">
        <v>7541</v>
      </c>
      <c r="D1124" s="602"/>
      <c r="E1124" s="644" t="s">
        <v>7127</v>
      </c>
      <c r="F1124" s="642" t="s">
        <v>7646</v>
      </c>
      <c r="G1124" s="633"/>
      <c r="H1124" s="618"/>
      <c r="I1124" s="632"/>
      <c r="J1124" s="632"/>
      <c r="K1124" s="618"/>
      <c r="L1124" s="601"/>
      <c r="M1124" s="601"/>
      <c r="N1124" s="601"/>
      <c r="O1124" s="616"/>
      <c r="P1124" s="632"/>
      <c r="Q1124" s="632"/>
      <c r="R1124" s="632"/>
      <c r="S1124" s="632"/>
      <c r="T1124" s="632"/>
      <c r="U1124" s="632"/>
      <c r="V1124" s="632"/>
      <c r="W1124" s="632"/>
      <c r="X1124" s="632"/>
      <c r="Y1124" s="632"/>
      <c r="Z1124" s="632"/>
      <c r="AA1124" s="632"/>
      <c r="AB1124" s="632"/>
      <c r="AC1124" s="632"/>
      <c r="AD1124" s="632"/>
      <c r="AE1124" s="632"/>
      <c r="AF1124" s="632"/>
      <c r="AG1124" s="632"/>
      <c r="AH1124" s="632"/>
      <c r="AI1124" s="632"/>
      <c r="AJ1124" s="602"/>
    </row>
    <row r="1125" spans="2:36" hidden="1" x14ac:dyDescent="0.25">
      <c r="B1125" s="602">
        <v>1117</v>
      </c>
      <c r="C1125" s="605" t="s">
        <v>7542</v>
      </c>
      <c r="D1125" s="602"/>
      <c r="E1125" s="644" t="s">
        <v>7128</v>
      </c>
      <c r="F1125" s="642" t="s">
        <v>7646</v>
      </c>
      <c r="G1125" s="633"/>
      <c r="H1125" s="618"/>
      <c r="I1125" s="632"/>
      <c r="J1125" s="632"/>
      <c r="K1125" s="618"/>
      <c r="L1125" s="601"/>
      <c r="M1125" s="601"/>
      <c r="N1125" s="601"/>
      <c r="O1125" s="616"/>
      <c r="P1125" s="632"/>
      <c r="Q1125" s="632"/>
      <c r="R1125" s="632"/>
      <c r="S1125" s="632"/>
      <c r="T1125" s="632"/>
      <c r="U1125" s="632"/>
      <c r="V1125" s="632"/>
      <c r="W1125" s="632"/>
      <c r="X1125" s="632"/>
      <c r="Y1125" s="632"/>
      <c r="Z1125" s="632"/>
      <c r="AA1125" s="632"/>
      <c r="AB1125" s="632"/>
      <c r="AC1125" s="632"/>
      <c r="AD1125" s="632"/>
      <c r="AE1125" s="632"/>
      <c r="AF1125" s="632"/>
      <c r="AG1125" s="632"/>
      <c r="AH1125" s="632"/>
      <c r="AI1125" s="632"/>
      <c r="AJ1125" s="602"/>
    </row>
    <row r="1126" spans="2:36" hidden="1" x14ac:dyDescent="0.25">
      <c r="B1126" s="602">
        <v>1118</v>
      </c>
      <c r="C1126" s="605" t="s">
        <v>7543</v>
      </c>
      <c r="D1126" s="602"/>
      <c r="E1126" s="644" t="s">
        <v>7129</v>
      </c>
      <c r="F1126" s="642" t="s">
        <v>7646</v>
      </c>
      <c r="G1126" s="633"/>
      <c r="H1126" s="618"/>
      <c r="I1126" s="632"/>
      <c r="J1126" s="632"/>
      <c r="K1126" s="618"/>
      <c r="L1126" s="601"/>
      <c r="M1126" s="601"/>
      <c r="N1126" s="601"/>
      <c r="O1126" s="616"/>
      <c r="P1126" s="632"/>
      <c r="Q1126" s="632"/>
      <c r="R1126" s="632"/>
      <c r="S1126" s="632"/>
      <c r="T1126" s="632"/>
      <c r="U1126" s="632"/>
      <c r="V1126" s="632"/>
      <c r="W1126" s="632"/>
      <c r="X1126" s="632"/>
      <c r="Y1126" s="632"/>
      <c r="Z1126" s="632"/>
      <c r="AA1126" s="632"/>
      <c r="AB1126" s="632"/>
      <c r="AC1126" s="632"/>
      <c r="AD1126" s="632"/>
      <c r="AE1126" s="632"/>
      <c r="AF1126" s="632"/>
      <c r="AG1126" s="632"/>
      <c r="AH1126" s="632"/>
      <c r="AI1126" s="632"/>
      <c r="AJ1126" s="602"/>
    </row>
    <row r="1127" spans="2:36" hidden="1" x14ac:dyDescent="0.25">
      <c r="B1127" s="602">
        <v>1119</v>
      </c>
      <c r="C1127" s="605" t="s">
        <v>7544</v>
      </c>
      <c r="D1127" s="602"/>
      <c r="E1127" s="644" t="s">
        <v>7130</v>
      </c>
      <c r="F1127" s="642" t="s">
        <v>7646</v>
      </c>
      <c r="G1127" s="633"/>
      <c r="H1127" s="618"/>
      <c r="I1127" s="632"/>
      <c r="J1127" s="632"/>
      <c r="K1127" s="618"/>
      <c r="L1127" s="601"/>
      <c r="M1127" s="601"/>
      <c r="N1127" s="601"/>
      <c r="O1127" s="616"/>
      <c r="P1127" s="632"/>
      <c r="Q1127" s="632"/>
      <c r="R1127" s="632"/>
      <c r="S1127" s="632"/>
      <c r="T1127" s="632"/>
      <c r="U1127" s="632"/>
      <c r="V1127" s="632"/>
      <c r="W1127" s="632"/>
      <c r="X1127" s="632"/>
      <c r="Y1127" s="632"/>
      <c r="Z1127" s="632"/>
      <c r="AA1127" s="632"/>
      <c r="AB1127" s="632"/>
      <c r="AC1127" s="632"/>
      <c r="AD1127" s="632"/>
      <c r="AE1127" s="632"/>
      <c r="AF1127" s="632"/>
      <c r="AG1127" s="632"/>
      <c r="AH1127" s="632"/>
      <c r="AI1127" s="632"/>
      <c r="AJ1127" s="602"/>
    </row>
    <row r="1128" spans="2:36" hidden="1" x14ac:dyDescent="0.25">
      <c r="B1128" s="602">
        <v>1120</v>
      </c>
      <c r="C1128" s="605" t="s">
        <v>7545</v>
      </c>
      <c r="D1128" s="602"/>
      <c r="E1128" s="644" t="s">
        <v>7131</v>
      </c>
      <c r="F1128" s="642" t="s">
        <v>7646</v>
      </c>
      <c r="G1128" s="633"/>
      <c r="H1128" s="618"/>
      <c r="I1128" s="632"/>
      <c r="J1128" s="632"/>
      <c r="K1128" s="618"/>
      <c r="L1128" s="601"/>
      <c r="M1128" s="601"/>
      <c r="N1128" s="601"/>
      <c r="O1128" s="616"/>
      <c r="P1128" s="632"/>
      <c r="Q1128" s="632"/>
      <c r="R1128" s="632"/>
      <c r="S1128" s="632"/>
      <c r="T1128" s="632"/>
      <c r="U1128" s="632"/>
      <c r="V1128" s="632"/>
      <c r="W1128" s="632"/>
      <c r="X1128" s="632"/>
      <c r="Y1128" s="632"/>
      <c r="Z1128" s="632"/>
      <c r="AA1128" s="632"/>
      <c r="AB1128" s="632"/>
      <c r="AC1128" s="632"/>
      <c r="AD1128" s="632"/>
      <c r="AE1128" s="632"/>
      <c r="AF1128" s="632"/>
      <c r="AG1128" s="632"/>
      <c r="AH1128" s="632"/>
      <c r="AI1128" s="632"/>
      <c r="AJ1128" s="602"/>
    </row>
    <row r="1129" spans="2:36" hidden="1" x14ac:dyDescent="0.25">
      <c r="B1129" s="602">
        <v>1121</v>
      </c>
      <c r="C1129" s="605" t="s">
        <v>7546</v>
      </c>
      <c r="D1129" s="602"/>
      <c r="E1129" s="644" t="s">
        <v>7132</v>
      </c>
      <c r="F1129" s="642" t="s">
        <v>7646</v>
      </c>
      <c r="G1129" s="633"/>
      <c r="H1129" s="618"/>
      <c r="I1129" s="632"/>
      <c r="J1129" s="632"/>
      <c r="K1129" s="618"/>
      <c r="L1129" s="601"/>
      <c r="M1129" s="601"/>
      <c r="N1129" s="601"/>
      <c r="O1129" s="616"/>
      <c r="P1129" s="632"/>
      <c r="Q1129" s="632"/>
      <c r="R1129" s="632"/>
      <c r="S1129" s="632"/>
      <c r="T1129" s="632"/>
      <c r="U1129" s="632"/>
      <c r="V1129" s="632"/>
      <c r="W1129" s="632"/>
      <c r="X1129" s="632"/>
      <c r="Y1129" s="632"/>
      <c r="Z1129" s="632"/>
      <c r="AA1129" s="632"/>
      <c r="AB1129" s="632"/>
      <c r="AC1129" s="632"/>
      <c r="AD1129" s="632"/>
      <c r="AE1129" s="632"/>
      <c r="AF1129" s="632"/>
      <c r="AG1129" s="632"/>
      <c r="AH1129" s="632"/>
      <c r="AI1129" s="632"/>
      <c r="AJ1129" s="602"/>
    </row>
    <row r="1130" spans="2:36" hidden="1" x14ac:dyDescent="0.25">
      <c r="B1130" s="602">
        <v>1122</v>
      </c>
      <c r="C1130" s="605" t="s">
        <v>7547</v>
      </c>
      <c r="D1130" s="602"/>
      <c r="E1130" s="644" t="s">
        <v>7133</v>
      </c>
      <c r="F1130" s="642" t="s">
        <v>7646</v>
      </c>
      <c r="G1130" s="633"/>
      <c r="H1130" s="618"/>
      <c r="I1130" s="632"/>
      <c r="J1130" s="632"/>
      <c r="K1130" s="618"/>
      <c r="L1130" s="601"/>
      <c r="M1130" s="601"/>
      <c r="N1130" s="601"/>
      <c r="O1130" s="616"/>
      <c r="P1130" s="632"/>
      <c r="Q1130" s="632"/>
      <c r="R1130" s="632"/>
      <c r="S1130" s="632"/>
      <c r="T1130" s="632"/>
      <c r="U1130" s="632"/>
      <c r="V1130" s="632"/>
      <c r="W1130" s="632"/>
      <c r="X1130" s="632"/>
      <c r="Y1130" s="632"/>
      <c r="Z1130" s="632"/>
      <c r="AA1130" s="632"/>
      <c r="AB1130" s="632"/>
      <c r="AC1130" s="632"/>
      <c r="AD1130" s="632"/>
      <c r="AE1130" s="632"/>
      <c r="AF1130" s="632"/>
      <c r="AG1130" s="632"/>
      <c r="AH1130" s="632"/>
      <c r="AI1130" s="632"/>
      <c r="AJ1130" s="602"/>
    </row>
    <row r="1131" spans="2:36" hidden="1" x14ac:dyDescent="0.25">
      <c r="B1131" s="602">
        <v>1123</v>
      </c>
      <c r="C1131" s="605" t="s">
        <v>7548</v>
      </c>
      <c r="D1131" s="602"/>
      <c r="E1131" s="644" t="s">
        <v>7134</v>
      </c>
      <c r="F1131" s="642" t="s">
        <v>7646</v>
      </c>
      <c r="G1131" s="633"/>
      <c r="H1131" s="618"/>
      <c r="I1131" s="632"/>
      <c r="J1131" s="632"/>
      <c r="K1131" s="618"/>
      <c r="L1131" s="601"/>
      <c r="M1131" s="601"/>
      <c r="N1131" s="601"/>
      <c r="O1131" s="616"/>
      <c r="P1131" s="632"/>
      <c r="Q1131" s="632"/>
      <c r="R1131" s="632"/>
      <c r="S1131" s="632"/>
      <c r="T1131" s="632"/>
      <c r="U1131" s="632"/>
      <c r="V1131" s="632"/>
      <c r="W1131" s="632"/>
      <c r="X1131" s="632"/>
      <c r="Y1131" s="632"/>
      <c r="Z1131" s="632"/>
      <c r="AA1131" s="632"/>
      <c r="AB1131" s="632"/>
      <c r="AC1131" s="632"/>
      <c r="AD1131" s="632"/>
      <c r="AE1131" s="632"/>
      <c r="AF1131" s="632"/>
      <c r="AG1131" s="632"/>
      <c r="AH1131" s="632"/>
      <c r="AI1131" s="632"/>
      <c r="AJ1131" s="602"/>
    </row>
    <row r="1132" spans="2:36" hidden="1" x14ac:dyDescent="0.25">
      <c r="B1132" s="602">
        <v>1124</v>
      </c>
      <c r="C1132" s="605" t="s">
        <v>7549</v>
      </c>
      <c r="D1132" s="602"/>
      <c r="E1132" s="644" t="s">
        <v>7135</v>
      </c>
      <c r="F1132" s="642" t="s">
        <v>7646</v>
      </c>
      <c r="G1132" s="633"/>
      <c r="H1132" s="618"/>
      <c r="I1132" s="632"/>
      <c r="J1132" s="632"/>
      <c r="K1132" s="618"/>
      <c r="L1132" s="601"/>
      <c r="M1132" s="601"/>
      <c r="N1132" s="601"/>
      <c r="O1132" s="616"/>
      <c r="P1132" s="632"/>
      <c r="Q1132" s="632"/>
      <c r="R1132" s="632"/>
      <c r="S1132" s="632"/>
      <c r="T1132" s="632"/>
      <c r="U1132" s="632"/>
      <c r="V1132" s="632"/>
      <c r="W1132" s="632"/>
      <c r="X1132" s="632"/>
      <c r="Y1132" s="632"/>
      <c r="Z1132" s="632"/>
      <c r="AA1132" s="632"/>
      <c r="AB1132" s="632"/>
      <c r="AC1132" s="632"/>
      <c r="AD1132" s="632"/>
      <c r="AE1132" s="632"/>
      <c r="AF1132" s="632"/>
      <c r="AG1132" s="632"/>
      <c r="AH1132" s="632"/>
      <c r="AI1132" s="632"/>
      <c r="AJ1132" s="602"/>
    </row>
    <row r="1133" spans="2:36" hidden="1" x14ac:dyDescent="0.25">
      <c r="B1133" s="602">
        <v>1125</v>
      </c>
      <c r="C1133" s="605" t="s">
        <v>7550</v>
      </c>
      <c r="D1133" s="602"/>
      <c r="E1133" s="644" t="s">
        <v>7136</v>
      </c>
      <c r="F1133" s="642" t="s">
        <v>7646</v>
      </c>
      <c r="G1133" s="633"/>
      <c r="H1133" s="618"/>
      <c r="I1133" s="632"/>
      <c r="J1133" s="632"/>
      <c r="K1133" s="618"/>
      <c r="L1133" s="601"/>
      <c r="M1133" s="601"/>
      <c r="N1133" s="601"/>
      <c r="O1133" s="616"/>
      <c r="P1133" s="632"/>
      <c r="Q1133" s="632"/>
      <c r="R1133" s="632"/>
      <c r="S1133" s="632"/>
      <c r="T1133" s="632"/>
      <c r="U1133" s="632"/>
      <c r="V1133" s="632"/>
      <c r="W1133" s="632"/>
      <c r="X1133" s="632"/>
      <c r="Y1133" s="632"/>
      <c r="Z1133" s="632"/>
      <c r="AA1133" s="632"/>
      <c r="AB1133" s="632"/>
      <c r="AC1133" s="632"/>
      <c r="AD1133" s="632"/>
      <c r="AE1133" s="632"/>
      <c r="AF1133" s="632"/>
      <c r="AG1133" s="632"/>
      <c r="AH1133" s="632"/>
      <c r="AI1133" s="632"/>
      <c r="AJ1133" s="602"/>
    </row>
    <row r="1134" spans="2:36" hidden="1" x14ac:dyDescent="0.25">
      <c r="B1134" s="602">
        <v>1126</v>
      </c>
      <c r="C1134" s="605" t="s">
        <v>7551</v>
      </c>
      <c r="D1134" s="602"/>
      <c r="E1134" s="645" t="s">
        <v>7137</v>
      </c>
      <c r="F1134" s="642" t="s">
        <v>7646</v>
      </c>
      <c r="G1134" s="633"/>
      <c r="H1134" s="618"/>
      <c r="I1134" s="632"/>
      <c r="J1134" s="632"/>
      <c r="K1134" s="618"/>
      <c r="L1134" s="601"/>
      <c r="M1134" s="601"/>
      <c r="N1134" s="601"/>
      <c r="O1134" s="616"/>
      <c r="P1134" s="632"/>
      <c r="Q1134" s="632"/>
      <c r="R1134" s="632"/>
      <c r="S1134" s="632"/>
      <c r="T1134" s="632"/>
      <c r="U1134" s="632"/>
      <c r="V1134" s="632"/>
      <c r="W1134" s="632"/>
      <c r="X1134" s="632"/>
      <c r="Y1134" s="632"/>
      <c r="Z1134" s="632"/>
      <c r="AA1134" s="632"/>
      <c r="AB1134" s="632"/>
      <c r="AC1134" s="632"/>
      <c r="AD1134" s="632"/>
      <c r="AE1134" s="632"/>
      <c r="AF1134" s="632"/>
      <c r="AG1134" s="632"/>
      <c r="AH1134" s="632"/>
      <c r="AI1134" s="632"/>
      <c r="AJ1134" s="602"/>
    </row>
    <row r="1135" spans="2:36" ht="30" hidden="1" x14ac:dyDescent="0.25">
      <c r="B1135" s="602">
        <v>1127</v>
      </c>
      <c r="C1135" s="605" t="s">
        <v>7552</v>
      </c>
      <c r="D1135" s="602"/>
      <c r="E1135" s="645" t="s">
        <v>7138</v>
      </c>
      <c r="F1135" s="642" t="s">
        <v>7646</v>
      </c>
      <c r="G1135" s="633"/>
      <c r="H1135" s="618"/>
      <c r="I1135" s="632"/>
      <c r="J1135" s="632"/>
      <c r="K1135" s="618"/>
      <c r="L1135" s="601"/>
      <c r="M1135" s="601"/>
      <c r="N1135" s="601"/>
      <c r="O1135" s="616"/>
      <c r="P1135" s="632"/>
      <c r="Q1135" s="632"/>
      <c r="R1135" s="632"/>
      <c r="S1135" s="632"/>
      <c r="T1135" s="632"/>
      <c r="U1135" s="632"/>
      <c r="V1135" s="632"/>
      <c r="W1135" s="632"/>
      <c r="X1135" s="632"/>
      <c r="Y1135" s="632"/>
      <c r="Z1135" s="632"/>
      <c r="AA1135" s="632"/>
      <c r="AB1135" s="632"/>
      <c r="AC1135" s="632"/>
      <c r="AD1135" s="632"/>
      <c r="AE1135" s="632"/>
      <c r="AF1135" s="632"/>
      <c r="AG1135" s="632"/>
      <c r="AH1135" s="632"/>
      <c r="AI1135" s="632"/>
      <c r="AJ1135" s="602"/>
    </row>
    <row r="1136" spans="2:36" hidden="1" x14ac:dyDescent="0.25">
      <c r="B1136" s="602">
        <v>1128</v>
      </c>
      <c r="C1136" s="605" t="s">
        <v>7553</v>
      </c>
      <c r="D1136" s="602"/>
      <c r="E1136" s="645" t="s">
        <v>7139</v>
      </c>
      <c r="F1136" s="642" t="s">
        <v>7646</v>
      </c>
      <c r="G1136" s="633"/>
      <c r="H1136" s="618"/>
      <c r="I1136" s="632"/>
      <c r="J1136" s="632"/>
      <c r="K1136" s="618"/>
      <c r="L1136" s="601"/>
      <c r="M1136" s="601"/>
      <c r="N1136" s="601"/>
      <c r="O1136" s="616"/>
      <c r="P1136" s="632"/>
      <c r="Q1136" s="632"/>
      <c r="R1136" s="632"/>
      <c r="S1136" s="632"/>
      <c r="T1136" s="632"/>
      <c r="U1136" s="632"/>
      <c r="V1136" s="632"/>
      <c r="W1136" s="632"/>
      <c r="X1136" s="632"/>
      <c r="Y1136" s="632"/>
      <c r="Z1136" s="632"/>
      <c r="AA1136" s="632"/>
      <c r="AB1136" s="632"/>
      <c r="AC1136" s="632"/>
      <c r="AD1136" s="632"/>
      <c r="AE1136" s="632"/>
      <c r="AF1136" s="632"/>
      <c r="AG1136" s="632"/>
      <c r="AH1136" s="632"/>
      <c r="AI1136" s="632"/>
      <c r="AJ1136" s="602"/>
    </row>
    <row r="1137" spans="2:36" hidden="1" x14ac:dyDescent="0.25">
      <c r="B1137" s="602">
        <v>1129</v>
      </c>
      <c r="C1137" s="605" t="s">
        <v>7554</v>
      </c>
      <c r="D1137" s="602"/>
      <c r="E1137" s="645" t="s">
        <v>7140</v>
      </c>
      <c r="F1137" s="642" t="s">
        <v>7646</v>
      </c>
      <c r="G1137" s="633"/>
      <c r="H1137" s="618"/>
      <c r="I1137" s="632"/>
      <c r="J1137" s="632"/>
      <c r="K1137" s="618"/>
      <c r="L1137" s="601"/>
      <c r="M1137" s="601"/>
      <c r="N1137" s="601"/>
      <c r="O1137" s="616"/>
      <c r="P1137" s="632"/>
      <c r="Q1137" s="632"/>
      <c r="R1137" s="632"/>
      <c r="S1137" s="632"/>
      <c r="T1137" s="632"/>
      <c r="U1137" s="632"/>
      <c r="V1137" s="632"/>
      <c r="W1137" s="632"/>
      <c r="X1137" s="632"/>
      <c r="Y1137" s="632"/>
      <c r="Z1137" s="632"/>
      <c r="AA1137" s="632"/>
      <c r="AB1137" s="632"/>
      <c r="AC1137" s="632"/>
      <c r="AD1137" s="632"/>
      <c r="AE1137" s="632"/>
      <c r="AF1137" s="632"/>
      <c r="AG1137" s="632"/>
      <c r="AH1137" s="632"/>
      <c r="AI1137" s="632"/>
      <c r="AJ1137" s="602"/>
    </row>
    <row r="1138" spans="2:36" ht="45" hidden="1" x14ac:dyDescent="0.25">
      <c r="B1138" s="602">
        <v>1130</v>
      </c>
      <c r="C1138" s="605" t="s">
        <v>7555</v>
      </c>
      <c r="D1138" s="602"/>
      <c r="E1138" s="644" t="s">
        <v>7144</v>
      </c>
      <c r="F1138" s="642" t="s">
        <v>7646</v>
      </c>
      <c r="G1138" s="633"/>
      <c r="H1138" s="618"/>
      <c r="I1138" s="632"/>
      <c r="J1138" s="632"/>
      <c r="K1138" s="618"/>
      <c r="L1138" s="601"/>
      <c r="M1138" s="601"/>
      <c r="N1138" s="601"/>
      <c r="O1138" s="616"/>
      <c r="P1138" s="632"/>
      <c r="Q1138" s="632"/>
      <c r="R1138" s="632"/>
      <c r="S1138" s="632"/>
      <c r="T1138" s="632"/>
      <c r="U1138" s="632"/>
      <c r="V1138" s="632"/>
      <c r="W1138" s="632"/>
      <c r="X1138" s="632"/>
      <c r="Y1138" s="632"/>
      <c r="Z1138" s="632"/>
      <c r="AA1138" s="632"/>
      <c r="AB1138" s="632"/>
      <c r="AC1138" s="632"/>
      <c r="AD1138" s="632"/>
      <c r="AE1138" s="632"/>
      <c r="AF1138" s="632"/>
      <c r="AG1138" s="632"/>
      <c r="AH1138" s="632"/>
      <c r="AI1138" s="632"/>
      <c r="AJ1138" s="602"/>
    </row>
    <row r="1139" spans="2:36" ht="45" hidden="1" x14ac:dyDescent="0.25">
      <c r="B1139" s="602">
        <v>1131</v>
      </c>
      <c r="C1139" s="605" t="s">
        <v>7556</v>
      </c>
      <c r="D1139" s="602"/>
      <c r="E1139" s="644" t="s">
        <v>7145</v>
      </c>
      <c r="F1139" s="642" t="s">
        <v>7646</v>
      </c>
      <c r="G1139" s="633"/>
      <c r="H1139" s="618"/>
      <c r="I1139" s="632"/>
      <c r="J1139" s="632"/>
      <c r="K1139" s="618"/>
      <c r="L1139" s="601"/>
      <c r="M1139" s="601"/>
      <c r="N1139" s="601"/>
      <c r="O1139" s="616"/>
      <c r="P1139" s="632"/>
      <c r="Q1139" s="632"/>
      <c r="R1139" s="632"/>
      <c r="S1139" s="632"/>
      <c r="T1139" s="632"/>
      <c r="U1139" s="632"/>
      <c r="V1139" s="632"/>
      <c r="W1139" s="632"/>
      <c r="X1139" s="632"/>
      <c r="Y1139" s="632"/>
      <c r="Z1139" s="632"/>
      <c r="AA1139" s="632"/>
      <c r="AB1139" s="632"/>
      <c r="AC1139" s="632"/>
      <c r="AD1139" s="632"/>
      <c r="AE1139" s="632"/>
      <c r="AF1139" s="632"/>
      <c r="AG1139" s="632"/>
      <c r="AH1139" s="632"/>
      <c r="AI1139" s="632"/>
      <c r="AJ1139" s="602"/>
    </row>
    <row r="1140" spans="2:36" ht="45" hidden="1" x14ac:dyDescent="0.25">
      <c r="B1140" s="602">
        <v>1132</v>
      </c>
      <c r="C1140" s="605" t="s">
        <v>7557</v>
      </c>
      <c r="D1140" s="602"/>
      <c r="E1140" s="644" t="s">
        <v>7146</v>
      </c>
      <c r="F1140" s="642" t="s">
        <v>7646</v>
      </c>
      <c r="G1140" s="633"/>
      <c r="H1140" s="618"/>
      <c r="I1140" s="632"/>
      <c r="J1140" s="632"/>
      <c r="K1140" s="618"/>
      <c r="L1140" s="601"/>
      <c r="M1140" s="601"/>
      <c r="N1140" s="601"/>
      <c r="O1140" s="616"/>
      <c r="P1140" s="632"/>
      <c r="Q1140" s="632"/>
      <c r="R1140" s="632"/>
      <c r="S1140" s="632"/>
      <c r="T1140" s="632"/>
      <c r="U1140" s="632"/>
      <c r="V1140" s="632"/>
      <c r="W1140" s="632"/>
      <c r="X1140" s="632"/>
      <c r="Y1140" s="632"/>
      <c r="Z1140" s="632"/>
      <c r="AA1140" s="632"/>
      <c r="AB1140" s="632"/>
      <c r="AC1140" s="632"/>
      <c r="AD1140" s="632"/>
      <c r="AE1140" s="632"/>
      <c r="AF1140" s="632"/>
      <c r="AG1140" s="632"/>
      <c r="AH1140" s="632"/>
      <c r="AI1140" s="632"/>
      <c r="AJ1140" s="602"/>
    </row>
    <row r="1141" spans="2:36" ht="30" hidden="1" x14ac:dyDescent="0.25">
      <c r="B1141" s="602">
        <v>1133</v>
      </c>
      <c r="C1141" s="605" t="s">
        <v>7558</v>
      </c>
      <c r="D1141" s="602"/>
      <c r="E1141" s="644" t="s">
        <v>7147</v>
      </c>
      <c r="F1141" s="642" t="s">
        <v>7646</v>
      </c>
      <c r="G1141" s="633"/>
      <c r="H1141" s="618"/>
      <c r="I1141" s="632"/>
      <c r="J1141" s="632"/>
      <c r="K1141" s="618"/>
      <c r="L1141" s="601"/>
      <c r="M1141" s="601"/>
      <c r="N1141" s="601"/>
      <c r="O1141" s="616"/>
      <c r="P1141" s="632"/>
      <c r="Q1141" s="632"/>
      <c r="R1141" s="632"/>
      <c r="S1141" s="632"/>
      <c r="T1141" s="632"/>
      <c r="U1141" s="632"/>
      <c r="V1141" s="632"/>
      <c r="W1141" s="632"/>
      <c r="X1141" s="632"/>
      <c r="Y1141" s="632"/>
      <c r="Z1141" s="632"/>
      <c r="AA1141" s="632"/>
      <c r="AB1141" s="632"/>
      <c r="AC1141" s="632"/>
      <c r="AD1141" s="632"/>
      <c r="AE1141" s="632"/>
      <c r="AF1141" s="632"/>
      <c r="AG1141" s="632"/>
      <c r="AH1141" s="632"/>
      <c r="AI1141" s="632"/>
      <c r="AJ1141" s="602"/>
    </row>
    <row r="1142" spans="2:36" ht="45" hidden="1" x14ac:dyDescent="0.25">
      <c r="B1142" s="602">
        <v>1134</v>
      </c>
      <c r="C1142" s="605" t="s">
        <v>7559</v>
      </c>
      <c r="D1142" s="602"/>
      <c r="E1142" s="644" t="s">
        <v>7148</v>
      </c>
      <c r="F1142" s="642" t="s">
        <v>7646</v>
      </c>
      <c r="G1142" s="633"/>
      <c r="H1142" s="618"/>
      <c r="I1142" s="632"/>
      <c r="J1142" s="632"/>
      <c r="K1142" s="618"/>
      <c r="L1142" s="601"/>
      <c r="M1142" s="601"/>
      <c r="N1142" s="601"/>
      <c r="O1142" s="616"/>
      <c r="P1142" s="632"/>
      <c r="Q1142" s="632"/>
      <c r="R1142" s="632"/>
      <c r="S1142" s="632"/>
      <c r="T1142" s="632"/>
      <c r="U1142" s="632"/>
      <c r="V1142" s="632"/>
      <c r="W1142" s="632"/>
      <c r="X1142" s="632"/>
      <c r="Y1142" s="632"/>
      <c r="Z1142" s="632"/>
      <c r="AA1142" s="632"/>
      <c r="AB1142" s="632"/>
      <c r="AC1142" s="632"/>
      <c r="AD1142" s="632"/>
      <c r="AE1142" s="632"/>
      <c r="AF1142" s="632"/>
      <c r="AG1142" s="632"/>
      <c r="AH1142" s="632"/>
      <c r="AI1142" s="632"/>
      <c r="AJ1142" s="602"/>
    </row>
    <row r="1143" spans="2:36" ht="45" hidden="1" x14ac:dyDescent="0.25">
      <c r="B1143" s="602">
        <v>1135</v>
      </c>
      <c r="C1143" s="605" t="s">
        <v>7560</v>
      </c>
      <c r="D1143" s="602"/>
      <c r="E1143" s="644" t="s">
        <v>7149</v>
      </c>
      <c r="F1143" s="642" t="s">
        <v>7646</v>
      </c>
      <c r="G1143" s="633"/>
      <c r="H1143" s="618"/>
      <c r="I1143" s="632"/>
      <c r="J1143" s="632"/>
      <c r="K1143" s="618"/>
      <c r="L1143" s="601"/>
      <c r="M1143" s="601"/>
      <c r="N1143" s="601"/>
      <c r="O1143" s="616"/>
      <c r="P1143" s="632"/>
      <c r="Q1143" s="632"/>
      <c r="R1143" s="632"/>
      <c r="S1143" s="632"/>
      <c r="T1143" s="632"/>
      <c r="U1143" s="632"/>
      <c r="V1143" s="632"/>
      <c r="W1143" s="632"/>
      <c r="X1143" s="632"/>
      <c r="Y1143" s="632"/>
      <c r="Z1143" s="632"/>
      <c r="AA1143" s="632"/>
      <c r="AB1143" s="632"/>
      <c r="AC1143" s="632"/>
      <c r="AD1143" s="632"/>
      <c r="AE1143" s="632"/>
      <c r="AF1143" s="632"/>
      <c r="AG1143" s="632"/>
      <c r="AH1143" s="632"/>
      <c r="AI1143" s="632"/>
      <c r="AJ1143" s="602"/>
    </row>
    <row r="1144" spans="2:36" ht="45" hidden="1" x14ac:dyDescent="0.25">
      <c r="B1144" s="602">
        <v>1136</v>
      </c>
      <c r="C1144" s="605" t="s">
        <v>7561</v>
      </c>
      <c r="D1144" s="602"/>
      <c r="E1144" s="644" t="s">
        <v>7150</v>
      </c>
      <c r="F1144" s="642" t="s">
        <v>7646</v>
      </c>
      <c r="G1144" s="633"/>
      <c r="H1144" s="618"/>
      <c r="I1144" s="632"/>
      <c r="J1144" s="632"/>
      <c r="K1144" s="618"/>
      <c r="L1144" s="601"/>
      <c r="M1144" s="601"/>
      <c r="N1144" s="601"/>
      <c r="O1144" s="616"/>
      <c r="P1144" s="632"/>
      <c r="Q1144" s="632"/>
      <c r="R1144" s="632"/>
      <c r="S1144" s="632"/>
      <c r="T1144" s="632"/>
      <c r="U1144" s="632"/>
      <c r="V1144" s="632"/>
      <c r="W1144" s="632"/>
      <c r="X1144" s="632"/>
      <c r="Y1144" s="632"/>
      <c r="Z1144" s="632"/>
      <c r="AA1144" s="632"/>
      <c r="AB1144" s="632"/>
      <c r="AC1144" s="632"/>
      <c r="AD1144" s="632"/>
      <c r="AE1144" s="632"/>
      <c r="AF1144" s="632"/>
      <c r="AG1144" s="632"/>
      <c r="AH1144" s="632"/>
      <c r="AI1144" s="632"/>
      <c r="AJ1144" s="602"/>
    </row>
    <row r="1145" spans="2:36" ht="45" hidden="1" x14ac:dyDescent="0.25">
      <c r="B1145" s="602">
        <v>1137</v>
      </c>
      <c r="C1145" s="605" t="s">
        <v>7562</v>
      </c>
      <c r="D1145" s="602"/>
      <c r="E1145" s="644" t="s">
        <v>7151</v>
      </c>
      <c r="F1145" s="642" t="s">
        <v>7646</v>
      </c>
      <c r="G1145" s="633"/>
      <c r="H1145" s="618"/>
      <c r="I1145" s="632"/>
      <c r="J1145" s="632"/>
      <c r="K1145" s="618"/>
      <c r="L1145" s="601"/>
      <c r="M1145" s="601"/>
      <c r="N1145" s="601"/>
      <c r="O1145" s="616"/>
      <c r="P1145" s="632"/>
      <c r="Q1145" s="632"/>
      <c r="R1145" s="632"/>
      <c r="S1145" s="632"/>
      <c r="T1145" s="632"/>
      <c r="U1145" s="632"/>
      <c r="V1145" s="632"/>
      <c r="W1145" s="632"/>
      <c r="X1145" s="632"/>
      <c r="Y1145" s="632"/>
      <c r="Z1145" s="632"/>
      <c r="AA1145" s="632"/>
      <c r="AB1145" s="632"/>
      <c r="AC1145" s="632"/>
      <c r="AD1145" s="632"/>
      <c r="AE1145" s="632"/>
      <c r="AF1145" s="632"/>
      <c r="AG1145" s="632"/>
      <c r="AH1145" s="632"/>
      <c r="AI1145" s="632"/>
      <c r="AJ1145" s="602"/>
    </row>
    <row r="1146" spans="2:36" ht="45" hidden="1" x14ac:dyDescent="0.25">
      <c r="B1146" s="602">
        <v>1138</v>
      </c>
      <c r="C1146" s="605" t="s">
        <v>7563</v>
      </c>
      <c r="D1146" s="602"/>
      <c r="E1146" s="644" t="s">
        <v>7152</v>
      </c>
      <c r="F1146" s="642" t="s">
        <v>7646</v>
      </c>
      <c r="G1146" s="633"/>
      <c r="H1146" s="618"/>
      <c r="I1146" s="632"/>
      <c r="J1146" s="632"/>
      <c r="K1146" s="618"/>
      <c r="L1146" s="601"/>
      <c r="M1146" s="601"/>
      <c r="N1146" s="601"/>
      <c r="O1146" s="616"/>
      <c r="P1146" s="632"/>
      <c r="Q1146" s="632"/>
      <c r="R1146" s="632"/>
      <c r="S1146" s="632"/>
      <c r="T1146" s="632"/>
      <c r="U1146" s="632"/>
      <c r="V1146" s="632"/>
      <c r="W1146" s="632"/>
      <c r="X1146" s="632"/>
      <c r="Y1146" s="632"/>
      <c r="Z1146" s="632"/>
      <c r="AA1146" s="632"/>
      <c r="AB1146" s="632"/>
      <c r="AC1146" s="632"/>
      <c r="AD1146" s="632"/>
      <c r="AE1146" s="632"/>
      <c r="AF1146" s="632"/>
      <c r="AG1146" s="632"/>
      <c r="AH1146" s="632"/>
      <c r="AI1146" s="632"/>
      <c r="AJ1146" s="602"/>
    </row>
    <row r="1147" spans="2:36" ht="45" hidden="1" x14ac:dyDescent="0.25">
      <c r="B1147" s="602">
        <v>1139</v>
      </c>
      <c r="C1147" s="605" t="s">
        <v>7564</v>
      </c>
      <c r="D1147" s="602"/>
      <c r="E1147" s="644" t="s">
        <v>7153</v>
      </c>
      <c r="F1147" s="642" t="s">
        <v>7646</v>
      </c>
      <c r="G1147" s="633"/>
      <c r="H1147" s="618"/>
      <c r="I1147" s="632"/>
      <c r="J1147" s="632"/>
      <c r="K1147" s="618"/>
      <c r="L1147" s="601"/>
      <c r="M1147" s="601"/>
      <c r="N1147" s="601"/>
      <c r="O1147" s="616"/>
      <c r="P1147" s="632"/>
      <c r="Q1147" s="632"/>
      <c r="R1147" s="632"/>
      <c r="S1147" s="632"/>
      <c r="T1147" s="632"/>
      <c r="U1147" s="632"/>
      <c r="V1147" s="632"/>
      <c r="W1147" s="632"/>
      <c r="X1147" s="632"/>
      <c r="Y1147" s="632"/>
      <c r="Z1147" s="632"/>
      <c r="AA1147" s="632"/>
      <c r="AB1147" s="632"/>
      <c r="AC1147" s="632"/>
      <c r="AD1147" s="632"/>
      <c r="AE1147" s="632"/>
      <c r="AF1147" s="632"/>
      <c r="AG1147" s="632"/>
      <c r="AH1147" s="632"/>
      <c r="AI1147" s="632"/>
      <c r="AJ1147" s="602"/>
    </row>
    <row r="1148" spans="2:36" ht="45" hidden="1" x14ac:dyDescent="0.25">
      <c r="B1148" s="602">
        <v>1140</v>
      </c>
      <c r="C1148" s="605" t="s">
        <v>7565</v>
      </c>
      <c r="D1148" s="602"/>
      <c r="E1148" s="644" t="s">
        <v>7154</v>
      </c>
      <c r="F1148" s="642" t="s">
        <v>7646</v>
      </c>
      <c r="G1148" s="633"/>
      <c r="H1148" s="618"/>
      <c r="I1148" s="632"/>
      <c r="J1148" s="632"/>
      <c r="K1148" s="618"/>
      <c r="L1148" s="601"/>
      <c r="M1148" s="601"/>
      <c r="N1148" s="601"/>
      <c r="O1148" s="616"/>
      <c r="P1148" s="632"/>
      <c r="Q1148" s="632"/>
      <c r="R1148" s="632"/>
      <c r="S1148" s="632"/>
      <c r="T1148" s="632"/>
      <c r="U1148" s="632"/>
      <c r="V1148" s="632"/>
      <c r="W1148" s="632"/>
      <c r="X1148" s="632"/>
      <c r="Y1148" s="632"/>
      <c r="Z1148" s="632"/>
      <c r="AA1148" s="632"/>
      <c r="AB1148" s="632"/>
      <c r="AC1148" s="632"/>
      <c r="AD1148" s="632"/>
      <c r="AE1148" s="632"/>
      <c r="AF1148" s="632"/>
      <c r="AG1148" s="632"/>
      <c r="AH1148" s="632"/>
      <c r="AI1148" s="632"/>
      <c r="AJ1148" s="602"/>
    </row>
    <row r="1149" spans="2:36" ht="60" hidden="1" x14ac:dyDescent="0.25">
      <c r="B1149" s="602">
        <v>1141</v>
      </c>
      <c r="C1149" s="605" t="s">
        <v>7566</v>
      </c>
      <c r="D1149" s="602"/>
      <c r="E1149" s="644" t="s">
        <v>7155</v>
      </c>
      <c r="F1149" s="642" t="s">
        <v>7646</v>
      </c>
      <c r="G1149" s="633"/>
      <c r="H1149" s="618"/>
      <c r="I1149" s="632"/>
      <c r="J1149" s="632"/>
      <c r="K1149" s="618"/>
      <c r="L1149" s="601"/>
      <c r="M1149" s="601"/>
      <c r="N1149" s="601"/>
      <c r="O1149" s="616"/>
      <c r="P1149" s="632"/>
      <c r="Q1149" s="632"/>
      <c r="R1149" s="632"/>
      <c r="S1149" s="632"/>
      <c r="T1149" s="632"/>
      <c r="U1149" s="632"/>
      <c r="V1149" s="632"/>
      <c r="W1149" s="632"/>
      <c r="X1149" s="632"/>
      <c r="Y1149" s="632"/>
      <c r="Z1149" s="632"/>
      <c r="AA1149" s="632"/>
      <c r="AB1149" s="632"/>
      <c r="AC1149" s="632"/>
      <c r="AD1149" s="632"/>
      <c r="AE1149" s="632"/>
      <c r="AF1149" s="632"/>
      <c r="AG1149" s="632"/>
      <c r="AH1149" s="632"/>
      <c r="AI1149" s="632"/>
      <c r="AJ1149" s="602"/>
    </row>
    <row r="1150" spans="2:36" ht="45" hidden="1" x14ac:dyDescent="0.25">
      <c r="B1150" s="602">
        <v>1142</v>
      </c>
      <c r="C1150" s="605" t="s">
        <v>7567</v>
      </c>
      <c r="D1150" s="602"/>
      <c r="E1150" s="644" t="s">
        <v>7156</v>
      </c>
      <c r="F1150" s="642" t="s">
        <v>7646</v>
      </c>
      <c r="G1150" s="633"/>
      <c r="H1150" s="618"/>
      <c r="I1150" s="632"/>
      <c r="J1150" s="632"/>
      <c r="K1150" s="618"/>
      <c r="L1150" s="601"/>
      <c r="M1150" s="601"/>
      <c r="N1150" s="601"/>
      <c r="O1150" s="616"/>
      <c r="P1150" s="632"/>
      <c r="Q1150" s="632"/>
      <c r="R1150" s="632"/>
      <c r="S1150" s="632"/>
      <c r="T1150" s="632"/>
      <c r="U1150" s="632"/>
      <c r="V1150" s="632"/>
      <c r="W1150" s="632"/>
      <c r="X1150" s="632"/>
      <c r="Y1150" s="632"/>
      <c r="Z1150" s="632"/>
      <c r="AA1150" s="632"/>
      <c r="AB1150" s="632"/>
      <c r="AC1150" s="632"/>
      <c r="AD1150" s="632"/>
      <c r="AE1150" s="632"/>
      <c r="AF1150" s="632"/>
      <c r="AG1150" s="632"/>
      <c r="AH1150" s="632"/>
      <c r="AI1150" s="632"/>
      <c r="AJ1150" s="602"/>
    </row>
    <row r="1151" spans="2:36" ht="45" hidden="1" x14ac:dyDescent="0.25">
      <c r="B1151" s="602">
        <v>1143</v>
      </c>
      <c r="C1151" s="605" t="s">
        <v>7568</v>
      </c>
      <c r="D1151" s="602"/>
      <c r="E1151" s="644" t="s">
        <v>7157</v>
      </c>
      <c r="F1151" s="642" t="s">
        <v>7646</v>
      </c>
      <c r="G1151" s="633"/>
      <c r="H1151" s="618"/>
      <c r="I1151" s="632"/>
      <c r="J1151" s="632"/>
      <c r="K1151" s="618"/>
      <c r="L1151" s="601"/>
      <c r="M1151" s="601"/>
      <c r="N1151" s="601"/>
      <c r="O1151" s="616"/>
      <c r="P1151" s="632"/>
      <c r="Q1151" s="632"/>
      <c r="R1151" s="632"/>
      <c r="S1151" s="632"/>
      <c r="T1151" s="632"/>
      <c r="U1151" s="632"/>
      <c r="V1151" s="632"/>
      <c r="W1151" s="632"/>
      <c r="X1151" s="632"/>
      <c r="Y1151" s="632"/>
      <c r="Z1151" s="632"/>
      <c r="AA1151" s="632"/>
      <c r="AB1151" s="632"/>
      <c r="AC1151" s="632"/>
      <c r="AD1151" s="632"/>
      <c r="AE1151" s="632"/>
      <c r="AF1151" s="632"/>
      <c r="AG1151" s="632"/>
      <c r="AH1151" s="632"/>
      <c r="AI1151" s="632"/>
      <c r="AJ1151" s="602"/>
    </row>
    <row r="1152" spans="2:36" ht="45" hidden="1" x14ac:dyDescent="0.25">
      <c r="B1152" s="602">
        <v>1144</v>
      </c>
      <c r="C1152" s="605" t="s">
        <v>7569</v>
      </c>
      <c r="D1152" s="602"/>
      <c r="E1152" s="644" t="s">
        <v>7158</v>
      </c>
      <c r="F1152" s="642" t="s">
        <v>7646</v>
      </c>
      <c r="G1152" s="633"/>
      <c r="H1152" s="618"/>
      <c r="I1152" s="632"/>
      <c r="J1152" s="632"/>
      <c r="K1152" s="618"/>
      <c r="L1152" s="601"/>
      <c r="M1152" s="601"/>
      <c r="N1152" s="601"/>
      <c r="O1152" s="616"/>
      <c r="P1152" s="632"/>
      <c r="Q1152" s="632"/>
      <c r="R1152" s="632"/>
      <c r="S1152" s="632"/>
      <c r="T1152" s="632"/>
      <c r="U1152" s="632"/>
      <c r="V1152" s="632"/>
      <c r="W1152" s="632"/>
      <c r="X1152" s="632"/>
      <c r="Y1152" s="632"/>
      <c r="Z1152" s="632"/>
      <c r="AA1152" s="632"/>
      <c r="AB1152" s="632"/>
      <c r="AC1152" s="632"/>
      <c r="AD1152" s="632"/>
      <c r="AE1152" s="632"/>
      <c r="AF1152" s="632"/>
      <c r="AG1152" s="632"/>
      <c r="AH1152" s="632"/>
      <c r="AI1152" s="632"/>
      <c r="AJ1152" s="602"/>
    </row>
    <row r="1153" spans="2:36" ht="45" hidden="1" x14ac:dyDescent="0.25">
      <c r="B1153" s="602">
        <v>1145</v>
      </c>
      <c r="C1153" s="605" t="s">
        <v>7570</v>
      </c>
      <c r="D1153" s="602"/>
      <c r="E1153" s="644" t="s">
        <v>7159</v>
      </c>
      <c r="F1153" s="642" t="s">
        <v>7646</v>
      </c>
      <c r="G1153" s="633"/>
      <c r="H1153" s="618"/>
      <c r="I1153" s="632"/>
      <c r="J1153" s="632"/>
      <c r="K1153" s="618"/>
      <c r="L1153" s="601"/>
      <c r="M1153" s="601"/>
      <c r="N1153" s="601"/>
      <c r="O1153" s="616"/>
      <c r="P1153" s="632"/>
      <c r="Q1153" s="632"/>
      <c r="R1153" s="632"/>
      <c r="S1153" s="632"/>
      <c r="T1153" s="632"/>
      <c r="U1153" s="632"/>
      <c r="V1153" s="632"/>
      <c r="W1153" s="632"/>
      <c r="X1153" s="632"/>
      <c r="Y1153" s="632"/>
      <c r="Z1153" s="632"/>
      <c r="AA1153" s="632"/>
      <c r="AB1153" s="632"/>
      <c r="AC1153" s="632"/>
      <c r="AD1153" s="632"/>
      <c r="AE1153" s="632"/>
      <c r="AF1153" s="632"/>
      <c r="AG1153" s="632"/>
      <c r="AH1153" s="632"/>
      <c r="AI1153" s="632"/>
      <c r="AJ1153" s="602"/>
    </row>
    <row r="1154" spans="2:36" ht="45" hidden="1" x14ac:dyDescent="0.25">
      <c r="B1154" s="602">
        <v>1146</v>
      </c>
      <c r="C1154" s="605" t="s">
        <v>7571</v>
      </c>
      <c r="D1154" s="602"/>
      <c r="E1154" s="644" t="s">
        <v>7160</v>
      </c>
      <c r="F1154" s="642" t="s">
        <v>7646</v>
      </c>
      <c r="G1154" s="633"/>
      <c r="H1154" s="618"/>
      <c r="I1154" s="632"/>
      <c r="J1154" s="632"/>
      <c r="K1154" s="618"/>
      <c r="L1154" s="601"/>
      <c r="M1154" s="601"/>
      <c r="N1154" s="601"/>
      <c r="O1154" s="616"/>
      <c r="P1154" s="632"/>
      <c r="Q1154" s="632"/>
      <c r="R1154" s="632"/>
      <c r="S1154" s="632"/>
      <c r="T1154" s="632"/>
      <c r="U1154" s="632"/>
      <c r="V1154" s="632"/>
      <c r="W1154" s="632"/>
      <c r="X1154" s="632"/>
      <c r="Y1154" s="632"/>
      <c r="Z1154" s="632"/>
      <c r="AA1154" s="632"/>
      <c r="AB1154" s="632"/>
      <c r="AC1154" s="632"/>
      <c r="AD1154" s="632"/>
      <c r="AE1154" s="632"/>
      <c r="AF1154" s="632"/>
      <c r="AG1154" s="632"/>
      <c r="AH1154" s="632"/>
      <c r="AI1154" s="632"/>
      <c r="AJ1154" s="602"/>
    </row>
    <row r="1155" spans="2:36" ht="45" hidden="1" x14ac:dyDescent="0.25">
      <c r="B1155" s="602">
        <v>1147</v>
      </c>
      <c r="C1155" s="605" t="s">
        <v>7572</v>
      </c>
      <c r="D1155" s="602"/>
      <c r="E1155" s="644" t="s">
        <v>7161</v>
      </c>
      <c r="F1155" s="642" t="s">
        <v>7646</v>
      </c>
      <c r="G1155" s="633"/>
      <c r="H1155" s="618"/>
      <c r="I1155" s="632"/>
      <c r="J1155" s="632"/>
      <c r="K1155" s="618"/>
      <c r="L1155" s="601"/>
      <c r="M1155" s="601"/>
      <c r="N1155" s="601"/>
      <c r="O1155" s="616"/>
      <c r="P1155" s="632"/>
      <c r="Q1155" s="632"/>
      <c r="R1155" s="632"/>
      <c r="S1155" s="632"/>
      <c r="T1155" s="632"/>
      <c r="U1155" s="632"/>
      <c r="V1155" s="632"/>
      <c r="W1155" s="632"/>
      <c r="X1155" s="632"/>
      <c r="Y1155" s="632"/>
      <c r="Z1155" s="632"/>
      <c r="AA1155" s="632"/>
      <c r="AB1155" s="632"/>
      <c r="AC1155" s="632"/>
      <c r="AD1155" s="632"/>
      <c r="AE1155" s="632"/>
      <c r="AF1155" s="632"/>
      <c r="AG1155" s="632"/>
      <c r="AH1155" s="632"/>
      <c r="AI1155" s="632"/>
      <c r="AJ1155" s="602"/>
    </row>
    <row r="1156" spans="2:36" ht="45" hidden="1" x14ac:dyDescent="0.25">
      <c r="B1156" s="602">
        <v>1148</v>
      </c>
      <c r="C1156" s="605" t="s">
        <v>7573</v>
      </c>
      <c r="D1156" s="602"/>
      <c r="E1156" s="644" t="s">
        <v>7162</v>
      </c>
      <c r="F1156" s="642" t="s">
        <v>7646</v>
      </c>
      <c r="G1156" s="633"/>
      <c r="H1156" s="618"/>
      <c r="I1156" s="632"/>
      <c r="J1156" s="632"/>
      <c r="K1156" s="618"/>
      <c r="L1156" s="601"/>
      <c r="M1156" s="601"/>
      <c r="N1156" s="601"/>
      <c r="O1156" s="616"/>
      <c r="P1156" s="632"/>
      <c r="Q1156" s="632"/>
      <c r="R1156" s="632"/>
      <c r="S1156" s="632"/>
      <c r="T1156" s="632"/>
      <c r="U1156" s="632"/>
      <c r="V1156" s="632"/>
      <c r="W1156" s="632"/>
      <c r="X1156" s="632"/>
      <c r="Y1156" s="632"/>
      <c r="Z1156" s="632"/>
      <c r="AA1156" s="632"/>
      <c r="AB1156" s="632"/>
      <c r="AC1156" s="632"/>
      <c r="AD1156" s="632"/>
      <c r="AE1156" s="632"/>
      <c r="AF1156" s="632"/>
      <c r="AG1156" s="632"/>
      <c r="AH1156" s="632"/>
      <c r="AI1156" s="632"/>
      <c r="AJ1156" s="602"/>
    </row>
    <row r="1157" spans="2:36" ht="45" hidden="1" x14ac:dyDescent="0.25">
      <c r="B1157" s="602">
        <v>1149</v>
      </c>
      <c r="C1157" s="605" t="s">
        <v>7574</v>
      </c>
      <c r="D1157" s="602"/>
      <c r="E1157" s="644" t="s">
        <v>7163</v>
      </c>
      <c r="F1157" s="642" t="s">
        <v>7646</v>
      </c>
      <c r="G1157" s="633"/>
      <c r="H1157" s="618"/>
      <c r="I1157" s="632"/>
      <c r="J1157" s="632"/>
      <c r="K1157" s="618"/>
      <c r="L1157" s="601"/>
      <c r="M1157" s="601"/>
      <c r="N1157" s="601"/>
      <c r="O1157" s="616"/>
      <c r="P1157" s="632"/>
      <c r="Q1157" s="632"/>
      <c r="R1157" s="632"/>
      <c r="S1157" s="632"/>
      <c r="T1157" s="632"/>
      <c r="U1157" s="632"/>
      <c r="V1157" s="632"/>
      <c r="W1157" s="632"/>
      <c r="X1157" s="632"/>
      <c r="Y1157" s="632"/>
      <c r="Z1157" s="632"/>
      <c r="AA1157" s="632"/>
      <c r="AB1157" s="632"/>
      <c r="AC1157" s="632"/>
      <c r="AD1157" s="632"/>
      <c r="AE1157" s="632"/>
      <c r="AF1157" s="632"/>
      <c r="AG1157" s="632"/>
      <c r="AH1157" s="632"/>
      <c r="AI1157" s="632"/>
      <c r="AJ1157" s="602"/>
    </row>
    <row r="1158" spans="2:36" ht="45" hidden="1" x14ac:dyDescent="0.25">
      <c r="B1158" s="602">
        <v>1150</v>
      </c>
      <c r="C1158" s="605" t="s">
        <v>7575</v>
      </c>
      <c r="D1158" s="602"/>
      <c r="E1158" s="644" t="s">
        <v>7164</v>
      </c>
      <c r="F1158" s="642" t="s">
        <v>7646</v>
      </c>
      <c r="G1158" s="633"/>
      <c r="H1158" s="618"/>
      <c r="I1158" s="632"/>
      <c r="J1158" s="632"/>
      <c r="K1158" s="618"/>
      <c r="L1158" s="601"/>
      <c r="M1158" s="601"/>
      <c r="N1158" s="601"/>
      <c r="O1158" s="616"/>
      <c r="P1158" s="632"/>
      <c r="Q1158" s="632"/>
      <c r="R1158" s="632"/>
      <c r="S1158" s="632"/>
      <c r="T1158" s="632"/>
      <c r="U1158" s="632"/>
      <c r="V1158" s="632"/>
      <c r="W1158" s="632"/>
      <c r="X1158" s="632"/>
      <c r="Y1158" s="632"/>
      <c r="Z1158" s="632"/>
      <c r="AA1158" s="632"/>
      <c r="AB1158" s="632"/>
      <c r="AC1158" s="632"/>
      <c r="AD1158" s="632"/>
      <c r="AE1158" s="632"/>
      <c r="AF1158" s="632"/>
      <c r="AG1158" s="632"/>
      <c r="AH1158" s="632"/>
      <c r="AI1158" s="632"/>
      <c r="AJ1158" s="602"/>
    </row>
    <row r="1159" spans="2:36" ht="45" hidden="1" x14ac:dyDescent="0.25">
      <c r="B1159" s="602">
        <v>1151</v>
      </c>
      <c r="C1159" s="605" t="s">
        <v>7576</v>
      </c>
      <c r="D1159" s="602"/>
      <c r="E1159" s="644" t="s">
        <v>7165</v>
      </c>
      <c r="F1159" s="642" t="s">
        <v>7646</v>
      </c>
      <c r="G1159" s="633"/>
      <c r="H1159" s="618"/>
      <c r="I1159" s="632"/>
      <c r="J1159" s="632"/>
      <c r="K1159" s="618"/>
      <c r="L1159" s="601"/>
      <c r="M1159" s="601"/>
      <c r="N1159" s="601"/>
      <c r="O1159" s="616"/>
      <c r="P1159" s="632"/>
      <c r="Q1159" s="632"/>
      <c r="R1159" s="632"/>
      <c r="S1159" s="632"/>
      <c r="T1159" s="632"/>
      <c r="U1159" s="632"/>
      <c r="V1159" s="632"/>
      <c r="W1159" s="632"/>
      <c r="X1159" s="632"/>
      <c r="Y1159" s="632"/>
      <c r="Z1159" s="632"/>
      <c r="AA1159" s="632"/>
      <c r="AB1159" s="632"/>
      <c r="AC1159" s="632"/>
      <c r="AD1159" s="632"/>
      <c r="AE1159" s="632"/>
      <c r="AF1159" s="632"/>
      <c r="AG1159" s="632"/>
      <c r="AH1159" s="632"/>
      <c r="AI1159" s="632"/>
      <c r="AJ1159" s="602"/>
    </row>
    <row r="1160" spans="2:36" ht="45" hidden="1" x14ac:dyDescent="0.25">
      <c r="B1160" s="602">
        <v>1152</v>
      </c>
      <c r="C1160" s="605" t="s">
        <v>7577</v>
      </c>
      <c r="D1160" s="602"/>
      <c r="E1160" s="644" t="s">
        <v>7166</v>
      </c>
      <c r="F1160" s="642" t="s">
        <v>7646</v>
      </c>
      <c r="G1160" s="633"/>
      <c r="H1160" s="618"/>
      <c r="I1160" s="632"/>
      <c r="J1160" s="632"/>
      <c r="K1160" s="618"/>
      <c r="L1160" s="601"/>
      <c r="M1160" s="601"/>
      <c r="N1160" s="601"/>
      <c r="O1160" s="616"/>
      <c r="P1160" s="632"/>
      <c r="Q1160" s="632"/>
      <c r="R1160" s="632"/>
      <c r="S1160" s="632"/>
      <c r="T1160" s="632"/>
      <c r="U1160" s="632"/>
      <c r="V1160" s="632"/>
      <c r="W1160" s="632"/>
      <c r="X1160" s="632"/>
      <c r="Y1160" s="632"/>
      <c r="Z1160" s="632"/>
      <c r="AA1160" s="632"/>
      <c r="AB1160" s="632"/>
      <c r="AC1160" s="632"/>
      <c r="AD1160" s="632"/>
      <c r="AE1160" s="632"/>
      <c r="AF1160" s="632"/>
      <c r="AG1160" s="632"/>
      <c r="AH1160" s="632"/>
      <c r="AI1160" s="632"/>
      <c r="AJ1160" s="602"/>
    </row>
    <row r="1161" spans="2:36" ht="45" hidden="1" x14ac:dyDescent="0.25">
      <c r="B1161" s="602">
        <v>1153</v>
      </c>
      <c r="C1161" s="605" t="s">
        <v>7578</v>
      </c>
      <c r="D1161" s="602"/>
      <c r="E1161" s="644" t="s">
        <v>7167</v>
      </c>
      <c r="F1161" s="642" t="s">
        <v>7646</v>
      </c>
      <c r="G1161" s="633"/>
      <c r="H1161" s="618"/>
      <c r="I1161" s="632"/>
      <c r="J1161" s="632"/>
      <c r="K1161" s="618"/>
      <c r="L1161" s="601"/>
      <c r="M1161" s="601"/>
      <c r="N1161" s="601"/>
      <c r="O1161" s="616"/>
      <c r="P1161" s="632"/>
      <c r="Q1161" s="632"/>
      <c r="R1161" s="632"/>
      <c r="S1161" s="632"/>
      <c r="T1161" s="632"/>
      <c r="U1161" s="632"/>
      <c r="V1161" s="632"/>
      <c r="W1161" s="632"/>
      <c r="X1161" s="632"/>
      <c r="Y1161" s="632"/>
      <c r="Z1161" s="632"/>
      <c r="AA1161" s="632"/>
      <c r="AB1161" s="632"/>
      <c r="AC1161" s="632"/>
      <c r="AD1161" s="632"/>
      <c r="AE1161" s="632"/>
      <c r="AF1161" s="632"/>
      <c r="AG1161" s="632"/>
      <c r="AH1161" s="632"/>
      <c r="AI1161" s="632"/>
      <c r="AJ1161" s="602"/>
    </row>
    <row r="1162" spans="2:36" ht="45" hidden="1" x14ac:dyDescent="0.25">
      <c r="B1162" s="602">
        <v>1154</v>
      </c>
      <c r="C1162" s="605" t="s">
        <v>7579</v>
      </c>
      <c r="D1162" s="602"/>
      <c r="E1162" s="644" t="s">
        <v>7168</v>
      </c>
      <c r="F1162" s="642" t="s">
        <v>7646</v>
      </c>
      <c r="G1162" s="633"/>
      <c r="H1162" s="618"/>
      <c r="I1162" s="632"/>
      <c r="J1162" s="632"/>
      <c r="K1162" s="618"/>
      <c r="L1162" s="601"/>
      <c r="M1162" s="601"/>
      <c r="N1162" s="601"/>
      <c r="O1162" s="616"/>
      <c r="P1162" s="632"/>
      <c r="Q1162" s="632"/>
      <c r="R1162" s="632"/>
      <c r="S1162" s="632"/>
      <c r="T1162" s="632"/>
      <c r="U1162" s="632"/>
      <c r="V1162" s="632"/>
      <c r="W1162" s="632"/>
      <c r="X1162" s="632"/>
      <c r="Y1162" s="632"/>
      <c r="Z1162" s="632"/>
      <c r="AA1162" s="632"/>
      <c r="AB1162" s="632"/>
      <c r="AC1162" s="632"/>
      <c r="AD1162" s="632"/>
      <c r="AE1162" s="632"/>
      <c r="AF1162" s="632"/>
      <c r="AG1162" s="632"/>
      <c r="AH1162" s="632"/>
      <c r="AI1162" s="632"/>
      <c r="AJ1162" s="602"/>
    </row>
    <row r="1163" spans="2:36" ht="45" hidden="1" x14ac:dyDescent="0.25">
      <c r="B1163" s="602">
        <v>1155</v>
      </c>
      <c r="C1163" s="605" t="s">
        <v>7580</v>
      </c>
      <c r="D1163" s="602"/>
      <c r="E1163" s="644" t="s">
        <v>7169</v>
      </c>
      <c r="F1163" s="642" t="s">
        <v>7646</v>
      </c>
      <c r="G1163" s="633"/>
      <c r="H1163" s="618"/>
      <c r="I1163" s="632"/>
      <c r="J1163" s="632"/>
      <c r="K1163" s="618"/>
      <c r="L1163" s="601"/>
      <c r="M1163" s="601"/>
      <c r="N1163" s="601"/>
      <c r="O1163" s="616"/>
      <c r="P1163" s="632"/>
      <c r="Q1163" s="632"/>
      <c r="R1163" s="632"/>
      <c r="S1163" s="632"/>
      <c r="T1163" s="632"/>
      <c r="U1163" s="632"/>
      <c r="V1163" s="632"/>
      <c r="W1163" s="632"/>
      <c r="X1163" s="632"/>
      <c r="Y1163" s="632"/>
      <c r="Z1163" s="632"/>
      <c r="AA1163" s="632"/>
      <c r="AB1163" s="632"/>
      <c r="AC1163" s="632"/>
      <c r="AD1163" s="632"/>
      <c r="AE1163" s="632"/>
      <c r="AF1163" s="632"/>
      <c r="AG1163" s="632"/>
      <c r="AH1163" s="632"/>
      <c r="AI1163" s="632"/>
      <c r="AJ1163" s="602"/>
    </row>
    <row r="1164" spans="2:36" ht="45" hidden="1" x14ac:dyDescent="0.25">
      <c r="B1164" s="602">
        <v>1156</v>
      </c>
      <c r="C1164" s="605" t="s">
        <v>7581</v>
      </c>
      <c r="D1164" s="602"/>
      <c r="E1164" s="644" t="s">
        <v>7170</v>
      </c>
      <c r="F1164" s="642" t="s">
        <v>7646</v>
      </c>
      <c r="G1164" s="633"/>
      <c r="H1164" s="618"/>
      <c r="I1164" s="632"/>
      <c r="J1164" s="632"/>
      <c r="K1164" s="618"/>
      <c r="L1164" s="601"/>
      <c r="M1164" s="601"/>
      <c r="N1164" s="601"/>
      <c r="O1164" s="616"/>
      <c r="P1164" s="632"/>
      <c r="Q1164" s="632"/>
      <c r="R1164" s="632"/>
      <c r="S1164" s="632"/>
      <c r="T1164" s="632"/>
      <c r="U1164" s="632"/>
      <c r="V1164" s="632"/>
      <c r="W1164" s="632"/>
      <c r="X1164" s="632"/>
      <c r="Y1164" s="632"/>
      <c r="Z1164" s="632"/>
      <c r="AA1164" s="632"/>
      <c r="AB1164" s="632"/>
      <c r="AC1164" s="632"/>
      <c r="AD1164" s="632"/>
      <c r="AE1164" s="632"/>
      <c r="AF1164" s="632"/>
      <c r="AG1164" s="632"/>
      <c r="AH1164" s="632"/>
      <c r="AI1164" s="632"/>
      <c r="AJ1164" s="602"/>
    </row>
    <row r="1165" spans="2:36" ht="45" hidden="1" x14ac:dyDescent="0.25">
      <c r="B1165" s="602">
        <v>1157</v>
      </c>
      <c r="C1165" s="605" t="s">
        <v>7582</v>
      </c>
      <c r="D1165" s="602"/>
      <c r="E1165" s="644" t="s">
        <v>7171</v>
      </c>
      <c r="F1165" s="642" t="s">
        <v>7646</v>
      </c>
      <c r="G1165" s="633"/>
      <c r="H1165" s="618"/>
      <c r="I1165" s="632"/>
      <c r="J1165" s="632"/>
      <c r="K1165" s="618"/>
      <c r="L1165" s="601"/>
      <c r="M1165" s="601"/>
      <c r="N1165" s="601"/>
      <c r="O1165" s="616"/>
      <c r="P1165" s="632"/>
      <c r="Q1165" s="632"/>
      <c r="R1165" s="632"/>
      <c r="S1165" s="632"/>
      <c r="T1165" s="632"/>
      <c r="U1165" s="632"/>
      <c r="V1165" s="632"/>
      <c r="W1165" s="632"/>
      <c r="X1165" s="632"/>
      <c r="Y1165" s="632"/>
      <c r="Z1165" s="632"/>
      <c r="AA1165" s="632"/>
      <c r="AB1165" s="632"/>
      <c r="AC1165" s="632"/>
      <c r="AD1165" s="632"/>
      <c r="AE1165" s="632"/>
      <c r="AF1165" s="632"/>
      <c r="AG1165" s="632"/>
      <c r="AH1165" s="632"/>
      <c r="AI1165" s="632"/>
      <c r="AJ1165" s="602"/>
    </row>
    <row r="1166" spans="2:36" ht="45" hidden="1" x14ac:dyDescent="0.25">
      <c r="B1166" s="602">
        <v>1158</v>
      </c>
      <c r="C1166" s="605" t="s">
        <v>7583</v>
      </c>
      <c r="D1166" s="602"/>
      <c r="E1166" s="644" t="s">
        <v>7172</v>
      </c>
      <c r="F1166" s="642" t="s">
        <v>7646</v>
      </c>
      <c r="G1166" s="633"/>
      <c r="H1166" s="618"/>
      <c r="I1166" s="632"/>
      <c r="J1166" s="632"/>
      <c r="K1166" s="618"/>
      <c r="L1166" s="601"/>
      <c r="M1166" s="601"/>
      <c r="N1166" s="601"/>
      <c r="O1166" s="616"/>
      <c r="P1166" s="632"/>
      <c r="Q1166" s="632"/>
      <c r="R1166" s="632"/>
      <c r="S1166" s="632"/>
      <c r="T1166" s="632"/>
      <c r="U1166" s="632"/>
      <c r="V1166" s="632"/>
      <c r="W1166" s="632"/>
      <c r="X1166" s="632"/>
      <c r="Y1166" s="632"/>
      <c r="Z1166" s="632"/>
      <c r="AA1166" s="632"/>
      <c r="AB1166" s="632"/>
      <c r="AC1166" s="632"/>
      <c r="AD1166" s="632"/>
      <c r="AE1166" s="632"/>
      <c r="AF1166" s="632"/>
      <c r="AG1166" s="632"/>
      <c r="AH1166" s="632"/>
      <c r="AI1166" s="632"/>
      <c r="AJ1166" s="602"/>
    </row>
    <row r="1167" spans="2:36" ht="45" hidden="1" x14ac:dyDescent="0.25">
      <c r="B1167" s="602">
        <v>1159</v>
      </c>
      <c r="C1167" s="605" t="s">
        <v>7584</v>
      </c>
      <c r="D1167" s="602"/>
      <c r="E1167" s="644" t="s">
        <v>7173</v>
      </c>
      <c r="F1167" s="642" t="s">
        <v>7646</v>
      </c>
      <c r="G1167" s="633"/>
      <c r="H1167" s="618"/>
      <c r="I1167" s="632"/>
      <c r="J1167" s="632"/>
      <c r="K1167" s="618"/>
      <c r="L1167" s="601"/>
      <c r="M1167" s="601"/>
      <c r="N1167" s="601"/>
      <c r="O1167" s="616"/>
      <c r="P1167" s="632"/>
      <c r="Q1167" s="632"/>
      <c r="R1167" s="632"/>
      <c r="S1167" s="632"/>
      <c r="T1167" s="632"/>
      <c r="U1167" s="632"/>
      <c r="V1167" s="632"/>
      <c r="W1167" s="632"/>
      <c r="X1167" s="632"/>
      <c r="Y1167" s="632"/>
      <c r="Z1167" s="632"/>
      <c r="AA1167" s="632"/>
      <c r="AB1167" s="632"/>
      <c r="AC1167" s="632"/>
      <c r="AD1167" s="632"/>
      <c r="AE1167" s="632"/>
      <c r="AF1167" s="632"/>
      <c r="AG1167" s="632"/>
      <c r="AH1167" s="632"/>
      <c r="AI1167" s="632"/>
      <c r="AJ1167" s="602"/>
    </row>
    <row r="1168" spans="2:36" ht="45" hidden="1" x14ac:dyDescent="0.25">
      <c r="B1168" s="602">
        <v>1160</v>
      </c>
      <c r="C1168" s="605" t="s">
        <v>7585</v>
      </c>
      <c r="D1168" s="602"/>
      <c r="E1168" s="644" t="s">
        <v>7174</v>
      </c>
      <c r="F1168" s="642" t="s">
        <v>7646</v>
      </c>
      <c r="G1168" s="633"/>
      <c r="H1168" s="618"/>
      <c r="I1168" s="632"/>
      <c r="J1168" s="632"/>
      <c r="K1168" s="618"/>
      <c r="L1168" s="601"/>
      <c r="M1168" s="601"/>
      <c r="N1168" s="601"/>
      <c r="O1168" s="616"/>
      <c r="P1168" s="632"/>
      <c r="Q1168" s="632"/>
      <c r="R1168" s="632"/>
      <c r="S1168" s="632"/>
      <c r="T1168" s="632"/>
      <c r="U1168" s="632"/>
      <c r="V1168" s="632"/>
      <c r="W1168" s="632"/>
      <c r="X1168" s="632"/>
      <c r="Y1168" s="632"/>
      <c r="Z1168" s="632"/>
      <c r="AA1168" s="632"/>
      <c r="AB1168" s="632"/>
      <c r="AC1168" s="632"/>
      <c r="AD1168" s="632"/>
      <c r="AE1168" s="632"/>
      <c r="AF1168" s="632"/>
      <c r="AG1168" s="632"/>
      <c r="AH1168" s="632"/>
      <c r="AI1168" s="632"/>
      <c r="AJ1168" s="602"/>
    </row>
    <row r="1169" spans="2:36" ht="45" hidden="1" x14ac:dyDescent="0.25">
      <c r="B1169" s="602">
        <v>1161</v>
      </c>
      <c r="C1169" s="605" t="s">
        <v>7586</v>
      </c>
      <c r="D1169" s="602"/>
      <c r="E1169" s="644" t="s">
        <v>7175</v>
      </c>
      <c r="F1169" s="642" t="s">
        <v>7646</v>
      </c>
      <c r="G1169" s="633"/>
      <c r="H1169" s="618"/>
      <c r="I1169" s="632"/>
      <c r="J1169" s="632"/>
      <c r="K1169" s="618"/>
      <c r="L1169" s="601"/>
      <c r="M1169" s="601"/>
      <c r="N1169" s="601"/>
      <c r="O1169" s="616"/>
      <c r="P1169" s="632"/>
      <c r="Q1169" s="632"/>
      <c r="R1169" s="632"/>
      <c r="S1169" s="632"/>
      <c r="T1169" s="632"/>
      <c r="U1169" s="632"/>
      <c r="V1169" s="632"/>
      <c r="W1169" s="632"/>
      <c r="X1169" s="632"/>
      <c r="Y1169" s="632"/>
      <c r="Z1169" s="632"/>
      <c r="AA1169" s="632"/>
      <c r="AB1169" s="632"/>
      <c r="AC1169" s="632"/>
      <c r="AD1169" s="632"/>
      <c r="AE1169" s="632"/>
      <c r="AF1169" s="632"/>
      <c r="AG1169" s="632"/>
      <c r="AH1169" s="632"/>
      <c r="AI1169" s="632"/>
      <c r="AJ1169" s="602"/>
    </row>
    <row r="1170" spans="2:36" ht="45" hidden="1" x14ac:dyDescent="0.25">
      <c r="B1170" s="602">
        <v>1162</v>
      </c>
      <c r="C1170" s="605" t="s">
        <v>7587</v>
      </c>
      <c r="D1170" s="602"/>
      <c r="E1170" s="644" t="s">
        <v>7176</v>
      </c>
      <c r="F1170" s="642" t="s">
        <v>7646</v>
      </c>
      <c r="G1170" s="633"/>
      <c r="H1170" s="618"/>
      <c r="I1170" s="632"/>
      <c r="J1170" s="632"/>
      <c r="K1170" s="618"/>
      <c r="L1170" s="601"/>
      <c r="M1170" s="601"/>
      <c r="N1170" s="601"/>
      <c r="O1170" s="616"/>
      <c r="P1170" s="632"/>
      <c r="Q1170" s="632"/>
      <c r="R1170" s="632"/>
      <c r="S1170" s="632"/>
      <c r="T1170" s="632"/>
      <c r="U1170" s="632"/>
      <c r="V1170" s="632"/>
      <c r="W1170" s="632"/>
      <c r="X1170" s="632"/>
      <c r="Y1170" s="632"/>
      <c r="Z1170" s="632"/>
      <c r="AA1170" s="632"/>
      <c r="AB1170" s="632"/>
      <c r="AC1170" s="632"/>
      <c r="AD1170" s="632"/>
      <c r="AE1170" s="632"/>
      <c r="AF1170" s="632"/>
      <c r="AG1170" s="632"/>
      <c r="AH1170" s="632"/>
      <c r="AI1170" s="632"/>
      <c r="AJ1170" s="602"/>
    </row>
    <row r="1171" spans="2:36" ht="45" hidden="1" x14ac:dyDescent="0.25">
      <c r="B1171" s="602">
        <v>1163</v>
      </c>
      <c r="C1171" s="605" t="s">
        <v>7588</v>
      </c>
      <c r="D1171" s="602"/>
      <c r="E1171" s="644" t="s">
        <v>7177</v>
      </c>
      <c r="F1171" s="642" t="s">
        <v>7646</v>
      </c>
      <c r="G1171" s="633"/>
      <c r="H1171" s="618"/>
      <c r="I1171" s="632"/>
      <c r="J1171" s="632"/>
      <c r="K1171" s="618"/>
      <c r="L1171" s="601"/>
      <c r="M1171" s="601"/>
      <c r="N1171" s="601"/>
      <c r="O1171" s="616"/>
      <c r="P1171" s="632"/>
      <c r="Q1171" s="632"/>
      <c r="R1171" s="632"/>
      <c r="S1171" s="632"/>
      <c r="T1171" s="632"/>
      <c r="U1171" s="632"/>
      <c r="V1171" s="632"/>
      <c r="W1171" s="632"/>
      <c r="X1171" s="632"/>
      <c r="Y1171" s="632"/>
      <c r="Z1171" s="632"/>
      <c r="AA1171" s="632"/>
      <c r="AB1171" s="632"/>
      <c r="AC1171" s="632"/>
      <c r="AD1171" s="632"/>
      <c r="AE1171" s="632"/>
      <c r="AF1171" s="632"/>
      <c r="AG1171" s="632"/>
      <c r="AH1171" s="632"/>
      <c r="AI1171" s="632"/>
      <c r="AJ1171" s="602"/>
    </row>
    <row r="1172" spans="2:36" ht="45" hidden="1" x14ac:dyDescent="0.25">
      <c r="B1172" s="602">
        <v>1164</v>
      </c>
      <c r="C1172" s="605" t="s">
        <v>7589</v>
      </c>
      <c r="D1172" s="602"/>
      <c r="E1172" s="644" t="s">
        <v>7178</v>
      </c>
      <c r="F1172" s="642" t="s">
        <v>7646</v>
      </c>
      <c r="G1172" s="633"/>
      <c r="H1172" s="618"/>
      <c r="I1172" s="632"/>
      <c r="J1172" s="632"/>
      <c r="K1172" s="618"/>
      <c r="L1172" s="601"/>
      <c r="M1172" s="601"/>
      <c r="N1172" s="601"/>
      <c r="O1172" s="616"/>
      <c r="P1172" s="632"/>
      <c r="Q1172" s="632"/>
      <c r="R1172" s="632"/>
      <c r="S1172" s="632"/>
      <c r="T1172" s="632"/>
      <c r="U1172" s="632"/>
      <c r="V1172" s="632"/>
      <c r="W1172" s="632"/>
      <c r="X1172" s="632"/>
      <c r="Y1172" s="632"/>
      <c r="Z1172" s="632"/>
      <c r="AA1172" s="632"/>
      <c r="AB1172" s="632"/>
      <c r="AC1172" s="632"/>
      <c r="AD1172" s="632"/>
      <c r="AE1172" s="632"/>
      <c r="AF1172" s="632"/>
      <c r="AG1172" s="632"/>
      <c r="AH1172" s="632"/>
      <c r="AI1172" s="632"/>
      <c r="AJ1172" s="602"/>
    </row>
    <row r="1173" spans="2:36" ht="45" hidden="1" x14ac:dyDescent="0.25">
      <c r="B1173" s="602">
        <v>1165</v>
      </c>
      <c r="C1173" s="605" t="s">
        <v>7590</v>
      </c>
      <c r="D1173" s="602"/>
      <c r="E1173" s="644" t="s">
        <v>7179</v>
      </c>
      <c r="F1173" s="642" t="s">
        <v>7646</v>
      </c>
      <c r="G1173" s="633"/>
      <c r="H1173" s="618"/>
      <c r="I1173" s="632"/>
      <c r="J1173" s="632"/>
      <c r="K1173" s="618"/>
      <c r="L1173" s="601"/>
      <c r="M1173" s="601"/>
      <c r="N1173" s="601"/>
      <c r="O1173" s="616"/>
      <c r="P1173" s="632"/>
      <c r="Q1173" s="632"/>
      <c r="R1173" s="632"/>
      <c r="S1173" s="632"/>
      <c r="T1173" s="632"/>
      <c r="U1173" s="632"/>
      <c r="V1173" s="632"/>
      <c r="W1173" s="632"/>
      <c r="X1173" s="632"/>
      <c r="Y1173" s="632"/>
      <c r="Z1173" s="632"/>
      <c r="AA1173" s="632"/>
      <c r="AB1173" s="632"/>
      <c r="AC1173" s="632"/>
      <c r="AD1173" s="632"/>
      <c r="AE1173" s="632"/>
      <c r="AF1173" s="632"/>
      <c r="AG1173" s="632"/>
      <c r="AH1173" s="632"/>
      <c r="AI1173" s="632"/>
      <c r="AJ1173" s="602"/>
    </row>
    <row r="1174" spans="2:36" ht="45" hidden="1" x14ac:dyDescent="0.25">
      <c r="B1174" s="602">
        <v>1166</v>
      </c>
      <c r="C1174" s="605" t="s">
        <v>7591</v>
      </c>
      <c r="D1174" s="602"/>
      <c r="E1174" s="644" t="s">
        <v>7180</v>
      </c>
      <c r="F1174" s="642" t="s">
        <v>7646</v>
      </c>
      <c r="G1174" s="633"/>
      <c r="H1174" s="618"/>
      <c r="I1174" s="632"/>
      <c r="J1174" s="632"/>
      <c r="K1174" s="618"/>
      <c r="L1174" s="601"/>
      <c r="M1174" s="601"/>
      <c r="N1174" s="601"/>
      <c r="O1174" s="616"/>
      <c r="P1174" s="632"/>
      <c r="Q1174" s="632"/>
      <c r="R1174" s="632"/>
      <c r="S1174" s="632"/>
      <c r="T1174" s="632"/>
      <c r="U1174" s="632"/>
      <c r="V1174" s="632"/>
      <c r="W1174" s="632"/>
      <c r="X1174" s="632"/>
      <c r="Y1174" s="632"/>
      <c r="Z1174" s="632"/>
      <c r="AA1174" s="632"/>
      <c r="AB1174" s="632"/>
      <c r="AC1174" s="632"/>
      <c r="AD1174" s="632"/>
      <c r="AE1174" s="632"/>
      <c r="AF1174" s="632"/>
      <c r="AG1174" s="632"/>
      <c r="AH1174" s="632"/>
      <c r="AI1174" s="632"/>
      <c r="AJ1174" s="602"/>
    </row>
    <row r="1175" spans="2:36" ht="30" hidden="1" x14ac:dyDescent="0.25">
      <c r="B1175" s="602">
        <v>1167</v>
      </c>
      <c r="C1175" s="605" t="s">
        <v>7592</v>
      </c>
      <c r="D1175" s="602"/>
      <c r="E1175" s="644" t="s">
        <v>7181</v>
      </c>
      <c r="F1175" s="642" t="s">
        <v>7646</v>
      </c>
      <c r="G1175" s="633"/>
      <c r="H1175" s="618"/>
      <c r="I1175" s="632"/>
      <c r="J1175" s="632"/>
      <c r="K1175" s="618"/>
      <c r="L1175" s="601"/>
      <c r="M1175" s="601"/>
      <c r="N1175" s="601"/>
      <c r="O1175" s="616"/>
      <c r="P1175" s="632"/>
      <c r="Q1175" s="632"/>
      <c r="R1175" s="632"/>
      <c r="S1175" s="632"/>
      <c r="T1175" s="632"/>
      <c r="U1175" s="632"/>
      <c r="V1175" s="632"/>
      <c r="W1175" s="632"/>
      <c r="X1175" s="632"/>
      <c r="Y1175" s="632"/>
      <c r="Z1175" s="632"/>
      <c r="AA1175" s="632"/>
      <c r="AB1175" s="632"/>
      <c r="AC1175" s="632"/>
      <c r="AD1175" s="632"/>
      <c r="AE1175" s="632"/>
      <c r="AF1175" s="632"/>
      <c r="AG1175" s="632"/>
      <c r="AH1175" s="632"/>
      <c r="AI1175" s="632"/>
      <c r="AJ1175" s="602"/>
    </row>
    <row r="1176" spans="2:36" ht="45" hidden="1" x14ac:dyDescent="0.25">
      <c r="B1176" s="602">
        <v>1168</v>
      </c>
      <c r="C1176" s="605" t="s">
        <v>7593</v>
      </c>
      <c r="D1176" s="602"/>
      <c r="E1176" s="644" t="s">
        <v>7182</v>
      </c>
      <c r="F1176" s="642" t="s">
        <v>7646</v>
      </c>
      <c r="G1176" s="633"/>
      <c r="H1176" s="618"/>
      <c r="I1176" s="632"/>
      <c r="J1176" s="632"/>
      <c r="K1176" s="618"/>
      <c r="L1176" s="601"/>
      <c r="M1176" s="601"/>
      <c r="N1176" s="601"/>
      <c r="O1176" s="616"/>
      <c r="P1176" s="632"/>
      <c r="Q1176" s="632"/>
      <c r="R1176" s="632"/>
      <c r="S1176" s="632"/>
      <c r="T1176" s="632"/>
      <c r="U1176" s="632"/>
      <c r="V1176" s="632"/>
      <c r="W1176" s="632"/>
      <c r="X1176" s="632"/>
      <c r="Y1176" s="632"/>
      <c r="Z1176" s="632"/>
      <c r="AA1176" s="632"/>
      <c r="AB1176" s="632"/>
      <c r="AC1176" s="632"/>
      <c r="AD1176" s="632"/>
      <c r="AE1176" s="632"/>
      <c r="AF1176" s="632"/>
      <c r="AG1176" s="632"/>
      <c r="AH1176" s="632"/>
      <c r="AI1176" s="632"/>
      <c r="AJ1176" s="602"/>
    </row>
    <row r="1177" spans="2:36" ht="45" hidden="1" x14ac:dyDescent="0.25">
      <c r="B1177" s="602">
        <v>1169</v>
      </c>
      <c r="C1177" s="605" t="s">
        <v>7594</v>
      </c>
      <c r="D1177" s="602"/>
      <c r="E1177" s="644" t="s">
        <v>7183</v>
      </c>
      <c r="F1177" s="642" t="s">
        <v>7646</v>
      </c>
      <c r="G1177" s="633"/>
      <c r="H1177" s="618"/>
      <c r="I1177" s="632"/>
      <c r="J1177" s="632"/>
      <c r="K1177" s="618"/>
      <c r="L1177" s="601"/>
      <c r="M1177" s="601"/>
      <c r="N1177" s="601"/>
      <c r="O1177" s="616"/>
      <c r="P1177" s="632"/>
      <c r="Q1177" s="632"/>
      <c r="R1177" s="632"/>
      <c r="S1177" s="632"/>
      <c r="T1177" s="632"/>
      <c r="U1177" s="632"/>
      <c r="V1177" s="632"/>
      <c r="W1177" s="632"/>
      <c r="X1177" s="632"/>
      <c r="Y1177" s="632"/>
      <c r="Z1177" s="632"/>
      <c r="AA1177" s="632"/>
      <c r="AB1177" s="632"/>
      <c r="AC1177" s="632"/>
      <c r="AD1177" s="632"/>
      <c r="AE1177" s="632"/>
      <c r="AF1177" s="632"/>
      <c r="AG1177" s="632"/>
      <c r="AH1177" s="632"/>
      <c r="AI1177" s="632"/>
      <c r="AJ1177" s="602"/>
    </row>
    <row r="1178" spans="2:36" ht="45" hidden="1" x14ac:dyDescent="0.25">
      <c r="B1178" s="602">
        <v>1170</v>
      </c>
      <c r="C1178" s="605" t="s">
        <v>7595</v>
      </c>
      <c r="D1178" s="602"/>
      <c r="E1178" s="644" t="s">
        <v>7184</v>
      </c>
      <c r="F1178" s="642" t="s">
        <v>7646</v>
      </c>
      <c r="G1178" s="633"/>
      <c r="H1178" s="618"/>
      <c r="I1178" s="632"/>
      <c r="J1178" s="632"/>
      <c r="K1178" s="618"/>
      <c r="L1178" s="601"/>
      <c r="M1178" s="601"/>
      <c r="N1178" s="601"/>
      <c r="O1178" s="616"/>
      <c r="P1178" s="632"/>
      <c r="Q1178" s="632"/>
      <c r="R1178" s="632"/>
      <c r="S1178" s="632"/>
      <c r="T1178" s="632"/>
      <c r="U1178" s="632"/>
      <c r="V1178" s="632"/>
      <c r="W1178" s="632"/>
      <c r="X1178" s="632"/>
      <c r="Y1178" s="632"/>
      <c r="Z1178" s="632"/>
      <c r="AA1178" s="632"/>
      <c r="AB1178" s="632"/>
      <c r="AC1178" s="632"/>
      <c r="AD1178" s="632"/>
      <c r="AE1178" s="632"/>
      <c r="AF1178" s="632"/>
      <c r="AG1178" s="632"/>
      <c r="AH1178" s="632"/>
      <c r="AI1178" s="632"/>
      <c r="AJ1178" s="602"/>
    </row>
    <row r="1179" spans="2:36" ht="75" hidden="1" x14ac:dyDescent="0.25">
      <c r="B1179" s="602">
        <v>1171</v>
      </c>
      <c r="C1179" s="605" t="s">
        <v>7596</v>
      </c>
      <c r="D1179" s="602"/>
      <c r="E1179" s="644" t="s">
        <v>7185</v>
      </c>
      <c r="F1179" s="642" t="s">
        <v>7646</v>
      </c>
      <c r="G1179" s="633"/>
      <c r="H1179" s="618"/>
      <c r="I1179" s="632"/>
      <c r="J1179" s="632"/>
      <c r="K1179" s="618"/>
      <c r="L1179" s="601"/>
      <c r="M1179" s="601"/>
      <c r="N1179" s="601"/>
      <c r="O1179" s="616"/>
      <c r="P1179" s="632"/>
      <c r="Q1179" s="632"/>
      <c r="R1179" s="632"/>
      <c r="S1179" s="632"/>
      <c r="T1179" s="632"/>
      <c r="U1179" s="632"/>
      <c r="V1179" s="632"/>
      <c r="W1179" s="632"/>
      <c r="X1179" s="632"/>
      <c r="Y1179" s="632"/>
      <c r="Z1179" s="632"/>
      <c r="AA1179" s="632"/>
      <c r="AB1179" s="632"/>
      <c r="AC1179" s="632"/>
      <c r="AD1179" s="632"/>
      <c r="AE1179" s="632"/>
      <c r="AF1179" s="632"/>
      <c r="AG1179" s="632"/>
      <c r="AH1179" s="632"/>
      <c r="AI1179" s="632"/>
      <c r="AJ1179" s="602"/>
    </row>
    <row r="1180" spans="2:36" ht="45" hidden="1" x14ac:dyDescent="0.25">
      <c r="B1180" s="602">
        <v>1172</v>
      </c>
      <c r="C1180" s="638" t="s">
        <v>7188</v>
      </c>
      <c r="D1180" s="602"/>
      <c r="E1180" s="644" t="s">
        <v>7187</v>
      </c>
      <c r="F1180" s="642" t="s">
        <v>7646</v>
      </c>
      <c r="G1180" s="633"/>
      <c r="H1180" s="618"/>
      <c r="I1180" s="632"/>
      <c r="J1180" s="632"/>
      <c r="K1180" s="618"/>
      <c r="L1180" s="601"/>
      <c r="M1180" s="601"/>
      <c r="N1180" s="601"/>
      <c r="O1180" s="616"/>
      <c r="P1180" s="632"/>
      <c r="Q1180" s="632"/>
      <c r="R1180" s="632"/>
      <c r="S1180" s="632"/>
      <c r="T1180" s="632"/>
      <c r="U1180" s="632"/>
      <c r="V1180" s="632"/>
      <c r="W1180" s="632"/>
      <c r="X1180" s="632"/>
      <c r="Y1180" s="632"/>
      <c r="Z1180" s="632"/>
      <c r="AA1180" s="632"/>
      <c r="AB1180" s="632"/>
      <c r="AC1180" s="632"/>
      <c r="AD1180" s="632"/>
      <c r="AE1180" s="632"/>
      <c r="AF1180" s="632"/>
      <c r="AG1180" s="632"/>
      <c r="AH1180" s="632"/>
      <c r="AI1180" s="632"/>
      <c r="AJ1180" s="602"/>
    </row>
    <row r="1181" spans="2:36" ht="45" hidden="1" x14ac:dyDescent="0.25">
      <c r="B1181" s="602">
        <v>1173</v>
      </c>
      <c r="C1181" s="638" t="s">
        <v>7190</v>
      </c>
      <c r="D1181" s="602"/>
      <c r="E1181" s="645" t="s">
        <v>7189</v>
      </c>
      <c r="F1181" s="642" t="s">
        <v>7646</v>
      </c>
      <c r="G1181" s="633"/>
      <c r="H1181" s="618"/>
      <c r="I1181" s="632"/>
      <c r="J1181" s="632"/>
      <c r="K1181" s="636"/>
      <c r="L1181" s="601"/>
      <c r="M1181" s="601"/>
      <c r="N1181" s="601"/>
      <c r="O1181" s="616"/>
      <c r="P1181" s="632"/>
      <c r="Q1181" s="632"/>
      <c r="R1181" s="632"/>
      <c r="S1181" s="632"/>
      <c r="T1181" s="632"/>
      <c r="U1181" s="632"/>
      <c r="V1181" s="632"/>
      <c r="W1181" s="632"/>
      <c r="X1181" s="632"/>
      <c r="Y1181" s="632"/>
      <c r="Z1181" s="632"/>
      <c r="AA1181" s="632"/>
      <c r="AB1181" s="632"/>
      <c r="AC1181" s="632"/>
      <c r="AD1181" s="632"/>
      <c r="AE1181" s="632"/>
      <c r="AF1181" s="632"/>
      <c r="AG1181" s="632"/>
      <c r="AH1181" s="632"/>
      <c r="AI1181" s="632"/>
      <c r="AJ1181" s="602"/>
    </row>
    <row r="1182" spans="2:36" ht="45" hidden="1" x14ac:dyDescent="0.25">
      <c r="B1182" s="602">
        <v>1174</v>
      </c>
      <c r="C1182" s="638" t="s">
        <v>7199</v>
      </c>
      <c r="D1182" s="602"/>
      <c r="E1182" s="603" t="s">
        <v>7193</v>
      </c>
      <c r="F1182" s="642" t="s">
        <v>7646</v>
      </c>
      <c r="G1182" s="633"/>
      <c r="H1182" s="618"/>
      <c r="I1182" s="632"/>
      <c r="J1182" s="632"/>
      <c r="K1182" s="618"/>
      <c r="L1182" s="601"/>
      <c r="M1182" s="601"/>
      <c r="N1182" s="601"/>
      <c r="O1182" s="616"/>
      <c r="P1182" s="632"/>
      <c r="Q1182" s="632"/>
      <c r="R1182" s="632"/>
      <c r="S1182" s="632"/>
      <c r="T1182" s="632"/>
      <c r="U1182" s="632"/>
      <c r="V1182" s="632"/>
      <c r="W1182" s="632"/>
      <c r="X1182" s="632"/>
      <c r="Y1182" s="632"/>
      <c r="Z1182" s="632"/>
      <c r="AA1182" s="632"/>
      <c r="AB1182" s="632"/>
      <c r="AC1182" s="632"/>
      <c r="AD1182" s="632"/>
      <c r="AE1182" s="632"/>
      <c r="AF1182" s="632"/>
      <c r="AG1182" s="632"/>
      <c r="AH1182" s="632"/>
      <c r="AI1182" s="632"/>
      <c r="AJ1182" s="602"/>
    </row>
    <row r="1183" spans="2:36" ht="45" hidden="1" x14ac:dyDescent="0.25">
      <c r="B1183" s="602">
        <v>1175</v>
      </c>
      <c r="C1183" s="638" t="s">
        <v>7200</v>
      </c>
      <c r="D1183" s="602"/>
      <c r="E1183" s="601" t="s">
        <v>7194</v>
      </c>
      <c r="F1183" s="642" t="s">
        <v>7646</v>
      </c>
      <c r="G1183" s="633"/>
      <c r="H1183" s="618"/>
      <c r="I1183" s="632"/>
      <c r="J1183" s="632"/>
      <c r="K1183" s="618"/>
      <c r="L1183" s="601"/>
      <c r="M1183" s="601"/>
      <c r="N1183" s="601"/>
      <c r="O1183" s="616"/>
      <c r="P1183" s="632"/>
      <c r="Q1183" s="632"/>
      <c r="R1183" s="632"/>
      <c r="S1183" s="632"/>
      <c r="T1183" s="632"/>
      <c r="U1183" s="632"/>
      <c r="V1183" s="632"/>
      <c r="W1183" s="632"/>
      <c r="X1183" s="632"/>
      <c r="Y1183" s="632"/>
      <c r="Z1183" s="632"/>
      <c r="AA1183" s="632"/>
      <c r="AB1183" s="632"/>
      <c r="AC1183" s="632"/>
      <c r="AD1183" s="632"/>
      <c r="AE1183" s="632"/>
      <c r="AF1183" s="632"/>
      <c r="AG1183" s="632"/>
      <c r="AH1183" s="632"/>
      <c r="AI1183" s="632"/>
      <c r="AJ1183" s="602"/>
    </row>
    <row r="1184" spans="2:36" ht="60" hidden="1" x14ac:dyDescent="0.25">
      <c r="B1184" s="602">
        <v>1176</v>
      </c>
      <c r="C1184" s="638" t="s">
        <v>7201</v>
      </c>
      <c r="D1184" s="602"/>
      <c r="E1184" s="601" t="s">
        <v>7195</v>
      </c>
      <c r="F1184" s="642" t="s">
        <v>7646</v>
      </c>
      <c r="G1184" s="633"/>
      <c r="H1184" s="618"/>
      <c r="I1184" s="632"/>
      <c r="J1184" s="632"/>
      <c r="K1184" s="618"/>
      <c r="L1184" s="601"/>
      <c r="M1184" s="601"/>
      <c r="N1184" s="601"/>
      <c r="O1184" s="616"/>
      <c r="P1184" s="632"/>
      <c r="Q1184" s="632"/>
      <c r="R1184" s="632"/>
      <c r="S1184" s="632"/>
      <c r="T1184" s="632"/>
      <c r="U1184" s="632"/>
      <c r="V1184" s="632"/>
      <c r="W1184" s="632"/>
      <c r="X1184" s="632"/>
      <c r="Y1184" s="632"/>
      <c r="Z1184" s="632"/>
      <c r="AA1184" s="632"/>
      <c r="AB1184" s="632"/>
      <c r="AC1184" s="632"/>
      <c r="AD1184" s="632"/>
      <c r="AE1184" s="632"/>
      <c r="AF1184" s="632"/>
      <c r="AG1184" s="632"/>
      <c r="AH1184" s="632"/>
      <c r="AI1184" s="632"/>
      <c r="AJ1184" s="602"/>
    </row>
    <row r="1185" spans="2:36" ht="45" hidden="1" x14ac:dyDescent="0.25">
      <c r="B1185" s="602">
        <v>1177</v>
      </c>
      <c r="C1185" s="638" t="s">
        <v>7202</v>
      </c>
      <c r="D1185" s="602"/>
      <c r="E1185" s="601" t="s">
        <v>7196</v>
      </c>
      <c r="F1185" s="642" t="s">
        <v>7646</v>
      </c>
      <c r="G1185" s="633"/>
      <c r="H1185" s="618"/>
      <c r="I1185" s="632"/>
      <c r="J1185" s="632"/>
      <c r="K1185" s="618"/>
      <c r="L1185" s="601"/>
      <c r="M1185" s="601"/>
      <c r="N1185" s="601"/>
      <c r="O1185" s="616"/>
      <c r="P1185" s="632"/>
      <c r="Q1185" s="632"/>
      <c r="R1185" s="632"/>
      <c r="S1185" s="632"/>
      <c r="T1185" s="632"/>
      <c r="U1185" s="632"/>
      <c r="V1185" s="632"/>
      <c r="W1185" s="632"/>
      <c r="X1185" s="632"/>
      <c r="Y1185" s="632"/>
      <c r="Z1185" s="632"/>
      <c r="AA1185" s="632"/>
      <c r="AB1185" s="632"/>
      <c r="AC1185" s="632"/>
      <c r="AD1185" s="632"/>
      <c r="AE1185" s="632"/>
      <c r="AF1185" s="632"/>
      <c r="AG1185" s="632"/>
      <c r="AH1185" s="632"/>
      <c r="AI1185" s="632"/>
      <c r="AJ1185" s="602"/>
    </row>
    <row r="1186" spans="2:36" ht="45" hidden="1" x14ac:dyDescent="0.25">
      <c r="B1186" s="602">
        <v>1178</v>
      </c>
      <c r="C1186" s="638" t="s">
        <v>7203</v>
      </c>
      <c r="D1186" s="602"/>
      <c r="E1186" s="603" t="s">
        <v>7197</v>
      </c>
      <c r="F1186" s="642" t="s">
        <v>7646</v>
      </c>
      <c r="G1186" s="633"/>
      <c r="H1186" s="618"/>
      <c r="I1186" s="632"/>
      <c r="J1186" s="632"/>
      <c r="K1186" s="618"/>
      <c r="L1186" s="601"/>
      <c r="M1186" s="601"/>
      <c r="N1186" s="601"/>
      <c r="O1186" s="616"/>
      <c r="P1186" s="632"/>
      <c r="Q1186" s="632"/>
      <c r="R1186" s="632"/>
      <c r="S1186" s="632"/>
      <c r="T1186" s="632"/>
      <c r="U1186" s="632"/>
      <c r="V1186" s="632"/>
      <c r="W1186" s="632"/>
      <c r="X1186" s="632"/>
      <c r="Y1186" s="632"/>
      <c r="Z1186" s="632"/>
      <c r="AA1186" s="632"/>
      <c r="AB1186" s="632"/>
      <c r="AC1186" s="632"/>
      <c r="AD1186" s="632"/>
      <c r="AE1186" s="632"/>
      <c r="AF1186" s="632"/>
      <c r="AG1186" s="632"/>
      <c r="AH1186" s="632"/>
      <c r="AI1186" s="632"/>
      <c r="AJ1186" s="602"/>
    </row>
    <row r="1187" spans="2:36" ht="30" hidden="1" x14ac:dyDescent="0.25">
      <c r="B1187" s="602">
        <v>1179</v>
      </c>
      <c r="C1187" s="638" t="s">
        <v>7204</v>
      </c>
      <c r="D1187" s="602"/>
      <c r="E1187" s="603" t="s">
        <v>7198</v>
      </c>
      <c r="F1187" s="642" t="s">
        <v>7646</v>
      </c>
      <c r="G1187" s="633"/>
      <c r="H1187" s="618"/>
      <c r="I1187" s="632"/>
      <c r="J1187" s="632"/>
      <c r="K1187" s="618"/>
      <c r="L1187" s="601"/>
      <c r="M1187" s="601"/>
      <c r="N1187" s="601"/>
      <c r="O1187" s="616"/>
      <c r="P1187" s="632"/>
      <c r="Q1187" s="632"/>
      <c r="R1187" s="632"/>
      <c r="S1187" s="632"/>
      <c r="T1187" s="632"/>
      <c r="U1187" s="632"/>
      <c r="V1187" s="632"/>
      <c r="W1187" s="632"/>
      <c r="X1187" s="632"/>
      <c r="Y1187" s="632"/>
      <c r="Z1187" s="632"/>
      <c r="AA1187" s="632"/>
      <c r="AB1187" s="632"/>
      <c r="AC1187" s="632"/>
      <c r="AD1187" s="632"/>
      <c r="AE1187" s="632"/>
      <c r="AF1187" s="632"/>
      <c r="AG1187" s="632"/>
      <c r="AH1187" s="632"/>
      <c r="AI1187" s="632"/>
      <c r="AJ1187" s="602"/>
    </row>
    <row r="1188" spans="2:36" ht="30" hidden="1" x14ac:dyDescent="0.25">
      <c r="B1188" s="602">
        <v>1180</v>
      </c>
      <c r="C1188" s="638" t="s">
        <v>7214</v>
      </c>
      <c r="D1188" s="602"/>
      <c r="E1188" s="603" t="s">
        <v>7205</v>
      </c>
      <c r="F1188" s="642" t="s">
        <v>7646</v>
      </c>
      <c r="G1188" s="633"/>
      <c r="H1188" s="618"/>
      <c r="I1188" s="632"/>
      <c r="J1188" s="632"/>
      <c r="K1188" s="618"/>
      <c r="L1188" s="601"/>
      <c r="M1188" s="601"/>
      <c r="N1188" s="601"/>
      <c r="O1188" s="616"/>
      <c r="P1188" s="632"/>
      <c r="Q1188" s="632"/>
      <c r="R1188" s="632"/>
      <c r="S1188" s="632"/>
      <c r="T1188" s="632"/>
      <c r="U1188" s="632"/>
      <c r="V1188" s="632"/>
      <c r="W1188" s="632"/>
      <c r="X1188" s="632"/>
      <c r="Y1188" s="632"/>
      <c r="Z1188" s="632"/>
      <c r="AA1188" s="632"/>
      <c r="AB1188" s="632"/>
      <c r="AC1188" s="632"/>
      <c r="AD1188" s="632"/>
      <c r="AE1188" s="632"/>
      <c r="AF1188" s="632"/>
      <c r="AG1188" s="632"/>
      <c r="AH1188" s="632"/>
      <c r="AI1188" s="632"/>
      <c r="AJ1188" s="602"/>
    </row>
    <row r="1189" spans="2:36" hidden="1" x14ac:dyDescent="0.25">
      <c r="B1189" s="602">
        <v>1181</v>
      </c>
      <c r="C1189" s="638" t="s">
        <v>7215</v>
      </c>
      <c r="D1189" s="602"/>
      <c r="E1189" s="601" t="s">
        <v>7206</v>
      </c>
      <c r="F1189" s="642" t="s">
        <v>7646</v>
      </c>
      <c r="G1189" s="633"/>
      <c r="H1189" s="618"/>
      <c r="I1189" s="632"/>
      <c r="J1189" s="632"/>
      <c r="K1189" s="618"/>
      <c r="L1189" s="601"/>
      <c r="M1189" s="601"/>
      <c r="N1189" s="601"/>
      <c r="O1189" s="616"/>
      <c r="P1189" s="632"/>
      <c r="Q1189" s="632"/>
      <c r="R1189" s="632"/>
      <c r="S1189" s="632"/>
      <c r="T1189" s="632"/>
      <c r="U1189" s="632"/>
      <c r="V1189" s="632"/>
      <c r="W1189" s="632"/>
      <c r="X1189" s="632"/>
      <c r="Y1189" s="632"/>
      <c r="Z1189" s="632"/>
      <c r="AA1189" s="632"/>
      <c r="AB1189" s="632"/>
      <c r="AC1189" s="632"/>
      <c r="AD1189" s="632"/>
      <c r="AE1189" s="632"/>
      <c r="AF1189" s="632"/>
      <c r="AG1189" s="632"/>
      <c r="AH1189" s="632"/>
      <c r="AI1189" s="632"/>
      <c r="AJ1189" s="602"/>
    </row>
    <row r="1190" spans="2:36" ht="60" hidden="1" x14ac:dyDescent="0.25">
      <c r="B1190" s="602">
        <v>1182</v>
      </c>
      <c r="C1190" s="638" t="s">
        <v>7216</v>
      </c>
      <c r="D1190" s="602"/>
      <c r="E1190" s="601" t="s">
        <v>7207</v>
      </c>
      <c r="F1190" s="642" t="s">
        <v>7646</v>
      </c>
      <c r="G1190" s="633"/>
      <c r="H1190" s="618"/>
      <c r="I1190" s="632"/>
      <c r="J1190" s="632"/>
      <c r="K1190" s="618"/>
      <c r="L1190" s="601"/>
      <c r="M1190" s="601"/>
      <c r="N1190" s="601"/>
      <c r="O1190" s="616"/>
      <c r="P1190" s="632"/>
      <c r="Q1190" s="632"/>
      <c r="R1190" s="632"/>
      <c r="S1190" s="632"/>
      <c r="T1190" s="632"/>
      <c r="U1190" s="632"/>
      <c r="V1190" s="632"/>
      <c r="W1190" s="632"/>
      <c r="X1190" s="632"/>
      <c r="Y1190" s="632"/>
      <c r="Z1190" s="632"/>
      <c r="AA1190" s="632"/>
      <c r="AB1190" s="632"/>
      <c r="AC1190" s="632"/>
      <c r="AD1190" s="632"/>
      <c r="AE1190" s="632"/>
      <c r="AF1190" s="632"/>
      <c r="AG1190" s="632"/>
      <c r="AH1190" s="632"/>
      <c r="AI1190" s="632"/>
      <c r="AJ1190" s="602"/>
    </row>
    <row r="1191" spans="2:36" ht="45" hidden="1" x14ac:dyDescent="0.25">
      <c r="B1191" s="602">
        <v>1183</v>
      </c>
      <c r="C1191" s="638" t="s">
        <v>7217</v>
      </c>
      <c r="D1191" s="602"/>
      <c r="E1191" s="601" t="s">
        <v>7208</v>
      </c>
      <c r="F1191" s="642" t="s">
        <v>7646</v>
      </c>
      <c r="G1191" s="633"/>
      <c r="H1191" s="618"/>
      <c r="I1191" s="632"/>
      <c r="J1191" s="632"/>
      <c r="K1191" s="618"/>
      <c r="L1191" s="601"/>
      <c r="M1191" s="601"/>
      <c r="N1191" s="601"/>
      <c r="O1191" s="616"/>
      <c r="P1191" s="632"/>
      <c r="Q1191" s="632"/>
      <c r="R1191" s="632"/>
      <c r="S1191" s="632"/>
      <c r="T1191" s="632"/>
      <c r="U1191" s="632"/>
      <c r="V1191" s="632"/>
      <c r="W1191" s="632"/>
      <c r="X1191" s="632"/>
      <c r="Y1191" s="632"/>
      <c r="Z1191" s="632"/>
      <c r="AA1191" s="632"/>
      <c r="AB1191" s="632"/>
      <c r="AC1191" s="632"/>
      <c r="AD1191" s="632"/>
      <c r="AE1191" s="632"/>
      <c r="AF1191" s="632"/>
      <c r="AG1191" s="632"/>
      <c r="AH1191" s="632"/>
      <c r="AI1191" s="632"/>
      <c r="AJ1191" s="602"/>
    </row>
    <row r="1192" spans="2:36" ht="60" hidden="1" x14ac:dyDescent="0.25">
      <c r="B1192" s="602">
        <v>1184</v>
      </c>
      <c r="C1192" s="638" t="s">
        <v>7218</v>
      </c>
      <c r="D1192" s="602"/>
      <c r="E1192" s="601" t="s">
        <v>7209</v>
      </c>
      <c r="F1192" s="642" t="s">
        <v>7646</v>
      </c>
      <c r="G1192" s="633"/>
      <c r="H1192" s="618"/>
      <c r="I1192" s="632"/>
      <c r="J1192" s="632"/>
      <c r="K1192" s="618"/>
      <c r="L1192" s="601"/>
      <c r="M1192" s="601"/>
      <c r="N1192" s="601"/>
      <c r="O1192" s="616"/>
      <c r="P1192" s="632"/>
      <c r="Q1192" s="632"/>
      <c r="R1192" s="632"/>
      <c r="S1192" s="632"/>
      <c r="T1192" s="632"/>
      <c r="U1192" s="632"/>
      <c r="V1192" s="632"/>
      <c r="W1192" s="632"/>
      <c r="X1192" s="632"/>
      <c r="Y1192" s="632"/>
      <c r="Z1192" s="632"/>
      <c r="AA1192" s="632"/>
      <c r="AB1192" s="632"/>
      <c r="AC1192" s="632"/>
      <c r="AD1192" s="632"/>
      <c r="AE1192" s="632"/>
      <c r="AF1192" s="632"/>
      <c r="AG1192" s="632"/>
      <c r="AH1192" s="632"/>
      <c r="AI1192" s="632"/>
      <c r="AJ1192" s="602"/>
    </row>
    <row r="1193" spans="2:36" ht="60" hidden="1" x14ac:dyDescent="0.25">
      <c r="B1193" s="602">
        <v>1185</v>
      </c>
      <c r="C1193" s="638" t="s">
        <v>7219</v>
      </c>
      <c r="D1193" s="602"/>
      <c r="E1193" s="601" t="s">
        <v>7210</v>
      </c>
      <c r="F1193" s="642" t="s">
        <v>7646</v>
      </c>
      <c r="G1193" s="633"/>
      <c r="H1193" s="618"/>
      <c r="I1193" s="632"/>
      <c r="J1193" s="632"/>
      <c r="K1193" s="618"/>
      <c r="L1193" s="601"/>
      <c r="M1193" s="601"/>
      <c r="N1193" s="601"/>
      <c r="O1193" s="616"/>
      <c r="P1193" s="632"/>
      <c r="Q1193" s="632"/>
      <c r="R1193" s="632"/>
      <c r="S1193" s="632"/>
      <c r="T1193" s="632"/>
      <c r="U1193" s="632"/>
      <c r="V1193" s="632"/>
      <c r="W1193" s="632"/>
      <c r="X1193" s="632"/>
      <c r="Y1193" s="632"/>
      <c r="Z1193" s="632"/>
      <c r="AA1193" s="632"/>
      <c r="AB1193" s="632"/>
      <c r="AC1193" s="632"/>
      <c r="AD1193" s="632"/>
      <c r="AE1193" s="632"/>
      <c r="AF1193" s="632"/>
      <c r="AG1193" s="632"/>
      <c r="AH1193" s="632"/>
      <c r="AI1193" s="632"/>
      <c r="AJ1193" s="602"/>
    </row>
    <row r="1194" spans="2:36" ht="60" hidden="1" x14ac:dyDescent="0.25">
      <c r="B1194" s="602">
        <v>1186</v>
      </c>
      <c r="C1194" s="638" t="s">
        <v>7220</v>
      </c>
      <c r="D1194" s="602"/>
      <c r="E1194" s="601" t="s">
        <v>7211</v>
      </c>
      <c r="F1194" s="642" t="s">
        <v>7646</v>
      </c>
      <c r="G1194" s="633"/>
      <c r="H1194" s="618"/>
      <c r="I1194" s="632"/>
      <c r="J1194" s="632"/>
      <c r="K1194" s="618"/>
      <c r="L1194" s="601"/>
      <c r="M1194" s="601"/>
      <c r="N1194" s="601"/>
      <c r="O1194" s="616"/>
      <c r="P1194" s="632"/>
      <c r="Q1194" s="632"/>
      <c r="R1194" s="632"/>
      <c r="S1194" s="632"/>
      <c r="T1194" s="632"/>
      <c r="U1194" s="632"/>
      <c r="V1194" s="632"/>
      <c r="W1194" s="632"/>
      <c r="X1194" s="632"/>
      <c r="Y1194" s="632"/>
      <c r="Z1194" s="632"/>
      <c r="AA1194" s="632"/>
      <c r="AB1194" s="632"/>
      <c r="AC1194" s="632"/>
      <c r="AD1194" s="632"/>
      <c r="AE1194" s="632"/>
      <c r="AF1194" s="632"/>
      <c r="AG1194" s="632"/>
      <c r="AH1194" s="632"/>
      <c r="AI1194" s="632"/>
      <c r="AJ1194" s="602"/>
    </row>
    <row r="1195" spans="2:36" ht="30" hidden="1" x14ac:dyDescent="0.25">
      <c r="B1195" s="602">
        <v>1187</v>
      </c>
      <c r="C1195" s="638" t="s">
        <v>7221</v>
      </c>
      <c r="D1195" s="602"/>
      <c r="E1195" s="601" t="s">
        <v>7212</v>
      </c>
      <c r="F1195" s="642" t="s">
        <v>7646</v>
      </c>
      <c r="G1195" s="633"/>
      <c r="H1195" s="618"/>
      <c r="I1195" s="632"/>
      <c r="J1195" s="632"/>
      <c r="K1195" s="618"/>
      <c r="L1195" s="601"/>
      <c r="M1195" s="601"/>
      <c r="N1195" s="601"/>
      <c r="O1195" s="616"/>
      <c r="P1195" s="632"/>
      <c r="Q1195" s="632"/>
      <c r="R1195" s="632"/>
      <c r="S1195" s="632"/>
      <c r="T1195" s="632"/>
      <c r="U1195" s="632"/>
      <c r="V1195" s="632"/>
      <c r="W1195" s="632"/>
      <c r="X1195" s="632"/>
      <c r="Y1195" s="632"/>
      <c r="Z1195" s="632"/>
      <c r="AA1195" s="632"/>
      <c r="AB1195" s="632"/>
      <c r="AC1195" s="632"/>
      <c r="AD1195" s="632"/>
      <c r="AE1195" s="632"/>
      <c r="AF1195" s="632"/>
      <c r="AG1195" s="632"/>
      <c r="AH1195" s="632"/>
      <c r="AI1195" s="632"/>
      <c r="AJ1195" s="602"/>
    </row>
    <row r="1196" spans="2:36" ht="45" hidden="1" x14ac:dyDescent="0.25">
      <c r="B1196" s="602">
        <v>1188</v>
      </c>
      <c r="C1196" s="638" t="s">
        <v>7222</v>
      </c>
      <c r="D1196" s="602"/>
      <c r="E1196" s="601" t="s">
        <v>7213</v>
      </c>
      <c r="F1196" s="642" t="s">
        <v>7646</v>
      </c>
      <c r="G1196" s="633"/>
      <c r="H1196" s="618"/>
      <c r="I1196" s="632"/>
      <c r="J1196" s="632"/>
      <c r="K1196" s="618"/>
      <c r="L1196" s="601"/>
      <c r="M1196" s="601"/>
      <c r="N1196" s="601"/>
      <c r="O1196" s="616"/>
      <c r="P1196" s="632"/>
      <c r="Q1196" s="632"/>
      <c r="R1196" s="632"/>
      <c r="S1196" s="632"/>
      <c r="T1196" s="632"/>
      <c r="U1196" s="632"/>
      <c r="V1196" s="632"/>
      <c r="W1196" s="632"/>
      <c r="X1196" s="632"/>
      <c r="Y1196" s="632"/>
      <c r="Z1196" s="632"/>
      <c r="AA1196" s="632"/>
      <c r="AB1196" s="632"/>
      <c r="AC1196" s="632"/>
      <c r="AD1196" s="632"/>
      <c r="AE1196" s="632"/>
      <c r="AF1196" s="632"/>
      <c r="AG1196" s="632"/>
      <c r="AH1196" s="632"/>
      <c r="AI1196" s="632"/>
      <c r="AJ1196" s="602"/>
    </row>
    <row r="1197" spans="2:36" hidden="1" x14ac:dyDescent="0.25">
      <c r="B1197" s="602">
        <v>1189</v>
      </c>
      <c r="C1197" s="601" t="s">
        <v>7223</v>
      </c>
      <c r="D1197" s="600" t="s">
        <v>7327</v>
      </c>
      <c r="E1197" s="639" t="s">
        <v>2318</v>
      </c>
      <c r="F1197" s="641" t="s">
        <v>7644</v>
      </c>
      <c r="G1197" s="633"/>
      <c r="H1197" s="618"/>
      <c r="I1197" s="632"/>
      <c r="J1197" s="632"/>
      <c r="K1197" s="618"/>
      <c r="L1197" s="601"/>
      <c r="M1197" s="601"/>
      <c r="N1197" s="601"/>
      <c r="O1197" s="616"/>
      <c r="P1197" s="632"/>
      <c r="Q1197" s="632"/>
      <c r="R1197" s="632"/>
      <c r="S1197" s="632"/>
      <c r="T1197" s="632"/>
      <c r="U1197" s="632"/>
      <c r="V1197" s="632"/>
      <c r="W1197" s="632"/>
      <c r="X1197" s="632"/>
      <c r="Y1197" s="632"/>
      <c r="Z1197" s="632"/>
      <c r="AA1197" s="632"/>
      <c r="AB1197" s="632"/>
      <c r="AC1197" s="632"/>
      <c r="AD1197" s="632"/>
      <c r="AE1197" s="632"/>
      <c r="AF1197" s="632"/>
      <c r="AG1197" s="632"/>
      <c r="AH1197" s="632"/>
      <c r="AI1197" s="632"/>
      <c r="AJ1197" s="602"/>
    </row>
    <row r="1198" spans="2:36" hidden="1" x14ac:dyDescent="0.25">
      <c r="B1198" s="602">
        <v>1190</v>
      </c>
      <c r="C1198" s="601" t="s">
        <v>7224</v>
      </c>
      <c r="D1198" s="600" t="s">
        <v>7328</v>
      </c>
      <c r="E1198" s="639" t="s">
        <v>2318</v>
      </c>
      <c r="F1198" s="641" t="s">
        <v>7644</v>
      </c>
      <c r="G1198" s="633"/>
      <c r="H1198" s="618"/>
      <c r="I1198" s="632"/>
      <c r="J1198" s="632"/>
      <c r="K1198" s="618"/>
      <c r="L1198" s="601"/>
      <c r="M1198" s="601"/>
      <c r="N1198" s="601"/>
      <c r="O1198" s="616"/>
      <c r="P1198" s="632"/>
      <c r="Q1198" s="632"/>
      <c r="R1198" s="632"/>
      <c r="S1198" s="632"/>
      <c r="T1198" s="632"/>
      <c r="U1198" s="632"/>
      <c r="V1198" s="632"/>
      <c r="W1198" s="632"/>
      <c r="X1198" s="632"/>
      <c r="Y1198" s="632"/>
      <c r="Z1198" s="632"/>
      <c r="AA1198" s="632"/>
      <c r="AB1198" s="632"/>
      <c r="AC1198" s="632"/>
      <c r="AD1198" s="632"/>
      <c r="AE1198" s="632"/>
      <c r="AF1198" s="632"/>
      <c r="AG1198" s="632"/>
      <c r="AH1198" s="632"/>
      <c r="AI1198" s="632"/>
      <c r="AJ1198" s="602"/>
    </row>
    <row r="1199" spans="2:36" hidden="1" x14ac:dyDescent="0.25">
      <c r="B1199" s="602">
        <v>1191</v>
      </c>
      <c r="C1199" s="601" t="s">
        <v>7225</v>
      </c>
      <c r="D1199" s="600" t="s">
        <v>7329</v>
      </c>
      <c r="E1199" s="639" t="s">
        <v>2318</v>
      </c>
      <c r="F1199" s="641" t="s">
        <v>7644</v>
      </c>
      <c r="G1199" s="633"/>
      <c r="H1199" s="618"/>
      <c r="I1199" s="632"/>
      <c r="J1199" s="632"/>
      <c r="K1199" s="618"/>
      <c r="L1199" s="601"/>
      <c r="M1199" s="601"/>
      <c r="N1199" s="601"/>
      <c r="O1199" s="616"/>
      <c r="P1199" s="632"/>
      <c r="Q1199" s="632"/>
      <c r="R1199" s="632"/>
      <c r="S1199" s="632"/>
      <c r="T1199" s="632"/>
      <c r="U1199" s="632"/>
      <c r="V1199" s="632"/>
      <c r="W1199" s="632"/>
      <c r="X1199" s="632"/>
      <c r="Y1199" s="632"/>
      <c r="Z1199" s="632"/>
      <c r="AA1199" s="632"/>
      <c r="AB1199" s="632"/>
      <c r="AC1199" s="632"/>
      <c r="AD1199" s="632"/>
      <c r="AE1199" s="632"/>
      <c r="AF1199" s="632"/>
      <c r="AG1199" s="632"/>
      <c r="AH1199" s="632"/>
      <c r="AI1199" s="632"/>
      <c r="AJ1199" s="602"/>
    </row>
    <row r="1200" spans="2:36" hidden="1" x14ac:dyDescent="0.25">
      <c r="B1200" s="602">
        <v>1192</v>
      </c>
      <c r="C1200" s="601" t="s">
        <v>7226</v>
      </c>
      <c r="D1200" s="600" t="s">
        <v>7330</v>
      </c>
      <c r="E1200" s="639" t="s">
        <v>2318</v>
      </c>
      <c r="F1200" s="641" t="s">
        <v>7644</v>
      </c>
      <c r="G1200" s="633"/>
      <c r="H1200" s="618"/>
      <c r="I1200" s="632"/>
      <c r="J1200" s="632"/>
      <c r="K1200" s="618"/>
      <c r="L1200" s="601"/>
      <c r="M1200" s="601"/>
      <c r="N1200" s="601"/>
      <c r="O1200" s="616"/>
      <c r="P1200" s="632"/>
      <c r="Q1200" s="632"/>
      <c r="R1200" s="632"/>
      <c r="S1200" s="632"/>
      <c r="T1200" s="632"/>
      <c r="U1200" s="632"/>
      <c r="V1200" s="632"/>
      <c r="W1200" s="632"/>
      <c r="X1200" s="632"/>
      <c r="Y1200" s="632"/>
      <c r="Z1200" s="632"/>
      <c r="AA1200" s="632"/>
      <c r="AB1200" s="632"/>
      <c r="AC1200" s="632"/>
      <c r="AD1200" s="632"/>
      <c r="AE1200" s="632"/>
      <c r="AF1200" s="632"/>
      <c r="AG1200" s="632"/>
      <c r="AH1200" s="632"/>
      <c r="AI1200" s="632"/>
      <c r="AJ1200" s="602"/>
    </row>
    <row r="1201" spans="2:36" hidden="1" x14ac:dyDescent="0.25">
      <c r="B1201" s="602">
        <v>1193</v>
      </c>
      <c r="C1201" s="601" t="s">
        <v>7227</v>
      </c>
      <c r="D1201" s="600" t="s">
        <v>7331</v>
      </c>
      <c r="E1201" s="639" t="s">
        <v>2318</v>
      </c>
      <c r="F1201" s="641" t="s">
        <v>7644</v>
      </c>
      <c r="G1201" s="633"/>
      <c r="H1201" s="618"/>
      <c r="I1201" s="632"/>
      <c r="J1201" s="632"/>
      <c r="K1201" s="618"/>
      <c r="L1201" s="601"/>
      <c r="M1201" s="601"/>
      <c r="N1201" s="601"/>
      <c r="O1201" s="616"/>
      <c r="P1201" s="632"/>
      <c r="Q1201" s="632"/>
      <c r="R1201" s="632"/>
      <c r="S1201" s="632"/>
      <c r="T1201" s="632"/>
      <c r="U1201" s="632"/>
      <c r="V1201" s="632"/>
      <c r="W1201" s="632"/>
      <c r="X1201" s="632"/>
      <c r="Y1201" s="632"/>
      <c r="Z1201" s="632"/>
      <c r="AA1201" s="632"/>
      <c r="AB1201" s="632"/>
      <c r="AC1201" s="632"/>
      <c r="AD1201" s="632"/>
      <c r="AE1201" s="632"/>
      <c r="AF1201" s="632"/>
      <c r="AG1201" s="632"/>
      <c r="AH1201" s="632"/>
      <c r="AI1201" s="632"/>
      <c r="AJ1201" s="602"/>
    </row>
    <row r="1202" spans="2:36" hidden="1" x14ac:dyDescent="0.25">
      <c r="B1202" s="602">
        <v>1194</v>
      </c>
      <c r="C1202" s="601" t="s">
        <v>7228</v>
      </c>
      <c r="D1202" s="600" t="s">
        <v>7332</v>
      </c>
      <c r="E1202" s="639" t="s">
        <v>2318</v>
      </c>
      <c r="F1202" s="641" t="s">
        <v>7644</v>
      </c>
      <c r="G1202" s="633"/>
      <c r="H1202" s="618"/>
      <c r="I1202" s="632"/>
      <c r="J1202" s="632"/>
      <c r="K1202" s="618"/>
      <c r="L1202" s="601"/>
      <c r="M1202" s="601"/>
      <c r="N1202" s="601"/>
      <c r="O1202" s="616"/>
      <c r="P1202" s="632"/>
      <c r="Q1202" s="632"/>
      <c r="R1202" s="632"/>
      <c r="S1202" s="632"/>
      <c r="T1202" s="632"/>
      <c r="U1202" s="632"/>
      <c r="V1202" s="632"/>
      <c r="W1202" s="632"/>
      <c r="X1202" s="632"/>
      <c r="Y1202" s="632"/>
      <c r="Z1202" s="632"/>
      <c r="AA1202" s="632"/>
      <c r="AB1202" s="632"/>
      <c r="AC1202" s="632"/>
      <c r="AD1202" s="632"/>
      <c r="AE1202" s="632"/>
      <c r="AF1202" s="632"/>
      <c r="AG1202" s="632"/>
      <c r="AH1202" s="632"/>
      <c r="AI1202" s="632"/>
      <c r="AJ1202" s="602"/>
    </row>
    <row r="1203" spans="2:36" hidden="1" x14ac:dyDescent="0.25">
      <c r="B1203" s="602">
        <v>1195</v>
      </c>
      <c r="C1203" s="601" t="s">
        <v>7229</v>
      </c>
      <c r="D1203" s="600" t="s">
        <v>7333</v>
      </c>
      <c r="E1203" s="639" t="s">
        <v>2318</v>
      </c>
      <c r="F1203" s="641" t="s">
        <v>7644</v>
      </c>
      <c r="G1203" s="633"/>
      <c r="H1203" s="618"/>
      <c r="I1203" s="632"/>
      <c r="J1203" s="632"/>
      <c r="K1203" s="618"/>
      <c r="L1203" s="601"/>
      <c r="M1203" s="601"/>
      <c r="N1203" s="601"/>
      <c r="O1203" s="616"/>
      <c r="P1203" s="632"/>
      <c r="Q1203" s="632"/>
      <c r="R1203" s="632"/>
      <c r="S1203" s="632"/>
      <c r="T1203" s="632"/>
      <c r="U1203" s="632"/>
      <c r="V1203" s="632"/>
      <c r="W1203" s="632"/>
      <c r="X1203" s="632"/>
      <c r="Y1203" s="632"/>
      <c r="Z1203" s="632"/>
      <c r="AA1203" s="632"/>
      <c r="AB1203" s="632"/>
      <c r="AC1203" s="632"/>
      <c r="AD1203" s="632"/>
      <c r="AE1203" s="632"/>
      <c r="AF1203" s="632"/>
      <c r="AG1203" s="632"/>
      <c r="AH1203" s="632"/>
      <c r="AI1203" s="632"/>
      <c r="AJ1203" s="602"/>
    </row>
    <row r="1204" spans="2:36" hidden="1" x14ac:dyDescent="0.25">
      <c r="B1204" s="602">
        <v>1196</v>
      </c>
      <c r="C1204" s="601" t="s">
        <v>7230</v>
      </c>
      <c r="D1204" s="600" t="s">
        <v>7334</v>
      </c>
      <c r="E1204" s="639" t="s">
        <v>2318</v>
      </c>
      <c r="F1204" s="641" t="s">
        <v>7644</v>
      </c>
      <c r="G1204" s="633"/>
      <c r="H1204" s="618"/>
      <c r="I1204" s="632"/>
      <c r="J1204" s="632"/>
      <c r="K1204" s="618"/>
      <c r="L1204" s="601"/>
      <c r="M1204" s="601"/>
      <c r="N1204" s="601"/>
      <c r="O1204" s="616"/>
      <c r="P1204" s="632"/>
      <c r="Q1204" s="632"/>
      <c r="R1204" s="632"/>
      <c r="S1204" s="632"/>
      <c r="T1204" s="632"/>
      <c r="U1204" s="632"/>
      <c r="V1204" s="632"/>
      <c r="W1204" s="632"/>
      <c r="X1204" s="632"/>
      <c r="Y1204" s="632"/>
      <c r="Z1204" s="632"/>
      <c r="AA1204" s="632"/>
      <c r="AB1204" s="632"/>
      <c r="AC1204" s="632"/>
      <c r="AD1204" s="632"/>
      <c r="AE1204" s="632"/>
      <c r="AF1204" s="632"/>
      <c r="AG1204" s="632"/>
      <c r="AH1204" s="632"/>
      <c r="AI1204" s="632"/>
      <c r="AJ1204" s="602"/>
    </row>
    <row r="1205" spans="2:36" hidden="1" x14ac:dyDescent="0.25">
      <c r="B1205" s="602">
        <v>1197</v>
      </c>
      <c r="C1205" s="601" t="s">
        <v>7231</v>
      </c>
      <c r="D1205" s="600" t="s">
        <v>7335</v>
      </c>
      <c r="E1205" s="639" t="s">
        <v>2318</v>
      </c>
      <c r="F1205" s="641" t="s">
        <v>7644</v>
      </c>
      <c r="G1205" s="633"/>
      <c r="H1205" s="618"/>
      <c r="I1205" s="632"/>
      <c r="J1205" s="632"/>
      <c r="K1205" s="618"/>
      <c r="L1205" s="601"/>
      <c r="M1205" s="601"/>
      <c r="N1205" s="601"/>
      <c r="O1205" s="616"/>
      <c r="P1205" s="632"/>
      <c r="Q1205" s="632"/>
      <c r="R1205" s="632"/>
      <c r="S1205" s="632"/>
      <c r="T1205" s="632"/>
      <c r="U1205" s="632"/>
      <c r="V1205" s="632"/>
      <c r="W1205" s="632"/>
      <c r="X1205" s="632"/>
      <c r="Y1205" s="632"/>
      <c r="Z1205" s="632"/>
      <c r="AA1205" s="632"/>
      <c r="AB1205" s="632"/>
      <c r="AC1205" s="632"/>
      <c r="AD1205" s="632"/>
      <c r="AE1205" s="632"/>
      <c r="AF1205" s="632"/>
      <c r="AG1205" s="632"/>
      <c r="AH1205" s="632"/>
      <c r="AI1205" s="632"/>
      <c r="AJ1205" s="602"/>
    </row>
    <row r="1206" spans="2:36" hidden="1" x14ac:dyDescent="0.25">
      <c r="B1206" s="602">
        <v>1198</v>
      </c>
      <c r="C1206" s="601" t="s">
        <v>7232</v>
      </c>
      <c r="D1206" s="600" t="s">
        <v>7336</v>
      </c>
      <c r="E1206" s="639" t="s">
        <v>2318</v>
      </c>
      <c r="F1206" s="641" t="s">
        <v>7644</v>
      </c>
      <c r="G1206" s="633"/>
      <c r="H1206" s="618"/>
      <c r="I1206" s="632"/>
      <c r="J1206" s="632"/>
      <c r="K1206" s="618"/>
      <c r="L1206" s="601"/>
      <c r="M1206" s="601"/>
      <c r="N1206" s="601"/>
      <c r="O1206" s="616"/>
      <c r="P1206" s="632"/>
      <c r="Q1206" s="632"/>
      <c r="R1206" s="632"/>
      <c r="S1206" s="632"/>
      <c r="T1206" s="632"/>
      <c r="U1206" s="632"/>
      <c r="V1206" s="632"/>
      <c r="W1206" s="632"/>
      <c r="X1206" s="632"/>
      <c r="Y1206" s="632"/>
      <c r="Z1206" s="632"/>
      <c r="AA1206" s="632"/>
      <c r="AB1206" s="632"/>
      <c r="AC1206" s="632"/>
      <c r="AD1206" s="632"/>
      <c r="AE1206" s="632"/>
      <c r="AF1206" s="632"/>
      <c r="AG1206" s="632"/>
      <c r="AH1206" s="632"/>
      <c r="AI1206" s="632"/>
      <c r="AJ1206" s="602"/>
    </row>
    <row r="1207" spans="2:36" hidden="1" x14ac:dyDescent="0.25">
      <c r="B1207" s="602">
        <v>1199</v>
      </c>
      <c r="C1207" s="601" t="s">
        <v>7233</v>
      </c>
      <c r="D1207" s="600" t="s">
        <v>7337</v>
      </c>
      <c r="E1207" s="639" t="s">
        <v>2318</v>
      </c>
      <c r="F1207" s="641" t="s">
        <v>7644</v>
      </c>
      <c r="G1207" s="633"/>
      <c r="H1207" s="618"/>
      <c r="I1207" s="632"/>
      <c r="J1207" s="632"/>
      <c r="K1207" s="618"/>
      <c r="L1207" s="601"/>
      <c r="M1207" s="601"/>
      <c r="N1207" s="601"/>
      <c r="O1207" s="616"/>
      <c r="P1207" s="632"/>
      <c r="Q1207" s="632"/>
      <c r="R1207" s="632"/>
      <c r="S1207" s="632"/>
      <c r="T1207" s="632"/>
      <c r="U1207" s="632"/>
      <c r="V1207" s="632"/>
      <c r="W1207" s="632"/>
      <c r="X1207" s="632"/>
      <c r="Y1207" s="632"/>
      <c r="Z1207" s="632"/>
      <c r="AA1207" s="632"/>
      <c r="AB1207" s="632"/>
      <c r="AC1207" s="632"/>
      <c r="AD1207" s="632"/>
      <c r="AE1207" s="632"/>
      <c r="AF1207" s="632"/>
      <c r="AG1207" s="632"/>
      <c r="AH1207" s="632"/>
      <c r="AI1207" s="632"/>
      <c r="AJ1207" s="602"/>
    </row>
    <row r="1208" spans="2:36" hidden="1" x14ac:dyDescent="0.25">
      <c r="B1208" s="602">
        <v>1200</v>
      </c>
      <c r="C1208" s="601" t="s">
        <v>7234</v>
      </c>
      <c r="D1208" s="600" t="s">
        <v>7338</v>
      </c>
      <c r="E1208" s="639" t="s">
        <v>2318</v>
      </c>
      <c r="F1208" s="641" t="s">
        <v>7644</v>
      </c>
      <c r="G1208" s="633"/>
      <c r="H1208" s="618"/>
      <c r="I1208" s="632"/>
      <c r="J1208" s="632"/>
      <c r="K1208" s="618"/>
      <c r="L1208" s="601"/>
      <c r="M1208" s="601"/>
      <c r="N1208" s="601"/>
      <c r="O1208" s="616"/>
      <c r="P1208" s="632"/>
      <c r="Q1208" s="632"/>
      <c r="R1208" s="632"/>
      <c r="S1208" s="632"/>
      <c r="T1208" s="632"/>
      <c r="U1208" s="632"/>
      <c r="V1208" s="632"/>
      <c r="W1208" s="632"/>
      <c r="X1208" s="632"/>
      <c r="Y1208" s="632"/>
      <c r="Z1208" s="632"/>
      <c r="AA1208" s="632"/>
      <c r="AB1208" s="632"/>
      <c r="AC1208" s="632"/>
      <c r="AD1208" s="632"/>
      <c r="AE1208" s="632"/>
      <c r="AF1208" s="632"/>
      <c r="AG1208" s="632"/>
      <c r="AH1208" s="632"/>
      <c r="AI1208" s="632"/>
      <c r="AJ1208" s="602"/>
    </row>
    <row r="1209" spans="2:36" ht="30" hidden="1" x14ac:dyDescent="0.25">
      <c r="B1209" s="602">
        <v>1201</v>
      </c>
      <c r="C1209" s="601" t="s">
        <v>7235</v>
      </c>
      <c r="D1209" s="600" t="s">
        <v>7339</v>
      </c>
      <c r="E1209" s="639" t="s">
        <v>2318</v>
      </c>
      <c r="F1209" s="641" t="s">
        <v>7644</v>
      </c>
      <c r="G1209" s="633"/>
      <c r="H1209" s="618"/>
      <c r="I1209" s="632"/>
      <c r="J1209" s="632"/>
      <c r="K1209" s="618"/>
      <c r="L1209" s="601"/>
      <c r="M1209" s="601"/>
      <c r="N1209" s="601"/>
      <c r="O1209" s="616"/>
      <c r="P1209" s="632"/>
      <c r="Q1209" s="632"/>
      <c r="R1209" s="632"/>
      <c r="S1209" s="632"/>
      <c r="T1209" s="632"/>
      <c r="U1209" s="632"/>
      <c r="V1209" s="632"/>
      <c r="W1209" s="632"/>
      <c r="X1209" s="632"/>
      <c r="Y1209" s="632"/>
      <c r="Z1209" s="632"/>
      <c r="AA1209" s="632"/>
      <c r="AB1209" s="632"/>
      <c r="AC1209" s="632"/>
      <c r="AD1209" s="632"/>
      <c r="AE1209" s="632"/>
      <c r="AF1209" s="632"/>
      <c r="AG1209" s="632"/>
      <c r="AH1209" s="632"/>
      <c r="AI1209" s="632"/>
      <c r="AJ1209" s="602"/>
    </row>
    <row r="1210" spans="2:36" hidden="1" x14ac:dyDescent="0.25">
      <c r="B1210" s="602">
        <v>1202</v>
      </c>
      <c r="C1210" s="601" t="s">
        <v>7236</v>
      </c>
      <c r="D1210" s="600" t="s">
        <v>7340</v>
      </c>
      <c r="E1210" s="639" t="s">
        <v>2318</v>
      </c>
      <c r="F1210" s="641" t="s">
        <v>7644</v>
      </c>
      <c r="G1210" s="633"/>
      <c r="H1210" s="618"/>
      <c r="I1210" s="632"/>
      <c r="J1210" s="632"/>
      <c r="K1210" s="618"/>
      <c r="L1210" s="601"/>
      <c r="M1210" s="601"/>
      <c r="N1210" s="601"/>
      <c r="O1210" s="616"/>
      <c r="P1210" s="632"/>
      <c r="Q1210" s="632"/>
      <c r="R1210" s="632"/>
      <c r="S1210" s="632"/>
      <c r="T1210" s="632"/>
      <c r="U1210" s="632"/>
      <c r="V1210" s="632"/>
      <c r="W1210" s="632"/>
      <c r="X1210" s="632"/>
      <c r="Y1210" s="632"/>
      <c r="Z1210" s="632"/>
      <c r="AA1210" s="632"/>
      <c r="AB1210" s="632"/>
      <c r="AC1210" s="632"/>
      <c r="AD1210" s="632"/>
      <c r="AE1210" s="632"/>
      <c r="AF1210" s="632"/>
      <c r="AG1210" s="632"/>
      <c r="AH1210" s="632"/>
      <c r="AI1210" s="632"/>
      <c r="AJ1210" s="602"/>
    </row>
    <row r="1211" spans="2:36" hidden="1" x14ac:dyDescent="0.25">
      <c r="B1211" s="602">
        <v>1203</v>
      </c>
      <c r="C1211" s="601" t="s">
        <v>7237</v>
      </c>
      <c r="D1211" s="600" t="s">
        <v>7341</v>
      </c>
      <c r="E1211" s="639" t="s">
        <v>2318</v>
      </c>
      <c r="F1211" s="641" t="s">
        <v>7644</v>
      </c>
      <c r="G1211" s="633"/>
      <c r="H1211" s="618"/>
      <c r="I1211" s="632"/>
      <c r="J1211" s="632"/>
      <c r="K1211" s="618"/>
      <c r="L1211" s="601"/>
      <c r="M1211" s="601"/>
      <c r="N1211" s="601"/>
      <c r="O1211" s="616"/>
      <c r="P1211" s="632"/>
      <c r="Q1211" s="632"/>
      <c r="R1211" s="632"/>
      <c r="S1211" s="632"/>
      <c r="T1211" s="632"/>
      <c r="U1211" s="632"/>
      <c r="V1211" s="632"/>
      <c r="W1211" s="632"/>
      <c r="X1211" s="632"/>
      <c r="Y1211" s="632"/>
      <c r="Z1211" s="632"/>
      <c r="AA1211" s="632"/>
      <c r="AB1211" s="632"/>
      <c r="AC1211" s="632"/>
      <c r="AD1211" s="632"/>
      <c r="AE1211" s="632"/>
      <c r="AF1211" s="632"/>
      <c r="AG1211" s="632"/>
      <c r="AH1211" s="632"/>
      <c r="AI1211" s="632"/>
      <c r="AJ1211" s="602"/>
    </row>
    <row r="1212" spans="2:36" hidden="1" x14ac:dyDescent="0.25">
      <c r="B1212" s="602">
        <v>1204</v>
      </c>
      <c r="C1212" s="601" t="s">
        <v>7238</v>
      </c>
      <c r="D1212" s="600" t="s">
        <v>7342</v>
      </c>
      <c r="E1212" s="639" t="s">
        <v>2318</v>
      </c>
      <c r="F1212" s="641" t="s">
        <v>7644</v>
      </c>
      <c r="G1212" s="633"/>
      <c r="H1212" s="618"/>
      <c r="I1212" s="632"/>
      <c r="J1212" s="632"/>
      <c r="K1212" s="618"/>
      <c r="L1212" s="601"/>
      <c r="M1212" s="601"/>
      <c r="N1212" s="601"/>
      <c r="O1212" s="616"/>
      <c r="P1212" s="632"/>
      <c r="Q1212" s="632"/>
      <c r="R1212" s="632"/>
      <c r="S1212" s="632"/>
      <c r="T1212" s="632"/>
      <c r="U1212" s="632"/>
      <c r="V1212" s="632"/>
      <c r="W1212" s="632"/>
      <c r="X1212" s="632"/>
      <c r="Y1212" s="632"/>
      <c r="Z1212" s="632"/>
      <c r="AA1212" s="632"/>
      <c r="AB1212" s="632"/>
      <c r="AC1212" s="632"/>
      <c r="AD1212" s="632"/>
      <c r="AE1212" s="632"/>
      <c r="AF1212" s="632"/>
      <c r="AG1212" s="632"/>
      <c r="AH1212" s="632"/>
      <c r="AI1212" s="632"/>
      <c r="AJ1212" s="602"/>
    </row>
    <row r="1213" spans="2:36" hidden="1" x14ac:dyDescent="0.25">
      <c r="B1213" s="602">
        <v>1205</v>
      </c>
      <c r="C1213" s="601" t="s">
        <v>7239</v>
      </c>
      <c r="D1213" s="600" t="s">
        <v>7343</v>
      </c>
      <c r="E1213" s="639" t="s">
        <v>2318</v>
      </c>
      <c r="F1213" s="641" t="s">
        <v>7644</v>
      </c>
      <c r="G1213" s="633"/>
      <c r="H1213" s="618"/>
      <c r="I1213" s="632"/>
      <c r="J1213" s="632"/>
      <c r="K1213" s="618"/>
      <c r="L1213" s="601"/>
      <c r="M1213" s="601"/>
      <c r="N1213" s="601"/>
      <c r="O1213" s="616"/>
      <c r="P1213" s="632"/>
      <c r="Q1213" s="632"/>
      <c r="R1213" s="632"/>
      <c r="S1213" s="632"/>
      <c r="T1213" s="632"/>
      <c r="U1213" s="632"/>
      <c r="V1213" s="632"/>
      <c r="W1213" s="632"/>
      <c r="X1213" s="632"/>
      <c r="Y1213" s="632"/>
      <c r="Z1213" s="632"/>
      <c r="AA1213" s="632"/>
      <c r="AB1213" s="632"/>
      <c r="AC1213" s="632"/>
      <c r="AD1213" s="632"/>
      <c r="AE1213" s="632"/>
      <c r="AF1213" s="632"/>
      <c r="AG1213" s="632"/>
      <c r="AH1213" s="632"/>
      <c r="AI1213" s="632"/>
      <c r="AJ1213" s="602"/>
    </row>
    <row r="1214" spans="2:36" hidden="1" x14ac:dyDescent="0.25">
      <c r="B1214" s="602">
        <v>1206</v>
      </c>
      <c r="C1214" s="601" t="s">
        <v>7240</v>
      </c>
      <c r="D1214" s="600" t="s">
        <v>7344</v>
      </c>
      <c r="E1214" s="639" t="s">
        <v>2318</v>
      </c>
      <c r="F1214" s="641" t="s">
        <v>7644</v>
      </c>
      <c r="G1214" s="633"/>
      <c r="H1214" s="618"/>
      <c r="I1214" s="632"/>
      <c r="J1214" s="632"/>
      <c r="K1214" s="618"/>
      <c r="L1214" s="601"/>
      <c r="M1214" s="601"/>
      <c r="N1214" s="601"/>
      <c r="O1214" s="616"/>
      <c r="P1214" s="632"/>
      <c r="Q1214" s="632"/>
      <c r="R1214" s="632"/>
      <c r="S1214" s="632"/>
      <c r="T1214" s="632"/>
      <c r="U1214" s="632"/>
      <c r="V1214" s="632"/>
      <c r="W1214" s="632"/>
      <c r="X1214" s="632"/>
      <c r="Y1214" s="632"/>
      <c r="Z1214" s="632"/>
      <c r="AA1214" s="632"/>
      <c r="AB1214" s="632"/>
      <c r="AC1214" s="632"/>
      <c r="AD1214" s="632"/>
      <c r="AE1214" s="632"/>
      <c r="AF1214" s="632"/>
      <c r="AG1214" s="632"/>
      <c r="AH1214" s="632"/>
      <c r="AI1214" s="632"/>
      <c r="AJ1214" s="602"/>
    </row>
    <row r="1215" spans="2:36" hidden="1" x14ac:dyDescent="0.25">
      <c r="B1215" s="602">
        <v>1207</v>
      </c>
      <c r="C1215" s="601" t="s">
        <v>7241</v>
      </c>
      <c r="D1215" s="600" t="s">
        <v>7345</v>
      </c>
      <c r="E1215" s="639" t="s">
        <v>2318</v>
      </c>
      <c r="F1215" s="641" t="s">
        <v>7644</v>
      </c>
      <c r="G1215" s="633"/>
      <c r="H1215" s="618"/>
      <c r="I1215" s="632"/>
      <c r="J1215" s="632"/>
      <c r="K1215" s="618"/>
      <c r="L1215" s="601"/>
      <c r="M1215" s="601"/>
      <c r="N1215" s="601"/>
      <c r="O1215" s="616"/>
      <c r="P1215" s="632"/>
      <c r="Q1215" s="632"/>
      <c r="R1215" s="632"/>
      <c r="S1215" s="632"/>
      <c r="T1215" s="632"/>
      <c r="U1215" s="632"/>
      <c r="V1215" s="632"/>
      <c r="W1215" s="632"/>
      <c r="X1215" s="632"/>
      <c r="Y1215" s="632"/>
      <c r="Z1215" s="632"/>
      <c r="AA1215" s="632"/>
      <c r="AB1215" s="632"/>
      <c r="AC1215" s="632"/>
      <c r="AD1215" s="632"/>
      <c r="AE1215" s="632"/>
      <c r="AF1215" s="632"/>
      <c r="AG1215" s="632"/>
      <c r="AH1215" s="632"/>
      <c r="AI1215" s="632"/>
      <c r="AJ1215" s="602"/>
    </row>
    <row r="1216" spans="2:36" hidden="1" x14ac:dyDescent="0.25">
      <c r="B1216" s="602">
        <v>1208</v>
      </c>
      <c r="C1216" s="601" t="s">
        <v>7242</v>
      </c>
      <c r="D1216" s="600" t="s">
        <v>7346</v>
      </c>
      <c r="E1216" s="639" t="s">
        <v>2318</v>
      </c>
      <c r="F1216" s="641" t="s">
        <v>7644</v>
      </c>
      <c r="G1216" s="633"/>
      <c r="H1216" s="618"/>
      <c r="I1216" s="632"/>
      <c r="J1216" s="632"/>
      <c r="K1216" s="618"/>
      <c r="L1216" s="601"/>
      <c r="M1216" s="601"/>
      <c r="N1216" s="601"/>
      <c r="O1216" s="616"/>
      <c r="P1216" s="632"/>
      <c r="Q1216" s="632"/>
      <c r="R1216" s="632"/>
      <c r="S1216" s="632"/>
      <c r="T1216" s="632"/>
      <c r="U1216" s="632"/>
      <c r="V1216" s="632"/>
      <c r="W1216" s="632"/>
      <c r="X1216" s="632"/>
      <c r="Y1216" s="632"/>
      <c r="Z1216" s="632"/>
      <c r="AA1216" s="632"/>
      <c r="AB1216" s="632"/>
      <c r="AC1216" s="632"/>
      <c r="AD1216" s="632"/>
      <c r="AE1216" s="632"/>
      <c r="AF1216" s="632"/>
      <c r="AG1216" s="632"/>
      <c r="AH1216" s="632"/>
      <c r="AI1216" s="632"/>
      <c r="AJ1216" s="602"/>
    </row>
    <row r="1217" spans="2:36" hidden="1" x14ac:dyDescent="0.25">
      <c r="B1217" s="602">
        <v>1209</v>
      </c>
      <c r="C1217" s="601" t="s">
        <v>7243</v>
      </c>
      <c r="D1217" s="600" t="s">
        <v>7347</v>
      </c>
      <c r="E1217" s="639" t="s">
        <v>2318</v>
      </c>
      <c r="F1217" s="641" t="s">
        <v>7644</v>
      </c>
      <c r="G1217" s="633"/>
      <c r="H1217" s="618"/>
      <c r="I1217" s="632"/>
      <c r="J1217" s="632"/>
      <c r="K1217" s="618"/>
      <c r="L1217" s="601"/>
      <c r="M1217" s="601"/>
      <c r="N1217" s="601"/>
      <c r="O1217" s="616"/>
      <c r="P1217" s="632"/>
      <c r="Q1217" s="632"/>
      <c r="R1217" s="632"/>
      <c r="S1217" s="632"/>
      <c r="T1217" s="632"/>
      <c r="U1217" s="632"/>
      <c r="V1217" s="632"/>
      <c r="W1217" s="632"/>
      <c r="X1217" s="632"/>
      <c r="Y1217" s="632"/>
      <c r="Z1217" s="632"/>
      <c r="AA1217" s="632"/>
      <c r="AB1217" s="632"/>
      <c r="AC1217" s="632"/>
      <c r="AD1217" s="632"/>
      <c r="AE1217" s="632"/>
      <c r="AF1217" s="632"/>
      <c r="AG1217" s="632"/>
      <c r="AH1217" s="632"/>
      <c r="AI1217" s="632"/>
      <c r="AJ1217" s="602"/>
    </row>
    <row r="1218" spans="2:36" hidden="1" x14ac:dyDescent="0.25">
      <c r="B1218" s="602">
        <v>1210</v>
      </c>
      <c r="C1218" s="601" t="s">
        <v>7244</v>
      </c>
      <c r="D1218" s="600" t="s">
        <v>7348</v>
      </c>
      <c r="E1218" s="639" t="s">
        <v>2318</v>
      </c>
      <c r="F1218" s="641" t="s">
        <v>7644</v>
      </c>
      <c r="G1218" s="633"/>
      <c r="H1218" s="618"/>
      <c r="I1218" s="632"/>
      <c r="J1218" s="632"/>
      <c r="K1218" s="618"/>
      <c r="L1218" s="601"/>
      <c r="M1218" s="601"/>
      <c r="N1218" s="601"/>
      <c r="O1218" s="616"/>
      <c r="P1218" s="632"/>
      <c r="Q1218" s="632"/>
      <c r="R1218" s="632"/>
      <c r="S1218" s="632"/>
      <c r="T1218" s="632"/>
      <c r="U1218" s="632"/>
      <c r="V1218" s="632"/>
      <c r="W1218" s="632"/>
      <c r="X1218" s="632"/>
      <c r="Y1218" s="632"/>
      <c r="Z1218" s="632"/>
      <c r="AA1218" s="632"/>
      <c r="AB1218" s="632"/>
      <c r="AC1218" s="632"/>
      <c r="AD1218" s="632"/>
      <c r="AE1218" s="632"/>
      <c r="AF1218" s="632"/>
      <c r="AG1218" s="632"/>
      <c r="AH1218" s="632"/>
      <c r="AI1218" s="632"/>
      <c r="AJ1218" s="602"/>
    </row>
    <row r="1219" spans="2:36" hidden="1" x14ac:dyDescent="0.25">
      <c r="B1219" s="602">
        <v>1211</v>
      </c>
      <c r="C1219" s="601" t="s">
        <v>7245</v>
      </c>
      <c r="D1219" s="600" t="s">
        <v>7349</v>
      </c>
      <c r="E1219" s="639" t="s">
        <v>2318</v>
      </c>
      <c r="F1219" s="641" t="s">
        <v>7644</v>
      </c>
      <c r="G1219" s="633"/>
      <c r="H1219" s="618"/>
      <c r="I1219" s="632"/>
      <c r="J1219" s="632"/>
      <c r="K1219" s="618"/>
      <c r="L1219" s="601"/>
      <c r="M1219" s="601"/>
      <c r="N1219" s="601"/>
      <c r="O1219" s="616"/>
      <c r="P1219" s="632"/>
      <c r="Q1219" s="632"/>
      <c r="R1219" s="632"/>
      <c r="S1219" s="632"/>
      <c r="T1219" s="632"/>
      <c r="U1219" s="632"/>
      <c r="V1219" s="632"/>
      <c r="W1219" s="632"/>
      <c r="X1219" s="632"/>
      <c r="Y1219" s="632"/>
      <c r="Z1219" s="632"/>
      <c r="AA1219" s="632"/>
      <c r="AB1219" s="632"/>
      <c r="AC1219" s="632"/>
      <c r="AD1219" s="632"/>
      <c r="AE1219" s="632"/>
      <c r="AF1219" s="632"/>
      <c r="AG1219" s="632"/>
      <c r="AH1219" s="632"/>
      <c r="AI1219" s="632"/>
      <c r="AJ1219" s="602"/>
    </row>
    <row r="1220" spans="2:36" hidden="1" x14ac:dyDescent="0.25">
      <c r="B1220" s="602">
        <v>1212</v>
      </c>
      <c r="C1220" s="601" t="s">
        <v>7246</v>
      </c>
      <c r="D1220" s="600" t="s">
        <v>7350</v>
      </c>
      <c r="E1220" s="639" t="s">
        <v>2318</v>
      </c>
      <c r="F1220" s="641" t="s">
        <v>7644</v>
      </c>
      <c r="G1220" s="633"/>
      <c r="H1220" s="618"/>
      <c r="I1220" s="632"/>
      <c r="J1220" s="632"/>
      <c r="K1220" s="618"/>
      <c r="L1220" s="601"/>
      <c r="M1220" s="601"/>
      <c r="N1220" s="601"/>
      <c r="O1220" s="616"/>
      <c r="P1220" s="632"/>
      <c r="Q1220" s="632"/>
      <c r="R1220" s="632"/>
      <c r="S1220" s="632"/>
      <c r="T1220" s="632"/>
      <c r="U1220" s="632"/>
      <c r="V1220" s="632"/>
      <c r="W1220" s="632"/>
      <c r="X1220" s="632"/>
      <c r="Y1220" s="632"/>
      <c r="Z1220" s="632"/>
      <c r="AA1220" s="632"/>
      <c r="AB1220" s="632"/>
      <c r="AC1220" s="632"/>
      <c r="AD1220" s="632"/>
      <c r="AE1220" s="632"/>
      <c r="AF1220" s="632"/>
      <c r="AG1220" s="632"/>
      <c r="AH1220" s="632"/>
      <c r="AI1220" s="632"/>
      <c r="AJ1220" s="602"/>
    </row>
    <row r="1221" spans="2:36" ht="30" hidden="1" x14ac:dyDescent="0.25">
      <c r="B1221" s="602">
        <v>1213</v>
      </c>
      <c r="C1221" s="601" t="s">
        <v>7247</v>
      </c>
      <c r="D1221" s="600" t="s">
        <v>7351</v>
      </c>
      <c r="E1221" s="639" t="s">
        <v>2318</v>
      </c>
      <c r="F1221" s="641" t="s">
        <v>7644</v>
      </c>
      <c r="G1221" s="633"/>
      <c r="H1221" s="618"/>
      <c r="I1221" s="632"/>
      <c r="J1221" s="632"/>
      <c r="K1221" s="618"/>
      <c r="L1221" s="601"/>
      <c r="M1221" s="601"/>
      <c r="N1221" s="601"/>
      <c r="O1221" s="616"/>
      <c r="P1221" s="632"/>
      <c r="Q1221" s="632"/>
      <c r="R1221" s="632"/>
      <c r="S1221" s="632"/>
      <c r="T1221" s="632"/>
      <c r="U1221" s="632"/>
      <c r="V1221" s="632"/>
      <c r="W1221" s="632"/>
      <c r="X1221" s="632"/>
      <c r="Y1221" s="632"/>
      <c r="Z1221" s="632"/>
      <c r="AA1221" s="632"/>
      <c r="AB1221" s="632"/>
      <c r="AC1221" s="632"/>
      <c r="AD1221" s="632"/>
      <c r="AE1221" s="632"/>
      <c r="AF1221" s="632"/>
      <c r="AG1221" s="632"/>
      <c r="AH1221" s="632"/>
      <c r="AI1221" s="632"/>
      <c r="AJ1221" s="602"/>
    </row>
    <row r="1222" spans="2:36" hidden="1" x14ac:dyDescent="0.25">
      <c r="B1222" s="602">
        <v>1214</v>
      </c>
      <c r="C1222" s="601" t="s">
        <v>7248</v>
      </c>
      <c r="D1222" s="600" t="s">
        <v>7352</v>
      </c>
      <c r="E1222" s="639" t="s">
        <v>2318</v>
      </c>
      <c r="F1222" s="641" t="s">
        <v>7644</v>
      </c>
      <c r="G1222" s="633"/>
      <c r="H1222" s="618"/>
      <c r="I1222" s="632"/>
      <c r="J1222" s="632"/>
      <c r="K1222" s="618"/>
      <c r="L1222" s="601"/>
      <c r="M1222" s="601"/>
      <c r="N1222" s="601"/>
      <c r="O1222" s="616"/>
      <c r="P1222" s="632"/>
      <c r="Q1222" s="632"/>
      <c r="R1222" s="632"/>
      <c r="S1222" s="632"/>
      <c r="T1222" s="632"/>
      <c r="U1222" s="632"/>
      <c r="V1222" s="632"/>
      <c r="W1222" s="632"/>
      <c r="X1222" s="632"/>
      <c r="Y1222" s="632"/>
      <c r="Z1222" s="632"/>
      <c r="AA1222" s="632"/>
      <c r="AB1222" s="632"/>
      <c r="AC1222" s="632"/>
      <c r="AD1222" s="632"/>
      <c r="AE1222" s="632"/>
      <c r="AF1222" s="632"/>
      <c r="AG1222" s="632"/>
      <c r="AH1222" s="632"/>
      <c r="AI1222" s="632"/>
      <c r="AJ1222" s="602"/>
    </row>
    <row r="1223" spans="2:36" hidden="1" x14ac:dyDescent="0.25">
      <c r="B1223" s="602">
        <v>1215</v>
      </c>
      <c r="C1223" s="601" t="s">
        <v>7249</v>
      </c>
      <c r="D1223" s="600" t="s">
        <v>7353</v>
      </c>
      <c r="E1223" s="639" t="s">
        <v>2318</v>
      </c>
      <c r="F1223" s="641" t="s">
        <v>7644</v>
      </c>
      <c r="G1223" s="633"/>
      <c r="H1223" s="618"/>
      <c r="I1223" s="632"/>
      <c r="J1223" s="632"/>
      <c r="K1223" s="618"/>
      <c r="L1223" s="601"/>
      <c r="M1223" s="601"/>
      <c r="N1223" s="601"/>
      <c r="O1223" s="616"/>
      <c r="P1223" s="632"/>
      <c r="Q1223" s="632"/>
      <c r="R1223" s="632"/>
      <c r="S1223" s="632"/>
      <c r="T1223" s="632"/>
      <c r="U1223" s="632"/>
      <c r="V1223" s="632"/>
      <c r="W1223" s="632"/>
      <c r="X1223" s="632"/>
      <c r="Y1223" s="632"/>
      <c r="Z1223" s="632"/>
      <c r="AA1223" s="632"/>
      <c r="AB1223" s="632"/>
      <c r="AC1223" s="632"/>
      <c r="AD1223" s="632"/>
      <c r="AE1223" s="632"/>
      <c r="AF1223" s="632"/>
      <c r="AG1223" s="632"/>
      <c r="AH1223" s="632"/>
      <c r="AI1223" s="632"/>
      <c r="AJ1223" s="602"/>
    </row>
    <row r="1224" spans="2:36" hidden="1" x14ac:dyDescent="0.25">
      <c r="B1224" s="602">
        <v>1216</v>
      </c>
      <c r="C1224" s="601" t="s">
        <v>7250</v>
      </c>
      <c r="D1224" s="600" t="s">
        <v>7354</v>
      </c>
      <c r="E1224" s="639" t="s">
        <v>2318</v>
      </c>
      <c r="F1224" s="641" t="s">
        <v>7644</v>
      </c>
      <c r="G1224" s="633"/>
      <c r="H1224" s="618"/>
      <c r="I1224" s="632"/>
      <c r="J1224" s="632"/>
      <c r="K1224" s="618"/>
      <c r="L1224" s="601"/>
      <c r="M1224" s="601"/>
      <c r="N1224" s="601"/>
      <c r="O1224" s="616"/>
      <c r="P1224" s="632"/>
      <c r="Q1224" s="632"/>
      <c r="R1224" s="632"/>
      <c r="S1224" s="632"/>
      <c r="T1224" s="632"/>
      <c r="U1224" s="632"/>
      <c r="V1224" s="632"/>
      <c r="W1224" s="632"/>
      <c r="X1224" s="632"/>
      <c r="Y1224" s="632"/>
      <c r="Z1224" s="632"/>
      <c r="AA1224" s="632"/>
      <c r="AB1224" s="632"/>
      <c r="AC1224" s="632"/>
      <c r="AD1224" s="632"/>
      <c r="AE1224" s="632"/>
      <c r="AF1224" s="632"/>
      <c r="AG1224" s="632"/>
      <c r="AH1224" s="632"/>
      <c r="AI1224" s="632"/>
      <c r="AJ1224" s="602"/>
    </row>
    <row r="1225" spans="2:36" ht="30" hidden="1" x14ac:dyDescent="0.25">
      <c r="B1225" s="602">
        <v>1217</v>
      </c>
      <c r="C1225" s="601" t="s">
        <v>7251</v>
      </c>
      <c r="D1225" s="600" t="s">
        <v>7355</v>
      </c>
      <c r="E1225" s="639" t="s">
        <v>2318</v>
      </c>
      <c r="F1225" s="641" t="s">
        <v>7644</v>
      </c>
      <c r="G1225" s="633"/>
      <c r="H1225" s="618"/>
      <c r="I1225" s="632"/>
      <c r="J1225" s="632"/>
      <c r="K1225" s="618"/>
      <c r="L1225" s="601"/>
      <c r="M1225" s="601"/>
      <c r="N1225" s="601"/>
      <c r="O1225" s="616"/>
      <c r="P1225" s="632"/>
      <c r="Q1225" s="632"/>
      <c r="R1225" s="632"/>
      <c r="S1225" s="632"/>
      <c r="T1225" s="632"/>
      <c r="U1225" s="632"/>
      <c r="V1225" s="632"/>
      <c r="W1225" s="632"/>
      <c r="X1225" s="632"/>
      <c r="Y1225" s="632"/>
      <c r="Z1225" s="632"/>
      <c r="AA1225" s="632"/>
      <c r="AB1225" s="632"/>
      <c r="AC1225" s="632"/>
      <c r="AD1225" s="632"/>
      <c r="AE1225" s="632"/>
      <c r="AF1225" s="632"/>
      <c r="AG1225" s="632"/>
      <c r="AH1225" s="632"/>
      <c r="AI1225" s="632"/>
      <c r="AJ1225" s="602"/>
    </row>
    <row r="1226" spans="2:36" hidden="1" x14ac:dyDescent="0.25">
      <c r="B1226" s="602">
        <v>1218</v>
      </c>
      <c r="C1226" s="601" t="s">
        <v>7252</v>
      </c>
      <c r="D1226" s="600" t="s">
        <v>7356</v>
      </c>
      <c r="E1226" s="639" t="s">
        <v>2318</v>
      </c>
      <c r="F1226" s="641" t="s">
        <v>7644</v>
      </c>
      <c r="G1226" s="633"/>
      <c r="H1226" s="618"/>
      <c r="I1226" s="632"/>
      <c r="J1226" s="632"/>
      <c r="K1226" s="618"/>
      <c r="L1226" s="601"/>
      <c r="M1226" s="601"/>
      <c r="N1226" s="601"/>
      <c r="O1226" s="616"/>
      <c r="P1226" s="632"/>
      <c r="Q1226" s="632"/>
      <c r="R1226" s="632"/>
      <c r="S1226" s="632"/>
      <c r="T1226" s="632"/>
      <c r="U1226" s="632"/>
      <c r="V1226" s="632"/>
      <c r="W1226" s="632"/>
      <c r="X1226" s="632"/>
      <c r="Y1226" s="632"/>
      <c r="Z1226" s="632"/>
      <c r="AA1226" s="632"/>
      <c r="AB1226" s="632"/>
      <c r="AC1226" s="632"/>
      <c r="AD1226" s="632"/>
      <c r="AE1226" s="632"/>
      <c r="AF1226" s="632"/>
      <c r="AG1226" s="632"/>
      <c r="AH1226" s="632"/>
      <c r="AI1226" s="632"/>
      <c r="AJ1226" s="602"/>
    </row>
    <row r="1227" spans="2:36" hidden="1" x14ac:dyDescent="0.25">
      <c r="B1227" s="602">
        <v>1219</v>
      </c>
      <c r="C1227" s="601" t="s">
        <v>7253</v>
      </c>
      <c r="D1227" s="600" t="s">
        <v>7357</v>
      </c>
      <c r="E1227" s="639" t="s">
        <v>2318</v>
      </c>
      <c r="F1227" s="641" t="s">
        <v>7644</v>
      </c>
      <c r="G1227" s="633"/>
      <c r="H1227" s="618"/>
      <c r="I1227" s="632"/>
      <c r="J1227" s="632"/>
      <c r="K1227" s="618"/>
      <c r="L1227" s="601"/>
      <c r="M1227" s="601"/>
      <c r="N1227" s="601"/>
      <c r="O1227" s="616"/>
      <c r="P1227" s="632"/>
      <c r="Q1227" s="632"/>
      <c r="R1227" s="632"/>
      <c r="S1227" s="632"/>
      <c r="T1227" s="632"/>
      <c r="U1227" s="632"/>
      <c r="V1227" s="632"/>
      <c r="W1227" s="632"/>
      <c r="X1227" s="632"/>
      <c r="Y1227" s="632"/>
      <c r="Z1227" s="632"/>
      <c r="AA1227" s="632"/>
      <c r="AB1227" s="632"/>
      <c r="AC1227" s="632"/>
      <c r="AD1227" s="632"/>
      <c r="AE1227" s="632"/>
      <c r="AF1227" s="632"/>
      <c r="AG1227" s="632"/>
      <c r="AH1227" s="632"/>
      <c r="AI1227" s="632"/>
      <c r="AJ1227" s="602"/>
    </row>
    <row r="1228" spans="2:36" hidden="1" x14ac:dyDescent="0.25">
      <c r="B1228" s="602">
        <v>1220</v>
      </c>
      <c r="C1228" s="601" t="s">
        <v>7254</v>
      </c>
      <c r="D1228" s="600" t="s">
        <v>7358</v>
      </c>
      <c r="E1228" s="639" t="s">
        <v>2318</v>
      </c>
      <c r="F1228" s="641" t="s">
        <v>7644</v>
      </c>
      <c r="G1228" s="633"/>
      <c r="H1228" s="618"/>
      <c r="I1228" s="632"/>
      <c r="J1228" s="632"/>
      <c r="K1228" s="618"/>
      <c r="L1228" s="601"/>
      <c r="M1228" s="601"/>
      <c r="N1228" s="601"/>
      <c r="O1228" s="616"/>
      <c r="P1228" s="632"/>
      <c r="Q1228" s="632"/>
      <c r="R1228" s="632"/>
      <c r="S1228" s="632"/>
      <c r="T1228" s="632"/>
      <c r="U1228" s="632"/>
      <c r="V1228" s="632"/>
      <c r="W1228" s="632"/>
      <c r="X1228" s="632"/>
      <c r="Y1228" s="632"/>
      <c r="Z1228" s="632"/>
      <c r="AA1228" s="632"/>
      <c r="AB1228" s="632"/>
      <c r="AC1228" s="632"/>
      <c r="AD1228" s="632"/>
      <c r="AE1228" s="632"/>
      <c r="AF1228" s="632"/>
      <c r="AG1228" s="632"/>
      <c r="AH1228" s="632"/>
      <c r="AI1228" s="632"/>
      <c r="AJ1228" s="602"/>
    </row>
    <row r="1229" spans="2:36" hidden="1" x14ac:dyDescent="0.25">
      <c r="B1229" s="602">
        <v>1221</v>
      </c>
      <c r="C1229" s="601" t="s">
        <v>7255</v>
      </c>
      <c r="D1229" s="405" t="s">
        <v>7359</v>
      </c>
      <c r="E1229" s="639" t="s">
        <v>2318</v>
      </c>
      <c r="F1229" s="641" t="s">
        <v>7644</v>
      </c>
      <c r="G1229" s="633"/>
      <c r="H1229" s="618"/>
      <c r="I1229" s="632"/>
      <c r="J1229" s="632"/>
      <c r="K1229" s="618"/>
      <c r="L1229" s="601"/>
      <c r="M1229" s="601"/>
      <c r="N1229" s="601"/>
      <c r="O1229" s="616"/>
      <c r="P1229" s="632"/>
      <c r="Q1229" s="632"/>
      <c r="R1229" s="632"/>
      <c r="S1229" s="632"/>
      <c r="T1229" s="632"/>
      <c r="U1229" s="632"/>
      <c r="V1229" s="632"/>
      <c r="W1229" s="632"/>
      <c r="X1229" s="632"/>
      <c r="Y1229" s="632"/>
      <c r="Z1229" s="632"/>
      <c r="AA1229" s="632"/>
      <c r="AB1229" s="632"/>
      <c r="AC1229" s="632"/>
      <c r="AD1229" s="632"/>
      <c r="AE1229" s="632"/>
      <c r="AF1229" s="632"/>
      <c r="AG1229" s="632"/>
      <c r="AH1229" s="632"/>
      <c r="AI1229" s="632"/>
      <c r="AJ1229" s="602"/>
    </row>
    <row r="1230" spans="2:36" hidden="1" x14ac:dyDescent="0.25">
      <c r="B1230" s="602">
        <v>1222</v>
      </c>
      <c r="C1230" s="601" t="s">
        <v>7256</v>
      </c>
      <c r="D1230" s="600" t="s">
        <v>7360</v>
      </c>
      <c r="E1230" s="639" t="s">
        <v>2318</v>
      </c>
      <c r="F1230" s="641" t="s">
        <v>7644</v>
      </c>
      <c r="G1230" s="633"/>
      <c r="H1230" s="618"/>
      <c r="I1230" s="632"/>
      <c r="J1230" s="632"/>
      <c r="K1230" s="618"/>
      <c r="L1230" s="601"/>
      <c r="M1230" s="601"/>
      <c r="N1230" s="601"/>
      <c r="O1230" s="616"/>
      <c r="P1230" s="632"/>
      <c r="Q1230" s="632"/>
      <c r="R1230" s="632"/>
      <c r="S1230" s="632"/>
      <c r="T1230" s="632"/>
      <c r="U1230" s="632"/>
      <c r="V1230" s="632"/>
      <c r="W1230" s="632"/>
      <c r="X1230" s="632"/>
      <c r="Y1230" s="632"/>
      <c r="Z1230" s="632"/>
      <c r="AA1230" s="632"/>
      <c r="AB1230" s="632"/>
      <c r="AC1230" s="632"/>
      <c r="AD1230" s="632"/>
      <c r="AE1230" s="632"/>
      <c r="AF1230" s="632"/>
      <c r="AG1230" s="632"/>
      <c r="AH1230" s="632"/>
      <c r="AI1230" s="632"/>
      <c r="AJ1230" s="602"/>
    </row>
    <row r="1231" spans="2:36" hidden="1" x14ac:dyDescent="0.25">
      <c r="B1231" s="602">
        <v>1223</v>
      </c>
      <c r="C1231" s="601" t="s">
        <v>7257</v>
      </c>
      <c r="D1231" s="600" t="s">
        <v>7361</v>
      </c>
      <c r="E1231" s="639" t="s">
        <v>2318</v>
      </c>
      <c r="F1231" s="641" t="s">
        <v>7644</v>
      </c>
      <c r="G1231" s="633"/>
      <c r="H1231" s="618"/>
      <c r="I1231" s="632"/>
      <c r="J1231" s="632"/>
      <c r="K1231" s="618"/>
      <c r="L1231" s="601"/>
      <c r="M1231" s="601"/>
      <c r="N1231" s="601"/>
      <c r="O1231" s="616"/>
      <c r="P1231" s="632"/>
      <c r="Q1231" s="632"/>
      <c r="R1231" s="632"/>
      <c r="S1231" s="632"/>
      <c r="T1231" s="632"/>
      <c r="U1231" s="632"/>
      <c r="V1231" s="632"/>
      <c r="W1231" s="632"/>
      <c r="X1231" s="632"/>
      <c r="Y1231" s="632"/>
      <c r="Z1231" s="632"/>
      <c r="AA1231" s="632"/>
      <c r="AB1231" s="632"/>
      <c r="AC1231" s="632"/>
      <c r="AD1231" s="632"/>
      <c r="AE1231" s="632"/>
      <c r="AF1231" s="632"/>
      <c r="AG1231" s="632"/>
      <c r="AH1231" s="632"/>
      <c r="AI1231" s="632"/>
      <c r="AJ1231" s="602"/>
    </row>
    <row r="1232" spans="2:36" hidden="1" x14ac:dyDescent="0.25">
      <c r="B1232" s="602">
        <v>1224</v>
      </c>
      <c r="C1232" s="601" t="s">
        <v>7258</v>
      </c>
      <c r="D1232" s="600" t="s">
        <v>7362</v>
      </c>
      <c r="E1232" s="639" t="s">
        <v>2318</v>
      </c>
      <c r="F1232" s="641" t="s">
        <v>7644</v>
      </c>
      <c r="G1232" s="633"/>
      <c r="H1232" s="618"/>
      <c r="I1232" s="632"/>
      <c r="J1232" s="632"/>
      <c r="K1232" s="618"/>
      <c r="L1232" s="601"/>
      <c r="M1232" s="601"/>
      <c r="N1232" s="601"/>
      <c r="O1232" s="616"/>
      <c r="P1232" s="632"/>
      <c r="Q1232" s="632"/>
      <c r="R1232" s="632"/>
      <c r="S1232" s="632"/>
      <c r="T1232" s="632"/>
      <c r="U1232" s="632"/>
      <c r="V1232" s="632"/>
      <c r="W1232" s="632"/>
      <c r="X1232" s="632"/>
      <c r="Y1232" s="632"/>
      <c r="Z1232" s="632"/>
      <c r="AA1232" s="632"/>
      <c r="AB1232" s="632"/>
      <c r="AC1232" s="632"/>
      <c r="AD1232" s="632"/>
      <c r="AE1232" s="632"/>
      <c r="AF1232" s="632"/>
      <c r="AG1232" s="632"/>
      <c r="AH1232" s="632"/>
      <c r="AI1232" s="632"/>
      <c r="AJ1232" s="602"/>
    </row>
    <row r="1233" spans="2:36" hidden="1" x14ac:dyDescent="0.25">
      <c r="B1233" s="602">
        <v>1225</v>
      </c>
      <c r="C1233" s="601" t="s">
        <v>7259</v>
      </c>
      <c r="D1233" s="600" t="s">
        <v>7363</v>
      </c>
      <c r="E1233" s="639" t="s">
        <v>2318</v>
      </c>
      <c r="F1233" s="641" t="s">
        <v>7644</v>
      </c>
      <c r="G1233" s="633"/>
      <c r="H1233" s="618"/>
      <c r="I1233" s="632"/>
      <c r="J1233" s="632"/>
      <c r="K1233" s="618"/>
      <c r="L1233" s="601"/>
      <c r="M1233" s="601"/>
      <c r="N1233" s="601"/>
      <c r="O1233" s="616"/>
      <c r="P1233" s="632"/>
      <c r="Q1233" s="632"/>
      <c r="R1233" s="632"/>
      <c r="S1233" s="632"/>
      <c r="T1233" s="632"/>
      <c r="U1233" s="632"/>
      <c r="V1233" s="632"/>
      <c r="W1233" s="632"/>
      <c r="X1233" s="632"/>
      <c r="Y1233" s="632"/>
      <c r="Z1233" s="632"/>
      <c r="AA1233" s="632"/>
      <c r="AB1233" s="632"/>
      <c r="AC1233" s="632"/>
      <c r="AD1233" s="632"/>
      <c r="AE1233" s="632"/>
      <c r="AF1233" s="632"/>
      <c r="AG1233" s="632"/>
      <c r="AH1233" s="632"/>
      <c r="AI1233" s="632"/>
      <c r="AJ1233" s="602"/>
    </row>
    <row r="1234" spans="2:36" hidden="1" x14ac:dyDescent="0.25">
      <c r="B1234" s="602">
        <v>1226</v>
      </c>
      <c r="C1234" s="601" t="s">
        <v>7260</v>
      </c>
      <c r="D1234" s="600" t="s">
        <v>7364</v>
      </c>
      <c r="E1234" s="639" t="s">
        <v>2318</v>
      </c>
      <c r="F1234" s="641" t="s">
        <v>7644</v>
      </c>
      <c r="G1234" s="633"/>
      <c r="H1234" s="618"/>
      <c r="I1234" s="632"/>
      <c r="J1234" s="632"/>
      <c r="K1234" s="618"/>
      <c r="L1234" s="601"/>
      <c r="M1234" s="601"/>
      <c r="N1234" s="601"/>
      <c r="O1234" s="616"/>
      <c r="P1234" s="632"/>
      <c r="Q1234" s="632"/>
      <c r="R1234" s="632"/>
      <c r="S1234" s="632"/>
      <c r="T1234" s="632"/>
      <c r="U1234" s="632"/>
      <c r="V1234" s="632"/>
      <c r="W1234" s="632"/>
      <c r="X1234" s="632"/>
      <c r="Y1234" s="632"/>
      <c r="Z1234" s="632"/>
      <c r="AA1234" s="632"/>
      <c r="AB1234" s="632"/>
      <c r="AC1234" s="632"/>
      <c r="AD1234" s="632"/>
      <c r="AE1234" s="632"/>
      <c r="AF1234" s="632"/>
      <c r="AG1234" s="632"/>
      <c r="AH1234" s="632"/>
      <c r="AI1234" s="632"/>
      <c r="AJ1234" s="602"/>
    </row>
    <row r="1235" spans="2:36" hidden="1" x14ac:dyDescent="0.25">
      <c r="B1235" s="602">
        <v>1227</v>
      </c>
      <c r="C1235" s="601" t="s">
        <v>7261</v>
      </c>
      <c r="D1235" s="600" t="s">
        <v>7365</v>
      </c>
      <c r="E1235" s="639" t="s">
        <v>2318</v>
      </c>
      <c r="F1235" s="641" t="s">
        <v>7644</v>
      </c>
      <c r="G1235" s="633"/>
      <c r="H1235" s="618"/>
      <c r="I1235" s="632"/>
      <c r="J1235" s="632"/>
      <c r="K1235" s="618"/>
      <c r="L1235" s="601"/>
      <c r="M1235" s="601"/>
      <c r="N1235" s="601"/>
      <c r="O1235" s="616"/>
      <c r="P1235" s="632"/>
      <c r="Q1235" s="632"/>
      <c r="R1235" s="632"/>
      <c r="S1235" s="632"/>
      <c r="T1235" s="632"/>
      <c r="U1235" s="632"/>
      <c r="V1235" s="632"/>
      <c r="W1235" s="632"/>
      <c r="X1235" s="632"/>
      <c r="Y1235" s="632"/>
      <c r="Z1235" s="632"/>
      <c r="AA1235" s="632"/>
      <c r="AB1235" s="632"/>
      <c r="AC1235" s="632"/>
      <c r="AD1235" s="632"/>
      <c r="AE1235" s="632"/>
      <c r="AF1235" s="632"/>
      <c r="AG1235" s="632"/>
      <c r="AH1235" s="632"/>
      <c r="AI1235" s="632"/>
      <c r="AJ1235" s="602"/>
    </row>
    <row r="1236" spans="2:36" hidden="1" x14ac:dyDescent="0.25">
      <c r="B1236" s="602">
        <v>1228</v>
      </c>
      <c r="C1236" s="601" t="s">
        <v>7262</v>
      </c>
      <c r="D1236" s="600" t="s">
        <v>7353</v>
      </c>
      <c r="E1236" s="639" t="s">
        <v>2318</v>
      </c>
      <c r="F1236" s="641" t="s">
        <v>7644</v>
      </c>
      <c r="G1236" s="633"/>
      <c r="H1236" s="618"/>
      <c r="I1236" s="632"/>
      <c r="J1236" s="632"/>
      <c r="K1236" s="618"/>
      <c r="L1236" s="601"/>
      <c r="M1236" s="601"/>
      <c r="N1236" s="601"/>
      <c r="O1236" s="616"/>
      <c r="P1236" s="632"/>
      <c r="Q1236" s="632"/>
      <c r="R1236" s="632"/>
      <c r="S1236" s="632"/>
      <c r="T1236" s="632"/>
      <c r="U1236" s="632"/>
      <c r="V1236" s="632"/>
      <c r="W1236" s="632"/>
      <c r="X1236" s="632"/>
      <c r="Y1236" s="632"/>
      <c r="Z1236" s="632"/>
      <c r="AA1236" s="632"/>
      <c r="AB1236" s="632"/>
      <c r="AC1236" s="632"/>
      <c r="AD1236" s="632"/>
      <c r="AE1236" s="632"/>
      <c r="AF1236" s="632"/>
      <c r="AG1236" s="632"/>
      <c r="AH1236" s="632"/>
      <c r="AI1236" s="632"/>
      <c r="AJ1236" s="602"/>
    </row>
    <row r="1237" spans="2:36" hidden="1" x14ac:dyDescent="0.25">
      <c r="B1237" s="602">
        <v>1229</v>
      </c>
      <c r="C1237" s="601" t="s">
        <v>7263</v>
      </c>
      <c r="D1237" s="600" t="s">
        <v>7366</v>
      </c>
      <c r="E1237" s="639" t="s">
        <v>2318</v>
      </c>
      <c r="F1237" s="641" t="s">
        <v>7644</v>
      </c>
      <c r="G1237" s="633"/>
      <c r="H1237" s="618"/>
      <c r="I1237" s="632"/>
      <c r="J1237" s="632"/>
      <c r="K1237" s="618"/>
      <c r="L1237" s="601"/>
      <c r="M1237" s="601"/>
      <c r="N1237" s="601"/>
      <c r="O1237" s="616"/>
      <c r="P1237" s="632"/>
      <c r="Q1237" s="632"/>
      <c r="R1237" s="632"/>
      <c r="S1237" s="632"/>
      <c r="T1237" s="632"/>
      <c r="U1237" s="632"/>
      <c r="V1237" s="632"/>
      <c r="W1237" s="632"/>
      <c r="X1237" s="632"/>
      <c r="Y1237" s="632"/>
      <c r="Z1237" s="632"/>
      <c r="AA1237" s="632"/>
      <c r="AB1237" s="632"/>
      <c r="AC1237" s="632"/>
      <c r="AD1237" s="632"/>
      <c r="AE1237" s="632"/>
      <c r="AF1237" s="632"/>
      <c r="AG1237" s="632"/>
      <c r="AH1237" s="632"/>
      <c r="AI1237" s="632"/>
      <c r="AJ1237" s="602"/>
    </row>
    <row r="1238" spans="2:36" hidden="1" x14ac:dyDescent="0.25">
      <c r="B1238" s="602">
        <v>1230</v>
      </c>
      <c r="C1238" s="601" t="s">
        <v>7264</v>
      </c>
      <c r="D1238" s="600" t="s">
        <v>7367</v>
      </c>
      <c r="E1238" s="639" t="s">
        <v>2318</v>
      </c>
      <c r="F1238" s="641" t="s">
        <v>7644</v>
      </c>
      <c r="G1238" s="633"/>
      <c r="H1238" s="618"/>
      <c r="I1238" s="632"/>
      <c r="J1238" s="632"/>
      <c r="K1238" s="618"/>
      <c r="L1238" s="601"/>
      <c r="M1238" s="601"/>
      <c r="N1238" s="601"/>
      <c r="O1238" s="616"/>
      <c r="P1238" s="632"/>
      <c r="Q1238" s="632"/>
      <c r="R1238" s="632"/>
      <c r="S1238" s="632"/>
      <c r="T1238" s="632"/>
      <c r="U1238" s="632"/>
      <c r="V1238" s="632"/>
      <c r="W1238" s="632"/>
      <c r="X1238" s="632"/>
      <c r="Y1238" s="632"/>
      <c r="Z1238" s="632"/>
      <c r="AA1238" s="632"/>
      <c r="AB1238" s="632"/>
      <c r="AC1238" s="632"/>
      <c r="AD1238" s="632"/>
      <c r="AE1238" s="632"/>
      <c r="AF1238" s="632"/>
      <c r="AG1238" s="632"/>
      <c r="AH1238" s="632"/>
      <c r="AI1238" s="632"/>
      <c r="AJ1238" s="602"/>
    </row>
    <row r="1239" spans="2:36" hidden="1" x14ac:dyDescent="0.25">
      <c r="B1239" s="602">
        <v>1231</v>
      </c>
      <c r="C1239" s="601" t="s">
        <v>7265</v>
      </c>
      <c r="D1239" s="600" t="s">
        <v>7368</v>
      </c>
      <c r="E1239" s="639" t="s">
        <v>2318</v>
      </c>
      <c r="F1239" s="641" t="s">
        <v>7644</v>
      </c>
      <c r="G1239" s="633"/>
      <c r="H1239" s="618"/>
      <c r="I1239" s="632"/>
      <c r="J1239" s="632"/>
      <c r="K1239" s="618"/>
      <c r="L1239" s="601"/>
      <c r="M1239" s="601"/>
      <c r="N1239" s="601"/>
      <c r="O1239" s="616"/>
      <c r="P1239" s="632"/>
      <c r="Q1239" s="632"/>
      <c r="R1239" s="632"/>
      <c r="S1239" s="632"/>
      <c r="T1239" s="632"/>
      <c r="U1239" s="632"/>
      <c r="V1239" s="632"/>
      <c r="W1239" s="632"/>
      <c r="X1239" s="632"/>
      <c r="Y1239" s="632"/>
      <c r="Z1239" s="632"/>
      <c r="AA1239" s="632"/>
      <c r="AB1239" s="632"/>
      <c r="AC1239" s="632"/>
      <c r="AD1239" s="632"/>
      <c r="AE1239" s="632"/>
      <c r="AF1239" s="632"/>
      <c r="AG1239" s="632"/>
      <c r="AH1239" s="632"/>
      <c r="AI1239" s="632"/>
      <c r="AJ1239" s="602"/>
    </row>
    <row r="1240" spans="2:36" hidden="1" x14ac:dyDescent="0.25">
      <c r="B1240" s="602">
        <v>1232</v>
      </c>
      <c r="C1240" s="601" t="s">
        <v>7266</v>
      </c>
      <c r="D1240" s="600" t="s">
        <v>7369</v>
      </c>
      <c r="E1240" s="639" t="s">
        <v>2318</v>
      </c>
      <c r="F1240" s="641" t="s">
        <v>7644</v>
      </c>
      <c r="G1240" s="633"/>
      <c r="H1240" s="618"/>
      <c r="I1240" s="632"/>
      <c r="J1240" s="632"/>
      <c r="K1240" s="618"/>
      <c r="L1240" s="601"/>
      <c r="M1240" s="601"/>
      <c r="N1240" s="601"/>
      <c r="O1240" s="616"/>
      <c r="P1240" s="632"/>
      <c r="Q1240" s="632"/>
      <c r="R1240" s="632"/>
      <c r="S1240" s="632"/>
      <c r="T1240" s="632"/>
      <c r="U1240" s="632"/>
      <c r="V1240" s="632"/>
      <c r="W1240" s="632"/>
      <c r="X1240" s="632"/>
      <c r="Y1240" s="632"/>
      <c r="Z1240" s="632"/>
      <c r="AA1240" s="632"/>
      <c r="AB1240" s="632"/>
      <c r="AC1240" s="632"/>
      <c r="AD1240" s="632"/>
      <c r="AE1240" s="632"/>
      <c r="AF1240" s="632"/>
      <c r="AG1240" s="632"/>
      <c r="AH1240" s="632"/>
      <c r="AI1240" s="632"/>
      <c r="AJ1240" s="602"/>
    </row>
    <row r="1241" spans="2:36" hidden="1" x14ac:dyDescent="0.25">
      <c r="B1241" s="602">
        <v>1233</v>
      </c>
      <c r="C1241" s="601" t="s">
        <v>7267</v>
      </c>
      <c r="D1241" s="600" t="s">
        <v>7337</v>
      </c>
      <c r="E1241" s="639" t="s">
        <v>2318</v>
      </c>
      <c r="F1241" s="641" t="s">
        <v>7644</v>
      </c>
      <c r="G1241" s="633"/>
      <c r="H1241" s="618"/>
      <c r="I1241" s="632"/>
      <c r="J1241" s="632"/>
      <c r="K1241" s="618"/>
      <c r="L1241" s="601"/>
      <c r="M1241" s="601"/>
      <c r="N1241" s="601"/>
      <c r="O1241" s="616"/>
      <c r="P1241" s="632"/>
      <c r="Q1241" s="632"/>
      <c r="R1241" s="632"/>
      <c r="S1241" s="632"/>
      <c r="T1241" s="632"/>
      <c r="U1241" s="632"/>
      <c r="V1241" s="632"/>
      <c r="W1241" s="632"/>
      <c r="X1241" s="632"/>
      <c r="Y1241" s="632"/>
      <c r="Z1241" s="632"/>
      <c r="AA1241" s="632"/>
      <c r="AB1241" s="632"/>
      <c r="AC1241" s="632"/>
      <c r="AD1241" s="632"/>
      <c r="AE1241" s="632"/>
      <c r="AF1241" s="632"/>
      <c r="AG1241" s="632"/>
      <c r="AH1241" s="632"/>
      <c r="AI1241" s="632"/>
      <c r="AJ1241" s="602"/>
    </row>
    <row r="1242" spans="2:36" hidden="1" x14ac:dyDescent="0.25">
      <c r="B1242" s="602">
        <v>1234</v>
      </c>
      <c r="C1242" s="601" t="s">
        <v>7268</v>
      </c>
      <c r="D1242" s="600" t="s">
        <v>7370</v>
      </c>
      <c r="E1242" s="639" t="s">
        <v>2318</v>
      </c>
      <c r="F1242" s="641" t="s">
        <v>7644</v>
      </c>
      <c r="G1242" s="633"/>
      <c r="H1242" s="618"/>
      <c r="I1242" s="632"/>
      <c r="J1242" s="632"/>
      <c r="K1242" s="618"/>
      <c r="L1242" s="601"/>
      <c r="M1242" s="601"/>
      <c r="N1242" s="601"/>
      <c r="O1242" s="616"/>
      <c r="P1242" s="632"/>
      <c r="Q1242" s="632"/>
      <c r="R1242" s="632"/>
      <c r="S1242" s="632"/>
      <c r="T1242" s="632"/>
      <c r="U1242" s="632"/>
      <c r="V1242" s="632"/>
      <c r="W1242" s="632"/>
      <c r="X1242" s="632"/>
      <c r="Y1242" s="632"/>
      <c r="Z1242" s="632"/>
      <c r="AA1242" s="632"/>
      <c r="AB1242" s="632"/>
      <c r="AC1242" s="632"/>
      <c r="AD1242" s="632"/>
      <c r="AE1242" s="632"/>
      <c r="AF1242" s="632"/>
      <c r="AG1242" s="632"/>
      <c r="AH1242" s="632"/>
      <c r="AI1242" s="632"/>
      <c r="AJ1242" s="602"/>
    </row>
    <row r="1243" spans="2:36" hidden="1" x14ac:dyDescent="0.25">
      <c r="B1243" s="602">
        <v>1235</v>
      </c>
      <c r="C1243" s="601" t="s">
        <v>7269</v>
      </c>
      <c r="D1243" s="600" t="s">
        <v>7353</v>
      </c>
      <c r="E1243" s="639" t="s">
        <v>2318</v>
      </c>
      <c r="F1243" s="641" t="s">
        <v>7644</v>
      </c>
      <c r="G1243" s="633"/>
      <c r="H1243" s="618"/>
      <c r="I1243" s="632"/>
      <c r="J1243" s="632"/>
      <c r="K1243" s="618"/>
      <c r="L1243" s="601"/>
      <c r="M1243" s="601"/>
      <c r="N1243" s="601"/>
      <c r="O1243" s="616"/>
      <c r="P1243" s="632"/>
      <c r="Q1243" s="632"/>
      <c r="R1243" s="632"/>
      <c r="S1243" s="632"/>
      <c r="T1243" s="632"/>
      <c r="U1243" s="632"/>
      <c r="V1243" s="632"/>
      <c r="W1243" s="632"/>
      <c r="X1243" s="632"/>
      <c r="Y1243" s="632"/>
      <c r="Z1243" s="632"/>
      <c r="AA1243" s="632"/>
      <c r="AB1243" s="632"/>
      <c r="AC1243" s="632"/>
      <c r="AD1243" s="632"/>
      <c r="AE1243" s="632"/>
      <c r="AF1243" s="632"/>
      <c r="AG1243" s="632"/>
      <c r="AH1243" s="632"/>
      <c r="AI1243" s="632"/>
      <c r="AJ1243" s="602"/>
    </row>
    <row r="1244" spans="2:36" hidden="1" x14ac:dyDescent="0.25">
      <c r="B1244" s="602">
        <v>1236</v>
      </c>
      <c r="C1244" s="601" t="s">
        <v>7270</v>
      </c>
      <c r="D1244" s="600" t="s">
        <v>7371</v>
      </c>
      <c r="E1244" s="639" t="s">
        <v>2318</v>
      </c>
      <c r="F1244" s="641" t="s">
        <v>7644</v>
      </c>
      <c r="G1244" s="633"/>
      <c r="H1244" s="618"/>
      <c r="I1244" s="632"/>
      <c r="J1244" s="632"/>
      <c r="K1244" s="618"/>
      <c r="L1244" s="601"/>
      <c r="M1244" s="601"/>
      <c r="N1244" s="601"/>
      <c r="O1244" s="616"/>
      <c r="P1244" s="632"/>
      <c r="Q1244" s="632"/>
      <c r="R1244" s="632"/>
      <c r="S1244" s="632"/>
      <c r="T1244" s="632"/>
      <c r="U1244" s="632"/>
      <c r="V1244" s="632"/>
      <c r="W1244" s="632"/>
      <c r="X1244" s="632"/>
      <c r="Y1244" s="632"/>
      <c r="Z1244" s="632"/>
      <c r="AA1244" s="632"/>
      <c r="AB1244" s="632"/>
      <c r="AC1244" s="632"/>
      <c r="AD1244" s="632"/>
      <c r="AE1244" s="632"/>
      <c r="AF1244" s="632"/>
      <c r="AG1244" s="632"/>
      <c r="AH1244" s="632"/>
      <c r="AI1244" s="632"/>
      <c r="AJ1244" s="602"/>
    </row>
    <row r="1245" spans="2:36" hidden="1" x14ac:dyDescent="0.25">
      <c r="B1245" s="602">
        <v>1237</v>
      </c>
      <c r="C1245" s="601" t="s">
        <v>7271</v>
      </c>
      <c r="D1245" s="600" t="s">
        <v>7372</v>
      </c>
      <c r="E1245" s="639" t="s">
        <v>2318</v>
      </c>
      <c r="F1245" s="641" t="s">
        <v>7644</v>
      </c>
      <c r="G1245" s="633"/>
      <c r="H1245" s="618"/>
      <c r="I1245" s="632"/>
      <c r="J1245" s="632"/>
      <c r="K1245" s="618"/>
      <c r="L1245" s="601"/>
      <c r="M1245" s="601"/>
      <c r="N1245" s="601"/>
      <c r="O1245" s="616"/>
      <c r="P1245" s="632"/>
      <c r="Q1245" s="632"/>
      <c r="R1245" s="632"/>
      <c r="S1245" s="632"/>
      <c r="T1245" s="632"/>
      <c r="U1245" s="632"/>
      <c r="V1245" s="632"/>
      <c r="W1245" s="632"/>
      <c r="X1245" s="632"/>
      <c r="Y1245" s="632"/>
      <c r="Z1245" s="632"/>
      <c r="AA1245" s="632"/>
      <c r="AB1245" s="632"/>
      <c r="AC1245" s="632"/>
      <c r="AD1245" s="632"/>
      <c r="AE1245" s="632"/>
      <c r="AF1245" s="632"/>
      <c r="AG1245" s="632"/>
      <c r="AH1245" s="632"/>
      <c r="AI1245" s="632"/>
      <c r="AJ1245" s="602"/>
    </row>
    <row r="1246" spans="2:36" hidden="1" x14ac:dyDescent="0.25">
      <c r="B1246" s="602">
        <v>1238</v>
      </c>
      <c r="C1246" s="601" t="s">
        <v>7272</v>
      </c>
      <c r="D1246" s="600" t="s">
        <v>7373</v>
      </c>
      <c r="E1246" s="639" t="s">
        <v>2318</v>
      </c>
      <c r="F1246" s="641" t="s">
        <v>7644</v>
      </c>
      <c r="G1246" s="633"/>
      <c r="H1246" s="618"/>
      <c r="I1246" s="632"/>
      <c r="J1246" s="632"/>
      <c r="K1246" s="618"/>
      <c r="L1246" s="601"/>
      <c r="M1246" s="601"/>
      <c r="N1246" s="601"/>
      <c r="O1246" s="616"/>
      <c r="P1246" s="632"/>
      <c r="Q1246" s="632"/>
      <c r="R1246" s="632"/>
      <c r="S1246" s="632"/>
      <c r="T1246" s="632"/>
      <c r="U1246" s="632"/>
      <c r="V1246" s="632"/>
      <c r="W1246" s="632"/>
      <c r="X1246" s="632"/>
      <c r="Y1246" s="632"/>
      <c r="Z1246" s="632"/>
      <c r="AA1246" s="632"/>
      <c r="AB1246" s="632"/>
      <c r="AC1246" s="632"/>
      <c r="AD1246" s="632"/>
      <c r="AE1246" s="632"/>
      <c r="AF1246" s="632"/>
      <c r="AG1246" s="632"/>
      <c r="AH1246" s="632"/>
      <c r="AI1246" s="632"/>
      <c r="AJ1246" s="602"/>
    </row>
    <row r="1247" spans="2:36" hidden="1" x14ac:dyDescent="0.25">
      <c r="B1247" s="602">
        <v>1239</v>
      </c>
      <c r="C1247" s="601" t="s">
        <v>7273</v>
      </c>
      <c r="D1247" s="600" t="s">
        <v>7374</v>
      </c>
      <c r="E1247" s="639" t="s">
        <v>2318</v>
      </c>
      <c r="F1247" s="641" t="s">
        <v>7644</v>
      </c>
      <c r="G1247" s="633"/>
      <c r="H1247" s="618"/>
      <c r="I1247" s="632"/>
      <c r="J1247" s="632"/>
      <c r="K1247" s="618"/>
      <c r="L1247" s="601"/>
      <c r="M1247" s="601"/>
      <c r="N1247" s="601"/>
      <c r="O1247" s="616"/>
      <c r="P1247" s="632"/>
      <c r="Q1247" s="632"/>
      <c r="R1247" s="632"/>
      <c r="S1247" s="632"/>
      <c r="T1247" s="632"/>
      <c r="U1247" s="632"/>
      <c r="V1247" s="632"/>
      <c r="W1247" s="632"/>
      <c r="X1247" s="632"/>
      <c r="Y1247" s="632"/>
      <c r="Z1247" s="632"/>
      <c r="AA1247" s="632"/>
      <c r="AB1247" s="632"/>
      <c r="AC1247" s="632"/>
      <c r="AD1247" s="632"/>
      <c r="AE1247" s="632"/>
      <c r="AF1247" s="632"/>
      <c r="AG1247" s="632"/>
      <c r="AH1247" s="632"/>
      <c r="AI1247" s="632"/>
      <c r="AJ1247" s="602"/>
    </row>
    <row r="1248" spans="2:36" hidden="1" x14ac:dyDescent="0.25">
      <c r="B1248" s="602">
        <v>1240</v>
      </c>
      <c r="C1248" s="601" t="s">
        <v>7274</v>
      </c>
      <c r="D1248" s="600" t="s">
        <v>7375</v>
      </c>
      <c r="E1248" s="639" t="s">
        <v>2318</v>
      </c>
      <c r="F1248" s="641" t="s">
        <v>7644</v>
      </c>
      <c r="G1248" s="633"/>
      <c r="H1248" s="618"/>
      <c r="I1248" s="632"/>
      <c r="J1248" s="632"/>
      <c r="K1248" s="618"/>
      <c r="L1248" s="601"/>
      <c r="M1248" s="601"/>
      <c r="N1248" s="601"/>
      <c r="O1248" s="616"/>
      <c r="P1248" s="632"/>
      <c r="Q1248" s="632"/>
      <c r="R1248" s="632"/>
      <c r="S1248" s="632"/>
      <c r="T1248" s="632"/>
      <c r="U1248" s="632"/>
      <c r="V1248" s="632"/>
      <c r="W1248" s="632"/>
      <c r="X1248" s="632"/>
      <c r="Y1248" s="632"/>
      <c r="Z1248" s="632"/>
      <c r="AA1248" s="632"/>
      <c r="AB1248" s="632"/>
      <c r="AC1248" s="632"/>
      <c r="AD1248" s="632"/>
      <c r="AE1248" s="632"/>
      <c r="AF1248" s="632"/>
      <c r="AG1248" s="632"/>
      <c r="AH1248" s="632"/>
      <c r="AI1248" s="632"/>
      <c r="AJ1248" s="602"/>
    </row>
    <row r="1249" spans="2:36" hidden="1" x14ac:dyDescent="0.25">
      <c r="B1249" s="602">
        <v>1241</v>
      </c>
      <c r="C1249" s="601" t="s">
        <v>7275</v>
      </c>
      <c r="D1249" s="600" t="s">
        <v>7376</v>
      </c>
      <c r="E1249" s="639" t="s">
        <v>2318</v>
      </c>
      <c r="F1249" s="641" t="s">
        <v>7644</v>
      </c>
      <c r="G1249" s="633"/>
      <c r="H1249" s="618"/>
      <c r="I1249" s="632"/>
      <c r="J1249" s="632"/>
      <c r="K1249" s="618"/>
      <c r="L1249" s="601"/>
      <c r="M1249" s="601"/>
      <c r="N1249" s="601"/>
      <c r="O1249" s="616"/>
      <c r="P1249" s="632"/>
      <c r="Q1249" s="632"/>
      <c r="R1249" s="632"/>
      <c r="S1249" s="632"/>
      <c r="T1249" s="632"/>
      <c r="U1249" s="632"/>
      <c r="V1249" s="632"/>
      <c r="W1249" s="632"/>
      <c r="X1249" s="632"/>
      <c r="Y1249" s="632"/>
      <c r="Z1249" s="632"/>
      <c r="AA1249" s="632"/>
      <c r="AB1249" s="632"/>
      <c r="AC1249" s="632"/>
      <c r="AD1249" s="632"/>
      <c r="AE1249" s="632"/>
      <c r="AF1249" s="632"/>
      <c r="AG1249" s="632"/>
      <c r="AH1249" s="632"/>
      <c r="AI1249" s="632"/>
      <c r="AJ1249" s="602"/>
    </row>
    <row r="1250" spans="2:36" hidden="1" x14ac:dyDescent="0.25">
      <c r="B1250" s="602">
        <v>1242</v>
      </c>
      <c r="C1250" s="601" t="s">
        <v>7276</v>
      </c>
      <c r="D1250" s="600" t="s">
        <v>7377</v>
      </c>
      <c r="E1250" s="639" t="s">
        <v>2318</v>
      </c>
      <c r="F1250" s="641" t="s">
        <v>7644</v>
      </c>
      <c r="G1250" s="633"/>
      <c r="H1250" s="618"/>
      <c r="I1250" s="632"/>
      <c r="J1250" s="632"/>
      <c r="K1250" s="618"/>
      <c r="L1250" s="601"/>
      <c r="M1250" s="601"/>
      <c r="N1250" s="601"/>
      <c r="O1250" s="616"/>
      <c r="P1250" s="632"/>
      <c r="Q1250" s="632"/>
      <c r="R1250" s="632"/>
      <c r="S1250" s="632"/>
      <c r="T1250" s="632"/>
      <c r="U1250" s="632"/>
      <c r="V1250" s="632"/>
      <c r="W1250" s="632"/>
      <c r="X1250" s="632"/>
      <c r="Y1250" s="632"/>
      <c r="Z1250" s="632"/>
      <c r="AA1250" s="632"/>
      <c r="AB1250" s="632"/>
      <c r="AC1250" s="632"/>
      <c r="AD1250" s="632"/>
      <c r="AE1250" s="632"/>
      <c r="AF1250" s="632"/>
      <c r="AG1250" s="632"/>
      <c r="AH1250" s="632"/>
      <c r="AI1250" s="632"/>
      <c r="AJ1250" s="602"/>
    </row>
    <row r="1251" spans="2:36" hidden="1" x14ac:dyDescent="0.25">
      <c r="B1251" s="602">
        <v>1243</v>
      </c>
      <c r="C1251" s="601" t="s">
        <v>7277</v>
      </c>
      <c r="D1251" s="600"/>
      <c r="E1251" s="639" t="s">
        <v>2318</v>
      </c>
      <c r="F1251" s="641" t="s">
        <v>7644</v>
      </c>
      <c r="G1251" s="633"/>
      <c r="H1251" s="618"/>
      <c r="I1251" s="632"/>
      <c r="J1251" s="632"/>
      <c r="K1251" s="618"/>
      <c r="L1251" s="601"/>
      <c r="M1251" s="601"/>
      <c r="N1251" s="601"/>
      <c r="O1251" s="616"/>
      <c r="P1251" s="632"/>
      <c r="Q1251" s="632"/>
      <c r="R1251" s="632"/>
      <c r="S1251" s="632"/>
      <c r="T1251" s="632"/>
      <c r="U1251" s="632"/>
      <c r="V1251" s="632"/>
      <c r="W1251" s="632"/>
      <c r="X1251" s="632"/>
      <c r="Y1251" s="632"/>
      <c r="Z1251" s="632"/>
      <c r="AA1251" s="632"/>
      <c r="AB1251" s="632"/>
      <c r="AC1251" s="632"/>
      <c r="AD1251" s="632"/>
      <c r="AE1251" s="632"/>
      <c r="AF1251" s="632"/>
      <c r="AG1251" s="632"/>
      <c r="AH1251" s="632"/>
      <c r="AI1251" s="632"/>
      <c r="AJ1251" s="602"/>
    </row>
    <row r="1252" spans="2:36" hidden="1" x14ac:dyDescent="0.25">
      <c r="B1252" s="602">
        <v>1244</v>
      </c>
      <c r="C1252" s="601" t="s">
        <v>7278</v>
      </c>
      <c r="D1252" s="600" t="s">
        <v>7378</v>
      </c>
      <c r="E1252" s="639" t="s">
        <v>2318</v>
      </c>
      <c r="F1252" s="641" t="s">
        <v>7644</v>
      </c>
      <c r="G1252" s="633"/>
      <c r="H1252" s="618"/>
      <c r="I1252" s="632"/>
      <c r="J1252" s="632"/>
      <c r="K1252" s="618"/>
      <c r="L1252" s="601"/>
      <c r="M1252" s="601"/>
      <c r="N1252" s="601"/>
      <c r="O1252" s="616"/>
      <c r="P1252" s="632"/>
      <c r="Q1252" s="632"/>
      <c r="R1252" s="632"/>
      <c r="S1252" s="632"/>
      <c r="T1252" s="632"/>
      <c r="U1252" s="632"/>
      <c r="V1252" s="632"/>
      <c r="W1252" s="632"/>
      <c r="X1252" s="632"/>
      <c r="Y1252" s="632"/>
      <c r="Z1252" s="632"/>
      <c r="AA1252" s="632"/>
      <c r="AB1252" s="632"/>
      <c r="AC1252" s="632"/>
      <c r="AD1252" s="632"/>
      <c r="AE1252" s="632"/>
      <c r="AF1252" s="632"/>
      <c r="AG1252" s="632"/>
      <c r="AH1252" s="632"/>
      <c r="AI1252" s="632"/>
      <c r="AJ1252" s="602"/>
    </row>
    <row r="1253" spans="2:36" hidden="1" x14ac:dyDescent="0.25">
      <c r="B1253" s="602">
        <v>1245</v>
      </c>
      <c r="C1253" s="601" t="s">
        <v>7279</v>
      </c>
      <c r="D1253" s="600" t="s">
        <v>7379</v>
      </c>
      <c r="E1253" s="639" t="s">
        <v>2318</v>
      </c>
      <c r="F1253" s="641" t="s">
        <v>7644</v>
      </c>
      <c r="G1253" s="633"/>
      <c r="H1253" s="618"/>
      <c r="I1253" s="632"/>
      <c r="J1253" s="632"/>
      <c r="K1253" s="618"/>
      <c r="L1253" s="601"/>
      <c r="M1253" s="601"/>
      <c r="N1253" s="601"/>
      <c r="O1253" s="616"/>
      <c r="P1253" s="632"/>
      <c r="Q1253" s="632"/>
      <c r="R1253" s="632"/>
      <c r="S1253" s="632"/>
      <c r="T1253" s="632"/>
      <c r="U1253" s="632"/>
      <c r="V1253" s="632"/>
      <c r="W1253" s="632"/>
      <c r="X1253" s="632"/>
      <c r="Y1253" s="632"/>
      <c r="Z1253" s="632"/>
      <c r="AA1253" s="632"/>
      <c r="AB1253" s="632"/>
      <c r="AC1253" s="632"/>
      <c r="AD1253" s="632"/>
      <c r="AE1253" s="632"/>
      <c r="AF1253" s="632"/>
      <c r="AG1253" s="632"/>
      <c r="AH1253" s="632"/>
      <c r="AI1253" s="632"/>
      <c r="AJ1253" s="602"/>
    </row>
    <row r="1254" spans="2:36" hidden="1" x14ac:dyDescent="0.25">
      <c r="B1254" s="602">
        <v>1246</v>
      </c>
      <c r="C1254" s="601" t="s">
        <v>7280</v>
      </c>
      <c r="D1254" s="600" t="s">
        <v>7380</v>
      </c>
      <c r="E1254" s="639" t="s">
        <v>2318</v>
      </c>
      <c r="F1254" s="641" t="s">
        <v>7644</v>
      </c>
      <c r="G1254" s="633"/>
      <c r="H1254" s="618"/>
      <c r="I1254" s="632"/>
      <c r="J1254" s="632"/>
      <c r="K1254" s="618"/>
      <c r="L1254" s="601"/>
      <c r="M1254" s="601"/>
      <c r="N1254" s="601"/>
      <c r="O1254" s="616"/>
      <c r="P1254" s="632"/>
      <c r="Q1254" s="632"/>
      <c r="R1254" s="632"/>
      <c r="S1254" s="632"/>
      <c r="T1254" s="632"/>
      <c r="U1254" s="632"/>
      <c r="V1254" s="632"/>
      <c r="W1254" s="632"/>
      <c r="X1254" s="632"/>
      <c r="Y1254" s="632"/>
      <c r="Z1254" s="632"/>
      <c r="AA1254" s="632"/>
      <c r="AB1254" s="632"/>
      <c r="AC1254" s="632"/>
      <c r="AD1254" s="632"/>
      <c r="AE1254" s="632"/>
      <c r="AF1254" s="632"/>
      <c r="AG1254" s="632"/>
      <c r="AH1254" s="632"/>
      <c r="AI1254" s="632"/>
      <c r="AJ1254" s="602"/>
    </row>
    <row r="1255" spans="2:36" hidden="1" x14ac:dyDescent="0.25">
      <c r="B1255" s="602">
        <v>1247</v>
      </c>
      <c r="C1255" s="601" t="s">
        <v>7281</v>
      </c>
      <c r="D1255" s="600" t="s">
        <v>7381</v>
      </c>
      <c r="E1255" s="639" t="s">
        <v>2318</v>
      </c>
      <c r="F1255" s="641" t="s">
        <v>7644</v>
      </c>
      <c r="G1255" s="633"/>
      <c r="H1255" s="618"/>
      <c r="I1255" s="632"/>
      <c r="J1255" s="632"/>
      <c r="K1255" s="618"/>
      <c r="L1255" s="601"/>
      <c r="M1255" s="601"/>
      <c r="N1255" s="601"/>
      <c r="O1255" s="616"/>
      <c r="P1255" s="632"/>
      <c r="Q1255" s="632"/>
      <c r="R1255" s="632"/>
      <c r="S1255" s="632"/>
      <c r="T1255" s="632"/>
      <c r="U1255" s="632"/>
      <c r="V1255" s="632"/>
      <c r="W1255" s="632"/>
      <c r="X1255" s="632"/>
      <c r="Y1255" s="632"/>
      <c r="Z1255" s="632"/>
      <c r="AA1255" s="632"/>
      <c r="AB1255" s="632"/>
      <c r="AC1255" s="632"/>
      <c r="AD1255" s="632"/>
      <c r="AE1255" s="632"/>
      <c r="AF1255" s="632"/>
      <c r="AG1255" s="632"/>
      <c r="AH1255" s="632"/>
      <c r="AI1255" s="632"/>
      <c r="AJ1255" s="602"/>
    </row>
    <row r="1256" spans="2:36" hidden="1" x14ac:dyDescent="0.25">
      <c r="B1256" s="602">
        <v>1248</v>
      </c>
      <c r="C1256" s="601" t="s">
        <v>7282</v>
      </c>
      <c r="D1256" s="600" t="s">
        <v>7382</v>
      </c>
      <c r="E1256" s="639" t="s">
        <v>2318</v>
      </c>
      <c r="F1256" s="641" t="s">
        <v>7644</v>
      </c>
      <c r="G1256" s="633"/>
      <c r="H1256" s="618"/>
      <c r="I1256" s="632"/>
      <c r="J1256" s="632"/>
      <c r="K1256" s="618"/>
      <c r="L1256" s="601"/>
      <c r="M1256" s="601"/>
      <c r="N1256" s="601"/>
      <c r="O1256" s="616"/>
      <c r="P1256" s="632"/>
      <c r="Q1256" s="632"/>
      <c r="R1256" s="632"/>
      <c r="S1256" s="632"/>
      <c r="T1256" s="632"/>
      <c r="U1256" s="632"/>
      <c r="V1256" s="632"/>
      <c r="W1256" s="632"/>
      <c r="X1256" s="632"/>
      <c r="Y1256" s="632"/>
      <c r="Z1256" s="632"/>
      <c r="AA1256" s="632"/>
      <c r="AB1256" s="632"/>
      <c r="AC1256" s="632"/>
      <c r="AD1256" s="632"/>
      <c r="AE1256" s="632"/>
      <c r="AF1256" s="632"/>
      <c r="AG1256" s="632"/>
      <c r="AH1256" s="632"/>
      <c r="AI1256" s="632"/>
      <c r="AJ1256" s="602"/>
    </row>
    <row r="1257" spans="2:36" hidden="1" x14ac:dyDescent="0.25">
      <c r="B1257" s="602">
        <v>1249</v>
      </c>
      <c r="C1257" s="601" t="s">
        <v>7301</v>
      </c>
      <c r="D1257" s="600" t="s">
        <v>7309</v>
      </c>
      <c r="E1257" s="639" t="s">
        <v>7283</v>
      </c>
      <c r="F1257" s="641" t="s">
        <v>7644</v>
      </c>
      <c r="G1257" s="633"/>
      <c r="H1257" s="618"/>
      <c r="I1257" s="632"/>
      <c r="J1257" s="632"/>
      <c r="K1257" s="618"/>
      <c r="L1257" s="601"/>
      <c r="M1257" s="601"/>
      <c r="N1257" s="601"/>
      <c r="O1257" s="616"/>
      <c r="P1257" s="632"/>
      <c r="Q1257" s="632"/>
      <c r="R1257" s="632"/>
      <c r="S1257" s="632"/>
      <c r="T1257" s="632"/>
      <c r="U1257" s="632"/>
      <c r="V1257" s="632"/>
      <c r="W1257" s="632"/>
      <c r="X1257" s="632"/>
      <c r="Y1257" s="632"/>
      <c r="Z1257" s="632"/>
      <c r="AA1257" s="632"/>
      <c r="AB1257" s="632"/>
      <c r="AC1257" s="632"/>
      <c r="AD1257" s="632"/>
      <c r="AE1257" s="632"/>
      <c r="AF1257" s="632"/>
      <c r="AG1257" s="632"/>
      <c r="AH1257" s="632"/>
      <c r="AI1257" s="632"/>
      <c r="AJ1257" s="602"/>
    </row>
    <row r="1258" spans="2:36" hidden="1" x14ac:dyDescent="0.25">
      <c r="B1258" s="602">
        <v>1250</v>
      </c>
      <c r="C1258" s="601" t="s">
        <v>7302</v>
      </c>
      <c r="D1258" s="600" t="s">
        <v>7310</v>
      </c>
      <c r="E1258" s="601" t="s">
        <v>2833</v>
      </c>
      <c r="F1258" s="641" t="s">
        <v>7644</v>
      </c>
      <c r="G1258" s="633"/>
      <c r="H1258" s="618"/>
      <c r="I1258" s="632"/>
      <c r="J1258" s="632"/>
      <c r="K1258" s="618"/>
      <c r="L1258" s="601"/>
      <c r="M1258" s="601"/>
      <c r="N1258" s="601"/>
      <c r="O1258" s="616"/>
      <c r="P1258" s="632"/>
      <c r="Q1258" s="632"/>
      <c r="R1258" s="632"/>
      <c r="S1258" s="632"/>
      <c r="T1258" s="632"/>
      <c r="U1258" s="632"/>
      <c r="V1258" s="632"/>
      <c r="W1258" s="632"/>
      <c r="X1258" s="632"/>
      <c r="Y1258" s="632"/>
      <c r="Z1258" s="632"/>
      <c r="AA1258" s="632"/>
      <c r="AB1258" s="632"/>
      <c r="AC1258" s="632"/>
      <c r="AD1258" s="632"/>
      <c r="AE1258" s="632"/>
      <c r="AF1258" s="632"/>
      <c r="AG1258" s="632"/>
      <c r="AH1258" s="632"/>
      <c r="AI1258" s="632"/>
      <c r="AJ1258" s="602"/>
    </row>
    <row r="1259" spans="2:36" hidden="1" x14ac:dyDescent="0.25">
      <c r="B1259" s="602">
        <v>1251</v>
      </c>
      <c r="C1259" s="639" t="s">
        <v>7303</v>
      </c>
      <c r="D1259" s="600" t="s">
        <v>7311</v>
      </c>
      <c r="E1259" s="601" t="s">
        <v>7284</v>
      </c>
      <c r="F1259" s="641" t="s">
        <v>7644</v>
      </c>
      <c r="G1259" s="633"/>
      <c r="H1259" s="618"/>
      <c r="I1259" s="632"/>
      <c r="J1259" s="632"/>
      <c r="K1259" s="618"/>
      <c r="L1259" s="601"/>
      <c r="M1259" s="601"/>
      <c r="N1259" s="601"/>
      <c r="O1259" s="616"/>
      <c r="P1259" s="632"/>
      <c r="Q1259" s="632"/>
      <c r="R1259" s="632"/>
      <c r="S1259" s="632"/>
      <c r="T1259" s="632"/>
      <c r="U1259" s="632"/>
      <c r="V1259" s="632"/>
      <c r="W1259" s="632"/>
      <c r="X1259" s="632"/>
      <c r="Y1259" s="632"/>
      <c r="Z1259" s="632"/>
      <c r="AA1259" s="632"/>
      <c r="AB1259" s="632"/>
      <c r="AC1259" s="632"/>
      <c r="AD1259" s="632"/>
      <c r="AE1259" s="632"/>
      <c r="AF1259" s="632"/>
      <c r="AG1259" s="632"/>
      <c r="AH1259" s="632"/>
      <c r="AI1259" s="632"/>
      <c r="AJ1259" s="602"/>
    </row>
    <row r="1260" spans="2:36" hidden="1" x14ac:dyDescent="0.25">
      <c r="B1260" s="602">
        <v>1252</v>
      </c>
      <c r="C1260" s="601" t="s">
        <v>7291</v>
      </c>
      <c r="D1260" s="600" t="s">
        <v>7312</v>
      </c>
      <c r="E1260" s="601" t="s">
        <v>7285</v>
      </c>
      <c r="F1260" s="641" t="s">
        <v>7644</v>
      </c>
      <c r="G1260" s="633"/>
      <c r="H1260" s="618"/>
      <c r="I1260" s="632"/>
      <c r="J1260" s="632"/>
      <c r="K1260" s="618"/>
      <c r="L1260" s="601"/>
      <c r="M1260" s="601"/>
      <c r="N1260" s="601"/>
      <c r="O1260" s="616"/>
      <c r="P1260" s="632"/>
      <c r="Q1260" s="632"/>
      <c r="R1260" s="632"/>
      <c r="S1260" s="632"/>
      <c r="T1260" s="632"/>
      <c r="U1260" s="632"/>
      <c r="V1260" s="632"/>
      <c r="W1260" s="632"/>
      <c r="X1260" s="632"/>
      <c r="Y1260" s="632"/>
      <c r="Z1260" s="632"/>
      <c r="AA1260" s="632"/>
      <c r="AB1260" s="632"/>
      <c r="AC1260" s="632"/>
      <c r="AD1260" s="632"/>
      <c r="AE1260" s="632"/>
      <c r="AF1260" s="632"/>
      <c r="AG1260" s="632"/>
      <c r="AH1260" s="632"/>
      <c r="AI1260" s="632"/>
      <c r="AJ1260" s="602"/>
    </row>
    <row r="1261" spans="2:36" hidden="1" x14ac:dyDescent="0.25">
      <c r="B1261" s="602">
        <v>1253</v>
      </c>
      <c r="C1261" s="601" t="s">
        <v>7304</v>
      </c>
      <c r="D1261" s="652" t="s">
        <v>7313</v>
      </c>
      <c r="E1261" s="601" t="s">
        <v>7286</v>
      </c>
      <c r="F1261" s="641" t="s">
        <v>7644</v>
      </c>
      <c r="G1261" s="633"/>
      <c r="H1261" s="618"/>
      <c r="I1261" s="632"/>
      <c r="J1261" s="632"/>
      <c r="K1261" s="618"/>
      <c r="L1261" s="601"/>
      <c r="M1261" s="601"/>
      <c r="N1261" s="601"/>
      <c r="O1261" s="616"/>
      <c r="P1261" s="632"/>
      <c r="Q1261" s="632"/>
      <c r="R1261" s="632"/>
      <c r="S1261" s="632"/>
      <c r="T1261" s="632"/>
      <c r="U1261" s="632"/>
      <c r="V1261" s="632"/>
      <c r="W1261" s="632"/>
      <c r="X1261" s="632"/>
      <c r="Y1261" s="632"/>
      <c r="Z1261" s="632"/>
      <c r="AA1261" s="632"/>
      <c r="AB1261" s="632"/>
      <c r="AC1261" s="632"/>
      <c r="AD1261" s="632"/>
      <c r="AE1261" s="632"/>
      <c r="AF1261" s="632"/>
      <c r="AG1261" s="632"/>
      <c r="AH1261" s="632"/>
      <c r="AI1261" s="632"/>
      <c r="AJ1261" s="602"/>
    </row>
    <row r="1262" spans="2:36" hidden="1" x14ac:dyDescent="0.25">
      <c r="B1262" s="602">
        <v>1254</v>
      </c>
      <c r="C1262" s="601" t="s">
        <v>7305</v>
      </c>
      <c r="D1262" s="600" t="s">
        <v>7314</v>
      </c>
      <c r="E1262" s="601" t="s">
        <v>7287</v>
      </c>
      <c r="F1262" s="641" t="s">
        <v>7644</v>
      </c>
      <c r="G1262" s="633"/>
      <c r="H1262" s="618"/>
      <c r="I1262" s="632"/>
      <c r="J1262" s="632"/>
      <c r="K1262" s="618"/>
      <c r="L1262" s="601"/>
      <c r="M1262" s="601"/>
      <c r="N1262" s="601"/>
      <c r="O1262" s="616"/>
      <c r="P1262" s="632"/>
      <c r="Q1262" s="632"/>
      <c r="R1262" s="632"/>
      <c r="S1262" s="632"/>
      <c r="T1262" s="632"/>
      <c r="U1262" s="632"/>
      <c r="V1262" s="632"/>
      <c r="W1262" s="632"/>
      <c r="X1262" s="632"/>
      <c r="Y1262" s="632"/>
      <c r="Z1262" s="632"/>
      <c r="AA1262" s="632"/>
      <c r="AB1262" s="632"/>
      <c r="AC1262" s="632"/>
      <c r="AD1262" s="632"/>
      <c r="AE1262" s="632"/>
      <c r="AF1262" s="632"/>
      <c r="AG1262" s="632"/>
      <c r="AH1262" s="632"/>
      <c r="AI1262" s="632"/>
      <c r="AJ1262" s="602"/>
    </row>
    <row r="1263" spans="2:36" ht="30" hidden="1" x14ac:dyDescent="0.25">
      <c r="B1263" s="602">
        <v>1255</v>
      </c>
      <c r="C1263" s="601" t="s">
        <v>7306</v>
      </c>
      <c r="D1263" s="600" t="s">
        <v>7315</v>
      </c>
      <c r="E1263" s="601" t="s">
        <v>7288</v>
      </c>
      <c r="F1263" s="641" t="s">
        <v>7644</v>
      </c>
      <c r="G1263" s="633"/>
      <c r="H1263" s="618"/>
      <c r="I1263" s="632"/>
      <c r="J1263" s="632"/>
      <c r="K1263" s="618"/>
      <c r="L1263" s="601"/>
      <c r="M1263" s="601"/>
      <c r="N1263" s="601"/>
      <c r="O1263" s="616"/>
      <c r="P1263" s="632"/>
      <c r="Q1263" s="632"/>
      <c r="R1263" s="632"/>
      <c r="S1263" s="632"/>
      <c r="T1263" s="632"/>
      <c r="U1263" s="632"/>
      <c r="V1263" s="632"/>
      <c r="W1263" s="632"/>
      <c r="X1263" s="632"/>
      <c r="Y1263" s="632"/>
      <c r="Z1263" s="632"/>
      <c r="AA1263" s="632"/>
      <c r="AB1263" s="632"/>
      <c r="AC1263" s="632"/>
      <c r="AD1263" s="632"/>
      <c r="AE1263" s="632"/>
      <c r="AF1263" s="632"/>
      <c r="AG1263" s="632"/>
      <c r="AH1263" s="632"/>
      <c r="AI1263" s="632"/>
      <c r="AJ1263" s="602"/>
    </row>
    <row r="1264" spans="2:36" ht="30" hidden="1" x14ac:dyDescent="0.25">
      <c r="B1264" s="602">
        <v>1256</v>
      </c>
      <c r="C1264" s="601" t="s">
        <v>7307</v>
      </c>
      <c r="D1264" s="600" t="s">
        <v>7316</v>
      </c>
      <c r="E1264" s="601" t="s">
        <v>7288</v>
      </c>
      <c r="F1264" s="641" t="s">
        <v>7644</v>
      </c>
      <c r="G1264" s="633"/>
      <c r="H1264" s="618"/>
      <c r="I1264" s="632"/>
      <c r="J1264" s="632"/>
      <c r="K1264" s="618"/>
      <c r="L1264" s="601"/>
      <c r="M1264" s="601"/>
      <c r="N1264" s="601"/>
      <c r="O1264" s="616"/>
      <c r="P1264" s="632"/>
      <c r="Q1264" s="632"/>
      <c r="R1264" s="632"/>
      <c r="S1264" s="632"/>
      <c r="T1264" s="632"/>
      <c r="U1264" s="632"/>
      <c r="V1264" s="632"/>
      <c r="W1264" s="632"/>
      <c r="X1264" s="632"/>
      <c r="Y1264" s="632"/>
      <c r="Z1264" s="632"/>
      <c r="AA1264" s="632"/>
      <c r="AB1264" s="632"/>
      <c r="AC1264" s="632"/>
      <c r="AD1264" s="632"/>
      <c r="AE1264" s="632"/>
      <c r="AF1264" s="632"/>
      <c r="AG1264" s="632"/>
      <c r="AH1264" s="632"/>
      <c r="AI1264" s="632"/>
      <c r="AJ1264" s="602"/>
    </row>
    <row r="1265" spans="2:36" hidden="1" x14ac:dyDescent="0.25">
      <c r="B1265" s="602">
        <v>1257</v>
      </c>
      <c r="C1265" s="601" t="s">
        <v>7292</v>
      </c>
      <c r="D1265" s="600" t="s">
        <v>7317</v>
      </c>
      <c r="E1265" s="601" t="s">
        <v>7286</v>
      </c>
      <c r="F1265" s="641" t="s">
        <v>7644</v>
      </c>
      <c r="G1265" s="633"/>
      <c r="H1265" s="618"/>
      <c r="I1265" s="632"/>
      <c r="J1265" s="632"/>
      <c r="K1265" s="618"/>
      <c r="L1265" s="601"/>
      <c r="M1265" s="601"/>
      <c r="N1265" s="601"/>
      <c r="O1265" s="616"/>
      <c r="P1265" s="632"/>
      <c r="Q1265" s="632"/>
      <c r="R1265" s="632"/>
      <c r="S1265" s="632"/>
      <c r="T1265" s="632"/>
      <c r="U1265" s="632"/>
      <c r="V1265" s="632"/>
      <c r="W1265" s="632"/>
      <c r="X1265" s="632"/>
      <c r="Y1265" s="632"/>
      <c r="Z1265" s="632"/>
      <c r="AA1265" s="632"/>
      <c r="AB1265" s="632"/>
      <c r="AC1265" s="632"/>
      <c r="AD1265" s="632"/>
      <c r="AE1265" s="632"/>
      <c r="AF1265" s="632"/>
      <c r="AG1265" s="632"/>
      <c r="AH1265" s="632"/>
      <c r="AI1265" s="632"/>
      <c r="AJ1265" s="602"/>
    </row>
    <row r="1266" spans="2:36" hidden="1" x14ac:dyDescent="0.25">
      <c r="B1266" s="602">
        <v>1258</v>
      </c>
      <c r="C1266" s="601" t="s">
        <v>7293</v>
      </c>
      <c r="D1266" s="600" t="s">
        <v>7318</v>
      </c>
      <c r="E1266" s="601" t="s">
        <v>7286</v>
      </c>
      <c r="F1266" s="641" t="s">
        <v>7644</v>
      </c>
      <c r="G1266" s="633"/>
      <c r="H1266" s="618"/>
      <c r="I1266" s="632"/>
      <c r="J1266" s="632"/>
      <c r="K1266" s="618"/>
      <c r="L1266" s="601"/>
      <c r="M1266" s="601"/>
      <c r="N1266" s="601"/>
      <c r="O1266" s="616"/>
      <c r="P1266" s="632"/>
      <c r="Q1266" s="632"/>
      <c r="R1266" s="632"/>
      <c r="S1266" s="632"/>
      <c r="T1266" s="632"/>
      <c r="U1266" s="632"/>
      <c r="V1266" s="632"/>
      <c r="W1266" s="632"/>
      <c r="X1266" s="632"/>
      <c r="Y1266" s="632"/>
      <c r="Z1266" s="632"/>
      <c r="AA1266" s="632"/>
      <c r="AB1266" s="632"/>
      <c r="AC1266" s="632"/>
      <c r="AD1266" s="632"/>
      <c r="AE1266" s="632"/>
      <c r="AF1266" s="632"/>
      <c r="AG1266" s="632"/>
      <c r="AH1266" s="632"/>
      <c r="AI1266" s="632"/>
      <c r="AJ1266" s="602"/>
    </row>
    <row r="1267" spans="2:36" ht="30" hidden="1" x14ac:dyDescent="0.25">
      <c r="B1267" s="602">
        <v>1259</v>
      </c>
      <c r="C1267" s="601" t="s">
        <v>7294</v>
      </c>
      <c r="D1267" s="600" t="s">
        <v>7319</v>
      </c>
      <c r="E1267" s="601" t="s">
        <v>7286</v>
      </c>
      <c r="F1267" s="641" t="s">
        <v>7644</v>
      </c>
      <c r="G1267" s="633"/>
      <c r="H1267" s="618"/>
      <c r="I1267" s="632"/>
      <c r="J1267" s="632"/>
      <c r="K1267" s="618"/>
      <c r="L1267" s="601"/>
      <c r="M1267" s="601"/>
      <c r="N1267" s="601"/>
      <c r="O1267" s="616"/>
      <c r="P1267" s="632"/>
      <c r="Q1267" s="632"/>
      <c r="R1267" s="632"/>
      <c r="S1267" s="632"/>
      <c r="T1267" s="632"/>
      <c r="U1267" s="632"/>
      <c r="V1267" s="632"/>
      <c r="W1267" s="632"/>
      <c r="X1267" s="632"/>
      <c r="Y1267" s="632"/>
      <c r="Z1267" s="632"/>
      <c r="AA1267" s="632"/>
      <c r="AB1267" s="632"/>
      <c r="AC1267" s="632"/>
      <c r="AD1267" s="632"/>
      <c r="AE1267" s="632"/>
      <c r="AF1267" s="632"/>
      <c r="AG1267" s="632"/>
      <c r="AH1267" s="632"/>
      <c r="AI1267" s="632"/>
      <c r="AJ1267" s="602"/>
    </row>
    <row r="1268" spans="2:36" hidden="1" x14ac:dyDescent="0.25">
      <c r="B1268" s="602">
        <v>1260</v>
      </c>
      <c r="C1268" s="601" t="s">
        <v>7295</v>
      </c>
      <c r="D1268" s="600" t="s">
        <v>7320</v>
      </c>
      <c r="E1268" s="601" t="s">
        <v>7286</v>
      </c>
      <c r="F1268" s="641" t="s">
        <v>7644</v>
      </c>
      <c r="G1268" s="633"/>
      <c r="H1268" s="618"/>
      <c r="I1268" s="632"/>
      <c r="J1268" s="632"/>
      <c r="K1268" s="618"/>
      <c r="L1268" s="601"/>
      <c r="M1268" s="601"/>
      <c r="N1268" s="601"/>
      <c r="O1268" s="616"/>
      <c r="P1268" s="632"/>
      <c r="Q1268" s="632"/>
      <c r="R1268" s="632"/>
      <c r="S1268" s="632"/>
      <c r="T1268" s="632"/>
      <c r="U1268" s="632"/>
      <c r="V1268" s="632"/>
      <c r="W1268" s="632"/>
      <c r="X1268" s="632"/>
      <c r="Y1268" s="632"/>
      <c r="Z1268" s="632"/>
      <c r="AA1268" s="632"/>
      <c r="AB1268" s="632"/>
      <c r="AC1268" s="632"/>
      <c r="AD1268" s="632"/>
      <c r="AE1268" s="632"/>
      <c r="AF1268" s="632"/>
      <c r="AG1268" s="632"/>
      <c r="AH1268" s="632"/>
      <c r="AI1268" s="632"/>
      <c r="AJ1268" s="602"/>
    </row>
    <row r="1269" spans="2:36" ht="30" hidden="1" x14ac:dyDescent="0.25">
      <c r="B1269" s="602">
        <v>1261</v>
      </c>
      <c r="C1269" s="601" t="s">
        <v>7296</v>
      </c>
      <c r="D1269" s="600" t="s">
        <v>7321</v>
      </c>
      <c r="E1269" s="601" t="s">
        <v>7286</v>
      </c>
      <c r="F1269" s="641" t="s">
        <v>7644</v>
      </c>
      <c r="G1269" s="633"/>
      <c r="H1269" s="618"/>
      <c r="I1269" s="632"/>
      <c r="J1269" s="632"/>
      <c r="K1269" s="618"/>
      <c r="L1269" s="601"/>
      <c r="M1269" s="601"/>
      <c r="N1269" s="601"/>
      <c r="O1269" s="616"/>
      <c r="P1269" s="632"/>
      <c r="Q1269" s="632"/>
      <c r="R1269" s="632"/>
      <c r="S1269" s="632"/>
      <c r="T1269" s="632"/>
      <c r="U1269" s="632"/>
      <c r="V1269" s="632"/>
      <c r="W1269" s="632"/>
      <c r="X1269" s="632"/>
      <c r="Y1269" s="632"/>
      <c r="Z1269" s="632"/>
      <c r="AA1269" s="632"/>
      <c r="AB1269" s="632"/>
      <c r="AC1269" s="632"/>
      <c r="AD1269" s="632"/>
      <c r="AE1269" s="632"/>
      <c r="AF1269" s="632"/>
      <c r="AG1269" s="632"/>
      <c r="AH1269" s="632"/>
      <c r="AI1269" s="632"/>
      <c r="AJ1269" s="602"/>
    </row>
    <row r="1270" spans="2:36" ht="30" hidden="1" x14ac:dyDescent="0.25">
      <c r="B1270" s="602">
        <v>1262</v>
      </c>
      <c r="C1270" s="601" t="s">
        <v>7297</v>
      </c>
      <c r="D1270" s="600" t="s">
        <v>7322</v>
      </c>
      <c r="E1270" s="601" t="s">
        <v>7286</v>
      </c>
      <c r="F1270" s="641" t="s">
        <v>7644</v>
      </c>
      <c r="G1270" s="633"/>
      <c r="H1270" s="618"/>
      <c r="I1270" s="632"/>
      <c r="J1270" s="632"/>
      <c r="K1270" s="618"/>
      <c r="L1270" s="601"/>
      <c r="M1270" s="601"/>
      <c r="N1270" s="601"/>
      <c r="O1270" s="616"/>
      <c r="P1270" s="632"/>
      <c r="Q1270" s="632"/>
      <c r="R1270" s="632"/>
      <c r="S1270" s="632"/>
      <c r="T1270" s="632"/>
      <c r="U1270" s="632"/>
      <c r="V1270" s="632"/>
      <c r="W1270" s="632"/>
      <c r="X1270" s="632"/>
      <c r="Y1270" s="632"/>
      <c r="Z1270" s="632"/>
      <c r="AA1270" s="632"/>
      <c r="AB1270" s="632"/>
      <c r="AC1270" s="632"/>
      <c r="AD1270" s="632"/>
      <c r="AE1270" s="632"/>
      <c r="AF1270" s="632"/>
      <c r="AG1270" s="632"/>
      <c r="AH1270" s="632"/>
      <c r="AI1270" s="632"/>
      <c r="AJ1270" s="602"/>
    </row>
    <row r="1271" spans="2:36" ht="30" hidden="1" x14ac:dyDescent="0.25">
      <c r="B1271" s="602">
        <v>1263</v>
      </c>
      <c r="C1271" s="601" t="s">
        <v>7298</v>
      </c>
      <c r="D1271" s="600" t="s">
        <v>7323</v>
      </c>
      <c r="E1271" s="601" t="s">
        <v>7286</v>
      </c>
      <c r="F1271" s="641" t="s">
        <v>7644</v>
      </c>
      <c r="G1271" s="633"/>
      <c r="H1271" s="618"/>
      <c r="I1271" s="632"/>
      <c r="J1271" s="632"/>
      <c r="K1271" s="618"/>
      <c r="L1271" s="601"/>
      <c r="M1271" s="601"/>
      <c r="N1271" s="601"/>
      <c r="O1271" s="616"/>
      <c r="P1271" s="632"/>
      <c r="Q1271" s="632"/>
      <c r="R1271" s="632"/>
      <c r="S1271" s="632"/>
      <c r="T1271" s="632"/>
      <c r="U1271" s="632"/>
      <c r="V1271" s="632"/>
      <c r="W1271" s="632"/>
      <c r="X1271" s="632"/>
      <c r="Y1271" s="632"/>
      <c r="Z1271" s="632"/>
      <c r="AA1271" s="632"/>
      <c r="AB1271" s="632"/>
      <c r="AC1271" s="632"/>
      <c r="AD1271" s="632"/>
      <c r="AE1271" s="632"/>
      <c r="AF1271" s="632"/>
      <c r="AG1271" s="632"/>
      <c r="AH1271" s="632"/>
      <c r="AI1271" s="632"/>
      <c r="AJ1271" s="602"/>
    </row>
    <row r="1272" spans="2:36" hidden="1" x14ac:dyDescent="0.25">
      <c r="B1272" s="602">
        <v>1264</v>
      </c>
      <c r="C1272" s="601" t="s">
        <v>7299</v>
      </c>
      <c r="D1272" s="600" t="s">
        <v>7324</v>
      </c>
      <c r="E1272" s="601" t="s">
        <v>7289</v>
      </c>
      <c r="F1272" s="641" t="s">
        <v>7644</v>
      </c>
      <c r="G1272" s="633"/>
      <c r="H1272" s="618"/>
      <c r="I1272" s="632"/>
      <c r="J1272" s="632"/>
      <c r="K1272" s="618"/>
      <c r="L1272" s="601"/>
      <c r="M1272" s="601"/>
      <c r="N1272" s="601"/>
      <c r="O1272" s="616"/>
      <c r="P1272" s="632"/>
      <c r="Q1272" s="632"/>
      <c r="R1272" s="632"/>
      <c r="S1272" s="632"/>
      <c r="T1272" s="632"/>
      <c r="U1272" s="632"/>
      <c r="V1272" s="632"/>
      <c r="W1272" s="632"/>
      <c r="X1272" s="632"/>
      <c r="Y1272" s="632"/>
      <c r="Z1272" s="632"/>
      <c r="AA1272" s="632"/>
      <c r="AB1272" s="632"/>
      <c r="AC1272" s="632"/>
      <c r="AD1272" s="632"/>
      <c r="AE1272" s="632"/>
      <c r="AF1272" s="632"/>
      <c r="AG1272" s="632"/>
      <c r="AH1272" s="632"/>
      <c r="AI1272" s="632"/>
      <c r="AJ1272" s="602"/>
    </row>
    <row r="1273" spans="2:36" hidden="1" x14ac:dyDescent="0.25">
      <c r="B1273" s="602">
        <v>1265</v>
      </c>
      <c r="C1273" s="601" t="s">
        <v>7308</v>
      </c>
      <c r="D1273" s="600" t="s">
        <v>7325</v>
      </c>
      <c r="E1273" s="601" t="s">
        <v>2805</v>
      </c>
      <c r="F1273" s="641" t="s">
        <v>7644</v>
      </c>
      <c r="G1273" s="633"/>
      <c r="H1273" s="618"/>
      <c r="I1273" s="632"/>
      <c r="J1273" s="632"/>
      <c r="K1273" s="618"/>
      <c r="L1273" s="601"/>
      <c r="M1273" s="601"/>
      <c r="N1273" s="601"/>
      <c r="O1273" s="616"/>
      <c r="P1273" s="632"/>
      <c r="Q1273" s="632"/>
      <c r="R1273" s="632"/>
      <c r="S1273" s="632"/>
      <c r="T1273" s="632"/>
      <c r="U1273" s="632"/>
      <c r="V1273" s="632"/>
      <c r="W1273" s="632"/>
      <c r="X1273" s="632"/>
      <c r="Y1273" s="632"/>
      <c r="Z1273" s="632"/>
      <c r="AA1273" s="632"/>
      <c r="AB1273" s="632"/>
      <c r="AC1273" s="632"/>
      <c r="AD1273" s="632"/>
      <c r="AE1273" s="632"/>
      <c r="AF1273" s="632"/>
      <c r="AG1273" s="632"/>
      <c r="AH1273" s="632"/>
      <c r="AI1273" s="632"/>
      <c r="AJ1273" s="602"/>
    </row>
    <row r="1274" spans="2:36" ht="30" hidden="1" x14ac:dyDescent="0.25">
      <c r="B1274" s="602">
        <v>1266</v>
      </c>
      <c r="C1274" s="601" t="s">
        <v>7300</v>
      </c>
      <c r="D1274" s="600" t="s">
        <v>7326</v>
      </c>
      <c r="E1274" s="601" t="s">
        <v>7290</v>
      </c>
      <c r="F1274" s="641" t="s">
        <v>7644</v>
      </c>
      <c r="G1274" s="633"/>
      <c r="H1274" s="618"/>
      <c r="I1274" s="632"/>
      <c r="J1274" s="632"/>
      <c r="K1274" s="618"/>
      <c r="L1274" s="601"/>
      <c r="M1274" s="601"/>
      <c r="N1274" s="601"/>
      <c r="O1274" s="616"/>
      <c r="P1274" s="632"/>
      <c r="Q1274" s="632"/>
      <c r="R1274" s="632"/>
      <c r="S1274" s="632"/>
      <c r="T1274" s="632"/>
      <c r="U1274" s="632"/>
      <c r="V1274" s="632"/>
      <c r="W1274" s="632"/>
      <c r="X1274" s="632"/>
      <c r="Y1274" s="632"/>
      <c r="Z1274" s="632"/>
      <c r="AA1274" s="632"/>
      <c r="AB1274" s="632"/>
      <c r="AC1274" s="632"/>
      <c r="AD1274" s="632"/>
      <c r="AE1274" s="632"/>
      <c r="AF1274" s="632"/>
      <c r="AG1274" s="632"/>
      <c r="AH1274" s="632"/>
      <c r="AI1274" s="632"/>
      <c r="AJ1274" s="602"/>
    </row>
    <row r="1275" spans="2:36" hidden="1" x14ac:dyDescent="0.25">
      <c r="B1275" s="602">
        <v>1267</v>
      </c>
      <c r="C1275" s="601" t="s">
        <v>7393</v>
      </c>
      <c r="D1275" s="600" t="s">
        <v>7649</v>
      </c>
      <c r="E1275" s="639" t="s">
        <v>7384</v>
      </c>
      <c r="F1275" s="641" t="s">
        <v>7644</v>
      </c>
      <c r="G1275" s="633"/>
      <c r="H1275" s="618"/>
      <c r="I1275" s="632"/>
      <c r="J1275" s="632"/>
      <c r="K1275" s="618"/>
      <c r="L1275" s="601"/>
      <c r="M1275" s="601"/>
      <c r="N1275" s="601"/>
      <c r="O1275" s="616"/>
      <c r="P1275" s="632"/>
      <c r="Q1275" s="632"/>
      <c r="R1275" s="632"/>
      <c r="S1275" s="632"/>
      <c r="T1275" s="632"/>
      <c r="U1275" s="632"/>
      <c r="V1275" s="632"/>
      <c r="W1275" s="632"/>
      <c r="X1275" s="632"/>
      <c r="Y1275" s="632"/>
      <c r="Z1275" s="632"/>
      <c r="AA1275" s="632"/>
      <c r="AB1275" s="632"/>
      <c r="AC1275" s="632"/>
      <c r="AD1275" s="632"/>
      <c r="AE1275" s="632"/>
      <c r="AF1275" s="632"/>
      <c r="AG1275" s="632"/>
      <c r="AH1275" s="632"/>
      <c r="AI1275" s="632"/>
      <c r="AJ1275" s="602"/>
    </row>
    <row r="1276" spans="2:36" hidden="1" x14ac:dyDescent="0.25">
      <c r="B1276" s="602">
        <v>1268</v>
      </c>
      <c r="C1276" s="601" t="s">
        <v>7394</v>
      </c>
      <c r="D1276" s="600" t="s">
        <v>7648</v>
      </c>
      <c r="E1276" s="639" t="s">
        <v>7384</v>
      </c>
      <c r="F1276" s="641" t="s">
        <v>7644</v>
      </c>
      <c r="G1276" s="633"/>
      <c r="H1276" s="618"/>
      <c r="I1276" s="632"/>
      <c r="J1276" s="632"/>
      <c r="K1276" s="618"/>
      <c r="L1276" s="601"/>
      <c r="M1276" s="601"/>
      <c r="N1276" s="601"/>
      <c r="O1276" s="616"/>
      <c r="P1276" s="632"/>
      <c r="Q1276" s="632"/>
      <c r="R1276" s="632"/>
      <c r="S1276" s="632"/>
      <c r="T1276" s="632"/>
      <c r="U1276" s="632"/>
      <c r="V1276" s="632"/>
      <c r="W1276" s="632"/>
      <c r="X1276" s="632"/>
      <c r="Y1276" s="632"/>
      <c r="Z1276" s="632"/>
      <c r="AA1276" s="632"/>
      <c r="AB1276" s="632"/>
      <c r="AC1276" s="632"/>
      <c r="AD1276" s="632"/>
      <c r="AE1276" s="632"/>
      <c r="AF1276" s="632"/>
      <c r="AG1276" s="632"/>
      <c r="AH1276" s="632"/>
      <c r="AI1276" s="632"/>
      <c r="AJ1276" s="602"/>
    </row>
    <row r="1277" spans="2:36" hidden="1" x14ac:dyDescent="0.25">
      <c r="B1277" s="602">
        <v>1269</v>
      </c>
      <c r="C1277" s="601" t="s">
        <v>7395</v>
      </c>
      <c r="D1277" s="600" t="s">
        <v>7647</v>
      </c>
      <c r="E1277" s="639" t="s">
        <v>7384</v>
      </c>
      <c r="F1277" s="641" t="s">
        <v>7644</v>
      </c>
      <c r="G1277" s="633"/>
      <c r="H1277" s="618"/>
      <c r="I1277" s="632"/>
      <c r="J1277" s="632"/>
      <c r="K1277" s="618"/>
      <c r="L1277" s="601"/>
      <c r="M1277" s="601"/>
      <c r="N1277" s="601"/>
      <c r="O1277" s="616"/>
      <c r="P1277" s="632"/>
      <c r="Q1277" s="632"/>
      <c r="R1277" s="632"/>
      <c r="S1277" s="632"/>
      <c r="T1277" s="632"/>
      <c r="U1277" s="632"/>
      <c r="V1277" s="632"/>
      <c r="W1277" s="632"/>
      <c r="X1277" s="632"/>
      <c r="Y1277" s="632"/>
      <c r="Z1277" s="632"/>
      <c r="AA1277" s="632"/>
      <c r="AB1277" s="632"/>
      <c r="AC1277" s="632"/>
      <c r="AD1277" s="632"/>
      <c r="AE1277" s="632"/>
      <c r="AF1277" s="632"/>
      <c r="AG1277" s="632"/>
      <c r="AH1277" s="632"/>
      <c r="AI1277" s="632"/>
      <c r="AJ1277" s="602"/>
    </row>
    <row r="1278" spans="2:36" hidden="1" x14ac:dyDescent="0.25">
      <c r="B1278" s="602">
        <v>1270</v>
      </c>
      <c r="C1278" s="601" t="s">
        <v>7396</v>
      </c>
      <c r="D1278" s="600" t="s">
        <v>7407</v>
      </c>
      <c r="E1278" s="639" t="s">
        <v>7385</v>
      </c>
      <c r="F1278" s="641" t="s">
        <v>7644</v>
      </c>
      <c r="G1278" s="633"/>
      <c r="H1278" s="618"/>
      <c r="I1278" s="632"/>
      <c r="J1278" s="632"/>
      <c r="K1278" s="618"/>
      <c r="L1278" s="601"/>
      <c r="M1278" s="601"/>
      <c r="N1278" s="601"/>
      <c r="O1278" s="616"/>
      <c r="P1278" s="632"/>
      <c r="Q1278" s="632"/>
      <c r="R1278" s="632"/>
      <c r="S1278" s="632"/>
      <c r="T1278" s="632"/>
      <c r="U1278" s="632"/>
      <c r="V1278" s="632"/>
      <c r="W1278" s="632"/>
      <c r="X1278" s="632"/>
      <c r="Y1278" s="632"/>
      <c r="Z1278" s="632"/>
      <c r="AA1278" s="632"/>
      <c r="AB1278" s="632"/>
      <c r="AC1278" s="632"/>
      <c r="AD1278" s="632"/>
      <c r="AE1278" s="632"/>
      <c r="AF1278" s="632"/>
      <c r="AG1278" s="632"/>
      <c r="AH1278" s="632"/>
      <c r="AI1278" s="632"/>
      <c r="AJ1278" s="602"/>
    </row>
    <row r="1279" spans="2:36" hidden="1" x14ac:dyDescent="0.25">
      <c r="B1279" s="602">
        <v>1271</v>
      </c>
      <c r="C1279" s="601" t="s">
        <v>7397</v>
      </c>
      <c r="D1279" s="600" t="s">
        <v>7408</v>
      </c>
      <c r="E1279" s="639" t="s">
        <v>7385</v>
      </c>
      <c r="F1279" s="641" t="s">
        <v>7644</v>
      </c>
      <c r="G1279" s="633"/>
      <c r="H1279" s="618"/>
      <c r="I1279" s="632"/>
      <c r="J1279" s="632"/>
      <c r="K1279" s="618"/>
      <c r="L1279" s="601"/>
      <c r="M1279" s="601"/>
      <c r="N1279" s="601"/>
      <c r="O1279" s="616"/>
      <c r="P1279" s="632"/>
      <c r="Q1279" s="632"/>
      <c r="R1279" s="632"/>
      <c r="S1279" s="632"/>
      <c r="T1279" s="632"/>
      <c r="U1279" s="632"/>
      <c r="V1279" s="632"/>
      <c r="W1279" s="632"/>
      <c r="X1279" s="632"/>
      <c r="Y1279" s="632"/>
      <c r="Z1279" s="632"/>
      <c r="AA1279" s="632"/>
      <c r="AB1279" s="632"/>
      <c r="AC1279" s="632"/>
      <c r="AD1279" s="632"/>
      <c r="AE1279" s="632"/>
      <c r="AF1279" s="632"/>
      <c r="AG1279" s="632"/>
      <c r="AH1279" s="632"/>
      <c r="AI1279" s="632"/>
      <c r="AJ1279" s="602"/>
    </row>
    <row r="1280" spans="2:36" hidden="1" x14ac:dyDescent="0.25">
      <c r="B1280" s="602">
        <v>1272</v>
      </c>
      <c r="C1280" s="601" t="s">
        <v>7398</v>
      </c>
      <c r="D1280" s="600" t="s">
        <v>7409</v>
      </c>
      <c r="E1280" s="639" t="s">
        <v>7385</v>
      </c>
      <c r="F1280" s="641" t="s">
        <v>7644</v>
      </c>
      <c r="G1280" s="633"/>
      <c r="H1280" s="618"/>
      <c r="I1280" s="632"/>
      <c r="J1280" s="632"/>
      <c r="K1280" s="618"/>
      <c r="L1280" s="601"/>
      <c r="M1280" s="601"/>
      <c r="N1280" s="601"/>
      <c r="O1280" s="616"/>
      <c r="P1280" s="632"/>
      <c r="Q1280" s="632"/>
      <c r="R1280" s="632"/>
      <c r="S1280" s="632"/>
      <c r="T1280" s="632"/>
      <c r="U1280" s="632"/>
      <c r="V1280" s="632"/>
      <c r="W1280" s="632"/>
      <c r="X1280" s="632"/>
      <c r="Y1280" s="632"/>
      <c r="Z1280" s="632"/>
      <c r="AA1280" s="632"/>
      <c r="AB1280" s="632"/>
      <c r="AC1280" s="632"/>
      <c r="AD1280" s="632"/>
      <c r="AE1280" s="632"/>
      <c r="AF1280" s="632"/>
      <c r="AG1280" s="632"/>
      <c r="AH1280" s="632"/>
      <c r="AI1280" s="632"/>
      <c r="AJ1280" s="602"/>
    </row>
    <row r="1281" spans="2:36" hidden="1" x14ac:dyDescent="0.25">
      <c r="B1281" s="602">
        <v>1273</v>
      </c>
      <c r="C1281" s="601" t="s">
        <v>7399</v>
      </c>
      <c r="D1281" s="600" t="s">
        <v>7410</v>
      </c>
      <c r="E1281" s="639" t="s">
        <v>7385</v>
      </c>
      <c r="F1281" s="641" t="s">
        <v>7644</v>
      </c>
      <c r="G1281" s="633"/>
      <c r="H1281" s="618"/>
      <c r="I1281" s="632"/>
      <c r="J1281" s="632"/>
      <c r="K1281" s="618"/>
      <c r="L1281" s="601"/>
      <c r="M1281" s="601"/>
      <c r="N1281" s="601"/>
      <c r="O1281" s="616"/>
      <c r="P1281" s="632"/>
      <c r="Q1281" s="632"/>
      <c r="R1281" s="632"/>
      <c r="S1281" s="632"/>
      <c r="T1281" s="632"/>
      <c r="U1281" s="632"/>
      <c r="V1281" s="632"/>
      <c r="W1281" s="632"/>
      <c r="X1281" s="632"/>
      <c r="Y1281" s="632"/>
      <c r="Z1281" s="632"/>
      <c r="AA1281" s="632"/>
      <c r="AB1281" s="632"/>
      <c r="AC1281" s="632"/>
      <c r="AD1281" s="632"/>
      <c r="AE1281" s="632"/>
      <c r="AF1281" s="632"/>
      <c r="AG1281" s="632"/>
      <c r="AH1281" s="632"/>
      <c r="AI1281" s="632"/>
      <c r="AJ1281" s="602"/>
    </row>
    <row r="1282" spans="2:36" hidden="1" x14ac:dyDescent="0.25">
      <c r="B1282" s="602">
        <v>1274</v>
      </c>
      <c r="C1282" s="601" t="s">
        <v>7400</v>
      </c>
      <c r="D1282" s="600" t="s">
        <v>7411</v>
      </c>
      <c r="E1282" s="639" t="s">
        <v>7386</v>
      </c>
      <c r="F1282" s="641" t="s">
        <v>7644</v>
      </c>
      <c r="G1282" s="633"/>
      <c r="H1282" s="618"/>
      <c r="I1282" s="632"/>
      <c r="J1282" s="632"/>
      <c r="K1282" s="618"/>
      <c r="L1282" s="601"/>
      <c r="M1282" s="601"/>
      <c r="N1282" s="601"/>
      <c r="O1282" s="616"/>
      <c r="P1282" s="632"/>
      <c r="Q1282" s="632"/>
      <c r="R1282" s="632"/>
      <c r="S1282" s="632"/>
      <c r="T1282" s="632"/>
      <c r="U1282" s="632"/>
      <c r="V1282" s="632"/>
      <c r="W1282" s="632"/>
      <c r="X1282" s="632"/>
      <c r="Y1282" s="632"/>
      <c r="Z1282" s="632"/>
      <c r="AA1282" s="632"/>
      <c r="AB1282" s="632"/>
      <c r="AC1282" s="632"/>
      <c r="AD1282" s="632"/>
      <c r="AE1282" s="632"/>
      <c r="AF1282" s="632"/>
      <c r="AG1282" s="632"/>
      <c r="AH1282" s="632"/>
      <c r="AI1282" s="632"/>
      <c r="AJ1282" s="602"/>
    </row>
    <row r="1283" spans="2:36" ht="30" hidden="1" x14ac:dyDescent="0.25">
      <c r="B1283" s="602">
        <v>1275</v>
      </c>
      <c r="C1283" s="639" t="s">
        <v>7401</v>
      </c>
      <c r="D1283" s="600" t="s">
        <v>7412</v>
      </c>
      <c r="E1283" s="639" t="s">
        <v>7387</v>
      </c>
      <c r="F1283" s="641" t="s">
        <v>7644</v>
      </c>
      <c r="G1283" s="633"/>
      <c r="H1283" s="618"/>
      <c r="I1283" s="632"/>
      <c r="J1283" s="632"/>
      <c r="K1283" s="618"/>
      <c r="L1283" s="601"/>
      <c r="M1283" s="601"/>
      <c r="N1283" s="601"/>
      <c r="O1283" s="616"/>
      <c r="P1283" s="632"/>
      <c r="Q1283" s="632"/>
      <c r="R1283" s="632"/>
      <c r="S1283" s="632"/>
      <c r="T1283" s="632"/>
      <c r="U1283" s="632"/>
      <c r="V1283" s="632"/>
      <c r="W1283" s="632"/>
      <c r="X1283" s="632"/>
      <c r="Y1283" s="632"/>
      <c r="Z1283" s="632"/>
      <c r="AA1283" s="632"/>
      <c r="AB1283" s="632"/>
      <c r="AC1283" s="632"/>
      <c r="AD1283" s="632"/>
      <c r="AE1283" s="632"/>
      <c r="AF1283" s="632"/>
      <c r="AG1283" s="632"/>
      <c r="AH1283" s="632"/>
      <c r="AI1283" s="632"/>
      <c r="AJ1283" s="602"/>
    </row>
    <row r="1284" spans="2:36" hidden="1" x14ac:dyDescent="0.25">
      <c r="B1284" s="602">
        <v>1276</v>
      </c>
      <c r="C1284" s="601" t="s">
        <v>7402</v>
      </c>
      <c r="D1284" s="600" t="s">
        <v>7413</v>
      </c>
      <c r="E1284" s="601" t="s">
        <v>7388</v>
      </c>
      <c r="F1284" s="641" t="s">
        <v>7644</v>
      </c>
      <c r="G1284" s="633"/>
      <c r="H1284" s="618"/>
      <c r="I1284" s="632"/>
      <c r="J1284" s="632"/>
      <c r="K1284" s="618"/>
      <c r="L1284" s="601"/>
      <c r="M1284" s="601"/>
      <c r="N1284" s="601"/>
      <c r="O1284" s="616"/>
      <c r="P1284" s="632"/>
      <c r="Q1284" s="632"/>
      <c r="R1284" s="632"/>
      <c r="S1284" s="632"/>
      <c r="T1284" s="632"/>
      <c r="U1284" s="632"/>
      <c r="V1284" s="632"/>
      <c r="W1284" s="632"/>
      <c r="X1284" s="632"/>
      <c r="Y1284" s="632"/>
      <c r="Z1284" s="632"/>
      <c r="AA1284" s="632"/>
      <c r="AB1284" s="632"/>
      <c r="AC1284" s="632"/>
      <c r="AD1284" s="632"/>
      <c r="AE1284" s="632"/>
      <c r="AF1284" s="632"/>
      <c r="AG1284" s="632"/>
      <c r="AH1284" s="632"/>
      <c r="AI1284" s="632"/>
      <c r="AJ1284" s="602"/>
    </row>
    <row r="1285" spans="2:36" hidden="1" x14ac:dyDescent="0.25">
      <c r="B1285" s="602">
        <v>1277</v>
      </c>
      <c r="C1285" s="601" t="s">
        <v>7403</v>
      </c>
      <c r="D1285" s="600" t="s">
        <v>7414</v>
      </c>
      <c r="E1285" s="639" t="s">
        <v>7389</v>
      </c>
      <c r="F1285" s="641" t="s">
        <v>7644</v>
      </c>
      <c r="G1285" s="633"/>
      <c r="H1285" s="618"/>
      <c r="I1285" s="632"/>
      <c r="J1285" s="632"/>
      <c r="K1285" s="618"/>
      <c r="L1285" s="601"/>
      <c r="M1285" s="601"/>
      <c r="N1285" s="601"/>
      <c r="O1285" s="616"/>
      <c r="P1285" s="632"/>
      <c r="Q1285" s="632"/>
      <c r="R1285" s="632"/>
      <c r="S1285" s="632"/>
      <c r="T1285" s="632"/>
      <c r="U1285" s="632"/>
      <c r="V1285" s="632"/>
      <c r="W1285" s="632"/>
      <c r="X1285" s="632"/>
      <c r="Y1285" s="632"/>
      <c r="Z1285" s="632"/>
      <c r="AA1285" s="632"/>
      <c r="AB1285" s="632"/>
      <c r="AC1285" s="632"/>
      <c r="AD1285" s="632"/>
      <c r="AE1285" s="632"/>
      <c r="AF1285" s="632"/>
      <c r="AG1285" s="632"/>
      <c r="AH1285" s="632"/>
      <c r="AI1285" s="632"/>
      <c r="AJ1285" s="602"/>
    </row>
    <row r="1286" spans="2:36" ht="30" hidden="1" x14ac:dyDescent="0.25">
      <c r="B1286" s="602">
        <v>1278</v>
      </c>
      <c r="C1286" s="639" t="s">
        <v>7404</v>
      </c>
      <c r="D1286" s="600" t="s">
        <v>7415</v>
      </c>
      <c r="E1286" s="639" t="s">
        <v>7390</v>
      </c>
      <c r="F1286" s="641" t="s">
        <v>7644</v>
      </c>
      <c r="G1286" s="633"/>
      <c r="H1286" s="618"/>
      <c r="I1286" s="632"/>
      <c r="J1286" s="632"/>
      <c r="K1286" s="618"/>
      <c r="L1286" s="601"/>
      <c r="M1286" s="601"/>
      <c r="N1286" s="601"/>
      <c r="O1286" s="616"/>
      <c r="P1286" s="632"/>
      <c r="Q1286" s="632"/>
      <c r="R1286" s="632"/>
      <c r="S1286" s="632"/>
      <c r="T1286" s="632"/>
      <c r="U1286" s="632"/>
      <c r="V1286" s="632"/>
      <c r="W1286" s="632"/>
      <c r="X1286" s="632"/>
      <c r="Y1286" s="632"/>
      <c r="Z1286" s="632"/>
      <c r="AA1286" s="632"/>
      <c r="AB1286" s="632"/>
      <c r="AC1286" s="632"/>
      <c r="AD1286" s="632"/>
      <c r="AE1286" s="632"/>
      <c r="AF1286" s="632"/>
      <c r="AG1286" s="632"/>
      <c r="AH1286" s="632"/>
      <c r="AI1286" s="632"/>
      <c r="AJ1286" s="602"/>
    </row>
    <row r="1287" spans="2:36" hidden="1" x14ac:dyDescent="0.25">
      <c r="B1287" s="602">
        <v>1279</v>
      </c>
      <c r="C1287" s="601" t="s">
        <v>7405</v>
      </c>
      <c r="D1287" s="600" t="s">
        <v>7416</v>
      </c>
      <c r="E1287" s="639" t="s">
        <v>7391</v>
      </c>
      <c r="F1287" s="641" t="s">
        <v>7644</v>
      </c>
      <c r="G1287" s="633"/>
      <c r="H1287" s="618"/>
      <c r="I1287" s="632"/>
      <c r="J1287" s="632"/>
      <c r="K1287" s="618"/>
      <c r="L1287" s="601"/>
      <c r="M1287" s="601"/>
      <c r="N1287" s="601"/>
      <c r="O1287" s="616"/>
      <c r="P1287" s="632"/>
      <c r="Q1287" s="632"/>
      <c r="R1287" s="632"/>
      <c r="S1287" s="632"/>
      <c r="T1287" s="632"/>
      <c r="U1287" s="632"/>
      <c r="V1287" s="632"/>
      <c r="W1287" s="632"/>
      <c r="X1287" s="632"/>
      <c r="Y1287" s="632"/>
      <c r="Z1287" s="632"/>
      <c r="AA1287" s="632"/>
      <c r="AB1287" s="632"/>
      <c r="AC1287" s="632"/>
      <c r="AD1287" s="632"/>
      <c r="AE1287" s="632"/>
      <c r="AF1287" s="632"/>
      <c r="AG1287" s="632"/>
      <c r="AH1287" s="632"/>
      <c r="AI1287" s="632"/>
      <c r="AJ1287" s="602"/>
    </row>
    <row r="1288" spans="2:36" hidden="1" x14ac:dyDescent="0.25">
      <c r="B1288" s="602">
        <v>1280</v>
      </c>
      <c r="C1288" s="601" t="s">
        <v>7406</v>
      </c>
      <c r="D1288" s="600" t="s">
        <v>7417</v>
      </c>
      <c r="E1288" s="601" t="s">
        <v>7392</v>
      </c>
      <c r="F1288" s="641" t="s">
        <v>7644</v>
      </c>
      <c r="G1288" s="633"/>
      <c r="H1288" s="618"/>
      <c r="I1288" s="632"/>
      <c r="J1288" s="632"/>
      <c r="K1288" s="618"/>
      <c r="L1288" s="601"/>
      <c r="M1288" s="601"/>
      <c r="N1288" s="601"/>
      <c r="O1288" s="616"/>
      <c r="P1288" s="632"/>
      <c r="Q1288" s="632"/>
      <c r="R1288" s="632"/>
      <c r="S1288" s="632"/>
      <c r="T1288" s="632"/>
      <c r="U1288" s="632"/>
      <c r="V1288" s="632"/>
      <c r="W1288" s="632"/>
      <c r="X1288" s="632"/>
      <c r="Y1288" s="632"/>
      <c r="Z1288" s="632"/>
      <c r="AA1288" s="632"/>
      <c r="AB1288" s="632"/>
      <c r="AC1288" s="632"/>
      <c r="AD1288" s="632"/>
      <c r="AE1288" s="632"/>
      <c r="AF1288" s="632"/>
      <c r="AG1288" s="632"/>
      <c r="AH1288" s="632"/>
      <c r="AI1288" s="632"/>
      <c r="AJ1288" s="602"/>
    </row>
    <row r="1289" spans="2:36" ht="30" hidden="1" x14ac:dyDescent="0.25">
      <c r="B1289" s="602">
        <v>1281</v>
      </c>
      <c r="C1289" s="601" t="s">
        <v>7419</v>
      </c>
      <c r="D1289" s="600" t="s">
        <v>7383</v>
      </c>
      <c r="E1289" s="601" t="s">
        <v>7418</v>
      </c>
      <c r="F1289" s="641" t="s">
        <v>7644</v>
      </c>
      <c r="G1289" s="633"/>
      <c r="H1289" s="618"/>
      <c r="I1289" s="632"/>
      <c r="J1289" s="632"/>
      <c r="K1289" s="618"/>
      <c r="L1289" s="601"/>
      <c r="M1289" s="601"/>
      <c r="N1289" s="601"/>
      <c r="O1289" s="616"/>
      <c r="P1289" s="632"/>
      <c r="Q1289" s="632"/>
      <c r="R1289" s="632"/>
      <c r="S1289" s="632"/>
      <c r="T1289" s="632"/>
      <c r="U1289" s="632"/>
      <c r="V1289" s="632"/>
      <c r="W1289" s="632"/>
      <c r="X1289" s="632"/>
      <c r="Y1289" s="632"/>
      <c r="Z1289" s="632"/>
      <c r="AA1289" s="632"/>
      <c r="AB1289" s="632"/>
      <c r="AC1289" s="632"/>
      <c r="AD1289" s="632"/>
      <c r="AE1289" s="632"/>
      <c r="AF1289" s="632"/>
      <c r="AG1289" s="632"/>
      <c r="AH1289" s="632"/>
      <c r="AI1289" s="632"/>
      <c r="AJ1289" s="602"/>
    </row>
    <row r="1290" spans="2:36" hidden="1" x14ac:dyDescent="0.25">
      <c r="B1290" s="602">
        <v>1282</v>
      </c>
      <c r="C1290" s="601" t="s">
        <v>7421</v>
      </c>
      <c r="D1290" s="602"/>
      <c r="E1290" s="601" t="s">
        <v>7420</v>
      </c>
      <c r="F1290" s="641" t="s">
        <v>7644</v>
      </c>
      <c r="G1290" s="633"/>
      <c r="H1290" s="618"/>
      <c r="I1290" s="632"/>
      <c r="J1290" s="632"/>
      <c r="K1290" s="618"/>
      <c r="L1290" s="601"/>
      <c r="M1290" s="601"/>
      <c r="N1290" s="601"/>
      <c r="O1290" s="616"/>
      <c r="P1290" s="632"/>
      <c r="Q1290" s="632"/>
      <c r="R1290" s="632"/>
      <c r="S1290" s="632"/>
      <c r="T1290" s="632"/>
      <c r="U1290" s="632"/>
      <c r="V1290" s="632"/>
      <c r="W1290" s="632"/>
      <c r="X1290" s="632"/>
      <c r="Y1290" s="632"/>
      <c r="Z1290" s="632"/>
      <c r="AA1290" s="632"/>
      <c r="AB1290" s="632"/>
      <c r="AC1290" s="632"/>
      <c r="AD1290" s="632"/>
      <c r="AE1290" s="632"/>
      <c r="AF1290" s="632"/>
      <c r="AG1290" s="632"/>
      <c r="AH1290" s="632"/>
      <c r="AI1290" s="632"/>
      <c r="AJ1290" s="602"/>
    </row>
    <row r="1291" spans="2:36" ht="30" hidden="1" x14ac:dyDescent="0.25">
      <c r="B1291" s="602">
        <v>1283</v>
      </c>
      <c r="C1291" s="601" t="s">
        <v>7423</v>
      </c>
      <c r="D1291" s="600" t="s">
        <v>7424</v>
      </c>
      <c r="E1291" s="601" t="s">
        <v>7422</v>
      </c>
      <c r="F1291" s="641" t="s">
        <v>7644</v>
      </c>
      <c r="G1291" s="633"/>
      <c r="H1291" s="618"/>
      <c r="I1291" s="632"/>
      <c r="J1291" s="632"/>
      <c r="K1291" s="618"/>
      <c r="L1291" s="601"/>
      <c r="M1291" s="601"/>
      <c r="N1291" s="601"/>
      <c r="O1291" s="616"/>
      <c r="P1291" s="632"/>
      <c r="Q1291" s="632"/>
      <c r="R1291" s="632"/>
      <c r="S1291" s="632"/>
      <c r="T1291" s="632"/>
      <c r="U1291" s="632"/>
      <c r="V1291" s="632"/>
      <c r="W1291" s="632"/>
      <c r="X1291" s="632"/>
      <c r="Y1291" s="632"/>
      <c r="Z1291" s="632"/>
      <c r="AA1291" s="632"/>
      <c r="AB1291" s="632"/>
      <c r="AC1291" s="632"/>
      <c r="AD1291" s="632"/>
      <c r="AE1291" s="632"/>
      <c r="AF1291" s="632"/>
      <c r="AG1291" s="632"/>
      <c r="AH1291" s="632"/>
      <c r="AI1291" s="632"/>
      <c r="AJ1291" s="602"/>
    </row>
    <row r="1292" spans="2:36" hidden="1" x14ac:dyDescent="0.25">
      <c r="B1292" s="602">
        <v>1284</v>
      </c>
      <c r="C1292" s="601" t="s">
        <v>7433</v>
      </c>
      <c r="D1292" s="600" t="s">
        <v>7434</v>
      </c>
      <c r="E1292" s="601" t="s">
        <v>7425</v>
      </c>
      <c r="F1292" s="641" t="s">
        <v>7644</v>
      </c>
      <c r="G1292" s="633"/>
      <c r="H1292" s="618"/>
      <c r="I1292" s="632"/>
      <c r="J1292" s="632"/>
      <c r="K1292" s="618"/>
      <c r="L1292" s="601"/>
      <c r="M1292" s="601"/>
      <c r="N1292" s="601"/>
      <c r="O1292" s="616"/>
      <c r="P1292" s="632"/>
      <c r="Q1292" s="632"/>
      <c r="R1292" s="632"/>
      <c r="S1292" s="632"/>
      <c r="T1292" s="632"/>
      <c r="U1292" s="632"/>
      <c r="V1292" s="632"/>
      <c r="W1292" s="632"/>
      <c r="X1292" s="632"/>
      <c r="Y1292" s="632"/>
      <c r="Z1292" s="632"/>
      <c r="AA1292" s="632"/>
      <c r="AB1292" s="632"/>
      <c r="AC1292" s="632"/>
      <c r="AD1292" s="632"/>
      <c r="AE1292" s="632"/>
      <c r="AF1292" s="632"/>
      <c r="AG1292" s="632"/>
      <c r="AH1292" s="632"/>
      <c r="AI1292" s="632"/>
      <c r="AJ1292" s="602"/>
    </row>
    <row r="1293" spans="2:36" ht="30" hidden="1" x14ac:dyDescent="0.25">
      <c r="B1293" s="602">
        <v>1285</v>
      </c>
      <c r="C1293" s="640" t="s">
        <v>7597</v>
      </c>
      <c r="D1293" s="600" t="s">
        <v>7429</v>
      </c>
      <c r="E1293" s="601" t="s">
        <v>7426</v>
      </c>
      <c r="F1293" s="641" t="s">
        <v>7644</v>
      </c>
      <c r="G1293" s="633"/>
      <c r="H1293" s="618"/>
      <c r="I1293" s="632"/>
      <c r="J1293" s="632"/>
      <c r="K1293" s="618"/>
      <c r="L1293" s="601"/>
      <c r="M1293" s="601"/>
      <c r="N1293" s="601"/>
      <c r="O1293" s="616"/>
      <c r="P1293" s="632"/>
      <c r="Q1293" s="632"/>
      <c r="R1293" s="632"/>
      <c r="S1293" s="632"/>
      <c r="T1293" s="632"/>
      <c r="U1293" s="632"/>
      <c r="V1293" s="632"/>
      <c r="W1293" s="632"/>
      <c r="X1293" s="632"/>
      <c r="Y1293" s="632"/>
      <c r="Z1293" s="632"/>
      <c r="AA1293" s="632"/>
      <c r="AB1293" s="632"/>
      <c r="AC1293" s="632"/>
      <c r="AD1293" s="632"/>
      <c r="AE1293" s="632"/>
      <c r="AF1293" s="632"/>
      <c r="AG1293" s="632"/>
      <c r="AH1293" s="632"/>
      <c r="AI1293" s="632"/>
      <c r="AJ1293" s="602"/>
    </row>
    <row r="1294" spans="2:36" hidden="1" x14ac:dyDescent="0.25">
      <c r="B1294" s="602">
        <v>1286</v>
      </c>
      <c r="C1294" s="601" t="s">
        <v>7598</v>
      </c>
      <c r="D1294" s="600" t="s">
        <v>7430</v>
      </c>
      <c r="E1294" s="601" t="s">
        <v>3037</v>
      </c>
      <c r="F1294" s="641" t="s">
        <v>7644</v>
      </c>
      <c r="G1294" s="633"/>
      <c r="H1294" s="618"/>
      <c r="I1294" s="632"/>
      <c r="J1294" s="632"/>
      <c r="K1294" s="618"/>
      <c r="L1294" s="601"/>
      <c r="M1294" s="601"/>
      <c r="N1294" s="601"/>
      <c r="O1294" s="616"/>
      <c r="P1294" s="632"/>
      <c r="Q1294" s="632"/>
      <c r="R1294" s="632"/>
      <c r="S1294" s="632"/>
      <c r="T1294" s="632"/>
      <c r="U1294" s="632"/>
      <c r="V1294" s="632"/>
      <c r="W1294" s="632"/>
      <c r="X1294" s="632"/>
      <c r="Y1294" s="632"/>
      <c r="Z1294" s="632"/>
      <c r="AA1294" s="632"/>
      <c r="AB1294" s="632"/>
      <c r="AC1294" s="632"/>
      <c r="AD1294" s="632"/>
      <c r="AE1294" s="632"/>
      <c r="AF1294" s="632"/>
      <c r="AG1294" s="632"/>
      <c r="AH1294" s="632"/>
      <c r="AI1294" s="632"/>
      <c r="AJ1294" s="602"/>
    </row>
    <row r="1295" spans="2:36" hidden="1" x14ac:dyDescent="0.25">
      <c r="B1295" s="602">
        <v>1287</v>
      </c>
      <c r="C1295" s="601" t="s">
        <v>7599</v>
      </c>
      <c r="D1295" s="600" t="s">
        <v>7431</v>
      </c>
      <c r="E1295" s="601" t="s">
        <v>7427</v>
      </c>
      <c r="F1295" s="641" t="s">
        <v>7644</v>
      </c>
      <c r="G1295" s="633"/>
      <c r="H1295" s="618"/>
      <c r="I1295" s="632"/>
      <c r="J1295" s="632"/>
      <c r="K1295" s="618"/>
      <c r="L1295" s="601"/>
      <c r="M1295" s="601"/>
      <c r="N1295" s="601"/>
      <c r="O1295" s="616"/>
      <c r="P1295" s="632"/>
      <c r="Q1295" s="632"/>
      <c r="R1295" s="632"/>
      <c r="S1295" s="632"/>
      <c r="T1295" s="632"/>
      <c r="U1295" s="632"/>
      <c r="V1295" s="632"/>
      <c r="W1295" s="632"/>
      <c r="X1295" s="632"/>
      <c r="Y1295" s="632"/>
      <c r="Z1295" s="632"/>
      <c r="AA1295" s="632"/>
      <c r="AB1295" s="632"/>
      <c r="AC1295" s="632"/>
      <c r="AD1295" s="632"/>
      <c r="AE1295" s="632"/>
      <c r="AF1295" s="632"/>
      <c r="AG1295" s="632"/>
      <c r="AH1295" s="632"/>
      <c r="AI1295" s="632"/>
      <c r="AJ1295" s="602"/>
    </row>
    <row r="1296" spans="2:36" hidden="1" x14ac:dyDescent="0.25">
      <c r="B1296" s="602">
        <v>1288</v>
      </c>
      <c r="C1296" s="601" t="s">
        <v>7600</v>
      </c>
      <c r="D1296" s="600" t="s">
        <v>7432</v>
      </c>
      <c r="E1296" s="601" t="s">
        <v>7428</v>
      </c>
      <c r="F1296" s="641" t="s">
        <v>7644</v>
      </c>
      <c r="G1296" s="633"/>
      <c r="H1296" s="618"/>
      <c r="I1296" s="632"/>
      <c r="J1296" s="632"/>
      <c r="K1296" s="618"/>
      <c r="L1296" s="601"/>
      <c r="M1296" s="601"/>
      <c r="N1296" s="601"/>
      <c r="O1296" s="616"/>
      <c r="P1296" s="632"/>
      <c r="Q1296" s="632"/>
      <c r="R1296" s="632"/>
      <c r="S1296" s="632"/>
      <c r="T1296" s="632"/>
      <c r="U1296" s="632"/>
      <c r="V1296" s="632"/>
      <c r="W1296" s="632"/>
      <c r="X1296" s="632"/>
      <c r="Y1296" s="632"/>
      <c r="Z1296" s="632"/>
      <c r="AA1296" s="632"/>
      <c r="AB1296" s="632"/>
      <c r="AC1296" s="632"/>
      <c r="AD1296" s="632"/>
      <c r="AE1296" s="632"/>
      <c r="AF1296" s="632"/>
      <c r="AG1296" s="632"/>
      <c r="AH1296" s="632"/>
      <c r="AI1296" s="632"/>
      <c r="AJ1296" s="602"/>
    </row>
    <row r="1297" spans="2:36" hidden="1" x14ac:dyDescent="0.25">
      <c r="B1297" s="602">
        <v>1289</v>
      </c>
      <c r="C1297" s="601" t="s">
        <v>7601</v>
      </c>
      <c r="D1297" s="600" t="s">
        <v>7460</v>
      </c>
      <c r="E1297" s="601" t="s">
        <v>7435</v>
      </c>
      <c r="F1297" s="641" t="s">
        <v>7644</v>
      </c>
      <c r="G1297" s="633"/>
      <c r="H1297" s="618"/>
      <c r="I1297" s="632"/>
      <c r="J1297" s="632"/>
      <c r="K1297" s="618"/>
      <c r="L1297" s="601"/>
      <c r="M1297" s="601"/>
      <c r="N1297" s="601"/>
      <c r="O1297" s="616"/>
      <c r="P1297" s="632"/>
      <c r="Q1297" s="632"/>
      <c r="R1297" s="632"/>
      <c r="S1297" s="632"/>
      <c r="T1297" s="632"/>
      <c r="U1297" s="632"/>
      <c r="V1297" s="632"/>
      <c r="W1297" s="632"/>
      <c r="X1297" s="632"/>
      <c r="Y1297" s="632"/>
      <c r="Z1297" s="632"/>
      <c r="AA1297" s="632"/>
      <c r="AB1297" s="632"/>
      <c r="AC1297" s="632"/>
      <c r="AD1297" s="632"/>
      <c r="AE1297" s="632"/>
      <c r="AF1297" s="632"/>
      <c r="AG1297" s="632"/>
      <c r="AH1297" s="632"/>
      <c r="AI1297" s="632"/>
      <c r="AJ1297" s="602"/>
    </row>
    <row r="1298" spans="2:36" ht="30" hidden="1" x14ac:dyDescent="0.25">
      <c r="B1298" s="602">
        <v>1290</v>
      </c>
      <c r="C1298" s="601" t="s">
        <v>7602</v>
      </c>
      <c r="D1298" s="600" t="s">
        <v>7461</v>
      </c>
      <c r="E1298" s="601" t="s">
        <v>7436</v>
      </c>
      <c r="F1298" s="641" t="s">
        <v>7644</v>
      </c>
      <c r="G1298" s="633"/>
      <c r="H1298" s="618"/>
      <c r="I1298" s="632"/>
      <c r="J1298" s="632"/>
      <c r="K1298" s="618"/>
      <c r="L1298" s="601"/>
      <c r="M1298" s="601"/>
      <c r="N1298" s="601"/>
      <c r="O1298" s="616"/>
      <c r="P1298" s="632"/>
      <c r="Q1298" s="632"/>
      <c r="R1298" s="632"/>
      <c r="S1298" s="632"/>
      <c r="T1298" s="632"/>
      <c r="U1298" s="632"/>
      <c r="V1298" s="632"/>
      <c r="W1298" s="632"/>
      <c r="X1298" s="632"/>
      <c r="Y1298" s="632"/>
      <c r="Z1298" s="632"/>
      <c r="AA1298" s="632"/>
      <c r="AB1298" s="632"/>
      <c r="AC1298" s="632"/>
      <c r="AD1298" s="632"/>
      <c r="AE1298" s="632"/>
      <c r="AF1298" s="632"/>
      <c r="AG1298" s="632"/>
      <c r="AH1298" s="632"/>
      <c r="AI1298" s="632"/>
      <c r="AJ1298" s="602"/>
    </row>
    <row r="1299" spans="2:36" ht="30" hidden="1" x14ac:dyDescent="0.25">
      <c r="B1299" s="602">
        <v>1291</v>
      </c>
      <c r="C1299" s="601" t="s">
        <v>7603</v>
      </c>
      <c r="D1299" s="600" t="s">
        <v>7462</v>
      </c>
      <c r="E1299" s="601" t="s">
        <v>7437</v>
      </c>
      <c r="F1299" s="641" t="s">
        <v>7644</v>
      </c>
      <c r="G1299" s="633"/>
      <c r="H1299" s="618"/>
      <c r="I1299" s="632"/>
      <c r="J1299" s="632"/>
      <c r="K1299" s="618"/>
      <c r="L1299" s="601"/>
      <c r="M1299" s="601"/>
      <c r="N1299" s="601"/>
      <c r="O1299" s="616"/>
      <c r="P1299" s="632"/>
      <c r="Q1299" s="632"/>
      <c r="R1299" s="632"/>
      <c r="S1299" s="632"/>
      <c r="T1299" s="632"/>
      <c r="U1299" s="632"/>
      <c r="V1299" s="632"/>
      <c r="W1299" s="632"/>
      <c r="X1299" s="632"/>
      <c r="Y1299" s="632"/>
      <c r="Z1299" s="632"/>
      <c r="AA1299" s="632"/>
      <c r="AB1299" s="632"/>
      <c r="AC1299" s="632"/>
      <c r="AD1299" s="632"/>
      <c r="AE1299" s="632"/>
      <c r="AF1299" s="632"/>
      <c r="AG1299" s="632"/>
      <c r="AH1299" s="632"/>
      <c r="AI1299" s="632"/>
      <c r="AJ1299" s="602"/>
    </row>
    <row r="1300" spans="2:36" hidden="1" x14ac:dyDescent="0.25">
      <c r="B1300" s="602">
        <v>1292</v>
      </c>
      <c r="C1300" s="601" t="s">
        <v>7604</v>
      </c>
      <c r="D1300" s="600" t="s">
        <v>7463</v>
      </c>
      <c r="E1300" s="601" t="s">
        <v>7438</v>
      </c>
      <c r="F1300" s="641" t="s">
        <v>7644</v>
      </c>
      <c r="G1300" s="633"/>
      <c r="H1300" s="618"/>
      <c r="I1300" s="632"/>
      <c r="J1300" s="632"/>
      <c r="K1300" s="618"/>
      <c r="L1300" s="601"/>
      <c r="M1300" s="601"/>
      <c r="N1300" s="601"/>
      <c r="O1300" s="616"/>
      <c r="P1300" s="632"/>
      <c r="Q1300" s="632"/>
      <c r="R1300" s="632"/>
      <c r="S1300" s="632"/>
      <c r="T1300" s="632"/>
      <c r="U1300" s="632"/>
      <c r="V1300" s="632"/>
      <c r="W1300" s="632"/>
      <c r="X1300" s="632"/>
      <c r="Y1300" s="632"/>
      <c r="Z1300" s="632"/>
      <c r="AA1300" s="632"/>
      <c r="AB1300" s="632"/>
      <c r="AC1300" s="632"/>
      <c r="AD1300" s="632"/>
      <c r="AE1300" s="632"/>
      <c r="AF1300" s="632"/>
      <c r="AG1300" s="632"/>
      <c r="AH1300" s="632"/>
      <c r="AI1300" s="632"/>
      <c r="AJ1300" s="602"/>
    </row>
    <row r="1301" spans="2:36" ht="30" hidden="1" x14ac:dyDescent="0.25">
      <c r="B1301" s="602">
        <v>1293</v>
      </c>
      <c r="C1301" s="601" t="s">
        <v>7605</v>
      </c>
      <c r="D1301" s="600" t="s">
        <v>7464</v>
      </c>
      <c r="E1301" s="601" t="s">
        <v>7439</v>
      </c>
      <c r="F1301" s="641" t="s">
        <v>7644</v>
      </c>
      <c r="G1301" s="633"/>
      <c r="H1301" s="618"/>
      <c r="I1301" s="632"/>
      <c r="J1301" s="632"/>
      <c r="K1301" s="618"/>
      <c r="L1301" s="601"/>
      <c r="M1301" s="601"/>
      <c r="N1301" s="601"/>
      <c r="O1301" s="616"/>
      <c r="P1301" s="632"/>
      <c r="Q1301" s="632"/>
      <c r="R1301" s="632"/>
      <c r="S1301" s="632"/>
      <c r="T1301" s="632"/>
      <c r="U1301" s="632"/>
      <c r="V1301" s="632"/>
      <c r="W1301" s="632"/>
      <c r="X1301" s="632"/>
      <c r="Y1301" s="632"/>
      <c r="Z1301" s="632"/>
      <c r="AA1301" s="632"/>
      <c r="AB1301" s="632"/>
      <c r="AC1301" s="632"/>
      <c r="AD1301" s="632"/>
      <c r="AE1301" s="632"/>
      <c r="AF1301" s="632"/>
      <c r="AG1301" s="632"/>
      <c r="AH1301" s="632"/>
      <c r="AI1301" s="632"/>
      <c r="AJ1301" s="602"/>
    </row>
    <row r="1302" spans="2:36" hidden="1" x14ac:dyDescent="0.25">
      <c r="B1302" s="602">
        <v>1294</v>
      </c>
      <c r="C1302" s="601" t="s">
        <v>7606</v>
      </c>
      <c r="D1302" s="600" t="s">
        <v>7465</v>
      </c>
      <c r="E1302" s="601" t="s">
        <v>7440</v>
      </c>
      <c r="F1302" s="641" t="s">
        <v>7644</v>
      </c>
      <c r="G1302" s="633"/>
      <c r="H1302" s="618"/>
      <c r="I1302" s="632"/>
      <c r="J1302" s="632"/>
      <c r="K1302" s="618"/>
      <c r="L1302" s="601"/>
      <c r="M1302" s="601"/>
      <c r="N1302" s="601"/>
      <c r="O1302" s="616"/>
      <c r="P1302" s="632"/>
      <c r="Q1302" s="632"/>
      <c r="R1302" s="632"/>
      <c r="S1302" s="632"/>
      <c r="T1302" s="632"/>
      <c r="U1302" s="632"/>
      <c r="V1302" s="632"/>
      <c r="W1302" s="632"/>
      <c r="X1302" s="632"/>
      <c r="Y1302" s="632"/>
      <c r="Z1302" s="632"/>
      <c r="AA1302" s="632"/>
      <c r="AB1302" s="632"/>
      <c r="AC1302" s="632"/>
      <c r="AD1302" s="632"/>
      <c r="AE1302" s="632"/>
      <c r="AF1302" s="632"/>
      <c r="AG1302" s="632"/>
      <c r="AH1302" s="632"/>
      <c r="AI1302" s="632"/>
      <c r="AJ1302" s="602"/>
    </row>
    <row r="1303" spans="2:36" hidden="1" x14ac:dyDescent="0.25">
      <c r="B1303" s="602">
        <v>1295</v>
      </c>
      <c r="C1303" s="601" t="s">
        <v>7607</v>
      </c>
      <c r="D1303" s="600"/>
      <c r="E1303" s="601" t="s">
        <v>7441</v>
      </c>
      <c r="F1303" s="641" t="s">
        <v>7644</v>
      </c>
      <c r="G1303" s="633"/>
      <c r="H1303" s="618"/>
      <c r="I1303" s="632"/>
      <c r="J1303" s="632"/>
      <c r="K1303" s="618"/>
      <c r="L1303" s="601"/>
      <c r="M1303" s="601"/>
      <c r="N1303" s="601"/>
      <c r="O1303" s="616"/>
      <c r="P1303" s="632"/>
      <c r="Q1303" s="632"/>
      <c r="R1303" s="632"/>
      <c r="S1303" s="632"/>
      <c r="T1303" s="632"/>
      <c r="U1303" s="632"/>
      <c r="V1303" s="632"/>
      <c r="W1303" s="632"/>
      <c r="X1303" s="632"/>
      <c r="Y1303" s="632"/>
      <c r="Z1303" s="632"/>
      <c r="AA1303" s="632"/>
      <c r="AB1303" s="632"/>
      <c r="AC1303" s="632"/>
      <c r="AD1303" s="632"/>
      <c r="AE1303" s="632"/>
      <c r="AF1303" s="632"/>
      <c r="AG1303" s="632"/>
      <c r="AH1303" s="632"/>
      <c r="AI1303" s="632"/>
      <c r="AJ1303" s="602"/>
    </row>
    <row r="1304" spans="2:36" hidden="1" x14ac:dyDescent="0.25">
      <c r="B1304" s="602">
        <v>1296</v>
      </c>
      <c r="C1304" s="601" t="s">
        <v>7608</v>
      </c>
      <c r="D1304" s="600" t="s">
        <v>7466</v>
      </c>
      <c r="E1304" s="601" t="s">
        <v>7442</v>
      </c>
      <c r="F1304" s="641" t="s">
        <v>7644</v>
      </c>
      <c r="G1304" s="633"/>
      <c r="H1304" s="618"/>
      <c r="I1304" s="632"/>
      <c r="J1304" s="632"/>
      <c r="K1304" s="618"/>
      <c r="L1304" s="601"/>
      <c r="M1304" s="601"/>
      <c r="N1304" s="601"/>
      <c r="O1304" s="616"/>
      <c r="P1304" s="632"/>
      <c r="Q1304" s="632"/>
      <c r="R1304" s="632"/>
      <c r="S1304" s="632"/>
      <c r="T1304" s="632"/>
      <c r="U1304" s="632"/>
      <c r="V1304" s="632"/>
      <c r="W1304" s="632"/>
      <c r="X1304" s="632"/>
      <c r="Y1304" s="632"/>
      <c r="Z1304" s="632"/>
      <c r="AA1304" s="632"/>
      <c r="AB1304" s="632"/>
      <c r="AC1304" s="632"/>
      <c r="AD1304" s="632"/>
      <c r="AE1304" s="632"/>
      <c r="AF1304" s="632"/>
      <c r="AG1304" s="632"/>
      <c r="AH1304" s="632"/>
      <c r="AI1304" s="632"/>
      <c r="AJ1304" s="602"/>
    </row>
    <row r="1305" spans="2:36" ht="30" hidden="1" x14ac:dyDescent="0.25">
      <c r="B1305" s="602">
        <v>1297</v>
      </c>
      <c r="C1305" s="601" t="s">
        <v>7609</v>
      </c>
      <c r="D1305" s="600" t="s">
        <v>7467</v>
      </c>
      <c r="E1305" s="601" t="s">
        <v>7443</v>
      </c>
      <c r="F1305" s="641" t="s">
        <v>7644</v>
      </c>
      <c r="G1305" s="633"/>
      <c r="H1305" s="618"/>
      <c r="I1305" s="632"/>
      <c r="J1305" s="632"/>
      <c r="K1305" s="618"/>
      <c r="L1305" s="601"/>
      <c r="M1305" s="601"/>
      <c r="N1305" s="601"/>
      <c r="O1305" s="616"/>
      <c r="P1305" s="632"/>
      <c r="Q1305" s="632"/>
      <c r="R1305" s="632"/>
      <c r="S1305" s="632"/>
      <c r="T1305" s="632"/>
      <c r="U1305" s="632"/>
      <c r="V1305" s="632"/>
      <c r="W1305" s="632"/>
      <c r="X1305" s="632"/>
      <c r="Y1305" s="632"/>
      <c r="Z1305" s="632"/>
      <c r="AA1305" s="632"/>
      <c r="AB1305" s="632"/>
      <c r="AC1305" s="632"/>
      <c r="AD1305" s="632"/>
      <c r="AE1305" s="632"/>
      <c r="AF1305" s="632"/>
      <c r="AG1305" s="632"/>
      <c r="AH1305" s="632"/>
      <c r="AI1305" s="632"/>
      <c r="AJ1305" s="602"/>
    </row>
    <row r="1306" spans="2:36" ht="30" hidden="1" x14ac:dyDescent="0.25">
      <c r="B1306" s="602">
        <v>1298</v>
      </c>
      <c r="C1306" s="640" t="s">
        <v>7610</v>
      </c>
      <c r="D1306" s="405" t="s">
        <v>7468</v>
      </c>
      <c r="E1306" s="601" t="s">
        <v>7444</v>
      </c>
      <c r="F1306" s="641" t="s">
        <v>7644</v>
      </c>
      <c r="G1306" s="633"/>
      <c r="H1306" s="618"/>
      <c r="I1306" s="632"/>
      <c r="J1306" s="632"/>
      <c r="K1306" s="618"/>
      <c r="L1306" s="601"/>
      <c r="M1306" s="601"/>
      <c r="N1306" s="601"/>
      <c r="O1306" s="616"/>
      <c r="P1306" s="632"/>
      <c r="Q1306" s="632"/>
      <c r="R1306" s="632"/>
      <c r="S1306" s="632"/>
      <c r="T1306" s="632"/>
      <c r="U1306" s="632"/>
      <c r="V1306" s="632"/>
      <c r="W1306" s="632"/>
      <c r="X1306" s="632"/>
      <c r="Y1306" s="632"/>
      <c r="Z1306" s="632"/>
      <c r="AA1306" s="632"/>
      <c r="AB1306" s="632"/>
      <c r="AC1306" s="632"/>
      <c r="AD1306" s="632"/>
      <c r="AE1306" s="632"/>
      <c r="AF1306" s="632"/>
      <c r="AG1306" s="632"/>
      <c r="AH1306" s="632"/>
      <c r="AI1306" s="632"/>
      <c r="AJ1306" s="602"/>
    </row>
    <row r="1307" spans="2:36" hidden="1" x14ac:dyDescent="0.25">
      <c r="B1307" s="602">
        <v>1299</v>
      </c>
      <c r="C1307" s="601" t="s">
        <v>7611</v>
      </c>
      <c r="D1307" s="600" t="s">
        <v>7469</v>
      </c>
      <c r="E1307" s="601" t="s">
        <v>7445</v>
      </c>
      <c r="F1307" s="641" t="s">
        <v>7644</v>
      </c>
      <c r="G1307" s="633"/>
      <c r="H1307" s="618"/>
      <c r="I1307" s="632"/>
      <c r="J1307" s="632"/>
      <c r="K1307" s="618"/>
      <c r="L1307" s="601"/>
      <c r="M1307" s="601"/>
      <c r="N1307" s="601"/>
      <c r="O1307" s="616"/>
      <c r="P1307" s="632"/>
      <c r="Q1307" s="632"/>
      <c r="R1307" s="632"/>
      <c r="S1307" s="632"/>
      <c r="T1307" s="632"/>
      <c r="U1307" s="632"/>
      <c r="V1307" s="632"/>
      <c r="W1307" s="632"/>
      <c r="X1307" s="632"/>
      <c r="Y1307" s="632"/>
      <c r="Z1307" s="632"/>
      <c r="AA1307" s="632"/>
      <c r="AB1307" s="632"/>
      <c r="AC1307" s="632"/>
      <c r="AD1307" s="632"/>
      <c r="AE1307" s="632"/>
      <c r="AF1307" s="632"/>
      <c r="AG1307" s="632"/>
      <c r="AH1307" s="632"/>
      <c r="AI1307" s="632"/>
      <c r="AJ1307" s="602"/>
    </row>
    <row r="1308" spans="2:36" hidden="1" x14ac:dyDescent="0.25">
      <c r="B1308" s="602">
        <v>1300</v>
      </c>
      <c r="C1308" s="601" t="s">
        <v>7612</v>
      </c>
      <c r="D1308" s="600" t="s">
        <v>7470</v>
      </c>
      <c r="E1308" s="601" t="s">
        <v>7446</v>
      </c>
      <c r="F1308" s="641" t="s">
        <v>7644</v>
      </c>
      <c r="G1308" s="633"/>
      <c r="H1308" s="618"/>
      <c r="I1308" s="632"/>
      <c r="J1308" s="632"/>
      <c r="K1308" s="618"/>
      <c r="L1308" s="601"/>
      <c r="M1308" s="601"/>
      <c r="N1308" s="601"/>
      <c r="O1308" s="616"/>
      <c r="P1308" s="632"/>
      <c r="Q1308" s="632"/>
      <c r="R1308" s="632"/>
      <c r="S1308" s="632"/>
      <c r="T1308" s="632"/>
      <c r="U1308" s="632"/>
      <c r="V1308" s="632"/>
      <c r="W1308" s="632"/>
      <c r="X1308" s="632"/>
      <c r="Y1308" s="632"/>
      <c r="Z1308" s="632"/>
      <c r="AA1308" s="632"/>
      <c r="AB1308" s="632"/>
      <c r="AC1308" s="632"/>
      <c r="AD1308" s="632"/>
      <c r="AE1308" s="632"/>
      <c r="AF1308" s="632"/>
      <c r="AG1308" s="632"/>
      <c r="AH1308" s="632"/>
      <c r="AI1308" s="632"/>
      <c r="AJ1308" s="602"/>
    </row>
    <row r="1309" spans="2:36" hidden="1" x14ac:dyDescent="0.25">
      <c r="B1309" s="602">
        <v>1301</v>
      </c>
      <c r="C1309" s="601" t="s">
        <v>7613</v>
      </c>
      <c r="D1309" s="600" t="s">
        <v>7471</v>
      </c>
      <c r="E1309" s="601" t="s">
        <v>7447</v>
      </c>
      <c r="F1309" s="641" t="s">
        <v>7644</v>
      </c>
      <c r="G1309" s="633"/>
      <c r="H1309" s="618"/>
      <c r="I1309" s="632"/>
      <c r="J1309" s="632"/>
      <c r="K1309" s="618"/>
      <c r="L1309" s="601"/>
      <c r="M1309" s="601"/>
      <c r="N1309" s="601"/>
      <c r="O1309" s="616"/>
      <c r="P1309" s="632"/>
      <c r="Q1309" s="632"/>
      <c r="R1309" s="632"/>
      <c r="S1309" s="632"/>
      <c r="T1309" s="632"/>
      <c r="U1309" s="632"/>
      <c r="V1309" s="632"/>
      <c r="W1309" s="632"/>
      <c r="X1309" s="632"/>
      <c r="Y1309" s="632"/>
      <c r="Z1309" s="632"/>
      <c r="AA1309" s="632"/>
      <c r="AB1309" s="632"/>
      <c r="AC1309" s="632"/>
      <c r="AD1309" s="632"/>
      <c r="AE1309" s="632"/>
      <c r="AF1309" s="632"/>
      <c r="AG1309" s="632"/>
      <c r="AH1309" s="632"/>
      <c r="AI1309" s="632"/>
      <c r="AJ1309" s="602"/>
    </row>
    <row r="1310" spans="2:36" hidden="1" x14ac:dyDescent="0.25">
      <c r="B1310" s="602">
        <v>1302</v>
      </c>
      <c r="C1310" s="601" t="s">
        <v>7614</v>
      </c>
      <c r="D1310" s="600" t="s">
        <v>7472</v>
      </c>
      <c r="E1310" s="601" t="s">
        <v>7448</v>
      </c>
      <c r="F1310" s="641" t="s">
        <v>7644</v>
      </c>
      <c r="G1310" s="633"/>
      <c r="H1310" s="618"/>
      <c r="I1310" s="632"/>
      <c r="J1310" s="632"/>
      <c r="K1310" s="618"/>
      <c r="L1310" s="601"/>
      <c r="M1310" s="601"/>
      <c r="N1310" s="601"/>
      <c r="O1310" s="616"/>
      <c r="P1310" s="632"/>
      <c r="Q1310" s="632"/>
      <c r="R1310" s="632"/>
      <c r="S1310" s="632"/>
      <c r="T1310" s="632"/>
      <c r="U1310" s="632"/>
      <c r="V1310" s="632"/>
      <c r="W1310" s="632"/>
      <c r="X1310" s="632"/>
      <c r="Y1310" s="632"/>
      <c r="Z1310" s="632"/>
      <c r="AA1310" s="632"/>
      <c r="AB1310" s="632"/>
      <c r="AC1310" s="632"/>
      <c r="AD1310" s="632"/>
      <c r="AE1310" s="632"/>
      <c r="AF1310" s="632"/>
      <c r="AG1310" s="632"/>
      <c r="AH1310" s="632"/>
      <c r="AI1310" s="632"/>
      <c r="AJ1310" s="602"/>
    </row>
    <row r="1311" spans="2:36" hidden="1" x14ac:dyDescent="0.25">
      <c r="B1311" s="602">
        <v>1303</v>
      </c>
      <c r="C1311" s="601" t="s">
        <v>7615</v>
      </c>
      <c r="D1311" s="600" t="s">
        <v>7473</v>
      </c>
      <c r="E1311" s="601" t="s">
        <v>7449</v>
      </c>
      <c r="F1311" s="641" t="s">
        <v>7644</v>
      </c>
      <c r="G1311" s="633"/>
      <c r="H1311" s="618"/>
      <c r="I1311" s="632"/>
      <c r="J1311" s="632"/>
      <c r="K1311" s="618"/>
      <c r="L1311" s="601"/>
      <c r="M1311" s="601"/>
      <c r="N1311" s="601"/>
      <c r="O1311" s="616"/>
      <c r="P1311" s="632"/>
      <c r="Q1311" s="632"/>
      <c r="R1311" s="632"/>
      <c r="S1311" s="632"/>
      <c r="T1311" s="632"/>
      <c r="U1311" s="632"/>
      <c r="V1311" s="632"/>
      <c r="W1311" s="632"/>
      <c r="X1311" s="632"/>
      <c r="Y1311" s="632"/>
      <c r="Z1311" s="632"/>
      <c r="AA1311" s="632"/>
      <c r="AB1311" s="632"/>
      <c r="AC1311" s="632"/>
      <c r="AD1311" s="632"/>
      <c r="AE1311" s="632"/>
      <c r="AF1311" s="632"/>
      <c r="AG1311" s="632"/>
      <c r="AH1311" s="632"/>
      <c r="AI1311" s="632"/>
      <c r="AJ1311" s="602"/>
    </row>
    <row r="1312" spans="2:36" ht="30" hidden="1" x14ac:dyDescent="0.25">
      <c r="B1312" s="602">
        <v>1304</v>
      </c>
      <c r="C1312" s="601" t="s">
        <v>7459</v>
      </c>
      <c r="D1312" s="600" t="s">
        <v>7474</v>
      </c>
      <c r="E1312" s="601" t="s">
        <v>7450</v>
      </c>
      <c r="F1312" s="641" t="s">
        <v>7644</v>
      </c>
      <c r="G1312" s="633"/>
      <c r="H1312" s="618"/>
      <c r="I1312" s="632"/>
      <c r="J1312" s="632"/>
      <c r="K1312" s="618"/>
      <c r="L1312" s="601"/>
      <c r="M1312" s="601"/>
      <c r="N1312" s="601"/>
      <c r="O1312" s="616"/>
      <c r="P1312" s="632"/>
      <c r="Q1312" s="632"/>
      <c r="R1312" s="632"/>
      <c r="S1312" s="632"/>
      <c r="T1312" s="632"/>
      <c r="U1312" s="632"/>
      <c r="V1312" s="632"/>
      <c r="W1312" s="632"/>
      <c r="X1312" s="632"/>
      <c r="Y1312" s="632"/>
      <c r="Z1312" s="632"/>
      <c r="AA1312" s="632"/>
      <c r="AB1312" s="632"/>
      <c r="AC1312" s="632"/>
      <c r="AD1312" s="632"/>
      <c r="AE1312" s="632"/>
      <c r="AF1312" s="632"/>
      <c r="AG1312" s="632"/>
      <c r="AH1312" s="632"/>
      <c r="AI1312" s="632"/>
      <c r="AJ1312" s="602"/>
    </row>
    <row r="1313" spans="2:36" ht="30" hidden="1" x14ac:dyDescent="0.25">
      <c r="B1313" s="602">
        <v>1305</v>
      </c>
      <c r="C1313" s="601" t="s">
        <v>7459</v>
      </c>
      <c r="D1313" s="600" t="s">
        <v>7474</v>
      </c>
      <c r="E1313" s="601" t="s">
        <v>7451</v>
      </c>
      <c r="F1313" s="641" t="s">
        <v>7644</v>
      </c>
      <c r="G1313" s="633"/>
      <c r="H1313" s="618"/>
      <c r="I1313" s="632"/>
      <c r="J1313" s="632"/>
      <c r="K1313" s="618"/>
      <c r="L1313" s="601"/>
      <c r="M1313" s="601"/>
      <c r="N1313" s="601"/>
      <c r="O1313" s="616"/>
      <c r="P1313" s="632"/>
      <c r="Q1313" s="632"/>
      <c r="R1313" s="632"/>
      <c r="S1313" s="632"/>
      <c r="T1313" s="632"/>
      <c r="U1313" s="632"/>
      <c r="V1313" s="632"/>
      <c r="W1313" s="632"/>
      <c r="X1313" s="632"/>
      <c r="Y1313" s="632"/>
      <c r="Z1313" s="632"/>
      <c r="AA1313" s="632"/>
      <c r="AB1313" s="632"/>
      <c r="AC1313" s="632"/>
      <c r="AD1313" s="632"/>
      <c r="AE1313" s="632"/>
      <c r="AF1313" s="632"/>
      <c r="AG1313" s="632"/>
      <c r="AH1313" s="632"/>
      <c r="AI1313" s="632"/>
      <c r="AJ1313" s="602"/>
    </row>
    <row r="1314" spans="2:36" hidden="1" x14ac:dyDescent="0.25">
      <c r="B1314" s="602">
        <v>1306</v>
      </c>
      <c r="C1314" s="601" t="s">
        <v>7616</v>
      </c>
      <c r="D1314" s="600" t="s">
        <v>7475</v>
      </c>
      <c r="E1314" s="601" t="s">
        <v>7452</v>
      </c>
      <c r="F1314" s="641" t="s">
        <v>7644</v>
      </c>
      <c r="G1314" s="633"/>
      <c r="H1314" s="618"/>
      <c r="I1314" s="632"/>
      <c r="J1314" s="632"/>
      <c r="K1314" s="618"/>
      <c r="L1314" s="601"/>
      <c r="M1314" s="601"/>
      <c r="N1314" s="601"/>
      <c r="O1314" s="616"/>
      <c r="P1314" s="632"/>
      <c r="Q1314" s="632"/>
      <c r="R1314" s="632"/>
      <c r="S1314" s="632"/>
      <c r="T1314" s="632"/>
      <c r="U1314" s="632"/>
      <c r="V1314" s="632"/>
      <c r="W1314" s="632"/>
      <c r="X1314" s="632"/>
      <c r="Y1314" s="632"/>
      <c r="Z1314" s="632"/>
      <c r="AA1314" s="632"/>
      <c r="AB1314" s="632"/>
      <c r="AC1314" s="632"/>
      <c r="AD1314" s="632"/>
      <c r="AE1314" s="632"/>
      <c r="AF1314" s="632"/>
      <c r="AG1314" s="632"/>
      <c r="AH1314" s="632"/>
      <c r="AI1314" s="632"/>
      <c r="AJ1314" s="602"/>
    </row>
    <row r="1315" spans="2:36" hidden="1" x14ac:dyDescent="0.25">
      <c r="B1315" s="602">
        <v>1307</v>
      </c>
      <c r="C1315" s="639" t="s">
        <v>7617</v>
      </c>
      <c r="D1315" s="600" t="s">
        <v>7476</v>
      </c>
      <c r="E1315" s="601" t="s">
        <v>7453</v>
      </c>
      <c r="F1315" s="641" t="s">
        <v>7644</v>
      </c>
      <c r="G1315" s="633"/>
      <c r="H1315" s="618"/>
      <c r="I1315" s="632"/>
      <c r="J1315" s="632"/>
      <c r="K1315" s="618"/>
      <c r="L1315" s="601"/>
      <c r="M1315" s="601"/>
      <c r="N1315" s="601"/>
      <c r="O1315" s="616"/>
      <c r="P1315" s="632"/>
      <c r="Q1315" s="632"/>
      <c r="R1315" s="632"/>
      <c r="S1315" s="632"/>
      <c r="T1315" s="632"/>
      <c r="U1315" s="632"/>
      <c r="V1315" s="632"/>
      <c r="W1315" s="632"/>
      <c r="X1315" s="632"/>
      <c r="Y1315" s="632"/>
      <c r="Z1315" s="632"/>
      <c r="AA1315" s="632"/>
      <c r="AB1315" s="632"/>
      <c r="AC1315" s="632"/>
      <c r="AD1315" s="632"/>
      <c r="AE1315" s="632"/>
      <c r="AF1315" s="632"/>
      <c r="AG1315" s="632"/>
      <c r="AH1315" s="632"/>
      <c r="AI1315" s="632"/>
      <c r="AJ1315" s="602"/>
    </row>
    <row r="1316" spans="2:36" ht="30" hidden="1" x14ac:dyDescent="0.25">
      <c r="B1316" s="602">
        <v>1308</v>
      </c>
      <c r="C1316" s="601" t="s">
        <v>7618</v>
      </c>
      <c r="D1316" s="600" t="s">
        <v>7477</v>
      </c>
      <c r="E1316" s="601" t="s">
        <v>7454</v>
      </c>
      <c r="F1316" s="641" t="s">
        <v>7644</v>
      </c>
      <c r="G1316" s="633"/>
      <c r="H1316" s="618"/>
      <c r="I1316" s="632"/>
      <c r="J1316" s="632"/>
      <c r="K1316" s="618"/>
      <c r="L1316" s="601"/>
      <c r="M1316" s="601"/>
      <c r="N1316" s="601"/>
      <c r="O1316" s="616"/>
      <c r="P1316" s="632"/>
      <c r="Q1316" s="632"/>
      <c r="R1316" s="632"/>
      <c r="S1316" s="632"/>
      <c r="T1316" s="632"/>
      <c r="U1316" s="632"/>
      <c r="V1316" s="632"/>
      <c r="W1316" s="632"/>
      <c r="X1316" s="632"/>
      <c r="Y1316" s="632"/>
      <c r="Z1316" s="632"/>
      <c r="AA1316" s="632"/>
      <c r="AB1316" s="632"/>
      <c r="AC1316" s="632"/>
      <c r="AD1316" s="632"/>
      <c r="AE1316" s="632"/>
      <c r="AF1316" s="632"/>
      <c r="AG1316" s="632"/>
      <c r="AH1316" s="632"/>
      <c r="AI1316" s="632"/>
      <c r="AJ1316" s="602"/>
    </row>
    <row r="1317" spans="2:36" hidden="1" x14ac:dyDescent="0.25">
      <c r="B1317" s="602">
        <v>1309</v>
      </c>
      <c r="C1317" s="639" t="s">
        <v>7619</v>
      </c>
      <c r="D1317" s="600" t="s">
        <v>7478</v>
      </c>
      <c r="E1317" s="601" t="s">
        <v>7455</v>
      </c>
      <c r="F1317" s="641" t="s">
        <v>7644</v>
      </c>
      <c r="G1317" s="633"/>
      <c r="H1317" s="618"/>
      <c r="I1317" s="632"/>
      <c r="J1317" s="632"/>
      <c r="K1317" s="618"/>
      <c r="L1317" s="601"/>
      <c r="M1317" s="601"/>
      <c r="N1317" s="601"/>
      <c r="O1317" s="616"/>
      <c r="P1317" s="632"/>
      <c r="Q1317" s="632"/>
      <c r="R1317" s="632"/>
      <c r="S1317" s="632"/>
      <c r="T1317" s="632"/>
      <c r="U1317" s="632"/>
      <c r="V1317" s="632"/>
      <c r="W1317" s="632"/>
      <c r="X1317" s="632"/>
      <c r="Y1317" s="632"/>
      <c r="Z1317" s="632"/>
      <c r="AA1317" s="632"/>
      <c r="AB1317" s="632"/>
      <c r="AC1317" s="632"/>
      <c r="AD1317" s="632"/>
      <c r="AE1317" s="632"/>
      <c r="AF1317" s="632"/>
      <c r="AG1317" s="632"/>
      <c r="AH1317" s="632"/>
      <c r="AI1317" s="632"/>
      <c r="AJ1317" s="602"/>
    </row>
    <row r="1318" spans="2:36" hidden="1" x14ac:dyDescent="0.25">
      <c r="B1318" s="602">
        <v>1310</v>
      </c>
      <c r="C1318" s="601" t="s">
        <v>7620</v>
      </c>
      <c r="D1318" s="600" t="s">
        <v>7479</v>
      </c>
      <c r="E1318" s="601" t="s">
        <v>7456</v>
      </c>
      <c r="F1318" s="641" t="s">
        <v>7644</v>
      </c>
      <c r="G1318" s="633"/>
      <c r="H1318" s="618"/>
      <c r="I1318" s="632"/>
      <c r="J1318" s="632"/>
      <c r="K1318" s="618"/>
      <c r="L1318" s="601"/>
      <c r="M1318" s="601"/>
      <c r="N1318" s="601"/>
      <c r="O1318" s="616"/>
      <c r="P1318" s="632"/>
      <c r="Q1318" s="632"/>
      <c r="R1318" s="632"/>
      <c r="S1318" s="632"/>
      <c r="T1318" s="632"/>
      <c r="U1318" s="632"/>
      <c r="V1318" s="632"/>
      <c r="W1318" s="632"/>
      <c r="X1318" s="632"/>
      <c r="Y1318" s="632"/>
      <c r="Z1318" s="632"/>
      <c r="AA1318" s="632"/>
      <c r="AB1318" s="632"/>
      <c r="AC1318" s="632"/>
      <c r="AD1318" s="632"/>
      <c r="AE1318" s="632"/>
      <c r="AF1318" s="632"/>
      <c r="AG1318" s="632"/>
      <c r="AH1318" s="632"/>
      <c r="AI1318" s="632"/>
      <c r="AJ1318" s="602"/>
    </row>
    <row r="1319" spans="2:36" hidden="1" x14ac:dyDescent="0.25">
      <c r="B1319" s="602">
        <v>1311</v>
      </c>
      <c r="C1319" s="601" t="s">
        <v>7621</v>
      </c>
      <c r="D1319" s="600" t="s">
        <v>7480</v>
      </c>
      <c r="E1319" s="601" t="s">
        <v>2989</v>
      </c>
      <c r="F1319" s="641" t="s">
        <v>7644</v>
      </c>
      <c r="G1319" s="633"/>
      <c r="H1319" s="618"/>
      <c r="I1319" s="632"/>
      <c r="J1319" s="632"/>
      <c r="K1319" s="618"/>
      <c r="L1319" s="601"/>
      <c r="M1319" s="601"/>
      <c r="N1319" s="601"/>
      <c r="O1319" s="616"/>
      <c r="P1319" s="632"/>
      <c r="Q1319" s="632"/>
      <c r="R1319" s="632"/>
      <c r="S1319" s="632"/>
      <c r="T1319" s="632"/>
      <c r="U1319" s="632"/>
      <c r="V1319" s="632"/>
      <c r="W1319" s="632"/>
      <c r="X1319" s="632"/>
      <c r="Y1319" s="632"/>
      <c r="Z1319" s="632"/>
      <c r="AA1319" s="632"/>
      <c r="AB1319" s="632"/>
      <c r="AC1319" s="632"/>
      <c r="AD1319" s="632"/>
      <c r="AE1319" s="632"/>
      <c r="AF1319" s="632"/>
      <c r="AG1319" s="632"/>
      <c r="AH1319" s="632"/>
      <c r="AI1319" s="632"/>
      <c r="AJ1319" s="602"/>
    </row>
    <row r="1320" spans="2:36" hidden="1" x14ac:dyDescent="0.25">
      <c r="B1320" s="602">
        <v>1312</v>
      </c>
      <c r="C1320" s="601" t="s">
        <v>7622</v>
      </c>
      <c r="D1320" s="600" t="s">
        <v>7481</v>
      </c>
      <c r="E1320" s="601" t="s">
        <v>7457</v>
      </c>
      <c r="F1320" s="641" t="s">
        <v>7644</v>
      </c>
      <c r="G1320" s="633"/>
      <c r="H1320" s="618"/>
      <c r="I1320" s="632"/>
      <c r="J1320" s="632"/>
      <c r="K1320" s="618"/>
      <c r="L1320" s="601"/>
      <c r="M1320" s="601"/>
      <c r="N1320" s="601"/>
      <c r="O1320" s="616"/>
      <c r="P1320" s="632"/>
      <c r="Q1320" s="632"/>
      <c r="R1320" s="632"/>
      <c r="S1320" s="632"/>
      <c r="T1320" s="632"/>
      <c r="U1320" s="632"/>
      <c r="V1320" s="632"/>
      <c r="W1320" s="632"/>
      <c r="X1320" s="632"/>
      <c r="Y1320" s="632"/>
      <c r="Z1320" s="632"/>
      <c r="AA1320" s="632"/>
      <c r="AB1320" s="632"/>
      <c r="AC1320" s="632"/>
      <c r="AD1320" s="632"/>
      <c r="AE1320" s="632"/>
      <c r="AF1320" s="632"/>
      <c r="AG1320" s="632"/>
      <c r="AH1320" s="632"/>
      <c r="AI1320" s="632"/>
      <c r="AJ1320" s="602"/>
    </row>
    <row r="1321" spans="2:36" hidden="1" x14ac:dyDescent="0.25">
      <c r="B1321" s="602">
        <v>1313</v>
      </c>
      <c r="C1321" s="601" t="s">
        <v>7623</v>
      </c>
      <c r="D1321" s="600" t="s">
        <v>7482</v>
      </c>
      <c r="E1321" s="601" t="s">
        <v>7458</v>
      </c>
      <c r="F1321" s="641" t="s">
        <v>7644</v>
      </c>
      <c r="G1321" s="633"/>
      <c r="H1321" s="618"/>
      <c r="I1321" s="632"/>
      <c r="J1321" s="632"/>
      <c r="K1321" s="618"/>
      <c r="L1321" s="601"/>
      <c r="M1321" s="601"/>
      <c r="N1321" s="601"/>
      <c r="O1321" s="616"/>
      <c r="P1321" s="632"/>
      <c r="Q1321" s="632"/>
      <c r="R1321" s="632"/>
      <c r="S1321" s="632"/>
      <c r="T1321" s="632"/>
      <c r="U1321" s="632"/>
      <c r="V1321" s="632"/>
      <c r="W1321" s="632"/>
      <c r="X1321" s="632"/>
      <c r="Y1321" s="632"/>
      <c r="Z1321" s="632"/>
      <c r="AA1321" s="632"/>
      <c r="AB1321" s="632"/>
      <c r="AC1321" s="632"/>
      <c r="AD1321" s="632"/>
      <c r="AE1321" s="632"/>
      <c r="AF1321" s="632"/>
      <c r="AG1321" s="632"/>
      <c r="AH1321" s="632"/>
      <c r="AI1321" s="632"/>
      <c r="AJ1321" s="602"/>
    </row>
    <row r="1322" spans="2:36" hidden="1" x14ac:dyDescent="0.25">
      <c r="B1322" s="602">
        <v>1314</v>
      </c>
      <c r="C1322" s="601" t="s">
        <v>7624</v>
      </c>
      <c r="D1322" s="600" t="s">
        <v>7483</v>
      </c>
      <c r="E1322" s="601" t="s">
        <v>7458</v>
      </c>
      <c r="F1322" s="641" t="s">
        <v>7644</v>
      </c>
      <c r="G1322" s="633"/>
      <c r="H1322" s="618"/>
      <c r="I1322" s="632"/>
      <c r="J1322" s="632"/>
      <c r="K1322" s="618"/>
      <c r="L1322" s="601"/>
      <c r="M1322" s="601"/>
      <c r="N1322" s="601"/>
      <c r="O1322" s="616"/>
      <c r="P1322" s="632"/>
      <c r="Q1322" s="632"/>
      <c r="R1322" s="632"/>
      <c r="S1322" s="632"/>
      <c r="T1322" s="632"/>
      <c r="U1322" s="632"/>
      <c r="V1322" s="632"/>
      <c r="W1322" s="632"/>
      <c r="X1322" s="632"/>
      <c r="Y1322" s="632"/>
      <c r="Z1322" s="632"/>
      <c r="AA1322" s="632"/>
      <c r="AB1322" s="632"/>
      <c r="AC1322" s="632"/>
      <c r="AD1322" s="632"/>
      <c r="AE1322" s="632"/>
      <c r="AF1322" s="632"/>
      <c r="AG1322" s="632"/>
      <c r="AH1322" s="632"/>
      <c r="AI1322" s="632"/>
      <c r="AJ1322" s="602"/>
    </row>
    <row r="1323" spans="2:36" hidden="1" x14ac:dyDescent="0.25">
      <c r="B1323" s="602">
        <v>1315</v>
      </c>
      <c r="C1323" s="601" t="s">
        <v>7625</v>
      </c>
      <c r="D1323" s="600" t="s">
        <v>7497</v>
      </c>
      <c r="E1323" s="601" t="s">
        <v>7484</v>
      </c>
      <c r="F1323" s="641" t="s">
        <v>7644</v>
      </c>
      <c r="G1323" s="633"/>
      <c r="H1323" s="618"/>
      <c r="I1323" s="632"/>
      <c r="J1323" s="632"/>
      <c r="K1323" s="618"/>
      <c r="L1323" s="601"/>
      <c r="M1323" s="601"/>
      <c r="N1323" s="601"/>
      <c r="O1323" s="616"/>
      <c r="P1323" s="632"/>
      <c r="Q1323" s="632"/>
      <c r="R1323" s="632"/>
      <c r="S1323" s="632"/>
      <c r="T1323" s="632"/>
      <c r="U1323" s="632"/>
      <c r="V1323" s="632"/>
      <c r="W1323" s="632"/>
      <c r="X1323" s="632"/>
      <c r="Y1323" s="632"/>
      <c r="Z1323" s="632"/>
      <c r="AA1323" s="632"/>
      <c r="AB1323" s="632"/>
      <c r="AC1323" s="632"/>
      <c r="AD1323" s="632"/>
      <c r="AE1323" s="632"/>
      <c r="AF1323" s="632"/>
      <c r="AG1323" s="632"/>
      <c r="AH1323" s="632"/>
      <c r="AI1323" s="632"/>
      <c r="AJ1323" s="602"/>
    </row>
    <row r="1324" spans="2:36" hidden="1" x14ac:dyDescent="0.25">
      <c r="B1324" s="602">
        <v>1316</v>
      </c>
      <c r="C1324" s="601" t="s">
        <v>7625</v>
      </c>
      <c r="D1324" s="600" t="s">
        <v>7497</v>
      </c>
      <c r="E1324" s="601" t="s">
        <v>7485</v>
      </c>
      <c r="F1324" s="641" t="s">
        <v>7644</v>
      </c>
      <c r="G1324" s="633"/>
      <c r="H1324" s="618"/>
      <c r="I1324" s="632"/>
      <c r="J1324" s="632"/>
      <c r="K1324" s="618"/>
      <c r="L1324" s="601"/>
      <c r="M1324" s="601"/>
      <c r="N1324" s="601"/>
      <c r="O1324" s="616"/>
      <c r="P1324" s="632"/>
      <c r="Q1324" s="632"/>
      <c r="R1324" s="632"/>
      <c r="S1324" s="632"/>
      <c r="T1324" s="632"/>
      <c r="U1324" s="632"/>
      <c r="V1324" s="632"/>
      <c r="W1324" s="632"/>
      <c r="X1324" s="632"/>
      <c r="Y1324" s="632"/>
      <c r="Z1324" s="632"/>
      <c r="AA1324" s="632"/>
      <c r="AB1324" s="632"/>
      <c r="AC1324" s="632"/>
      <c r="AD1324" s="632"/>
      <c r="AE1324" s="632"/>
      <c r="AF1324" s="632"/>
      <c r="AG1324" s="632"/>
      <c r="AH1324" s="632"/>
      <c r="AI1324" s="632"/>
      <c r="AJ1324" s="602"/>
    </row>
    <row r="1325" spans="2:36" hidden="1" x14ac:dyDescent="0.25">
      <c r="B1325" s="602">
        <v>1317</v>
      </c>
      <c r="C1325" s="601" t="s">
        <v>7626</v>
      </c>
      <c r="D1325" s="600" t="s">
        <v>7498</v>
      </c>
      <c r="E1325" s="601" t="s">
        <v>7486</v>
      </c>
      <c r="F1325" s="641" t="s">
        <v>7644</v>
      </c>
      <c r="G1325" s="633"/>
      <c r="H1325" s="618"/>
      <c r="I1325" s="632"/>
      <c r="J1325" s="632"/>
      <c r="K1325" s="618"/>
      <c r="L1325" s="601"/>
      <c r="M1325" s="601"/>
      <c r="N1325" s="601"/>
      <c r="O1325" s="616"/>
      <c r="P1325" s="632"/>
      <c r="Q1325" s="632"/>
      <c r="R1325" s="632"/>
      <c r="S1325" s="632"/>
      <c r="T1325" s="632"/>
      <c r="U1325" s="632"/>
      <c r="V1325" s="632"/>
      <c r="W1325" s="632"/>
      <c r="X1325" s="632"/>
      <c r="Y1325" s="632"/>
      <c r="Z1325" s="632"/>
      <c r="AA1325" s="632"/>
      <c r="AB1325" s="632"/>
      <c r="AC1325" s="632"/>
      <c r="AD1325" s="632"/>
      <c r="AE1325" s="632"/>
      <c r="AF1325" s="632"/>
      <c r="AG1325" s="632"/>
      <c r="AH1325" s="632"/>
      <c r="AI1325" s="632"/>
      <c r="AJ1325" s="602"/>
    </row>
    <row r="1326" spans="2:36" hidden="1" x14ac:dyDescent="0.25">
      <c r="B1326" s="602">
        <v>1318</v>
      </c>
      <c r="C1326" s="601" t="s">
        <v>7627</v>
      </c>
      <c r="D1326" s="600" t="s">
        <v>7499</v>
      </c>
      <c r="E1326" s="601" t="s">
        <v>7487</v>
      </c>
      <c r="F1326" s="641" t="s">
        <v>7644</v>
      </c>
      <c r="G1326" s="633"/>
      <c r="H1326" s="618"/>
      <c r="I1326" s="632"/>
      <c r="J1326" s="632"/>
      <c r="K1326" s="618"/>
      <c r="L1326" s="601"/>
      <c r="M1326" s="601"/>
      <c r="N1326" s="601"/>
      <c r="O1326" s="616"/>
      <c r="P1326" s="632"/>
      <c r="Q1326" s="632"/>
      <c r="R1326" s="632"/>
      <c r="S1326" s="632"/>
      <c r="T1326" s="632"/>
      <c r="U1326" s="632"/>
      <c r="V1326" s="632"/>
      <c r="W1326" s="632"/>
      <c r="X1326" s="632"/>
      <c r="Y1326" s="632"/>
      <c r="Z1326" s="632"/>
      <c r="AA1326" s="632"/>
      <c r="AB1326" s="632"/>
      <c r="AC1326" s="632"/>
      <c r="AD1326" s="632"/>
      <c r="AE1326" s="632"/>
      <c r="AF1326" s="632"/>
      <c r="AG1326" s="632"/>
      <c r="AH1326" s="632"/>
      <c r="AI1326" s="632"/>
      <c r="AJ1326" s="602"/>
    </row>
    <row r="1327" spans="2:36" hidden="1" x14ac:dyDescent="0.25">
      <c r="B1327" s="602">
        <v>1319</v>
      </c>
      <c r="C1327" s="601" t="s">
        <v>7628</v>
      </c>
      <c r="D1327" s="600" t="s">
        <v>7499</v>
      </c>
      <c r="E1327" s="601" t="s">
        <v>7488</v>
      </c>
      <c r="F1327" s="641" t="s">
        <v>7644</v>
      </c>
      <c r="G1327" s="633"/>
      <c r="H1327" s="618"/>
      <c r="I1327" s="632"/>
      <c r="J1327" s="632"/>
      <c r="K1327" s="618"/>
      <c r="L1327" s="601"/>
      <c r="M1327" s="601"/>
      <c r="N1327" s="601"/>
      <c r="O1327" s="616"/>
      <c r="P1327" s="632"/>
      <c r="Q1327" s="632"/>
      <c r="R1327" s="632"/>
      <c r="S1327" s="632"/>
      <c r="T1327" s="632"/>
      <c r="U1327" s="632"/>
      <c r="V1327" s="632"/>
      <c r="W1327" s="632"/>
      <c r="X1327" s="632"/>
      <c r="Y1327" s="632"/>
      <c r="Z1327" s="632"/>
      <c r="AA1327" s="632"/>
      <c r="AB1327" s="632"/>
      <c r="AC1327" s="632"/>
      <c r="AD1327" s="632"/>
      <c r="AE1327" s="632"/>
      <c r="AF1327" s="632"/>
      <c r="AG1327" s="632"/>
      <c r="AH1327" s="632"/>
      <c r="AI1327" s="632"/>
      <c r="AJ1327" s="602"/>
    </row>
    <row r="1328" spans="2:36" hidden="1" x14ac:dyDescent="0.25">
      <c r="B1328" s="602">
        <v>1320</v>
      </c>
      <c r="C1328" s="601" t="s">
        <v>7629</v>
      </c>
      <c r="D1328" s="600" t="s">
        <v>7500</v>
      </c>
      <c r="E1328" s="601" t="s">
        <v>7489</v>
      </c>
      <c r="F1328" s="641" t="s">
        <v>7644</v>
      </c>
      <c r="G1328" s="633"/>
      <c r="H1328" s="618"/>
      <c r="I1328" s="632"/>
      <c r="J1328" s="632"/>
      <c r="K1328" s="618"/>
      <c r="L1328" s="601"/>
      <c r="M1328" s="601"/>
      <c r="N1328" s="601"/>
      <c r="O1328" s="616"/>
      <c r="P1328" s="632"/>
      <c r="Q1328" s="632"/>
      <c r="R1328" s="632"/>
      <c r="S1328" s="632"/>
      <c r="T1328" s="632"/>
      <c r="U1328" s="632"/>
      <c r="V1328" s="632"/>
      <c r="W1328" s="632"/>
      <c r="X1328" s="632"/>
      <c r="Y1328" s="632"/>
      <c r="Z1328" s="632"/>
      <c r="AA1328" s="632"/>
      <c r="AB1328" s="632"/>
      <c r="AC1328" s="632"/>
      <c r="AD1328" s="632"/>
      <c r="AE1328" s="632"/>
      <c r="AF1328" s="632"/>
      <c r="AG1328" s="632"/>
      <c r="AH1328" s="632"/>
      <c r="AI1328" s="632"/>
      <c r="AJ1328" s="602"/>
    </row>
    <row r="1329" spans="2:36" hidden="1" x14ac:dyDescent="0.25">
      <c r="B1329" s="602">
        <v>1321</v>
      </c>
      <c r="C1329" s="601" t="s">
        <v>7630</v>
      </c>
      <c r="D1329" s="600" t="s">
        <v>7501</v>
      </c>
      <c r="E1329" s="601" t="s">
        <v>7489</v>
      </c>
      <c r="F1329" s="641" t="s">
        <v>7644</v>
      </c>
      <c r="G1329" s="633"/>
      <c r="H1329" s="618"/>
      <c r="I1329" s="632"/>
      <c r="J1329" s="632"/>
      <c r="K1329" s="618"/>
      <c r="L1329" s="601"/>
      <c r="M1329" s="601"/>
      <c r="N1329" s="601"/>
      <c r="O1329" s="616"/>
      <c r="P1329" s="632"/>
      <c r="Q1329" s="632"/>
      <c r="R1329" s="632"/>
      <c r="S1329" s="632"/>
      <c r="T1329" s="632"/>
      <c r="U1329" s="632"/>
      <c r="V1329" s="632"/>
      <c r="W1329" s="632"/>
      <c r="X1329" s="632"/>
      <c r="Y1329" s="632"/>
      <c r="Z1329" s="632"/>
      <c r="AA1329" s="632"/>
      <c r="AB1329" s="632"/>
      <c r="AC1329" s="632"/>
      <c r="AD1329" s="632"/>
      <c r="AE1329" s="632"/>
      <c r="AF1329" s="632"/>
      <c r="AG1329" s="632"/>
      <c r="AH1329" s="632"/>
      <c r="AI1329" s="632"/>
      <c r="AJ1329" s="602"/>
    </row>
    <row r="1330" spans="2:36" hidden="1" x14ac:dyDescent="0.25">
      <c r="B1330" s="602">
        <v>1322</v>
      </c>
      <c r="C1330" s="601" t="s">
        <v>7631</v>
      </c>
      <c r="D1330" s="600" t="s">
        <v>7502</v>
      </c>
      <c r="E1330" s="601" t="s">
        <v>7490</v>
      </c>
      <c r="F1330" s="641" t="s">
        <v>7644</v>
      </c>
      <c r="G1330" s="633"/>
      <c r="H1330" s="618"/>
      <c r="I1330" s="632"/>
      <c r="J1330" s="632"/>
      <c r="K1330" s="618"/>
      <c r="L1330" s="601"/>
      <c r="M1330" s="601"/>
      <c r="N1330" s="601"/>
      <c r="O1330" s="616"/>
      <c r="P1330" s="632"/>
      <c r="Q1330" s="632"/>
      <c r="R1330" s="632"/>
      <c r="S1330" s="632"/>
      <c r="T1330" s="632"/>
      <c r="U1330" s="632"/>
      <c r="V1330" s="632"/>
      <c r="W1330" s="632"/>
      <c r="X1330" s="632"/>
      <c r="Y1330" s="632"/>
      <c r="Z1330" s="632"/>
      <c r="AA1330" s="632"/>
      <c r="AB1330" s="632"/>
      <c r="AC1330" s="632"/>
      <c r="AD1330" s="632"/>
      <c r="AE1330" s="632"/>
      <c r="AF1330" s="632"/>
      <c r="AG1330" s="632"/>
      <c r="AH1330" s="632"/>
      <c r="AI1330" s="632"/>
      <c r="AJ1330" s="602"/>
    </row>
    <row r="1331" spans="2:36" hidden="1" x14ac:dyDescent="0.25">
      <c r="B1331" s="602">
        <v>1323</v>
      </c>
      <c r="C1331" s="639" t="s">
        <v>7632</v>
      </c>
      <c r="D1331" s="600" t="s">
        <v>7503</v>
      </c>
      <c r="E1331" s="601" t="s">
        <v>7491</v>
      </c>
      <c r="F1331" s="641" t="s">
        <v>7644</v>
      </c>
      <c r="G1331" s="633"/>
      <c r="H1331" s="618"/>
      <c r="I1331" s="632"/>
      <c r="J1331" s="632"/>
      <c r="K1331" s="618"/>
      <c r="L1331" s="601"/>
      <c r="M1331" s="601"/>
      <c r="N1331" s="601"/>
      <c r="O1331" s="616"/>
      <c r="P1331" s="632"/>
      <c r="Q1331" s="632"/>
      <c r="R1331" s="632"/>
      <c r="S1331" s="632"/>
      <c r="T1331" s="632"/>
      <c r="U1331" s="632"/>
      <c r="V1331" s="632"/>
      <c r="W1331" s="632"/>
      <c r="X1331" s="632"/>
      <c r="Y1331" s="632"/>
      <c r="Z1331" s="632"/>
      <c r="AA1331" s="632"/>
      <c r="AB1331" s="632"/>
      <c r="AC1331" s="632"/>
      <c r="AD1331" s="632"/>
      <c r="AE1331" s="632"/>
      <c r="AF1331" s="632"/>
      <c r="AG1331" s="632"/>
      <c r="AH1331" s="632"/>
      <c r="AI1331" s="632"/>
      <c r="AJ1331" s="602"/>
    </row>
    <row r="1332" spans="2:36" hidden="1" x14ac:dyDescent="0.25">
      <c r="B1332" s="602">
        <v>1324</v>
      </c>
      <c r="C1332" s="601" t="s">
        <v>7633</v>
      </c>
      <c r="D1332" s="600" t="s">
        <v>7504</v>
      </c>
      <c r="E1332" s="601" t="s">
        <v>7492</v>
      </c>
      <c r="F1332" s="641" t="s">
        <v>7644</v>
      </c>
      <c r="G1332" s="633"/>
      <c r="H1332" s="618"/>
      <c r="I1332" s="632"/>
      <c r="J1332" s="632"/>
      <c r="K1332" s="618"/>
      <c r="L1332" s="601"/>
      <c r="M1332" s="601"/>
      <c r="N1332" s="601"/>
      <c r="O1332" s="616"/>
      <c r="P1332" s="632"/>
      <c r="Q1332" s="632"/>
      <c r="R1332" s="632"/>
      <c r="S1332" s="632"/>
      <c r="T1332" s="632"/>
      <c r="U1332" s="632"/>
      <c r="V1332" s="632"/>
      <c r="W1332" s="632"/>
      <c r="X1332" s="632"/>
      <c r="Y1332" s="632"/>
      <c r="Z1332" s="632"/>
      <c r="AA1332" s="632"/>
      <c r="AB1332" s="632"/>
      <c r="AC1332" s="632"/>
      <c r="AD1332" s="632"/>
      <c r="AE1332" s="632"/>
      <c r="AF1332" s="632"/>
      <c r="AG1332" s="632"/>
      <c r="AH1332" s="632"/>
      <c r="AI1332" s="632"/>
      <c r="AJ1332" s="602"/>
    </row>
    <row r="1333" spans="2:36" hidden="1" x14ac:dyDescent="0.25">
      <c r="B1333" s="602">
        <v>1325</v>
      </c>
      <c r="C1333" s="601" t="s">
        <v>7634</v>
      </c>
      <c r="D1333" s="600" t="s">
        <v>7505</v>
      </c>
      <c r="E1333" s="601" t="s">
        <v>7493</v>
      </c>
      <c r="F1333" s="641" t="s">
        <v>7644</v>
      </c>
      <c r="G1333" s="633"/>
      <c r="H1333" s="618"/>
      <c r="I1333" s="632"/>
      <c r="J1333" s="632"/>
      <c r="K1333" s="618"/>
      <c r="L1333" s="601"/>
      <c r="M1333" s="601"/>
      <c r="N1333" s="601"/>
      <c r="O1333" s="616"/>
      <c r="P1333" s="632"/>
      <c r="Q1333" s="632"/>
      <c r="R1333" s="632"/>
      <c r="S1333" s="632"/>
      <c r="T1333" s="632"/>
      <c r="U1333" s="632"/>
      <c r="V1333" s="632"/>
      <c r="W1333" s="632"/>
      <c r="X1333" s="632"/>
      <c r="Y1333" s="632"/>
      <c r="Z1333" s="632"/>
      <c r="AA1333" s="632"/>
      <c r="AB1333" s="632"/>
      <c r="AC1333" s="632"/>
      <c r="AD1333" s="632"/>
      <c r="AE1333" s="632"/>
      <c r="AF1333" s="632"/>
      <c r="AG1333" s="632"/>
      <c r="AH1333" s="632"/>
      <c r="AI1333" s="632"/>
      <c r="AJ1333" s="602"/>
    </row>
    <row r="1334" spans="2:36" hidden="1" x14ac:dyDescent="0.25">
      <c r="B1334" s="602">
        <v>1326</v>
      </c>
      <c r="C1334" s="601" t="s">
        <v>7635</v>
      </c>
      <c r="D1334" s="600" t="s">
        <v>7506</v>
      </c>
      <c r="E1334" s="601" t="s">
        <v>7493</v>
      </c>
      <c r="F1334" s="641" t="s">
        <v>7644</v>
      </c>
      <c r="G1334" s="633"/>
      <c r="H1334" s="618"/>
      <c r="I1334" s="632"/>
      <c r="J1334" s="632"/>
      <c r="K1334" s="618"/>
      <c r="L1334" s="601"/>
      <c r="M1334" s="601"/>
      <c r="N1334" s="601"/>
      <c r="O1334" s="616"/>
      <c r="P1334" s="632"/>
      <c r="Q1334" s="632"/>
      <c r="R1334" s="632"/>
      <c r="S1334" s="632"/>
      <c r="T1334" s="632"/>
      <c r="U1334" s="632"/>
      <c r="V1334" s="632"/>
      <c r="W1334" s="632"/>
      <c r="X1334" s="632"/>
      <c r="Y1334" s="632"/>
      <c r="Z1334" s="632"/>
      <c r="AA1334" s="632"/>
      <c r="AB1334" s="632"/>
      <c r="AC1334" s="632"/>
      <c r="AD1334" s="632"/>
      <c r="AE1334" s="632"/>
      <c r="AF1334" s="632"/>
      <c r="AG1334" s="632"/>
      <c r="AH1334" s="632"/>
      <c r="AI1334" s="632"/>
      <c r="AJ1334" s="602"/>
    </row>
    <row r="1335" spans="2:36" hidden="1" x14ac:dyDescent="0.25">
      <c r="B1335" s="602">
        <v>1327</v>
      </c>
      <c r="C1335" s="601" t="s">
        <v>7636</v>
      </c>
      <c r="D1335" s="600" t="s">
        <v>7507</v>
      </c>
      <c r="E1335" s="601" t="s">
        <v>7494</v>
      </c>
      <c r="F1335" s="641" t="s">
        <v>7644</v>
      </c>
      <c r="G1335" s="633"/>
      <c r="H1335" s="618"/>
      <c r="I1335" s="632"/>
      <c r="J1335" s="632"/>
      <c r="K1335" s="618"/>
      <c r="L1335" s="601"/>
      <c r="M1335" s="601"/>
      <c r="N1335" s="601"/>
      <c r="O1335" s="616"/>
      <c r="P1335" s="632"/>
      <c r="Q1335" s="632"/>
      <c r="R1335" s="632"/>
      <c r="S1335" s="632"/>
      <c r="T1335" s="632"/>
      <c r="U1335" s="632"/>
      <c r="V1335" s="632"/>
      <c r="W1335" s="632"/>
      <c r="X1335" s="632"/>
      <c r="Y1335" s="632"/>
      <c r="Z1335" s="632"/>
      <c r="AA1335" s="632"/>
      <c r="AB1335" s="632"/>
      <c r="AC1335" s="632"/>
      <c r="AD1335" s="632"/>
      <c r="AE1335" s="632"/>
      <c r="AF1335" s="632"/>
      <c r="AG1335" s="632"/>
      <c r="AH1335" s="632"/>
      <c r="AI1335" s="632"/>
      <c r="AJ1335" s="602"/>
    </row>
    <row r="1336" spans="2:36" ht="30" hidden="1" x14ac:dyDescent="0.25">
      <c r="B1336" s="602">
        <v>1328</v>
      </c>
      <c r="C1336" s="603" t="s">
        <v>7637</v>
      </c>
      <c r="D1336" s="652" t="s">
        <v>7508</v>
      </c>
      <c r="E1336" s="601" t="s">
        <v>7495</v>
      </c>
      <c r="F1336" s="641" t="s">
        <v>7644</v>
      </c>
      <c r="G1336" s="633"/>
      <c r="H1336" s="618"/>
      <c r="I1336" s="632"/>
      <c r="J1336" s="632"/>
      <c r="K1336" s="618"/>
      <c r="L1336" s="601"/>
      <c r="M1336" s="601"/>
      <c r="N1336" s="601"/>
      <c r="O1336" s="616"/>
      <c r="P1336" s="632"/>
      <c r="Q1336" s="632"/>
      <c r="R1336" s="632"/>
      <c r="S1336" s="632"/>
      <c r="T1336" s="632"/>
      <c r="U1336" s="632"/>
      <c r="V1336" s="632"/>
      <c r="W1336" s="632"/>
      <c r="X1336" s="632"/>
      <c r="Y1336" s="632"/>
      <c r="Z1336" s="632"/>
      <c r="AA1336" s="632"/>
      <c r="AB1336" s="632"/>
      <c r="AC1336" s="632"/>
      <c r="AD1336" s="632"/>
      <c r="AE1336" s="632"/>
      <c r="AF1336" s="632"/>
      <c r="AG1336" s="632"/>
      <c r="AH1336" s="632"/>
      <c r="AI1336" s="632"/>
      <c r="AJ1336" s="602"/>
    </row>
    <row r="1337" spans="2:36" ht="30" hidden="1" x14ac:dyDescent="0.25">
      <c r="B1337" s="602">
        <v>1329</v>
      </c>
      <c r="C1337" s="603" t="s">
        <v>7638</v>
      </c>
      <c r="D1337" s="600" t="s">
        <v>7509</v>
      </c>
      <c r="E1337" s="601" t="s">
        <v>7496</v>
      </c>
      <c r="F1337" s="641" t="s">
        <v>7644</v>
      </c>
      <c r="G1337" s="633"/>
      <c r="H1337" s="618"/>
      <c r="I1337" s="632"/>
      <c r="J1337" s="632"/>
      <c r="K1337" s="618"/>
      <c r="L1337" s="601"/>
      <c r="M1337" s="601"/>
      <c r="N1337" s="601"/>
      <c r="O1337" s="616"/>
      <c r="P1337" s="632"/>
      <c r="Q1337" s="632"/>
      <c r="R1337" s="632"/>
      <c r="S1337" s="632"/>
      <c r="T1337" s="632"/>
      <c r="U1337" s="632"/>
      <c r="V1337" s="632"/>
      <c r="W1337" s="632"/>
      <c r="X1337" s="632"/>
      <c r="Y1337" s="632"/>
      <c r="Z1337" s="632"/>
      <c r="AA1337" s="632"/>
      <c r="AB1337" s="632"/>
      <c r="AC1337" s="632"/>
      <c r="AD1337" s="632"/>
      <c r="AE1337" s="632"/>
      <c r="AF1337" s="632"/>
      <c r="AG1337" s="632"/>
      <c r="AH1337" s="632"/>
      <c r="AI1337" s="632"/>
      <c r="AJ1337" s="602"/>
    </row>
    <row r="1338" spans="2:36" hidden="1" x14ac:dyDescent="0.25">
      <c r="B1338" s="602">
        <v>1330</v>
      </c>
      <c r="C1338" s="624" t="s">
        <v>7512</v>
      </c>
      <c r="D1338" s="637" t="s">
        <v>7513</v>
      </c>
      <c r="E1338" s="624" t="s">
        <v>7510</v>
      </c>
      <c r="F1338" s="641" t="s">
        <v>7644</v>
      </c>
      <c r="G1338" s="633"/>
      <c r="H1338" s="618"/>
      <c r="I1338" s="632"/>
      <c r="J1338" s="632"/>
      <c r="K1338" s="618"/>
      <c r="L1338" s="601"/>
      <c r="M1338" s="601"/>
      <c r="N1338" s="601"/>
      <c r="O1338" s="616"/>
      <c r="P1338" s="632"/>
      <c r="Q1338" s="632"/>
      <c r="R1338" s="632"/>
      <c r="S1338" s="632"/>
      <c r="T1338" s="632"/>
      <c r="U1338" s="632"/>
      <c r="V1338" s="632"/>
      <c r="W1338" s="632"/>
      <c r="X1338" s="632"/>
      <c r="Y1338" s="632"/>
      <c r="Z1338" s="632"/>
      <c r="AA1338" s="632"/>
      <c r="AB1338" s="632"/>
      <c r="AC1338" s="632"/>
      <c r="AD1338" s="632"/>
      <c r="AE1338" s="632"/>
      <c r="AF1338" s="632"/>
      <c r="AG1338" s="632"/>
      <c r="AH1338" s="632"/>
      <c r="AI1338" s="632"/>
      <c r="AJ1338" s="602"/>
    </row>
    <row r="1339" spans="2:36" ht="30" hidden="1" x14ac:dyDescent="0.25">
      <c r="B1339" s="602">
        <v>1331</v>
      </c>
      <c r="C1339" s="603" t="s">
        <v>7638</v>
      </c>
      <c r="D1339" s="405" t="s">
        <v>7514</v>
      </c>
      <c r="E1339" s="601" t="s">
        <v>7511</v>
      </c>
      <c r="F1339" s="641" t="s">
        <v>7644</v>
      </c>
      <c r="G1339" s="633"/>
      <c r="H1339" s="618"/>
      <c r="I1339" s="632"/>
      <c r="J1339" s="632"/>
      <c r="K1339" s="618"/>
      <c r="L1339" s="601"/>
      <c r="M1339" s="601"/>
      <c r="N1339" s="601"/>
      <c r="O1339" s="616"/>
      <c r="P1339" s="632"/>
      <c r="Q1339" s="632"/>
      <c r="R1339" s="632"/>
      <c r="S1339" s="632"/>
      <c r="T1339" s="632"/>
      <c r="U1339" s="632"/>
      <c r="V1339" s="632"/>
      <c r="W1339" s="632"/>
      <c r="X1339" s="632"/>
      <c r="Y1339" s="632"/>
      <c r="Z1339" s="632"/>
      <c r="AA1339" s="632"/>
      <c r="AB1339" s="632"/>
      <c r="AC1339" s="632"/>
      <c r="AD1339" s="632"/>
      <c r="AE1339" s="632"/>
      <c r="AF1339" s="632"/>
      <c r="AG1339" s="632"/>
      <c r="AH1339" s="632"/>
      <c r="AI1339" s="632"/>
      <c r="AJ1339" s="602"/>
    </row>
    <row r="1340" spans="2:36" hidden="1" x14ac:dyDescent="0.25">
      <c r="B1340" s="602">
        <v>1332</v>
      </c>
      <c r="C1340" s="601" t="s">
        <v>7519</v>
      </c>
      <c r="D1340" s="600" t="s">
        <v>7523</v>
      </c>
      <c r="E1340" s="601" t="s">
        <v>7515</v>
      </c>
      <c r="F1340" s="641" t="s">
        <v>7644</v>
      </c>
      <c r="G1340" s="633"/>
      <c r="H1340" s="618"/>
      <c r="I1340" s="632"/>
      <c r="J1340" s="632"/>
      <c r="K1340" s="618"/>
      <c r="L1340" s="601"/>
      <c r="M1340" s="601"/>
      <c r="N1340" s="601"/>
      <c r="O1340" s="616"/>
      <c r="P1340" s="632"/>
      <c r="Q1340" s="632"/>
      <c r="R1340" s="632"/>
      <c r="S1340" s="632"/>
      <c r="T1340" s="632"/>
      <c r="U1340" s="632"/>
      <c r="V1340" s="632"/>
      <c r="W1340" s="632"/>
      <c r="X1340" s="632"/>
      <c r="Y1340" s="632"/>
      <c r="Z1340" s="632"/>
      <c r="AA1340" s="632"/>
      <c r="AB1340" s="632"/>
      <c r="AC1340" s="632"/>
      <c r="AD1340" s="632"/>
      <c r="AE1340" s="632"/>
      <c r="AF1340" s="632"/>
      <c r="AG1340" s="632"/>
      <c r="AH1340" s="632"/>
      <c r="AI1340" s="632"/>
      <c r="AJ1340" s="602"/>
    </row>
    <row r="1341" spans="2:36" hidden="1" x14ac:dyDescent="0.25">
      <c r="B1341" s="602">
        <v>1333</v>
      </c>
      <c r="C1341" s="601" t="s">
        <v>7520</v>
      </c>
      <c r="D1341" s="600" t="s">
        <v>7524</v>
      </c>
      <c r="E1341" s="601" t="s">
        <v>7516</v>
      </c>
      <c r="F1341" s="641" t="s">
        <v>7644</v>
      </c>
      <c r="G1341" s="633"/>
      <c r="H1341" s="618"/>
      <c r="I1341" s="632"/>
      <c r="J1341" s="632"/>
      <c r="K1341" s="618"/>
      <c r="L1341" s="601"/>
      <c r="M1341" s="601"/>
      <c r="N1341" s="601"/>
      <c r="O1341" s="616"/>
      <c r="P1341" s="632"/>
      <c r="Q1341" s="632"/>
      <c r="R1341" s="632"/>
      <c r="S1341" s="632"/>
      <c r="T1341" s="632"/>
      <c r="U1341" s="632"/>
      <c r="V1341" s="632"/>
      <c r="W1341" s="632"/>
      <c r="X1341" s="632"/>
      <c r="Y1341" s="632"/>
      <c r="Z1341" s="632"/>
      <c r="AA1341" s="632"/>
      <c r="AB1341" s="632"/>
      <c r="AC1341" s="632"/>
      <c r="AD1341" s="632"/>
      <c r="AE1341" s="632"/>
      <c r="AF1341" s="632"/>
      <c r="AG1341" s="632"/>
      <c r="AH1341" s="632"/>
      <c r="AI1341" s="632"/>
      <c r="AJ1341" s="602"/>
    </row>
    <row r="1342" spans="2:36" hidden="1" x14ac:dyDescent="0.25">
      <c r="B1342" s="602">
        <v>1334</v>
      </c>
      <c r="C1342" s="601" t="s">
        <v>7521</v>
      </c>
      <c r="D1342" s="600" t="s">
        <v>7525</v>
      </c>
      <c r="E1342" s="601" t="s">
        <v>7517</v>
      </c>
      <c r="F1342" s="641" t="s">
        <v>7644</v>
      </c>
      <c r="G1342" s="633"/>
      <c r="H1342" s="618"/>
      <c r="I1342" s="632"/>
      <c r="J1342" s="632"/>
      <c r="K1342" s="618"/>
      <c r="L1342" s="601"/>
      <c r="M1342" s="601"/>
      <c r="N1342" s="601"/>
      <c r="O1342" s="616"/>
      <c r="P1342" s="632"/>
      <c r="Q1342" s="632"/>
      <c r="R1342" s="632"/>
      <c r="S1342" s="632"/>
      <c r="T1342" s="632"/>
      <c r="U1342" s="632"/>
      <c r="V1342" s="632"/>
      <c r="W1342" s="632"/>
      <c r="X1342" s="632"/>
      <c r="Y1342" s="632"/>
      <c r="Z1342" s="632"/>
      <c r="AA1342" s="632"/>
      <c r="AB1342" s="632"/>
      <c r="AC1342" s="632"/>
      <c r="AD1342" s="632"/>
      <c r="AE1342" s="632"/>
      <c r="AF1342" s="632"/>
      <c r="AG1342" s="632"/>
      <c r="AH1342" s="632"/>
      <c r="AI1342" s="632"/>
      <c r="AJ1342" s="602"/>
    </row>
    <row r="1343" spans="2:36" hidden="1" x14ac:dyDescent="0.25">
      <c r="B1343" s="602">
        <v>1335</v>
      </c>
      <c r="C1343" s="601" t="s">
        <v>7522</v>
      </c>
      <c r="D1343" s="600" t="s">
        <v>7526</v>
      </c>
      <c r="E1343" s="601" t="s">
        <v>7518</v>
      </c>
      <c r="F1343" s="641" t="s">
        <v>7644</v>
      </c>
      <c r="G1343" s="633"/>
      <c r="H1343" s="618"/>
      <c r="I1343" s="632"/>
      <c r="J1343" s="632"/>
      <c r="K1343" s="618"/>
      <c r="L1343" s="601"/>
      <c r="M1343" s="601"/>
      <c r="N1343" s="601"/>
      <c r="O1343" s="616"/>
      <c r="P1343" s="632"/>
      <c r="Q1343" s="632"/>
      <c r="R1343" s="632"/>
      <c r="S1343" s="632"/>
      <c r="T1343" s="632"/>
      <c r="U1343" s="632"/>
      <c r="V1343" s="632"/>
      <c r="W1343" s="632"/>
      <c r="X1343" s="632"/>
      <c r="Y1343" s="632"/>
      <c r="Z1343" s="632"/>
      <c r="AA1343" s="632"/>
      <c r="AB1343" s="632"/>
      <c r="AC1343" s="632"/>
      <c r="AD1343" s="632"/>
      <c r="AE1343" s="632"/>
      <c r="AF1343" s="632"/>
      <c r="AG1343" s="632"/>
      <c r="AH1343" s="632"/>
      <c r="AI1343" s="632"/>
      <c r="AJ1343" s="602"/>
    </row>
    <row r="1344" spans="2:36" hidden="1" x14ac:dyDescent="0.25">
      <c r="B1344" s="602">
        <v>1336</v>
      </c>
      <c r="C1344" s="601" t="s">
        <v>7639</v>
      </c>
      <c r="D1344" s="600" t="s">
        <v>7528</v>
      </c>
      <c r="E1344" s="601" t="s">
        <v>7527</v>
      </c>
      <c r="F1344" s="641" t="s">
        <v>7644</v>
      </c>
      <c r="G1344" s="633"/>
      <c r="H1344" s="618"/>
      <c r="I1344" s="632"/>
      <c r="J1344" s="632"/>
      <c r="K1344" s="618"/>
      <c r="L1344" s="601"/>
      <c r="M1344" s="601"/>
      <c r="N1344" s="601"/>
      <c r="O1344" s="616"/>
      <c r="P1344" s="632"/>
      <c r="Q1344" s="632"/>
      <c r="R1344" s="632"/>
      <c r="S1344" s="632"/>
      <c r="T1344" s="632"/>
      <c r="U1344" s="632"/>
      <c r="V1344" s="632"/>
      <c r="W1344" s="632"/>
      <c r="X1344" s="632"/>
      <c r="Y1344" s="632"/>
      <c r="Z1344" s="632"/>
      <c r="AA1344" s="632"/>
      <c r="AB1344" s="632"/>
      <c r="AC1344" s="632"/>
      <c r="AD1344" s="632"/>
      <c r="AE1344" s="632"/>
      <c r="AF1344" s="632"/>
      <c r="AG1344" s="632"/>
      <c r="AH1344" s="632"/>
      <c r="AI1344" s="632"/>
      <c r="AJ1344" s="602"/>
    </row>
    <row r="1345" spans="2:36" hidden="1" x14ac:dyDescent="0.25">
      <c r="B1345" s="602">
        <v>1337</v>
      </c>
      <c r="C1345" s="601" t="s">
        <v>7640</v>
      </c>
      <c r="D1345" s="600" t="s">
        <v>7530</v>
      </c>
      <c r="E1345" s="601" t="s">
        <v>7489</v>
      </c>
      <c r="F1345" s="641" t="s">
        <v>7644</v>
      </c>
      <c r="G1345" s="633"/>
      <c r="H1345" s="618"/>
      <c r="I1345" s="632"/>
      <c r="J1345" s="632"/>
      <c r="K1345" s="618"/>
      <c r="L1345" s="601"/>
      <c r="M1345" s="601"/>
      <c r="N1345" s="601"/>
      <c r="O1345" s="616"/>
      <c r="P1345" s="632"/>
      <c r="Q1345" s="632"/>
      <c r="R1345" s="632"/>
      <c r="S1345" s="632"/>
      <c r="T1345" s="632"/>
      <c r="U1345" s="632"/>
      <c r="V1345" s="632"/>
      <c r="W1345" s="632"/>
      <c r="X1345" s="632"/>
      <c r="Y1345" s="632"/>
      <c r="Z1345" s="632"/>
      <c r="AA1345" s="632"/>
      <c r="AB1345" s="632"/>
      <c r="AC1345" s="632"/>
      <c r="AD1345" s="632"/>
      <c r="AE1345" s="632"/>
      <c r="AF1345" s="632"/>
      <c r="AG1345" s="632"/>
      <c r="AH1345" s="632"/>
      <c r="AI1345" s="632"/>
      <c r="AJ1345" s="602"/>
    </row>
    <row r="1346" spans="2:36" hidden="1" x14ac:dyDescent="0.25">
      <c r="B1346" s="602">
        <v>1338</v>
      </c>
      <c r="C1346" s="601" t="s">
        <v>7641</v>
      </c>
      <c r="D1346" s="600" t="s">
        <v>7531</v>
      </c>
      <c r="E1346" s="601" t="s">
        <v>7493</v>
      </c>
      <c r="F1346" s="641" t="s">
        <v>7644</v>
      </c>
      <c r="G1346" s="633"/>
      <c r="H1346" s="618"/>
      <c r="I1346" s="632"/>
      <c r="J1346" s="632"/>
      <c r="K1346" s="618"/>
      <c r="L1346" s="601"/>
      <c r="M1346" s="601"/>
      <c r="N1346" s="601"/>
      <c r="O1346" s="616"/>
      <c r="P1346" s="632"/>
      <c r="Q1346" s="632"/>
      <c r="R1346" s="632"/>
      <c r="S1346" s="632"/>
      <c r="T1346" s="632"/>
      <c r="U1346" s="632"/>
      <c r="V1346" s="632"/>
      <c r="W1346" s="632"/>
      <c r="X1346" s="632"/>
      <c r="Y1346" s="632"/>
      <c r="Z1346" s="632"/>
      <c r="AA1346" s="632"/>
      <c r="AB1346" s="632"/>
      <c r="AC1346" s="632"/>
      <c r="AD1346" s="632"/>
      <c r="AE1346" s="632"/>
      <c r="AF1346" s="632"/>
      <c r="AG1346" s="632"/>
      <c r="AH1346" s="632"/>
      <c r="AI1346" s="632"/>
      <c r="AJ1346" s="602"/>
    </row>
    <row r="1347" spans="2:36" hidden="1" x14ac:dyDescent="0.25">
      <c r="B1347" s="602">
        <v>1339</v>
      </c>
      <c r="C1347" s="601" t="s">
        <v>7642</v>
      </c>
      <c r="D1347" s="600" t="s">
        <v>7532</v>
      </c>
      <c r="E1347" s="601" t="s">
        <v>7529</v>
      </c>
      <c r="F1347" s="641" t="s">
        <v>7644</v>
      </c>
      <c r="G1347" s="633"/>
      <c r="H1347" s="618"/>
      <c r="I1347" s="632"/>
      <c r="J1347" s="632"/>
      <c r="K1347" s="618"/>
      <c r="L1347" s="601"/>
      <c r="M1347" s="601"/>
      <c r="N1347" s="601"/>
      <c r="O1347" s="616"/>
      <c r="P1347" s="632"/>
      <c r="Q1347" s="632"/>
      <c r="R1347" s="632"/>
      <c r="S1347" s="632"/>
      <c r="T1347" s="632"/>
      <c r="U1347" s="632"/>
      <c r="V1347" s="632"/>
      <c r="W1347" s="632"/>
      <c r="X1347" s="632"/>
      <c r="Y1347" s="632"/>
      <c r="Z1347" s="632"/>
      <c r="AA1347" s="632"/>
      <c r="AB1347" s="632"/>
      <c r="AC1347" s="632"/>
      <c r="AD1347" s="632"/>
      <c r="AE1347" s="632"/>
      <c r="AF1347" s="632"/>
      <c r="AG1347" s="632"/>
      <c r="AH1347" s="632"/>
      <c r="AI1347" s="632"/>
      <c r="AJ1347" s="602"/>
    </row>
    <row r="1348" spans="2:36" hidden="1" x14ac:dyDescent="0.25">
      <c r="B1348" s="602">
        <v>1340</v>
      </c>
      <c r="C1348" s="601" t="s">
        <v>7643</v>
      </c>
      <c r="D1348" s="600" t="s">
        <v>7534</v>
      </c>
      <c r="E1348" s="601" t="s">
        <v>7533</v>
      </c>
      <c r="F1348" s="641" t="s">
        <v>7644</v>
      </c>
      <c r="G1348" s="633"/>
      <c r="H1348" s="618"/>
      <c r="I1348" s="632"/>
      <c r="J1348" s="632"/>
      <c r="K1348" s="618"/>
      <c r="L1348" s="601"/>
      <c r="M1348" s="601"/>
      <c r="N1348" s="601"/>
      <c r="O1348" s="616"/>
      <c r="P1348" s="632"/>
      <c r="Q1348" s="632"/>
      <c r="R1348" s="632"/>
      <c r="S1348" s="632"/>
      <c r="T1348" s="632"/>
      <c r="U1348" s="632"/>
      <c r="V1348" s="632"/>
      <c r="W1348" s="632"/>
      <c r="X1348" s="632"/>
      <c r="Y1348" s="632"/>
      <c r="Z1348" s="632"/>
      <c r="AA1348" s="632"/>
      <c r="AB1348" s="632"/>
      <c r="AC1348" s="632"/>
      <c r="AD1348" s="632"/>
      <c r="AE1348" s="632"/>
      <c r="AF1348" s="632"/>
      <c r="AG1348" s="632"/>
      <c r="AH1348" s="632"/>
      <c r="AI1348" s="632"/>
      <c r="AJ1348" s="602"/>
    </row>
    <row r="1349" spans="2:36" ht="30" hidden="1" x14ac:dyDescent="0.25">
      <c r="B1349" s="602">
        <v>1341</v>
      </c>
      <c r="C1349" s="603" t="s">
        <v>7536</v>
      </c>
      <c r="D1349" s="600" t="s">
        <v>7537</v>
      </c>
      <c r="E1349" s="601" t="s">
        <v>7535</v>
      </c>
      <c r="F1349" s="641" t="s">
        <v>7644</v>
      </c>
      <c r="G1349" s="633"/>
      <c r="H1349" s="618"/>
      <c r="I1349" s="632"/>
      <c r="J1349" s="632"/>
      <c r="K1349" s="618"/>
      <c r="L1349" s="601"/>
      <c r="M1349" s="601"/>
      <c r="N1349" s="601"/>
      <c r="O1349" s="616"/>
      <c r="P1349" s="632"/>
      <c r="Q1349" s="632"/>
      <c r="R1349" s="632"/>
      <c r="S1349" s="632"/>
      <c r="T1349" s="632"/>
      <c r="U1349" s="632"/>
      <c r="V1349" s="632"/>
      <c r="W1349" s="632"/>
      <c r="X1349" s="632"/>
      <c r="Y1349" s="632"/>
      <c r="Z1349" s="632"/>
      <c r="AA1349" s="632"/>
      <c r="AB1349" s="632"/>
      <c r="AC1349" s="632"/>
      <c r="AD1349" s="632"/>
      <c r="AE1349" s="632"/>
      <c r="AF1349" s="632"/>
      <c r="AG1349" s="632"/>
      <c r="AH1349" s="632"/>
      <c r="AI1349" s="632"/>
      <c r="AJ1349" s="602"/>
    </row>
  </sheetData>
  <autoFilter ref="B4:E1349">
    <filterColumn colId="1">
      <filters>
        <filter val="г. СП., ул. Вознесенская, 107"/>
      </filters>
    </filterColumn>
  </autoFilter>
  <customSheetViews>
    <customSheetView guid="{EBBD5757-E7AD-4688-ABF4-2AE9E930BC4B}" filter="1" showAutoFilter="1" hiddenColumns="1">
      <selection activeCell="D1369" sqref="D1369"/>
      <pageMargins left="0.7" right="0.7" top="0.75" bottom="0.75" header="0.3" footer="0.3"/>
      <autoFilter ref="B4:E1349">
        <filterColumn colId="1">
          <filters>
            <filter val="г. СП., ул. Вознесенская, 107"/>
          </filters>
        </filterColumn>
      </autoFilter>
    </customSheetView>
    <customSheetView guid="{60861627-6CD5-4083-8CA7-D44B15F4A9CE}" filter="1" showAutoFilter="1" hiddenColumns="1">
      <selection activeCell="D1369" sqref="D1369"/>
      <pageMargins left="0.7" right="0.7" top="0.75" bottom="0.75" header="0.3" footer="0.3"/>
      <autoFilter ref="B4:E1349">
        <filterColumn colId="1">
          <filters>
            <filter val="г. СП., ул. Вознесенская, 107"/>
          </filters>
        </filterColumn>
      </autoFilter>
    </customSheetView>
  </customSheetViews>
  <mergeCells count="44">
    <mergeCell ref="AH4:AH7"/>
    <mergeCell ref="AI4:AI7"/>
    <mergeCell ref="AJ4:AJ7"/>
    <mergeCell ref="O5:O7"/>
    <mergeCell ref="P5:S5"/>
    <mergeCell ref="T5:Y5"/>
    <mergeCell ref="AA5:AB5"/>
    <mergeCell ref="AC5:AD5"/>
    <mergeCell ref="AE5:AF5"/>
    <mergeCell ref="P6:P7"/>
    <mergeCell ref="AE4:AF4"/>
    <mergeCell ref="AF6:AF7"/>
    <mergeCell ref="U6:U7"/>
    <mergeCell ref="V6:V7"/>
    <mergeCell ref="W6:W7"/>
    <mergeCell ref="X6:X7"/>
    <mergeCell ref="M4:M7"/>
    <mergeCell ref="N4:N7"/>
    <mergeCell ref="O4:Y4"/>
    <mergeCell ref="AA4:AB4"/>
    <mergeCell ref="AE6:AE7"/>
    <mergeCell ref="AC4:AD4"/>
    <mergeCell ref="Q6:Q7"/>
    <mergeCell ref="R6:R7"/>
    <mergeCell ref="S6:S7"/>
    <mergeCell ref="T6:T7"/>
    <mergeCell ref="Y6:Y7"/>
    <mergeCell ref="Z6:Z7"/>
    <mergeCell ref="AA6:AA7"/>
    <mergeCell ref="AB6:AB7"/>
    <mergeCell ref="AC6:AC7"/>
    <mergeCell ref="AD6:AD7"/>
    <mergeCell ref="L4:L7"/>
    <mergeCell ref="B2:D2"/>
    <mergeCell ref="B4:B7"/>
    <mergeCell ref="C4:C7"/>
    <mergeCell ref="D4:D7"/>
    <mergeCell ref="E4:E7"/>
    <mergeCell ref="F4:F7"/>
    <mergeCell ref="G4:G7"/>
    <mergeCell ref="H4:H7"/>
    <mergeCell ref="I4:I7"/>
    <mergeCell ref="J4:J7"/>
    <mergeCell ref="K4:K7"/>
  </mergeCells>
  <conditionalFormatting sqref="C335">
    <cfRule type="duplicateValues" dxfId="238" priority="12"/>
  </conditionalFormatting>
  <conditionalFormatting sqref="C335">
    <cfRule type="duplicateValues" dxfId="237" priority="13"/>
  </conditionalFormatting>
  <conditionalFormatting sqref="C9:C349 C591:C593">
    <cfRule type="duplicateValues" dxfId="236" priority="11"/>
  </conditionalFormatting>
  <conditionalFormatting sqref="E1282">
    <cfRule type="duplicateValues" dxfId="235" priority="10"/>
  </conditionalFormatting>
  <conditionalFormatting sqref="E1282">
    <cfRule type="duplicateValues" dxfId="234" priority="9"/>
  </conditionalFormatting>
  <conditionalFormatting sqref="E1287">
    <cfRule type="duplicateValues" dxfId="233" priority="8"/>
  </conditionalFormatting>
  <conditionalFormatting sqref="E1287">
    <cfRule type="duplicateValues" dxfId="232" priority="7"/>
  </conditionalFormatting>
  <conditionalFormatting sqref="E1283">
    <cfRule type="duplicateValues" dxfId="231" priority="6"/>
  </conditionalFormatting>
  <conditionalFormatting sqref="E1283">
    <cfRule type="duplicateValues" dxfId="230" priority="5"/>
  </conditionalFormatting>
  <conditionalFormatting sqref="E1285">
    <cfRule type="duplicateValues" dxfId="229" priority="4"/>
  </conditionalFormatting>
  <conditionalFormatting sqref="E1285">
    <cfRule type="duplicateValues" dxfId="228" priority="3"/>
  </conditionalFormatting>
  <conditionalFormatting sqref="E1286">
    <cfRule type="duplicateValues" dxfId="227" priority="2"/>
  </conditionalFormatting>
  <conditionalFormatting sqref="E1286">
    <cfRule type="duplicateValues" dxfId="226" priority="1"/>
  </conditionalFormatting>
  <conditionalFormatting sqref="AJ335 D335">
    <cfRule type="duplicateValues" dxfId="225" priority="14"/>
  </conditionalFormatting>
  <conditionalFormatting sqref="AJ403 D403">
    <cfRule type="duplicateValues" dxfId="224" priority="15"/>
  </conditionalFormatting>
  <conditionalFormatting sqref="AJ404 D404">
    <cfRule type="duplicateValues" dxfId="223" priority="16"/>
  </conditionalFormatting>
  <conditionalFormatting sqref="AJ405 D405">
    <cfRule type="duplicateValues" dxfId="222" priority="17"/>
  </conditionalFormatting>
  <conditionalFormatting sqref="AJ406 D406">
    <cfRule type="duplicateValues" dxfId="221" priority="18"/>
  </conditionalFormatting>
  <conditionalFormatting sqref="AJ407 D407">
    <cfRule type="duplicateValues" dxfId="220" priority="19"/>
  </conditionalFormatting>
  <conditionalFormatting sqref="AJ408 D408">
    <cfRule type="duplicateValues" dxfId="219" priority="20"/>
  </conditionalFormatting>
  <conditionalFormatting sqref="AJ409:AJ411 D409:D411">
    <cfRule type="duplicateValues" dxfId="218" priority="21"/>
  </conditionalFormatting>
  <conditionalFormatting sqref="AJ424 D424">
    <cfRule type="duplicateValues" dxfId="217" priority="22"/>
  </conditionalFormatting>
  <conditionalFormatting sqref="AJ423 D423">
    <cfRule type="duplicateValues" dxfId="216" priority="23"/>
  </conditionalFormatting>
  <conditionalFormatting sqref="AJ422 D422">
    <cfRule type="duplicateValues" dxfId="215" priority="24"/>
  </conditionalFormatting>
  <conditionalFormatting sqref="AJ413 D413">
    <cfRule type="duplicateValues" dxfId="214" priority="25"/>
  </conditionalFormatting>
  <conditionalFormatting sqref="AJ425 D425">
    <cfRule type="duplicateValues" dxfId="213" priority="26"/>
  </conditionalFormatting>
  <conditionalFormatting sqref="AJ421 D421">
    <cfRule type="duplicateValues" dxfId="212" priority="27"/>
  </conditionalFormatting>
  <conditionalFormatting sqref="AJ420 D420">
    <cfRule type="duplicateValues" dxfId="211" priority="28"/>
  </conditionalFormatting>
  <conditionalFormatting sqref="AJ415 D415">
    <cfRule type="duplicateValues" dxfId="210" priority="29"/>
  </conditionalFormatting>
  <conditionalFormatting sqref="AJ416 D416">
    <cfRule type="duplicateValues" dxfId="209" priority="30"/>
  </conditionalFormatting>
  <conditionalFormatting sqref="AJ426 D426">
    <cfRule type="duplicateValues" dxfId="208" priority="31"/>
  </conditionalFormatting>
  <conditionalFormatting sqref="AJ429 D429">
    <cfRule type="duplicateValues" dxfId="207" priority="32"/>
  </conditionalFormatting>
  <conditionalFormatting sqref="AJ430 D430">
    <cfRule type="duplicateValues" dxfId="206" priority="33"/>
  </conditionalFormatting>
  <conditionalFormatting sqref="AJ455 D455">
    <cfRule type="duplicateValues" dxfId="205" priority="34"/>
  </conditionalFormatting>
  <conditionalFormatting sqref="AJ456 D456">
    <cfRule type="duplicateValues" dxfId="204" priority="35"/>
  </conditionalFormatting>
  <conditionalFormatting sqref="AJ459 D459">
    <cfRule type="duplicateValues" dxfId="203" priority="36"/>
  </conditionalFormatting>
  <conditionalFormatting sqref="AJ458 D458">
    <cfRule type="duplicateValues" dxfId="202" priority="37"/>
  </conditionalFormatting>
  <conditionalFormatting sqref="AJ460 D460">
    <cfRule type="duplicateValues" dxfId="201" priority="38"/>
  </conditionalFormatting>
  <conditionalFormatting sqref="AJ462 D462">
    <cfRule type="duplicateValues" dxfId="200" priority="39"/>
  </conditionalFormatting>
  <conditionalFormatting sqref="AJ461 D461">
    <cfRule type="duplicateValues" dxfId="199" priority="40"/>
  </conditionalFormatting>
  <conditionalFormatting sqref="AJ463 D463">
    <cfRule type="duplicateValues" dxfId="198" priority="41"/>
  </conditionalFormatting>
  <conditionalFormatting sqref="AJ467 D467">
    <cfRule type="duplicateValues" dxfId="197" priority="42"/>
  </conditionalFormatting>
  <conditionalFormatting sqref="AJ469 D469">
    <cfRule type="duplicateValues" dxfId="196" priority="43"/>
  </conditionalFormatting>
  <conditionalFormatting sqref="AJ472 D472">
    <cfRule type="duplicateValues" dxfId="195" priority="44"/>
  </conditionalFormatting>
  <conditionalFormatting sqref="AJ473 D473">
    <cfRule type="duplicateValues" dxfId="194" priority="45"/>
  </conditionalFormatting>
  <conditionalFormatting sqref="AJ474 D474">
    <cfRule type="duplicateValues" dxfId="193" priority="46"/>
  </conditionalFormatting>
  <conditionalFormatting sqref="AJ477 D477">
    <cfRule type="duplicateValues" dxfId="192" priority="47"/>
  </conditionalFormatting>
  <conditionalFormatting sqref="AJ478 D478">
    <cfRule type="duplicateValues" dxfId="191" priority="48"/>
  </conditionalFormatting>
  <conditionalFormatting sqref="AJ479 D479">
    <cfRule type="duplicateValues" dxfId="190" priority="49"/>
  </conditionalFormatting>
  <conditionalFormatting sqref="AJ480 D480">
    <cfRule type="duplicateValues" dxfId="189" priority="50"/>
  </conditionalFormatting>
  <conditionalFormatting sqref="AJ557 D557">
    <cfRule type="duplicateValues" dxfId="188" priority="51"/>
  </conditionalFormatting>
  <conditionalFormatting sqref="AJ558 D558">
    <cfRule type="duplicateValues" dxfId="187" priority="52"/>
  </conditionalFormatting>
  <conditionalFormatting sqref="AJ559 D559">
    <cfRule type="duplicateValues" dxfId="186" priority="53"/>
  </conditionalFormatting>
  <conditionalFormatting sqref="AJ560 D560">
    <cfRule type="duplicateValues" dxfId="185" priority="54"/>
  </conditionalFormatting>
  <conditionalFormatting sqref="AJ561 D561">
    <cfRule type="duplicateValues" dxfId="184" priority="55"/>
  </conditionalFormatting>
  <conditionalFormatting sqref="AJ562 D562">
    <cfRule type="duplicateValues" dxfId="183" priority="56"/>
  </conditionalFormatting>
  <conditionalFormatting sqref="AJ563 D563">
    <cfRule type="duplicateValues" dxfId="182" priority="57"/>
  </conditionalFormatting>
  <conditionalFormatting sqref="AJ565 D565">
    <cfRule type="duplicateValues" dxfId="181" priority="58"/>
  </conditionalFormatting>
  <conditionalFormatting sqref="AJ566 D566">
    <cfRule type="duplicateValues" dxfId="180" priority="59"/>
  </conditionalFormatting>
  <conditionalFormatting sqref="AJ570 D570">
    <cfRule type="duplicateValues" dxfId="179" priority="60"/>
  </conditionalFormatting>
  <conditionalFormatting sqref="AJ571:AJ572 D571:D572">
    <cfRule type="duplicateValues" dxfId="178" priority="61"/>
  </conditionalFormatting>
  <conditionalFormatting sqref="AJ573 D573">
    <cfRule type="duplicateValues" dxfId="177" priority="62"/>
  </conditionalFormatting>
  <conditionalFormatting sqref="AJ575 D575">
    <cfRule type="duplicateValues" dxfId="176" priority="63"/>
  </conditionalFormatting>
  <conditionalFormatting sqref="AJ428 D428">
    <cfRule type="duplicateValues" dxfId="175" priority="64"/>
  </conditionalFormatting>
  <conditionalFormatting sqref="AJ427 D427">
    <cfRule type="duplicateValues" dxfId="174" priority="65"/>
  </conditionalFormatting>
  <conditionalFormatting sqref="AJ419 D419">
    <cfRule type="duplicateValues" dxfId="173" priority="66"/>
  </conditionalFormatting>
  <conditionalFormatting sqref="AJ417:AJ418 D417:D418">
    <cfRule type="duplicateValues" dxfId="172" priority="67"/>
  </conditionalFormatting>
  <conditionalFormatting sqref="AJ464 D464">
    <cfRule type="duplicateValues" dxfId="171" priority="68"/>
  </conditionalFormatting>
  <conditionalFormatting sqref="AJ483 D483">
    <cfRule type="duplicateValues" dxfId="170" priority="69"/>
  </conditionalFormatting>
  <conditionalFormatting sqref="AJ484 D484">
    <cfRule type="duplicateValues" dxfId="169" priority="70"/>
  </conditionalFormatting>
  <conditionalFormatting sqref="AJ486 D486">
    <cfRule type="duplicateValues" dxfId="168" priority="71"/>
  </conditionalFormatting>
  <conditionalFormatting sqref="AJ487 D487">
    <cfRule type="duplicateValues" dxfId="167" priority="72"/>
  </conditionalFormatting>
  <conditionalFormatting sqref="AJ431 D431">
    <cfRule type="duplicateValues" dxfId="166" priority="73"/>
  </conditionalFormatting>
  <conditionalFormatting sqref="AJ476 D476">
    <cfRule type="duplicateValues" dxfId="165" priority="74"/>
  </conditionalFormatting>
  <conditionalFormatting sqref="AJ475 D475">
    <cfRule type="duplicateValues" dxfId="164" priority="75"/>
  </conditionalFormatting>
  <conditionalFormatting sqref="AJ481 D481">
    <cfRule type="duplicateValues" dxfId="163" priority="76"/>
  </conditionalFormatting>
  <conditionalFormatting sqref="AJ432 D432">
    <cfRule type="duplicateValues" dxfId="162" priority="77"/>
  </conditionalFormatting>
  <conditionalFormatting sqref="AJ433 D433">
    <cfRule type="duplicateValues" dxfId="161" priority="78"/>
  </conditionalFormatting>
  <conditionalFormatting sqref="AJ450 D450">
    <cfRule type="duplicateValues" dxfId="160" priority="79"/>
  </conditionalFormatting>
  <conditionalFormatting sqref="AJ434 D434">
    <cfRule type="duplicateValues" dxfId="159" priority="80"/>
  </conditionalFormatting>
  <conditionalFormatting sqref="AJ554 D554">
    <cfRule type="duplicateValues" dxfId="158" priority="81"/>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filterMode="1">
    <pageSetUpPr fitToPage="1"/>
  </sheetPr>
  <dimension ref="A2:GC1637"/>
  <sheetViews>
    <sheetView zoomScale="80" zoomScaleNormal="80" zoomScaleSheetLayoutView="75" workbookViewId="0">
      <pane ySplit="206" topLeftCell="A207" activePane="bottomLeft" state="frozen"/>
      <selection pane="bottomLeft" activeCell="H207" sqref="H207"/>
    </sheetView>
  </sheetViews>
  <sheetFormatPr defaultRowHeight="15" x14ac:dyDescent="0.25"/>
  <cols>
    <col min="1" max="1" width="14" customWidth="1"/>
    <col min="2" max="2" width="11.5703125" style="464" customWidth="1"/>
    <col min="3" max="3" width="26.5703125" style="464" customWidth="1"/>
    <col min="4" max="4" width="72.5703125" style="463" customWidth="1"/>
    <col min="5" max="5" width="40.7109375" style="464" customWidth="1"/>
    <col min="6" max="6" width="58.28515625" style="574" customWidth="1"/>
    <col min="7" max="7" width="11.42578125" style="463" customWidth="1"/>
    <col min="8" max="8" width="15" style="574" customWidth="1"/>
    <col min="9" max="9" width="16.140625" style="486" customWidth="1"/>
    <col min="10" max="11" width="13.7109375" style="463" customWidth="1"/>
    <col min="12" max="12" width="48.140625" style="464" customWidth="1"/>
    <col min="13" max="13" width="10.7109375" style="483" customWidth="1"/>
    <col min="14" max="23" width="10.7109375" style="463" customWidth="1"/>
    <col min="24" max="24" width="17.5703125" customWidth="1"/>
    <col min="25" max="25" width="22.5703125" customWidth="1"/>
    <col min="27" max="185" width="9.140625" style="418"/>
  </cols>
  <sheetData>
    <row r="2" spans="2:23" x14ac:dyDescent="0.25">
      <c r="B2" s="1294" t="s">
        <v>1523</v>
      </c>
      <c r="C2" s="1295"/>
      <c r="D2" s="1295"/>
      <c r="E2" s="1296"/>
      <c r="L2" s="599"/>
    </row>
    <row r="3" spans="2:23" x14ac:dyDescent="0.25">
      <c r="E3" s="465"/>
      <c r="F3" s="575"/>
      <c r="G3" s="466"/>
      <c r="H3" s="575"/>
      <c r="I3" s="487"/>
      <c r="J3" s="466"/>
      <c r="K3" s="466"/>
      <c r="L3" s="465"/>
      <c r="M3" s="484"/>
      <c r="N3" s="466"/>
      <c r="O3" s="466"/>
      <c r="P3" s="466"/>
      <c r="Q3" s="466"/>
      <c r="R3" s="466"/>
      <c r="S3" s="466"/>
      <c r="T3" s="466"/>
      <c r="U3" s="466"/>
      <c r="V3" s="466"/>
      <c r="W3" s="466"/>
    </row>
    <row r="4" spans="2:23" ht="15" customHeight="1" x14ac:dyDescent="0.25">
      <c r="B4" s="1104" t="s">
        <v>0</v>
      </c>
      <c r="C4" s="1104" t="s">
        <v>8227</v>
      </c>
      <c r="D4" s="1104" t="s">
        <v>8226</v>
      </c>
      <c r="E4" s="1104" t="s">
        <v>2</v>
      </c>
      <c r="F4" s="1094" t="s">
        <v>4</v>
      </c>
      <c r="G4" s="1094" t="s">
        <v>7645</v>
      </c>
      <c r="H4" s="1094" t="s">
        <v>9040</v>
      </c>
      <c r="I4" s="1110" t="s">
        <v>151</v>
      </c>
      <c r="J4" s="1104" t="s">
        <v>748</v>
      </c>
      <c r="K4" s="1104" t="s">
        <v>8811</v>
      </c>
      <c r="L4" s="1104" t="s">
        <v>2735</v>
      </c>
      <c r="M4" s="1097" t="s">
        <v>593</v>
      </c>
      <c r="N4" s="1097"/>
      <c r="O4" s="1097"/>
      <c r="P4" s="1097"/>
      <c r="Q4" s="1097"/>
      <c r="R4" s="1097"/>
      <c r="S4" s="1097"/>
      <c r="T4" s="1097"/>
      <c r="U4" s="1097"/>
      <c r="V4" s="1097"/>
      <c r="W4" s="1097"/>
    </row>
    <row r="5" spans="2:23" hidden="1" x14ac:dyDescent="0.25">
      <c r="B5" s="1105"/>
      <c r="C5" s="1105"/>
      <c r="D5" s="1105"/>
      <c r="E5" s="1105"/>
      <c r="F5" s="1095"/>
      <c r="G5" s="1095"/>
      <c r="H5" s="1095"/>
      <c r="I5" s="1111"/>
      <c r="J5" s="1105"/>
      <c r="K5" s="1105"/>
      <c r="L5" s="1105"/>
      <c r="M5" s="1100" t="s">
        <v>594</v>
      </c>
      <c r="N5" s="1089" t="s">
        <v>595</v>
      </c>
      <c r="O5" s="1089"/>
      <c r="P5" s="1089"/>
      <c r="Q5" s="1089"/>
      <c r="R5" s="1097" t="s">
        <v>596</v>
      </c>
      <c r="S5" s="1097"/>
      <c r="T5" s="1097"/>
      <c r="U5" s="1097"/>
      <c r="V5" s="1097"/>
      <c r="W5" s="1097"/>
    </row>
    <row r="6" spans="2:23" hidden="1" x14ac:dyDescent="0.25">
      <c r="B6" s="1105"/>
      <c r="C6" s="1105"/>
      <c r="D6" s="1105"/>
      <c r="E6" s="1105"/>
      <c r="F6" s="1095"/>
      <c r="G6" s="1095"/>
      <c r="H6" s="1095"/>
      <c r="I6" s="1111"/>
      <c r="J6" s="1105"/>
      <c r="K6" s="1105"/>
      <c r="L6" s="1105"/>
      <c r="M6" s="1100"/>
      <c r="N6" s="1089" t="s">
        <v>8</v>
      </c>
      <c r="O6" s="1089" t="s">
        <v>597</v>
      </c>
      <c r="P6" s="1089" t="s">
        <v>1062</v>
      </c>
      <c r="Q6" s="1300" t="s">
        <v>1524</v>
      </c>
      <c r="R6" s="1088" t="s">
        <v>598</v>
      </c>
      <c r="S6" s="1088" t="s">
        <v>599</v>
      </c>
      <c r="T6" s="1088" t="s">
        <v>600</v>
      </c>
      <c r="U6" s="1088" t="s">
        <v>1063</v>
      </c>
      <c r="V6" s="1088" t="s">
        <v>601</v>
      </c>
      <c r="W6" s="1301" t="s">
        <v>661</v>
      </c>
    </row>
    <row r="7" spans="2:23" ht="48" hidden="1" customHeight="1" x14ac:dyDescent="0.25">
      <c r="B7" s="1106"/>
      <c r="C7" s="1106"/>
      <c r="D7" s="1106"/>
      <c r="E7" s="1106"/>
      <c r="F7" s="1096"/>
      <c r="G7" s="1096"/>
      <c r="H7" s="1096"/>
      <c r="I7" s="1112"/>
      <c r="J7" s="1106"/>
      <c r="K7" s="1106"/>
      <c r="L7" s="1106"/>
      <c r="M7" s="1100"/>
      <c r="N7" s="1089"/>
      <c r="O7" s="1089"/>
      <c r="P7" s="1089"/>
      <c r="Q7" s="1300"/>
      <c r="R7" s="1088"/>
      <c r="S7" s="1088"/>
      <c r="T7" s="1088"/>
      <c r="U7" s="1088"/>
      <c r="V7" s="1088"/>
      <c r="W7" s="1301"/>
    </row>
    <row r="8" spans="2:23" ht="16.5" hidden="1" customHeight="1" x14ac:dyDescent="0.25">
      <c r="B8" s="748"/>
      <c r="C8" s="748"/>
      <c r="D8" s="748">
        <v>1</v>
      </c>
      <c r="E8" s="748">
        <v>2</v>
      </c>
      <c r="F8" s="745">
        <v>3</v>
      </c>
      <c r="G8" s="748">
        <v>4</v>
      </c>
      <c r="H8" s="745">
        <v>5</v>
      </c>
      <c r="I8" s="748">
        <v>6</v>
      </c>
      <c r="J8" s="748">
        <v>7</v>
      </c>
      <c r="K8" s="748"/>
      <c r="L8" s="748">
        <v>8</v>
      </c>
      <c r="M8" s="748">
        <v>9</v>
      </c>
      <c r="N8" s="748">
        <v>10</v>
      </c>
      <c r="O8" s="748">
        <v>11</v>
      </c>
      <c r="P8" s="748">
        <v>12</v>
      </c>
      <c r="Q8" s="748">
        <v>13</v>
      </c>
      <c r="R8" s="748">
        <v>14</v>
      </c>
      <c r="S8" s="748">
        <v>15</v>
      </c>
      <c r="T8" s="748">
        <v>16</v>
      </c>
      <c r="U8" s="748">
        <v>17</v>
      </c>
      <c r="V8" s="748">
        <v>18</v>
      </c>
      <c r="W8" s="748">
        <v>19</v>
      </c>
    </row>
    <row r="9" spans="2:23" ht="50.25" hidden="1" customHeight="1" x14ac:dyDescent="0.25">
      <c r="B9" s="1304">
        <v>1</v>
      </c>
      <c r="C9" s="1306" t="s">
        <v>8305</v>
      </c>
      <c r="D9" s="1307" t="s">
        <v>8306</v>
      </c>
      <c r="E9" s="1309" t="s">
        <v>874</v>
      </c>
      <c r="F9" s="605" t="s">
        <v>1022</v>
      </c>
      <c r="G9" s="746" t="s">
        <v>1104</v>
      </c>
      <c r="H9" s="71">
        <v>31.763330000000003</v>
      </c>
      <c r="I9" s="1309"/>
      <c r="J9" s="1309" t="s">
        <v>214</v>
      </c>
      <c r="K9" s="1314" t="s">
        <v>8952</v>
      </c>
      <c r="L9" s="1315" t="s">
        <v>7738</v>
      </c>
      <c r="M9" s="746">
        <v>5.3</v>
      </c>
      <c r="N9" s="746">
        <v>1</v>
      </c>
      <c r="O9" s="746">
        <v>2</v>
      </c>
      <c r="P9" s="746"/>
      <c r="Q9" s="746"/>
      <c r="R9" s="746">
        <v>1</v>
      </c>
      <c r="S9" s="746">
        <v>1</v>
      </c>
      <c r="T9" s="746">
        <v>1</v>
      </c>
      <c r="U9" s="746">
        <v>1</v>
      </c>
      <c r="V9" s="746"/>
      <c r="W9" s="746" t="s">
        <v>1695</v>
      </c>
    </row>
    <row r="10" spans="2:23" ht="18" hidden="1" customHeight="1" x14ac:dyDescent="0.25">
      <c r="B10" s="1305"/>
      <c r="C10" s="1306"/>
      <c r="D10" s="1308"/>
      <c r="E10" s="1310"/>
      <c r="F10" s="664" t="s">
        <v>2276</v>
      </c>
      <c r="G10" s="654" t="s">
        <v>7644</v>
      </c>
      <c r="H10" s="605">
        <v>0.81</v>
      </c>
      <c r="I10" s="1310"/>
      <c r="J10" s="1310"/>
      <c r="K10" s="1314"/>
      <c r="L10" s="1315"/>
      <c r="M10" s="746"/>
      <c r="N10" s="746"/>
      <c r="O10" s="746"/>
      <c r="P10" s="746"/>
      <c r="Q10" s="746"/>
      <c r="R10" s="746"/>
      <c r="S10" s="746"/>
      <c r="T10" s="746"/>
      <c r="U10" s="746"/>
      <c r="V10" s="746"/>
      <c r="W10" s="746"/>
    </row>
    <row r="11" spans="2:23" ht="50.25" hidden="1" customHeight="1" x14ac:dyDescent="0.25">
      <c r="B11" s="1304">
        <v>2</v>
      </c>
      <c r="C11" s="1306" t="s">
        <v>8305</v>
      </c>
      <c r="D11" s="1307" t="s">
        <v>8307</v>
      </c>
      <c r="E11" s="1309" t="s">
        <v>872</v>
      </c>
      <c r="F11" s="605" t="s">
        <v>1021</v>
      </c>
      <c r="G11" s="746" t="s">
        <v>1104</v>
      </c>
      <c r="H11" s="605"/>
      <c r="I11" s="1309"/>
      <c r="J11" s="1309" t="s">
        <v>214</v>
      </c>
      <c r="K11" s="1314" t="s">
        <v>8952</v>
      </c>
      <c r="L11" s="1311" t="s">
        <v>5429</v>
      </c>
      <c r="M11" s="746">
        <v>5.3</v>
      </c>
      <c r="N11" s="746">
        <v>2</v>
      </c>
      <c r="O11" s="746">
        <v>1</v>
      </c>
      <c r="P11" s="746"/>
      <c r="Q11" s="746"/>
      <c r="R11" s="746">
        <v>1</v>
      </c>
      <c r="S11" s="746">
        <v>0</v>
      </c>
      <c r="T11" s="746">
        <v>1</v>
      </c>
      <c r="U11" s="746">
        <v>1</v>
      </c>
      <c r="V11" s="746"/>
      <c r="W11" s="746" t="s">
        <v>663</v>
      </c>
    </row>
    <row r="12" spans="2:23" ht="15.75" hidden="1" customHeight="1" x14ac:dyDescent="0.25">
      <c r="B12" s="1305"/>
      <c r="C12" s="1306"/>
      <c r="D12" s="1308"/>
      <c r="E12" s="1310"/>
      <c r="F12" s="601" t="s">
        <v>6512</v>
      </c>
      <c r="G12" s="654" t="s">
        <v>3400</v>
      </c>
      <c r="H12" s="605">
        <v>4.0533400000000004</v>
      </c>
      <c r="I12" s="1310"/>
      <c r="J12" s="1310"/>
      <c r="K12" s="1314"/>
      <c r="L12" s="1311"/>
      <c r="M12" s="746"/>
      <c r="N12" s="746"/>
      <c r="O12" s="746"/>
      <c r="P12" s="746"/>
      <c r="Q12" s="746"/>
      <c r="R12" s="746"/>
      <c r="S12" s="746"/>
      <c r="T12" s="746"/>
      <c r="U12" s="746"/>
      <c r="V12" s="746"/>
      <c r="W12" s="746"/>
    </row>
    <row r="13" spans="2:23" ht="50.25" hidden="1" customHeight="1" x14ac:dyDescent="0.25">
      <c r="B13" s="602">
        <v>3</v>
      </c>
      <c r="C13" s="738" t="s">
        <v>8305</v>
      </c>
      <c r="D13" s="655" t="s">
        <v>8308</v>
      </c>
      <c r="E13" s="746" t="s">
        <v>2551</v>
      </c>
      <c r="F13" s="605" t="s">
        <v>1055</v>
      </c>
      <c r="G13" s="746" t="s">
        <v>1105</v>
      </c>
      <c r="H13" s="605"/>
      <c r="I13" s="746" t="s">
        <v>813</v>
      </c>
      <c r="J13" s="746" t="s">
        <v>214</v>
      </c>
      <c r="K13" s="736" t="s">
        <v>8952</v>
      </c>
      <c r="L13" s="739" t="s">
        <v>7739</v>
      </c>
      <c r="M13" s="746">
        <v>33</v>
      </c>
      <c r="N13" s="746">
        <v>4</v>
      </c>
      <c r="O13" s="746">
        <v>1</v>
      </c>
      <c r="P13" s="746"/>
      <c r="Q13" s="746"/>
      <c r="R13" s="746">
        <v>1</v>
      </c>
      <c r="S13" s="746">
        <v>1</v>
      </c>
      <c r="T13" s="746">
        <v>1</v>
      </c>
      <c r="U13" s="746">
        <v>1</v>
      </c>
      <c r="V13" s="746"/>
      <c r="W13" s="746" t="s">
        <v>663</v>
      </c>
    </row>
    <row r="14" spans="2:23" ht="33.75" hidden="1" customHeight="1" x14ac:dyDescent="0.25">
      <c r="B14" s="1304">
        <v>4</v>
      </c>
      <c r="C14" s="1306" t="s">
        <v>8305</v>
      </c>
      <c r="D14" s="1317" t="s">
        <v>8309</v>
      </c>
      <c r="E14" s="1309" t="s">
        <v>889</v>
      </c>
      <c r="F14" s="605" t="s">
        <v>1038</v>
      </c>
      <c r="G14" s="746" t="s">
        <v>1104</v>
      </c>
      <c r="H14" s="71">
        <v>154.68790000000001</v>
      </c>
      <c r="I14" s="746"/>
      <c r="J14" s="1309" t="s">
        <v>214</v>
      </c>
      <c r="K14" s="1314" t="s">
        <v>8952</v>
      </c>
      <c r="L14" s="1311" t="s">
        <v>7741</v>
      </c>
      <c r="M14" s="746">
        <v>25</v>
      </c>
      <c r="N14" s="746">
        <v>0</v>
      </c>
      <c r="O14" s="746">
        <v>1</v>
      </c>
      <c r="P14" s="746"/>
      <c r="Q14" s="746">
        <v>1</v>
      </c>
      <c r="R14" s="746">
        <v>1</v>
      </c>
      <c r="S14" s="746">
        <v>0</v>
      </c>
      <c r="T14" s="746">
        <v>1</v>
      </c>
      <c r="U14" s="746">
        <v>1</v>
      </c>
      <c r="V14" s="746"/>
      <c r="W14" s="746" t="s">
        <v>663</v>
      </c>
    </row>
    <row r="15" spans="2:23" ht="33.75" hidden="1" customHeight="1" x14ac:dyDescent="0.25">
      <c r="B15" s="1316"/>
      <c r="C15" s="1306"/>
      <c r="D15" s="1318"/>
      <c r="E15" s="1320"/>
      <c r="F15" s="697" t="s">
        <v>7740</v>
      </c>
      <c r="G15" s="661" t="s">
        <v>7646</v>
      </c>
      <c r="H15" s="418">
        <v>1.3374999999999999</v>
      </c>
      <c r="I15" s="746"/>
      <c r="J15" s="1320"/>
      <c r="K15" s="1314"/>
      <c r="L15" s="1311"/>
      <c r="M15" s="746"/>
      <c r="N15" s="746"/>
      <c r="O15" s="746"/>
      <c r="P15" s="746"/>
      <c r="Q15" s="746"/>
      <c r="R15" s="746"/>
      <c r="S15" s="746"/>
      <c r="T15" s="746"/>
      <c r="U15" s="746"/>
      <c r="V15" s="746"/>
      <c r="W15" s="746"/>
    </row>
    <row r="16" spans="2:23" ht="33.75" hidden="1" customHeight="1" x14ac:dyDescent="0.25">
      <c r="B16" s="1305"/>
      <c r="C16" s="1306"/>
      <c r="D16" s="1319"/>
      <c r="E16" s="1310"/>
      <c r="F16" s="638" t="s">
        <v>2277</v>
      </c>
      <c r="G16" s="654" t="s">
        <v>7644</v>
      </c>
      <c r="H16" s="605">
        <v>10.430999999999999</v>
      </c>
      <c r="I16" s="746"/>
      <c r="J16" s="1310"/>
      <c r="K16" s="1314"/>
      <c r="L16" s="1311"/>
      <c r="M16" s="746"/>
      <c r="N16" s="746"/>
      <c r="O16" s="746"/>
      <c r="P16" s="746"/>
      <c r="Q16" s="746"/>
      <c r="R16" s="746"/>
      <c r="S16" s="746"/>
      <c r="T16" s="746"/>
      <c r="U16" s="746"/>
      <c r="V16" s="746"/>
      <c r="W16" s="746"/>
    </row>
    <row r="17" spans="2:23" ht="50.25" hidden="1" customHeight="1" x14ac:dyDescent="0.25">
      <c r="B17" s="1304">
        <v>5</v>
      </c>
      <c r="C17" s="1306" t="s">
        <v>8305</v>
      </c>
      <c r="D17" s="1312" t="s">
        <v>8310</v>
      </c>
      <c r="E17" s="1309" t="s">
        <v>2552</v>
      </c>
      <c r="F17" s="605" t="s">
        <v>2555</v>
      </c>
      <c r="G17" s="746" t="s">
        <v>1105</v>
      </c>
      <c r="H17" s="605"/>
      <c r="I17" s="1309" t="s">
        <v>813</v>
      </c>
      <c r="J17" s="1309" t="s">
        <v>214</v>
      </c>
      <c r="K17" s="1314" t="s">
        <v>8952</v>
      </c>
      <c r="L17" s="1315"/>
      <c r="M17" s="746">
        <v>25</v>
      </c>
      <c r="N17" s="746">
        <v>0</v>
      </c>
      <c r="O17" s="746">
        <v>0</v>
      </c>
      <c r="P17" s="746"/>
      <c r="Q17" s="746">
        <v>1</v>
      </c>
      <c r="R17" s="746">
        <v>1</v>
      </c>
      <c r="S17" s="746">
        <v>0</v>
      </c>
      <c r="T17" s="746">
        <v>1</v>
      </c>
      <c r="U17" s="746">
        <v>1</v>
      </c>
      <c r="V17" s="746"/>
      <c r="W17" s="746" t="s">
        <v>1695</v>
      </c>
    </row>
    <row r="18" spans="2:23" ht="50.25" hidden="1" customHeight="1" x14ac:dyDescent="0.25">
      <c r="B18" s="1305"/>
      <c r="C18" s="1306"/>
      <c r="D18" s="1313"/>
      <c r="E18" s="1310"/>
      <c r="F18" s="644" t="s">
        <v>7092</v>
      </c>
      <c r="G18" s="654" t="s">
        <v>7646</v>
      </c>
      <c r="H18" s="605"/>
      <c r="I18" s="1310"/>
      <c r="J18" s="1310"/>
      <c r="K18" s="1314"/>
      <c r="L18" s="1315"/>
      <c r="M18" s="746"/>
      <c r="N18" s="746"/>
      <c r="O18" s="746"/>
      <c r="P18" s="746"/>
      <c r="Q18" s="746"/>
      <c r="R18" s="746"/>
      <c r="S18" s="746"/>
      <c r="T18" s="746"/>
      <c r="U18" s="746"/>
      <c r="V18" s="746"/>
      <c r="W18" s="746"/>
    </row>
    <row r="19" spans="2:23" ht="50.25" hidden="1" customHeight="1" x14ac:dyDescent="0.25">
      <c r="B19" s="1304">
        <v>6</v>
      </c>
      <c r="C19" s="1306" t="s">
        <v>8305</v>
      </c>
      <c r="D19" s="1307" t="s">
        <v>8311</v>
      </c>
      <c r="E19" s="1309" t="s">
        <v>896</v>
      </c>
      <c r="F19" s="605" t="s">
        <v>2554</v>
      </c>
      <c r="G19" s="746" t="s">
        <v>1105</v>
      </c>
      <c r="H19" s="605"/>
      <c r="I19" s="1309" t="s">
        <v>813</v>
      </c>
      <c r="J19" s="1309" t="s">
        <v>214</v>
      </c>
      <c r="K19" s="1314" t="s">
        <v>8952</v>
      </c>
      <c r="L19" s="1311" t="s">
        <v>7742</v>
      </c>
      <c r="M19" s="746">
        <v>12.8</v>
      </c>
      <c r="N19" s="746">
        <v>3</v>
      </c>
      <c r="O19" s="746">
        <v>2</v>
      </c>
      <c r="P19" s="746"/>
      <c r="Q19" s="746"/>
      <c r="R19" s="746">
        <v>1</v>
      </c>
      <c r="S19" s="746">
        <v>0</v>
      </c>
      <c r="T19" s="746">
        <v>1</v>
      </c>
      <c r="U19" s="746">
        <v>1</v>
      </c>
      <c r="V19" s="746"/>
      <c r="W19" s="746" t="s">
        <v>663</v>
      </c>
    </row>
    <row r="20" spans="2:23" ht="50.25" hidden="1" customHeight="1" x14ac:dyDescent="0.25">
      <c r="B20" s="1305"/>
      <c r="C20" s="1306"/>
      <c r="D20" s="1308"/>
      <c r="E20" s="1310"/>
      <c r="F20" s="656" t="s">
        <v>7728</v>
      </c>
      <c r="G20" s="654" t="s">
        <v>7644</v>
      </c>
      <c r="H20" s="605">
        <v>2.36</v>
      </c>
      <c r="I20" s="1310"/>
      <c r="J20" s="1310"/>
      <c r="K20" s="1314"/>
      <c r="L20" s="1311"/>
      <c r="M20" s="746"/>
      <c r="N20" s="746"/>
      <c r="O20" s="746"/>
      <c r="P20" s="746"/>
      <c r="Q20" s="746"/>
      <c r="R20" s="746"/>
      <c r="S20" s="746"/>
      <c r="T20" s="746"/>
      <c r="U20" s="746"/>
      <c r="V20" s="746"/>
      <c r="W20" s="746"/>
    </row>
    <row r="21" spans="2:23" ht="46.5" hidden="1" customHeight="1" x14ac:dyDescent="0.25">
      <c r="B21" s="1304">
        <v>7</v>
      </c>
      <c r="C21" s="1306" t="s">
        <v>8305</v>
      </c>
      <c r="D21" s="1307" t="s">
        <v>8312</v>
      </c>
      <c r="E21" s="1309" t="s">
        <v>877</v>
      </c>
      <c r="F21" s="605" t="s">
        <v>1029</v>
      </c>
      <c r="G21" s="746" t="s">
        <v>1104</v>
      </c>
      <c r="H21" s="605"/>
      <c r="I21" s="746"/>
      <c r="J21" s="1309" t="s">
        <v>214</v>
      </c>
      <c r="K21" s="1314" t="s">
        <v>8952</v>
      </c>
      <c r="L21" s="1311" t="s">
        <v>5409</v>
      </c>
      <c r="M21" s="746">
        <v>19</v>
      </c>
      <c r="N21" s="746">
        <v>4</v>
      </c>
      <c r="O21" s="746">
        <v>1</v>
      </c>
      <c r="P21" s="746"/>
      <c r="Q21" s="746"/>
      <c r="R21" s="746">
        <v>1</v>
      </c>
      <c r="S21" s="746">
        <v>1</v>
      </c>
      <c r="T21" s="746">
        <v>1</v>
      </c>
      <c r="U21" s="746">
        <v>1</v>
      </c>
      <c r="V21" s="746"/>
      <c r="W21" s="746" t="s">
        <v>663</v>
      </c>
    </row>
    <row r="22" spans="2:23" ht="29.25" hidden="1" customHeight="1" x14ac:dyDescent="0.25">
      <c r="B22" s="1316"/>
      <c r="C22" s="1306"/>
      <c r="D22" s="1325"/>
      <c r="E22" s="1320"/>
      <c r="F22" s="697" t="s">
        <v>7743</v>
      </c>
      <c r="G22" s="661" t="s">
        <v>7737</v>
      </c>
      <c r="H22" s="605">
        <v>3.3</v>
      </c>
      <c r="I22" s="746"/>
      <c r="J22" s="1320"/>
      <c r="K22" s="1314"/>
      <c r="L22" s="1311"/>
      <c r="M22" s="746"/>
      <c r="N22" s="746"/>
      <c r="O22" s="746"/>
      <c r="P22" s="746"/>
      <c r="Q22" s="746"/>
      <c r="R22" s="746"/>
      <c r="S22" s="746"/>
      <c r="T22" s="746"/>
      <c r="U22" s="746"/>
      <c r="V22" s="746"/>
      <c r="W22" s="746"/>
    </row>
    <row r="23" spans="2:23" ht="28.5" hidden="1" customHeight="1" x14ac:dyDescent="0.25">
      <c r="B23" s="1316"/>
      <c r="C23" s="1306"/>
      <c r="D23" s="1325"/>
      <c r="E23" s="1320"/>
      <c r="F23" s="601" t="s">
        <v>6511</v>
      </c>
      <c r="G23" s="654" t="s">
        <v>3400</v>
      </c>
      <c r="H23" s="605">
        <v>0.50666999999999995</v>
      </c>
      <c r="I23" s="746"/>
      <c r="J23" s="1320"/>
      <c r="K23" s="1314"/>
      <c r="L23" s="1311"/>
      <c r="M23" s="746"/>
      <c r="N23" s="746"/>
      <c r="O23" s="746"/>
      <c r="P23" s="746"/>
      <c r="Q23" s="746"/>
      <c r="R23" s="746"/>
      <c r="S23" s="746"/>
      <c r="T23" s="746"/>
      <c r="U23" s="746"/>
      <c r="V23" s="746"/>
      <c r="W23" s="746"/>
    </row>
    <row r="24" spans="2:23" ht="21.75" hidden="1" customHeight="1" x14ac:dyDescent="0.25">
      <c r="B24" s="1305"/>
      <c r="C24" s="1306"/>
      <c r="D24" s="1308"/>
      <c r="E24" s="1310"/>
      <c r="F24" s="638" t="s">
        <v>2278</v>
      </c>
      <c r="G24" s="654" t="s">
        <v>7644</v>
      </c>
      <c r="H24" s="605">
        <v>0.13</v>
      </c>
      <c r="I24" s="746"/>
      <c r="J24" s="1310"/>
      <c r="K24" s="1314"/>
      <c r="L24" s="1311"/>
      <c r="M24" s="746"/>
      <c r="N24" s="746"/>
      <c r="O24" s="746"/>
      <c r="P24" s="746"/>
      <c r="Q24" s="746"/>
      <c r="R24" s="746"/>
      <c r="S24" s="746"/>
      <c r="T24" s="746"/>
      <c r="U24" s="746"/>
      <c r="V24" s="746"/>
      <c r="W24" s="746"/>
    </row>
    <row r="25" spans="2:23" ht="50.25" hidden="1" customHeight="1" x14ac:dyDescent="0.25">
      <c r="B25" s="1304">
        <v>8</v>
      </c>
      <c r="C25" s="1306" t="s">
        <v>8305</v>
      </c>
      <c r="D25" s="1323" t="s">
        <v>8313</v>
      </c>
      <c r="E25" s="1309" t="s">
        <v>878</v>
      </c>
      <c r="F25" s="605" t="s">
        <v>1030</v>
      </c>
      <c r="G25" s="746" t="s">
        <v>1104</v>
      </c>
      <c r="H25" s="605"/>
      <c r="I25" s="746"/>
      <c r="J25" s="1309" t="s">
        <v>214</v>
      </c>
      <c r="K25" s="1321" t="s">
        <v>8952</v>
      </c>
      <c r="L25" s="1315"/>
      <c r="M25" s="746">
        <v>15.8</v>
      </c>
      <c r="N25" s="746">
        <v>2</v>
      </c>
      <c r="O25" s="746">
        <v>1</v>
      </c>
      <c r="P25" s="746"/>
      <c r="Q25" s="746"/>
      <c r="R25" s="746">
        <v>1</v>
      </c>
      <c r="S25" s="746">
        <v>1</v>
      </c>
      <c r="T25" s="746">
        <v>1</v>
      </c>
      <c r="U25" s="746">
        <v>1</v>
      </c>
      <c r="V25" s="746"/>
      <c r="W25" s="746" t="s">
        <v>1695</v>
      </c>
    </row>
    <row r="26" spans="2:23" ht="50.25" hidden="1" customHeight="1" x14ac:dyDescent="0.25">
      <c r="B26" s="1305"/>
      <c r="C26" s="1306"/>
      <c r="D26" s="1324"/>
      <c r="E26" s="1310"/>
      <c r="F26" s="644" t="s">
        <v>7069</v>
      </c>
      <c r="G26" s="654" t="s">
        <v>7646</v>
      </c>
      <c r="H26" s="605"/>
      <c r="I26" s="746"/>
      <c r="J26" s="1310"/>
      <c r="K26" s="1322"/>
      <c r="L26" s="1315"/>
      <c r="M26" s="746"/>
      <c r="N26" s="746"/>
      <c r="O26" s="746"/>
      <c r="P26" s="746"/>
      <c r="Q26" s="746"/>
      <c r="R26" s="746"/>
      <c r="S26" s="746"/>
      <c r="T26" s="746"/>
      <c r="U26" s="746"/>
      <c r="V26" s="746"/>
      <c r="W26" s="746"/>
    </row>
    <row r="27" spans="2:23" ht="50.25" hidden="1" customHeight="1" x14ac:dyDescent="0.25">
      <c r="B27" s="1304">
        <v>9</v>
      </c>
      <c r="C27" s="1306" t="s">
        <v>8305</v>
      </c>
      <c r="D27" s="1307" t="s">
        <v>8314</v>
      </c>
      <c r="E27" s="1309" t="s">
        <v>876</v>
      </c>
      <c r="F27" s="605" t="s">
        <v>1028</v>
      </c>
      <c r="G27" s="746" t="s">
        <v>1104</v>
      </c>
      <c r="H27" s="71">
        <v>68.840239999999994</v>
      </c>
      <c r="I27" s="746"/>
      <c r="J27" s="1309" t="s">
        <v>214</v>
      </c>
      <c r="K27" s="1321" t="s">
        <v>8952</v>
      </c>
      <c r="L27" s="1311" t="s">
        <v>7744</v>
      </c>
      <c r="M27" s="746">
        <v>4.5</v>
      </c>
      <c r="N27" s="746">
        <v>2</v>
      </c>
      <c r="O27" s="746">
        <v>1</v>
      </c>
      <c r="P27" s="746"/>
      <c r="Q27" s="746"/>
      <c r="R27" s="746">
        <v>1</v>
      </c>
      <c r="S27" s="746">
        <v>0</v>
      </c>
      <c r="T27" s="746">
        <v>1</v>
      </c>
      <c r="U27" s="746">
        <v>1</v>
      </c>
      <c r="V27" s="746"/>
      <c r="W27" s="746" t="s">
        <v>830</v>
      </c>
    </row>
    <row r="28" spans="2:23" ht="50.25" hidden="1" customHeight="1" x14ac:dyDescent="0.25">
      <c r="B28" s="1305"/>
      <c r="C28" s="1306"/>
      <c r="D28" s="1308"/>
      <c r="E28" s="1310"/>
      <c r="F28" s="646" t="s">
        <v>2279</v>
      </c>
      <c r="G28" s="657" t="s">
        <v>7644</v>
      </c>
      <c r="H28" s="605">
        <v>12.1425</v>
      </c>
      <c r="I28" s="746"/>
      <c r="J28" s="1310"/>
      <c r="K28" s="1322"/>
      <c r="L28" s="1311"/>
      <c r="M28" s="746"/>
      <c r="N28" s="746"/>
      <c r="O28" s="746"/>
      <c r="P28" s="746"/>
      <c r="Q28" s="746"/>
      <c r="R28" s="746"/>
      <c r="S28" s="746"/>
      <c r="T28" s="746"/>
      <c r="U28" s="746"/>
      <c r="V28" s="746"/>
      <c r="W28" s="746"/>
    </row>
    <row r="29" spans="2:23" ht="48" hidden="1" customHeight="1" x14ac:dyDescent="0.25">
      <c r="B29" s="1304">
        <v>10</v>
      </c>
      <c r="C29" s="1306" t="s">
        <v>8305</v>
      </c>
      <c r="D29" s="1307" t="s">
        <v>8315</v>
      </c>
      <c r="E29" s="1309" t="s">
        <v>881</v>
      </c>
      <c r="F29" s="605" t="s">
        <v>1027</v>
      </c>
      <c r="G29" s="746" t="s">
        <v>1104</v>
      </c>
      <c r="H29" s="71">
        <v>21.90701</v>
      </c>
      <c r="I29" s="746"/>
      <c r="J29" s="1309" t="s">
        <v>214</v>
      </c>
      <c r="K29" s="1321" t="s">
        <v>8952</v>
      </c>
      <c r="L29" s="1311" t="s">
        <v>7746</v>
      </c>
      <c r="M29" s="746">
        <v>25</v>
      </c>
      <c r="N29" s="746">
        <v>3</v>
      </c>
      <c r="O29" s="746">
        <v>1</v>
      </c>
      <c r="P29" s="746"/>
      <c r="Q29" s="746"/>
      <c r="R29" s="746">
        <v>1</v>
      </c>
      <c r="S29" s="746">
        <v>1</v>
      </c>
      <c r="T29" s="746">
        <v>1</v>
      </c>
      <c r="U29" s="746">
        <v>1</v>
      </c>
      <c r="V29" s="746"/>
      <c r="W29" s="746" t="s">
        <v>663</v>
      </c>
    </row>
    <row r="30" spans="2:23" ht="32.25" hidden="1" customHeight="1" x14ac:dyDescent="0.25">
      <c r="B30" s="1316"/>
      <c r="C30" s="1306"/>
      <c r="D30" s="1325"/>
      <c r="E30" s="1320"/>
      <c r="F30" s="697" t="s">
        <v>7745</v>
      </c>
      <c r="G30" s="667" t="s">
        <v>7737</v>
      </c>
      <c r="H30" s="668">
        <v>0.6</v>
      </c>
      <c r="I30" s="746"/>
      <c r="J30" s="1320"/>
      <c r="K30" s="1326"/>
      <c r="L30" s="1311"/>
      <c r="M30" s="746"/>
      <c r="N30" s="746"/>
      <c r="O30" s="746"/>
      <c r="P30" s="746"/>
      <c r="Q30" s="746"/>
      <c r="R30" s="746"/>
      <c r="S30" s="746"/>
      <c r="T30" s="746"/>
      <c r="U30" s="746"/>
      <c r="V30" s="746"/>
      <c r="W30" s="746"/>
    </row>
    <row r="31" spans="2:23" ht="32.25" hidden="1" customHeight="1" x14ac:dyDescent="0.25">
      <c r="B31" s="1316"/>
      <c r="C31" s="1306"/>
      <c r="D31" s="1325"/>
      <c r="E31" s="1320"/>
      <c r="F31" s="644" t="s">
        <v>7089</v>
      </c>
      <c r="G31" s="654" t="s">
        <v>7646</v>
      </c>
      <c r="H31" s="350">
        <v>3.0374500000000002</v>
      </c>
      <c r="I31" s="746"/>
      <c r="J31" s="1320"/>
      <c r="K31" s="1326"/>
      <c r="L31" s="1311"/>
      <c r="M31" s="746"/>
      <c r="N31" s="746"/>
      <c r="O31" s="746"/>
      <c r="P31" s="746"/>
      <c r="Q31" s="746"/>
      <c r="R31" s="746"/>
      <c r="S31" s="746"/>
      <c r="T31" s="746"/>
      <c r="U31" s="746"/>
      <c r="V31" s="746"/>
      <c r="W31" s="746"/>
    </row>
    <row r="32" spans="2:23" ht="39.75" hidden="1" customHeight="1" x14ac:dyDescent="0.25">
      <c r="B32" s="1305"/>
      <c r="C32" s="1306"/>
      <c r="D32" s="1308"/>
      <c r="E32" s="1310"/>
      <c r="F32" s="601" t="s">
        <v>2280</v>
      </c>
      <c r="G32" s="657" t="s">
        <v>7644</v>
      </c>
      <c r="H32" s="605">
        <v>6.8425000000000002</v>
      </c>
      <c r="I32" s="746"/>
      <c r="J32" s="1310"/>
      <c r="K32" s="1322"/>
      <c r="L32" s="1311"/>
      <c r="M32" s="746"/>
      <c r="N32" s="746"/>
      <c r="O32" s="746"/>
      <c r="P32" s="746"/>
      <c r="Q32" s="746"/>
      <c r="R32" s="746"/>
      <c r="S32" s="746"/>
      <c r="T32" s="746"/>
      <c r="U32" s="746"/>
      <c r="V32" s="746"/>
      <c r="W32" s="746"/>
    </row>
    <row r="33" spans="2:23" ht="42.75" hidden="1" customHeight="1" x14ac:dyDescent="0.25">
      <c r="B33" s="1304">
        <v>11</v>
      </c>
      <c r="C33" s="1306" t="s">
        <v>8305</v>
      </c>
      <c r="D33" s="1307" t="s">
        <v>8316</v>
      </c>
      <c r="E33" s="1309" t="s">
        <v>1102</v>
      </c>
      <c r="F33" s="605" t="s">
        <v>1026</v>
      </c>
      <c r="G33" s="746" t="s">
        <v>1104</v>
      </c>
      <c r="H33" s="605"/>
      <c r="I33" s="746"/>
      <c r="J33" s="1309" t="s">
        <v>214</v>
      </c>
      <c r="K33" s="1321" t="s">
        <v>8952</v>
      </c>
      <c r="L33" s="1315"/>
      <c r="M33" s="746"/>
      <c r="N33" s="746">
        <v>4</v>
      </c>
      <c r="O33" s="746">
        <v>0</v>
      </c>
      <c r="P33" s="746"/>
      <c r="Q33" s="746"/>
      <c r="R33" s="746">
        <v>1</v>
      </c>
      <c r="S33" s="746">
        <v>0</v>
      </c>
      <c r="T33" s="746">
        <v>1</v>
      </c>
      <c r="U33" s="746">
        <v>1</v>
      </c>
      <c r="V33" s="746"/>
      <c r="W33" s="746" t="s">
        <v>830</v>
      </c>
    </row>
    <row r="34" spans="2:23" ht="28.5" hidden="1" customHeight="1" x14ac:dyDescent="0.25">
      <c r="B34" s="1305"/>
      <c r="C34" s="1306"/>
      <c r="D34" s="1308"/>
      <c r="E34" s="1310"/>
      <c r="F34" s="644" t="s">
        <v>7090</v>
      </c>
      <c r="G34" s="654" t="s">
        <v>7646</v>
      </c>
      <c r="H34" s="605"/>
      <c r="I34" s="746"/>
      <c r="J34" s="1310"/>
      <c r="K34" s="1322"/>
      <c r="L34" s="1315"/>
      <c r="M34" s="746"/>
      <c r="N34" s="746"/>
      <c r="O34" s="746"/>
      <c r="P34" s="746"/>
      <c r="Q34" s="746"/>
      <c r="R34" s="746"/>
      <c r="S34" s="746"/>
      <c r="T34" s="746"/>
      <c r="U34" s="746"/>
      <c r="V34" s="746"/>
      <c r="W34" s="746"/>
    </row>
    <row r="35" spans="2:23" ht="50.25" hidden="1" customHeight="1" x14ac:dyDescent="0.25">
      <c r="B35" s="602">
        <v>12</v>
      </c>
      <c r="C35" s="738" t="s">
        <v>8305</v>
      </c>
      <c r="D35" s="655" t="s">
        <v>8317</v>
      </c>
      <c r="E35" s="746" t="s">
        <v>886</v>
      </c>
      <c r="F35" s="605" t="s">
        <v>1035</v>
      </c>
      <c r="G35" s="746" t="s">
        <v>1104</v>
      </c>
      <c r="H35" s="669">
        <v>111.46408</v>
      </c>
      <c r="I35" s="746"/>
      <c r="J35" s="746" t="s">
        <v>214</v>
      </c>
      <c r="K35" s="736" t="s">
        <v>8952</v>
      </c>
      <c r="L35" s="739" t="s">
        <v>7747</v>
      </c>
      <c r="M35" s="746">
        <v>12.8</v>
      </c>
      <c r="N35" s="746">
        <v>5</v>
      </c>
      <c r="O35" s="746">
        <v>1</v>
      </c>
      <c r="P35" s="746"/>
      <c r="Q35" s="746"/>
      <c r="R35" s="746">
        <v>1</v>
      </c>
      <c r="S35" s="746">
        <v>1</v>
      </c>
      <c r="T35" s="746">
        <v>1</v>
      </c>
      <c r="U35" s="746">
        <v>1</v>
      </c>
      <c r="V35" s="746"/>
      <c r="W35" s="746" t="s">
        <v>663</v>
      </c>
    </row>
    <row r="36" spans="2:23" ht="50.25" hidden="1" customHeight="1" x14ac:dyDescent="0.25">
      <c r="B36" s="602">
        <v>13</v>
      </c>
      <c r="C36" s="738" t="s">
        <v>8305</v>
      </c>
      <c r="D36" s="655" t="s">
        <v>8318</v>
      </c>
      <c r="E36" s="746" t="s">
        <v>884</v>
      </c>
      <c r="F36" s="605" t="s">
        <v>1033</v>
      </c>
      <c r="G36" s="746" t="s">
        <v>1104</v>
      </c>
      <c r="H36" s="71">
        <v>167.27506</v>
      </c>
      <c r="I36" s="746"/>
      <c r="J36" s="746" t="s">
        <v>214</v>
      </c>
      <c r="K36" s="736" t="s">
        <v>8952</v>
      </c>
      <c r="L36" s="739" t="s">
        <v>7748</v>
      </c>
      <c r="M36" s="746">
        <v>12.8</v>
      </c>
      <c r="N36" s="746">
        <v>4</v>
      </c>
      <c r="O36" s="746">
        <v>1</v>
      </c>
      <c r="P36" s="746"/>
      <c r="Q36" s="746"/>
      <c r="R36" s="746">
        <v>1</v>
      </c>
      <c r="S36" s="746">
        <v>1</v>
      </c>
      <c r="T36" s="746">
        <v>1</v>
      </c>
      <c r="U36" s="746">
        <v>1</v>
      </c>
      <c r="V36" s="746"/>
      <c r="W36" s="746" t="s">
        <v>663</v>
      </c>
    </row>
    <row r="37" spans="2:23" ht="50.25" hidden="1" customHeight="1" x14ac:dyDescent="0.25">
      <c r="B37" s="1304">
        <v>14</v>
      </c>
      <c r="C37" s="1306" t="s">
        <v>8305</v>
      </c>
      <c r="D37" s="1307" t="s">
        <v>8319</v>
      </c>
      <c r="E37" s="1309" t="s">
        <v>885</v>
      </c>
      <c r="F37" s="605" t="s">
        <v>1034</v>
      </c>
      <c r="G37" s="746" t="s">
        <v>1104</v>
      </c>
      <c r="H37" s="605"/>
      <c r="I37" s="746"/>
      <c r="J37" s="1309" t="s">
        <v>214</v>
      </c>
      <c r="K37" s="1321" t="s">
        <v>8952</v>
      </c>
      <c r="L37" s="1311" t="s">
        <v>7749</v>
      </c>
      <c r="M37" s="746">
        <v>7.5</v>
      </c>
      <c r="N37" s="746">
        <v>2</v>
      </c>
      <c r="O37" s="746">
        <v>1</v>
      </c>
      <c r="P37" s="746"/>
      <c r="Q37" s="746"/>
      <c r="R37" s="746">
        <v>1</v>
      </c>
      <c r="S37" s="746">
        <v>0</v>
      </c>
      <c r="T37" s="746">
        <v>1</v>
      </c>
      <c r="U37" s="746">
        <v>1</v>
      </c>
      <c r="V37" s="746"/>
      <c r="W37" s="746" t="s">
        <v>663</v>
      </c>
    </row>
    <row r="38" spans="2:23" ht="50.25" hidden="1" customHeight="1" x14ac:dyDescent="0.25">
      <c r="B38" s="1305"/>
      <c r="C38" s="1306"/>
      <c r="D38" s="1308"/>
      <c r="E38" s="1310"/>
      <c r="F38" s="601" t="s">
        <v>2281</v>
      </c>
      <c r="G38" s="657" t="s">
        <v>7644</v>
      </c>
      <c r="H38" s="605">
        <v>1.08</v>
      </c>
      <c r="I38" s="746"/>
      <c r="J38" s="1310"/>
      <c r="K38" s="1322"/>
      <c r="L38" s="1311"/>
      <c r="M38" s="746"/>
      <c r="N38" s="746"/>
      <c r="O38" s="746"/>
      <c r="P38" s="746"/>
      <c r="Q38" s="746"/>
      <c r="R38" s="746"/>
      <c r="S38" s="746"/>
      <c r="T38" s="746"/>
      <c r="U38" s="746"/>
      <c r="V38" s="746"/>
      <c r="W38" s="746"/>
    </row>
    <row r="39" spans="2:23" ht="50.25" hidden="1" customHeight="1" x14ac:dyDescent="0.25">
      <c r="B39" s="1304">
        <v>15</v>
      </c>
      <c r="C39" s="1306" t="s">
        <v>8305</v>
      </c>
      <c r="D39" s="1307" t="s">
        <v>8320</v>
      </c>
      <c r="E39" s="1309" t="s">
        <v>875</v>
      </c>
      <c r="F39" s="605" t="s">
        <v>1023</v>
      </c>
      <c r="G39" s="710" t="s">
        <v>1104</v>
      </c>
      <c r="H39" s="605"/>
      <c r="I39" s="746"/>
      <c r="J39" s="1309" t="s">
        <v>214</v>
      </c>
      <c r="K39" s="1321" t="s">
        <v>8952</v>
      </c>
      <c r="L39" s="1315"/>
      <c r="M39" s="746">
        <v>3.5</v>
      </c>
      <c r="N39" s="746">
        <v>1</v>
      </c>
      <c r="O39" s="746">
        <v>1</v>
      </c>
      <c r="P39" s="746"/>
      <c r="Q39" s="746"/>
      <c r="R39" s="746">
        <v>1</v>
      </c>
      <c r="S39" s="746">
        <v>0</v>
      </c>
      <c r="T39" s="746">
        <v>1</v>
      </c>
      <c r="U39" s="746">
        <v>1</v>
      </c>
      <c r="V39" s="746"/>
      <c r="W39" s="746" t="s">
        <v>1686</v>
      </c>
    </row>
    <row r="40" spans="2:23" ht="50.25" hidden="1" customHeight="1" x14ac:dyDescent="0.25">
      <c r="B40" s="1305"/>
      <c r="C40" s="1306"/>
      <c r="D40" s="1308"/>
      <c r="E40" s="1310"/>
      <c r="F40" s="697" t="s">
        <v>7750</v>
      </c>
      <c r="G40" s="737" t="s">
        <v>7644</v>
      </c>
      <c r="H40" s="605"/>
      <c r="I40" s="746"/>
      <c r="J40" s="1310"/>
      <c r="K40" s="1322"/>
      <c r="L40" s="1315"/>
      <c r="M40" s="746"/>
      <c r="N40" s="746"/>
      <c r="O40" s="746"/>
      <c r="P40" s="746"/>
      <c r="Q40" s="746"/>
      <c r="R40" s="746"/>
      <c r="S40" s="746"/>
      <c r="T40" s="746"/>
      <c r="U40" s="746"/>
      <c r="V40" s="746"/>
      <c r="W40" s="746"/>
    </row>
    <row r="41" spans="2:23" ht="50.25" hidden="1" customHeight="1" x14ac:dyDescent="0.25">
      <c r="B41" s="1304">
        <v>16</v>
      </c>
      <c r="C41" s="1306" t="s">
        <v>8305</v>
      </c>
      <c r="D41" s="1307" t="s">
        <v>8321</v>
      </c>
      <c r="E41" s="1309" t="s">
        <v>870</v>
      </c>
      <c r="F41" s="605" t="s">
        <v>6381</v>
      </c>
      <c r="G41" s="746" t="s">
        <v>1104</v>
      </c>
      <c r="H41" s="605"/>
      <c r="I41" s="746"/>
      <c r="J41" s="1309" t="s">
        <v>214</v>
      </c>
      <c r="K41" s="1321" t="s">
        <v>8952</v>
      </c>
      <c r="L41" s="1311" t="s">
        <v>7751</v>
      </c>
      <c r="M41" s="746">
        <v>25</v>
      </c>
      <c r="N41" s="746">
        <v>5</v>
      </c>
      <c r="O41" s="746">
        <v>1</v>
      </c>
      <c r="P41" s="746"/>
      <c r="Q41" s="746">
        <v>1</v>
      </c>
      <c r="R41" s="746">
        <v>1</v>
      </c>
      <c r="S41" s="746">
        <v>0</v>
      </c>
      <c r="T41" s="746">
        <v>1</v>
      </c>
      <c r="U41" s="746">
        <v>1</v>
      </c>
      <c r="V41" s="746"/>
      <c r="W41" s="746" t="s">
        <v>663</v>
      </c>
    </row>
    <row r="42" spans="2:23" ht="50.25" hidden="1" customHeight="1" x14ac:dyDescent="0.25">
      <c r="B42" s="1316"/>
      <c r="C42" s="1306"/>
      <c r="D42" s="1325"/>
      <c r="E42" s="1320"/>
      <c r="F42" s="670" t="s">
        <v>2545</v>
      </c>
      <c r="G42" s="654" t="s">
        <v>7646</v>
      </c>
      <c r="H42" s="605"/>
      <c r="I42" s="746"/>
      <c r="J42" s="1320"/>
      <c r="K42" s="1326"/>
      <c r="L42" s="1311"/>
      <c r="M42" s="746"/>
      <c r="N42" s="746"/>
      <c r="O42" s="746"/>
      <c r="P42" s="746"/>
      <c r="Q42" s="746"/>
      <c r="R42" s="746"/>
      <c r="S42" s="746"/>
      <c r="T42" s="746"/>
      <c r="U42" s="746"/>
      <c r="V42" s="746"/>
      <c r="W42" s="746"/>
    </row>
    <row r="43" spans="2:23" ht="50.25" hidden="1" customHeight="1" x14ac:dyDescent="0.25">
      <c r="B43" s="1305"/>
      <c r="C43" s="1306"/>
      <c r="D43" s="1308"/>
      <c r="E43" s="1310"/>
      <c r="F43" s="601" t="s">
        <v>2295</v>
      </c>
      <c r="G43" s="657" t="s">
        <v>7644</v>
      </c>
      <c r="H43" s="605">
        <v>7.0000000000000007E-2</v>
      </c>
      <c r="I43" s="746"/>
      <c r="J43" s="1310"/>
      <c r="K43" s="1322"/>
      <c r="L43" s="1311"/>
      <c r="M43" s="746"/>
      <c r="N43" s="746"/>
      <c r="O43" s="746"/>
      <c r="P43" s="746"/>
      <c r="Q43" s="746"/>
      <c r="R43" s="746"/>
      <c r="S43" s="746"/>
      <c r="T43" s="746"/>
      <c r="U43" s="746"/>
      <c r="V43" s="746"/>
      <c r="W43" s="746"/>
    </row>
    <row r="44" spans="2:23" ht="50.25" hidden="1" customHeight="1" x14ac:dyDescent="0.25">
      <c r="B44" s="1304">
        <v>17</v>
      </c>
      <c r="C44" s="1306" t="s">
        <v>8305</v>
      </c>
      <c r="D44" s="1307" t="s">
        <v>8322</v>
      </c>
      <c r="E44" s="1309" t="s">
        <v>871</v>
      </c>
      <c r="F44" s="605" t="s">
        <v>1020</v>
      </c>
      <c r="G44" s="746" t="s">
        <v>1104</v>
      </c>
      <c r="H44" s="71">
        <v>38.390259999999998</v>
      </c>
      <c r="I44" s="746"/>
      <c r="J44" s="1309" t="s">
        <v>214</v>
      </c>
      <c r="K44" s="1321" t="s">
        <v>8952</v>
      </c>
      <c r="L44" s="1311" t="s">
        <v>7752</v>
      </c>
      <c r="M44" s="746">
        <v>4.5</v>
      </c>
      <c r="N44" s="746">
        <v>2</v>
      </c>
      <c r="O44" s="746">
        <v>1</v>
      </c>
      <c r="P44" s="746"/>
      <c r="Q44" s="746"/>
      <c r="R44" s="746">
        <v>1</v>
      </c>
      <c r="S44" s="746">
        <v>0</v>
      </c>
      <c r="T44" s="746">
        <v>1</v>
      </c>
      <c r="U44" s="746">
        <v>1</v>
      </c>
      <c r="V44" s="746"/>
      <c r="W44" s="746" t="s">
        <v>663</v>
      </c>
    </row>
    <row r="45" spans="2:23" ht="50.25" hidden="1" customHeight="1" x14ac:dyDescent="0.25">
      <c r="B45" s="1316"/>
      <c r="C45" s="1306"/>
      <c r="D45" s="1325"/>
      <c r="E45" s="1320"/>
      <c r="F45" s="644" t="s">
        <v>7082</v>
      </c>
      <c r="G45" s="654" t="s">
        <v>7646</v>
      </c>
      <c r="H45" s="605"/>
      <c r="I45" s="746"/>
      <c r="J45" s="1320"/>
      <c r="K45" s="1326"/>
      <c r="L45" s="1311"/>
      <c r="M45" s="746"/>
      <c r="N45" s="746"/>
      <c r="O45" s="746"/>
      <c r="P45" s="746"/>
      <c r="Q45" s="746"/>
      <c r="R45" s="746"/>
      <c r="S45" s="746"/>
      <c r="T45" s="746"/>
      <c r="U45" s="746"/>
      <c r="V45" s="746"/>
      <c r="W45" s="746"/>
    </row>
    <row r="46" spans="2:23" ht="32.25" hidden="1" customHeight="1" x14ac:dyDescent="0.25">
      <c r="B46" s="1305"/>
      <c r="C46" s="1306"/>
      <c r="D46" s="1308"/>
      <c r="E46" s="1310"/>
      <c r="F46" s="601" t="s">
        <v>2296</v>
      </c>
      <c r="G46" s="657" t="s">
        <v>7644</v>
      </c>
      <c r="H46" s="605">
        <v>16.951170000000001</v>
      </c>
      <c r="I46" s="746"/>
      <c r="J46" s="1310"/>
      <c r="K46" s="1322"/>
      <c r="L46" s="1311"/>
      <c r="M46" s="746"/>
      <c r="N46" s="746"/>
      <c r="O46" s="746"/>
      <c r="P46" s="746"/>
      <c r="Q46" s="746"/>
      <c r="R46" s="746"/>
      <c r="S46" s="746"/>
      <c r="T46" s="746"/>
      <c r="U46" s="746"/>
      <c r="V46" s="746"/>
      <c r="W46" s="746"/>
    </row>
    <row r="47" spans="2:23" ht="50.25" hidden="1" customHeight="1" x14ac:dyDescent="0.25">
      <c r="B47" s="602">
        <v>18</v>
      </c>
      <c r="C47" s="738" t="s">
        <v>8305</v>
      </c>
      <c r="D47" s="655" t="s">
        <v>8323</v>
      </c>
      <c r="E47" s="746" t="s">
        <v>891</v>
      </c>
      <c r="F47" s="605" t="s">
        <v>2553</v>
      </c>
      <c r="G47" s="746" t="s">
        <v>1105</v>
      </c>
      <c r="H47" s="605"/>
      <c r="I47" s="746" t="s">
        <v>813</v>
      </c>
      <c r="J47" s="746" t="s">
        <v>214</v>
      </c>
      <c r="K47" s="736" t="s">
        <v>8952</v>
      </c>
      <c r="L47" s="739" t="s">
        <v>7753</v>
      </c>
      <c r="M47" s="746">
        <v>25</v>
      </c>
      <c r="N47" s="746">
        <v>4</v>
      </c>
      <c r="O47" s="746">
        <v>1</v>
      </c>
      <c r="P47" s="746"/>
      <c r="Q47" s="746"/>
      <c r="R47" s="746">
        <v>1</v>
      </c>
      <c r="S47" s="746">
        <v>0</v>
      </c>
      <c r="T47" s="746">
        <v>1</v>
      </c>
      <c r="U47" s="746">
        <v>1</v>
      </c>
      <c r="V47" s="746"/>
      <c r="W47" s="746" t="s">
        <v>663</v>
      </c>
    </row>
    <row r="48" spans="2:23" ht="50.25" hidden="1" customHeight="1" x14ac:dyDescent="0.25">
      <c r="B48" s="1304">
        <v>19</v>
      </c>
      <c r="C48" s="1306" t="s">
        <v>8305</v>
      </c>
      <c r="D48" s="1307" t="s">
        <v>8324</v>
      </c>
      <c r="E48" s="1309" t="s">
        <v>888</v>
      </c>
      <c r="F48" s="605" t="s">
        <v>6382</v>
      </c>
      <c r="G48" s="746" t="s">
        <v>1104</v>
      </c>
      <c r="H48" s="71">
        <v>156.08501000000001</v>
      </c>
      <c r="I48" s="746"/>
      <c r="J48" s="1309" t="s">
        <v>214</v>
      </c>
      <c r="K48" s="1321" t="s">
        <v>8952</v>
      </c>
      <c r="L48" s="1311" t="s">
        <v>7754</v>
      </c>
      <c r="M48" s="746">
        <v>25</v>
      </c>
      <c r="N48" s="746">
        <v>4</v>
      </c>
      <c r="O48" s="746">
        <v>1</v>
      </c>
      <c r="P48" s="746"/>
      <c r="Q48" s="746"/>
      <c r="R48" s="746">
        <v>1</v>
      </c>
      <c r="S48" s="746">
        <v>0</v>
      </c>
      <c r="T48" s="746">
        <v>1</v>
      </c>
      <c r="U48" s="746">
        <v>1</v>
      </c>
      <c r="V48" s="746"/>
      <c r="W48" s="746" t="s">
        <v>663</v>
      </c>
    </row>
    <row r="49" spans="2:24" ht="50.25" hidden="1" customHeight="1" x14ac:dyDescent="0.25">
      <c r="B49" s="1316"/>
      <c r="C49" s="1306"/>
      <c r="D49" s="1325"/>
      <c r="E49" s="1320"/>
      <c r="F49" s="601" t="s">
        <v>6380</v>
      </c>
      <c r="G49" s="654" t="s">
        <v>7646</v>
      </c>
      <c r="H49" s="418">
        <v>4.66</v>
      </c>
      <c r="I49" s="746"/>
      <c r="J49" s="1320"/>
      <c r="K49" s="1326"/>
      <c r="L49" s="1311"/>
      <c r="M49" s="746"/>
      <c r="N49" s="746"/>
      <c r="O49" s="746"/>
      <c r="P49" s="746"/>
      <c r="Q49" s="746"/>
      <c r="R49" s="746"/>
      <c r="S49" s="746"/>
      <c r="T49" s="746"/>
      <c r="U49" s="746"/>
      <c r="V49" s="746"/>
      <c r="W49" s="746"/>
    </row>
    <row r="50" spans="2:24" ht="50.25" hidden="1" customHeight="1" x14ac:dyDescent="0.25">
      <c r="B50" s="1305"/>
      <c r="C50" s="1306"/>
      <c r="D50" s="1308"/>
      <c r="E50" s="1310"/>
      <c r="F50" s="601" t="s">
        <v>2297</v>
      </c>
      <c r="G50" s="657" t="s">
        <v>7644</v>
      </c>
      <c r="H50" s="605">
        <v>7.2709999999999999</v>
      </c>
      <c r="I50" s="746"/>
      <c r="J50" s="1310"/>
      <c r="K50" s="1322"/>
      <c r="L50" s="1311"/>
      <c r="M50" s="746"/>
      <c r="N50" s="746"/>
      <c r="O50" s="746"/>
      <c r="P50" s="746"/>
      <c r="Q50" s="746"/>
      <c r="R50" s="746"/>
      <c r="S50" s="746"/>
      <c r="T50" s="746"/>
      <c r="U50" s="746"/>
      <c r="V50" s="746"/>
      <c r="W50" s="746"/>
    </row>
    <row r="51" spans="2:24" ht="50.25" hidden="1" customHeight="1" x14ac:dyDescent="0.25">
      <c r="B51" s="1304">
        <v>20</v>
      </c>
      <c r="C51" s="1306" t="s">
        <v>8305</v>
      </c>
      <c r="D51" s="1307" t="s">
        <v>8325</v>
      </c>
      <c r="E51" s="1309" t="s">
        <v>887</v>
      </c>
      <c r="F51" s="605" t="s">
        <v>1036</v>
      </c>
      <c r="G51" s="746" t="s">
        <v>1104</v>
      </c>
      <c r="H51" s="69">
        <v>11.596450000000001</v>
      </c>
      <c r="I51" s="746"/>
      <c r="J51" s="1309" t="s">
        <v>214</v>
      </c>
      <c r="K51" s="1321" t="s">
        <v>8952</v>
      </c>
      <c r="L51" s="1311" t="s">
        <v>7755</v>
      </c>
      <c r="M51" s="746">
        <v>12.8</v>
      </c>
      <c r="N51" s="746" t="s">
        <v>1635</v>
      </c>
      <c r="O51" s="746">
        <v>1</v>
      </c>
      <c r="P51" s="746"/>
      <c r="Q51" s="746"/>
      <c r="R51" s="746">
        <v>1</v>
      </c>
      <c r="S51" s="746">
        <v>1</v>
      </c>
      <c r="T51" s="746">
        <v>1</v>
      </c>
      <c r="U51" s="746">
        <v>1</v>
      </c>
      <c r="V51" s="746"/>
      <c r="W51" s="746" t="s">
        <v>663</v>
      </c>
      <c r="X51" t="s">
        <v>2220</v>
      </c>
    </row>
    <row r="52" spans="2:24" ht="50.25" hidden="1" customHeight="1" x14ac:dyDescent="0.25">
      <c r="B52" s="1305"/>
      <c r="C52" s="1306"/>
      <c r="D52" s="1308"/>
      <c r="E52" s="1310"/>
      <c r="F52" s="601" t="s">
        <v>2301</v>
      </c>
      <c r="G52" s="657" t="s">
        <v>7644</v>
      </c>
      <c r="H52" s="605">
        <v>11.9603</v>
      </c>
      <c r="I52" s="746"/>
      <c r="J52" s="1310"/>
      <c r="K52" s="1322"/>
      <c r="L52" s="1311"/>
      <c r="M52" s="746"/>
      <c r="N52" s="746"/>
      <c r="O52" s="746"/>
      <c r="P52" s="746"/>
      <c r="Q52" s="746"/>
      <c r="R52" s="746"/>
      <c r="S52" s="746"/>
      <c r="T52" s="746"/>
      <c r="U52" s="746"/>
      <c r="V52" s="746"/>
      <c r="W52" s="746"/>
    </row>
    <row r="53" spans="2:24" ht="50.25" hidden="1" customHeight="1" x14ac:dyDescent="0.25">
      <c r="B53" s="1304">
        <v>21</v>
      </c>
      <c r="C53" s="1306" t="s">
        <v>8305</v>
      </c>
      <c r="D53" s="1307" t="s">
        <v>8326</v>
      </c>
      <c r="E53" s="1309" t="s">
        <v>882</v>
      </c>
      <c r="F53" s="605" t="s">
        <v>1031</v>
      </c>
      <c r="G53" s="746" t="s">
        <v>1104</v>
      </c>
      <c r="H53" s="605"/>
      <c r="I53" s="746"/>
      <c r="J53" s="1309" t="s">
        <v>214</v>
      </c>
      <c r="K53" s="1321" t="s">
        <v>8952</v>
      </c>
      <c r="L53" s="1311" t="s">
        <v>7756</v>
      </c>
      <c r="M53" s="746">
        <v>12.8</v>
      </c>
      <c r="N53" s="746" t="s">
        <v>1633</v>
      </c>
      <c r="O53" s="746">
        <v>1</v>
      </c>
      <c r="P53" s="746"/>
      <c r="Q53" s="746"/>
      <c r="R53" s="746">
        <v>1</v>
      </c>
      <c r="S53" s="746">
        <v>1</v>
      </c>
      <c r="T53" s="746">
        <v>1</v>
      </c>
      <c r="U53" s="746">
        <v>1</v>
      </c>
      <c r="V53" s="746"/>
      <c r="W53" s="746" t="s">
        <v>1695</v>
      </c>
    </row>
    <row r="54" spans="2:24" ht="50.25" hidden="1" customHeight="1" x14ac:dyDescent="0.25">
      <c r="B54" s="1305"/>
      <c r="C54" s="1306"/>
      <c r="D54" s="1308"/>
      <c r="E54" s="1310"/>
      <c r="F54" s="601" t="s">
        <v>2302</v>
      </c>
      <c r="G54" s="657" t="s">
        <v>7644</v>
      </c>
      <c r="H54" s="605">
        <v>12.882</v>
      </c>
      <c r="I54" s="746"/>
      <c r="J54" s="1310"/>
      <c r="K54" s="1322"/>
      <c r="L54" s="1311"/>
      <c r="M54" s="746"/>
      <c r="N54" s="746"/>
      <c r="O54" s="746"/>
      <c r="P54" s="746"/>
      <c r="Q54" s="746"/>
      <c r="R54" s="746"/>
      <c r="S54" s="746"/>
      <c r="T54" s="746"/>
      <c r="U54" s="746"/>
      <c r="V54" s="746"/>
      <c r="W54" s="746"/>
    </row>
    <row r="55" spans="2:24" ht="50.25" hidden="1" customHeight="1" x14ac:dyDescent="0.25">
      <c r="B55" s="602">
        <v>22</v>
      </c>
      <c r="C55" s="738" t="s">
        <v>8305</v>
      </c>
      <c r="D55" s="655" t="s">
        <v>8327</v>
      </c>
      <c r="E55" s="746" t="s">
        <v>883</v>
      </c>
      <c r="F55" s="605" t="s">
        <v>1032</v>
      </c>
      <c r="G55" s="746" t="s">
        <v>1104</v>
      </c>
      <c r="H55" s="71">
        <v>150.75272999999999</v>
      </c>
      <c r="I55" s="746"/>
      <c r="J55" s="746" t="s">
        <v>214</v>
      </c>
      <c r="K55" s="736" t="s">
        <v>8952</v>
      </c>
      <c r="L55" s="746"/>
      <c r="M55" s="746">
        <v>12.8</v>
      </c>
      <c r="N55" s="746">
        <v>4</v>
      </c>
      <c r="O55" s="746">
        <v>1</v>
      </c>
      <c r="P55" s="746"/>
      <c r="Q55" s="746"/>
      <c r="R55" s="746">
        <v>1</v>
      </c>
      <c r="S55" s="746">
        <v>1</v>
      </c>
      <c r="T55" s="746">
        <v>1</v>
      </c>
      <c r="U55" s="746">
        <v>1</v>
      </c>
      <c r="V55" s="746"/>
      <c r="W55" s="746" t="s">
        <v>663</v>
      </c>
    </row>
    <row r="56" spans="2:24" ht="50.25" hidden="1" customHeight="1" x14ac:dyDescent="0.25">
      <c r="B56" s="1304">
        <v>23</v>
      </c>
      <c r="C56" s="1306" t="s">
        <v>8305</v>
      </c>
      <c r="D56" s="1307" t="s">
        <v>8328</v>
      </c>
      <c r="E56" s="1309" t="s">
        <v>2303</v>
      </c>
      <c r="F56" s="605" t="s">
        <v>6383</v>
      </c>
      <c r="G56" s="746" t="s">
        <v>1104</v>
      </c>
      <c r="H56" s="69">
        <v>129.73096000000001</v>
      </c>
      <c r="I56" s="746"/>
      <c r="J56" s="1309" t="s">
        <v>214</v>
      </c>
      <c r="K56" s="1321" t="s">
        <v>8952</v>
      </c>
      <c r="L56" s="1311" t="s">
        <v>5503</v>
      </c>
      <c r="M56" s="746">
        <v>18</v>
      </c>
      <c r="N56" s="746">
        <v>4</v>
      </c>
      <c r="O56" s="746">
        <v>1</v>
      </c>
      <c r="P56" s="746"/>
      <c r="Q56" s="746"/>
      <c r="R56" s="746">
        <v>1</v>
      </c>
      <c r="S56" s="746">
        <v>1</v>
      </c>
      <c r="T56" s="746">
        <v>1</v>
      </c>
      <c r="U56" s="746">
        <v>1</v>
      </c>
      <c r="V56" s="746"/>
      <c r="W56" s="746" t="s">
        <v>1695</v>
      </c>
    </row>
    <row r="57" spans="2:24" ht="50.25" hidden="1" customHeight="1" x14ac:dyDescent="0.25">
      <c r="B57" s="1316"/>
      <c r="C57" s="1306"/>
      <c r="D57" s="1325"/>
      <c r="E57" s="1320"/>
      <c r="F57" s="601" t="s">
        <v>6515</v>
      </c>
      <c r="G57" s="657" t="s">
        <v>3400</v>
      </c>
      <c r="H57" s="605">
        <v>8.8866700000000005</v>
      </c>
      <c r="I57" s="746"/>
      <c r="J57" s="1320"/>
      <c r="K57" s="1326"/>
      <c r="L57" s="1311"/>
      <c r="M57" s="746"/>
      <c r="N57" s="746"/>
      <c r="O57" s="746"/>
      <c r="P57" s="746"/>
      <c r="Q57" s="746"/>
      <c r="R57" s="746"/>
      <c r="S57" s="746"/>
      <c r="T57" s="746"/>
      <c r="U57" s="746"/>
      <c r="V57" s="746"/>
      <c r="W57" s="746"/>
    </row>
    <row r="58" spans="2:24" ht="50.25" hidden="1" customHeight="1" x14ac:dyDescent="0.25">
      <c r="B58" s="1316"/>
      <c r="C58" s="1306"/>
      <c r="D58" s="1325"/>
      <c r="E58" s="1320"/>
      <c r="F58" s="670" t="s">
        <v>7757</v>
      </c>
      <c r="G58" s="654" t="s">
        <v>7646</v>
      </c>
      <c r="H58" s="418">
        <v>9.2100000000000009</v>
      </c>
      <c r="I58" s="746"/>
      <c r="J58" s="1320"/>
      <c r="K58" s="1326"/>
      <c r="L58" s="1311"/>
      <c r="M58" s="746"/>
      <c r="N58" s="746"/>
      <c r="O58" s="746"/>
      <c r="P58" s="746"/>
      <c r="Q58" s="746"/>
      <c r="R58" s="746"/>
      <c r="S58" s="746"/>
      <c r="T58" s="746"/>
      <c r="U58" s="746"/>
      <c r="V58" s="746"/>
      <c r="W58" s="746"/>
    </row>
    <row r="59" spans="2:24" ht="50.25" hidden="1" customHeight="1" x14ac:dyDescent="0.25">
      <c r="B59" s="1305"/>
      <c r="C59" s="1306"/>
      <c r="D59" s="1308"/>
      <c r="E59" s="1310"/>
      <c r="F59" s="601" t="s">
        <v>2304</v>
      </c>
      <c r="G59" s="657" t="s">
        <v>7644</v>
      </c>
      <c r="H59" s="605">
        <v>11.029500000000001</v>
      </c>
      <c r="I59" s="746"/>
      <c r="J59" s="1310"/>
      <c r="K59" s="1322"/>
      <c r="L59" s="1311"/>
      <c r="M59" s="746"/>
      <c r="N59" s="746"/>
      <c r="O59" s="746"/>
      <c r="P59" s="746"/>
      <c r="Q59" s="746"/>
      <c r="R59" s="746"/>
      <c r="S59" s="746"/>
      <c r="T59" s="746"/>
      <c r="U59" s="746"/>
      <c r="V59" s="746"/>
      <c r="W59" s="746"/>
    </row>
    <row r="60" spans="2:24" ht="50.25" hidden="1" customHeight="1" x14ac:dyDescent="0.25">
      <c r="B60" s="1304">
        <v>24</v>
      </c>
      <c r="C60" s="1306" t="s">
        <v>8305</v>
      </c>
      <c r="D60" s="1307" t="s">
        <v>8329</v>
      </c>
      <c r="E60" s="1309" t="s">
        <v>2305</v>
      </c>
      <c r="F60" s="605" t="s">
        <v>6384</v>
      </c>
      <c r="G60" s="746" t="s">
        <v>1104</v>
      </c>
      <c r="H60" s="71">
        <v>57.376059999999995</v>
      </c>
      <c r="I60" s="746"/>
      <c r="J60" s="1309" t="s">
        <v>214</v>
      </c>
      <c r="K60" s="1321" t="s">
        <v>8952</v>
      </c>
      <c r="L60" s="1311" t="s">
        <v>4506</v>
      </c>
      <c r="M60" s="746">
        <v>18</v>
      </c>
      <c r="N60" s="746">
        <v>4</v>
      </c>
      <c r="O60" s="746">
        <v>1</v>
      </c>
      <c r="P60" s="746"/>
      <c r="Q60" s="746"/>
      <c r="R60" s="746">
        <v>1</v>
      </c>
      <c r="S60" s="746">
        <v>1</v>
      </c>
      <c r="T60" s="746">
        <v>1</v>
      </c>
      <c r="U60" s="746">
        <v>1</v>
      </c>
      <c r="V60" s="746"/>
      <c r="W60" s="746" t="s">
        <v>1695</v>
      </c>
    </row>
    <row r="61" spans="2:24" ht="50.25" hidden="1" customHeight="1" x14ac:dyDescent="0.25">
      <c r="B61" s="1316"/>
      <c r="C61" s="1306"/>
      <c r="D61" s="1325"/>
      <c r="E61" s="1320"/>
      <c r="F61" s="697" t="s">
        <v>4503</v>
      </c>
      <c r="G61" s="667" t="s">
        <v>3400</v>
      </c>
      <c r="H61" s="71">
        <v>8</v>
      </c>
      <c r="I61" s="746"/>
      <c r="J61" s="1320"/>
      <c r="K61" s="1326"/>
      <c r="L61" s="1311"/>
      <c r="M61" s="746"/>
      <c r="N61" s="746"/>
      <c r="O61" s="746"/>
      <c r="P61" s="746"/>
      <c r="Q61" s="746"/>
      <c r="R61" s="746"/>
      <c r="S61" s="746"/>
      <c r="T61" s="746"/>
      <c r="U61" s="746"/>
      <c r="V61" s="746"/>
      <c r="W61" s="746"/>
    </row>
    <row r="62" spans="2:24" ht="50.25" hidden="1" customHeight="1" x14ac:dyDescent="0.25">
      <c r="B62" s="1305"/>
      <c r="C62" s="1306"/>
      <c r="D62" s="1308"/>
      <c r="E62" s="1310"/>
      <c r="F62" s="601" t="s">
        <v>6468</v>
      </c>
      <c r="G62" s="654" t="s">
        <v>7646</v>
      </c>
      <c r="H62" s="605">
        <v>2.0299900000000002</v>
      </c>
      <c r="I62" s="746"/>
      <c r="J62" s="1310"/>
      <c r="K62" s="1322"/>
      <c r="L62" s="1311"/>
      <c r="M62" s="746"/>
      <c r="N62" s="746"/>
      <c r="O62" s="746"/>
      <c r="P62" s="746"/>
      <c r="Q62" s="746"/>
      <c r="R62" s="746"/>
      <c r="S62" s="746"/>
      <c r="T62" s="746"/>
      <c r="U62" s="746"/>
      <c r="V62" s="746"/>
      <c r="W62" s="746"/>
    </row>
    <row r="63" spans="2:24" ht="50.25" hidden="1" customHeight="1" x14ac:dyDescent="0.25">
      <c r="B63" s="602">
        <v>25</v>
      </c>
      <c r="C63" s="738" t="s">
        <v>8305</v>
      </c>
      <c r="D63" s="655" t="s">
        <v>8330</v>
      </c>
      <c r="E63" s="746" t="s">
        <v>892</v>
      </c>
      <c r="F63" s="605" t="s">
        <v>2556</v>
      </c>
      <c r="G63" s="746" t="s">
        <v>1105</v>
      </c>
      <c r="H63" s="605"/>
      <c r="I63" s="746" t="s">
        <v>813</v>
      </c>
      <c r="J63" s="746" t="s">
        <v>214</v>
      </c>
      <c r="K63" s="736" t="s">
        <v>8952</v>
      </c>
      <c r="L63" s="739" t="s">
        <v>7758</v>
      </c>
      <c r="M63" s="746">
        <v>12.8</v>
      </c>
      <c r="N63" s="746">
        <v>2</v>
      </c>
      <c r="O63" s="746">
        <v>1</v>
      </c>
      <c r="P63" s="746"/>
      <c r="Q63" s="746"/>
      <c r="R63" s="746">
        <v>1</v>
      </c>
      <c r="S63" s="746">
        <v>1</v>
      </c>
      <c r="T63" s="746">
        <v>1</v>
      </c>
      <c r="U63" s="746">
        <v>1</v>
      </c>
      <c r="V63" s="746"/>
      <c r="W63" s="746" t="s">
        <v>663</v>
      </c>
    </row>
    <row r="64" spans="2:24" ht="50.25" hidden="1" customHeight="1" x14ac:dyDescent="0.25">
      <c r="B64" s="602">
        <v>26</v>
      </c>
      <c r="C64" s="738" t="s">
        <v>8305</v>
      </c>
      <c r="D64" s="655" t="s">
        <v>8331</v>
      </c>
      <c r="E64" s="746" t="s">
        <v>893</v>
      </c>
      <c r="F64" s="605" t="s">
        <v>2557</v>
      </c>
      <c r="G64" s="746" t="s">
        <v>1105</v>
      </c>
      <c r="H64" s="605"/>
      <c r="I64" s="746" t="s">
        <v>813</v>
      </c>
      <c r="J64" s="746" t="s">
        <v>214</v>
      </c>
      <c r="K64" s="736" t="s">
        <v>8952</v>
      </c>
      <c r="L64" s="739" t="s">
        <v>7759</v>
      </c>
      <c r="M64" s="746">
        <v>12.8</v>
      </c>
      <c r="N64" s="746">
        <v>2</v>
      </c>
      <c r="O64" s="746">
        <v>1</v>
      </c>
      <c r="P64" s="746"/>
      <c r="Q64" s="746"/>
      <c r="R64" s="746">
        <v>1</v>
      </c>
      <c r="S64" s="746">
        <v>1</v>
      </c>
      <c r="T64" s="746">
        <v>1</v>
      </c>
      <c r="U64" s="746">
        <v>1</v>
      </c>
      <c r="V64" s="746"/>
      <c r="W64" s="746" t="s">
        <v>663</v>
      </c>
    </row>
    <row r="65" spans="2:23" ht="50.25" hidden="1" customHeight="1" x14ac:dyDescent="0.25">
      <c r="B65" s="602">
        <v>27</v>
      </c>
      <c r="C65" s="738" t="s">
        <v>8305</v>
      </c>
      <c r="D65" s="655" t="s">
        <v>8332</v>
      </c>
      <c r="E65" s="746" t="s">
        <v>894</v>
      </c>
      <c r="F65" s="605" t="s">
        <v>2558</v>
      </c>
      <c r="G65" s="746" t="s">
        <v>1105</v>
      </c>
      <c r="H65" s="605"/>
      <c r="I65" s="746" t="s">
        <v>813</v>
      </c>
      <c r="J65" s="746" t="s">
        <v>214</v>
      </c>
      <c r="K65" s="736" t="s">
        <v>8952</v>
      </c>
      <c r="L65" s="739" t="s">
        <v>7760</v>
      </c>
      <c r="M65" s="746">
        <v>12.8</v>
      </c>
      <c r="N65" s="746">
        <v>2</v>
      </c>
      <c r="O65" s="746">
        <v>1</v>
      </c>
      <c r="P65" s="746"/>
      <c r="Q65" s="746"/>
      <c r="R65" s="746">
        <v>1</v>
      </c>
      <c r="S65" s="746">
        <v>1</v>
      </c>
      <c r="T65" s="746">
        <v>1</v>
      </c>
      <c r="U65" s="746">
        <v>1</v>
      </c>
      <c r="V65" s="746"/>
      <c r="W65" s="746" t="s">
        <v>663</v>
      </c>
    </row>
    <row r="66" spans="2:23" ht="50.25" hidden="1" customHeight="1" x14ac:dyDescent="0.25">
      <c r="B66" s="602">
        <v>28</v>
      </c>
      <c r="C66" s="738" t="s">
        <v>8396</v>
      </c>
      <c r="D66" s="655" t="s">
        <v>1280</v>
      </c>
      <c r="E66" s="607" t="s">
        <v>484</v>
      </c>
      <c r="F66" s="605" t="s">
        <v>869</v>
      </c>
      <c r="G66" s="746" t="s">
        <v>1104</v>
      </c>
      <c r="H66" s="605"/>
      <c r="I66" s="737"/>
      <c r="J66" s="746" t="s">
        <v>214</v>
      </c>
      <c r="K66" s="736" t="s">
        <v>8952</v>
      </c>
      <c r="L66" s="739" t="s">
        <v>7761</v>
      </c>
      <c r="M66" s="746" t="s">
        <v>816</v>
      </c>
      <c r="N66" s="746">
        <v>6</v>
      </c>
      <c r="O66" s="746">
        <v>1</v>
      </c>
      <c r="P66" s="746"/>
      <c r="Q66" s="746"/>
      <c r="R66" s="746">
        <v>1</v>
      </c>
      <c r="S66" s="746">
        <v>0</v>
      </c>
      <c r="T66" s="746">
        <v>1</v>
      </c>
      <c r="U66" s="746">
        <v>1</v>
      </c>
      <c r="V66" s="746"/>
      <c r="W66" s="746" t="s">
        <v>663</v>
      </c>
    </row>
    <row r="67" spans="2:23" ht="50.25" hidden="1" customHeight="1" x14ac:dyDescent="0.25">
      <c r="B67" s="1304">
        <v>29</v>
      </c>
      <c r="C67" s="1306" t="s">
        <v>8396</v>
      </c>
      <c r="D67" s="1307" t="s">
        <v>8397</v>
      </c>
      <c r="E67" s="1327" t="s">
        <v>479</v>
      </c>
      <c r="F67" s="605" t="s">
        <v>6385</v>
      </c>
      <c r="G67" s="746" t="s">
        <v>1104</v>
      </c>
      <c r="H67" s="71">
        <v>21.7151</v>
      </c>
      <c r="I67" s="737"/>
      <c r="J67" s="1309" t="s">
        <v>214</v>
      </c>
      <c r="K67" s="1321" t="s">
        <v>8952</v>
      </c>
      <c r="L67" s="1311" t="s">
        <v>7762</v>
      </c>
      <c r="M67" s="746" t="s">
        <v>816</v>
      </c>
      <c r="N67" s="746">
        <v>6</v>
      </c>
      <c r="O67" s="746">
        <v>2</v>
      </c>
      <c r="P67" s="746"/>
      <c r="Q67" s="746"/>
      <c r="R67" s="746">
        <v>1</v>
      </c>
      <c r="S67" s="746">
        <v>0</v>
      </c>
      <c r="T67" s="746">
        <v>1</v>
      </c>
      <c r="U67" s="746">
        <v>1</v>
      </c>
      <c r="V67" s="746"/>
      <c r="W67" s="746" t="s">
        <v>663</v>
      </c>
    </row>
    <row r="68" spans="2:23" ht="50.25" hidden="1" customHeight="1" x14ac:dyDescent="0.25">
      <c r="B68" s="1305"/>
      <c r="C68" s="1306"/>
      <c r="D68" s="1308"/>
      <c r="E68" s="1328"/>
      <c r="F68" s="638" t="s">
        <v>2545</v>
      </c>
      <c r="G68" s="654" t="s">
        <v>7646</v>
      </c>
      <c r="H68" s="605"/>
      <c r="I68" s="737"/>
      <c r="J68" s="1310"/>
      <c r="K68" s="1322"/>
      <c r="L68" s="1311"/>
      <c r="M68" s="746"/>
      <c r="N68" s="746"/>
      <c r="O68" s="746"/>
      <c r="P68" s="746"/>
      <c r="Q68" s="746"/>
      <c r="R68" s="746"/>
      <c r="S68" s="746"/>
      <c r="T68" s="746"/>
      <c r="U68" s="746"/>
      <c r="V68" s="746"/>
      <c r="W68" s="746"/>
    </row>
    <row r="69" spans="2:23" ht="50.25" hidden="1" customHeight="1" x14ac:dyDescent="0.25">
      <c r="B69" s="1304">
        <v>30</v>
      </c>
      <c r="C69" s="1306" t="s">
        <v>8396</v>
      </c>
      <c r="D69" s="1307" t="s">
        <v>8398</v>
      </c>
      <c r="E69" s="1327" t="s">
        <v>478</v>
      </c>
      <c r="F69" s="605" t="s">
        <v>863</v>
      </c>
      <c r="G69" s="746" t="s">
        <v>1104</v>
      </c>
      <c r="H69" s="605"/>
      <c r="I69" s="737"/>
      <c r="J69" s="1309" t="s">
        <v>214</v>
      </c>
      <c r="K69" s="1321" t="s">
        <v>8952</v>
      </c>
      <c r="L69" s="1311" t="s">
        <v>7763</v>
      </c>
      <c r="M69" s="746" t="s">
        <v>816</v>
      </c>
      <c r="N69" s="746">
        <v>6</v>
      </c>
      <c r="O69" s="746">
        <v>2</v>
      </c>
      <c r="P69" s="746"/>
      <c r="Q69" s="746"/>
      <c r="R69" s="746">
        <v>1</v>
      </c>
      <c r="S69" s="746">
        <v>0</v>
      </c>
      <c r="T69" s="746">
        <v>1</v>
      </c>
      <c r="U69" s="746">
        <v>1</v>
      </c>
      <c r="V69" s="746"/>
      <c r="W69" s="746" t="s">
        <v>663</v>
      </c>
    </row>
    <row r="70" spans="2:23" ht="50.25" hidden="1" customHeight="1" x14ac:dyDescent="0.25">
      <c r="B70" s="1305"/>
      <c r="C70" s="1306"/>
      <c r="D70" s="1308"/>
      <c r="E70" s="1328"/>
      <c r="F70" s="665" t="s">
        <v>7731</v>
      </c>
      <c r="G70" s="657" t="s">
        <v>7644</v>
      </c>
      <c r="H70" s="605">
        <v>18.3809</v>
      </c>
      <c r="I70" s="737"/>
      <c r="J70" s="1310"/>
      <c r="K70" s="1322"/>
      <c r="L70" s="1311"/>
      <c r="M70" s="746"/>
      <c r="N70" s="746"/>
      <c r="O70" s="746"/>
      <c r="P70" s="746"/>
      <c r="Q70" s="746"/>
      <c r="R70" s="746"/>
      <c r="S70" s="746"/>
      <c r="T70" s="746"/>
      <c r="U70" s="746"/>
      <c r="V70" s="746"/>
      <c r="W70" s="746"/>
    </row>
    <row r="71" spans="2:23" ht="50.25" hidden="1" customHeight="1" x14ac:dyDescent="0.25">
      <c r="B71" s="1304">
        <v>31</v>
      </c>
      <c r="C71" s="1306" t="s">
        <v>8396</v>
      </c>
      <c r="D71" s="1307" t="s">
        <v>8399</v>
      </c>
      <c r="E71" s="1327" t="s">
        <v>482</v>
      </c>
      <c r="F71" s="605" t="s">
        <v>867</v>
      </c>
      <c r="G71" s="746" t="s">
        <v>1104</v>
      </c>
      <c r="H71" s="605"/>
      <c r="I71" s="737"/>
      <c r="J71" s="1309" t="s">
        <v>1636</v>
      </c>
      <c r="K71" s="1321" t="s">
        <v>8952</v>
      </c>
      <c r="L71" s="1311" t="s">
        <v>7764</v>
      </c>
      <c r="M71" s="746" t="s">
        <v>816</v>
      </c>
      <c r="N71" s="746">
        <v>4</v>
      </c>
      <c r="O71" s="746">
        <v>2</v>
      </c>
      <c r="P71" s="746"/>
      <c r="Q71" s="746"/>
      <c r="R71" s="746">
        <v>1</v>
      </c>
      <c r="S71" s="746">
        <v>0</v>
      </c>
      <c r="T71" s="746">
        <v>0</v>
      </c>
      <c r="U71" s="746">
        <v>1</v>
      </c>
      <c r="V71" s="746"/>
      <c r="W71" s="746" t="s">
        <v>663</v>
      </c>
    </row>
    <row r="72" spans="2:23" ht="50.25" hidden="1" customHeight="1" x14ac:dyDescent="0.25">
      <c r="B72" s="1305"/>
      <c r="C72" s="1306"/>
      <c r="D72" s="1308"/>
      <c r="E72" s="1328"/>
      <c r="F72" s="601" t="s">
        <v>2307</v>
      </c>
      <c r="G72" s="657" t="s">
        <v>7644</v>
      </c>
      <c r="H72" s="605"/>
      <c r="I72" s="737"/>
      <c r="J72" s="1310"/>
      <c r="K72" s="1322"/>
      <c r="L72" s="1311"/>
      <c r="M72" s="746"/>
      <c r="N72" s="746"/>
      <c r="O72" s="746"/>
      <c r="P72" s="746"/>
      <c r="Q72" s="746"/>
      <c r="R72" s="746"/>
      <c r="S72" s="746"/>
      <c r="T72" s="746"/>
      <c r="U72" s="746"/>
      <c r="V72" s="746"/>
      <c r="W72" s="746"/>
    </row>
    <row r="73" spans="2:23" ht="50.25" hidden="1" customHeight="1" x14ac:dyDescent="0.25">
      <c r="B73" s="602">
        <v>32</v>
      </c>
      <c r="C73" s="738" t="s">
        <v>8396</v>
      </c>
      <c r="D73" s="655" t="s">
        <v>8400</v>
      </c>
      <c r="E73" s="607" t="s">
        <v>481</v>
      </c>
      <c r="F73" s="605" t="s">
        <v>866</v>
      </c>
      <c r="G73" s="746" t="s">
        <v>1104</v>
      </c>
      <c r="H73" s="605"/>
      <c r="I73" s="737"/>
      <c r="J73" s="746" t="s">
        <v>214</v>
      </c>
      <c r="K73" s="736" t="s">
        <v>8952</v>
      </c>
      <c r="L73" s="739" t="s">
        <v>7765</v>
      </c>
      <c r="M73" s="746" t="s">
        <v>816</v>
      </c>
      <c r="N73" s="746">
        <v>4</v>
      </c>
      <c r="O73" s="746">
        <v>1</v>
      </c>
      <c r="P73" s="746"/>
      <c r="Q73" s="746"/>
      <c r="R73" s="746">
        <v>1</v>
      </c>
      <c r="S73" s="746">
        <v>0</v>
      </c>
      <c r="T73" s="746">
        <v>1</v>
      </c>
      <c r="U73" s="746">
        <v>1</v>
      </c>
      <c r="V73" s="746"/>
      <c r="W73" s="746" t="s">
        <v>663</v>
      </c>
    </row>
    <row r="74" spans="2:23" ht="50.25" hidden="1" customHeight="1" x14ac:dyDescent="0.25">
      <c r="B74" s="1304">
        <v>33</v>
      </c>
      <c r="C74" s="1306" t="s">
        <v>8396</v>
      </c>
      <c r="D74" s="1307" t="s">
        <v>8401</v>
      </c>
      <c r="E74" s="1327" t="s">
        <v>476</v>
      </c>
      <c r="F74" s="605" t="s">
        <v>6386</v>
      </c>
      <c r="G74" s="746" t="s">
        <v>1104</v>
      </c>
      <c r="H74" s="605"/>
      <c r="I74" s="737"/>
      <c r="J74" s="1309" t="s">
        <v>214</v>
      </c>
      <c r="K74" s="736" t="s">
        <v>8952</v>
      </c>
      <c r="L74" s="1311" t="s">
        <v>7766</v>
      </c>
      <c r="M74" s="746" t="s">
        <v>816</v>
      </c>
      <c r="N74" s="746">
        <v>5</v>
      </c>
      <c r="O74" s="746">
        <v>2</v>
      </c>
      <c r="P74" s="746"/>
      <c r="Q74" s="746"/>
      <c r="R74" s="746">
        <v>1</v>
      </c>
      <c r="S74" s="746">
        <v>0</v>
      </c>
      <c r="T74" s="746">
        <v>1</v>
      </c>
      <c r="U74" s="746">
        <v>1</v>
      </c>
      <c r="V74" s="746"/>
      <c r="W74" s="746" t="s">
        <v>663</v>
      </c>
    </row>
    <row r="75" spans="2:23" ht="50.25" hidden="1" customHeight="1" x14ac:dyDescent="0.25">
      <c r="B75" s="1305"/>
      <c r="C75" s="1306"/>
      <c r="D75" s="1308"/>
      <c r="E75" s="1328"/>
      <c r="F75" s="601" t="s">
        <v>6492</v>
      </c>
      <c r="G75" s="654" t="s">
        <v>7646</v>
      </c>
      <c r="H75" s="418">
        <v>2.92</v>
      </c>
      <c r="I75" s="737"/>
      <c r="J75" s="1310"/>
      <c r="K75" s="746"/>
      <c r="L75" s="1311"/>
      <c r="M75" s="746"/>
      <c r="N75" s="746"/>
      <c r="O75" s="746"/>
      <c r="P75" s="746"/>
      <c r="Q75" s="746"/>
      <c r="R75" s="746"/>
      <c r="S75" s="746"/>
      <c r="T75" s="746"/>
      <c r="U75" s="746"/>
      <c r="V75" s="746"/>
      <c r="W75" s="746"/>
    </row>
    <row r="76" spans="2:23" ht="50.25" hidden="1" customHeight="1" x14ac:dyDescent="0.25">
      <c r="B76" s="1304">
        <v>34</v>
      </c>
      <c r="C76" s="1306" t="s">
        <v>8396</v>
      </c>
      <c r="D76" s="1307" t="s">
        <v>8402</v>
      </c>
      <c r="E76" s="1327" t="s">
        <v>818</v>
      </c>
      <c r="F76" s="605" t="s">
        <v>856</v>
      </c>
      <c r="G76" s="746" t="s">
        <v>1104</v>
      </c>
      <c r="H76" s="605"/>
      <c r="I76" s="737"/>
      <c r="J76" s="1309" t="s">
        <v>214</v>
      </c>
      <c r="K76" s="1321" t="s">
        <v>8952</v>
      </c>
      <c r="L76" s="1311" t="s">
        <v>7767</v>
      </c>
      <c r="M76" s="746" t="s">
        <v>816</v>
      </c>
      <c r="N76" s="746">
        <v>6</v>
      </c>
      <c r="O76" s="746">
        <v>2</v>
      </c>
      <c r="P76" s="746"/>
      <c r="Q76" s="746"/>
      <c r="R76" s="746">
        <v>1</v>
      </c>
      <c r="S76" s="746">
        <v>0</v>
      </c>
      <c r="T76" s="746">
        <v>1</v>
      </c>
      <c r="U76" s="746">
        <v>1</v>
      </c>
      <c r="V76" s="746"/>
      <c r="W76" s="746" t="s">
        <v>663</v>
      </c>
    </row>
    <row r="77" spans="2:23" ht="50.25" hidden="1" customHeight="1" x14ac:dyDescent="0.25">
      <c r="B77" s="1305"/>
      <c r="C77" s="1306"/>
      <c r="D77" s="1308"/>
      <c r="E77" s="1328"/>
      <c r="F77" s="601" t="s">
        <v>2308</v>
      </c>
      <c r="G77" s="657" t="s">
        <v>7644</v>
      </c>
      <c r="H77" s="605">
        <v>7.4480000000000004</v>
      </c>
      <c r="I77" s="737"/>
      <c r="J77" s="1310"/>
      <c r="K77" s="1322"/>
      <c r="L77" s="1311"/>
      <c r="M77" s="746"/>
      <c r="N77" s="746"/>
      <c r="O77" s="746"/>
      <c r="P77" s="746"/>
      <c r="Q77" s="746"/>
      <c r="R77" s="746"/>
      <c r="S77" s="746"/>
      <c r="T77" s="746"/>
      <c r="U77" s="746"/>
      <c r="V77" s="746"/>
      <c r="W77" s="746"/>
    </row>
    <row r="78" spans="2:23" ht="50.25" hidden="1" customHeight="1" x14ac:dyDescent="0.25">
      <c r="B78" s="602">
        <v>35</v>
      </c>
      <c r="C78" s="738" t="s">
        <v>8396</v>
      </c>
      <c r="D78" s="655" t="s">
        <v>8403</v>
      </c>
      <c r="E78" s="607" t="s">
        <v>820</v>
      </c>
      <c r="F78" s="605" t="s">
        <v>859</v>
      </c>
      <c r="G78" s="746" t="s">
        <v>1104</v>
      </c>
      <c r="H78" s="605"/>
      <c r="I78" s="737"/>
      <c r="J78" s="746" t="s">
        <v>214</v>
      </c>
      <c r="K78" s="736" t="s">
        <v>8952</v>
      </c>
      <c r="L78" s="739" t="s">
        <v>7768</v>
      </c>
      <c r="M78" s="746" t="s">
        <v>816</v>
      </c>
      <c r="N78" s="746">
        <v>5</v>
      </c>
      <c r="O78" s="746">
        <v>2</v>
      </c>
      <c r="P78" s="746"/>
      <c r="Q78" s="746"/>
      <c r="R78" s="746">
        <v>1</v>
      </c>
      <c r="S78" s="746">
        <v>0</v>
      </c>
      <c r="T78" s="746">
        <v>1</v>
      </c>
      <c r="U78" s="746">
        <v>1</v>
      </c>
      <c r="V78" s="746"/>
      <c r="W78" s="746" t="s">
        <v>663</v>
      </c>
    </row>
    <row r="79" spans="2:23" ht="50.25" hidden="1" customHeight="1" x14ac:dyDescent="0.25">
      <c r="B79" s="1304">
        <v>36</v>
      </c>
      <c r="C79" s="1306" t="s">
        <v>8396</v>
      </c>
      <c r="D79" s="1307" t="s">
        <v>8404</v>
      </c>
      <c r="E79" s="1327" t="s">
        <v>474</v>
      </c>
      <c r="F79" s="605" t="s">
        <v>855</v>
      </c>
      <c r="G79" s="746" t="s">
        <v>1104</v>
      </c>
      <c r="H79" s="605"/>
      <c r="I79" s="737"/>
      <c r="J79" s="1309" t="s">
        <v>214</v>
      </c>
      <c r="K79" s="1321" t="s">
        <v>8952</v>
      </c>
      <c r="L79" s="1311" t="s">
        <v>7769</v>
      </c>
      <c r="M79" s="746" t="s">
        <v>816</v>
      </c>
      <c r="N79" s="746">
        <v>6</v>
      </c>
      <c r="O79" s="746">
        <v>2</v>
      </c>
      <c r="P79" s="746"/>
      <c r="Q79" s="746"/>
      <c r="R79" s="746">
        <v>1</v>
      </c>
      <c r="S79" s="746">
        <v>0</v>
      </c>
      <c r="T79" s="746">
        <v>1</v>
      </c>
      <c r="U79" s="746">
        <v>1</v>
      </c>
      <c r="V79" s="746"/>
      <c r="W79" s="746" t="s">
        <v>663</v>
      </c>
    </row>
    <row r="80" spans="2:23" ht="50.25" hidden="1" customHeight="1" x14ac:dyDescent="0.25">
      <c r="B80" s="1305"/>
      <c r="C80" s="1306"/>
      <c r="D80" s="1308"/>
      <c r="E80" s="1328"/>
      <c r="F80" s="601" t="s">
        <v>2309</v>
      </c>
      <c r="G80" s="657" t="s">
        <v>7644</v>
      </c>
      <c r="H80" s="605">
        <v>0.2175</v>
      </c>
      <c r="I80" s="737"/>
      <c r="J80" s="1310"/>
      <c r="K80" s="1322"/>
      <c r="L80" s="1311"/>
      <c r="M80" s="746"/>
      <c r="N80" s="746"/>
      <c r="O80" s="746"/>
      <c r="P80" s="746"/>
      <c r="Q80" s="746"/>
      <c r="R80" s="746"/>
      <c r="S80" s="746"/>
      <c r="T80" s="746"/>
      <c r="U80" s="746"/>
      <c r="V80" s="746"/>
      <c r="W80" s="746"/>
    </row>
    <row r="81" spans="2:23" ht="50.25" hidden="1" customHeight="1" x14ac:dyDescent="0.25">
      <c r="B81" s="1304">
        <v>37</v>
      </c>
      <c r="C81" s="1306" t="s">
        <v>8396</v>
      </c>
      <c r="D81" s="1307" t="s">
        <v>8405</v>
      </c>
      <c r="E81" s="1327" t="s">
        <v>483</v>
      </c>
      <c r="F81" s="605" t="s">
        <v>868</v>
      </c>
      <c r="G81" s="746" t="s">
        <v>1104</v>
      </c>
      <c r="H81" s="605"/>
      <c r="I81" s="737"/>
      <c r="J81" s="1309" t="s">
        <v>214</v>
      </c>
      <c r="K81" s="1321" t="s">
        <v>8952</v>
      </c>
      <c r="L81" s="1311" t="s">
        <v>7771</v>
      </c>
      <c r="M81" s="746" t="s">
        <v>816</v>
      </c>
      <c r="N81" s="746">
        <v>6</v>
      </c>
      <c r="O81" s="746">
        <v>2</v>
      </c>
      <c r="P81" s="746"/>
      <c r="Q81" s="746"/>
      <c r="R81" s="746">
        <v>1</v>
      </c>
      <c r="S81" s="746">
        <v>0</v>
      </c>
      <c r="T81" s="746">
        <v>1</v>
      </c>
      <c r="U81" s="746">
        <v>1</v>
      </c>
      <c r="V81" s="746"/>
      <c r="W81" s="746" t="s">
        <v>663</v>
      </c>
    </row>
    <row r="82" spans="2:23" ht="50.25" hidden="1" customHeight="1" x14ac:dyDescent="0.25">
      <c r="B82" s="1305"/>
      <c r="C82" s="1306"/>
      <c r="D82" s="1308"/>
      <c r="E82" s="1328"/>
      <c r="F82" s="671" t="s">
        <v>7770</v>
      </c>
      <c r="G82" s="657" t="s">
        <v>7644</v>
      </c>
      <c r="H82" s="605">
        <v>13.3485</v>
      </c>
      <c r="I82" s="737"/>
      <c r="J82" s="1310"/>
      <c r="K82" s="1322"/>
      <c r="L82" s="1311"/>
      <c r="M82" s="746"/>
      <c r="N82" s="746"/>
      <c r="O82" s="746"/>
      <c r="P82" s="746"/>
      <c r="Q82" s="746"/>
      <c r="R82" s="746"/>
      <c r="S82" s="746"/>
      <c r="T82" s="746"/>
      <c r="U82" s="746"/>
      <c r="V82" s="746"/>
      <c r="W82" s="746"/>
    </row>
    <row r="83" spans="2:23" ht="50.25" hidden="1" customHeight="1" x14ac:dyDescent="0.25">
      <c r="B83" s="1304">
        <v>38</v>
      </c>
      <c r="C83" s="1306" t="s">
        <v>8396</v>
      </c>
      <c r="D83" s="1307" t="s">
        <v>1261</v>
      </c>
      <c r="E83" s="1327" t="s">
        <v>469</v>
      </c>
      <c r="F83" s="605" t="s">
        <v>851</v>
      </c>
      <c r="G83" s="746" t="s">
        <v>1104</v>
      </c>
      <c r="H83" s="605"/>
      <c r="I83" s="737"/>
      <c r="J83" s="1309" t="s">
        <v>214</v>
      </c>
      <c r="K83" s="1321" t="s">
        <v>8952</v>
      </c>
      <c r="L83" s="1311" t="s">
        <v>7772</v>
      </c>
      <c r="M83" s="746" t="s">
        <v>816</v>
      </c>
      <c r="N83" s="746" t="s">
        <v>1635</v>
      </c>
      <c r="O83" s="746">
        <v>1</v>
      </c>
      <c r="P83" s="746"/>
      <c r="Q83" s="746"/>
      <c r="R83" s="746">
        <v>1</v>
      </c>
      <c r="S83" s="746">
        <v>0</v>
      </c>
      <c r="T83" s="746">
        <v>1</v>
      </c>
      <c r="U83" s="746">
        <v>1</v>
      </c>
      <c r="V83" s="746"/>
      <c r="W83" s="746" t="s">
        <v>663</v>
      </c>
    </row>
    <row r="84" spans="2:23" ht="50.25" hidden="1" customHeight="1" x14ac:dyDescent="0.25">
      <c r="B84" s="1305"/>
      <c r="C84" s="1306"/>
      <c r="D84" s="1308"/>
      <c r="E84" s="1328"/>
      <c r="F84" s="601" t="s">
        <v>2312</v>
      </c>
      <c r="G84" s="657" t="s">
        <v>7644</v>
      </c>
      <c r="H84" s="605">
        <v>7.2108299999999996</v>
      </c>
      <c r="I84" s="737"/>
      <c r="J84" s="1310"/>
      <c r="K84" s="1322"/>
      <c r="L84" s="1311"/>
      <c r="M84" s="746"/>
      <c r="N84" s="746"/>
      <c r="O84" s="746"/>
      <c r="P84" s="746"/>
      <c r="Q84" s="746"/>
      <c r="R84" s="746"/>
      <c r="S84" s="746"/>
      <c r="T84" s="746"/>
      <c r="U84" s="746"/>
      <c r="V84" s="746"/>
      <c r="W84" s="746"/>
    </row>
    <row r="85" spans="2:23" ht="50.25" hidden="1" customHeight="1" x14ac:dyDescent="0.25">
      <c r="B85" s="1304">
        <v>39</v>
      </c>
      <c r="C85" s="1306" t="s">
        <v>8396</v>
      </c>
      <c r="D85" s="1307" t="s">
        <v>8406</v>
      </c>
      <c r="E85" s="1327" t="s">
        <v>470</v>
      </c>
      <c r="F85" s="605" t="s">
        <v>852</v>
      </c>
      <c r="G85" s="746" t="s">
        <v>1104</v>
      </c>
      <c r="H85" s="605"/>
      <c r="I85" s="737"/>
      <c r="J85" s="1309" t="s">
        <v>214</v>
      </c>
      <c r="K85" s="1321" t="s">
        <v>8952</v>
      </c>
      <c r="L85" s="1311" t="s">
        <v>7773</v>
      </c>
      <c r="M85" s="746" t="s">
        <v>816</v>
      </c>
      <c r="N85" s="746">
        <v>6</v>
      </c>
      <c r="O85" s="746">
        <v>2</v>
      </c>
      <c r="P85" s="746"/>
      <c r="Q85" s="746"/>
      <c r="R85" s="746">
        <v>1</v>
      </c>
      <c r="S85" s="746">
        <v>0</v>
      </c>
      <c r="T85" s="746">
        <v>1</v>
      </c>
      <c r="U85" s="746">
        <v>1</v>
      </c>
      <c r="V85" s="746"/>
      <c r="W85" s="746" t="s">
        <v>663</v>
      </c>
    </row>
    <row r="86" spans="2:23" ht="50.25" hidden="1" customHeight="1" x14ac:dyDescent="0.25">
      <c r="B86" s="1305"/>
      <c r="C86" s="1306"/>
      <c r="D86" s="1308"/>
      <c r="E86" s="1328"/>
      <c r="F86" s="601" t="s">
        <v>2313</v>
      </c>
      <c r="G86" s="657" t="s">
        <v>7644</v>
      </c>
      <c r="H86" s="605">
        <v>0.2175</v>
      </c>
      <c r="I86" s="737"/>
      <c r="J86" s="1310"/>
      <c r="K86" s="1322"/>
      <c r="L86" s="1311"/>
      <c r="M86" s="746"/>
      <c r="N86" s="746"/>
      <c r="O86" s="746"/>
      <c r="P86" s="746"/>
      <c r="Q86" s="746"/>
      <c r="R86" s="746"/>
      <c r="S86" s="746"/>
      <c r="T86" s="746"/>
      <c r="U86" s="746"/>
      <c r="V86" s="746"/>
      <c r="W86" s="746"/>
    </row>
    <row r="87" spans="2:23" ht="50.25" hidden="1" customHeight="1" x14ac:dyDescent="0.25">
      <c r="B87" s="1304">
        <v>40</v>
      </c>
      <c r="C87" s="1306" t="s">
        <v>8396</v>
      </c>
      <c r="D87" s="1307" t="s">
        <v>8407</v>
      </c>
      <c r="E87" s="1327" t="s">
        <v>468</v>
      </c>
      <c r="F87" s="605" t="s">
        <v>850</v>
      </c>
      <c r="G87" s="746" t="s">
        <v>1104</v>
      </c>
      <c r="H87" s="605"/>
      <c r="I87" s="737"/>
      <c r="J87" s="1309" t="s">
        <v>2253</v>
      </c>
      <c r="K87" s="1321" t="s">
        <v>8952</v>
      </c>
      <c r="L87" s="1311" t="s">
        <v>7774</v>
      </c>
      <c r="M87" s="746" t="s">
        <v>816</v>
      </c>
      <c r="N87" s="746">
        <v>6</v>
      </c>
      <c r="O87" s="746">
        <v>2</v>
      </c>
      <c r="P87" s="746"/>
      <c r="Q87" s="746"/>
      <c r="R87" s="746"/>
      <c r="S87" s="746"/>
      <c r="T87" s="746">
        <v>0</v>
      </c>
      <c r="U87" s="746">
        <v>1</v>
      </c>
      <c r="V87" s="746"/>
      <c r="W87" s="746" t="s">
        <v>663</v>
      </c>
    </row>
    <row r="88" spans="2:23" ht="50.25" hidden="1" customHeight="1" x14ac:dyDescent="0.25">
      <c r="B88" s="1316"/>
      <c r="C88" s="1306"/>
      <c r="D88" s="1325"/>
      <c r="E88" s="1333"/>
      <c r="F88" s="601" t="s">
        <v>7081</v>
      </c>
      <c r="G88" s="654" t="s">
        <v>7646</v>
      </c>
      <c r="H88" s="605">
        <v>5.83</v>
      </c>
      <c r="I88" s="737"/>
      <c r="J88" s="1320"/>
      <c r="K88" s="1326"/>
      <c r="L88" s="1311"/>
      <c r="M88" s="746"/>
      <c r="N88" s="746"/>
      <c r="O88" s="746"/>
      <c r="P88" s="746"/>
      <c r="Q88" s="746"/>
      <c r="R88" s="746"/>
      <c r="S88" s="746"/>
      <c r="T88" s="746"/>
      <c r="U88" s="746"/>
      <c r="V88" s="746"/>
      <c r="W88" s="746"/>
    </row>
    <row r="89" spans="2:23" ht="50.25" hidden="1" customHeight="1" x14ac:dyDescent="0.25">
      <c r="B89" s="1305"/>
      <c r="C89" s="1306"/>
      <c r="D89" s="1308"/>
      <c r="E89" s="1328"/>
      <c r="F89" s="601" t="s">
        <v>2314</v>
      </c>
      <c r="G89" s="657" t="s">
        <v>7644</v>
      </c>
      <c r="H89" s="605">
        <v>1.39</v>
      </c>
      <c r="I89" s="737"/>
      <c r="J89" s="1310"/>
      <c r="K89" s="1322"/>
      <c r="L89" s="1311"/>
      <c r="M89" s="746"/>
      <c r="N89" s="746"/>
      <c r="O89" s="746"/>
      <c r="P89" s="746"/>
      <c r="Q89" s="746"/>
      <c r="R89" s="746"/>
      <c r="S89" s="746"/>
      <c r="T89" s="746"/>
      <c r="U89" s="746"/>
      <c r="V89" s="746"/>
      <c r="W89" s="746"/>
    </row>
    <row r="90" spans="2:23" ht="50.25" hidden="1" customHeight="1" x14ac:dyDescent="0.25">
      <c r="B90" s="602">
        <v>41</v>
      </c>
      <c r="C90" s="738" t="s">
        <v>8396</v>
      </c>
      <c r="D90" s="655" t="s">
        <v>8408</v>
      </c>
      <c r="E90" s="607" t="s">
        <v>477</v>
      </c>
      <c r="F90" s="605" t="s">
        <v>862</v>
      </c>
      <c r="G90" s="746" t="s">
        <v>1104</v>
      </c>
      <c r="H90" s="605"/>
      <c r="I90" s="737"/>
      <c r="J90" s="746" t="s">
        <v>214</v>
      </c>
      <c r="K90" s="736" t="s">
        <v>8952</v>
      </c>
      <c r="L90" s="739" t="s">
        <v>7775</v>
      </c>
      <c r="M90" s="746" t="s">
        <v>816</v>
      </c>
      <c r="N90" s="746">
        <v>4</v>
      </c>
      <c r="O90" s="746">
        <v>2</v>
      </c>
      <c r="P90" s="746"/>
      <c r="Q90" s="746"/>
      <c r="R90" s="746">
        <v>1</v>
      </c>
      <c r="S90" s="746">
        <v>0</v>
      </c>
      <c r="T90" s="746">
        <v>1</v>
      </c>
      <c r="U90" s="746">
        <v>1</v>
      </c>
      <c r="V90" s="746"/>
      <c r="W90" s="746" t="s">
        <v>663</v>
      </c>
    </row>
    <row r="91" spans="2:23" ht="50.25" hidden="1" customHeight="1" x14ac:dyDescent="0.25">
      <c r="B91" s="602">
        <v>42</v>
      </c>
      <c r="C91" s="738" t="s">
        <v>8396</v>
      </c>
      <c r="D91" s="655" t="s">
        <v>8409</v>
      </c>
      <c r="E91" s="607" t="s">
        <v>821</v>
      </c>
      <c r="F91" s="605" t="s">
        <v>861</v>
      </c>
      <c r="G91" s="746" t="s">
        <v>1104</v>
      </c>
      <c r="H91" s="605"/>
      <c r="I91" s="737"/>
      <c r="J91" s="746" t="s">
        <v>214</v>
      </c>
      <c r="K91" s="736" t="s">
        <v>8952</v>
      </c>
      <c r="L91" s="739" t="s">
        <v>7776</v>
      </c>
      <c r="M91" s="746" t="s">
        <v>816</v>
      </c>
      <c r="N91" s="746">
        <v>6</v>
      </c>
      <c r="O91" s="746">
        <v>2</v>
      </c>
      <c r="P91" s="746"/>
      <c r="Q91" s="746"/>
      <c r="R91" s="746">
        <v>1</v>
      </c>
      <c r="S91" s="746">
        <v>0</v>
      </c>
      <c r="T91" s="746">
        <v>1</v>
      </c>
      <c r="U91" s="746">
        <v>1</v>
      </c>
      <c r="V91" s="746"/>
      <c r="W91" s="746" t="s">
        <v>663</v>
      </c>
    </row>
    <row r="92" spans="2:23" ht="50.25" hidden="1" customHeight="1" x14ac:dyDescent="0.25">
      <c r="B92" s="1304">
        <v>43</v>
      </c>
      <c r="C92" s="1306" t="s">
        <v>8396</v>
      </c>
      <c r="D92" s="1307" t="s">
        <v>8410</v>
      </c>
      <c r="E92" s="1327" t="s">
        <v>467</v>
      </c>
      <c r="F92" s="605" t="s">
        <v>849</v>
      </c>
      <c r="G92" s="746" t="s">
        <v>1104</v>
      </c>
      <c r="H92" s="605"/>
      <c r="I92" s="737"/>
      <c r="J92" s="1309" t="s">
        <v>214</v>
      </c>
      <c r="K92" s="1321" t="s">
        <v>8952</v>
      </c>
      <c r="L92" s="1311" t="s">
        <v>7777</v>
      </c>
      <c r="M92" s="746" t="s">
        <v>816</v>
      </c>
      <c r="N92" s="746">
        <v>4</v>
      </c>
      <c r="O92" s="746">
        <v>1</v>
      </c>
      <c r="P92" s="746"/>
      <c r="Q92" s="746"/>
      <c r="R92" s="746">
        <v>1</v>
      </c>
      <c r="S92" s="746">
        <v>0</v>
      </c>
      <c r="T92" s="746">
        <v>1</v>
      </c>
      <c r="U92" s="746">
        <v>1</v>
      </c>
      <c r="V92" s="746"/>
      <c r="W92" s="746" t="s">
        <v>663</v>
      </c>
    </row>
    <row r="93" spans="2:23" ht="50.25" hidden="1" customHeight="1" x14ac:dyDescent="0.25">
      <c r="B93" s="1316"/>
      <c r="C93" s="1306"/>
      <c r="D93" s="1325"/>
      <c r="E93" s="1333"/>
      <c r="F93" s="638" t="s">
        <v>6444</v>
      </c>
      <c r="G93" s="654" t="s">
        <v>7646</v>
      </c>
      <c r="H93" s="605">
        <v>0.57999999999999996</v>
      </c>
      <c r="I93" s="737"/>
      <c r="J93" s="1320"/>
      <c r="K93" s="1326"/>
      <c r="L93" s="1311"/>
      <c r="M93" s="746"/>
      <c r="N93" s="746"/>
      <c r="O93" s="746"/>
      <c r="P93" s="746"/>
      <c r="Q93" s="746"/>
      <c r="R93" s="746"/>
      <c r="S93" s="746"/>
      <c r="T93" s="746"/>
      <c r="U93" s="746"/>
      <c r="V93" s="746"/>
      <c r="W93" s="746"/>
    </row>
    <row r="94" spans="2:23" ht="50.25" hidden="1" customHeight="1" x14ac:dyDescent="0.25">
      <c r="B94" s="1305"/>
      <c r="C94" s="1306"/>
      <c r="D94" s="1308"/>
      <c r="E94" s="1328"/>
      <c r="F94" s="601" t="s">
        <v>2315</v>
      </c>
      <c r="G94" s="657" t="s">
        <v>7644</v>
      </c>
      <c r="H94" s="605">
        <v>0.28999999999999998</v>
      </c>
      <c r="I94" s="737"/>
      <c r="J94" s="1310"/>
      <c r="K94" s="1322"/>
      <c r="L94" s="1311"/>
      <c r="M94" s="746"/>
      <c r="N94" s="746"/>
      <c r="O94" s="746"/>
      <c r="P94" s="746"/>
      <c r="Q94" s="746"/>
      <c r="R94" s="746"/>
      <c r="S94" s="746"/>
      <c r="T94" s="746"/>
      <c r="U94" s="746"/>
      <c r="V94" s="746"/>
      <c r="W94" s="746"/>
    </row>
    <row r="95" spans="2:23" ht="50.25" hidden="1" customHeight="1" x14ac:dyDescent="0.25">
      <c r="B95" s="1304">
        <v>44</v>
      </c>
      <c r="C95" s="1306" t="s">
        <v>8396</v>
      </c>
      <c r="D95" s="1329" t="s">
        <v>8411</v>
      </c>
      <c r="E95" s="1327" t="s">
        <v>814</v>
      </c>
      <c r="F95" s="605" t="s">
        <v>6387</v>
      </c>
      <c r="G95" s="746" t="s">
        <v>1104</v>
      </c>
      <c r="H95" s="605"/>
      <c r="I95" s="737"/>
      <c r="J95" s="1331" t="s">
        <v>214</v>
      </c>
      <c r="K95" s="1331" t="s">
        <v>8952</v>
      </c>
      <c r="L95" s="1311" t="s">
        <v>7778</v>
      </c>
      <c r="M95" s="746" t="s">
        <v>816</v>
      </c>
      <c r="N95" s="746">
        <v>4</v>
      </c>
      <c r="O95" s="746">
        <v>2</v>
      </c>
      <c r="P95" s="746"/>
      <c r="Q95" s="746"/>
      <c r="R95" s="746">
        <v>1</v>
      </c>
      <c r="S95" s="746">
        <v>0</v>
      </c>
      <c r="T95" s="746">
        <v>1</v>
      </c>
      <c r="U95" s="746">
        <v>1</v>
      </c>
      <c r="V95" s="746"/>
      <c r="W95" s="746" t="s">
        <v>663</v>
      </c>
    </row>
    <row r="96" spans="2:23" ht="50.25" hidden="1" customHeight="1" x14ac:dyDescent="0.25">
      <c r="B96" s="1305"/>
      <c r="C96" s="1306"/>
      <c r="D96" s="1330"/>
      <c r="E96" s="1328"/>
      <c r="F96" s="601" t="s">
        <v>6441</v>
      </c>
      <c r="G96" s="654" t="s">
        <v>7646</v>
      </c>
      <c r="H96" s="605">
        <v>3.7724299999999999</v>
      </c>
      <c r="I96" s="737"/>
      <c r="J96" s="1332"/>
      <c r="K96" s="1332"/>
      <c r="L96" s="1311"/>
      <c r="M96" s="746"/>
      <c r="N96" s="746"/>
      <c r="O96" s="746"/>
      <c r="P96" s="746"/>
      <c r="Q96" s="746"/>
      <c r="R96" s="746"/>
      <c r="S96" s="746"/>
      <c r="T96" s="746"/>
      <c r="U96" s="746"/>
      <c r="V96" s="746"/>
      <c r="W96" s="746"/>
    </row>
    <row r="97" spans="2:24" ht="50.25" hidden="1" customHeight="1" x14ac:dyDescent="0.25">
      <c r="B97" s="602">
        <v>45</v>
      </c>
      <c r="C97" s="738" t="s">
        <v>8396</v>
      </c>
      <c r="D97" s="655" t="s">
        <v>8412</v>
      </c>
      <c r="E97" s="607" t="s">
        <v>471</v>
      </c>
      <c r="F97" s="605" t="s">
        <v>847</v>
      </c>
      <c r="G97" s="746" t="s">
        <v>1104</v>
      </c>
      <c r="H97" s="605"/>
      <c r="I97" s="737"/>
      <c r="J97" s="746" t="s">
        <v>214</v>
      </c>
      <c r="K97" s="736" t="s">
        <v>8952</v>
      </c>
      <c r="L97" s="739" t="s">
        <v>7779</v>
      </c>
      <c r="M97" s="746" t="s">
        <v>816</v>
      </c>
      <c r="N97" s="746">
        <v>5</v>
      </c>
      <c r="O97" s="746">
        <v>1</v>
      </c>
      <c r="P97" s="746"/>
      <c r="Q97" s="746"/>
      <c r="R97" s="746">
        <v>1</v>
      </c>
      <c r="S97" s="746">
        <v>0</v>
      </c>
      <c r="T97" s="746">
        <v>1</v>
      </c>
      <c r="U97" s="746">
        <v>1</v>
      </c>
      <c r="V97" s="746"/>
      <c r="W97" s="746" t="s">
        <v>663</v>
      </c>
    </row>
    <row r="98" spans="2:24" ht="50.25" hidden="1" customHeight="1" x14ac:dyDescent="0.25">
      <c r="B98" s="602">
        <v>46</v>
      </c>
      <c r="C98" s="738" t="s">
        <v>8396</v>
      </c>
      <c r="D98" s="655" t="s">
        <v>8413</v>
      </c>
      <c r="E98" s="607" t="s">
        <v>819</v>
      </c>
      <c r="F98" s="605" t="s">
        <v>858</v>
      </c>
      <c r="G98" s="746" t="s">
        <v>1104</v>
      </c>
      <c r="H98" s="605"/>
      <c r="I98" s="737"/>
      <c r="J98" s="746" t="s">
        <v>214</v>
      </c>
      <c r="K98" s="736" t="s">
        <v>8952</v>
      </c>
      <c r="L98" s="739" t="s">
        <v>7780</v>
      </c>
      <c r="M98" s="746" t="s">
        <v>816</v>
      </c>
      <c r="N98" s="746">
        <v>5</v>
      </c>
      <c r="O98" s="746">
        <v>2</v>
      </c>
      <c r="P98" s="746"/>
      <c r="Q98" s="746"/>
      <c r="R98" s="746">
        <v>1</v>
      </c>
      <c r="S98" s="746">
        <v>0</v>
      </c>
      <c r="T98" s="746">
        <v>1</v>
      </c>
      <c r="U98" s="746">
        <v>1</v>
      </c>
      <c r="V98" s="746"/>
      <c r="W98" s="746" t="s">
        <v>663</v>
      </c>
    </row>
    <row r="99" spans="2:24" ht="50.25" hidden="1" customHeight="1" x14ac:dyDescent="0.25">
      <c r="B99" s="1304">
        <v>47</v>
      </c>
      <c r="C99" s="1306" t="s">
        <v>8396</v>
      </c>
      <c r="D99" s="1307" t="s">
        <v>8414</v>
      </c>
      <c r="E99" s="1327" t="s">
        <v>475</v>
      </c>
      <c r="F99" s="605" t="s">
        <v>857</v>
      </c>
      <c r="G99" s="746" t="s">
        <v>1104</v>
      </c>
      <c r="H99" s="605"/>
      <c r="I99" s="737"/>
      <c r="J99" s="1309" t="s">
        <v>214</v>
      </c>
      <c r="K99" s="1321" t="s">
        <v>8952</v>
      </c>
      <c r="L99" s="1311" t="s">
        <v>7781</v>
      </c>
      <c r="M99" s="746" t="s">
        <v>816</v>
      </c>
      <c r="N99" s="746">
        <v>5</v>
      </c>
      <c r="O99" s="746">
        <v>2</v>
      </c>
      <c r="P99" s="746"/>
      <c r="Q99" s="746"/>
      <c r="R99" s="746">
        <v>1</v>
      </c>
      <c r="S99" s="746">
        <v>0</v>
      </c>
      <c r="T99" s="746">
        <v>1</v>
      </c>
      <c r="U99" s="746">
        <v>1</v>
      </c>
      <c r="V99" s="746"/>
      <c r="W99" s="746" t="s">
        <v>663</v>
      </c>
    </row>
    <row r="100" spans="2:24" ht="50.25" hidden="1" customHeight="1" x14ac:dyDescent="0.25">
      <c r="B100" s="1305"/>
      <c r="C100" s="1306"/>
      <c r="D100" s="1308"/>
      <c r="E100" s="1328"/>
      <c r="F100" s="665" t="s">
        <v>7732</v>
      </c>
      <c r="G100" s="657" t="s">
        <v>7644</v>
      </c>
      <c r="H100" s="605">
        <v>2.9230700000000001</v>
      </c>
      <c r="I100" s="737"/>
      <c r="J100" s="1310"/>
      <c r="K100" s="1322"/>
      <c r="L100" s="1311"/>
      <c r="M100" s="746"/>
      <c r="N100" s="746"/>
      <c r="O100" s="746"/>
      <c r="P100" s="746"/>
      <c r="Q100" s="746"/>
      <c r="R100" s="746"/>
      <c r="S100" s="746"/>
      <c r="T100" s="746"/>
      <c r="U100" s="746"/>
      <c r="V100" s="746"/>
      <c r="W100" s="746"/>
    </row>
    <row r="101" spans="2:24" ht="50.25" hidden="1" customHeight="1" x14ac:dyDescent="0.25">
      <c r="B101" s="1304">
        <v>48</v>
      </c>
      <c r="C101" s="1306" t="s">
        <v>8396</v>
      </c>
      <c r="D101" s="1307" t="s">
        <v>8415</v>
      </c>
      <c r="E101" s="1327" t="s">
        <v>472</v>
      </c>
      <c r="F101" s="605" t="s">
        <v>853</v>
      </c>
      <c r="G101" s="746" t="s">
        <v>1104</v>
      </c>
      <c r="H101" s="605"/>
      <c r="I101" s="737"/>
      <c r="J101" s="1309" t="s">
        <v>214</v>
      </c>
      <c r="K101" s="1321" t="s">
        <v>8952</v>
      </c>
      <c r="L101" s="1311" t="s">
        <v>7782</v>
      </c>
      <c r="M101" s="746" t="s">
        <v>816</v>
      </c>
      <c r="N101" s="746">
        <v>5</v>
      </c>
      <c r="O101" s="746">
        <v>0</v>
      </c>
      <c r="P101" s="746"/>
      <c r="Q101" s="746"/>
      <c r="R101" s="746">
        <v>1</v>
      </c>
      <c r="S101" s="746">
        <v>0</v>
      </c>
      <c r="T101" s="746">
        <v>1</v>
      </c>
      <c r="U101" s="746">
        <v>1</v>
      </c>
      <c r="V101" s="746"/>
      <c r="W101" s="746" t="s">
        <v>663</v>
      </c>
      <c r="X101" s="672" t="s">
        <v>1600</v>
      </c>
    </row>
    <row r="102" spans="2:24" ht="50.25" hidden="1" customHeight="1" x14ac:dyDescent="0.25">
      <c r="B102" s="1305"/>
      <c r="C102" s="1306"/>
      <c r="D102" s="1308"/>
      <c r="E102" s="1328"/>
      <c r="F102" s="601" t="s">
        <v>2320</v>
      </c>
      <c r="G102" s="657" t="s">
        <v>7644</v>
      </c>
      <c r="H102" s="605">
        <v>2.85</v>
      </c>
      <c r="I102" s="737"/>
      <c r="J102" s="1310"/>
      <c r="K102" s="1322"/>
      <c r="L102" s="1311"/>
      <c r="M102" s="746"/>
      <c r="N102" s="746"/>
      <c r="O102" s="746"/>
      <c r="P102" s="746"/>
      <c r="Q102" s="746"/>
      <c r="R102" s="746"/>
      <c r="S102" s="746"/>
      <c r="T102" s="746"/>
      <c r="U102" s="746"/>
      <c r="V102" s="746"/>
      <c r="W102" s="746"/>
      <c r="X102" s="672"/>
    </row>
    <row r="103" spans="2:24" ht="50.25" hidden="1" customHeight="1" x14ac:dyDescent="0.25">
      <c r="B103" s="1304">
        <v>49</v>
      </c>
      <c r="C103" s="1306" t="s">
        <v>8396</v>
      </c>
      <c r="D103" s="1307" t="s">
        <v>8416</v>
      </c>
      <c r="E103" s="1327" t="s">
        <v>473</v>
      </c>
      <c r="F103" s="605" t="s">
        <v>6388</v>
      </c>
      <c r="G103" s="746" t="s">
        <v>1104</v>
      </c>
      <c r="H103" s="605"/>
      <c r="I103" s="737"/>
      <c r="J103" s="1309" t="s">
        <v>214</v>
      </c>
      <c r="K103" s="1321" t="s">
        <v>8952</v>
      </c>
      <c r="L103" s="1311" t="s">
        <v>7783</v>
      </c>
      <c r="M103" s="746" t="s">
        <v>816</v>
      </c>
      <c r="N103" s="746">
        <v>6</v>
      </c>
      <c r="O103" s="746">
        <v>2</v>
      </c>
      <c r="P103" s="746"/>
      <c r="Q103" s="746"/>
      <c r="R103" s="746">
        <v>1</v>
      </c>
      <c r="S103" s="746">
        <v>0</v>
      </c>
      <c r="T103" s="746">
        <v>1</v>
      </c>
      <c r="U103" s="746">
        <v>1</v>
      </c>
      <c r="V103" s="746"/>
      <c r="W103" s="746" t="s">
        <v>663</v>
      </c>
      <c r="X103" s="673"/>
    </row>
    <row r="104" spans="2:24" ht="50.25" hidden="1" customHeight="1" x14ac:dyDescent="0.25">
      <c r="B104" s="1305"/>
      <c r="C104" s="1306"/>
      <c r="D104" s="1308"/>
      <c r="E104" s="1328"/>
      <c r="F104" s="601" t="s">
        <v>6437</v>
      </c>
      <c r="G104" s="654" t="s">
        <v>7646</v>
      </c>
      <c r="H104" s="605">
        <v>1.74</v>
      </c>
      <c r="I104" s="737"/>
      <c r="J104" s="1310"/>
      <c r="K104" s="1322"/>
      <c r="L104" s="1311"/>
      <c r="M104" s="746"/>
      <c r="N104" s="746"/>
      <c r="O104" s="746"/>
      <c r="P104" s="746"/>
      <c r="Q104" s="746"/>
      <c r="R104" s="746"/>
      <c r="S104" s="746"/>
      <c r="T104" s="746"/>
      <c r="U104" s="746"/>
      <c r="V104" s="746"/>
      <c r="W104" s="746"/>
      <c r="X104" s="673"/>
    </row>
    <row r="105" spans="2:24" ht="50.25" hidden="1" customHeight="1" x14ac:dyDescent="0.25">
      <c r="B105" s="1304">
        <v>50</v>
      </c>
      <c r="C105" s="1306" t="s">
        <v>8396</v>
      </c>
      <c r="D105" s="1307" t="s">
        <v>8417</v>
      </c>
      <c r="E105" s="1327" t="s">
        <v>480</v>
      </c>
      <c r="F105" s="605" t="s">
        <v>865</v>
      </c>
      <c r="G105" s="746" t="s">
        <v>1104</v>
      </c>
      <c r="H105" s="605"/>
      <c r="I105" s="737"/>
      <c r="J105" s="1309" t="s">
        <v>214</v>
      </c>
      <c r="K105" s="1321" t="s">
        <v>8952</v>
      </c>
      <c r="L105" s="1311" t="s">
        <v>7784</v>
      </c>
      <c r="M105" s="746" t="s">
        <v>816</v>
      </c>
      <c r="N105" s="746">
        <v>5</v>
      </c>
      <c r="O105" s="746">
        <v>1</v>
      </c>
      <c r="P105" s="746"/>
      <c r="Q105" s="746"/>
      <c r="R105" s="746">
        <v>1</v>
      </c>
      <c r="S105" s="746">
        <v>0</v>
      </c>
      <c r="T105" s="746">
        <v>1</v>
      </c>
      <c r="U105" s="746">
        <v>1</v>
      </c>
      <c r="V105" s="746"/>
      <c r="W105" s="746" t="s">
        <v>663</v>
      </c>
      <c r="X105" s="672" t="s">
        <v>1601</v>
      </c>
    </row>
    <row r="106" spans="2:24" ht="50.25" hidden="1" customHeight="1" x14ac:dyDescent="0.25">
      <c r="B106" s="1305"/>
      <c r="C106" s="1306"/>
      <c r="D106" s="1308"/>
      <c r="E106" s="1328"/>
      <c r="F106" s="601" t="s">
        <v>2321</v>
      </c>
      <c r="G106" s="657" t="s">
        <v>7644</v>
      </c>
      <c r="H106" s="605">
        <v>4.37</v>
      </c>
      <c r="I106" s="737"/>
      <c r="J106" s="1310"/>
      <c r="K106" s="1322"/>
      <c r="L106" s="1311"/>
      <c r="M106" s="746"/>
      <c r="N106" s="746"/>
      <c r="O106" s="746"/>
      <c r="P106" s="746"/>
      <c r="Q106" s="746"/>
      <c r="R106" s="746"/>
      <c r="S106" s="746"/>
      <c r="T106" s="746"/>
      <c r="U106" s="746"/>
      <c r="V106" s="746"/>
      <c r="W106" s="746"/>
      <c r="X106" s="672"/>
    </row>
    <row r="107" spans="2:24" ht="50.25" hidden="1" customHeight="1" x14ac:dyDescent="0.25">
      <c r="B107" s="1304">
        <v>51</v>
      </c>
      <c r="C107" s="1306" t="s">
        <v>2759</v>
      </c>
      <c r="D107" s="1317" t="s">
        <v>8229</v>
      </c>
      <c r="E107" s="1309" t="s">
        <v>164</v>
      </c>
      <c r="F107" s="605" t="s">
        <v>2152</v>
      </c>
      <c r="G107" s="746" t="s">
        <v>1104</v>
      </c>
      <c r="H107" s="669">
        <v>14.511345</v>
      </c>
      <c r="I107" s="746"/>
      <c r="J107" s="1309" t="s">
        <v>214</v>
      </c>
      <c r="K107" s="1321" t="s">
        <v>8952</v>
      </c>
      <c r="L107" s="1311" t="s">
        <v>7787</v>
      </c>
      <c r="M107" s="746">
        <v>12</v>
      </c>
      <c r="N107" s="746">
        <v>4</v>
      </c>
      <c r="O107" s="746">
        <v>1</v>
      </c>
      <c r="P107" s="746"/>
      <c r="Q107" s="746"/>
      <c r="R107" s="746">
        <v>1</v>
      </c>
      <c r="S107" s="746">
        <v>1</v>
      </c>
      <c r="T107" s="746">
        <v>1</v>
      </c>
      <c r="U107" s="746">
        <v>1</v>
      </c>
      <c r="V107" s="746"/>
      <c r="W107" s="746" t="s">
        <v>1695</v>
      </c>
      <c r="X107" s="674"/>
    </row>
    <row r="108" spans="2:24" ht="50.25" hidden="1" customHeight="1" x14ac:dyDescent="0.25">
      <c r="B108" s="1316"/>
      <c r="C108" s="1306"/>
      <c r="D108" s="1318"/>
      <c r="E108" s="1320"/>
      <c r="F108" s="697" t="s">
        <v>7786</v>
      </c>
      <c r="G108" s="667" t="s">
        <v>7737</v>
      </c>
      <c r="H108" s="605">
        <v>7</v>
      </c>
      <c r="I108" s="746"/>
      <c r="J108" s="1320"/>
      <c r="K108" s="1326"/>
      <c r="L108" s="1311"/>
      <c r="M108" s="746"/>
      <c r="N108" s="746"/>
      <c r="O108" s="746"/>
      <c r="P108" s="746"/>
      <c r="Q108" s="746"/>
      <c r="R108" s="746"/>
      <c r="S108" s="746"/>
      <c r="T108" s="746"/>
      <c r="U108" s="746"/>
      <c r="V108" s="746"/>
      <c r="W108" s="746"/>
      <c r="X108" s="674"/>
    </row>
    <row r="109" spans="2:24" ht="50.25" hidden="1" customHeight="1" x14ac:dyDescent="0.25">
      <c r="B109" s="1305"/>
      <c r="C109" s="1306"/>
      <c r="D109" s="1319"/>
      <c r="E109" s="1310"/>
      <c r="F109" s="671" t="s">
        <v>7785</v>
      </c>
      <c r="G109" s="657" t="s">
        <v>7644</v>
      </c>
      <c r="H109" s="605">
        <v>4.9524999999999997</v>
      </c>
      <c r="I109" s="746"/>
      <c r="J109" s="1310"/>
      <c r="K109" s="1322"/>
      <c r="L109" s="1311"/>
      <c r="M109" s="746"/>
      <c r="N109" s="746"/>
      <c r="O109" s="746"/>
      <c r="P109" s="746"/>
      <c r="Q109" s="746"/>
      <c r="R109" s="746"/>
      <c r="S109" s="746"/>
      <c r="T109" s="746"/>
      <c r="U109" s="746"/>
      <c r="V109" s="746"/>
      <c r="W109" s="746"/>
      <c r="X109" s="674"/>
    </row>
    <row r="110" spans="2:24" ht="50.25" hidden="1" customHeight="1" x14ac:dyDescent="0.25">
      <c r="B110" s="602">
        <v>52</v>
      </c>
      <c r="C110" s="738" t="s">
        <v>2759</v>
      </c>
      <c r="D110" s="752" t="s">
        <v>8230</v>
      </c>
      <c r="E110" s="746" t="s">
        <v>106</v>
      </c>
      <c r="F110" s="605" t="s">
        <v>2192</v>
      </c>
      <c r="G110" s="746" t="s">
        <v>1103</v>
      </c>
      <c r="H110" s="669">
        <v>35.061750000000004</v>
      </c>
      <c r="I110" s="746" t="s">
        <v>813</v>
      </c>
      <c r="J110" s="746" t="s">
        <v>214</v>
      </c>
      <c r="K110" s="736" t="s">
        <v>8952</v>
      </c>
      <c r="L110" s="739" t="s">
        <v>7788</v>
      </c>
      <c r="M110" s="746">
        <v>12</v>
      </c>
      <c r="N110" s="746">
        <v>5</v>
      </c>
      <c r="O110" s="746">
        <v>2</v>
      </c>
      <c r="P110" s="746"/>
      <c r="Q110" s="746"/>
      <c r="R110" s="746">
        <v>1</v>
      </c>
      <c r="S110" s="746">
        <v>1</v>
      </c>
      <c r="T110" s="746">
        <v>1</v>
      </c>
      <c r="U110" s="746">
        <v>1</v>
      </c>
      <c r="V110" s="746"/>
      <c r="W110" s="746" t="s">
        <v>663</v>
      </c>
      <c r="X110" s="674"/>
    </row>
    <row r="111" spans="2:24" ht="50.25" hidden="1" customHeight="1" x14ac:dyDescent="0.25">
      <c r="B111" s="602">
        <v>53</v>
      </c>
      <c r="C111" s="738" t="s">
        <v>2759</v>
      </c>
      <c r="D111" s="752" t="s">
        <v>7789</v>
      </c>
      <c r="E111" s="746" t="s">
        <v>108</v>
      </c>
      <c r="F111" s="605" t="s">
        <v>2086</v>
      </c>
      <c r="G111" s="746" t="s">
        <v>1104</v>
      </c>
      <c r="H111" s="71">
        <v>2.9000000000000001E-2</v>
      </c>
      <c r="I111" s="746"/>
      <c r="J111" s="746" t="s">
        <v>214</v>
      </c>
      <c r="K111" s="736" t="s">
        <v>8952</v>
      </c>
      <c r="L111" s="739" t="s">
        <v>7790</v>
      </c>
      <c r="M111" s="746">
        <v>12</v>
      </c>
      <c r="N111" s="746">
        <v>3</v>
      </c>
      <c r="O111" s="746">
        <v>2</v>
      </c>
      <c r="P111" s="746"/>
      <c r="Q111" s="746"/>
      <c r="R111" s="746">
        <v>1</v>
      </c>
      <c r="S111" s="746">
        <v>1</v>
      </c>
      <c r="T111" s="746">
        <v>1</v>
      </c>
      <c r="U111" s="746">
        <v>1</v>
      </c>
      <c r="V111" s="746"/>
      <c r="W111" s="746" t="s">
        <v>1695</v>
      </c>
      <c r="X111" s="674"/>
    </row>
    <row r="112" spans="2:24" ht="50.25" hidden="1" customHeight="1" x14ac:dyDescent="0.25">
      <c r="B112" s="1304">
        <v>54</v>
      </c>
      <c r="C112" s="1306" t="s">
        <v>2759</v>
      </c>
      <c r="D112" s="1317" t="s">
        <v>7791</v>
      </c>
      <c r="E112" s="1309" t="s">
        <v>161</v>
      </c>
      <c r="F112" s="605" t="s">
        <v>2185</v>
      </c>
      <c r="G112" s="746" t="s">
        <v>1104</v>
      </c>
      <c r="H112" s="669">
        <v>27.073820000000001</v>
      </c>
      <c r="I112" s="746"/>
      <c r="J112" s="1309" t="s">
        <v>214</v>
      </c>
      <c r="K112" s="1321" t="s">
        <v>8952</v>
      </c>
      <c r="L112" s="1311" t="s">
        <v>7793</v>
      </c>
      <c r="M112" s="746">
        <v>8</v>
      </c>
      <c r="N112" s="746">
        <v>6</v>
      </c>
      <c r="O112" s="746">
        <v>1</v>
      </c>
      <c r="P112" s="746"/>
      <c r="Q112" s="746">
        <v>1</v>
      </c>
      <c r="R112" s="746">
        <v>1</v>
      </c>
      <c r="S112" s="746">
        <v>1</v>
      </c>
      <c r="T112" s="746">
        <v>1</v>
      </c>
      <c r="U112" s="746">
        <v>1</v>
      </c>
      <c r="V112" s="746"/>
      <c r="W112" s="746" t="s">
        <v>1695</v>
      </c>
      <c r="X112" s="672" t="s">
        <v>1601</v>
      </c>
    </row>
    <row r="113" spans="2:24" ht="50.25" hidden="1" customHeight="1" x14ac:dyDescent="0.25">
      <c r="B113" s="1305"/>
      <c r="C113" s="1306"/>
      <c r="D113" s="1319"/>
      <c r="E113" s="1310"/>
      <c r="F113" s="671" t="s">
        <v>7792</v>
      </c>
      <c r="G113" s="657" t="s">
        <v>7644</v>
      </c>
      <c r="H113" s="605">
        <v>8.8691999999999993</v>
      </c>
      <c r="I113" s="746"/>
      <c r="J113" s="1310"/>
      <c r="K113" s="1322"/>
      <c r="L113" s="1311"/>
      <c r="M113" s="746"/>
      <c r="N113" s="746"/>
      <c r="O113" s="746"/>
      <c r="P113" s="746"/>
      <c r="Q113" s="746"/>
      <c r="R113" s="746"/>
      <c r="S113" s="746"/>
      <c r="T113" s="746"/>
      <c r="U113" s="746"/>
      <c r="V113" s="746"/>
      <c r="W113" s="746"/>
      <c r="X113" s="672"/>
    </row>
    <row r="114" spans="2:24" ht="50.25" hidden="1" customHeight="1" x14ac:dyDescent="0.25">
      <c r="B114" s="1304">
        <v>55</v>
      </c>
      <c r="C114" s="1306" t="s">
        <v>2759</v>
      </c>
      <c r="D114" s="1317" t="s">
        <v>8231</v>
      </c>
      <c r="E114" s="1309" t="s">
        <v>125</v>
      </c>
      <c r="F114" s="605" t="s">
        <v>680</v>
      </c>
      <c r="G114" s="746" t="s">
        <v>1104</v>
      </c>
      <c r="H114" s="669">
        <v>1271.18</v>
      </c>
      <c r="I114" s="1309" t="s">
        <v>813</v>
      </c>
      <c r="J114" s="1309" t="s">
        <v>214</v>
      </c>
      <c r="K114" s="1321" t="s">
        <v>8952</v>
      </c>
      <c r="L114" s="1311" t="s">
        <v>7794</v>
      </c>
      <c r="M114" s="746">
        <v>7</v>
      </c>
      <c r="N114" s="746">
        <v>2</v>
      </c>
      <c r="O114" s="609" t="s">
        <v>1583</v>
      </c>
      <c r="P114" s="746"/>
      <c r="Q114" s="746"/>
      <c r="R114" s="746">
        <v>1</v>
      </c>
      <c r="S114" s="746">
        <v>1</v>
      </c>
      <c r="T114" s="746">
        <v>1</v>
      </c>
      <c r="U114" s="746">
        <v>1</v>
      </c>
      <c r="V114" s="746"/>
      <c r="W114" s="746" t="s">
        <v>663</v>
      </c>
      <c r="X114" s="672"/>
    </row>
    <row r="115" spans="2:24" ht="50.25" hidden="1" customHeight="1" x14ac:dyDescent="0.25">
      <c r="B115" s="1305"/>
      <c r="C115" s="1306"/>
      <c r="D115" s="1319"/>
      <c r="E115" s="1310"/>
      <c r="F115" s="638" t="s">
        <v>2351</v>
      </c>
      <c r="G115" s="657" t="s">
        <v>7644</v>
      </c>
      <c r="H115" s="605">
        <v>0.67500000000000004</v>
      </c>
      <c r="I115" s="1310"/>
      <c r="J115" s="1310"/>
      <c r="K115" s="1322"/>
      <c r="L115" s="1311"/>
      <c r="M115" s="746"/>
      <c r="N115" s="746"/>
      <c r="O115" s="609"/>
      <c r="P115" s="746"/>
      <c r="Q115" s="746"/>
      <c r="R115" s="746"/>
      <c r="S115" s="746"/>
      <c r="T115" s="746"/>
      <c r="U115" s="746"/>
      <c r="V115" s="746"/>
      <c r="W115" s="746"/>
      <c r="X115" s="672"/>
    </row>
    <row r="116" spans="2:24" ht="50.25" hidden="1" customHeight="1" x14ac:dyDescent="0.25">
      <c r="B116" s="1304">
        <v>56</v>
      </c>
      <c r="C116" s="1306" t="s">
        <v>2759</v>
      </c>
      <c r="D116" s="1317" t="s">
        <v>8232</v>
      </c>
      <c r="E116" s="1309" t="s">
        <v>735</v>
      </c>
      <c r="F116" s="605" t="s">
        <v>6389</v>
      </c>
      <c r="G116" s="746" t="s">
        <v>1104</v>
      </c>
      <c r="H116" s="669">
        <v>226.38441</v>
      </c>
      <c r="I116" s="746"/>
      <c r="J116" s="1309" t="s">
        <v>214</v>
      </c>
      <c r="K116" s="1321" t="s">
        <v>8952</v>
      </c>
      <c r="L116" s="1311" t="s">
        <v>7795</v>
      </c>
      <c r="M116" s="746"/>
      <c r="N116" s="746">
        <v>5</v>
      </c>
      <c r="O116" s="746">
        <v>2</v>
      </c>
      <c r="P116" s="746"/>
      <c r="Q116" s="746"/>
      <c r="R116" s="746">
        <v>1</v>
      </c>
      <c r="S116" s="746">
        <v>1</v>
      </c>
      <c r="T116" s="746">
        <v>1</v>
      </c>
      <c r="U116" s="746">
        <v>1</v>
      </c>
      <c r="V116" s="746"/>
      <c r="W116" s="746" t="s">
        <v>7</v>
      </c>
      <c r="X116" s="672" t="s">
        <v>1601</v>
      </c>
    </row>
    <row r="117" spans="2:24" ht="50.25" hidden="1" customHeight="1" x14ac:dyDescent="0.25">
      <c r="B117" s="1316"/>
      <c r="C117" s="1306"/>
      <c r="D117" s="1318"/>
      <c r="E117" s="1320"/>
      <c r="F117" s="697" t="s">
        <v>7796</v>
      </c>
      <c r="G117" s="667" t="s">
        <v>7644</v>
      </c>
      <c r="H117" s="605">
        <v>10.47</v>
      </c>
      <c r="I117" s="746"/>
      <c r="J117" s="1320"/>
      <c r="K117" s="1326"/>
      <c r="L117" s="1311"/>
      <c r="M117" s="746"/>
      <c r="N117" s="746"/>
      <c r="O117" s="746"/>
      <c r="P117" s="746"/>
      <c r="Q117" s="746"/>
      <c r="R117" s="746"/>
      <c r="S117" s="746"/>
      <c r="T117" s="746"/>
      <c r="U117" s="746"/>
      <c r="V117" s="746"/>
      <c r="W117" s="746"/>
      <c r="X117" s="672"/>
    </row>
    <row r="118" spans="2:24" ht="50.25" hidden="1" customHeight="1" x14ac:dyDescent="0.25">
      <c r="B118" s="1305"/>
      <c r="C118" s="1306"/>
      <c r="D118" s="1319"/>
      <c r="E118" s="1310"/>
      <c r="F118" s="601" t="s">
        <v>6491</v>
      </c>
      <c r="G118" s="654" t="s">
        <v>7646</v>
      </c>
      <c r="H118" s="605">
        <v>1.45</v>
      </c>
      <c r="I118" s="746"/>
      <c r="J118" s="1310"/>
      <c r="K118" s="1322"/>
      <c r="L118" s="1311"/>
      <c r="M118" s="746"/>
      <c r="N118" s="746"/>
      <c r="O118" s="746"/>
      <c r="P118" s="746"/>
      <c r="Q118" s="746"/>
      <c r="R118" s="746"/>
      <c r="S118" s="746"/>
      <c r="T118" s="746"/>
      <c r="U118" s="746"/>
      <c r="V118" s="746"/>
      <c r="W118" s="746"/>
      <c r="X118" s="672"/>
    </row>
    <row r="119" spans="2:24" ht="50.25" hidden="1" customHeight="1" x14ac:dyDescent="0.25">
      <c r="B119" s="1304">
        <v>57</v>
      </c>
      <c r="C119" s="1306" t="s">
        <v>2759</v>
      </c>
      <c r="D119" s="1317" t="s">
        <v>8233</v>
      </c>
      <c r="E119" s="1309" t="s">
        <v>239</v>
      </c>
      <c r="F119" s="605" t="s">
        <v>6390</v>
      </c>
      <c r="G119" s="746" t="s">
        <v>1103</v>
      </c>
      <c r="H119" s="71">
        <v>2.1750000000000002E-2</v>
      </c>
      <c r="I119" s="746"/>
      <c r="J119" s="1309" t="s">
        <v>214</v>
      </c>
      <c r="K119" s="1321" t="s">
        <v>8952</v>
      </c>
      <c r="L119" s="1339" t="s">
        <v>7797</v>
      </c>
      <c r="M119" s="746"/>
      <c r="N119" s="746">
        <v>4</v>
      </c>
      <c r="O119" s="746">
        <v>2</v>
      </c>
      <c r="P119" s="746"/>
      <c r="Q119" s="746"/>
      <c r="R119" s="746">
        <v>1</v>
      </c>
      <c r="S119" s="746">
        <v>1</v>
      </c>
      <c r="T119" s="746">
        <v>1</v>
      </c>
      <c r="U119" s="746">
        <v>1</v>
      </c>
      <c r="V119" s="746"/>
      <c r="W119" s="746" t="s">
        <v>1695</v>
      </c>
      <c r="X119" s="675"/>
    </row>
    <row r="120" spans="2:24" ht="50.25" hidden="1" customHeight="1" x14ac:dyDescent="0.25">
      <c r="B120" s="1316"/>
      <c r="C120" s="1306"/>
      <c r="D120" s="1318"/>
      <c r="E120" s="1320"/>
      <c r="F120" s="601" t="s">
        <v>6454</v>
      </c>
      <c r="G120" s="654" t="s">
        <v>7646</v>
      </c>
      <c r="H120" s="605">
        <v>2.4401000000000002</v>
      </c>
      <c r="I120" s="746"/>
      <c r="J120" s="1320"/>
      <c r="K120" s="1326"/>
      <c r="L120" s="1339"/>
      <c r="M120" s="746"/>
      <c r="N120" s="746"/>
      <c r="O120" s="746"/>
      <c r="P120" s="746"/>
      <c r="Q120" s="746"/>
      <c r="R120" s="746"/>
      <c r="S120" s="746"/>
      <c r="T120" s="746"/>
      <c r="U120" s="746"/>
      <c r="V120" s="746"/>
      <c r="W120" s="746"/>
      <c r="X120" s="675"/>
    </row>
    <row r="121" spans="2:24" ht="50.25" hidden="1" customHeight="1" x14ac:dyDescent="0.25">
      <c r="B121" s="1305"/>
      <c r="C121" s="1306"/>
      <c r="D121" s="1319"/>
      <c r="E121" s="1310"/>
      <c r="F121" s="601" t="s">
        <v>2358</v>
      </c>
      <c r="G121" s="657" t="s">
        <v>7644</v>
      </c>
      <c r="H121" s="605">
        <v>5.6144999999999996</v>
      </c>
      <c r="I121" s="746"/>
      <c r="J121" s="1310"/>
      <c r="K121" s="1322"/>
      <c r="L121" s="1339"/>
      <c r="M121" s="746"/>
      <c r="N121" s="746"/>
      <c r="O121" s="746"/>
      <c r="P121" s="746"/>
      <c r="Q121" s="746"/>
      <c r="R121" s="746"/>
      <c r="S121" s="746"/>
      <c r="T121" s="746"/>
      <c r="U121" s="746"/>
      <c r="V121" s="746"/>
      <c r="W121" s="746"/>
      <c r="X121" s="675"/>
    </row>
    <row r="122" spans="2:24" ht="50.25" hidden="1" customHeight="1" x14ac:dyDescent="0.25">
      <c r="B122" s="1304">
        <v>58</v>
      </c>
      <c r="C122" s="1306" t="s">
        <v>2759</v>
      </c>
      <c r="D122" s="1317" t="s">
        <v>7798</v>
      </c>
      <c r="E122" s="1309" t="s">
        <v>184</v>
      </c>
      <c r="F122" s="605" t="s">
        <v>2559</v>
      </c>
      <c r="G122" s="746" t="s">
        <v>1105</v>
      </c>
      <c r="H122" s="605"/>
      <c r="I122" s="746" t="s">
        <v>813</v>
      </c>
      <c r="J122" s="1321" t="s">
        <v>214</v>
      </c>
      <c r="K122" s="1314" t="s">
        <v>8952</v>
      </c>
      <c r="L122" s="1311" t="s">
        <v>7800</v>
      </c>
      <c r="M122" s="746"/>
      <c r="N122" s="746">
        <v>0</v>
      </c>
      <c r="O122" s="746">
        <v>1</v>
      </c>
      <c r="P122" s="746" t="s">
        <v>1570</v>
      </c>
      <c r="Q122" s="746"/>
      <c r="R122" s="746">
        <v>1</v>
      </c>
      <c r="S122" s="746">
        <v>1</v>
      </c>
      <c r="T122" s="746">
        <v>1</v>
      </c>
      <c r="U122" s="746">
        <v>1</v>
      </c>
      <c r="V122" s="746"/>
      <c r="W122" s="746" t="s">
        <v>1695</v>
      </c>
      <c r="X122" s="672" t="s">
        <v>1601</v>
      </c>
    </row>
    <row r="123" spans="2:24" ht="50.25" hidden="1" customHeight="1" x14ac:dyDescent="0.25">
      <c r="B123" s="1305"/>
      <c r="C123" s="1306"/>
      <c r="D123" s="1319"/>
      <c r="E123" s="1310"/>
      <c r="F123" s="697" t="s">
        <v>7799</v>
      </c>
      <c r="G123" s="667" t="s">
        <v>7644</v>
      </c>
      <c r="H123" s="605">
        <v>0.42</v>
      </c>
      <c r="I123" s="733"/>
      <c r="J123" s="1310"/>
      <c r="K123" s="1314"/>
      <c r="L123" s="1311"/>
      <c r="M123" s="746"/>
      <c r="N123" s="746"/>
      <c r="O123" s="746"/>
      <c r="P123" s="746"/>
      <c r="Q123" s="746"/>
      <c r="R123" s="746"/>
      <c r="S123" s="746"/>
      <c r="T123" s="746"/>
      <c r="U123" s="746"/>
      <c r="V123" s="746"/>
      <c r="W123" s="746"/>
      <c r="X123" s="680"/>
    </row>
    <row r="124" spans="2:24" ht="61.5" hidden="1" customHeight="1" x14ac:dyDescent="0.25">
      <c r="B124" s="1304">
        <v>59</v>
      </c>
      <c r="C124" s="1312" t="s">
        <v>2759</v>
      </c>
      <c r="D124" s="1317" t="s">
        <v>8234</v>
      </c>
      <c r="E124" s="1309" t="s">
        <v>245</v>
      </c>
      <c r="F124" s="749" t="s">
        <v>9035</v>
      </c>
      <c r="G124" s="746" t="s">
        <v>1105</v>
      </c>
      <c r="H124" s="755" t="s">
        <v>9041</v>
      </c>
      <c r="I124" s="1309" t="s">
        <v>813</v>
      </c>
      <c r="J124" s="1321" t="s">
        <v>280</v>
      </c>
      <c r="K124" s="1321" t="s">
        <v>8952</v>
      </c>
      <c r="L124" s="1334" t="s">
        <v>7801</v>
      </c>
      <c r="M124" s="746"/>
      <c r="N124" s="746">
        <v>4</v>
      </c>
      <c r="O124" s="746">
        <v>1</v>
      </c>
      <c r="P124" s="746"/>
      <c r="Q124" s="746"/>
      <c r="R124" s="746">
        <v>1</v>
      </c>
      <c r="S124" s="746">
        <v>1</v>
      </c>
      <c r="T124" s="746">
        <v>1</v>
      </c>
      <c r="U124" s="746">
        <v>1</v>
      </c>
      <c r="V124" s="746"/>
      <c r="W124" s="746" t="s">
        <v>663</v>
      </c>
      <c r="X124" s="470" t="s">
        <v>1604</v>
      </c>
    </row>
    <row r="125" spans="2:24" ht="49.5" hidden="1" customHeight="1" x14ac:dyDescent="0.25">
      <c r="B125" s="1305"/>
      <c r="C125" s="1313"/>
      <c r="D125" s="1319"/>
      <c r="E125" s="1310"/>
      <c r="F125" s="750" t="s">
        <v>9036</v>
      </c>
      <c r="G125" s="751" t="s">
        <v>7644</v>
      </c>
      <c r="H125" s="754"/>
      <c r="I125" s="1310"/>
      <c r="J125" s="1322"/>
      <c r="K125" s="1322"/>
      <c r="L125" s="1335"/>
      <c r="M125" s="746"/>
      <c r="N125" s="746"/>
      <c r="O125" s="746"/>
      <c r="P125" s="746"/>
      <c r="Q125" s="746"/>
      <c r="R125" s="746"/>
      <c r="S125" s="746"/>
      <c r="T125" s="746"/>
      <c r="U125" s="746"/>
      <c r="V125" s="746"/>
      <c r="W125" s="746"/>
      <c r="X125" s="470"/>
    </row>
    <row r="126" spans="2:24" ht="50.25" hidden="1" customHeight="1" x14ac:dyDescent="0.25">
      <c r="B126" s="1304">
        <v>60</v>
      </c>
      <c r="C126" s="1336" t="s">
        <v>2759</v>
      </c>
      <c r="D126" s="1338" t="s">
        <v>8235</v>
      </c>
      <c r="E126" s="1309" t="s">
        <v>229</v>
      </c>
      <c r="F126" s="749" t="s">
        <v>9037</v>
      </c>
      <c r="G126" s="746" t="s">
        <v>1105</v>
      </c>
      <c r="H126" s="605" t="s">
        <v>9039</v>
      </c>
      <c r="I126" s="1309" t="s">
        <v>813</v>
      </c>
      <c r="J126" s="1321" t="s">
        <v>280</v>
      </c>
      <c r="K126" s="1321" t="s">
        <v>8952</v>
      </c>
      <c r="L126" s="1334" t="s">
        <v>7802</v>
      </c>
      <c r="M126" s="746"/>
      <c r="N126" s="746">
        <v>0</v>
      </c>
      <c r="O126" s="746">
        <v>0</v>
      </c>
      <c r="P126" s="746" t="s">
        <v>1602</v>
      </c>
      <c r="Q126" s="746"/>
      <c r="R126" s="746">
        <v>1</v>
      </c>
      <c r="S126" s="746">
        <v>1</v>
      </c>
      <c r="T126" s="746">
        <v>1</v>
      </c>
      <c r="U126" s="746">
        <v>1</v>
      </c>
      <c r="V126" s="746"/>
      <c r="W126" s="746" t="s">
        <v>8</v>
      </c>
      <c r="X126" s="675" t="s">
        <v>1725</v>
      </c>
    </row>
    <row r="127" spans="2:24" ht="50.25" hidden="1" customHeight="1" x14ac:dyDescent="0.25">
      <c r="B127" s="1305"/>
      <c r="C127" s="1337"/>
      <c r="D127" s="1338"/>
      <c r="E127" s="1310"/>
      <c r="F127" s="753" t="s">
        <v>9038</v>
      </c>
      <c r="G127" s="751" t="s">
        <v>3400</v>
      </c>
      <c r="H127" s="605">
        <v>5.7</v>
      </c>
      <c r="I127" s="1310"/>
      <c r="J127" s="1322"/>
      <c r="K127" s="1322"/>
      <c r="L127" s="1335"/>
      <c r="M127" s="746"/>
      <c r="N127" s="746"/>
      <c r="O127" s="746"/>
      <c r="P127" s="746"/>
      <c r="Q127" s="746"/>
      <c r="R127" s="746"/>
      <c r="S127" s="746"/>
      <c r="T127" s="746"/>
      <c r="U127" s="746"/>
      <c r="V127" s="746"/>
      <c r="W127" s="746"/>
      <c r="X127" s="675"/>
    </row>
    <row r="128" spans="2:24" ht="50.25" hidden="1" customHeight="1" x14ac:dyDescent="0.25">
      <c r="B128" s="602">
        <v>61</v>
      </c>
      <c r="C128" s="738" t="s">
        <v>2759</v>
      </c>
      <c r="D128" s="717" t="s">
        <v>8236</v>
      </c>
      <c r="E128" s="746" t="s">
        <v>242</v>
      </c>
      <c r="F128" s="605" t="s">
        <v>2564</v>
      </c>
      <c r="G128" s="746" t="s">
        <v>1105</v>
      </c>
      <c r="H128" s="605"/>
      <c r="I128" s="746" t="s">
        <v>813</v>
      </c>
      <c r="J128" s="736" t="s">
        <v>280</v>
      </c>
      <c r="K128" s="736" t="s">
        <v>8952</v>
      </c>
      <c r="L128" s="739" t="s">
        <v>7803</v>
      </c>
      <c r="M128" s="746" t="s">
        <v>733</v>
      </c>
      <c r="N128" s="746">
        <v>3</v>
      </c>
      <c r="O128" s="746">
        <v>1</v>
      </c>
      <c r="P128" s="746"/>
      <c r="Q128" s="746"/>
      <c r="R128" s="746">
        <v>1</v>
      </c>
      <c r="S128" s="746">
        <v>1</v>
      </c>
      <c r="T128" s="746">
        <v>1</v>
      </c>
      <c r="U128" s="746">
        <v>1</v>
      </c>
      <c r="V128" s="746"/>
      <c r="W128" s="746" t="s">
        <v>1695</v>
      </c>
      <c r="X128" s="674"/>
    </row>
    <row r="129" spans="2:25" ht="50.25" hidden="1" customHeight="1" x14ac:dyDescent="0.25">
      <c r="B129" s="602">
        <v>62</v>
      </c>
      <c r="C129" s="738" t="s">
        <v>2759</v>
      </c>
      <c r="D129" s="752" t="s">
        <v>8237</v>
      </c>
      <c r="E129" s="746" t="s">
        <v>241</v>
      </c>
      <c r="F129" s="605" t="s">
        <v>2565</v>
      </c>
      <c r="G129" s="746" t="s">
        <v>1105</v>
      </c>
      <c r="H129" s="605"/>
      <c r="I129" s="746" t="s">
        <v>813</v>
      </c>
      <c r="J129" s="736" t="s">
        <v>280</v>
      </c>
      <c r="K129" s="736" t="s">
        <v>8952</v>
      </c>
      <c r="L129" s="739" t="s">
        <v>7804</v>
      </c>
      <c r="M129" s="746"/>
      <c r="N129" s="746">
        <v>2</v>
      </c>
      <c r="O129" s="746">
        <v>0</v>
      </c>
      <c r="P129" s="746"/>
      <c r="Q129" s="746"/>
      <c r="R129" s="746">
        <v>1</v>
      </c>
      <c r="S129" s="746">
        <v>1</v>
      </c>
      <c r="T129" s="746">
        <v>1</v>
      </c>
      <c r="U129" s="746">
        <v>1</v>
      </c>
      <c r="V129" s="746"/>
      <c r="W129" s="746" t="s">
        <v>663</v>
      </c>
      <c r="X129" s="676"/>
    </row>
    <row r="130" spans="2:25" ht="50.25" hidden="1" customHeight="1" x14ac:dyDescent="0.25">
      <c r="B130" s="602">
        <v>63</v>
      </c>
      <c r="C130" s="738" t="s">
        <v>2759</v>
      </c>
      <c r="D130" s="752" t="s">
        <v>8238</v>
      </c>
      <c r="E130" s="746" t="s">
        <v>249</v>
      </c>
      <c r="F130" s="605" t="s">
        <v>2566</v>
      </c>
      <c r="G130" s="746" t="s">
        <v>1105</v>
      </c>
      <c r="H130" s="605"/>
      <c r="I130" s="746" t="s">
        <v>813</v>
      </c>
      <c r="J130" s="736" t="s">
        <v>280</v>
      </c>
      <c r="K130" s="736" t="s">
        <v>8952</v>
      </c>
      <c r="L130" s="739" t="s">
        <v>7805</v>
      </c>
      <c r="M130" s="746"/>
      <c r="N130" s="746">
        <v>4</v>
      </c>
      <c r="O130" s="746">
        <v>0</v>
      </c>
      <c r="P130" s="746"/>
      <c r="Q130" s="746"/>
      <c r="R130" s="746">
        <v>1</v>
      </c>
      <c r="S130" s="746">
        <v>1</v>
      </c>
      <c r="T130" s="746">
        <v>1</v>
      </c>
      <c r="U130" s="746">
        <v>1</v>
      </c>
      <c r="V130" s="746"/>
      <c r="W130" s="746" t="s">
        <v>663</v>
      </c>
      <c r="X130" s="676"/>
    </row>
    <row r="131" spans="2:25" ht="50.25" hidden="1" customHeight="1" x14ac:dyDescent="0.25">
      <c r="B131" s="602">
        <v>64</v>
      </c>
      <c r="C131" s="738" t="s">
        <v>2759</v>
      </c>
      <c r="D131" s="717" t="s">
        <v>8239</v>
      </c>
      <c r="E131" s="746" t="s">
        <v>243</v>
      </c>
      <c r="F131" s="605" t="s">
        <v>2567</v>
      </c>
      <c r="G131" s="746" t="s">
        <v>1105</v>
      </c>
      <c r="H131" s="605"/>
      <c r="I131" s="746" t="s">
        <v>813</v>
      </c>
      <c r="J131" s="736" t="s">
        <v>280</v>
      </c>
      <c r="K131" s="736" t="s">
        <v>8952</v>
      </c>
      <c r="L131" s="739" t="s">
        <v>7806</v>
      </c>
      <c r="M131" s="746"/>
      <c r="N131" s="746">
        <v>3</v>
      </c>
      <c r="O131" s="746">
        <v>0</v>
      </c>
      <c r="P131" s="746"/>
      <c r="Q131" s="746"/>
      <c r="R131" s="746">
        <v>1</v>
      </c>
      <c r="S131" s="746">
        <v>1</v>
      </c>
      <c r="T131" s="746">
        <v>1</v>
      </c>
      <c r="U131" s="746">
        <v>1</v>
      </c>
      <c r="V131" s="746"/>
      <c r="W131" s="746" t="s">
        <v>1695</v>
      </c>
      <c r="X131" s="676"/>
    </row>
    <row r="132" spans="2:25" ht="50.25" hidden="1" customHeight="1" x14ac:dyDescent="0.25">
      <c r="B132" s="1304">
        <v>65</v>
      </c>
      <c r="C132" s="1306" t="s">
        <v>2759</v>
      </c>
      <c r="D132" s="1317" t="s">
        <v>8240</v>
      </c>
      <c r="E132" s="1309" t="s">
        <v>286</v>
      </c>
      <c r="F132" s="605" t="s">
        <v>7808</v>
      </c>
      <c r="G132" s="746" t="s">
        <v>1104</v>
      </c>
      <c r="H132" s="605"/>
      <c r="I132" s="1309" t="s">
        <v>813</v>
      </c>
      <c r="J132" s="1309" t="s">
        <v>214</v>
      </c>
      <c r="K132" s="1321" t="s">
        <v>8952</v>
      </c>
      <c r="L132" s="1311" t="s">
        <v>7807</v>
      </c>
      <c r="M132" s="746">
        <v>20</v>
      </c>
      <c r="N132" s="746">
        <v>7</v>
      </c>
      <c r="O132" s="746">
        <v>1</v>
      </c>
      <c r="P132" s="746"/>
      <c r="Q132" s="746"/>
      <c r="R132" s="746">
        <v>1</v>
      </c>
      <c r="S132" s="746">
        <v>1</v>
      </c>
      <c r="T132" s="746">
        <v>1</v>
      </c>
      <c r="U132" s="746">
        <v>1</v>
      </c>
      <c r="V132" s="746"/>
      <c r="W132" s="746" t="s">
        <v>663</v>
      </c>
      <c r="X132" s="676"/>
    </row>
    <row r="133" spans="2:25" ht="50.25" hidden="1" customHeight="1" x14ac:dyDescent="0.25">
      <c r="B133" s="1305"/>
      <c r="C133" s="1306"/>
      <c r="D133" s="1319"/>
      <c r="E133" s="1310"/>
      <c r="F133" s="601" t="s">
        <v>2359</v>
      </c>
      <c r="G133" s="657" t="s">
        <v>7644</v>
      </c>
      <c r="H133" s="605">
        <v>5.3949999999999996</v>
      </c>
      <c r="I133" s="1310"/>
      <c r="J133" s="1310"/>
      <c r="K133" s="1322"/>
      <c r="L133" s="1311"/>
      <c r="M133" s="746"/>
      <c r="N133" s="746"/>
      <c r="O133" s="746"/>
      <c r="P133" s="746"/>
      <c r="Q133" s="746"/>
      <c r="R133" s="746"/>
      <c r="S133" s="746"/>
      <c r="T133" s="746"/>
      <c r="U133" s="746"/>
      <c r="V133" s="746"/>
      <c r="W133" s="746"/>
      <c r="X133" s="676"/>
    </row>
    <row r="134" spans="2:25" ht="50.25" hidden="1" customHeight="1" x14ac:dyDescent="0.25">
      <c r="B134" s="1304">
        <v>66</v>
      </c>
      <c r="C134" s="1306" t="s">
        <v>2759</v>
      </c>
      <c r="D134" s="1317" t="s">
        <v>8241</v>
      </c>
      <c r="E134" s="1309" t="s">
        <v>264</v>
      </c>
      <c r="F134" s="605" t="s">
        <v>6597</v>
      </c>
      <c r="G134" s="746" t="s">
        <v>1104</v>
      </c>
      <c r="H134" s="71">
        <v>497.91</v>
      </c>
      <c r="I134" s="1309" t="s">
        <v>813</v>
      </c>
      <c r="J134" s="1309" t="s">
        <v>214</v>
      </c>
      <c r="K134" s="1321" t="s">
        <v>8952</v>
      </c>
      <c r="L134" s="1311" t="s">
        <v>7809</v>
      </c>
      <c r="M134" s="746">
        <v>45</v>
      </c>
      <c r="N134" s="746">
        <v>5</v>
      </c>
      <c r="O134" s="746">
        <v>2</v>
      </c>
      <c r="P134" s="746"/>
      <c r="Q134" s="746"/>
      <c r="R134" s="746">
        <v>1</v>
      </c>
      <c r="S134" s="746">
        <v>0</v>
      </c>
      <c r="T134" s="746">
        <v>1</v>
      </c>
      <c r="U134" s="746">
        <v>1</v>
      </c>
      <c r="V134" s="746"/>
      <c r="W134" s="746" t="s">
        <v>830</v>
      </c>
      <c r="X134" s="677"/>
      <c r="Y134" t="s">
        <v>2234</v>
      </c>
    </row>
    <row r="135" spans="2:25" ht="50.25" hidden="1" customHeight="1" x14ac:dyDescent="0.25">
      <c r="B135" s="1316"/>
      <c r="C135" s="1306"/>
      <c r="D135" s="1318"/>
      <c r="E135" s="1320"/>
      <c r="F135" s="605" t="s">
        <v>6466</v>
      </c>
      <c r="G135" s="654" t="s">
        <v>7646</v>
      </c>
      <c r="H135" s="605">
        <v>2.4600200000000001</v>
      </c>
      <c r="I135" s="1320"/>
      <c r="J135" s="1320"/>
      <c r="K135" s="1326"/>
      <c r="L135" s="1311"/>
      <c r="M135" s="746"/>
      <c r="N135" s="746"/>
      <c r="O135" s="746"/>
      <c r="P135" s="746"/>
      <c r="Q135" s="746"/>
      <c r="R135" s="746"/>
      <c r="S135" s="746"/>
      <c r="T135" s="746"/>
      <c r="U135" s="746"/>
      <c r="V135" s="746"/>
      <c r="W135" s="746"/>
      <c r="X135" s="677"/>
    </row>
    <row r="136" spans="2:25" ht="50.25" hidden="1" customHeight="1" x14ac:dyDescent="0.25">
      <c r="B136" s="1305"/>
      <c r="C136" s="1306"/>
      <c r="D136" s="1319"/>
      <c r="E136" s="1310"/>
      <c r="F136" s="601" t="s">
        <v>2363</v>
      </c>
      <c r="G136" s="657" t="s">
        <v>7644</v>
      </c>
      <c r="H136" s="605">
        <v>24.33</v>
      </c>
      <c r="I136" s="1310"/>
      <c r="J136" s="1310"/>
      <c r="K136" s="1322"/>
      <c r="L136" s="1311"/>
      <c r="M136" s="746"/>
      <c r="N136" s="746"/>
      <c r="O136" s="746"/>
      <c r="P136" s="746"/>
      <c r="Q136" s="746"/>
      <c r="R136" s="746"/>
      <c r="S136" s="746"/>
      <c r="T136" s="746"/>
      <c r="U136" s="746"/>
      <c r="V136" s="746"/>
      <c r="W136" s="746"/>
      <c r="X136" s="677"/>
    </row>
    <row r="137" spans="2:25" ht="50.25" hidden="1" customHeight="1" x14ac:dyDescent="0.25">
      <c r="B137" s="1304">
        <v>67</v>
      </c>
      <c r="C137" s="1306" t="s">
        <v>2759</v>
      </c>
      <c r="D137" s="1317" t="s">
        <v>8242</v>
      </c>
      <c r="E137" s="1309" t="s">
        <v>254</v>
      </c>
      <c r="F137" s="605" t="s">
        <v>2204</v>
      </c>
      <c r="G137" s="746" t="s">
        <v>1104</v>
      </c>
      <c r="H137" s="71">
        <v>1699.4</v>
      </c>
      <c r="I137" s="1309" t="s">
        <v>813</v>
      </c>
      <c r="J137" s="1309" t="s">
        <v>214</v>
      </c>
      <c r="K137" s="1321" t="s">
        <v>8952</v>
      </c>
      <c r="L137" s="1311" t="s">
        <v>7810</v>
      </c>
      <c r="M137" s="746">
        <v>68</v>
      </c>
      <c r="N137" s="746">
        <v>7</v>
      </c>
      <c r="O137" s="746">
        <v>2</v>
      </c>
      <c r="P137" s="746"/>
      <c r="Q137" s="746"/>
      <c r="R137" s="746">
        <v>1</v>
      </c>
      <c r="S137" s="746">
        <v>0</v>
      </c>
      <c r="T137" s="746">
        <v>1</v>
      </c>
      <c r="U137" s="746">
        <v>1</v>
      </c>
      <c r="V137" s="746"/>
      <c r="W137" s="746" t="s">
        <v>663</v>
      </c>
      <c r="X137" s="677" t="s">
        <v>1600</v>
      </c>
    </row>
    <row r="138" spans="2:25" ht="50.25" hidden="1" customHeight="1" x14ac:dyDescent="0.25">
      <c r="B138" s="1305"/>
      <c r="C138" s="1306"/>
      <c r="D138" s="1319"/>
      <c r="E138" s="1310"/>
      <c r="F138" s="638" t="s">
        <v>2671</v>
      </c>
      <c r="G138" s="657" t="s">
        <v>7644</v>
      </c>
      <c r="H138" s="605">
        <v>0.75949999999999995</v>
      </c>
      <c r="I138" s="1310"/>
      <c r="J138" s="1310"/>
      <c r="K138" s="1322"/>
      <c r="L138" s="1311"/>
      <c r="M138" s="746"/>
      <c r="N138" s="746"/>
      <c r="O138" s="746"/>
      <c r="P138" s="746"/>
      <c r="Q138" s="746"/>
      <c r="R138" s="746"/>
      <c r="S138" s="746"/>
      <c r="T138" s="746"/>
      <c r="U138" s="746"/>
      <c r="V138" s="746"/>
      <c r="W138" s="746"/>
      <c r="X138" s="658"/>
    </row>
    <row r="139" spans="2:25" ht="50.25" hidden="1" customHeight="1" x14ac:dyDescent="0.25">
      <c r="B139" s="602">
        <v>68</v>
      </c>
      <c r="C139" s="738" t="s">
        <v>2759</v>
      </c>
      <c r="D139" s="752" t="s">
        <v>8243</v>
      </c>
      <c r="E139" s="746" t="s">
        <v>255</v>
      </c>
      <c r="F139" s="605" t="s">
        <v>2210</v>
      </c>
      <c r="G139" s="746" t="s">
        <v>1104</v>
      </c>
      <c r="H139" s="605"/>
      <c r="I139" s="746" t="s">
        <v>813</v>
      </c>
      <c r="J139" s="746" t="s">
        <v>214</v>
      </c>
      <c r="K139" s="736" t="s">
        <v>8952</v>
      </c>
      <c r="L139" s="739" t="s">
        <v>7811</v>
      </c>
      <c r="M139" s="746">
        <v>22</v>
      </c>
      <c r="N139" s="746">
        <v>7</v>
      </c>
      <c r="O139" s="746">
        <v>1</v>
      </c>
      <c r="P139" s="746"/>
      <c r="Q139" s="746"/>
      <c r="R139" s="746">
        <v>1</v>
      </c>
      <c r="S139" s="746">
        <v>0</v>
      </c>
      <c r="T139" s="746">
        <v>1</v>
      </c>
      <c r="U139" s="746">
        <v>1</v>
      </c>
      <c r="V139" s="746"/>
      <c r="W139" s="746" t="s">
        <v>663</v>
      </c>
    </row>
    <row r="140" spans="2:25" ht="50.25" hidden="1" customHeight="1" x14ac:dyDescent="0.25">
      <c r="B140" s="1304">
        <v>69</v>
      </c>
      <c r="C140" s="1306" t="s">
        <v>2759</v>
      </c>
      <c r="D140" s="1317" t="s">
        <v>8244</v>
      </c>
      <c r="E140" s="1309" t="s">
        <v>252</v>
      </c>
      <c r="F140" s="605" t="s">
        <v>6598</v>
      </c>
      <c r="G140" s="746" t="s">
        <v>1104</v>
      </c>
      <c r="H140" s="605"/>
      <c r="I140" s="1309" t="s">
        <v>813</v>
      </c>
      <c r="J140" s="1309" t="s">
        <v>214</v>
      </c>
      <c r="K140" s="1321" t="s">
        <v>8952</v>
      </c>
      <c r="L140" s="1311" t="s">
        <v>7812</v>
      </c>
      <c r="M140" s="746">
        <v>28</v>
      </c>
      <c r="N140" s="746">
        <v>7</v>
      </c>
      <c r="O140" s="746">
        <v>1</v>
      </c>
      <c r="P140" s="746"/>
      <c r="Q140" s="746"/>
      <c r="R140" s="746">
        <v>1</v>
      </c>
      <c r="S140" s="746">
        <v>0</v>
      </c>
      <c r="T140" s="746">
        <v>1</v>
      </c>
      <c r="U140" s="746">
        <v>1</v>
      </c>
      <c r="V140" s="746"/>
      <c r="W140" s="746" t="s">
        <v>663</v>
      </c>
    </row>
    <row r="141" spans="2:25" ht="50.25" hidden="1" customHeight="1" x14ac:dyDescent="0.25">
      <c r="B141" s="1305"/>
      <c r="C141" s="1306"/>
      <c r="D141" s="1319"/>
      <c r="E141" s="1310"/>
      <c r="F141" s="638" t="s">
        <v>2364</v>
      </c>
      <c r="G141" s="657" t="s">
        <v>7644</v>
      </c>
      <c r="H141" s="605">
        <v>10.35</v>
      </c>
      <c r="I141" s="1310"/>
      <c r="J141" s="1310"/>
      <c r="K141" s="1322"/>
      <c r="L141" s="1311"/>
      <c r="M141" s="746"/>
      <c r="N141" s="746"/>
      <c r="O141" s="746"/>
      <c r="P141" s="746"/>
      <c r="Q141" s="746"/>
      <c r="R141" s="746"/>
      <c r="S141" s="746"/>
      <c r="T141" s="746"/>
      <c r="U141" s="746"/>
      <c r="V141" s="746"/>
      <c r="W141" s="746"/>
    </row>
    <row r="142" spans="2:25" ht="50.25" hidden="1" customHeight="1" x14ac:dyDescent="0.25">
      <c r="B142" s="1304">
        <v>70</v>
      </c>
      <c r="C142" s="1306" t="s">
        <v>2759</v>
      </c>
      <c r="D142" s="1317" t="s">
        <v>8245</v>
      </c>
      <c r="E142" s="1309" t="s">
        <v>266</v>
      </c>
      <c r="F142" s="605" t="s">
        <v>2212</v>
      </c>
      <c r="G142" s="746" t="s">
        <v>1104</v>
      </c>
      <c r="H142" s="605"/>
      <c r="I142" s="746"/>
      <c r="J142" s="1309" t="s">
        <v>214</v>
      </c>
      <c r="K142" s="1321" t="s">
        <v>8952</v>
      </c>
      <c r="L142" s="1311" t="s">
        <v>7813</v>
      </c>
      <c r="M142" s="746">
        <v>24</v>
      </c>
      <c r="N142" s="746">
        <v>7</v>
      </c>
      <c r="O142" s="746">
        <v>1</v>
      </c>
      <c r="P142" s="746"/>
      <c r="Q142" s="746"/>
      <c r="R142" s="746">
        <v>1</v>
      </c>
      <c r="S142" s="746">
        <v>0</v>
      </c>
      <c r="T142" s="746">
        <v>1</v>
      </c>
      <c r="U142" s="746">
        <v>1</v>
      </c>
      <c r="V142" s="746"/>
      <c r="W142" s="746" t="s">
        <v>1695</v>
      </c>
    </row>
    <row r="143" spans="2:25" ht="50.25" hidden="1" customHeight="1" x14ac:dyDescent="0.25">
      <c r="B143" s="1305"/>
      <c r="C143" s="1306"/>
      <c r="D143" s="1319"/>
      <c r="E143" s="1310"/>
      <c r="F143" s="601" t="s">
        <v>2365</v>
      </c>
      <c r="G143" s="657" t="s">
        <v>7644</v>
      </c>
      <c r="H143" s="605">
        <v>8.0655000000000001</v>
      </c>
      <c r="I143" s="746"/>
      <c r="J143" s="1310"/>
      <c r="K143" s="1322"/>
      <c r="L143" s="1311"/>
      <c r="M143" s="746"/>
      <c r="N143" s="746"/>
      <c r="O143" s="746"/>
      <c r="P143" s="746"/>
      <c r="Q143" s="746"/>
      <c r="R143" s="746"/>
      <c r="S143" s="746"/>
      <c r="T143" s="746"/>
      <c r="U143" s="746"/>
      <c r="V143" s="746"/>
      <c r="W143" s="746"/>
    </row>
    <row r="144" spans="2:25" ht="50.25" hidden="1" customHeight="1" x14ac:dyDescent="0.25">
      <c r="B144" s="602">
        <v>71</v>
      </c>
      <c r="C144" s="738" t="s">
        <v>2759</v>
      </c>
      <c r="D144" s="752" t="s">
        <v>8246</v>
      </c>
      <c r="E144" s="746" t="s">
        <v>250</v>
      </c>
      <c r="F144" s="605" t="s">
        <v>2206</v>
      </c>
      <c r="G144" s="746" t="s">
        <v>1104</v>
      </c>
      <c r="H144" s="605"/>
      <c r="I144" s="746" t="s">
        <v>813</v>
      </c>
      <c r="J144" s="746" t="s">
        <v>214</v>
      </c>
      <c r="K144" s="736" t="s">
        <v>8952</v>
      </c>
      <c r="L144" s="746"/>
      <c r="M144" s="746">
        <v>49</v>
      </c>
      <c r="N144" s="746">
        <v>6</v>
      </c>
      <c r="O144" s="746">
        <v>0</v>
      </c>
      <c r="P144" s="746"/>
      <c r="Q144" s="746">
        <v>0</v>
      </c>
      <c r="R144" s="746">
        <v>1</v>
      </c>
      <c r="S144" s="746"/>
      <c r="T144" s="746">
        <v>1</v>
      </c>
      <c r="U144" s="746">
        <v>1</v>
      </c>
      <c r="V144" s="746"/>
      <c r="W144" s="746" t="s">
        <v>662</v>
      </c>
    </row>
    <row r="145" spans="1:23" ht="50.25" hidden="1" customHeight="1" x14ac:dyDescent="0.25">
      <c r="B145" s="1304">
        <v>72</v>
      </c>
      <c r="C145" s="1306" t="s">
        <v>2759</v>
      </c>
      <c r="D145" s="1317" t="s">
        <v>8247</v>
      </c>
      <c r="E145" s="1309" t="s">
        <v>262</v>
      </c>
      <c r="F145" s="605" t="s">
        <v>2211</v>
      </c>
      <c r="G145" s="746" t="s">
        <v>1104</v>
      </c>
      <c r="H145" s="605"/>
      <c r="I145" s="1309" t="s">
        <v>813</v>
      </c>
      <c r="J145" s="1309" t="s">
        <v>214</v>
      </c>
      <c r="K145" s="1321" t="s">
        <v>8952</v>
      </c>
      <c r="L145" s="1311" t="s">
        <v>7814</v>
      </c>
      <c r="M145" s="746">
        <v>39</v>
      </c>
      <c r="N145" s="746">
        <v>5</v>
      </c>
      <c r="O145" s="746">
        <v>2</v>
      </c>
      <c r="P145" s="746"/>
      <c r="Q145" s="746"/>
      <c r="R145" s="746">
        <v>1</v>
      </c>
      <c r="S145" s="746">
        <v>0</v>
      </c>
      <c r="T145" s="746">
        <v>1</v>
      </c>
      <c r="U145" s="746">
        <v>1</v>
      </c>
      <c r="V145" s="746"/>
      <c r="W145" s="746" t="s">
        <v>830</v>
      </c>
    </row>
    <row r="146" spans="1:23" ht="50.25" hidden="1" customHeight="1" x14ac:dyDescent="0.25">
      <c r="B146" s="1305"/>
      <c r="C146" s="1306"/>
      <c r="D146" s="1319"/>
      <c r="E146" s="1310"/>
      <c r="F146" s="638" t="s">
        <v>2366</v>
      </c>
      <c r="G146" s="657" t="s">
        <v>7644</v>
      </c>
      <c r="H146" s="605">
        <v>2.5375000000000001</v>
      </c>
      <c r="I146" s="1310"/>
      <c r="J146" s="1310"/>
      <c r="K146" s="1322"/>
      <c r="L146" s="1311"/>
      <c r="M146" s="746"/>
      <c r="N146" s="746"/>
      <c r="O146" s="746"/>
      <c r="P146" s="746"/>
      <c r="Q146" s="746"/>
      <c r="R146" s="746"/>
      <c r="S146" s="746"/>
      <c r="T146" s="746"/>
      <c r="U146" s="746"/>
      <c r="V146" s="746"/>
      <c r="W146" s="746"/>
    </row>
    <row r="147" spans="1:23" ht="50.25" hidden="1" customHeight="1" x14ac:dyDescent="0.25">
      <c r="B147" s="1304">
        <v>73</v>
      </c>
      <c r="C147" s="1306" t="s">
        <v>2759</v>
      </c>
      <c r="D147" s="1317" t="s">
        <v>7815</v>
      </c>
      <c r="E147" s="1309" t="s">
        <v>186</v>
      </c>
      <c r="F147" s="605" t="s">
        <v>2203</v>
      </c>
      <c r="G147" s="746" t="s">
        <v>1104</v>
      </c>
      <c r="H147" s="71">
        <v>2.1750000000000002E-2</v>
      </c>
      <c r="I147" s="1309"/>
      <c r="J147" s="1309" t="s">
        <v>214</v>
      </c>
      <c r="K147" s="1321" t="s">
        <v>8952</v>
      </c>
      <c r="L147" s="1311" t="s">
        <v>7816</v>
      </c>
      <c r="M147" s="746"/>
      <c r="N147" s="746">
        <v>3</v>
      </c>
      <c r="O147" s="746">
        <v>1</v>
      </c>
      <c r="P147" s="746"/>
      <c r="Q147" s="746"/>
      <c r="R147" s="746">
        <v>1</v>
      </c>
      <c r="S147" s="746">
        <v>1</v>
      </c>
      <c r="T147" s="746">
        <v>1</v>
      </c>
      <c r="U147" s="746">
        <v>1</v>
      </c>
      <c r="V147" s="746"/>
      <c r="W147" s="746" t="s">
        <v>1695</v>
      </c>
    </row>
    <row r="148" spans="1:23" ht="50.25" hidden="1" customHeight="1" x14ac:dyDescent="0.25">
      <c r="B148" s="1305"/>
      <c r="C148" s="1306"/>
      <c r="D148" s="1319"/>
      <c r="E148" s="1310"/>
      <c r="F148" s="601" t="s">
        <v>2367</v>
      </c>
      <c r="G148" s="657" t="s">
        <v>7644</v>
      </c>
      <c r="H148" s="605">
        <v>5.8615000000000004</v>
      </c>
      <c r="I148" s="1310"/>
      <c r="J148" s="1310"/>
      <c r="K148" s="1322"/>
      <c r="L148" s="1311"/>
      <c r="M148" s="746"/>
      <c r="N148" s="746"/>
      <c r="O148" s="746"/>
      <c r="P148" s="746"/>
      <c r="Q148" s="746"/>
      <c r="R148" s="746"/>
      <c r="S148" s="746"/>
      <c r="T148" s="746"/>
      <c r="U148" s="746"/>
      <c r="V148" s="746"/>
      <c r="W148" s="746"/>
    </row>
    <row r="149" spans="1:23" ht="50.25" hidden="1" customHeight="1" x14ac:dyDescent="0.25">
      <c r="B149" s="602">
        <v>74</v>
      </c>
      <c r="C149" s="738" t="s">
        <v>2759</v>
      </c>
      <c r="D149" s="752" t="s">
        <v>7817</v>
      </c>
      <c r="E149" s="746" t="s">
        <v>36</v>
      </c>
      <c r="F149" s="605" t="s">
        <v>1415</v>
      </c>
      <c r="G149" s="746" t="s">
        <v>1104</v>
      </c>
      <c r="H149" s="669">
        <v>31.636759999999999</v>
      </c>
      <c r="I149" s="746" t="s">
        <v>813</v>
      </c>
      <c r="J149" s="746" t="s">
        <v>214</v>
      </c>
      <c r="K149" s="736" t="s">
        <v>8952</v>
      </c>
      <c r="L149" s="746"/>
      <c r="M149" s="746">
        <v>10</v>
      </c>
      <c r="N149" s="746">
        <v>3</v>
      </c>
      <c r="O149" s="746">
        <v>2</v>
      </c>
      <c r="P149" s="746"/>
      <c r="Q149" s="746"/>
      <c r="R149" s="746">
        <v>1</v>
      </c>
      <c r="S149" s="746">
        <v>1</v>
      </c>
      <c r="T149" s="746">
        <v>1</v>
      </c>
      <c r="U149" s="746">
        <v>1</v>
      </c>
      <c r="V149" s="746"/>
      <c r="W149" s="746" t="s">
        <v>1695</v>
      </c>
    </row>
    <row r="150" spans="1:23" ht="50.25" hidden="1" customHeight="1" x14ac:dyDescent="0.25">
      <c r="A150" t="s">
        <v>2263</v>
      </c>
      <c r="B150" s="602">
        <v>75</v>
      </c>
      <c r="C150" s="738" t="s">
        <v>2759</v>
      </c>
      <c r="D150" s="752" t="s">
        <v>8248</v>
      </c>
      <c r="E150" s="746" t="s">
        <v>141</v>
      </c>
      <c r="F150" s="605" t="s">
        <v>677</v>
      </c>
      <c r="G150" s="746" t="s">
        <v>1104</v>
      </c>
      <c r="H150" s="605"/>
      <c r="I150" s="746" t="s">
        <v>813</v>
      </c>
      <c r="J150" s="746" t="s">
        <v>214</v>
      </c>
      <c r="K150" s="736" t="s">
        <v>8952</v>
      </c>
      <c r="L150" s="739" t="s">
        <v>7818</v>
      </c>
      <c r="M150" s="746">
        <v>13</v>
      </c>
      <c r="N150" s="746">
        <v>2</v>
      </c>
      <c r="O150" s="746">
        <v>2</v>
      </c>
      <c r="P150" s="746"/>
      <c r="Q150" s="746"/>
      <c r="R150" s="746">
        <v>1</v>
      </c>
      <c r="S150" s="746">
        <v>1</v>
      </c>
      <c r="T150" s="746">
        <v>1</v>
      </c>
      <c r="U150" s="746">
        <v>1</v>
      </c>
      <c r="V150" s="746"/>
      <c r="W150" s="746" t="s">
        <v>1695</v>
      </c>
    </row>
    <row r="151" spans="1:23" ht="50.25" hidden="1" customHeight="1" x14ac:dyDescent="0.25">
      <c r="B151" s="1304">
        <v>76</v>
      </c>
      <c r="C151" s="1306" t="s">
        <v>2759</v>
      </c>
      <c r="D151" s="1317" t="s">
        <v>7820</v>
      </c>
      <c r="E151" s="1309" t="s">
        <v>20</v>
      </c>
      <c r="F151" s="605" t="s">
        <v>674</v>
      </c>
      <c r="G151" s="746" t="s">
        <v>1104</v>
      </c>
      <c r="H151" s="71">
        <v>2.9000000000000001E-2</v>
      </c>
      <c r="I151" s="1309"/>
      <c r="J151" s="1309" t="s">
        <v>214</v>
      </c>
      <c r="K151" s="1321" t="s">
        <v>8952</v>
      </c>
      <c r="L151" s="1311" t="s">
        <v>7821</v>
      </c>
      <c r="M151" s="746">
        <v>15</v>
      </c>
      <c r="N151" s="746">
        <v>3</v>
      </c>
      <c r="O151" s="746">
        <v>1</v>
      </c>
      <c r="P151" s="746"/>
      <c r="Q151" s="746"/>
      <c r="R151" s="746">
        <v>1</v>
      </c>
      <c r="S151" s="746">
        <v>1</v>
      </c>
      <c r="T151" s="746">
        <v>1</v>
      </c>
      <c r="U151" s="746">
        <v>1</v>
      </c>
      <c r="V151" s="746"/>
      <c r="W151" s="746" t="s">
        <v>1695</v>
      </c>
    </row>
    <row r="152" spans="1:23" ht="50.25" hidden="1" customHeight="1" x14ac:dyDescent="0.25">
      <c r="B152" s="1316"/>
      <c r="C152" s="1306"/>
      <c r="D152" s="1318"/>
      <c r="E152" s="1320"/>
      <c r="F152" s="697" t="s">
        <v>7819</v>
      </c>
      <c r="G152" s="681" t="s">
        <v>7646</v>
      </c>
      <c r="H152" s="605"/>
      <c r="I152" s="1320"/>
      <c r="J152" s="1320"/>
      <c r="K152" s="1326"/>
      <c r="L152" s="1311"/>
      <c r="M152" s="746"/>
      <c r="N152" s="746"/>
      <c r="O152" s="746"/>
      <c r="P152" s="746"/>
      <c r="Q152" s="746"/>
      <c r="R152" s="746"/>
      <c r="S152" s="746"/>
      <c r="T152" s="746"/>
      <c r="U152" s="746"/>
      <c r="V152" s="746"/>
      <c r="W152" s="746"/>
    </row>
    <row r="153" spans="1:23" ht="50.25" hidden="1" customHeight="1" x14ac:dyDescent="0.25">
      <c r="B153" s="1305"/>
      <c r="C153" s="1306"/>
      <c r="D153" s="1319"/>
      <c r="E153" s="1310"/>
      <c r="F153" s="601" t="s">
        <v>2368</v>
      </c>
      <c r="G153" s="657" t="s">
        <v>7644</v>
      </c>
      <c r="H153" s="605">
        <v>1.7575000000000001</v>
      </c>
      <c r="I153" s="1310"/>
      <c r="J153" s="1310"/>
      <c r="K153" s="1322"/>
      <c r="L153" s="1311"/>
      <c r="M153" s="746"/>
      <c r="N153" s="746"/>
      <c r="O153" s="746"/>
      <c r="P153" s="746"/>
      <c r="Q153" s="746"/>
      <c r="R153" s="746"/>
      <c r="S153" s="746"/>
      <c r="T153" s="746"/>
      <c r="U153" s="746"/>
      <c r="V153" s="746"/>
      <c r="W153" s="746"/>
    </row>
    <row r="154" spans="1:23" ht="50.25" hidden="1" customHeight="1" x14ac:dyDescent="0.25">
      <c r="B154" s="602">
        <v>77</v>
      </c>
      <c r="C154" s="738" t="s">
        <v>2759</v>
      </c>
      <c r="D154" s="752" t="s">
        <v>7822</v>
      </c>
      <c r="E154" s="746" t="s">
        <v>24</v>
      </c>
      <c r="F154" s="605" t="s">
        <v>673</v>
      </c>
      <c r="G154" s="746" t="s">
        <v>1104</v>
      </c>
      <c r="H154" s="71">
        <v>18.180250000000001</v>
      </c>
      <c r="I154" s="746" t="s">
        <v>813</v>
      </c>
      <c r="J154" s="746" t="s">
        <v>214</v>
      </c>
      <c r="K154" s="736" t="s">
        <v>8952</v>
      </c>
      <c r="L154" s="739" t="s">
        <v>7823</v>
      </c>
      <c r="M154" s="746">
        <v>6</v>
      </c>
      <c r="N154" s="746">
        <v>1</v>
      </c>
      <c r="O154" s="746">
        <v>1</v>
      </c>
      <c r="P154" s="746"/>
      <c r="Q154" s="746"/>
      <c r="R154" s="746">
        <v>1</v>
      </c>
      <c r="S154" s="746">
        <v>0</v>
      </c>
      <c r="T154" s="746">
        <v>1</v>
      </c>
      <c r="U154" s="746">
        <v>1</v>
      </c>
      <c r="V154" s="746"/>
      <c r="W154" s="746" t="s">
        <v>830</v>
      </c>
    </row>
    <row r="155" spans="1:23" ht="50.25" hidden="1" customHeight="1" x14ac:dyDescent="0.25">
      <c r="A155" t="s">
        <v>84</v>
      </c>
      <c r="B155" s="1304">
        <v>78</v>
      </c>
      <c r="C155" s="1306" t="s">
        <v>2759</v>
      </c>
      <c r="D155" s="1317" t="s">
        <v>8249</v>
      </c>
      <c r="E155" s="1340" t="s">
        <v>65</v>
      </c>
      <c r="F155" s="605" t="s">
        <v>6391</v>
      </c>
      <c r="G155" s="746" t="s">
        <v>1103</v>
      </c>
      <c r="H155" s="71">
        <v>2.9000000000000001E-2</v>
      </c>
      <c r="I155" s="1309"/>
      <c r="J155" s="1309" t="s">
        <v>214</v>
      </c>
      <c r="K155" s="1321" t="s">
        <v>8952</v>
      </c>
      <c r="L155" s="1311" t="s">
        <v>7824</v>
      </c>
      <c r="M155" s="746">
        <v>13</v>
      </c>
      <c r="N155" s="746">
        <v>3</v>
      </c>
      <c r="O155" s="746">
        <v>2</v>
      </c>
      <c r="P155" s="746"/>
      <c r="Q155" s="746">
        <v>1</v>
      </c>
      <c r="R155" s="746">
        <v>1</v>
      </c>
      <c r="S155" s="746">
        <v>1</v>
      </c>
      <c r="T155" s="746">
        <v>1</v>
      </c>
      <c r="U155" s="746">
        <v>1</v>
      </c>
      <c r="V155" s="746"/>
      <c r="W155" s="746" t="s">
        <v>1695</v>
      </c>
    </row>
    <row r="156" spans="1:23" ht="50.25" hidden="1" customHeight="1" x14ac:dyDescent="0.25">
      <c r="B156" s="1305"/>
      <c r="C156" s="1306"/>
      <c r="D156" s="1319"/>
      <c r="E156" s="1310"/>
      <c r="F156" s="601" t="s">
        <v>6445</v>
      </c>
      <c r="G156" s="654" t="s">
        <v>7646</v>
      </c>
      <c r="H156" s="605">
        <v>2.9725000000000001</v>
      </c>
      <c r="I156" s="1310"/>
      <c r="J156" s="1310"/>
      <c r="K156" s="1322"/>
      <c r="L156" s="1311"/>
      <c r="M156" s="746"/>
      <c r="N156" s="746"/>
      <c r="O156" s="746"/>
      <c r="P156" s="746"/>
      <c r="Q156" s="746"/>
      <c r="R156" s="746"/>
      <c r="S156" s="746"/>
      <c r="T156" s="746"/>
      <c r="U156" s="746"/>
      <c r="V156" s="746"/>
      <c r="W156" s="746"/>
    </row>
    <row r="157" spans="1:23" ht="50.25" hidden="1" customHeight="1" x14ac:dyDescent="0.25">
      <c r="B157" s="1304">
        <v>79</v>
      </c>
      <c r="C157" s="1306" t="s">
        <v>2759</v>
      </c>
      <c r="D157" s="1317" t="s">
        <v>7827</v>
      </c>
      <c r="E157" s="1309" t="s">
        <v>114</v>
      </c>
      <c r="F157" s="605" t="s">
        <v>6392</v>
      </c>
      <c r="G157" s="746" t="s">
        <v>1104</v>
      </c>
      <c r="H157" s="71">
        <v>2.1750000000000002E-2</v>
      </c>
      <c r="I157" s="1309"/>
      <c r="J157" s="1309" t="s">
        <v>280</v>
      </c>
      <c r="K157" s="1321" t="s">
        <v>8952</v>
      </c>
      <c r="L157" s="1311" t="s">
        <v>7826</v>
      </c>
      <c r="M157" s="746"/>
      <c r="N157" s="746">
        <v>4</v>
      </c>
      <c r="O157" s="746">
        <v>1</v>
      </c>
      <c r="P157" s="746"/>
      <c r="Q157" s="746"/>
      <c r="R157" s="746">
        <v>1</v>
      </c>
      <c r="S157" s="746">
        <v>1</v>
      </c>
      <c r="T157" s="746">
        <v>1</v>
      </c>
      <c r="U157" s="746">
        <v>1</v>
      </c>
      <c r="V157" s="746"/>
      <c r="W157" s="746" t="s">
        <v>663</v>
      </c>
    </row>
    <row r="158" spans="1:23" ht="50.25" hidden="1" customHeight="1" x14ac:dyDescent="0.25">
      <c r="B158" s="1316"/>
      <c r="C158" s="1306"/>
      <c r="D158" s="1318"/>
      <c r="E158" s="1320"/>
      <c r="F158" s="682" t="s">
        <v>7825</v>
      </c>
      <c r="G158" s="654" t="s">
        <v>7646</v>
      </c>
      <c r="H158" s="605">
        <v>3.2625000000000002</v>
      </c>
      <c r="I158" s="1320"/>
      <c r="J158" s="1320"/>
      <c r="K158" s="1326"/>
      <c r="L158" s="1311"/>
      <c r="M158" s="746"/>
      <c r="N158" s="746"/>
      <c r="O158" s="746"/>
      <c r="P158" s="746"/>
      <c r="Q158" s="746"/>
      <c r="R158" s="746"/>
      <c r="S158" s="746"/>
      <c r="T158" s="746"/>
      <c r="U158" s="746"/>
      <c r="V158" s="746"/>
      <c r="W158" s="746"/>
    </row>
    <row r="159" spans="1:23" ht="50.25" hidden="1" customHeight="1" x14ac:dyDescent="0.25">
      <c r="B159" s="1305"/>
      <c r="C159" s="1306"/>
      <c r="D159" s="1319"/>
      <c r="E159" s="1310"/>
      <c r="F159" s="601" t="s">
        <v>2375</v>
      </c>
      <c r="G159" s="657" t="s">
        <v>7644</v>
      </c>
      <c r="H159" s="605">
        <v>24.094999999999999</v>
      </c>
      <c r="I159" s="1310"/>
      <c r="J159" s="1310"/>
      <c r="K159" s="1322"/>
      <c r="L159" s="1311"/>
      <c r="M159" s="746"/>
      <c r="N159" s="746"/>
      <c r="O159" s="746"/>
      <c r="P159" s="746"/>
      <c r="Q159" s="746"/>
      <c r="R159" s="746"/>
      <c r="S159" s="746"/>
      <c r="T159" s="746"/>
      <c r="U159" s="746"/>
      <c r="V159" s="746"/>
      <c r="W159" s="746"/>
    </row>
    <row r="160" spans="1:23" ht="50.25" hidden="1" customHeight="1" x14ac:dyDescent="0.25">
      <c r="B160" s="1304">
        <v>80</v>
      </c>
      <c r="C160" s="1306" t="s">
        <v>2759</v>
      </c>
      <c r="D160" s="1317" t="s">
        <v>8250</v>
      </c>
      <c r="E160" s="1309" t="s">
        <v>49</v>
      </c>
      <c r="F160" s="605" t="s">
        <v>2174</v>
      </c>
      <c r="G160" s="746" t="s">
        <v>1104</v>
      </c>
      <c r="H160" s="669">
        <v>742.25</v>
      </c>
      <c r="I160" s="1309" t="s">
        <v>813</v>
      </c>
      <c r="J160" s="1309" t="s">
        <v>280</v>
      </c>
      <c r="K160" s="1321" t="s">
        <v>8952</v>
      </c>
      <c r="L160" s="1311" t="s">
        <v>7828</v>
      </c>
      <c r="M160" s="746">
        <v>32</v>
      </c>
      <c r="N160" s="746">
        <v>8</v>
      </c>
      <c r="O160" s="746">
        <v>2</v>
      </c>
      <c r="P160" s="746"/>
      <c r="Q160" s="746">
        <v>1</v>
      </c>
      <c r="R160" s="746">
        <v>1</v>
      </c>
      <c r="S160" s="746">
        <v>1</v>
      </c>
      <c r="T160" s="746">
        <v>1</v>
      </c>
      <c r="U160" s="746">
        <v>1</v>
      </c>
      <c r="V160" s="746"/>
      <c r="W160" s="746" t="s">
        <v>1695</v>
      </c>
    </row>
    <row r="161" spans="2:23" ht="50.25" hidden="1" customHeight="1" x14ac:dyDescent="0.25">
      <c r="B161" s="1316"/>
      <c r="C161" s="1306"/>
      <c r="D161" s="1318"/>
      <c r="E161" s="1320"/>
      <c r="F161" s="605" t="s">
        <v>7829</v>
      </c>
      <c r="G161" s="681" t="s">
        <v>7646</v>
      </c>
      <c r="H161" s="683">
        <v>1.6791700000000001</v>
      </c>
      <c r="I161" s="1320"/>
      <c r="J161" s="1320"/>
      <c r="K161" s="1326"/>
      <c r="L161" s="1311"/>
      <c r="M161" s="746"/>
      <c r="N161" s="746"/>
      <c r="O161" s="746"/>
      <c r="P161" s="746"/>
      <c r="Q161" s="746"/>
      <c r="R161" s="746"/>
      <c r="S161" s="746"/>
      <c r="T161" s="746"/>
      <c r="U161" s="746"/>
      <c r="V161" s="746"/>
      <c r="W161" s="746"/>
    </row>
    <row r="162" spans="2:23" ht="50.25" hidden="1" customHeight="1" x14ac:dyDescent="0.25">
      <c r="B162" s="1305"/>
      <c r="C162" s="1306"/>
      <c r="D162" s="1319"/>
      <c r="E162" s="1310"/>
      <c r="F162" s="682" t="s">
        <v>7830</v>
      </c>
      <c r="G162" s="657" t="s">
        <v>7644</v>
      </c>
      <c r="H162" s="605">
        <v>39.123829999999998</v>
      </c>
      <c r="I162" s="1310"/>
      <c r="J162" s="1310"/>
      <c r="K162" s="1322"/>
      <c r="L162" s="1311"/>
      <c r="M162" s="746"/>
      <c r="N162" s="746"/>
      <c r="O162" s="746"/>
      <c r="P162" s="746"/>
      <c r="Q162" s="746"/>
      <c r="R162" s="746"/>
      <c r="S162" s="746"/>
      <c r="T162" s="746"/>
      <c r="U162" s="746"/>
      <c r="V162" s="746"/>
      <c r="W162" s="746"/>
    </row>
    <row r="163" spans="2:23" ht="50.25" hidden="1" customHeight="1" x14ac:dyDescent="0.25">
      <c r="B163" s="1304">
        <v>81</v>
      </c>
      <c r="C163" s="1306" t="s">
        <v>2759</v>
      </c>
      <c r="D163" s="1317" t="s">
        <v>7832</v>
      </c>
      <c r="E163" s="1309" t="s">
        <v>112</v>
      </c>
      <c r="F163" s="605" t="s">
        <v>2087</v>
      </c>
      <c r="G163" s="746" t="s">
        <v>1104</v>
      </c>
      <c r="H163" s="605"/>
      <c r="I163" s="1309"/>
      <c r="J163" s="1309" t="s">
        <v>214</v>
      </c>
      <c r="K163" s="1321" t="s">
        <v>8952</v>
      </c>
      <c r="L163" s="1311" t="s">
        <v>7831</v>
      </c>
      <c r="M163" s="746">
        <v>15</v>
      </c>
      <c r="N163" s="746">
        <v>4</v>
      </c>
      <c r="O163" s="746">
        <v>1</v>
      </c>
      <c r="P163" s="746"/>
      <c r="Q163" s="746"/>
      <c r="R163" s="746">
        <v>1</v>
      </c>
      <c r="S163" s="746">
        <v>1</v>
      </c>
      <c r="T163" s="746">
        <v>1</v>
      </c>
      <c r="U163" s="746">
        <v>1</v>
      </c>
      <c r="V163" s="746"/>
      <c r="W163" s="746" t="s">
        <v>663</v>
      </c>
    </row>
    <row r="164" spans="2:23" ht="50.25" hidden="1" customHeight="1" x14ac:dyDescent="0.25">
      <c r="B164" s="1316"/>
      <c r="C164" s="1306"/>
      <c r="D164" s="1318"/>
      <c r="E164" s="1320"/>
      <c r="F164" s="638" t="s">
        <v>6457</v>
      </c>
      <c r="G164" s="654" t="s">
        <v>7646</v>
      </c>
      <c r="H164" s="605">
        <v>4.68</v>
      </c>
      <c r="I164" s="1320"/>
      <c r="J164" s="1320"/>
      <c r="K164" s="1326"/>
      <c r="L164" s="1311"/>
      <c r="M164" s="746"/>
      <c r="N164" s="746"/>
      <c r="O164" s="746"/>
      <c r="P164" s="746"/>
      <c r="Q164" s="746"/>
      <c r="R164" s="746"/>
      <c r="S164" s="746"/>
      <c r="T164" s="746"/>
      <c r="U164" s="746"/>
      <c r="V164" s="746"/>
      <c r="W164" s="746"/>
    </row>
    <row r="165" spans="2:23" ht="50.25" hidden="1" customHeight="1" x14ac:dyDescent="0.25">
      <c r="B165" s="1305"/>
      <c r="C165" s="1306"/>
      <c r="D165" s="1319"/>
      <c r="E165" s="1310"/>
      <c r="F165" s="601" t="s">
        <v>2376</v>
      </c>
      <c r="G165" s="657" t="s">
        <v>7644</v>
      </c>
      <c r="H165" s="605">
        <v>3.01</v>
      </c>
      <c r="I165" s="1310"/>
      <c r="J165" s="1310"/>
      <c r="K165" s="1322"/>
      <c r="L165" s="1311"/>
      <c r="M165" s="746"/>
      <c r="N165" s="746"/>
      <c r="O165" s="746"/>
      <c r="P165" s="746"/>
      <c r="Q165" s="746"/>
      <c r="R165" s="746"/>
      <c r="S165" s="746"/>
      <c r="T165" s="746"/>
      <c r="U165" s="746"/>
      <c r="V165" s="746"/>
      <c r="W165" s="746"/>
    </row>
    <row r="166" spans="2:23" ht="50.25" hidden="1" customHeight="1" x14ac:dyDescent="0.25">
      <c r="B166" s="1304">
        <v>82</v>
      </c>
      <c r="C166" s="1306" t="s">
        <v>2759</v>
      </c>
      <c r="D166" s="1317" t="s">
        <v>7833</v>
      </c>
      <c r="E166" s="1309" t="s">
        <v>217</v>
      </c>
      <c r="F166" s="605" t="s">
        <v>6393</v>
      </c>
      <c r="G166" s="746" t="s">
        <v>1104</v>
      </c>
      <c r="H166" s="71">
        <v>2.1750000000000002E-2</v>
      </c>
      <c r="I166" s="1309" t="s">
        <v>813</v>
      </c>
      <c r="J166" s="1309" t="s">
        <v>214</v>
      </c>
      <c r="K166" s="1321" t="s">
        <v>8952</v>
      </c>
      <c r="L166" s="746"/>
      <c r="M166" s="746" t="s">
        <v>660</v>
      </c>
      <c r="N166" s="746">
        <v>3</v>
      </c>
      <c r="O166" s="746">
        <v>1</v>
      </c>
      <c r="P166" s="746"/>
      <c r="Q166" s="746"/>
      <c r="R166" s="746">
        <v>1</v>
      </c>
      <c r="S166" s="746">
        <v>1</v>
      </c>
      <c r="T166" s="746">
        <v>1</v>
      </c>
      <c r="U166" s="746">
        <v>1</v>
      </c>
      <c r="V166" s="746"/>
      <c r="W166" s="746" t="s">
        <v>1695</v>
      </c>
    </row>
    <row r="167" spans="2:23" ht="50.25" hidden="1" customHeight="1" x14ac:dyDescent="0.25">
      <c r="B167" s="1316"/>
      <c r="C167" s="1306"/>
      <c r="D167" s="1318"/>
      <c r="E167" s="1320"/>
      <c r="F167" s="601" t="s">
        <v>6465</v>
      </c>
      <c r="G167" s="654" t="s">
        <v>7646</v>
      </c>
      <c r="H167" s="605">
        <v>3.34083</v>
      </c>
      <c r="I167" s="1320"/>
      <c r="J167" s="1320"/>
      <c r="K167" s="1326"/>
      <c r="L167" s="746"/>
      <c r="M167" s="746"/>
      <c r="N167" s="746"/>
      <c r="O167" s="746"/>
      <c r="P167" s="746"/>
      <c r="Q167" s="746"/>
      <c r="R167" s="746"/>
      <c r="S167" s="746"/>
      <c r="T167" s="746"/>
      <c r="U167" s="746"/>
      <c r="V167" s="746"/>
      <c r="W167" s="746"/>
    </row>
    <row r="168" spans="2:23" ht="50.25" hidden="1" customHeight="1" x14ac:dyDescent="0.25">
      <c r="B168" s="1305"/>
      <c r="C168" s="1306"/>
      <c r="D168" s="1319"/>
      <c r="E168" s="1310"/>
      <c r="F168" s="601" t="s">
        <v>2377</v>
      </c>
      <c r="G168" s="657" t="s">
        <v>7644</v>
      </c>
      <c r="H168" s="605">
        <v>23.075500000000002</v>
      </c>
      <c r="I168" s="1310"/>
      <c r="J168" s="1310"/>
      <c r="K168" s="1322"/>
      <c r="L168" s="746"/>
      <c r="M168" s="746"/>
      <c r="N168" s="746"/>
      <c r="O168" s="746"/>
      <c r="P168" s="746"/>
      <c r="Q168" s="746"/>
      <c r="R168" s="746"/>
      <c r="S168" s="746"/>
      <c r="T168" s="746"/>
      <c r="U168" s="746"/>
      <c r="V168" s="746"/>
      <c r="W168" s="746"/>
    </row>
    <row r="169" spans="2:23" ht="50.25" hidden="1" customHeight="1" x14ac:dyDescent="0.25">
      <c r="B169" s="1304">
        <v>83</v>
      </c>
      <c r="C169" s="1306" t="s">
        <v>2759</v>
      </c>
      <c r="D169" s="1317" t="s">
        <v>7834</v>
      </c>
      <c r="E169" s="1341" t="s">
        <v>89</v>
      </c>
      <c r="F169" s="605" t="s">
        <v>6394</v>
      </c>
      <c r="G169" s="746" t="s">
        <v>1104</v>
      </c>
      <c r="H169" s="71">
        <v>212.27199999999999</v>
      </c>
      <c r="I169" s="1309"/>
      <c r="J169" s="1309" t="s">
        <v>214</v>
      </c>
      <c r="K169" s="1321" t="s">
        <v>8952</v>
      </c>
      <c r="L169" s="1311" t="s">
        <v>7835</v>
      </c>
      <c r="M169" s="746">
        <v>18</v>
      </c>
      <c r="N169" s="746">
        <v>6</v>
      </c>
      <c r="O169" s="746">
        <v>1</v>
      </c>
      <c r="P169" s="746"/>
      <c r="Q169" s="746"/>
      <c r="R169" s="746">
        <v>1</v>
      </c>
      <c r="S169" s="746">
        <v>0</v>
      </c>
      <c r="T169" s="746">
        <v>1</v>
      </c>
      <c r="U169" s="746">
        <v>1</v>
      </c>
      <c r="V169" s="746"/>
      <c r="W169" s="746" t="s">
        <v>663</v>
      </c>
    </row>
    <row r="170" spans="2:23" ht="50.25" hidden="1" customHeight="1" x14ac:dyDescent="0.25">
      <c r="B170" s="1316"/>
      <c r="C170" s="1306"/>
      <c r="D170" s="1318"/>
      <c r="E170" s="1320"/>
      <c r="F170" s="601" t="s">
        <v>6447</v>
      </c>
      <c r="G170" s="654" t="s">
        <v>7646</v>
      </c>
      <c r="H170" s="605">
        <v>1.6675</v>
      </c>
      <c r="I170" s="1320"/>
      <c r="J170" s="1320"/>
      <c r="K170" s="1326"/>
      <c r="L170" s="1311"/>
      <c r="M170" s="746"/>
      <c r="N170" s="746"/>
      <c r="O170" s="746"/>
      <c r="P170" s="746"/>
      <c r="Q170" s="746"/>
      <c r="R170" s="746"/>
      <c r="S170" s="746"/>
      <c r="T170" s="746"/>
      <c r="U170" s="746"/>
      <c r="V170" s="746"/>
      <c r="W170" s="746"/>
    </row>
    <row r="171" spans="2:23" ht="50.25" hidden="1" customHeight="1" x14ac:dyDescent="0.25">
      <c r="B171" s="1305"/>
      <c r="C171" s="1306"/>
      <c r="D171" s="1319"/>
      <c r="E171" s="1310"/>
      <c r="F171" s="601" t="s">
        <v>2378</v>
      </c>
      <c r="G171" s="657" t="s">
        <v>7644</v>
      </c>
      <c r="H171" s="605">
        <v>7.9216699999999998</v>
      </c>
      <c r="I171" s="1310"/>
      <c r="J171" s="1310"/>
      <c r="K171" s="1322"/>
      <c r="L171" s="1311"/>
      <c r="M171" s="746"/>
      <c r="N171" s="746"/>
      <c r="O171" s="746"/>
      <c r="P171" s="746"/>
      <c r="Q171" s="746"/>
      <c r="R171" s="746"/>
      <c r="S171" s="746"/>
      <c r="T171" s="746"/>
      <c r="U171" s="746"/>
      <c r="V171" s="746"/>
      <c r="W171" s="746"/>
    </row>
    <row r="172" spans="2:23" ht="50.25" hidden="1" customHeight="1" x14ac:dyDescent="0.25">
      <c r="B172" s="602">
        <v>84</v>
      </c>
      <c r="C172" s="738" t="s">
        <v>2759</v>
      </c>
      <c r="D172" s="752" t="s">
        <v>7836</v>
      </c>
      <c r="E172" s="746" t="s">
        <v>94</v>
      </c>
      <c r="F172" s="605" t="s">
        <v>2168</v>
      </c>
      <c r="G172" s="746" t="s">
        <v>1104</v>
      </c>
      <c r="H172" s="669">
        <v>244.40600000000001</v>
      </c>
      <c r="I172" s="746"/>
      <c r="J172" s="746" t="s">
        <v>214</v>
      </c>
      <c r="K172" s="736" t="s">
        <v>8952</v>
      </c>
      <c r="L172" s="746"/>
      <c r="M172" s="746">
        <v>20</v>
      </c>
      <c r="N172" s="746"/>
      <c r="O172" s="746">
        <v>1</v>
      </c>
      <c r="P172" s="746">
        <v>7</v>
      </c>
      <c r="Q172" s="746">
        <v>1</v>
      </c>
      <c r="R172" s="746">
        <v>1</v>
      </c>
      <c r="S172" s="746">
        <v>1</v>
      </c>
      <c r="T172" s="746">
        <v>1</v>
      </c>
      <c r="U172" s="746">
        <v>1</v>
      </c>
      <c r="V172" s="746"/>
      <c r="W172" s="746" t="s">
        <v>663</v>
      </c>
    </row>
    <row r="173" spans="2:23" ht="50.25" hidden="1" customHeight="1" x14ac:dyDescent="0.25">
      <c r="B173" s="1304">
        <v>85</v>
      </c>
      <c r="C173" s="1306" t="s">
        <v>2759</v>
      </c>
      <c r="D173" s="1317" t="s">
        <v>7838</v>
      </c>
      <c r="E173" s="1309" t="s">
        <v>91</v>
      </c>
      <c r="F173" s="605" t="s">
        <v>2169</v>
      </c>
      <c r="G173" s="746" t="s">
        <v>1104</v>
      </c>
      <c r="H173" s="71">
        <v>187.31173000000001</v>
      </c>
      <c r="I173" s="1309" t="s">
        <v>813</v>
      </c>
      <c r="J173" s="1309" t="s">
        <v>214</v>
      </c>
      <c r="K173" s="1321" t="s">
        <v>8952</v>
      </c>
      <c r="L173" s="1311" t="s">
        <v>7837</v>
      </c>
      <c r="M173" s="746">
        <v>20</v>
      </c>
      <c r="N173" s="746">
        <v>5</v>
      </c>
      <c r="O173" s="746">
        <v>2</v>
      </c>
      <c r="P173" s="746"/>
      <c r="Q173" s="746"/>
      <c r="R173" s="746">
        <v>1</v>
      </c>
      <c r="S173" s="746">
        <v>1</v>
      </c>
      <c r="T173" s="746">
        <v>1</v>
      </c>
      <c r="U173" s="746">
        <v>1</v>
      </c>
      <c r="V173" s="746"/>
      <c r="W173" s="746" t="s">
        <v>1695</v>
      </c>
    </row>
    <row r="174" spans="2:23" ht="50.25" hidden="1" customHeight="1" x14ac:dyDescent="0.25">
      <c r="B174" s="1305"/>
      <c r="C174" s="1306"/>
      <c r="D174" s="1319"/>
      <c r="E174" s="1310"/>
      <c r="F174" s="601" t="s">
        <v>2404</v>
      </c>
      <c r="G174" s="657" t="s">
        <v>7644</v>
      </c>
      <c r="H174" s="605">
        <v>16.29</v>
      </c>
      <c r="I174" s="1310"/>
      <c r="J174" s="1310"/>
      <c r="K174" s="1322"/>
      <c r="L174" s="1311"/>
      <c r="M174" s="746"/>
      <c r="N174" s="746"/>
      <c r="O174" s="746"/>
      <c r="P174" s="746"/>
      <c r="Q174" s="746"/>
      <c r="R174" s="746"/>
      <c r="S174" s="746"/>
      <c r="T174" s="746"/>
      <c r="U174" s="746"/>
      <c r="V174" s="746"/>
      <c r="W174" s="746"/>
    </row>
    <row r="175" spans="2:23" ht="50.25" hidden="1" customHeight="1" x14ac:dyDescent="0.25">
      <c r="B175" s="1304">
        <v>86</v>
      </c>
      <c r="C175" s="1306" t="s">
        <v>2759</v>
      </c>
      <c r="D175" s="1317" t="s">
        <v>7839</v>
      </c>
      <c r="E175" s="1309" t="s">
        <v>87</v>
      </c>
      <c r="F175" s="605" t="s">
        <v>2171</v>
      </c>
      <c r="G175" s="746" t="s">
        <v>1104</v>
      </c>
      <c r="H175" s="669">
        <v>3.6249999999999998E-2</v>
      </c>
      <c r="I175" s="1309"/>
      <c r="J175" s="1309" t="s">
        <v>214</v>
      </c>
      <c r="K175" s="1321" t="s">
        <v>8952</v>
      </c>
      <c r="L175" s="1311" t="s">
        <v>7840</v>
      </c>
      <c r="M175" s="746">
        <v>21</v>
      </c>
      <c r="N175" s="746">
        <v>5</v>
      </c>
      <c r="O175" s="746">
        <v>2</v>
      </c>
      <c r="P175" s="746"/>
      <c r="Q175" s="746">
        <v>1</v>
      </c>
      <c r="R175" s="746">
        <v>1</v>
      </c>
      <c r="S175" s="746">
        <v>1</v>
      </c>
      <c r="T175" s="746">
        <v>1</v>
      </c>
      <c r="U175" s="746">
        <v>1</v>
      </c>
      <c r="V175" s="746"/>
      <c r="W175" s="746" t="s">
        <v>830</v>
      </c>
    </row>
    <row r="176" spans="2:23" ht="50.25" hidden="1" customHeight="1" x14ac:dyDescent="0.25">
      <c r="B176" s="1305"/>
      <c r="C176" s="1306"/>
      <c r="D176" s="1319"/>
      <c r="E176" s="1310"/>
      <c r="F176" s="601" t="s">
        <v>2405</v>
      </c>
      <c r="G176" s="657" t="s">
        <v>7644</v>
      </c>
      <c r="H176" s="605">
        <v>8.2780000000000005</v>
      </c>
      <c r="I176" s="1310"/>
      <c r="J176" s="1310"/>
      <c r="K176" s="1322"/>
      <c r="L176" s="1311"/>
      <c r="M176" s="746"/>
      <c r="N176" s="746"/>
      <c r="O176" s="746"/>
      <c r="P176" s="746"/>
      <c r="Q176" s="746"/>
      <c r="R176" s="746"/>
      <c r="S176" s="746"/>
      <c r="T176" s="746"/>
      <c r="U176" s="746"/>
      <c r="V176" s="746"/>
      <c r="W176" s="746"/>
    </row>
    <row r="177" spans="2:23" ht="50.25" hidden="1" customHeight="1" x14ac:dyDescent="0.25">
      <c r="B177" s="1304">
        <v>87</v>
      </c>
      <c r="C177" s="1306" t="s">
        <v>2759</v>
      </c>
      <c r="D177" s="1317" t="s">
        <v>7841</v>
      </c>
      <c r="E177" s="1309" t="s">
        <v>85</v>
      </c>
      <c r="F177" s="605" t="s">
        <v>2170</v>
      </c>
      <c r="G177" s="746" t="s">
        <v>1104</v>
      </c>
      <c r="H177" s="71">
        <v>59.652999999999999</v>
      </c>
      <c r="I177" s="1309" t="s">
        <v>813</v>
      </c>
      <c r="J177" s="1309" t="s">
        <v>214</v>
      </c>
      <c r="K177" s="1321" t="s">
        <v>8952</v>
      </c>
      <c r="L177" s="1311" t="s">
        <v>7842</v>
      </c>
      <c r="M177" s="746">
        <v>13</v>
      </c>
      <c r="N177" s="746">
        <v>4</v>
      </c>
      <c r="O177" s="746">
        <v>1</v>
      </c>
      <c r="P177" s="746"/>
      <c r="Q177" s="746"/>
      <c r="R177" s="746">
        <v>1</v>
      </c>
      <c r="S177" s="746">
        <v>0</v>
      </c>
      <c r="T177" s="746">
        <v>1</v>
      </c>
      <c r="U177" s="746">
        <v>1</v>
      </c>
      <c r="V177" s="746"/>
      <c r="W177" s="746" t="s">
        <v>663</v>
      </c>
    </row>
    <row r="178" spans="2:23" ht="50.25" hidden="1" customHeight="1" x14ac:dyDescent="0.25">
      <c r="B178" s="1305"/>
      <c r="C178" s="1306"/>
      <c r="D178" s="1319"/>
      <c r="E178" s="1310"/>
      <c r="F178" s="601" t="s">
        <v>2406</v>
      </c>
      <c r="G178" s="657" t="s">
        <v>7644</v>
      </c>
      <c r="H178" s="605">
        <v>0.2</v>
      </c>
      <c r="I178" s="1310"/>
      <c r="J178" s="1310"/>
      <c r="K178" s="1322"/>
      <c r="L178" s="1311"/>
      <c r="M178" s="746"/>
      <c r="N178" s="746"/>
      <c r="O178" s="746"/>
      <c r="P178" s="746"/>
      <c r="Q178" s="746"/>
      <c r="R178" s="746"/>
      <c r="S178" s="746"/>
      <c r="T178" s="746"/>
      <c r="U178" s="746"/>
      <c r="V178" s="746"/>
      <c r="W178" s="746"/>
    </row>
    <row r="179" spans="2:23" ht="50.25" hidden="1" customHeight="1" x14ac:dyDescent="0.25">
      <c r="B179" s="1304">
        <v>88</v>
      </c>
      <c r="C179" s="1306" t="s">
        <v>2759</v>
      </c>
      <c r="D179" s="1317" t="s">
        <v>8251</v>
      </c>
      <c r="E179" s="1309" t="s">
        <v>465</v>
      </c>
      <c r="F179" s="605" t="s">
        <v>6395</v>
      </c>
      <c r="G179" s="746" t="s">
        <v>1104</v>
      </c>
      <c r="H179" s="71">
        <v>42.747309999999999</v>
      </c>
      <c r="I179" s="1309"/>
      <c r="J179" s="1309" t="s">
        <v>214</v>
      </c>
      <c r="K179" s="1321" t="s">
        <v>8952</v>
      </c>
      <c r="L179" s="1311" t="s">
        <v>7843</v>
      </c>
      <c r="M179" s="746">
        <v>35</v>
      </c>
      <c r="N179" s="746">
        <v>4</v>
      </c>
      <c r="O179" s="746">
        <v>1</v>
      </c>
      <c r="P179" s="746"/>
      <c r="Q179" s="746"/>
      <c r="R179" s="746">
        <v>1</v>
      </c>
      <c r="S179" s="746">
        <v>0</v>
      </c>
      <c r="T179" s="746">
        <v>1</v>
      </c>
      <c r="U179" s="746">
        <v>1</v>
      </c>
      <c r="V179" s="746"/>
      <c r="W179" s="746" t="s">
        <v>830</v>
      </c>
    </row>
    <row r="180" spans="2:23" ht="50.25" hidden="1" customHeight="1" x14ac:dyDescent="0.25">
      <c r="B180" s="1316"/>
      <c r="C180" s="1306"/>
      <c r="D180" s="1318"/>
      <c r="E180" s="1320"/>
      <c r="F180" s="601" t="s">
        <v>6490</v>
      </c>
      <c r="G180" s="654" t="s">
        <v>7646</v>
      </c>
      <c r="H180" s="605">
        <v>6.45</v>
      </c>
      <c r="I180" s="1320"/>
      <c r="J180" s="1320"/>
      <c r="K180" s="1326"/>
      <c r="L180" s="1311"/>
      <c r="M180" s="746"/>
      <c r="N180" s="746"/>
      <c r="O180" s="746"/>
      <c r="P180" s="746"/>
      <c r="Q180" s="746"/>
      <c r="R180" s="746"/>
      <c r="S180" s="746"/>
      <c r="T180" s="746"/>
      <c r="U180" s="746"/>
      <c r="V180" s="746"/>
      <c r="W180" s="746"/>
    </row>
    <row r="181" spans="2:23" ht="50.25" hidden="1" customHeight="1" x14ac:dyDescent="0.25">
      <c r="B181" s="1305"/>
      <c r="C181" s="1306"/>
      <c r="D181" s="1319"/>
      <c r="E181" s="1310"/>
      <c r="F181" s="601" t="s">
        <v>2407</v>
      </c>
      <c r="G181" s="657" t="s">
        <v>7644</v>
      </c>
      <c r="H181" s="605">
        <v>0.95</v>
      </c>
      <c r="I181" s="1310"/>
      <c r="J181" s="1310"/>
      <c r="K181" s="1322"/>
      <c r="L181" s="1311"/>
      <c r="M181" s="746"/>
      <c r="N181" s="746"/>
      <c r="O181" s="746"/>
      <c r="P181" s="746"/>
      <c r="Q181" s="746"/>
      <c r="R181" s="746"/>
      <c r="S181" s="746"/>
      <c r="T181" s="746"/>
      <c r="U181" s="746"/>
      <c r="V181" s="746"/>
      <c r="W181" s="746"/>
    </row>
    <row r="182" spans="2:23" ht="50.25" hidden="1" customHeight="1" x14ac:dyDescent="0.25">
      <c r="B182" s="602">
        <v>89</v>
      </c>
      <c r="C182" s="738" t="s">
        <v>2759</v>
      </c>
      <c r="D182" s="738" t="s">
        <v>8252</v>
      </c>
      <c r="E182" s="746" t="s">
        <v>705</v>
      </c>
      <c r="F182" s="605" t="s">
        <v>2403</v>
      </c>
      <c r="G182" s="746" t="s">
        <v>1105</v>
      </c>
      <c r="H182" s="605"/>
      <c r="I182" s="746" t="s">
        <v>813</v>
      </c>
      <c r="J182" s="746" t="s">
        <v>214</v>
      </c>
      <c r="K182" s="736" t="s">
        <v>8952</v>
      </c>
      <c r="L182" s="746"/>
      <c r="M182" s="746"/>
      <c r="N182" s="746">
        <v>2</v>
      </c>
      <c r="O182" s="746">
        <v>0</v>
      </c>
      <c r="P182" s="746"/>
      <c r="Q182" s="746"/>
      <c r="R182" s="746">
        <v>1</v>
      </c>
      <c r="S182" s="746">
        <v>1</v>
      </c>
      <c r="T182" s="746">
        <v>1</v>
      </c>
      <c r="U182" s="746">
        <v>1</v>
      </c>
      <c r="V182" s="746"/>
      <c r="W182" s="746" t="s">
        <v>1695</v>
      </c>
    </row>
    <row r="183" spans="2:23" ht="50.25" hidden="1" customHeight="1" x14ac:dyDescent="0.25">
      <c r="B183" s="1304">
        <v>90</v>
      </c>
      <c r="C183" s="1306" t="s">
        <v>2759</v>
      </c>
      <c r="D183" s="1317" t="s">
        <v>8253</v>
      </c>
      <c r="E183" s="1309" t="s">
        <v>2674</v>
      </c>
      <c r="F183" s="605" t="s">
        <v>2172</v>
      </c>
      <c r="G183" s="746" t="s">
        <v>1103</v>
      </c>
      <c r="H183" s="71">
        <v>2.9000000000000001E-2</v>
      </c>
      <c r="I183" s="746"/>
      <c r="J183" s="1309" t="s">
        <v>214</v>
      </c>
      <c r="K183" s="1321" t="s">
        <v>8952</v>
      </c>
      <c r="L183" s="1311" t="s">
        <v>3562</v>
      </c>
      <c r="M183" s="746"/>
      <c r="N183" s="746">
        <v>6</v>
      </c>
      <c r="O183" s="746">
        <v>1</v>
      </c>
      <c r="P183" s="746"/>
      <c r="Q183" s="746">
        <v>1</v>
      </c>
      <c r="R183" s="746">
        <v>1</v>
      </c>
      <c r="S183" s="746">
        <v>0</v>
      </c>
      <c r="T183" s="746">
        <v>1</v>
      </c>
      <c r="U183" s="746">
        <v>1</v>
      </c>
      <c r="V183" s="746"/>
      <c r="W183" s="746" t="s">
        <v>668</v>
      </c>
    </row>
    <row r="184" spans="2:23" ht="50.25" hidden="1" customHeight="1" x14ac:dyDescent="0.25">
      <c r="B184" s="1316"/>
      <c r="C184" s="1306"/>
      <c r="D184" s="1318"/>
      <c r="E184" s="1320"/>
      <c r="F184" s="697" t="s">
        <v>3559</v>
      </c>
      <c r="G184" s="681" t="s">
        <v>3400</v>
      </c>
      <c r="H184" s="418">
        <v>5.0666700000000002</v>
      </c>
      <c r="I184" s="746"/>
      <c r="J184" s="1320"/>
      <c r="K184" s="1326"/>
      <c r="L184" s="1311"/>
      <c r="M184" s="746"/>
      <c r="N184" s="746"/>
      <c r="O184" s="746"/>
      <c r="P184" s="746"/>
      <c r="Q184" s="746"/>
      <c r="R184" s="746"/>
      <c r="S184" s="746"/>
      <c r="T184" s="746"/>
      <c r="U184" s="746"/>
      <c r="V184" s="746"/>
      <c r="W184" s="746"/>
    </row>
    <row r="185" spans="2:23" ht="50.25" hidden="1" customHeight="1" x14ac:dyDescent="0.25">
      <c r="B185" s="1305"/>
      <c r="C185" s="1306"/>
      <c r="D185" s="1319"/>
      <c r="E185" s="1310"/>
      <c r="F185" s="638" t="s">
        <v>2675</v>
      </c>
      <c r="G185" s="657" t="s">
        <v>7644</v>
      </c>
      <c r="H185" s="605">
        <v>4.4424999999999999</v>
      </c>
      <c r="I185" s="746"/>
      <c r="J185" s="1310"/>
      <c r="K185" s="1322"/>
      <c r="L185" s="1311"/>
      <c r="M185" s="746"/>
      <c r="N185" s="746"/>
      <c r="O185" s="746"/>
      <c r="P185" s="746"/>
      <c r="Q185" s="746"/>
      <c r="R185" s="746"/>
      <c r="S185" s="746"/>
      <c r="T185" s="746"/>
      <c r="U185" s="746"/>
      <c r="V185" s="746"/>
      <c r="W185" s="746"/>
    </row>
    <row r="186" spans="2:23" ht="50.25" hidden="1" customHeight="1" x14ac:dyDescent="0.25">
      <c r="B186" s="1304">
        <v>91</v>
      </c>
      <c r="C186" s="1306" t="s">
        <v>2759</v>
      </c>
      <c r="D186" s="1317" t="s">
        <v>7844</v>
      </c>
      <c r="E186" s="1309" t="s">
        <v>190</v>
      </c>
      <c r="F186" s="605" t="s">
        <v>2157</v>
      </c>
      <c r="G186" s="746" t="s">
        <v>1104</v>
      </c>
      <c r="H186" s="71">
        <v>2.1750000000000002E-2</v>
      </c>
      <c r="I186" s="1309"/>
      <c r="J186" s="1309" t="s">
        <v>214</v>
      </c>
      <c r="K186" s="1321" t="s">
        <v>8952</v>
      </c>
      <c r="L186" s="1311" t="s">
        <v>7845</v>
      </c>
      <c r="M186" s="746"/>
      <c r="N186" s="746">
        <v>2</v>
      </c>
      <c r="O186" s="746">
        <v>1</v>
      </c>
      <c r="P186" s="746"/>
      <c r="Q186" s="746"/>
      <c r="R186" s="746">
        <v>1</v>
      </c>
      <c r="S186" s="746">
        <v>1</v>
      </c>
      <c r="T186" s="746">
        <v>1</v>
      </c>
      <c r="U186" s="746">
        <v>1</v>
      </c>
      <c r="V186" s="746"/>
      <c r="W186" s="746" t="s">
        <v>1695</v>
      </c>
    </row>
    <row r="187" spans="2:23" ht="50.25" hidden="1" customHeight="1" x14ac:dyDescent="0.25">
      <c r="B187" s="1305"/>
      <c r="C187" s="1306"/>
      <c r="D187" s="1319"/>
      <c r="E187" s="1310"/>
      <c r="F187" s="601" t="s">
        <v>2408</v>
      </c>
      <c r="G187" s="657" t="s">
        <v>7644</v>
      </c>
      <c r="H187" s="605">
        <v>7.0000000000000007E-2</v>
      </c>
      <c r="I187" s="1310"/>
      <c r="J187" s="1310"/>
      <c r="K187" s="1322"/>
      <c r="L187" s="1311"/>
      <c r="M187" s="746"/>
      <c r="N187" s="746"/>
      <c r="O187" s="746"/>
      <c r="P187" s="746"/>
      <c r="Q187" s="746"/>
      <c r="R187" s="746"/>
      <c r="S187" s="746"/>
      <c r="T187" s="746"/>
      <c r="U187" s="746"/>
      <c r="V187" s="746"/>
      <c r="W187" s="746"/>
    </row>
    <row r="188" spans="2:23" ht="50.25" hidden="1" customHeight="1" x14ac:dyDescent="0.25">
      <c r="B188" s="1304">
        <v>92</v>
      </c>
      <c r="C188" s="1306" t="s">
        <v>2759</v>
      </c>
      <c r="D188" s="1317" t="s">
        <v>7846</v>
      </c>
      <c r="E188" s="1309" t="s">
        <v>222</v>
      </c>
      <c r="F188" s="605" t="s">
        <v>2095</v>
      </c>
      <c r="G188" s="746" t="s">
        <v>1103</v>
      </c>
      <c r="H188" s="71">
        <v>2.1750000000000002E-2</v>
      </c>
      <c r="I188" s="1309" t="s">
        <v>813</v>
      </c>
      <c r="J188" s="1309" t="s">
        <v>214</v>
      </c>
      <c r="K188" s="1321" t="s">
        <v>8952</v>
      </c>
      <c r="L188" s="1311" t="s">
        <v>7847</v>
      </c>
      <c r="M188" s="746" t="s">
        <v>666</v>
      </c>
      <c r="N188" s="746">
        <v>3</v>
      </c>
      <c r="O188" s="746">
        <v>1</v>
      </c>
      <c r="P188" s="746"/>
      <c r="Q188" s="746"/>
      <c r="R188" s="746">
        <v>1</v>
      </c>
      <c r="S188" s="746">
        <v>1</v>
      </c>
      <c r="T188" s="746">
        <v>1</v>
      </c>
      <c r="U188" s="746">
        <v>1</v>
      </c>
      <c r="V188" s="746"/>
      <c r="W188" s="746" t="s">
        <v>1695</v>
      </c>
    </row>
    <row r="189" spans="2:23" ht="50.25" hidden="1" customHeight="1" x14ac:dyDescent="0.25">
      <c r="B189" s="1305"/>
      <c r="C189" s="1306"/>
      <c r="D189" s="1319"/>
      <c r="E189" s="1310"/>
      <c r="F189" s="601" t="s">
        <v>2265</v>
      </c>
      <c r="G189" s="657" t="s">
        <v>7644</v>
      </c>
      <c r="H189" s="605">
        <v>1.86</v>
      </c>
      <c r="I189" s="1310"/>
      <c r="J189" s="1310"/>
      <c r="K189" s="1322"/>
      <c r="L189" s="1311"/>
      <c r="M189" s="746"/>
      <c r="N189" s="746"/>
      <c r="O189" s="746"/>
      <c r="P189" s="746"/>
      <c r="Q189" s="746"/>
      <c r="R189" s="746"/>
      <c r="S189" s="746"/>
      <c r="T189" s="746"/>
      <c r="U189" s="746"/>
      <c r="V189" s="746"/>
      <c r="W189" s="746"/>
    </row>
    <row r="190" spans="2:23" ht="50.25" hidden="1" customHeight="1" x14ac:dyDescent="0.25">
      <c r="B190" s="602">
        <v>93</v>
      </c>
      <c r="C190" s="738" t="s">
        <v>2759</v>
      </c>
      <c r="D190" s="752" t="s">
        <v>7848</v>
      </c>
      <c r="E190" s="746" t="s">
        <v>177</v>
      </c>
      <c r="F190" s="605" t="s">
        <v>7849</v>
      </c>
      <c r="G190" s="746" t="s">
        <v>1104</v>
      </c>
      <c r="H190" s="71">
        <v>3.6250000000000004E-2</v>
      </c>
      <c r="I190" s="746"/>
      <c r="J190" s="746" t="s">
        <v>214</v>
      </c>
      <c r="K190" s="736" t="s">
        <v>8952</v>
      </c>
      <c r="L190" s="739" t="s">
        <v>7850</v>
      </c>
      <c r="M190" s="746"/>
      <c r="N190" s="746">
        <v>4</v>
      </c>
      <c r="O190" s="746">
        <v>1</v>
      </c>
      <c r="P190" s="746"/>
      <c r="Q190" s="746">
        <v>1</v>
      </c>
      <c r="R190" s="746">
        <v>1</v>
      </c>
      <c r="S190" s="746">
        <v>1</v>
      </c>
      <c r="T190" s="746">
        <v>1</v>
      </c>
      <c r="U190" s="746">
        <v>1</v>
      </c>
      <c r="V190" s="746"/>
      <c r="W190" s="746" t="s">
        <v>1695</v>
      </c>
    </row>
    <row r="191" spans="2:23" ht="50.25" hidden="1" customHeight="1" x14ac:dyDescent="0.25">
      <c r="B191" s="602">
        <v>94</v>
      </c>
      <c r="C191" s="738" t="s">
        <v>2759</v>
      </c>
      <c r="D191" s="717" t="s">
        <v>7851</v>
      </c>
      <c r="E191" s="693" t="s">
        <v>232</v>
      </c>
      <c r="F191" s="605" t="s">
        <v>2590</v>
      </c>
      <c r="G191" s="746" t="s">
        <v>1105</v>
      </c>
      <c r="H191" s="605"/>
      <c r="I191" s="746" t="s">
        <v>813</v>
      </c>
      <c r="J191" s="736" t="s">
        <v>280</v>
      </c>
      <c r="K191" s="736" t="s">
        <v>8952</v>
      </c>
      <c r="L191" s="739" t="s">
        <v>7852</v>
      </c>
      <c r="M191" s="746"/>
      <c r="N191" s="746">
        <v>2</v>
      </c>
      <c r="O191" s="746">
        <v>1</v>
      </c>
      <c r="P191" s="746"/>
      <c r="Q191" s="746"/>
      <c r="R191" s="746">
        <v>1</v>
      </c>
      <c r="S191" s="746">
        <v>1</v>
      </c>
      <c r="T191" s="746">
        <v>1</v>
      </c>
      <c r="U191" s="746">
        <v>1</v>
      </c>
      <c r="V191" s="746"/>
      <c r="W191" s="746" t="s">
        <v>8</v>
      </c>
    </row>
    <row r="192" spans="2:23" ht="50.25" hidden="1" customHeight="1" x14ac:dyDescent="0.25">
      <c r="B192" s="1304">
        <v>95</v>
      </c>
      <c r="C192" s="1306" t="s">
        <v>2759</v>
      </c>
      <c r="D192" s="1342" t="s">
        <v>7853</v>
      </c>
      <c r="E192" s="1331" t="s">
        <v>133</v>
      </c>
      <c r="F192" s="688" t="s">
        <v>7939</v>
      </c>
      <c r="G192" s="746" t="s">
        <v>1105</v>
      </c>
      <c r="H192" s="737">
        <v>161.91999999999999</v>
      </c>
      <c r="I192" s="1309" t="s">
        <v>813</v>
      </c>
      <c r="J192" s="1331" t="s">
        <v>280</v>
      </c>
      <c r="K192" s="1331" t="s">
        <v>8952</v>
      </c>
      <c r="L192" s="1311" t="s">
        <v>7854</v>
      </c>
      <c r="M192" s="746"/>
      <c r="N192" s="746">
        <v>4</v>
      </c>
      <c r="O192" s="746">
        <v>1</v>
      </c>
      <c r="P192" s="746"/>
      <c r="Q192" s="746"/>
      <c r="R192" s="746">
        <v>1</v>
      </c>
      <c r="S192" s="746">
        <v>1</v>
      </c>
      <c r="T192" s="746">
        <v>1</v>
      </c>
      <c r="U192" s="746">
        <v>1</v>
      </c>
      <c r="V192" s="746"/>
      <c r="W192" s="746" t="s">
        <v>1695</v>
      </c>
    </row>
    <row r="193" spans="2:24" ht="50.25" hidden="1" customHeight="1" x14ac:dyDescent="0.25">
      <c r="B193" s="1305"/>
      <c r="C193" s="1306"/>
      <c r="D193" s="1343"/>
      <c r="E193" s="1332"/>
      <c r="F193" s="638" t="s">
        <v>6470</v>
      </c>
      <c r="G193" s="657" t="s">
        <v>7644</v>
      </c>
      <c r="H193" s="737">
        <v>9.5299999999999994</v>
      </c>
      <c r="I193" s="1310"/>
      <c r="J193" s="1332"/>
      <c r="K193" s="1332"/>
      <c r="L193" s="1311"/>
      <c r="M193" s="746"/>
      <c r="N193" s="746"/>
      <c r="O193" s="746"/>
      <c r="P193" s="746"/>
      <c r="Q193" s="746"/>
      <c r="R193" s="746"/>
      <c r="S193" s="746"/>
      <c r="T193" s="746"/>
      <c r="U193" s="746"/>
      <c r="V193" s="746"/>
      <c r="W193" s="746"/>
    </row>
    <row r="194" spans="2:24" ht="50.25" hidden="1" customHeight="1" x14ac:dyDescent="0.25">
      <c r="B194" s="734">
        <v>96</v>
      </c>
      <c r="C194" s="738" t="s">
        <v>2759</v>
      </c>
      <c r="D194" s="740" t="s">
        <v>7855</v>
      </c>
      <c r="E194" s="733" t="s">
        <v>167</v>
      </c>
      <c r="F194" s="605" t="s">
        <v>2594</v>
      </c>
      <c r="G194" s="746" t="s">
        <v>1105</v>
      </c>
      <c r="H194" s="605"/>
      <c r="I194" s="733" t="s">
        <v>813</v>
      </c>
      <c r="J194" s="731" t="s">
        <v>280</v>
      </c>
      <c r="K194" s="736" t="s">
        <v>8952</v>
      </c>
      <c r="L194" s="739" t="s">
        <v>7856</v>
      </c>
      <c r="M194" s="746">
        <v>18</v>
      </c>
      <c r="N194" s="746">
        <v>4</v>
      </c>
      <c r="O194" s="746">
        <v>0</v>
      </c>
      <c r="P194" s="746"/>
      <c r="Q194" s="746"/>
      <c r="R194" s="746">
        <v>1</v>
      </c>
      <c r="S194" s="746">
        <v>1</v>
      </c>
      <c r="T194" s="746">
        <v>1</v>
      </c>
      <c r="U194" s="746">
        <v>1</v>
      </c>
      <c r="V194" s="746"/>
      <c r="W194" s="746" t="s">
        <v>663</v>
      </c>
      <c r="X194" s="678" t="s">
        <v>1696</v>
      </c>
    </row>
    <row r="195" spans="2:24" ht="50.25" hidden="1" customHeight="1" x14ac:dyDescent="0.25">
      <c r="B195" s="602">
        <v>97</v>
      </c>
      <c r="C195" s="738" t="s">
        <v>2759</v>
      </c>
      <c r="D195" s="752" t="s">
        <v>7858</v>
      </c>
      <c r="E195" s="746" t="s">
        <v>97</v>
      </c>
      <c r="F195" s="605" t="s">
        <v>2592</v>
      </c>
      <c r="G195" s="746" t="s">
        <v>1105</v>
      </c>
      <c r="H195" s="605"/>
      <c r="I195" s="746" t="s">
        <v>813</v>
      </c>
      <c r="J195" s="746" t="s">
        <v>723</v>
      </c>
      <c r="K195" s="736" t="s">
        <v>8952</v>
      </c>
      <c r="L195" s="739" t="s">
        <v>7857</v>
      </c>
      <c r="M195" s="746" t="s">
        <v>665</v>
      </c>
      <c r="N195" s="746">
        <v>2</v>
      </c>
      <c r="O195" s="746">
        <v>0</v>
      </c>
      <c r="P195" s="746"/>
      <c r="Q195" s="746"/>
      <c r="R195" s="746">
        <v>1</v>
      </c>
      <c r="S195" s="746">
        <v>1</v>
      </c>
      <c r="T195" s="746">
        <v>1</v>
      </c>
      <c r="U195" s="746">
        <v>1</v>
      </c>
      <c r="V195" s="746"/>
      <c r="W195" s="746" t="s">
        <v>8</v>
      </c>
    </row>
    <row r="196" spans="2:24" ht="50.25" hidden="1" customHeight="1" x14ac:dyDescent="0.25">
      <c r="B196" s="1304">
        <v>98</v>
      </c>
      <c r="C196" s="1306" t="s">
        <v>2759</v>
      </c>
      <c r="D196" s="1317" t="s">
        <v>7861</v>
      </c>
      <c r="E196" s="1309" t="s">
        <v>162</v>
      </c>
      <c r="F196" s="605" t="s">
        <v>2151</v>
      </c>
      <c r="G196" s="746" t="s">
        <v>1103</v>
      </c>
      <c r="H196" s="71">
        <v>2.1750000000000002E-2</v>
      </c>
      <c r="I196" s="1309"/>
      <c r="J196" s="1309" t="s">
        <v>214</v>
      </c>
      <c r="K196" s="1321" t="s">
        <v>8952</v>
      </c>
      <c r="L196" s="1311" t="s">
        <v>7860</v>
      </c>
      <c r="M196" s="746">
        <v>11</v>
      </c>
      <c r="N196" s="746">
        <v>2</v>
      </c>
      <c r="O196" s="746">
        <v>1</v>
      </c>
      <c r="P196" s="746"/>
      <c r="Q196" s="746">
        <v>1</v>
      </c>
      <c r="R196" s="746">
        <v>1</v>
      </c>
      <c r="S196" s="746">
        <v>1</v>
      </c>
      <c r="T196" s="746">
        <v>1</v>
      </c>
      <c r="U196" s="746">
        <v>1</v>
      </c>
      <c r="V196" s="746"/>
      <c r="W196" s="746" t="s">
        <v>663</v>
      </c>
    </row>
    <row r="197" spans="2:24" ht="50.25" hidden="1" customHeight="1" x14ac:dyDescent="0.25">
      <c r="B197" s="1316"/>
      <c r="C197" s="1306"/>
      <c r="D197" s="1318"/>
      <c r="E197" s="1320"/>
      <c r="F197" s="638" t="s">
        <v>6488</v>
      </c>
      <c r="G197" s="654" t="s">
        <v>7646</v>
      </c>
      <c r="H197" s="605">
        <v>2.54</v>
      </c>
      <c r="I197" s="1320"/>
      <c r="J197" s="1320"/>
      <c r="K197" s="1326"/>
      <c r="L197" s="1311"/>
      <c r="M197" s="746"/>
      <c r="N197" s="746"/>
      <c r="O197" s="746"/>
      <c r="P197" s="746"/>
      <c r="Q197" s="746"/>
      <c r="R197" s="746"/>
      <c r="S197" s="746"/>
      <c r="T197" s="746"/>
      <c r="U197" s="746"/>
      <c r="V197" s="746"/>
      <c r="W197" s="746"/>
    </row>
    <row r="198" spans="2:24" ht="50.25" hidden="1" customHeight="1" x14ac:dyDescent="0.25">
      <c r="B198" s="1305"/>
      <c r="C198" s="1306"/>
      <c r="D198" s="1319"/>
      <c r="E198" s="1310"/>
      <c r="F198" s="684" t="s">
        <v>7859</v>
      </c>
      <c r="G198" s="657" t="s">
        <v>7644</v>
      </c>
      <c r="H198" s="605">
        <v>24.471699999999998</v>
      </c>
      <c r="I198" s="1310"/>
      <c r="J198" s="1310"/>
      <c r="K198" s="1322"/>
      <c r="L198" s="1311"/>
      <c r="M198" s="746"/>
      <c r="N198" s="746"/>
      <c r="O198" s="746"/>
      <c r="P198" s="746"/>
      <c r="Q198" s="746"/>
      <c r="R198" s="746"/>
      <c r="S198" s="746"/>
      <c r="T198" s="746"/>
      <c r="U198" s="746"/>
      <c r="V198" s="746"/>
      <c r="W198" s="746"/>
    </row>
    <row r="199" spans="2:24" ht="50.25" hidden="1" customHeight="1" x14ac:dyDescent="0.25">
      <c r="B199" s="1304">
        <v>99</v>
      </c>
      <c r="C199" s="1306" t="s">
        <v>2759</v>
      </c>
      <c r="D199" s="1317" t="s">
        <v>8254</v>
      </c>
      <c r="E199" s="1309" t="s">
        <v>1060</v>
      </c>
      <c r="F199" s="605" t="s">
        <v>2189</v>
      </c>
      <c r="G199" s="746" t="s">
        <v>1104</v>
      </c>
      <c r="H199" s="605"/>
      <c r="I199" s="1309" t="s">
        <v>813</v>
      </c>
      <c r="J199" s="1309" t="s">
        <v>214</v>
      </c>
      <c r="K199" s="1321" t="s">
        <v>8952</v>
      </c>
      <c r="L199" s="1311" t="s">
        <v>7862</v>
      </c>
      <c r="M199" s="746"/>
      <c r="N199" s="746">
        <v>4</v>
      </c>
      <c r="O199" s="746">
        <v>0</v>
      </c>
      <c r="P199" s="746"/>
      <c r="Q199" s="746"/>
      <c r="R199" s="746">
        <v>1</v>
      </c>
      <c r="S199" s="746">
        <v>1</v>
      </c>
      <c r="T199" s="746">
        <v>1</v>
      </c>
      <c r="U199" s="746">
        <v>1</v>
      </c>
      <c r="V199" s="746"/>
      <c r="W199" s="746" t="s">
        <v>663</v>
      </c>
    </row>
    <row r="200" spans="2:24" ht="50.25" hidden="1" customHeight="1" x14ac:dyDescent="0.25">
      <c r="B200" s="1305"/>
      <c r="C200" s="1306"/>
      <c r="D200" s="1319"/>
      <c r="E200" s="1310"/>
      <c r="F200" s="601" t="s">
        <v>2249</v>
      </c>
      <c r="G200" s="657" t="s">
        <v>7644</v>
      </c>
      <c r="H200" s="605">
        <v>0.44</v>
      </c>
      <c r="I200" s="1310"/>
      <c r="J200" s="1310"/>
      <c r="K200" s="1322"/>
      <c r="L200" s="1311"/>
      <c r="M200" s="746"/>
      <c r="N200" s="746"/>
      <c r="O200" s="746"/>
      <c r="P200" s="746"/>
      <c r="Q200" s="746"/>
      <c r="R200" s="746"/>
      <c r="S200" s="746"/>
      <c r="T200" s="746"/>
      <c r="U200" s="746"/>
      <c r="V200" s="746"/>
      <c r="W200" s="746"/>
    </row>
    <row r="201" spans="2:24" ht="50.25" hidden="1" customHeight="1" x14ac:dyDescent="0.25">
      <c r="B201" s="602">
        <v>100</v>
      </c>
      <c r="C201" s="738" t="s">
        <v>2759</v>
      </c>
      <c r="D201" s="717" t="s">
        <v>7863</v>
      </c>
      <c r="E201" s="737" t="s">
        <v>135</v>
      </c>
      <c r="F201" s="689" t="s">
        <v>7940</v>
      </c>
      <c r="G201" s="746" t="s">
        <v>1105</v>
      </c>
      <c r="H201" s="737">
        <v>272.61</v>
      </c>
      <c r="I201" s="746" t="s">
        <v>813</v>
      </c>
      <c r="J201" s="737" t="s">
        <v>280</v>
      </c>
      <c r="K201" s="737" t="s">
        <v>8952</v>
      </c>
      <c r="L201" s="739" t="s">
        <v>7864</v>
      </c>
      <c r="M201" s="746"/>
      <c r="N201" s="746">
        <v>3</v>
      </c>
      <c r="O201" s="746">
        <v>1</v>
      </c>
      <c r="P201" s="746"/>
      <c r="Q201" s="746"/>
      <c r="R201" s="746">
        <v>1</v>
      </c>
      <c r="S201" s="746">
        <v>1</v>
      </c>
      <c r="T201" s="746">
        <v>1</v>
      </c>
      <c r="U201" s="746">
        <v>1</v>
      </c>
      <c r="V201" s="746"/>
      <c r="W201" s="746" t="s">
        <v>663</v>
      </c>
    </row>
    <row r="202" spans="2:24" ht="50.25" hidden="1" customHeight="1" x14ac:dyDescent="0.25">
      <c r="B202" s="1304">
        <v>101</v>
      </c>
      <c r="C202" s="1306" t="s">
        <v>2759</v>
      </c>
      <c r="D202" s="1317" t="s">
        <v>7865</v>
      </c>
      <c r="E202" s="1309" t="s">
        <v>47</v>
      </c>
      <c r="F202" s="605" t="s">
        <v>6396</v>
      </c>
      <c r="G202" s="746" t="s">
        <v>1104</v>
      </c>
      <c r="H202" s="669">
        <v>97.852999999999994</v>
      </c>
      <c r="I202" s="1309" t="s">
        <v>813</v>
      </c>
      <c r="J202" s="1309" t="s">
        <v>280</v>
      </c>
      <c r="K202" s="1321" t="s">
        <v>8952</v>
      </c>
      <c r="L202" s="1311" t="s">
        <v>7866</v>
      </c>
      <c r="M202" s="746">
        <v>10</v>
      </c>
      <c r="N202" s="746">
        <v>4</v>
      </c>
      <c r="O202" s="746">
        <v>2</v>
      </c>
      <c r="P202" s="746"/>
      <c r="Q202" s="746">
        <v>1</v>
      </c>
      <c r="R202" s="746">
        <v>1</v>
      </c>
      <c r="S202" s="746">
        <v>1</v>
      </c>
      <c r="T202" s="746">
        <v>1</v>
      </c>
      <c r="U202" s="746">
        <v>1</v>
      </c>
      <c r="V202" s="746"/>
      <c r="W202" s="746" t="s">
        <v>1695</v>
      </c>
    </row>
    <row r="203" spans="2:24" ht="50.25" hidden="1" customHeight="1" x14ac:dyDescent="0.25">
      <c r="B203" s="1316"/>
      <c r="C203" s="1306"/>
      <c r="D203" s="1318"/>
      <c r="E203" s="1320"/>
      <c r="F203" s="603" t="s">
        <v>7072</v>
      </c>
      <c r="G203" s="654" t="s">
        <v>7646</v>
      </c>
      <c r="H203" s="605">
        <v>4.28</v>
      </c>
      <c r="I203" s="1320"/>
      <c r="J203" s="1320"/>
      <c r="K203" s="1326"/>
      <c r="L203" s="1311"/>
      <c r="M203" s="746"/>
      <c r="N203" s="746"/>
      <c r="O203" s="746"/>
      <c r="P203" s="746"/>
      <c r="Q203" s="746"/>
      <c r="R203" s="746"/>
      <c r="S203" s="746"/>
      <c r="T203" s="746"/>
      <c r="U203" s="746"/>
      <c r="V203" s="746"/>
      <c r="W203" s="746"/>
    </row>
    <row r="204" spans="2:24" ht="50.25" hidden="1" customHeight="1" x14ac:dyDescent="0.25">
      <c r="B204" s="1305"/>
      <c r="C204" s="1306"/>
      <c r="D204" s="1319"/>
      <c r="E204" s="1310"/>
      <c r="F204" s="601" t="s">
        <v>6601</v>
      </c>
      <c r="G204" s="657" t="s">
        <v>7644</v>
      </c>
      <c r="H204" s="605">
        <v>22.9298</v>
      </c>
      <c r="I204" s="1310"/>
      <c r="J204" s="1310"/>
      <c r="K204" s="1322"/>
      <c r="L204" s="1311"/>
      <c r="M204" s="746"/>
      <c r="N204" s="746"/>
      <c r="O204" s="746"/>
      <c r="P204" s="746"/>
      <c r="Q204" s="746"/>
      <c r="R204" s="746"/>
      <c r="S204" s="746"/>
      <c r="T204" s="746"/>
      <c r="U204" s="746"/>
      <c r="V204" s="746"/>
      <c r="W204" s="746"/>
    </row>
    <row r="205" spans="2:24" ht="50.25" hidden="1" customHeight="1" x14ac:dyDescent="0.25">
      <c r="B205" s="602">
        <v>102</v>
      </c>
      <c r="C205" s="738" t="s">
        <v>2759</v>
      </c>
      <c r="D205" s="752" t="s">
        <v>7867</v>
      </c>
      <c r="E205" s="746" t="s">
        <v>282</v>
      </c>
      <c r="F205" s="605" t="s">
        <v>2596</v>
      </c>
      <c r="G205" s="746" t="s">
        <v>1105</v>
      </c>
      <c r="H205" s="605"/>
      <c r="I205" s="746" t="s">
        <v>813</v>
      </c>
      <c r="J205" s="746" t="s">
        <v>723</v>
      </c>
      <c r="K205" s="736" t="s">
        <v>8952</v>
      </c>
      <c r="L205" s="739" t="s">
        <v>7868</v>
      </c>
      <c r="M205" s="746" t="s">
        <v>665</v>
      </c>
      <c r="N205" s="746">
        <v>1</v>
      </c>
      <c r="O205" s="746">
        <v>1</v>
      </c>
      <c r="P205" s="746"/>
      <c r="Q205" s="746"/>
      <c r="R205" s="746">
        <v>1</v>
      </c>
      <c r="S205" s="746">
        <v>1</v>
      </c>
      <c r="T205" s="746">
        <v>1</v>
      </c>
      <c r="U205" s="746">
        <v>1</v>
      </c>
      <c r="V205" s="746"/>
      <c r="W205" s="746" t="s">
        <v>8</v>
      </c>
    </row>
    <row r="206" spans="2:24" ht="50.25" hidden="1" customHeight="1" x14ac:dyDescent="0.25">
      <c r="B206" s="602">
        <v>103</v>
      </c>
      <c r="C206" s="738" t="s">
        <v>2759</v>
      </c>
      <c r="D206" s="717" t="s">
        <v>7869</v>
      </c>
      <c r="E206" s="746" t="s">
        <v>284</v>
      </c>
      <c r="F206" s="605" t="s">
        <v>2596</v>
      </c>
      <c r="G206" s="746" t="s">
        <v>1105</v>
      </c>
      <c r="H206" s="605"/>
      <c r="I206" s="746" t="s">
        <v>813</v>
      </c>
      <c r="J206" s="746" t="s">
        <v>723</v>
      </c>
      <c r="K206" s="736" t="s">
        <v>8952</v>
      </c>
      <c r="L206" s="739" t="s">
        <v>7870</v>
      </c>
      <c r="M206" s="746" t="s">
        <v>665</v>
      </c>
      <c r="N206" s="746">
        <v>1</v>
      </c>
      <c r="O206" s="746">
        <v>1</v>
      </c>
      <c r="P206" s="746"/>
      <c r="Q206" s="746"/>
      <c r="R206" s="746">
        <v>1</v>
      </c>
      <c r="S206" s="746">
        <v>1</v>
      </c>
      <c r="T206" s="746">
        <v>1</v>
      </c>
      <c r="U206" s="746">
        <v>1</v>
      </c>
      <c r="V206" s="746"/>
      <c r="W206" s="746" t="s">
        <v>8</v>
      </c>
    </row>
    <row r="207" spans="2:24" ht="80.25" customHeight="1" x14ac:dyDescent="0.25">
      <c r="B207" s="602">
        <v>104</v>
      </c>
      <c r="C207" s="738" t="s">
        <v>2759</v>
      </c>
      <c r="D207" s="752" t="s">
        <v>7871</v>
      </c>
      <c r="E207" s="737" t="s">
        <v>589</v>
      </c>
      <c r="F207" s="605" t="s">
        <v>9050</v>
      </c>
      <c r="G207" s="758" t="s">
        <v>1103</v>
      </c>
      <c r="H207" s="759" t="s">
        <v>9052</v>
      </c>
      <c r="I207" s="756" t="s">
        <v>9042</v>
      </c>
      <c r="J207" s="737" t="s">
        <v>590</v>
      </c>
      <c r="K207" s="737" t="s">
        <v>8952</v>
      </c>
      <c r="L207" s="739" t="s">
        <v>7872</v>
      </c>
      <c r="M207" s="746">
        <v>16</v>
      </c>
      <c r="N207" s="746">
        <v>6</v>
      </c>
      <c r="O207" s="746">
        <v>1</v>
      </c>
      <c r="P207" s="746"/>
      <c r="Q207" s="746">
        <v>1</v>
      </c>
      <c r="R207" s="746">
        <v>1</v>
      </c>
      <c r="S207" s="746">
        <v>1</v>
      </c>
      <c r="T207" s="746">
        <v>1</v>
      </c>
      <c r="U207" s="746">
        <v>1</v>
      </c>
      <c r="V207" s="746"/>
      <c r="W207" s="746" t="s">
        <v>663</v>
      </c>
      <c r="X207" t="s">
        <v>1701</v>
      </c>
    </row>
    <row r="208" spans="2:24" ht="50.25" customHeight="1" x14ac:dyDescent="0.25">
      <c r="B208" s="602">
        <v>105</v>
      </c>
      <c r="C208" s="738" t="s">
        <v>2759</v>
      </c>
      <c r="D208" s="752" t="s">
        <v>7873</v>
      </c>
      <c r="E208" s="758" t="s">
        <v>1463</v>
      </c>
      <c r="F208" s="605" t="s">
        <v>2218</v>
      </c>
      <c r="G208" s="746" t="s">
        <v>1104</v>
      </c>
      <c r="H208" s="605"/>
      <c r="I208" s="606"/>
      <c r="J208" s="746" t="s">
        <v>214</v>
      </c>
      <c r="K208" s="736" t="s">
        <v>8952</v>
      </c>
      <c r="L208" s="739" t="s">
        <v>7874</v>
      </c>
      <c r="M208" s="746">
        <v>6</v>
      </c>
      <c r="N208" s="746">
        <v>4</v>
      </c>
      <c r="O208" s="746">
        <v>0</v>
      </c>
      <c r="P208" s="746"/>
      <c r="Q208" s="746"/>
      <c r="R208" s="746">
        <v>1</v>
      </c>
      <c r="S208" s="746">
        <v>1</v>
      </c>
      <c r="T208" s="746">
        <v>1</v>
      </c>
      <c r="U208" s="746">
        <v>1</v>
      </c>
      <c r="V208" s="746"/>
      <c r="W208" s="746" t="s">
        <v>663</v>
      </c>
    </row>
    <row r="209" spans="1:185" ht="50.25" hidden="1" customHeight="1" x14ac:dyDescent="0.25">
      <c r="B209" s="1304">
        <v>106</v>
      </c>
      <c r="C209" s="1306" t="s">
        <v>2759</v>
      </c>
      <c r="D209" s="1317" t="s">
        <v>7875</v>
      </c>
      <c r="E209" s="1309" t="s">
        <v>170</v>
      </c>
      <c r="F209" s="605" t="s">
        <v>2260</v>
      </c>
      <c r="G209" s="746" t="s">
        <v>1103</v>
      </c>
      <c r="H209" s="71">
        <v>35.605059999999995</v>
      </c>
      <c r="I209" s="1309"/>
      <c r="J209" s="1309" t="s">
        <v>214</v>
      </c>
      <c r="K209" s="1321" t="s">
        <v>8952</v>
      </c>
      <c r="L209" s="1311" t="s">
        <v>7876</v>
      </c>
      <c r="M209" s="746">
        <v>17</v>
      </c>
      <c r="N209" s="746">
        <v>2</v>
      </c>
      <c r="O209" s="746">
        <v>1</v>
      </c>
      <c r="P209" s="746" t="s">
        <v>1589</v>
      </c>
      <c r="Q209" s="746">
        <v>1</v>
      </c>
      <c r="R209" s="746">
        <v>1</v>
      </c>
      <c r="S209" s="746">
        <v>1</v>
      </c>
      <c r="T209" s="746">
        <v>1</v>
      </c>
      <c r="U209" s="746">
        <v>1</v>
      </c>
      <c r="V209" s="746"/>
      <c r="W209" s="746" t="s">
        <v>1695</v>
      </c>
    </row>
    <row r="210" spans="1:185" ht="50.25" hidden="1" customHeight="1" x14ac:dyDescent="0.25">
      <c r="B210" s="1305"/>
      <c r="C210" s="1306"/>
      <c r="D210" s="1319"/>
      <c r="E210" s="1310"/>
      <c r="F210" s="601" t="s">
        <v>2440</v>
      </c>
      <c r="G210" s="657" t="s">
        <v>7644</v>
      </c>
      <c r="H210" s="605">
        <v>10.2425</v>
      </c>
      <c r="I210" s="1310"/>
      <c r="J210" s="1310"/>
      <c r="K210" s="1322"/>
      <c r="L210" s="1311"/>
      <c r="M210" s="746"/>
      <c r="N210" s="746"/>
      <c r="O210" s="746"/>
      <c r="P210" s="746"/>
      <c r="Q210" s="746"/>
      <c r="R210" s="746"/>
      <c r="S210" s="746"/>
      <c r="T210" s="746"/>
      <c r="U210" s="746"/>
      <c r="V210" s="746"/>
      <c r="W210" s="746"/>
    </row>
    <row r="211" spans="1:185" ht="50.25" hidden="1" customHeight="1" x14ac:dyDescent="0.25">
      <c r="A211" s="418"/>
      <c r="B211" s="1304">
        <v>107</v>
      </c>
      <c r="C211" s="1306" t="s">
        <v>2759</v>
      </c>
      <c r="D211" s="1317" t="s">
        <v>7877</v>
      </c>
      <c r="E211" s="1309" t="s">
        <v>172</v>
      </c>
      <c r="F211" s="605" t="s">
        <v>2188</v>
      </c>
      <c r="G211" s="746" t="s">
        <v>1104</v>
      </c>
      <c r="H211" s="669">
        <v>31.849</v>
      </c>
      <c r="I211" s="1309"/>
      <c r="J211" s="1309" t="s">
        <v>214</v>
      </c>
      <c r="K211" s="1321" t="s">
        <v>8952</v>
      </c>
      <c r="L211" s="1311" t="s">
        <v>7878</v>
      </c>
      <c r="M211" s="746">
        <v>19</v>
      </c>
      <c r="N211" s="746">
        <v>4</v>
      </c>
      <c r="O211" s="746">
        <v>1</v>
      </c>
      <c r="P211" s="746"/>
      <c r="Q211" s="746">
        <v>1</v>
      </c>
      <c r="R211" s="746">
        <v>1</v>
      </c>
      <c r="S211" s="746">
        <v>1</v>
      </c>
      <c r="T211" s="746">
        <v>1</v>
      </c>
      <c r="U211" s="746">
        <v>1</v>
      </c>
      <c r="V211" s="746"/>
      <c r="W211" s="746" t="s">
        <v>663</v>
      </c>
    </row>
    <row r="212" spans="1:185" ht="50.25" hidden="1" customHeight="1" x14ac:dyDescent="0.25">
      <c r="A212" s="418"/>
      <c r="B212" s="1305"/>
      <c r="C212" s="1306"/>
      <c r="D212" s="1319"/>
      <c r="E212" s="1310"/>
      <c r="F212" s="601" t="s">
        <v>2441</v>
      </c>
      <c r="G212" s="657" t="s">
        <v>7644</v>
      </c>
      <c r="H212" s="605">
        <v>9.8800000000000008</v>
      </c>
      <c r="I212" s="1310"/>
      <c r="J212" s="1310"/>
      <c r="K212" s="1322"/>
      <c r="L212" s="1311"/>
      <c r="M212" s="746"/>
      <c r="N212" s="746"/>
      <c r="O212" s="746"/>
      <c r="P212" s="746"/>
      <c r="Q212" s="746"/>
      <c r="R212" s="746"/>
      <c r="S212" s="746"/>
      <c r="T212" s="746"/>
      <c r="U212" s="746"/>
      <c r="V212" s="746"/>
      <c r="W212" s="746"/>
    </row>
    <row r="213" spans="1:185" ht="50.25" hidden="1" customHeight="1" x14ac:dyDescent="0.25">
      <c r="A213" s="418"/>
      <c r="B213" s="1304">
        <v>108</v>
      </c>
      <c r="C213" s="1306" t="s">
        <v>2759</v>
      </c>
      <c r="D213" s="1317" t="s">
        <v>7879</v>
      </c>
      <c r="E213" s="1309" t="s">
        <v>707</v>
      </c>
      <c r="F213" s="605" t="s">
        <v>2159</v>
      </c>
      <c r="G213" s="746" t="s">
        <v>1104</v>
      </c>
      <c r="H213" s="669">
        <v>190.41040000000001</v>
      </c>
      <c r="I213" s="1309"/>
      <c r="J213" s="1309" t="s">
        <v>214</v>
      </c>
      <c r="K213" s="1321" t="s">
        <v>8952</v>
      </c>
      <c r="L213" s="1311" t="s">
        <v>7880</v>
      </c>
      <c r="M213" s="746"/>
      <c r="N213" s="746">
        <v>3</v>
      </c>
      <c r="O213" s="746">
        <v>1</v>
      </c>
      <c r="P213" s="746"/>
      <c r="Q213" s="746"/>
      <c r="R213" s="746">
        <v>1</v>
      </c>
      <c r="S213" s="746">
        <v>1</v>
      </c>
      <c r="T213" s="746">
        <v>1</v>
      </c>
      <c r="U213" s="746">
        <v>1</v>
      </c>
      <c r="V213" s="746"/>
      <c r="W213" s="746" t="s">
        <v>8</v>
      </c>
    </row>
    <row r="214" spans="1:185" ht="50.25" hidden="1" customHeight="1" x14ac:dyDescent="0.25">
      <c r="A214" s="418"/>
      <c r="B214" s="1305"/>
      <c r="C214" s="1306"/>
      <c r="D214" s="1319"/>
      <c r="E214" s="1310"/>
      <c r="F214" s="601" t="s">
        <v>2442</v>
      </c>
      <c r="G214" s="657" t="s">
        <v>7644</v>
      </c>
      <c r="H214" s="605">
        <v>3.37</v>
      </c>
      <c r="I214" s="1310"/>
      <c r="J214" s="1310"/>
      <c r="K214" s="1322"/>
      <c r="L214" s="1311"/>
      <c r="M214" s="746"/>
      <c r="N214" s="746"/>
      <c r="O214" s="746"/>
      <c r="P214" s="746"/>
      <c r="Q214" s="746"/>
      <c r="R214" s="746"/>
      <c r="S214" s="746"/>
      <c r="T214" s="746"/>
      <c r="U214" s="746"/>
      <c r="V214" s="746"/>
      <c r="W214" s="746"/>
    </row>
    <row r="215" spans="1:185" ht="50.25" hidden="1" customHeight="1" x14ac:dyDescent="0.25">
      <c r="A215" s="418"/>
      <c r="B215" s="1304">
        <v>109</v>
      </c>
      <c r="C215" s="1306" t="s">
        <v>2759</v>
      </c>
      <c r="D215" s="1317" t="s">
        <v>7881</v>
      </c>
      <c r="E215" s="1309" t="s">
        <v>730</v>
      </c>
      <c r="F215" s="697" t="s">
        <v>7883</v>
      </c>
      <c r="G215" s="681" t="s">
        <v>7644</v>
      </c>
      <c r="H215" s="669">
        <v>34.305</v>
      </c>
      <c r="I215" s="1309"/>
      <c r="J215" s="1309" t="s">
        <v>214</v>
      </c>
      <c r="K215" s="1321" t="s">
        <v>8952</v>
      </c>
      <c r="L215" s="1311" t="s">
        <v>7882</v>
      </c>
      <c r="M215" s="746"/>
      <c r="N215" s="746">
        <v>1</v>
      </c>
      <c r="O215" s="746"/>
      <c r="P215" s="746"/>
      <c r="Q215" s="746"/>
      <c r="R215" s="746">
        <v>1</v>
      </c>
      <c r="S215" s="746">
        <v>1</v>
      </c>
      <c r="T215" s="746">
        <v>1</v>
      </c>
      <c r="U215" s="746">
        <v>1</v>
      </c>
      <c r="V215" s="746"/>
      <c r="W215" s="746" t="s">
        <v>8</v>
      </c>
    </row>
    <row r="216" spans="1:185" ht="50.25" hidden="1" customHeight="1" x14ac:dyDescent="0.25">
      <c r="A216" s="418"/>
      <c r="B216" s="1305"/>
      <c r="C216" s="1306"/>
      <c r="D216" s="1319"/>
      <c r="E216" s="1310"/>
      <c r="F216" s="648" t="s">
        <v>7191</v>
      </c>
      <c r="G216" s="654" t="s">
        <v>7646</v>
      </c>
      <c r="H216" s="605"/>
      <c r="I216" s="1310"/>
      <c r="J216" s="1310"/>
      <c r="K216" s="1322"/>
      <c r="L216" s="1311"/>
      <c r="M216" s="746"/>
      <c r="N216" s="746"/>
      <c r="O216" s="746"/>
      <c r="P216" s="746"/>
      <c r="Q216" s="746"/>
      <c r="R216" s="746"/>
      <c r="S216" s="746"/>
      <c r="T216" s="746"/>
      <c r="U216" s="746"/>
      <c r="V216" s="746"/>
      <c r="W216" s="746"/>
    </row>
    <row r="217" spans="1:185" ht="50.25" hidden="1" customHeight="1" x14ac:dyDescent="0.25">
      <c r="A217" s="418"/>
      <c r="B217" s="1304">
        <v>110</v>
      </c>
      <c r="C217" s="1306" t="s">
        <v>2759</v>
      </c>
      <c r="D217" s="1317" t="s">
        <v>8255</v>
      </c>
      <c r="E217" s="1309" t="s">
        <v>209</v>
      </c>
      <c r="F217" s="605" t="s">
        <v>2200</v>
      </c>
      <c r="G217" s="746" t="s">
        <v>1104</v>
      </c>
      <c r="H217" s="605"/>
      <c r="I217" s="1309"/>
      <c r="J217" s="1309" t="s">
        <v>214</v>
      </c>
      <c r="K217" s="1321" t="s">
        <v>8952</v>
      </c>
      <c r="L217" s="1311" t="s">
        <v>7884</v>
      </c>
      <c r="M217" s="746"/>
      <c r="N217" s="746">
        <v>9</v>
      </c>
      <c r="O217" s="746">
        <v>1</v>
      </c>
      <c r="P217" s="746"/>
      <c r="Q217" s="746">
        <v>1</v>
      </c>
      <c r="R217" s="746">
        <v>1</v>
      </c>
      <c r="S217" s="746">
        <v>1</v>
      </c>
      <c r="T217" s="746">
        <v>1</v>
      </c>
      <c r="U217" s="746">
        <v>1</v>
      </c>
      <c r="V217" s="746"/>
      <c r="W217" s="746" t="s">
        <v>1695</v>
      </c>
    </row>
    <row r="218" spans="1:185" ht="50.25" hidden="1" customHeight="1" x14ac:dyDescent="0.25">
      <c r="A218" s="418"/>
      <c r="B218" s="1305"/>
      <c r="C218" s="1306"/>
      <c r="D218" s="1319"/>
      <c r="E218" s="1310"/>
      <c r="F218" s="601" t="s">
        <v>2443</v>
      </c>
      <c r="G218" s="657" t="s">
        <v>7644</v>
      </c>
      <c r="H218" s="605">
        <v>17.7776</v>
      </c>
      <c r="I218" s="1310"/>
      <c r="J218" s="1310"/>
      <c r="K218" s="1322"/>
      <c r="L218" s="1311"/>
      <c r="M218" s="746"/>
      <c r="N218" s="746"/>
      <c r="O218" s="746"/>
      <c r="P218" s="746"/>
      <c r="Q218" s="746"/>
      <c r="R218" s="746"/>
      <c r="S218" s="746"/>
      <c r="T218" s="746"/>
      <c r="U218" s="746"/>
      <c r="V218" s="746"/>
      <c r="W218" s="746"/>
    </row>
    <row r="219" spans="1:185" ht="50.25" hidden="1" customHeight="1" x14ac:dyDescent="0.25">
      <c r="A219" s="418"/>
      <c r="B219" s="602">
        <v>111</v>
      </c>
      <c r="C219" s="738" t="s">
        <v>2759</v>
      </c>
      <c r="D219" s="717" t="s">
        <v>7885</v>
      </c>
      <c r="E219" s="746" t="s">
        <v>459</v>
      </c>
      <c r="F219" s="605" t="s">
        <v>2600</v>
      </c>
      <c r="G219" s="746" t="s">
        <v>1105</v>
      </c>
      <c r="H219" s="605"/>
      <c r="I219" s="746" t="s">
        <v>813</v>
      </c>
      <c r="J219" s="746" t="s">
        <v>274</v>
      </c>
      <c r="K219" s="736" t="s">
        <v>8952</v>
      </c>
      <c r="L219" s="739" t="s">
        <v>7886</v>
      </c>
      <c r="M219" s="746"/>
      <c r="N219" s="746">
        <v>0</v>
      </c>
      <c r="O219" s="746">
        <v>0</v>
      </c>
      <c r="P219" s="746" t="s">
        <v>1570</v>
      </c>
      <c r="Q219" s="746"/>
      <c r="R219" s="746">
        <v>1</v>
      </c>
      <c r="S219" s="746">
        <v>1</v>
      </c>
      <c r="T219" s="746">
        <v>1</v>
      </c>
      <c r="U219" s="746">
        <v>1</v>
      </c>
      <c r="V219" s="746"/>
      <c r="W219" s="746" t="s">
        <v>1695</v>
      </c>
    </row>
    <row r="220" spans="1:185" ht="50.25" hidden="1" customHeight="1" x14ac:dyDescent="0.25">
      <c r="A220" s="418"/>
      <c r="B220" s="602">
        <v>112</v>
      </c>
      <c r="C220" s="738" t="s">
        <v>2759</v>
      </c>
      <c r="D220" s="752" t="s">
        <v>8256</v>
      </c>
      <c r="E220" s="746" t="s">
        <v>727</v>
      </c>
      <c r="F220" s="605" t="s">
        <v>2614</v>
      </c>
      <c r="G220" s="746" t="s">
        <v>1105</v>
      </c>
      <c r="H220" s="605"/>
      <c r="I220" s="746" t="s">
        <v>813</v>
      </c>
      <c r="J220" s="746" t="s">
        <v>723</v>
      </c>
      <c r="K220" s="736" t="s">
        <v>8952</v>
      </c>
      <c r="L220" s="739" t="s">
        <v>7887</v>
      </c>
      <c r="M220" s="746" t="s">
        <v>665</v>
      </c>
      <c r="N220" s="746">
        <v>2</v>
      </c>
      <c r="O220" s="746">
        <v>0</v>
      </c>
      <c r="P220" s="746"/>
      <c r="Q220" s="746"/>
      <c r="R220" s="746">
        <v>1</v>
      </c>
      <c r="S220" s="746">
        <v>1</v>
      </c>
      <c r="T220" s="746">
        <v>1</v>
      </c>
      <c r="U220" s="746">
        <v>1</v>
      </c>
      <c r="V220" s="746"/>
      <c r="W220" s="746" t="s">
        <v>8</v>
      </c>
    </row>
    <row r="221" spans="1:185" ht="50.25" hidden="1" customHeight="1" x14ac:dyDescent="0.25">
      <c r="A221" s="418"/>
      <c r="B221" s="602">
        <v>113</v>
      </c>
      <c r="C221" s="738" t="s">
        <v>2759</v>
      </c>
      <c r="D221" s="605" t="s">
        <v>8528</v>
      </c>
      <c r="E221" s="737" t="s">
        <v>32</v>
      </c>
      <c r="F221" s="605"/>
      <c r="G221" s="707" t="s">
        <v>7644</v>
      </c>
      <c r="H221" s="605"/>
      <c r="I221" s="746" t="s">
        <v>813</v>
      </c>
      <c r="J221" s="737" t="s">
        <v>214</v>
      </c>
      <c r="K221" s="737" t="s">
        <v>8952</v>
      </c>
      <c r="L221" s="737"/>
      <c r="M221" s="746">
        <v>5</v>
      </c>
      <c r="N221" s="746">
        <v>0</v>
      </c>
      <c r="O221" s="746">
        <v>0</v>
      </c>
      <c r="P221" s="746" t="s">
        <v>1570</v>
      </c>
      <c r="Q221" s="746"/>
      <c r="R221" s="746">
        <v>1</v>
      </c>
      <c r="S221" s="746">
        <v>1</v>
      </c>
      <c r="T221" s="746">
        <v>1</v>
      </c>
      <c r="U221" s="746">
        <v>1</v>
      </c>
      <c r="V221" s="746"/>
      <c r="W221" s="746" t="s">
        <v>663</v>
      </c>
      <c r="X221" s="418"/>
      <c r="Y221" s="418"/>
    </row>
    <row r="222" spans="1:185" s="350" customFormat="1" ht="50.25" hidden="1" customHeight="1" x14ac:dyDescent="0.25">
      <c r="A222" s="418"/>
      <c r="B222" s="1304">
        <v>114</v>
      </c>
      <c r="C222" s="1306" t="s">
        <v>2759</v>
      </c>
      <c r="D222" s="1342" t="s">
        <v>7888</v>
      </c>
      <c r="E222" s="1331" t="s">
        <v>34</v>
      </c>
      <c r="F222" s="605" t="s">
        <v>671</v>
      </c>
      <c r="G222" s="746" t="s">
        <v>1104</v>
      </c>
      <c r="H222" s="605"/>
      <c r="I222" s="1344"/>
      <c r="J222" s="1331" t="s">
        <v>214</v>
      </c>
      <c r="K222" s="1331" t="s">
        <v>8952</v>
      </c>
      <c r="L222" s="737"/>
      <c r="M222" s="746">
        <v>144</v>
      </c>
      <c r="N222" s="746">
        <v>0</v>
      </c>
      <c r="O222" s="746">
        <v>2</v>
      </c>
      <c r="P222" s="746" t="s">
        <v>1567</v>
      </c>
      <c r="Q222" s="746">
        <v>1</v>
      </c>
      <c r="R222" s="746">
        <v>1</v>
      </c>
      <c r="S222" s="746">
        <v>0</v>
      </c>
      <c r="T222" s="746">
        <v>1</v>
      </c>
      <c r="U222" s="746">
        <v>1</v>
      </c>
      <c r="V222" s="746"/>
      <c r="W222" s="746" t="s">
        <v>830</v>
      </c>
      <c r="X222" s="418"/>
      <c r="Y222" s="418"/>
      <c r="Z222" s="418"/>
      <c r="AA222" s="418"/>
      <c r="AB222" s="418"/>
      <c r="AC222" s="418"/>
      <c r="AD222" s="418"/>
      <c r="AE222" s="418"/>
      <c r="AF222" s="418"/>
      <c r="AG222" s="418"/>
      <c r="AH222" s="418"/>
      <c r="AI222" s="418"/>
      <c r="AJ222" s="418"/>
      <c r="AK222" s="418"/>
      <c r="AL222" s="418"/>
      <c r="AM222" s="418"/>
      <c r="AN222" s="418"/>
      <c r="AO222" s="418"/>
      <c r="AP222" s="418"/>
      <c r="AQ222" s="418"/>
      <c r="AR222" s="418"/>
      <c r="AS222" s="418"/>
      <c r="AT222" s="418"/>
      <c r="AU222" s="418"/>
      <c r="AV222" s="418"/>
      <c r="AW222" s="418"/>
      <c r="AX222" s="418"/>
      <c r="AY222" s="418"/>
      <c r="AZ222" s="418"/>
      <c r="BA222" s="418"/>
      <c r="BB222" s="418"/>
      <c r="BC222" s="418"/>
      <c r="BD222" s="418"/>
      <c r="BE222" s="418"/>
      <c r="BF222" s="418"/>
      <c r="BG222" s="418"/>
      <c r="BH222" s="418"/>
      <c r="BI222" s="418"/>
      <c r="BJ222" s="418"/>
      <c r="BK222" s="418"/>
      <c r="BL222" s="418"/>
      <c r="BM222" s="418"/>
      <c r="BN222" s="418"/>
      <c r="BO222" s="418"/>
      <c r="BP222" s="418"/>
      <c r="BQ222" s="418"/>
      <c r="BR222" s="418"/>
      <c r="BS222" s="418"/>
      <c r="BT222" s="418"/>
      <c r="BU222" s="418"/>
      <c r="BV222" s="418"/>
      <c r="BW222" s="418"/>
      <c r="BX222" s="418"/>
      <c r="BY222" s="418"/>
      <c r="BZ222" s="418"/>
      <c r="CA222" s="418"/>
      <c r="CB222" s="418"/>
      <c r="CC222" s="418"/>
      <c r="CD222" s="418"/>
      <c r="CE222" s="418"/>
      <c r="CF222" s="418"/>
      <c r="CG222" s="418"/>
      <c r="CH222" s="418"/>
      <c r="CI222" s="418"/>
      <c r="CJ222" s="418"/>
      <c r="CK222" s="418"/>
      <c r="CL222" s="418"/>
      <c r="CM222" s="418"/>
      <c r="CN222" s="418"/>
      <c r="CO222" s="418"/>
      <c r="CP222" s="418"/>
      <c r="CQ222" s="418"/>
      <c r="CR222" s="418"/>
      <c r="CS222" s="418"/>
      <c r="CT222" s="418"/>
      <c r="CU222" s="418"/>
      <c r="CV222" s="418"/>
      <c r="CW222" s="418"/>
      <c r="CX222" s="418"/>
      <c r="CY222" s="418"/>
      <c r="CZ222" s="418"/>
      <c r="DA222" s="418"/>
      <c r="DB222" s="418"/>
      <c r="DC222" s="418"/>
      <c r="DD222" s="418"/>
      <c r="DE222" s="418"/>
      <c r="DF222" s="418"/>
      <c r="DG222" s="418"/>
      <c r="DH222" s="418"/>
      <c r="DI222" s="418"/>
      <c r="DJ222" s="418"/>
      <c r="DK222" s="418"/>
      <c r="DL222" s="418"/>
      <c r="DM222" s="418"/>
      <c r="DN222" s="418"/>
      <c r="DO222" s="418"/>
      <c r="DP222" s="418"/>
      <c r="DQ222" s="418"/>
      <c r="DR222" s="418"/>
      <c r="DS222" s="418"/>
      <c r="DT222" s="418"/>
      <c r="DU222" s="418"/>
      <c r="DV222" s="418"/>
      <c r="DW222" s="418"/>
      <c r="DX222" s="418"/>
      <c r="DY222" s="418"/>
      <c r="DZ222" s="418"/>
      <c r="EA222" s="418"/>
      <c r="EB222" s="418"/>
      <c r="EC222" s="418"/>
      <c r="ED222" s="418"/>
      <c r="EE222" s="418"/>
      <c r="EF222" s="418"/>
      <c r="EG222" s="418"/>
      <c r="EH222" s="418"/>
      <c r="EI222" s="418"/>
      <c r="EJ222" s="418"/>
      <c r="EK222" s="418"/>
      <c r="EL222" s="418"/>
      <c r="EM222" s="418"/>
      <c r="EN222" s="418"/>
      <c r="EO222" s="418"/>
      <c r="EP222" s="418"/>
      <c r="EQ222" s="418"/>
      <c r="ER222" s="418"/>
      <c r="ES222" s="418"/>
      <c r="ET222" s="418"/>
      <c r="EU222" s="418"/>
      <c r="EV222" s="418"/>
      <c r="EW222" s="418"/>
      <c r="EX222" s="418"/>
      <c r="EY222" s="418"/>
      <c r="EZ222" s="418"/>
      <c r="FA222" s="418"/>
      <c r="FB222" s="418"/>
      <c r="FC222" s="418"/>
      <c r="FD222" s="418"/>
      <c r="FE222" s="418"/>
      <c r="FF222" s="418"/>
      <c r="FG222" s="418"/>
      <c r="FH222" s="418"/>
      <c r="FI222" s="418"/>
      <c r="FJ222" s="418"/>
      <c r="FK222" s="418"/>
      <c r="FL222" s="418"/>
      <c r="FM222" s="418"/>
      <c r="FN222" s="418"/>
      <c r="FO222" s="418"/>
      <c r="FP222" s="418"/>
      <c r="FQ222" s="418"/>
      <c r="FR222" s="418"/>
      <c r="FS222" s="418"/>
      <c r="FT222" s="418"/>
      <c r="FU222" s="418"/>
      <c r="FV222" s="418"/>
      <c r="FW222" s="418"/>
      <c r="FX222" s="418"/>
      <c r="FY222" s="418"/>
      <c r="FZ222" s="418"/>
      <c r="GA222" s="418"/>
      <c r="GB222" s="418"/>
      <c r="GC222" s="418"/>
    </row>
    <row r="223" spans="1:185" s="350" customFormat="1" ht="50.25" hidden="1" customHeight="1" x14ac:dyDescent="0.25">
      <c r="A223" s="418"/>
      <c r="B223" s="1305"/>
      <c r="C223" s="1306"/>
      <c r="D223" s="1343"/>
      <c r="E223" s="1332"/>
      <c r="F223" s="601" t="s">
        <v>2444</v>
      </c>
      <c r="G223" s="657" t="s">
        <v>7644</v>
      </c>
      <c r="H223" s="605">
        <v>4.7300000000000004</v>
      </c>
      <c r="I223" s="1345"/>
      <c r="J223" s="1332"/>
      <c r="K223" s="1332"/>
      <c r="L223" s="737"/>
      <c r="M223" s="746"/>
      <c r="N223" s="746"/>
      <c r="O223" s="746"/>
      <c r="P223" s="746"/>
      <c r="Q223" s="746"/>
      <c r="R223" s="746"/>
      <c r="S223" s="746"/>
      <c r="T223" s="746"/>
      <c r="U223" s="746"/>
      <c r="V223" s="746"/>
      <c r="W223" s="746"/>
      <c r="X223" s="418"/>
      <c r="Y223" s="418"/>
      <c r="Z223" s="418"/>
      <c r="AA223" s="418"/>
      <c r="AB223" s="418"/>
      <c r="AC223" s="418"/>
      <c r="AD223" s="418"/>
      <c r="AE223" s="418"/>
      <c r="AF223" s="418"/>
      <c r="AG223" s="418"/>
      <c r="AH223" s="418"/>
      <c r="AI223" s="418"/>
      <c r="AJ223" s="418"/>
      <c r="AK223" s="418"/>
      <c r="AL223" s="418"/>
      <c r="AM223" s="418"/>
      <c r="AN223" s="418"/>
      <c r="AO223" s="418"/>
      <c r="AP223" s="418"/>
      <c r="AQ223" s="418"/>
      <c r="AR223" s="418"/>
      <c r="AS223" s="418"/>
      <c r="AT223" s="418"/>
      <c r="AU223" s="418"/>
      <c r="AV223" s="418"/>
      <c r="AW223" s="418"/>
      <c r="AX223" s="418"/>
      <c r="AY223" s="418"/>
      <c r="AZ223" s="418"/>
      <c r="BA223" s="418"/>
      <c r="BB223" s="418"/>
      <c r="BC223" s="418"/>
      <c r="BD223" s="418"/>
      <c r="BE223" s="418"/>
      <c r="BF223" s="418"/>
      <c r="BG223" s="418"/>
      <c r="BH223" s="418"/>
      <c r="BI223" s="418"/>
      <c r="BJ223" s="418"/>
      <c r="BK223" s="418"/>
      <c r="BL223" s="418"/>
      <c r="BM223" s="418"/>
      <c r="BN223" s="418"/>
      <c r="BO223" s="418"/>
      <c r="BP223" s="418"/>
      <c r="BQ223" s="418"/>
      <c r="BR223" s="418"/>
      <c r="BS223" s="418"/>
      <c r="BT223" s="418"/>
      <c r="BU223" s="418"/>
      <c r="BV223" s="418"/>
      <c r="BW223" s="418"/>
      <c r="BX223" s="418"/>
      <c r="BY223" s="418"/>
      <c r="BZ223" s="418"/>
      <c r="CA223" s="418"/>
      <c r="CB223" s="418"/>
      <c r="CC223" s="418"/>
      <c r="CD223" s="418"/>
      <c r="CE223" s="418"/>
      <c r="CF223" s="418"/>
      <c r="CG223" s="418"/>
      <c r="CH223" s="418"/>
      <c r="CI223" s="418"/>
      <c r="CJ223" s="418"/>
      <c r="CK223" s="418"/>
      <c r="CL223" s="418"/>
      <c r="CM223" s="418"/>
      <c r="CN223" s="418"/>
      <c r="CO223" s="418"/>
      <c r="CP223" s="418"/>
      <c r="CQ223" s="418"/>
      <c r="CR223" s="418"/>
      <c r="CS223" s="418"/>
      <c r="CT223" s="418"/>
      <c r="CU223" s="418"/>
      <c r="CV223" s="418"/>
      <c r="CW223" s="418"/>
      <c r="CX223" s="418"/>
      <c r="CY223" s="418"/>
      <c r="CZ223" s="418"/>
      <c r="DA223" s="418"/>
      <c r="DB223" s="418"/>
      <c r="DC223" s="418"/>
      <c r="DD223" s="418"/>
      <c r="DE223" s="418"/>
      <c r="DF223" s="418"/>
      <c r="DG223" s="418"/>
      <c r="DH223" s="418"/>
      <c r="DI223" s="418"/>
      <c r="DJ223" s="418"/>
      <c r="DK223" s="418"/>
      <c r="DL223" s="418"/>
      <c r="DM223" s="418"/>
      <c r="DN223" s="418"/>
      <c r="DO223" s="418"/>
      <c r="DP223" s="418"/>
      <c r="DQ223" s="418"/>
      <c r="DR223" s="418"/>
      <c r="DS223" s="418"/>
      <c r="DT223" s="418"/>
      <c r="DU223" s="418"/>
      <c r="DV223" s="418"/>
      <c r="DW223" s="418"/>
      <c r="DX223" s="418"/>
      <c r="DY223" s="418"/>
      <c r="DZ223" s="418"/>
      <c r="EA223" s="418"/>
      <c r="EB223" s="418"/>
      <c r="EC223" s="418"/>
      <c r="ED223" s="418"/>
      <c r="EE223" s="418"/>
      <c r="EF223" s="418"/>
      <c r="EG223" s="418"/>
      <c r="EH223" s="418"/>
      <c r="EI223" s="418"/>
      <c r="EJ223" s="418"/>
      <c r="EK223" s="418"/>
      <c r="EL223" s="418"/>
      <c r="EM223" s="418"/>
      <c r="EN223" s="418"/>
      <c r="EO223" s="418"/>
      <c r="EP223" s="418"/>
      <c r="EQ223" s="418"/>
      <c r="ER223" s="418"/>
      <c r="ES223" s="418"/>
      <c r="ET223" s="418"/>
      <c r="EU223" s="418"/>
      <c r="EV223" s="418"/>
      <c r="EW223" s="418"/>
      <c r="EX223" s="418"/>
      <c r="EY223" s="418"/>
      <c r="EZ223" s="418"/>
      <c r="FA223" s="418"/>
      <c r="FB223" s="418"/>
      <c r="FC223" s="418"/>
      <c r="FD223" s="418"/>
      <c r="FE223" s="418"/>
      <c r="FF223" s="418"/>
      <c r="FG223" s="418"/>
      <c r="FH223" s="418"/>
      <c r="FI223" s="418"/>
      <c r="FJ223" s="418"/>
      <c r="FK223" s="418"/>
      <c r="FL223" s="418"/>
      <c r="FM223" s="418"/>
      <c r="FN223" s="418"/>
      <c r="FO223" s="418"/>
      <c r="FP223" s="418"/>
      <c r="FQ223" s="418"/>
      <c r="FR223" s="418"/>
      <c r="FS223" s="418"/>
      <c r="FT223" s="418"/>
      <c r="FU223" s="418"/>
      <c r="FV223" s="418"/>
      <c r="FW223" s="418"/>
      <c r="FX223" s="418"/>
      <c r="FY223" s="418"/>
      <c r="FZ223" s="418"/>
      <c r="GA223" s="418"/>
      <c r="GB223" s="418"/>
      <c r="GC223" s="418"/>
    </row>
    <row r="224" spans="1:185" ht="50.25" hidden="1" customHeight="1" x14ac:dyDescent="0.25">
      <c r="A224" s="418"/>
      <c r="B224" s="602">
        <v>115</v>
      </c>
      <c r="C224" s="738" t="s">
        <v>2759</v>
      </c>
      <c r="D224" s="752" t="s">
        <v>7889</v>
      </c>
      <c r="E224" s="737" t="s">
        <v>14</v>
      </c>
      <c r="F224" s="605" t="s">
        <v>1411</v>
      </c>
      <c r="G224" s="746" t="s">
        <v>1104</v>
      </c>
      <c r="H224" s="669">
        <v>49.891750000000002</v>
      </c>
      <c r="I224" s="737"/>
      <c r="J224" s="737" t="s">
        <v>214</v>
      </c>
      <c r="K224" s="737" t="s">
        <v>8952</v>
      </c>
      <c r="L224" s="737"/>
      <c r="M224" s="746">
        <v>12</v>
      </c>
      <c r="N224" s="746">
        <v>2</v>
      </c>
      <c r="O224" s="746">
        <v>1</v>
      </c>
      <c r="P224" s="746"/>
      <c r="Q224" s="746"/>
      <c r="R224" s="746">
        <v>1</v>
      </c>
      <c r="S224" s="746">
        <v>1</v>
      </c>
      <c r="T224" s="746">
        <v>1</v>
      </c>
      <c r="U224" s="746">
        <v>1</v>
      </c>
      <c r="V224" s="746"/>
      <c r="W224" s="746" t="s">
        <v>1695</v>
      </c>
    </row>
    <row r="225" spans="1:24" ht="50.25" hidden="1" customHeight="1" x14ac:dyDescent="0.25">
      <c r="A225" s="418"/>
      <c r="B225" s="1304">
        <v>116</v>
      </c>
      <c r="C225" s="1306" t="s">
        <v>2759</v>
      </c>
      <c r="D225" s="1342" t="s">
        <v>7890</v>
      </c>
      <c r="E225" s="1331" t="s">
        <v>123</v>
      </c>
      <c r="F225" s="605" t="s">
        <v>6397</v>
      </c>
      <c r="G225" s="746" t="s">
        <v>1104</v>
      </c>
      <c r="H225" s="71">
        <v>387.82</v>
      </c>
      <c r="I225" s="1331"/>
      <c r="J225" s="1331" t="s">
        <v>214</v>
      </c>
      <c r="K225" s="1331" t="s">
        <v>8952</v>
      </c>
      <c r="L225" s="1311" t="s">
        <v>7891</v>
      </c>
      <c r="M225" s="746">
        <v>28</v>
      </c>
      <c r="N225" s="746">
        <v>10</v>
      </c>
      <c r="O225" s="746">
        <v>2</v>
      </c>
      <c r="P225" s="746"/>
      <c r="Q225" s="746"/>
      <c r="R225" s="746">
        <v>1</v>
      </c>
      <c r="S225" s="746">
        <v>1</v>
      </c>
      <c r="T225" s="746">
        <v>1</v>
      </c>
      <c r="U225" s="746">
        <v>1</v>
      </c>
      <c r="V225" s="746"/>
      <c r="W225" s="746" t="s">
        <v>830</v>
      </c>
    </row>
    <row r="226" spans="1:24" ht="50.25" hidden="1" customHeight="1" x14ac:dyDescent="0.25">
      <c r="A226" s="418"/>
      <c r="B226" s="1316"/>
      <c r="C226" s="1306"/>
      <c r="D226" s="1348"/>
      <c r="E226" s="1346"/>
      <c r="F226" s="605" t="s">
        <v>6398</v>
      </c>
      <c r="G226" s="654" t="s">
        <v>7646</v>
      </c>
      <c r="H226" s="418">
        <v>1.34</v>
      </c>
      <c r="I226" s="1346"/>
      <c r="J226" s="1346"/>
      <c r="K226" s="1346"/>
      <c r="L226" s="1311"/>
      <c r="M226" s="746"/>
      <c r="N226" s="746"/>
      <c r="O226" s="746"/>
      <c r="P226" s="746"/>
      <c r="Q226" s="746"/>
      <c r="R226" s="746"/>
      <c r="S226" s="746"/>
      <c r="T226" s="746"/>
      <c r="U226" s="746"/>
      <c r="V226" s="746"/>
      <c r="W226" s="746"/>
    </row>
    <row r="227" spans="1:24" ht="50.25" hidden="1" customHeight="1" x14ac:dyDescent="0.25">
      <c r="A227" s="418"/>
      <c r="B227" s="1305"/>
      <c r="C227" s="1306"/>
      <c r="D227" s="1343"/>
      <c r="E227" s="1332"/>
      <c r="F227" s="605" t="s">
        <v>2479</v>
      </c>
      <c r="G227" s="657" t="s">
        <v>7644</v>
      </c>
      <c r="H227" s="605">
        <v>17.324999999999999</v>
      </c>
      <c r="I227" s="1332"/>
      <c r="J227" s="1332"/>
      <c r="K227" s="1332"/>
      <c r="L227" s="1311"/>
      <c r="M227" s="746"/>
      <c r="N227" s="746"/>
      <c r="O227" s="746"/>
      <c r="P227" s="746"/>
      <c r="Q227" s="746"/>
      <c r="R227" s="746"/>
      <c r="S227" s="746"/>
      <c r="T227" s="746"/>
      <c r="U227" s="746"/>
      <c r="V227" s="746"/>
      <c r="W227" s="746"/>
    </row>
    <row r="228" spans="1:24" ht="50.25" hidden="1" customHeight="1" x14ac:dyDescent="0.25">
      <c r="B228" s="602">
        <v>117</v>
      </c>
      <c r="C228" s="738" t="s">
        <v>2759</v>
      </c>
      <c r="D228" s="738" t="s">
        <v>8529</v>
      </c>
      <c r="E228" s="746" t="s">
        <v>99</v>
      </c>
      <c r="F228" s="605" t="s">
        <v>2615</v>
      </c>
      <c r="G228" s="746" t="s">
        <v>1105</v>
      </c>
      <c r="H228" s="605"/>
      <c r="I228" s="746" t="s">
        <v>813</v>
      </c>
      <c r="J228" s="746" t="s">
        <v>723</v>
      </c>
      <c r="K228" s="736" t="s">
        <v>8952</v>
      </c>
      <c r="L228" s="746"/>
      <c r="M228" s="746" t="s">
        <v>665</v>
      </c>
      <c r="N228" s="746">
        <v>2</v>
      </c>
      <c r="O228" s="746">
        <v>0</v>
      </c>
      <c r="P228" s="746"/>
      <c r="Q228" s="746"/>
      <c r="R228" s="746">
        <v>1</v>
      </c>
      <c r="S228" s="746">
        <v>1</v>
      </c>
      <c r="T228" s="746">
        <v>1</v>
      </c>
      <c r="U228" s="746">
        <v>1</v>
      </c>
      <c r="V228" s="746"/>
      <c r="W228" s="746" t="s">
        <v>8</v>
      </c>
    </row>
    <row r="229" spans="1:24" ht="50.25" hidden="1" customHeight="1" x14ac:dyDescent="0.25">
      <c r="B229" s="1304">
        <v>118</v>
      </c>
      <c r="C229" s="1306" t="s">
        <v>2759</v>
      </c>
      <c r="D229" s="1317" t="s">
        <v>8257</v>
      </c>
      <c r="E229" s="1309" t="s">
        <v>117</v>
      </c>
      <c r="F229" s="605" t="s">
        <v>2093</v>
      </c>
      <c r="G229" s="746" t="s">
        <v>1104</v>
      </c>
      <c r="H229" s="71">
        <v>333.95675</v>
      </c>
      <c r="I229" s="1347" t="s">
        <v>9020</v>
      </c>
      <c r="J229" s="1309" t="s">
        <v>214</v>
      </c>
      <c r="K229" s="1321" t="s">
        <v>8952</v>
      </c>
      <c r="L229" s="1311" t="s">
        <v>7892</v>
      </c>
      <c r="M229" s="746">
        <v>66</v>
      </c>
      <c r="N229" s="746">
        <v>5</v>
      </c>
      <c r="O229" s="746">
        <v>1</v>
      </c>
      <c r="P229" s="746"/>
      <c r="Q229" s="746"/>
      <c r="R229" s="746">
        <v>1</v>
      </c>
      <c r="S229" s="746">
        <v>1</v>
      </c>
      <c r="T229" s="746">
        <v>1</v>
      </c>
      <c r="U229" s="746">
        <v>1</v>
      </c>
      <c r="V229" s="746"/>
      <c r="W229" s="746" t="s">
        <v>830</v>
      </c>
    </row>
    <row r="230" spans="1:24" ht="50.25" hidden="1" customHeight="1" x14ac:dyDescent="0.25">
      <c r="B230" s="1305"/>
      <c r="C230" s="1306"/>
      <c r="D230" s="1319"/>
      <c r="E230" s="1310"/>
      <c r="F230" s="725" t="s">
        <v>9021</v>
      </c>
      <c r="G230" s="657" t="s">
        <v>7644</v>
      </c>
      <c r="H230" s="605">
        <v>1.3714999999999999</v>
      </c>
      <c r="I230" s="1310"/>
      <c r="J230" s="1310"/>
      <c r="K230" s="1322"/>
      <c r="L230" s="1311"/>
      <c r="M230" s="746"/>
      <c r="N230" s="746"/>
      <c r="O230" s="746"/>
      <c r="P230" s="746"/>
      <c r="Q230" s="746"/>
      <c r="R230" s="746"/>
      <c r="S230" s="746"/>
      <c r="T230" s="746"/>
      <c r="U230" s="746"/>
      <c r="V230" s="746"/>
      <c r="W230" s="746"/>
    </row>
    <row r="231" spans="1:24" ht="50.25" hidden="1" customHeight="1" x14ac:dyDescent="0.25">
      <c r="B231" s="1304">
        <v>119</v>
      </c>
      <c r="C231" s="1306" t="s">
        <v>2759</v>
      </c>
      <c r="D231" s="1317" t="s">
        <v>7893</v>
      </c>
      <c r="E231" s="1309" t="s">
        <v>115</v>
      </c>
      <c r="F231" s="605" t="s">
        <v>6399</v>
      </c>
      <c r="G231" s="746" t="s">
        <v>1104</v>
      </c>
      <c r="H231" s="71">
        <v>8607.7180900000021</v>
      </c>
      <c r="I231" s="1309"/>
      <c r="J231" s="1309" t="s">
        <v>214</v>
      </c>
      <c r="K231" s="1321" t="s">
        <v>8952</v>
      </c>
      <c r="L231" s="1311" t="s">
        <v>7894</v>
      </c>
      <c r="M231" s="746" t="s">
        <v>659</v>
      </c>
      <c r="N231" s="746">
        <v>4</v>
      </c>
      <c r="O231" s="746">
        <v>2</v>
      </c>
      <c r="P231" s="746"/>
      <c r="Q231" s="746">
        <v>1</v>
      </c>
      <c r="R231" s="746">
        <v>1</v>
      </c>
      <c r="S231" s="746">
        <v>1</v>
      </c>
      <c r="T231" s="746">
        <v>1</v>
      </c>
      <c r="U231" s="746">
        <v>1</v>
      </c>
      <c r="V231" s="746"/>
      <c r="W231" s="746" t="s">
        <v>1695</v>
      </c>
    </row>
    <row r="232" spans="1:24" ht="50.25" hidden="1" customHeight="1" x14ac:dyDescent="0.25">
      <c r="B232" s="1316"/>
      <c r="C232" s="1306"/>
      <c r="D232" s="1318"/>
      <c r="E232" s="1320"/>
      <c r="F232" s="601" t="s">
        <v>6446</v>
      </c>
      <c r="G232" s="654" t="s">
        <v>7646</v>
      </c>
      <c r="H232" s="605">
        <v>2.3925000000000001</v>
      </c>
      <c r="I232" s="1320"/>
      <c r="J232" s="1320"/>
      <c r="K232" s="1326"/>
      <c r="L232" s="1311"/>
      <c r="M232" s="746"/>
      <c r="N232" s="746"/>
      <c r="O232" s="746"/>
      <c r="P232" s="746"/>
      <c r="Q232" s="746"/>
      <c r="R232" s="746"/>
      <c r="S232" s="746"/>
      <c r="T232" s="746"/>
      <c r="U232" s="746"/>
      <c r="V232" s="746"/>
      <c r="W232" s="746"/>
    </row>
    <row r="233" spans="1:24" ht="50.25" hidden="1" customHeight="1" x14ac:dyDescent="0.25">
      <c r="B233" s="1305"/>
      <c r="C233" s="1306"/>
      <c r="D233" s="1319"/>
      <c r="E233" s="1310"/>
      <c r="F233" s="638" t="s">
        <v>2484</v>
      </c>
      <c r="G233" s="657" t="s">
        <v>7644</v>
      </c>
      <c r="H233" s="605">
        <v>5.2866499999999998</v>
      </c>
      <c r="I233" s="1310"/>
      <c r="J233" s="1310"/>
      <c r="K233" s="1322"/>
      <c r="L233" s="1311"/>
      <c r="M233" s="746"/>
      <c r="N233" s="746"/>
      <c r="O233" s="746"/>
      <c r="P233" s="746"/>
      <c r="Q233" s="746"/>
      <c r="R233" s="746"/>
      <c r="S233" s="746"/>
      <c r="T233" s="746"/>
      <c r="U233" s="746"/>
      <c r="V233" s="746"/>
      <c r="W233" s="746"/>
    </row>
    <row r="234" spans="1:24" ht="50.25" hidden="1" customHeight="1" x14ac:dyDescent="0.25">
      <c r="B234" s="1304">
        <v>120</v>
      </c>
      <c r="C234" s="1306" t="s">
        <v>2759</v>
      </c>
      <c r="D234" s="1317" t="s">
        <v>8258</v>
      </c>
      <c r="E234" s="1309" t="s">
        <v>119</v>
      </c>
      <c r="F234" s="605" t="s">
        <v>2094</v>
      </c>
      <c r="G234" s="746" t="s">
        <v>1104</v>
      </c>
      <c r="H234" s="71">
        <v>233.5043</v>
      </c>
      <c r="I234" s="1309"/>
      <c r="J234" s="1309" t="s">
        <v>214</v>
      </c>
      <c r="K234" s="1321" t="s">
        <v>8952</v>
      </c>
      <c r="L234" s="1311" t="s">
        <v>7895</v>
      </c>
      <c r="M234" s="746">
        <v>54</v>
      </c>
      <c r="N234" s="746">
        <v>5</v>
      </c>
      <c r="O234" s="746">
        <v>2</v>
      </c>
      <c r="P234" s="746"/>
      <c r="Q234" s="746"/>
      <c r="R234" s="746">
        <v>1</v>
      </c>
      <c r="S234" s="746">
        <v>1</v>
      </c>
      <c r="T234" s="746">
        <v>1</v>
      </c>
      <c r="U234" s="746">
        <v>1</v>
      </c>
      <c r="V234" s="746"/>
      <c r="W234" s="746" t="s">
        <v>830</v>
      </c>
      <c r="X234" s="659"/>
    </row>
    <row r="235" spans="1:24" ht="50.25" hidden="1" customHeight="1" x14ac:dyDescent="0.25">
      <c r="B235" s="1305"/>
      <c r="C235" s="1306"/>
      <c r="D235" s="1319"/>
      <c r="E235" s="1310"/>
      <c r="F235" s="601" t="s">
        <v>6599</v>
      </c>
      <c r="G235" s="657" t="s">
        <v>7644</v>
      </c>
      <c r="H235" s="605">
        <v>17.71</v>
      </c>
      <c r="I235" s="1310"/>
      <c r="J235" s="1310"/>
      <c r="K235" s="1322"/>
      <c r="L235" s="1311"/>
      <c r="M235" s="746"/>
      <c r="N235" s="746"/>
      <c r="O235" s="746"/>
      <c r="P235" s="746"/>
      <c r="Q235" s="746"/>
      <c r="R235" s="746"/>
      <c r="S235" s="746"/>
      <c r="T235" s="746"/>
      <c r="U235" s="746"/>
      <c r="V235" s="746"/>
      <c r="W235" s="746"/>
      <c r="X235" s="659"/>
    </row>
    <row r="236" spans="1:24" ht="50.25" hidden="1" customHeight="1" x14ac:dyDescent="0.25">
      <c r="B236" s="1304">
        <v>121</v>
      </c>
      <c r="C236" s="1306" t="s">
        <v>2759</v>
      </c>
      <c r="D236" s="1342" t="s">
        <v>7897</v>
      </c>
      <c r="E236" s="1331" t="s">
        <v>129</v>
      </c>
      <c r="F236" s="688" t="s">
        <v>7941</v>
      </c>
      <c r="G236" s="746" t="s">
        <v>1105</v>
      </c>
      <c r="H236" s="737">
        <v>51.58</v>
      </c>
      <c r="I236" s="1309" t="s">
        <v>813</v>
      </c>
      <c r="J236" s="1331" t="s">
        <v>278</v>
      </c>
      <c r="K236" s="1331" t="s">
        <v>8952</v>
      </c>
      <c r="L236" s="1311" t="s">
        <v>7896</v>
      </c>
      <c r="M236" s="746" t="s">
        <v>665</v>
      </c>
      <c r="N236" s="746">
        <v>2</v>
      </c>
      <c r="O236" s="746">
        <v>0</v>
      </c>
      <c r="P236" s="746"/>
      <c r="Q236" s="746"/>
      <c r="R236" s="746">
        <v>1</v>
      </c>
      <c r="S236" s="746">
        <v>1</v>
      </c>
      <c r="T236" s="746">
        <v>1</v>
      </c>
      <c r="U236" s="746">
        <v>1</v>
      </c>
      <c r="V236" s="746"/>
      <c r="W236" s="746" t="s">
        <v>8</v>
      </c>
    </row>
    <row r="237" spans="1:24" ht="50.25" hidden="1" customHeight="1" x14ac:dyDescent="0.25">
      <c r="B237" s="1305"/>
      <c r="C237" s="1306"/>
      <c r="D237" s="1343"/>
      <c r="E237" s="1332"/>
      <c r="F237" s="601" t="s">
        <v>6473</v>
      </c>
      <c r="G237" s="657" t="s">
        <v>7644</v>
      </c>
      <c r="H237" s="737">
        <v>2.41</v>
      </c>
      <c r="I237" s="1310"/>
      <c r="J237" s="1332"/>
      <c r="K237" s="1332"/>
      <c r="L237" s="1311"/>
      <c r="M237" s="746"/>
      <c r="N237" s="746"/>
      <c r="O237" s="746"/>
      <c r="P237" s="746"/>
      <c r="Q237" s="746"/>
      <c r="R237" s="746"/>
      <c r="S237" s="746"/>
      <c r="T237" s="746"/>
      <c r="U237" s="746"/>
      <c r="V237" s="746"/>
      <c r="W237" s="746"/>
    </row>
    <row r="238" spans="1:24" ht="50.25" hidden="1" customHeight="1" x14ac:dyDescent="0.25">
      <c r="B238" s="602">
        <v>122</v>
      </c>
      <c r="C238" s="738" t="s">
        <v>2759</v>
      </c>
      <c r="D238" s="717" t="s">
        <v>8259</v>
      </c>
      <c r="E238" s="746" t="s">
        <v>703</v>
      </c>
      <c r="F238" s="605" t="s">
        <v>2175</v>
      </c>
      <c r="G238" s="746" t="s">
        <v>1104</v>
      </c>
      <c r="H238" s="605"/>
      <c r="I238" s="746" t="s">
        <v>813</v>
      </c>
      <c r="J238" s="746" t="s">
        <v>214</v>
      </c>
      <c r="K238" s="736" t="s">
        <v>8952</v>
      </c>
      <c r="L238" s="739" t="s">
        <v>7898</v>
      </c>
      <c r="M238" s="746"/>
      <c r="N238" s="746">
        <v>1</v>
      </c>
      <c r="O238" s="746">
        <v>0</v>
      </c>
      <c r="P238" s="746"/>
      <c r="Q238" s="746">
        <v>1</v>
      </c>
      <c r="R238" s="746">
        <v>1</v>
      </c>
      <c r="S238" s="746">
        <v>1</v>
      </c>
      <c r="T238" s="746">
        <v>1</v>
      </c>
      <c r="U238" s="746">
        <v>1</v>
      </c>
      <c r="V238" s="746"/>
      <c r="W238" s="746" t="s">
        <v>663</v>
      </c>
    </row>
    <row r="239" spans="1:24" ht="50.25" hidden="1" customHeight="1" x14ac:dyDescent="0.25">
      <c r="B239" s="1304">
        <v>123</v>
      </c>
      <c r="C239" s="1306" t="s">
        <v>2759</v>
      </c>
      <c r="D239" s="1349" t="s">
        <v>7899</v>
      </c>
      <c r="E239" s="1309" t="s">
        <v>1140</v>
      </c>
      <c r="F239" s="688" t="s">
        <v>7942</v>
      </c>
      <c r="G239" s="746" t="s">
        <v>1105</v>
      </c>
      <c r="H239" s="737">
        <v>114.1</v>
      </c>
      <c r="I239" s="1309" t="s">
        <v>813</v>
      </c>
      <c r="J239" s="1331" t="s">
        <v>723</v>
      </c>
      <c r="K239" s="1331" t="s">
        <v>8952</v>
      </c>
      <c r="L239" s="1311"/>
      <c r="M239" s="746" t="s">
        <v>665</v>
      </c>
      <c r="N239" s="746">
        <v>2</v>
      </c>
      <c r="O239" s="746">
        <v>0</v>
      </c>
      <c r="P239" s="746"/>
      <c r="Q239" s="746"/>
      <c r="R239" s="746">
        <v>1</v>
      </c>
      <c r="S239" s="746">
        <v>1</v>
      </c>
      <c r="T239" s="746">
        <v>1</v>
      </c>
      <c r="U239" s="746">
        <v>1</v>
      </c>
      <c r="V239" s="746"/>
      <c r="W239" s="746" t="s">
        <v>8</v>
      </c>
    </row>
    <row r="240" spans="1:24" ht="50.25" hidden="1" customHeight="1" x14ac:dyDescent="0.25">
      <c r="B240" s="1305"/>
      <c r="C240" s="1306"/>
      <c r="D240" s="1350"/>
      <c r="E240" s="1310"/>
      <c r="F240" s="601" t="s">
        <v>6472</v>
      </c>
      <c r="G240" s="657" t="s">
        <v>7644</v>
      </c>
      <c r="H240" s="690">
        <v>2.89</v>
      </c>
      <c r="I240" s="1310"/>
      <c r="J240" s="1332"/>
      <c r="K240" s="1332"/>
      <c r="L240" s="1311"/>
      <c r="M240" s="746"/>
      <c r="N240" s="746"/>
      <c r="O240" s="746"/>
      <c r="P240" s="746"/>
      <c r="Q240" s="746"/>
      <c r="R240" s="746"/>
      <c r="S240" s="746"/>
      <c r="T240" s="746"/>
      <c r="U240" s="746"/>
      <c r="V240" s="746"/>
      <c r="W240" s="746"/>
    </row>
    <row r="241" spans="1:23" ht="50.25" hidden="1" customHeight="1" x14ac:dyDescent="0.25">
      <c r="B241" s="1304">
        <v>124</v>
      </c>
      <c r="C241" s="1306" t="s">
        <v>2759</v>
      </c>
      <c r="D241" s="1317" t="s">
        <v>7900</v>
      </c>
      <c r="E241" s="1309" t="s">
        <v>180</v>
      </c>
      <c r="F241" s="605" t="s">
        <v>2155</v>
      </c>
      <c r="G241" s="746" t="s">
        <v>1104</v>
      </c>
      <c r="H241" s="71">
        <v>54.288699999999999</v>
      </c>
      <c r="I241" s="1309"/>
      <c r="J241" s="1309" t="s">
        <v>214</v>
      </c>
      <c r="K241" s="1321" t="s">
        <v>8952</v>
      </c>
      <c r="L241" s="1311" t="s">
        <v>7901</v>
      </c>
      <c r="M241" s="746"/>
      <c r="N241" s="746">
        <v>3</v>
      </c>
      <c r="O241" s="746">
        <v>1</v>
      </c>
      <c r="P241" s="746"/>
      <c r="Q241" s="746">
        <v>1</v>
      </c>
      <c r="R241" s="746">
        <v>1</v>
      </c>
      <c r="S241" s="746">
        <v>1</v>
      </c>
      <c r="T241" s="746">
        <v>1</v>
      </c>
      <c r="U241" s="746">
        <v>1</v>
      </c>
      <c r="V241" s="746"/>
      <c r="W241" s="746" t="s">
        <v>663</v>
      </c>
    </row>
    <row r="242" spans="1:23" ht="50.25" hidden="1" customHeight="1" x14ac:dyDescent="0.25">
      <c r="B242" s="1305"/>
      <c r="C242" s="1306"/>
      <c r="D242" s="1319"/>
      <c r="E242" s="1310"/>
      <c r="F242" s="601" t="s">
        <v>2485</v>
      </c>
      <c r="G242" s="657" t="s">
        <v>7644</v>
      </c>
      <c r="H242" s="605">
        <v>8.5500000000000007</v>
      </c>
      <c r="I242" s="1310"/>
      <c r="J242" s="1310"/>
      <c r="K242" s="1322"/>
      <c r="L242" s="1311"/>
      <c r="M242" s="746"/>
      <c r="N242" s="746"/>
      <c r="O242" s="746"/>
      <c r="P242" s="746"/>
      <c r="Q242" s="746"/>
      <c r="R242" s="746"/>
      <c r="S242" s="746"/>
      <c r="T242" s="746"/>
      <c r="U242" s="746"/>
      <c r="V242" s="746"/>
      <c r="W242" s="746"/>
    </row>
    <row r="243" spans="1:23" ht="50.25" hidden="1" customHeight="1" x14ac:dyDescent="0.25">
      <c r="A243" t="s">
        <v>84</v>
      </c>
      <c r="B243" s="602">
        <v>125</v>
      </c>
      <c r="C243" s="738" t="s">
        <v>2759</v>
      </c>
      <c r="D243" s="738" t="s">
        <v>7902</v>
      </c>
      <c r="E243" s="746" t="s">
        <v>7903</v>
      </c>
      <c r="F243" s="605" t="s">
        <v>2154</v>
      </c>
      <c r="G243" s="746" t="s">
        <v>1104</v>
      </c>
      <c r="H243" s="69">
        <v>79.888359999999992</v>
      </c>
      <c r="I243" s="746" t="s">
        <v>813</v>
      </c>
      <c r="J243" s="746" t="s">
        <v>214</v>
      </c>
      <c r="K243" s="736" t="s">
        <v>8952</v>
      </c>
      <c r="L243" s="739" t="s">
        <v>7904</v>
      </c>
      <c r="M243" s="746"/>
      <c r="N243" s="746">
        <v>3</v>
      </c>
      <c r="O243" s="746">
        <v>0</v>
      </c>
      <c r="P243" s="746"/>
      <c r="Q243" s="746"/>
      <c r="R243" s="746">
        <v>1</v>
      </c>
      <c r="S243" s="746">
        <v>1</v>
      </c>
      <c r="T243" s="746">
        <v>1</v>
      </c>
      <c r="U243" s="746">
        <v>1</v>
      </c>
      <c r="V243" s="746"/>
      <c r="W243" s="746" t="s">
        <v>1695</v>
      </c>
    </row>
    <row r="244" spans="1:23" ht="50.25" hidden="1" customHeight="1" x14ac:dyDescent="0.25">
      <c r="B244" s="1304">
        <v>126</v>
      </c>
      <c r="C244" s="1306" t="s">
        <v>2759</v>
      </c>
      <c r="D244" s="1317" t="s">
        <v>7905</v>
      </c>
      <c r="E244" s="1309" t="s">
        <v>182</v>
      </c>
      <c r="F244" s="605" t="s">
        <v>2156</v>
      </c>
      <c r="G244" s="746" t="s">
        <v>1104</v>
      </c>
      <c r="H244" s="71">
        <v>80.25242999999999</v>
      </c>
      <c r="I244" s="1309"/>
      <c r="J244" s="1309" t="s">
        <v>214</v>
      </c>
      <c r="K244" s="1321" t="s">
        <v>8952</v>
      </c>
      <c r="L244" s="746"/>
      <c r="M244" s="746"/>
      <c r="N244" s="746">
        <v>0</v>
      </c>
      <c r="O244" s="746">
        <v>2</v>
      </c>
      <c r="P244" s="746" t="s">
        <v>1088</v>
      </c>
      <c r="Q244" s="746"/>
      <c r="R244" s="746">
        <v>1</v>
      </c>
      <c r="S244" s="746">
        <v>1</v>
      </c>
      <c r="T244" s="746">
        <v>1</v>
      </c>
      <c r="U244" s="746">
        <v>1</v>
      </c>
      <c r="V244" s="746"/>
      <c r="W244" s="746" t="s">
        <v>663</v>
      </c>
    </row>
    <row r="245" spans="1:23" ht="50.25" hidden="1" customHeight="1" x14ac:dyDescent="0.25">
      <c r="B245" s="1305"/>
      <c r="C245" s="1306"/>
      <c r="D245" s="1319"/>
      <c r="E245" s="1310"/>
      <c r="F245" s="601" t="s">
        <v>2486</v>
      </c>
      <c r="G245" s="657" t="s">
        <v>7644</v>
      </c>
      <c r="H245" s="605">
        <v>2.3199999999999998</v>
      </c>
      <c r="I245" s="1310"/>
      <c r="J245" s="1310"/>
      <c r="K245" s="1322"/>
      <c r="L245" s="746"/>
      <c r="M245" s="746"/>
      <c r="N245" s="746"/>
      <c r="O245" s="746"/>
      <c r="P245" s="746"/>
      <c r="Q245" s="746"/>
      <c r="R245" s="746"/>
      <c r="S245" s="746"/>
      <c r="T245" s="746"/>
      <c r="U245" s="746"/>
      <c r="V245" s="746"/>
      <c r="W245" s="746"/>
    </row>
    <row r="246" spans="1:23" ht="50.25" hidden="1" customHeight="1" x14ac:dyDescent="0.25">
      <c r="B246" s="1304">
        <v>127</v>
      </c>
      <c r="C246" s="1306" t="s">
        <v>2759</v>
      </c>
      <c r="D246" s="1342" t="s">
        <v>8260</v>
      </c>
      <c r="E246" s="1331" t="s">
        <v>154</v>
      </c>
      <c r="F246" s="688" t="s">
        <v>7943</v>
      </c>
      <c r="G246" s="746" t="s">
        <v>1105</v>
      </c>
      <c r="H246" s="737">
        <v>86.23</v>
      </c>
      <c r="I246" s="1309" t="s">
        <v>813</v>
      </c>
      <c r="J246" s="1331" t="s">
        <v>274</v>
      </c>
      <c r="K246" s="1331" t="s">
        <v>8952</v>
      </c>
      <c r="L246" s="1311" t="s">
        <v>7906</v>
      </c>
      <c r="M246" s="746"/>
      <c r="N246" s="746">
        <v>2</v>
      </c>
      <c r="O246" s="746">
        <v>2</v>
      </c>
      <c r="P246" s="746"/>
      <c r="Q246" s="746"/>
      <c r="R246" s="746">
        <v>1</v>
      </c>
      <c r="S246" s="746">
        <v>1</v>
      </c>
      <c r="T246" s="746">
        <v>1</v>
      </c>
      <c r="U246" s="746">
        <v>1</v>
      </c>
      <c r="V246" s="746"/>
      <c r="W246" s="746" t="s">
        <v>1686</v>
      </c>
    </row>
    <row r="247" spans="1:23" ht="50.25" hidden="1" customHeight="1" x14ac:dyDescent="0.25">
      <c r="B247" s="1305"/>
      <c r="C247" s="1306"/>
      <c r="D247" s="1343"/>
      <c r="E247" s="1332"/>
      <c r="F247" s="601" t="s">
        <v>6474</v>
      </c>
      <c r="G247" s="657" t="s">
        <v>7644</v>
      </c>
      <c r="H247" s="605"/>
      <c r="I247" s="1310"/>
      <c r="J247" s="1332"/>
      <c r="K247" s="1332"/>
      <c r="L247" s="1311"/>
      <c r="M247" s="746"/>
      <c r="N247" s="746"/>
      <c r="O247" s="746"/>
      <c r="P247" s="746"/>
      <c r="Q247" s="746"/>
      <c r="R247" s="746"/>
      <c r="S247" s="746"/>
      <c r="T247" s="746"/>
      <c r="U247" s="746"/>
      <c r="V247" s="746"/>
      <c r="W247" s="746"/>
    </row>
    <row r="248" spans="1:23" ht="50.25" hidden="1" customHeight="1" x14ac:dyDescent="0.25">
      <c r="B248" s="1304">
        <v>128</v>
      </c>
      <c r="C248" s="1306" t="s">
        <v>2759</v>
      </c>
      <c r="D248" s="1317" t="s">
        <v>8261</v>
      </c>
      <c r="E248" s="1162" t="s">
        <v>1064</v>
      </c>
      <c r="F248" s="605" t="s">
        <v>2186</v>
      </c>
      <c r="G248" s="746" t="s">
        <v>1103</v>
      </c>
      <c r="H248" s="71">
        <v>293.64</v>
      </c>
      <c r="I248" s="1309" t="s">
        <v>813</v>
      </c>
      <c r="J248" s="1309" t="s">
        <v>214</v>
      </c>
      <c r="K248" s="1321" t="s">
        <v>8952</v>
      </c>
      <c r="L248" s="1311" t="s">
        <v>7907</v>
      </c>
      <c r="M248" s="746"/>
      <c r="N248" s="746">
        <v>2</v>
      </c>
      <c r="O248" s="746">
        <v>0</v>
      </c>
      <c r="P248" s="746"/>
      <c r="Q248" s="746"/>
      <c r="R248" s="746">
        <v>1</v>
      </c>
      <c r="S248" s="746">
        <v>1</v>
      </c>
      <c r="T248" s="746">
        <v>1</v>
      </c>
      <c r="U248" s="746">
        <v>1</v>
      </c>
      <c r="V248" s="746"/>
      <c r="W248" s="746" t="s">
        <v>1695</v>
      </c>
    </row>
    <row r="249" spans="1:23" ht="50.25" hidden="1" customHeight="1" x14ac:dyDescent="0.25">
      <c r="B249" s="1305"/>
      <c r="C249" s="1306"/>
      <c r="D249" s="1319"/>
      <c r="E249" s="1163"/>
      <c r="F249" s="665" t="s">
        <v>7733</v>
      </c>
      <c r="G249" s="657" t="s">
        <v>7644</v>
      </c>
      <c r="H249" s="605">
        <v>2.41825</v>
      </c>
      <c r="I249" s="1310"/>
      <c r="J249" s="1310"/>
      <c r="K249" s="1322"/>
      <c r="L249" s="1311"/>
      <c r="M249" s="746"/>
      <c r="N249" s="746"/>
      <c r="O249" s="746"/>
      <c r="P249" s="746"/>
      <c r="Q249" s="746"/>
      <c r="R249" s="746"/>
      <c r="S249" s="746"/>
      <c r="T249" s="746"/>
      <c r="U249" s="746"/>
      <c r="V249" s="746"/>
      <c r="W249" s="746"/>
    </row>
    <row r="250" spans="1:23" ht="50.25" hidden="1" customHeight="1" x14ac:dyDescent="0.25">
      <c r="B250" s="1304">
        <v>129</v>
      </c>
      <c r="C250" s="1306" t="s">
        <v>2759</v>
      </c>
      <c r="D250" s="1317" t="s">
        <v>8262</v>
      </c>
      <c r="E250" s="1309" t="s">
        <v>44</v>
      </c>
      <c r="F250" s="605" t="s">
        <v>2244</v>
      </c>
      <c r="G250" s="746" t="s">
        <v>1104</v>
      </c>
      <c r="H250" s="605"/>
      <c r="I250" s="1309" t="s">
        <v>813</v>
      </c>
      <c r="J250" s="1309" t="s">
        <v>280</v>
      </c>
      <c r="K250" s="1321" t="s">
        <v>8952</v>
      </c>
      <c r="L250" s="1311" t="s">
        <v>7908</v>
      </c>
      <c r="M250" s="746">
        <v>12</v>
      </c>
      <c r="N250" s="746">
        <v>4</v>
      </c>
      <c r="O250" s="746">
        <v>2</v>
      </c>
      <c r="P250" s="746"/>
      <c r="Q250" s="746"/>
      <c r="R250" s="746">
        <v>1</v>
      </c>
      <c r="S250" s="746">
        <v>1</v>
      </c>
      <c r="T250" s="746">
        <v>1</v>
      </c>
      <c r="U250" s="746">
        <v>1</v>
      </c>
      <c r="V250" s="746"/>
      <c r="W250" s="746" t="s">
        <v>663</v>
      </c>
    </row>
    <row r="251" spans="1:23" ht="50.25" hidden="1" customHeight="1" x14ac:dyDescent="0.25">
      <c r="B251" s="1316"/>
      <c r="C251" s="1306"/>
      <c r="D251" s="1318"/>
      <c r="E251" s="1320"/>
      <c r="F251" s="638" t="s">
        <v>6487</v>
      </c>
      <c r="G251" s="654" t="s">
        <v>7646</v>
      </c>
      <c r="H251" s="605">
        <v>0.84</v>
      </c>
      <c r="I251" s="1320"/>
      <c r="J251" s="1320"/>
      <c r="K251" s="1326"/>
      <c r="L251" s="1311"/>
      <c r="M251" s="746"/>
      <c r="N251" s="746"/>
      <c r="O251" s="746"/>
      <c r="P251" s="746"/>
      <c r="Q251" s="746"/>
      <c r="R251" s="746"/>
      <c r="S251" s="746"/>
      <c r="T251" s="746"/>
      <c r="U251" s="746"/>
      <c r="V251" s="746"/>
      <c r="W251" s="746"/>
    </row>
    <row r="252" spans="1:23" ht="50.25" hidden="1" customHeight="1" x14ac:dyDescent="0.25">
      <c r="B252" s="1305"/>
      <c r="C252" s="1306"/>
      <c r="D252" s="1319"/>
      <c r="E252" s="1310"/>
      <c r="F252" s="601" t="s">
        <v>2246</v>
      </c>
      <c r="G252" s="657" t="s">
        <v>7644</v>
      </c>
      <c r="H252" s="605">
        <v>0.14499999999999999</v>
      </c>
      <c r="I252" s="1310"/>
      <c r="J252" s="1310"/>
      <c r="K252" s="1322"/>
      <c r="L252" s="1311"/>
      <c r="M252" s="746"/>
      <c r="N252" s="746"/>
      <c r="O252" s="746"/>
      <c r="P252" s="746"/>
      <c r="Q252" s="746"/>
      <c r="R252" s="746"/>
      <c r="S252" s="746"/>
      <c r="T252" s="746"/>
      <c r="U252" s="746"/>
      <c r="V252" s="746"/>
      <c r="W252" s="746"/>
    </row>
    <row r="253" spans="1:23" ht="50.25" hidden="1" customHeight="1" x14ac:dyDescent="0.25">
      <c r="B253" s="1304">
        <v>130</v>
      </c>
      <c r="C253" s="1306" t="s">
        <v>2759</v>
      </c>
      <c r="D253" s="1317" t="s">
        <v>7909</v>
      </c>
      <c r="E253" s="1309" t="s">
        <v>45</v>
      </c>
      <c r="F253" s="605" t="s">
        <v>2245</v>
      </c>
      <c r="G253" s="746" t="s">
        <v>1104</v>
      </c>
      <c r="H253" s="605"/>
      <c r="I253" s="1309" t="s">
        <v>813</v>
      </c>
      <c r="J253" s="1309" t="s">
        <v>280</v>
      </c>
      <c r="K253" s="1321" t="s">
        <v>8952</v>
      </c>
      <c r="L253" s="1311" t="s">
        <v>7910</v>
      </c>
      <c r="M253" s="746">
        <v>9</v>
      </c>
      <c r="N253" s="746">
        <v>2</v>
      </c>
      <c r="O253" s="746">
        <v>2</v>
      </c>
      <c r="P253" s="746"/>
      <c r="Q253" s="746"/>
      <c r="R253" s="746">
        <v>1</v>
      </c>
      <c r="S253" s="746">
        <v>1</v>
      </c>
      <c r="T253" s="746">
        <v>1</v>
      </c>
      <c r="U253" s="746">
        <v>1</v>
      </c>
      <c r="V253" s="746"/>
      <c r="W253" s="746" t="s">
        <v>663</v>
      </c>
    </row>
    <row r="254" spans="1:23" ht="50.25" hidden="1" customHeight="1" x14ac:dyDescent="0.25">
      <c r="B254" s="1316"/>
      <c r="C254" s="1306"/>
      <c r="D254" s="1318"/>
      <c r="E254" s="1320"/>
      <c r="F254" s="644" t="s">
        <v>7070</v>
      </c>
      <c r="G254" s="654" t="s">
        <v>7646</v>
      </c>
      <c r="H254" s="605"/>
      <c r="I254" s="1320"/>
      <c r="J254" s="1320"/>
      <c r="K254" s="1326"/>
      <c r="L254" s="1311"/>
      <c r="M254" s="746"/>
      <c r="N254" s="746"/>
      <c r="O254" s="746"/>
      <c r="P254" s="746"/>
      <c r="Q254" s="746"/>
      <c r="R254" s="746"/>
      <c r="S254" s="746"/>
      <c r="T254" s="746"/>
      <c r="U254" s="746"/>
      <c r="V254" s="746"/>
      <c r="W254" s="746"/>
    </row>
    <row r="255" spans="1:23" ht="50.25" hidden="1" customHeight="1" x14ac:dyDescent="0.25">
      <c r="B255" s="1305"/>
      <c r="C255" s="1306"/>
      <c r="D255" s="1319"/>
      <c r="E255" s="1310"/>
      <c r="F255" s="601" t="s">
        <v>2247</v>
      </c>
      <c r="G255" s="657" t="s">
        <v>7644</v>
      </c>
      <c r="H255" s="605">
        <v>3.0550000000000002</v>
      </c>
      <c r="I255" s="1310"/>
      <c r="J255" s="1310"/>
      <c r="K255" s="1322"/>
      <c r="L255" s="1311"/>
      <c r="M255" s="746"/>
      <c r="N255" s="746"/>
      <c r="O255" s="746"/>
      <c r="P255" s="746"/>
      <c r="Q255" s="746"/>
      <c r="R255" s="746"/>
      <c r="S255" s="746"/>
      <c r="T255" s="746"/>
      <c r="U255" s="746"/>
      <c r="V255" s="746"/>
      <c r="W255" s="746"/>
    </row>
    <row r="256" spans="1:23" ht="50.25" hidden="1" customHeight="1" x14ac:dyDescent="0.25">
      <c r="B256" s="602">
        <v>131</v>
      </c>
      <c r="C256" s="738" t="s">
        <v>2759</v>
      </c>
      <c r="D256" s="717" t="s">
        <v>7911</v>
      </c>
      <c r="E256" s="746" t="s">
        <v>102</v>
      </c>
      <c r="F256" s="605" t="s">
        <v>2619</v>
      </c>
      <c r="G256" s="746" t="s">
        <v>1105</v>
      </c>
      <c r="H256" s="605"/>
      <c r="I256" s="746" t="s">
        <v>813</v>
      </c>
      <c r="J256" s="746" t="s">
        <v>723</v>
      </c>
      <c r="K256" s="736" t="s">
        <v>8952</v>
      </c>
      <c r="L256" s="739" t="s">
        <v>7912</v>
      </c>
      <c r="M256" s="746" t="s">
        <v>665</v>
      </c>
      <c r="N256" s="746">
        <v>2</v>
      </c>
      <c r="O256" s="746">
        <v>0</v>
      </c>
      <c r="P256" s="746"/>
      <c r="Q256" s="746"/>
      <c r="R256" s="746">
        <v>1</v>
      </c>
      <c r="S256" s="746">
        <v>1</v>
      </c>
      <c r="T256" s="746">
        <v>1</v>
      </c>
      <c r="U256" s="746">
        <v>1</v>
      </c>
      <c r="V256" s="746"/>
      <c r="W256" s="746" t="s">
        <v>8</v>
      </c>
    </row>
    <row r="257" spans="2:23" ht="50.25" hidden="1" customHeight="1" x14ac:dyDescent="0.25">
      <c r="B257" s="602">
        <v>132</v>
      </c>
      <c r="C257" s="738" t="s">
        <v>2759</v>
      </c>
      <c r="D257" s="752" t="s">
        <v>7913</v>
      </c>
      <c r="E257" s="746" t="s">
        <v>726</v>
      </c>
      <c r="F257" s="605" t="s">
        <v>2620</v>
      </c>
      <c r="G257" s="746" t="s">
        <v>1105</v>
      </c>
      <c r="H257" s="605"/>
      <c r="I257" s="746" t="s">
        <v>813</v>
      </c>
      <c r="J257" s="746" t="s">
        <v>723</v>
      </c>
      <c r="K257" s="736" t="s">
        <v>8952</v>
      </c>
      <c r="L257" s="746"/>
      <c r="M257" s="746" t="s">
        <v>665</v>
      </c>
      <c r="N257" s="746">
        <v>2</v>
      </c>
      <c r="O257" s="746">
        <v>0</v>
      </c>
      <c r="P257" s="746"/>
      <c r="Q257" s="746"/>
      <c r="R257" s="746">
        <v>1</v>
      </c>
      <c r="S257" s="746">
        <v>1</v>
      </c>
      <c r="T257" s="746">
        <v>1</v>
      </c>
      <c r="U257" s="746">
        <v>1</v>
      </c>
      <c r="V257" s="746"/>
      <c r="W257" s="746" t="s">
        <v>8</v>
      </c>
    </row>
    <row r="258" spans="2:23" ht="50.25" hidden="1" customHeight="1" x14ac:dyDescent="0.25">
      <c r="B258" s="602">
        <v>133</v>
      </c>
      <c r="C258" s="738" t="s">
        <v>2759</v>
      </c>
      <c r="D258" s="752" t="s">
        <v>8263</v>
      </c>
      <c r="E258" s="746" t="s">
        <v>1138</v>
      </c>
      <c r="F258" s="605" t="s">
        <v>2621</v>
      </c>
      <c r="G258" s="746" t="s">
        <v>1105</v>
      </c>
      <c r="H258" s="605"/>
      <c r="I258" s="746" t="s">
        <v>813</v>
      </c>
      <c r="J258" s="737" t="s">
        <v>723</v>
      </c>
      <c r="K258" s="737" t="s">
        <v>8952</v>
      </c>
      <c r="L258" s="739" t="s">
        <v>7914</v>
      </c>
      <c r="M258" s="746" t="s">
        <v>665</v>
      </c>
      <c r="N258" s="746">
        <v>2</v>
      </c>
      <c r="O258" s="746">
        <v>0</v>
      </c>
      <c r="P258" s="746"/>
      <c r="Q258" s="746"/>
      <c r="R258" s="746">
        <v>1</v>
      </c>
      <c r="S258" s="746">
        <v>1</v>
      </c>
      <c r="T258" s="746">
        <v>1</v>
      </c>
      <c r="U258" s="746">
        <v>1</v>
      </c>
      <c r="V258" s="746"/>
      <c r="W258" s="746" t="s">
        <v>8</v>
      </c>
    </row>
    <row r="259" spans="2:23" ht="50.25" hidden="1" customHeight="1" x14ac:dyDescent="0.25">
      <c r="B259" s="602">
        <v>134</v>
      </c>
      <c r="C259" s="738" t="s">
        <v>2759</v>
      </c>
      <c r="D259" s="738" t="s">
        <v>7915</v>
      </c>
      <c r="E259" s="747" t="s">
        <v>1136</v>
      </c>
      <c r="F259" s="689" t="s">
        <v>7944</v>
      </c>
      <c r="G259" s="746" t="s">
        <v>1105</v>
      </c>
      <c r="H259" s="737">
        <v>92.44</v>
      </c>
      <c r="I259" s="746" t="s">
        <v>813</v>
      </c>
      <c r="J259" s="737" t="s">
        <v>723</v>
      </c>
      <c r="K259" s="737" t="s">
        <v>8952</v>
      </c>
      <c r="L259" s="747"/>
      <c r="M259" s="746" t="s">
        <v>665</v>
      </c>
      <c r="N259" s="746">
        <v>2</v>
      </c>
      <c r="O259" s="746">
        <v>0</v>
      </c>
      <c r="P259" s="746"/>
      <c r="Q259" s="746"/>
      <c r="R259" s="746">
        <v>1</v>
      </c>
      <c r="S259" s="746">
        <v>1</v>
      </c>
      <c r="T259" s="746">
        <v>1</v>
      </c>
      <c r="U259" s="746">
        <v>1</v>
      </c>
      <c r="V259" s="746"/>
      <c r="W259" s="746" t="s">
        <v>8</v>
      </c>
    </row>
    <row r="260" spans="2:23" ht="50.25" hidden="1" customHeight="1" x14ac:dyDescent="0.25">
      <c r="B260" s="602">
        <v>135</v>
      </c>
      <c r="C260" s="738" t="s">
        <v>2759</v>
      </c>
      <c r="D260" s="752" t="s">
        <v>7916</v>
      </c>
      <c r="E260" s="746" t="s">
        <v>60</v>
      </c>
      <c r="F260" s="605" t="s">
        <v>2165</v>
      </c>
      <c r="G260" s="746" t="s">
        <v>1104</v>
      </c>
      <c r="H260" s="605">
        <v>9</v>
      </c>
      <c r="I260" s="746"/>
      <c r="J260" s="746" t="s">
        <v>214</v>
      </c>
      <c r="K260" s="736" t="s">
        <v>8952</v>
      </c>
      <c r="L260" s="739" t="s">
        <v>7917</v>
      </c>
      <c r="M260" s="746">
        <v>12</v>
      </c>
      <c r="N260" s="746">
        <v>5</v>
      </c>
      <c r="O260" s="746">
        <v>2</v>
      </c>
      <c r="P260" s="746"/>
      <c r="Q260" s="746"/>
      <c r="R260" s="746">
        <v>1</v>
      </c>
      <c r="S260" s="746">
        <v>1</v>
      </c>
      <c r="T260" s="746">
        <v>1</v>
      </c>
      <c r="U260" s="746">
        <v>1</v>
      </c>
      <c r="V260" s="746"/>
      <c r="W260" s="746" t="s">
        <v>1695</v>
      </c>
    </row>
    <row r="261" spans="2:23" ht="50.25" hidden="1" customHeight="1" x14ac:dyDescent="0.25">
      <c r="B261" s="602">
        <v>136</v>
      </c>
      <c r="C261" s="738" t="s">
        <v>2759</v>
      </c>
      <c r="D261" s="738" t="s">
        <v>7918</v>
      </c>
      <c r="E261" s="746" t="s">
        <v>62</v>
      </c>
      <c r="F261" s="605" t="s">
        <v>2166</v>
      </c>
      <c r="G261" s="746" t="s">
        <v>1104</v>
      </c>
      <c r="H261" s="605"/>
      <c r="I261" s="746"/>
      <c r="J261" s="746" t="s">
        <v>214</v>
      </c>
      <c r="K261" s="736" t="s">
        <v>8952</v>
      </c>
      <c r="L261" s="746"/>
      <c r="M261" s="746">
        <v>12</v>
      </c>
      <c r="N261" s="746">
        <v>0</v>
      </c>
      <c r="O261" s="746">
        <v>2</v>
      </c>
      <c r="P261" s="746" t="s">
        <v>1610</v>
      </c>
      <c r="Q261" s="746"/>
      <c r="R261" s="746">
        <v>1</v>
      </c>
      <c r="S261" s="746">
        <v>1</v>
      </c>
      <c r="T261" s="746">
        <v>1</v>
      </c>
      <c r="U261" s="746">
        <v>1</v>
      </c>
      <c r="V261" s="746"/>
      <c r="W261" s="746" t="s">
        <v>1695</v>
      </c>
    </row>
    <row r="262" spans="2:23" ht="50.25" hidden="1" customHeight="1" x14ac:dyDescent="0.25">
      <c r="B262" s="1304">
        <v>137</v>
      </c>
      <c r="C262" s="1306" t="s">
        <v>2759</v>
      </c>
      <c r="D262" s="1317" t="s">
        <v>7919</v>
      </c>
      <c r="E262" s="1309" t="s">
        <v>198</v>
      </c>
      <c r="F262" s="605" t="s">
        <v>2201</v>
      </c>
      <c r="G262" s="746" t="s">
        <v>1104</v>
      </c>
      <c r="H262" s="71">
        <v>7.2500000000000004E-3</v>
      </c>
      <c r="I262" s="746" t="s">
        <v>813</v>
      </c>
      <c r="J262" s="746" t="s">
        <v>214</v>
      </c>
      <c r="K262" s="736" t="s">
        <v>8952</v>
      </c>
      <c r="L262" s="1311" t="s">
        <v>7921</v>
      </c>
      <c r="M262" s="746"/>
      <c r="N262" s="746">
        <v>3</v>
      </c>
      <c r="O262" s="746">
        <v>2</v>
      </c>
      <c r="P262" s="746"/>
      <c r="Q262" s="746"/>
      <c r="R262" s="746">
        <v>1</v>
      </c>
      <c r="S262" s="746">
        <v>1</v>
      </c>
      <c r="T262" s="746">
        <v>1</v>
      </c>
      <c r="U262" s="746">
        <v>1</v>
      </c>
      <c r="V262" s="746"/>
      <c r="W262" s="746" t="s">
        <v>1695</v>
      </c>
    </row>
    <row r="263" spans="2:23" ht="50.25" hidden="1" customHeight="1" x14ac:dyDescent="0.25">
      <c r="B263" s="1305"/>
      <c r="C263" s="1306"/>
      <c r="D263" s="1319"/>
      <c r="E263" s="1310"/>
      <c r="F263" s="697" t="s">
        <v>7920</v>
      </c>
      <c r="G263" s="685" t="s">
        <v>7644</v>
      </c>
      <c r="H263" s="686">
        <v>4.5599999999999996</v>
      </c>
      <c r="I263" s="746"/>
      <c r="J263" s="746"/>
      <c r="K263" s="736" t="s">
        <v>8952</v>
      </c>
      <c r="L263" s="1311"/>
      <c r="M263" s="746"/>
      <c r="N263" s="746"/>
      <c r="O263" s="746"/>
      <c r="P263" s="746"/>
      <c r="Q263" s="746"/>
      <c r="R263" s="746"/>
      <c r="S263" s="746"/>
      <c r="T263" s="746"/>
      <c r="U263" s="746"/>
      <c r="V263" s="746"/>
      <c r="W263" s="746"/>
    </row>
    <row r="264" spans="2:23" ht="50.25" hidden="1" customHeight="1" x14ac:dyDescent="0.25">
      <c r="B264" s="602">
        <v>138</v>
      </c>
      <c r="C264" s="738" t="s">
        <v>2759</v>
      </c>
      <c r="D264" s="738" t="s">
        <v>7922</v>
      </c>
      <c r="E264" s="746" t="s">
        <v>192</v>
      </c>
      <c r="F264" s="605" t="s">
        <v>2158</v>
      </c>
      <c r="G264" s="746" t="s">
        <v>1104</v>
      </c>
      <c r="H264" s="605"/>
      <c r="I264" s="746"/>
      <c r="J264" s="746" t="s">
        <v>214</v>
      </c>
      <c r="K264" s="736" t="s">
        <v>8952</v>
      </c>
      <c r="L264" s="746"/>
      <c r="M264" s="746"/>
      <c r="N264" s="746">
        <v>5</v>
      </c>
      <c r="O264" s="746">
        <v>1</v>
      </c>
      <c r="P264" s="746"/>
      <c r="Q264" s="746">
        <v>1</v>
      </c>
      <c r="R264" s="746">
        <v>1</v>
      </c>
      <c r="S264" s="746">
        <v>1</v>
      </c>
      <c r="T264" s="746">
        <v>1</v>
      </c>
      <c r="U264" s="746">
        <v>1</v>
      </c>
      <c r="V264" s="746"/>
      <c r="W264" s="746" t="s">
        <v>1686</v>
      </c>
    </row>
    <row r="265" spans="2:23" ht="50.25" hidden="1" customHeight="1" x14ac:dyDescent="0.25">
      <c r="B265" s="602">
        <v>139</v>
      </c>
      <c r="C265" s="738" t="s">
        <v>2759</v>
      </c>
      <c r="D265" s="717" t="s">
        <v>7923</v>
      </c>
      <c r="E265" s="746" t="s">
        <v>268</v>
      </c>
      <c r="F265" s="605" t="s">
        <v>2623</v>
      </c>
      <c r="G265" s="746" t="s">
        <v>1105</v>
      </c>
      <c r="H265" s="605"/>
      <c r="I265" s="746" t="s">
        <v>813</v>
      </c>
      <c r="J265" s="746" t="s">
        <v>274</v>
      </c>
      <c r="K265" s="736" t="s">
        <v>8952</v>
      </c>
      <c r="L265" s="739" t="s">
        <v>7924</v>
      </c>
      <c r="M265" s="746">
        <v>14</v>
      </c>
      <c r="N265" s="746">
        <v>3</v>
      </c>
      <c r="O265" s="746">
        <v>1</v>
      </c>
      <c r="P265" s="746"/>
      <c r="Q265" s="746"/>
      <c r="R265" s="746">
        <v>1</v>
      </c>
      <c r="S265" s="746">
        <v>1</v>
      </c>
      <c r="T265" s="746">
        <v>1</v>
      </c>
      <c r="U265" s="746">
        <v>1</v>
      </c>
      <c r="V265" s="746"/>
      <c r="W265" s="746" t="s">
        <v>663</v>
      </c>
    </row>
    <row r="266" spans="2:23" ht="50.25" hidden="1" customHeight="1" x14ac:dyDescent="0.25">
      <c r="B266" s="602">
        <v>140</v>
      </c>
      <c r="C266" s="738" t="s">
        <v>2759</v>
      </c>
      <c r="D266" s="752" t="s">
        <v>7925</v>
      </c>
      <c r="E266" s="746" t="s">
        <v>269</v>
      </c>
      <c r="F266" s="605" t="s">
        <v>2624</v>
      </c>
      <c r="G266" s="746" t="s">
        <v>1105</v>
      </c>
      <c r="H266" s="605"/>
      <c r="I266" s="746" t="s">
        <v>813</v>
      </c>
      <c r="J266" s="746" t="s">
        <v>274</v>
      </c>
      <c r="K266" s="736" t="s">
        <v>8952</v>
      </c>
      <c r="L266" s="739" t="s">
        <v>7926</v>
      </c>
      <c r="M266" s="746">
        <v>14</v>
      </c>
      <c r="N266" s="746">
        <v>3</v>
      </c>
      <c r="O266" s="746">
        <v>1</v>
      </c>
      <c r="P266" s="746"/>
      <c r="Q266" s="746"/>
      <c r="R266" s="746">
        <v>1</v>
      </c>
      <c r="S266" s="746">
        <v>1</v>
      </c>
      <c r="T266" s="746">
        <v>1</v>
      </c>
      <c r="U266" s="746">
        <v>1</v>
      </c>
      <c r="V266" s="746"/>
      <c r="W266" s="746" t="s">
        <v>663</v>
      </c>
    </row>
    <row r="267" spans="2:23" ht="50.25" hidden="1" customHeight="1" x14ac:dyDescent="0.25">
      <c r="B267" s="1304">
        <v>141</v>
      </c>
      <c r="C267" s="1306" t="s">
        <v>2759</v>
      </c>
      <c r="D267" s="1317" t="s">
        <v>1789</v>
      </c>
      <c r="E267" s="1309" t="s">
        <v>165</v>
      </c>
      <c r="F267" s="605" t="s">
        <v>2150</v>
      </c>
      <c r="G267" s="746" t="s">
        <v>1104</v>
      </c>
      <c r="H267" s="71">
        <v>2.1750000000000002E-2</v>
      </c>
      <c r="I267" s="746"/>
      <c r="J267" s="1309" t="s">
        <v>214</v>
      </c>
      <c r="K267" s="1321" t="s">
        <v>8952</v>
      </c>
      <c r="L267" s="1311" t="s">
        <v>7927</v>
      </c>
      <c r="M267" s="746">
        <v>12</v>
      </c>
      <c r="N267" s="746">
        <v>4</v>
      </c>
      <c r="O267" s="746">
        <v>1</v>
      </c>
      <c r="P267" s="746"/>
      <c r="Q267" s="746">
        <v>1</v>
      </c>
      <c r="R267" s="746">
        <v>1</v>
      </c>
      <c r="S267" s="746">
        <v>1</v>
      </c>
      <c r="T267" s="746">
        <v>1</v>
      </c>
      <c r="U267" s="746">
        <v>1</v>
      </c>
      <c r="V267" s="746"/>
      <c r="W267" s="746" t="s">
        <v>1695</v>
      </c>
    </row>
    <row r="268" spans="2:23" ht="50.25" hidden="1" customHeight="1" x14ac:dyDescent="0.25">
      <c r="B268" s="1305"/>
      <c r="C268" s="1306"/>
      <c r="D268" s="1319"/>
      <c r="E268" s="1310"/>
      <c r="F268" s="697" t="s">
        <v>7928</v>
      </c>
      <c r="G268" s="685" t="s">
        <v>7644</v>
      </c>
      <c r="H268" s="605">
        <v>5.5824999999999996</v>
      </c>
      <c r="I268" s="746"/>
      <c r="J268" s="1310"/>
      <c r="K268" s="1322"/>
      <c r="L268" s="1311"/>
      <c r="M268" s="746"/>
      <c r="N268" s="746"/>
      <c r="O268" s="746"/>
      <c r="P268" s="746"/>
      <c r="Q268" s="746"/>
      <c r="R268" s="746"/>
      <c r="S268" s="746"/>
      <c r="T268" s="746"/>
      <c r="U268" s="746"/>
      <c r="V268" s="746"/>
      <c r="W268" s="746"/>
    </row>
    <row r="269" spans="2:23" ht="50.25" hidden="1" customHeight="1" x14ac:dyDescent="0.25">
      <c r="B269" s="1304">
        <v>142</v>
      </c>
      <c r="C269" s="1306" t="s">
        <v>2759</v>
      </c>
      <c r="D269" s="1317" t="s">
        <v>7929</v>
      </c>
      <c r="E269" s="1309" t="s">
        <v>226</v>
      </c>
      <c r="F269" s="605" t="s">
        <v>2191</v>
      </c>
      <c r="G269" s="746" t="s">
        <v>1103</v>
      </c>
      <c r="H269" s="71">
        <v>1.4500000000000001E-2</v>
      </c>
      <c r="I269" s="746" t="s">
        <v>813</v>
      </c>
      <c r="J269" s="746" t="s">
        <v>723</v>
      </c>
      <c r="K269" s="1321" t="s">
        <v>8952</v>
      </c>
      <c r="L269" s="1311" t="s">
        <v>7931</v>
      </c>
      <c r="M269" s="746" t="s">
        <v>665</v>
      </c>
      <c r="N269" s="746">
        <v>1</v>
      </c>
      <c r="O269" s="746">
        <v>1</v>
      </c>
      <c r="P269" s="746"/>
      <c r="Q269" s="746"/>
      <c r="R269" s="746">
        <v>1</v>
      </c>
      <c r="S269" s="746">
        <v>1</v>
      </c>
      <c r="T269" s="746">
        <v>1</v>
      </c>
      <c r="U269" s="746">
        <v>1</v>
      </c>
      <c r="V269" s="746"/>
      <c r="W269" s="746" t="s">
        <v>8</v>
      </c>
    </row>
    <row r="270" spans="2:23" ht="50.25" hidden="1" customHeight="1" x14ac:dyDescent="0.25">
      <c r="B270" s="1305"/>
      <c r="C270" s="1306"/>
      <c r="D270" s="1319"/>
      <c r="E270" s="1310"/>
      <c r="F270" s="697" t="s">
        <v>7930</v>
      </c>
      <c r="G270" s="685" t="s">
        <v>7644</v>
      </c>
      <c r="H270" s="605">
        <v>8.0655000000000001</v>
      </c>
      <c r="I270" s="746"/>
      <c r="J270" s="746"/>
      <c r="K270" s="1322"/>
      <c r="L270" s="1311"/>
      <c r="M270" s="746"/>
      <c r="N270" s="746"/>
      <c r="O270" s="746"/>
      <c r="P270" s="746"/>
      <c r="Q270" s="746"/>
      <c r="R270" s="746"/>
      <c r="S270" s="746"/>
      <c r="T270" s="746"/>
      <c r="U270" s="746"/>
      <c r="V270" s="746"/>
      <c r="W270" s="746"/>
    </row>
    <row r="271" spans="2:23" ht="50.25" hidden="1" customHeight="1" x14ac:dyDescent="0.25">
      <c r="B271" s="602">
        <v>143</v>
      </c>
      <c r="C271" s="738" t="s">
        <v>2759</v>
      </c>
      <c r="D271" s="752" t="s">
        <v>8264</v>
      </c>
      <c r="E271" s="746" t="s">
        <v>51</v>
      </c>
      <c r="F271" s="605" t="s">
        <v>2161</v>
      </c>
      <c r="G271" s="746" t="s">
        <v>1104</v>
      </c>
      <c r="H271" s="669">
        <v>215.35099</v>
      </c>
      <c r="I271" s="746"/>
      <c r="J271" s="746" t="s">
        <v>214</v>
      </c>
      <c r="K271" s="736" t="s">
        <v>8952</v>
      </c>
      <c r="L271" s="739" t="s">
        <v>7932</v>
      </c>
      <c r="M271" s="746">
        <v>12</v>
      </c>
      <c r="N271" s="746">
        <v>3</v>
      </c>
      <c r="O271" s="746">
        <v>2</v>
      </c>
      <c r="P271" s="746"/>
      <c r="Q271" s="746"/>
      <c r="R271" s="746">
        <v>1</v>
      </c>
      <c r="S271" s="746">
        <v>1</v>
      </c>
      <c r="T271" s="746">
        <v>1</v>
      </c>
      <c r="U271" s="746">
        <v>1</v>
      </c>
      <c r="V271" s="746"/>
      <c r="W271" s="746" t="s">
        <v>1695</v>
      </c>
    </row>
    <row r="272" spans="2:23" ht="50.25" hidden="1" customHeight="1" x14ac:dyDescent="0.25">
      <c r="B272" s="602">
        <v>144</v>
      </c>
      <c r="C272" s="738" t="s">
        <v>2759</v>
      </c>
      <c r="D272" s="752" t="s">
        <v>8265</v>
      </c>
      <c r="E272" s="746" t="s">
        <v>58</v>
      </c>
      <c r="F272" s="605" t="s">
        <v>2164</v>
      </c>
      <c r="G272" s="746" t="s">
        <v>1104</v>
      </c>
      <c r="H272" s="71">
        <v>100.7967</v>
      </c>
      <c r="I272" s="746"/>
      <c r="J272" s="746" t="s">
        <v>214</v>
      </c>
      <c r="K272" s="736" t="s">
        <v>8952</v>
      </c>
      <c r="L272" s="739" t="s">
        <v>7933</v>
      </c>
      <c r="M272" s="746">
        <v>12</v>
      </c>
      <c r="N272" s="746">
        <v>3</v>
      </c>
      <c r="O272" s="746">
        <v>2</v>
      </c>
      <c r="P272" s="746"/>
      <c r="Q272" s="746"/>
      <c r="R272" s="746">
        <v>1</v>
      </c>
      <c r="S272" s="746">
        <v>1</v>
      </c>
      <c r="T272" s="746">
        <v>1</v>
      </c>
      <c r="U272" s="746">
        <v>1</v>
      </c>
      <c r="V272" s="746"/>
      <c r="W272" s="746" t="s">
        <v>663</v>
      </c>
    </row>
    <row r="273" spans="2:24" ht="50.25" hidden="1" customHeight="1" x14ac:dyDescent="0.25">
      <c r="B273" s="602">
        <v>145</v>
      </c>
      <c r="C273" s="738" t="s">
        <v>2759</v>
      </c>
      <c r="D273" s="752" t="s">
        <v>8266</v>
      </c>
      <c r="E273" s="746" t="s">
        <v>56</v>
      </c>
      <c r="F273" s="605" t="s">
        <v>2163</v>
      </c>
      <c r="G273" s="746" t="s">
        <v>1104</v>
      </c>
      <c r="H273" s="71">
        <v>65.810060000000007</v>
      </c>
      <c r="I273" s="746"/>
      <c r="J273" s="746" t="s">
        <v>214</v>
      </c>
      <c r="K273" s="736" t="s">
        <v>8952</v>
      </c>
      <c r="L273" s="739" t="s">
        <v>7934</v>
      </c>
      <c r="M273" s="746">
        <v>12</v>
      </c>
      <c r="N273" s="746">
        <v>3</v>
      </c>
      <c r="O273" s="746">
        <v>2</v>
      </c>
      <c r="P273" s="746"/>
      <c r="Q273" s="746"/>
      <c r="R273" s="746">
        <v>1</v>
      </c>
      <c r="S273" s="746">
        <v>1</v>
      </c>
      <c r="T273" s="746">
        <v>1</v>
      </c>
      <c r="U273" s="746">
        <v>1</v>
      </c>
      <c r="V273" s="746"/>
      <c r="W273" s="746" t="s">
        <v>1695</v>
      </c>
    </row>
    <row r="274" spans="2:24" ht="50.25" hidden="1" customHeight="1" x14ac:dyDescent="0.25">
      <c r="B274" s="602">
        <v>146</v>
      </c>
      <c r="C274" s="738" t="s">
        <v>2759</v>
      </c>
      <c r="D274" s="752" t="s">
        <v>8267</v>
      </c>
      <c r="E274" s="746" t="s">
        <v>54</v>
      </c>
      <c r="F274" s="605" t="s">
        <v>2162</v>
      </c>
      <c r="G274" s="746" t="s">
        <v>1104</v>
      </c>
      <c r="H274" s="71">
        <v>96.76697999999999</v>
      </c>
      <c r="I274" s="746"/>
      <c r="J274" s="746" t="s">
        <v>214</v>
      </c>
      <c r="K274" s="736" t="s">
        <v>8952</v>
      </c>
      <c r="L274" s="739" t="s">
        <v>7935</v>
      </c>
      <c r="M274" s="746">
        <v>12</v>
      </c>
      <c r="N274" s="746">
        <v>3</v>
      </c>
      <c r="O274" s="746">
        <v>3</v>
      </c>
      <c r="P274" s="746"/>
      <c r="Q274" s="746"/>
      <c r="R274" s="746">
        <v>1</v>
      </c>
      <c r="S274" s="746">
        <v>1</v>
      </c>
      <c r="T274" s="746">
        <v>1</v>
      </c>
      <c r="U274" s="746">
        <v>1</v>
      </c>
      <c r="V274" s="746"/>
      <c r="W274" s="746" t="s">
        <v>1695</v>
      </c>
      <c r="X274" s="679" t="s">
        <v>1701</v>
      </c>
    </row>
    <row r="275" spans="2:24" ht="50.25" hidden="1" customHeight="1" x14ac:dyDescent="0.25">
      <c r="B275" s="602">
        <v>147</v>
      </c>
      <c r="C275" s="738" t="s">
        <v>2759</v>
      </c>
      <c r="D275" s="717" t="s">
        <v>8268</v>
      </c>
      <c r="E275" s="746" t="s">
        <v>725</v>
      </c>
      <c r="F275" s="605" t="s">
        <v>2625</v>
      </c>
      <c r="G275" s="746" t="s">
        <v>1105</v>
      </c>
      <c r="H275" s="605"/>
      <c r="I275" s="746" t="s">
        <v>813</v>
      </c>
      <c r="J275" s="746" t="s">
        <v>723</v>
      </c>
      <c r="K275" s="736" t="s">
        <v>8952</v>
      </c>
      <c r="L275" s="739" t="s">
        <v>7936</v>
      </c>
      <c r="M275" s="746" t="s">
        <v>665</v>
      </c>
      <c r="N275" s="746">
        <v>2</v>
      </c>
      <c r="O275" s="746">
        <v>0</v>
      </c>
      <c r="P275" s="746"/>
      <c r="Q275" s="746"/>
      <c r="R275" s="746">
        <v>1</v>
      </c>
      <c r="S275" s="746">
        <v>1</v>
      </c>
      <c r="T275" s="746">
        <v>1</v>
      </c>
      <c r="U275" s="746">
        <v>1</v>
      </c>
      <c r="V275" s="746"/>
      <c r="W275" s="746" t="s">
        <v>8</v>
      </c>
    </row>
    <row r="276" spans="2:24" ht="50.25" hidden="1" customHeight="1" x14ac:dyDescent="0.25">
      <c r="B276" s="1304">
        <v>148</v>
      </c>
      <c r="C276" s="1306" t="s">
        <v>2759</v>
      </c>
      <c r="D276" s="1342" t="s">
        <v>7938</v>
      </c>
      <c r="E276" s="1331" t="s">
        <v>131</v>
      </c>
      <c r="F276" s="688" t="s">
        <v>7945</v>
      </c>
      <c r="G276" s="746" t="s">
        <v>1105</v>
      </c>
      <c r="H276" s="737">
        <v>215.25</v>
      </c>
      <c r="I276" s="1309" t="s">
        <v>813</v>
      </c>
      <c r="J276" s="1331" t="s">
        <v>723</v>
      </c>
      <c r="K276" s="1331" t="s">
        <v>8952</v>
      </c>
      <c r="L276" s="1311" t="s">
        <v>7937</v>
      </c>
      <c r="M276" s="746" t="s">
        <v>665</v>
      </c>
      <c r="N276" s="746">
        <v>2</v>
      </c>
      <c r="O276" s="746">
        <v>1</v>
      </c>
      <c r="P276" s="746"/>
      <c r="Q276" s="746"/>
      <c r="R276" s="746">
        <v>1</v>
      </c>
      <c r="S276" s="746">
        <v>1</v>
      </c>
      <c r="T276" s="746">
        <v>1</v>
      </c>
      <c r="U276" s="746">
        <v>1</v>
      </c>
      <c r="V276" s="746"/>
      <c r="W276" s="746" t="s">
        <v>8</v>
      </c>
      <c r="X276" s="679" t="s">
        <v>1702</v>
      </c>
    </row>
    <row r="277" spans="2:24" ht="50.25" hidden="1" customHeight="1" x14ac:dyDescent="0.25">
      <c r="B277" s="1305"/>
      <c r="C277" s="1306"/>
      <c r="D277" s="1343"/>
      <c r="E277" s="1332"/>
      <c r="F277" s="601" t="s">
        <v>6475</v>
      </c>
      <c r="G277" s="657" t="s">
        <v>7644</v>
      </c>
      <c r="H277" s="605"/>
      <c r="I277" s="1310"/>
      <c r="J277" s="1332"/>
      <c r="K277" s="1332"/>
      <c r="L277" s="1311"/>
      <c r="M277" s="746"/>
      <c r="N277" s="746"/>
      <c r="O277" s="746"/>
      <c r="P277" s="746"/>
      <c r="Q277" s="746"/>
      <c r="R277" s="746"/>
      <c r="S277" s="746"/>
      <c r="T277" s="746"/>
      <c r="U277" s="746"/>
      <c r="V277" s="746"/>
      <c r="W277" s="746"/>
      <c r="X277" s="679"/>
    </row>
    <row r="278" spans="2:24" ht="50.25" hidden="1" customHeight="1" x14ac:dyDescent="0.25">
      <c r="B278" s="1304">
        <v>149</v>
      </c>
      <c r="C278" s="1306" t="s">
        <v>2759</v>
      </c>
      <c r="D278" s="1351" t="s">
        <v>7951</v>
      </c>
      <c r="E278" s="1331" t="s">
        <v>152</v>
      </c>
      <c r="F278" s="688" t="s">
        <v>7946</v>
      </c>
      <c r="G278" s="746" t="s">
        <v>1105</v>
      </c>
      <c r="H278" s="737">
        <v>74.36</v>
      </c>
      <c r="I278" s="1309" t="s">
        <v>813</v>
      </c>
      <c r="J278" s="1331" t="s">
        <v>274</v>
      </c>
      <c r="K278" s="1331" t="s">
        <v>8952</v>
      </c>
      <c r="L278" s="737"/>
      <c r="M278" s="746"/>
      <c r="N278" s="746">
        <v>2</v>
      </c>
      <c r="O278" s="746">
        <v>1</v>
      </c>
      <c r="P278" s="746"/>
      <c r="Q278" s="746"/>
      <c r="R278" s="746">
        <v>1</v>
      </c>
      <c r="S278" s="746">
        <v>1</v>
      </c>
      <c r="T278" s="746">
        <v>1</v>
      </c>
      <c r="U278" s="746">
        <v>1</v>
      </c>
      <c r="V278" s="746"/>
      <c r="W278" s="746" t="s">
        <v>663</v>
      </c>
      <c r="X278" s="471" t="s">
        <v>1724</v>
      </c>
    </row>
    <row r="279" spans="2:24" ht="50.25" hidden="1" customHeight="1" x14ac:dyDescent="0.25">
      <c r="B279" s="1305"/>
      <c r="C279" s="1306"/>
      <c r="D279" s="1352"/>
      <c r="E279" s="1332"/>
      <c r="F279" s="601" t="s">
        <v>6476</v>
      </c>
      <c r="G279" s="657" t="s">
        <v>7644</v>
      </c>
      <c r="H279" s="605">
        <v>0.99324999999999997</v>
      </c>
      <c r="I279" s="1310"/>
      <c r="J279" s="1332"/>
      <c r="K279" s="1332"/>
      <c r="L279" s="737"/>
      <c r="M279" s="746"/>
      <c r="N279" s="746"/>
      <c r="O279" s="746"/>
      <c r="P279" s="746"/>
      <c r="Q279" s="746"/>
      <c r="R279" s="746"/>
      <c r="S279" s="746"/>
      <c r="T279" s="746"/>
      <c r="U279" s="746"/>
      <c r="V279" s="746"/>
      <c r="W279" s="746"/>
      <c r="X279" s="660"/>
    </row>
    <row r="280" spans="2:24" ht="50.25" hidden="1" customHeight="1" x14ac:dyDescent="0.25">
      <c r="B280" s="1304">
        <v>150</v>
      </c>
      <c r="C280" s="1306" t="s">
        <v>2759</v>
      </c>
      <c r="D280" s="1342" t="s">
        <v>7952</v>
      </c>
      <c r="E280" s="1331" t="s">
        <v>137</v>
      </c>
      <c r="F280" s="688" t="s">
        <v>7947</v>
      </c>
      <c r="G280" s="746" t="s">
        <v>1105</v>
      </c>
      <c r="H280" s="737">
        <v>115.07</v>
      </c>
      <c r="I280" s="1309" t="s">
        <v>813</v>
      </c>
      <c r="J280" s="1331" t="s">
        <v>214</v>
      </c>
      <c r="K280" s="1331" t="s">
        <v>8952</v>
      </c>
      <c r="L280" s="1311" t="s">
        <v>7953</v>
      </c>
      <c r="M280" s="746"/>
      <c r="N280" s="746">
        <v>2</v>
      </c>
      <c r="O280" s="746">
        <v>1</v>
      </c>
      <c r="P280" s="746"/>
      <c r="Q280" s="746"/>
      <c r="R280" s="746">
        <v>1</v>
      </c>
      <c r="S280" s="746">
        <v>0</v>
      </c>
      <c r="T280" s="746">
        <v>1</v>
      </c>
      <c r="U280" s="746">
        <v>1</v>
      </c>
      <c r="V280" s="746"/>
      <c r="W280" s="746" t="s">
        <v>668</v>
      </c>
    </row>
    <row r="281" spans="2:24" ht="50.25" hidden="1" customHeight="1" x14ac:dyDescent="0.25">
      <c r="B281" s="1305"/>
      <c r="C281" s="1306"/>
      <c r="D281" s="1343"/>
      <c r="E281" s="1332"/>
      <c r="F281" s="601" t="s">
        <v>6471</v>
      </c>
      <c r="G281" s="657" t="s">
        <v>7644</v>
      </c>
      <c r="H281" s="605"/>
      <c r="I281" s="1310"/>
      <c r="J281" s="1332"/>
      <c r="K281" s="1332"/>
      <c r="L281" s="1311"/>
      <c r="M281" s="746"/>
      <c r="N281" s="746"/>
      <c r="O281" s="746"/>
      <c r="P281" s="746"/>
      <c r="Q281" s="746"/>
      <c r="R281" s="746"/>
      <c r="S281" s="746"/>
      <c r="T281" s="746"/>
      <c r="U281" s="746"/>
      <c r="V281" s="746"/>
      <c r="W281" s="746"/>
    </row>
    <row r="282" spans="2:24" ht="50.25" hidden="1" customHeight="1" x14ac:dyDescent="0.25">
      <c r="B282" s="602">
        <v>151</v>
      </c>
      <c r="C282" s="738" t="s">
        <v>2759</v>
      </c>
      <c r="D282" s="752" t="s">
        <v>7954</v>
      </c>
      <c r="E282" s="746" t="s">
        <v>160</v>
      </c>
      <c r="F282" s="605" t="s">
        <v>2184</v>
      </c>
      <c r="G282" s="746" t="s">
        <v>1104</v>
      </c>
      <c r="H282" s="605">
        <v>39.745939999999997</v>
      </c>
      <c r="I282" s="746"/>
      <c r="J282" s="746" t="s">
        <v>214</v>
      </c>
      <c r="K282" s="736" t="s">
        <v>8952</v>
      </c>
      <c r="L282" s="739" t="s">
        <v>7955</v>
      </c>
      <c r="M282" s="746" t="s">
        <v>659</v>
      </c>
      <c r="N282" s="746">
        <v>4</v>
      </c>
      <c r="O282" s="746">
        <v>1</v>
      </c>
      <c r="P282" s="746"/>
      <c r="Q282" s="746"/>
      <c r="R282" s="746">
        <v>1</v>
      </c>
      <c r="S282" s="746">
        <v>1</v>
      </c>
      <c r="T282" s="746">
        <v>1</v>
      </c>
      <c r="U282" s="746">
        <v>1</v>
      </c>
      <c r="V282" s="746"/>
      <c r="W282" s="746" t="s">
        <v>1695</v>
      </c>
    </row>
    <row r="283" spans="2:24" ht="50.25" hidden="1" customHeight="1" x14ac:dyDescent="0.25">
      <c r="B283" s="602">
        <v>152</v>
      </c>
      <c r="C283" s="738" t="s">
        <v>2759</v>
      </c>
      <c r="D283" s="752" t="s">
        <v>7956</v>
      </c>
      <c r="E283" s="746" t="s">
        <v>42</v>
      </c>
      <c r="F283" s="605" t="s">
        <v>2241</v>
      </c>
      <c r="G283" s="746" t="s">
        <v>1104</v>
      </c>
      <c r="H283" s="605"/>
      <c r="I283" s="746" t="s">
        <v>813</v>
      </c>
      <c r="J283" s="746" t="s">
        <v>280</v>
      </c>
      <c r="K283" s="736" t="s">
        <v>8952</v>
      </c>
      <c r="L283" s="739" t="s">
        <v>7957</v>
      </c>
      <c r="M283" s="746">
        <v>12</v>
      </c>
      <c r="N283" s="746">
        <v>4</v>
      </c>
      <c r="O283" s="746">
        <v>2</v>
      </c>
      <c r="P283" s="746"/>
      <c r="Q283" s="746">
        <v>1</v>
      </c>
      <c r="R283" s="746">
        <v>1</v>
      </c>
      <c r="S283" s="746">
        <v>1</v>
      </c>
      <c r="T283" s="746">
        <v>1</v>
      </c>
      <c r="U283" s="746">
        <v>1</v>
      </c>
      <c r="V283" s="746"/>
      <c r="W283" s="746" t="s">
        <v>663</v>
      </c>
    </row>
    <row r="284" spans="2:24" ht="50.25" hidden="1" customHeight="1" x14ac:dyDescent="0.25">
      <c r="B284" s="602">
        <v>153</v>
      </c>
      <c r="C284" s="738" t="s">
        <v>2759</v>
      </c>
      <c r="D284" s="752" t="s">
        <v>7958</v>
      </c>
      <c r="E284" s="746" t="s">
        <v>188</v>
      </c>
      <c r="F284" s="605" t="s">
        <v>2202</v>
      </c>
      <c r="G284" s="746" t="s">
        <v>1104</v>
      </c>
      <c r="H284" s="71">
        <v>148.68</v>
      </c>
      <c r="I284" s="746"/>
      <c r="J284" s="746" t="s">
        <v>214</v>
      </c>
      <c r="K284" s="736" t="s">
        <v>8952</v>
      </c>
      <c r="L284" s="739" t="s">
        <v>7959</v>
      </c>
      <c r="M284" s="746"/>
      <c r="N284" s="746">
        <v>4</v>
      </c>
      <c r="O284" s="746">
        <v>2</v>
      </c>
      <c r="P284" s="746"/>
      <c r="Q284" s="746"/>
      <c r="R284" s="746">
        <v>1</v>
      </c>
      <c r="S284" s="746">
        <v>1</v>
      </c>
      <c r="T284" s="746">
        <v>1</v>
      </c>
      <c r="U284" s="746">
        <v>1</v>
      </c>
      <c r="V284" s="746"/>
      <c r="W284" s="746" t="s">
        <v>1695</v>
      </c>
    </row>
    <row r="285" spans="2:24" ht="50.25" hidden="1" customHeight="1" x14ac:dyDescent="0.25">
      <c r="B285" s="1304">
        <v>154</v>
      </c>
      <c r="C285" s="1306" t="s">
        <v>2759</v>
      </c>
      <c r="D285" s="1317" t="s">
        <v>7960</v>
      </c>
      <c r="E285" s="1309" t="s">
        <v>211</v>
      </c>
      <c r="F285" s="605" t="s">
        <v>6400</v>
      </c>
      <c r="G285" s="746" t="s">
        <v>1104</v>
      </c>
      <c r="H285" s="669">
        <v>56.33175</v>
      </c>
      <c r="I285" s="1309"/>
      <c r="J285" s="1309" t="s">
        <v>214</v>
      </c>
      <c r="K285" s="1321" t="s">
        <v>8952</v>
      </c>
      <c r="L285" s="746"/>
      <c r="M285" s="746" t="s">
        <v>659</v>
      </c>
      <c r="N285" s="746">
        <v>3</v>
      </c>
      <c r="O285" s="746">
        <v>1</v>
      </c>
      <c r="P285" s="746"/>
      <c r="Q285" s="746"/>
      <c r="R285" s="746">
        <v>1</v>
      </c>
      <c r="S285" s="746">
        <v>1</v>
      </c>
      <c r="T285" s="746">
        <v>1</v>
      </c>
      <c r="U285" s="746">
        <v>1</v>
      </c>
      <c r="V285" s="746"/>
      <c r="W285" s="746" t="s">
        <v>1695</v>
      </c>
    </row>
    <row r="286" spans="2:24" ht="50.25" hidden="1" customHeight="1" x14ac:dyDescent="0.25">
      <c r="B286" s="1316"/>
      <c r="C286" s="1306"/>
      <c r="D286" s="1318"/>
      <c r="E286" s="1320"/>
      <c r="F286" s="601" t="s">
        <v>6443</v>
      </c>
      <c r="G286" s="654" t="s">
        <v>7646</v>
      </c>
      <c r="H286" s="605">
        <v>0.36975000000000002</v>
      </c>
      <c r="I286" s="1320"/>
      <c r="J286" s="1320"/>
      <c r="K286" s="1326"/>
      <c r="L286" s="746"/>
      <c r="M286" s="746"/>
      <c r="N286" s="746"/>
      <c r="O286" s="746"/>
      <c r="P286" s="746"/>
      <c r="Q286" s="746"/>
      <c r="R286" s="746"/>
      <c r="S286" s="746"/>
      <c r="T286" s="746"/>
      <c r="U286" s="746"/>
      <c r="V286" s="746"/>
      <c r="W286" s="746"/>
    </row>
    <row r="287" spans="2:24" ht="50.25" hidden="1" customHeight="1" x14ac:dyDescent="0.25">
      <c r="B287" s="1305"/>
      <c r="C287" s="1306"/>
      <c r="D287" s="1319"/>
      <c r="E287" s="1310"/>
      <c r="F287" s="601" t="s">
        <v>2488</v>
      </c>
      <c r="G287" s="657" t="s">
        <v>7644</v>
      </c>
      <c r="H287" s="605">
        <v>4.6185</v>
      </c>
      <c r="I287" s="1310"/>
      <c r="J287" s="1310"/>
      <c r="K287" s="1322"/>
      <c r="L287" s="746"/>
      <c r="M287" s="746"/>
      <c r="N287" s="746"/>
      <c r="O287" s="746"/>
      <c r="P287" s="746"/>
      <c r="Q287" s="746"/>
      <c r="R287" s="746"/>
      <c r="S287" s="746"/>
      <c r="T287" s="746"/>
      <c r="U287" s="746"/>
      <c r="V287" s="746"/>
      <c r="W287" s="746"/>
    </row>
    <row r="288" spans="2:24" ht="50.25" hidden="1" customHeight="1" x14ac:dyDescent="0.25">
      <c r="B288" s="602">
        <v>155</v>
      </c>
      <c r="C288" s="738" t="s">
        <v>2759</v>
      </c>
      <c r="D288" s="752" t="s">
        <v>7961</v>
      </c>
      <c r="E288" s="746" t="s">
        <v>728</v>
      </c>
      <c r="F288" s="605" t="s">
        <v>2629</v>
      </c>
      <c r="G288" s="746" t="s">
        <v>1105</v>
      </c>
      <c r="H288" s="605"/>
      <c r="I288" s="746" t="s">
        <v>813</v>
      </c>
      <c r="J288" s="746" t="s">
        <v>723</v>
      </c>
      <c r="K288" s="736" t="s">
        <v>8952</v>
      </c>
      <c r="L288" s="739" t="s">
        <v>7962</v>
      </c>
      <c r="M288" s="746" t="s">
        <v>665</v>
      </c>
      <c r="N288" s="746">
        <v>2</v>
      </c>
      <c r="O288" s="746">
        <v>0</v>
      </c>
      <c r="P288" s="746"/>
      <c r="Q288" s="746"/>
      <c r="R288" s="746">
        <v>1</v>
      </c>
      <c r="S288" s="746">
        <v>1</v>
      </c>
      <c r="T288" s="746">
        <v>1</v>
      </c>
      <c r="U288" s="746">
        <v>1</v>
      </c>
      <c r="V288" s="746"/>
      <c r="W288" s="746" t="s">
        <v>8</v>
      </c>
    </row>
    <row r="289" spans="2:24" ht="50.25" hidden="1" customHeight="1" x14ac:dyDescent="0.25">
      <c r="B289" s="602">
        <v>156</v>
      </c>
      <c r="C289" s="738" t="s">
        <v>2759</v>
      </c>
      <c r="D289" s="752" t="s">
        <v>7963</v>
      </c>
      <c r="E289" s="746" t="s">
        <v>236</v>
      </c>
      <c r="F289" s="605" t="s">
        <v>2178</v>
      </c>
      <c r="G289" s="746" t="s">
        <v>1104</v>
      </c>
      <c r="H289" s="605"/>
      <c r="I289" s="746" t="s">
        <v>813</v>
      </c>
      <c r="J289" s="746" t="s">
        <v>214</v>
      </c>
      <c r="K289" s="736" t="s">
        <v>8952</v>
      </c>
      <c r="L289" s="739" t="s">
        <v>7964</v>
      </c>
      <c r="M289" s="746">
        <v>8</v>
      </c>
      <c r="N289" s="746">
        <v>1</v>
      </c>
      <c r="O289" s="746">
        <v>2</v>
      </c>
      <c r="P289" s="746"/>
      <c r="Q289" s="746"/>
      <c r="R289" s="746">
        <v>1</v>
      </c>
      <c r="S289" s="746">
        <v>1</v>
      </c>
      <c r="T289" s="746">
        <v>1</v>
      </c>
      <c r="U289" s="746">
        <v>1</v>
      </c>
      <c r="V289" s="746"/>
      <c r="W289" s="746" t="s">
        <v>1695</v>
      </c>
    </row>
    <row r="290" spans="2:24" ht="50.25" hidden="1" customHeight="1" x14ac:dyDescent="0.25">
      <c r="B290" s="602">
        <v>157</v>
      </c>
      <c r="C290" s="738" t="s">
        <v>2759</v>
      </c>
      <c r="D290" s="752" t="s">
        <v>7965</v>
      </c>
      <c r="E290" s="737" t="s">
        <v>486</v>
      </c>
      <c r="F290" s="605" t="s">
        <v>2177</v>
      </c>
      <c r="G290" s="746" t="s">
        <v>1104</v>
      </c>
      <c r="H290" s="71">
        <v>115.3395</v>
      </c>
      <c r="I290" s="746"/>
      <c r="J290" s="737" t="s">
        <v>214</v>
      </c>
      <c r="K290" s="737" t="s">
        <v>8952</v>
      </c>
      <c r="L290" s="739" t="s">
        <v>7966</v>
      </c>
      <c r="M290" s="746">
        <v>33</v>
      </c>
      <c r="N290" s="746">
        <v>2</v>
      </c>
      <c r="O290" s="746">
        <v>2</v>
      </c>
      <c r="P290" s="746"/>
      <c r="Q290" s="746"/>
      <c r="R290" s="746">
        <v>1</v>
      </c>
      <c r="S290" s="746">
        <v>1</v>
      </c>
      <c r="T290" s="746">
        <v>1</v>
      </c>
      <c r="U290" s="746">
        <v>1</v>
      </c>
      <c r="V290" s="746"/>
      <c r="W290" s="746" t="s">
        <v>663</v>
      </c>
    </row>
    <row r="291" spans="2:24" ht="50.25" hidden="1" customHeight="1" x14ac:dyDescent="0.25">
      <c r="B291" s="602">
        <v>158</v>
      </c>
      <c r="C291" s="738" t="s">
        <v>2759</v>
      </c>
      <c r="D291" s="752" t="s">
        <v>7967</v>
      </c>
      <c r="E291" s="746" t="s">
        <v>234</v>
      </c>
      <c r="F291" s="605" t="s">
        <v>2179</v>
      </c>
      <c r="G291" s="746" t="s">
        <v>1103</v>
      </c>
      <c r="H291" s="71">
        <v>2.1750000000000002E-2</v>
      </c>
      <c r="I291" s="746" t="s">
        <v>813</v>
      </c>
      <c r="J291" s="746" t="s">
        <v>274</v>
      </c>
      <c r="K291" s="736" t="s">
        <v>8952</v>
      </c>
      <c r="L291" s="739" t="s">
        <v>7968</v>
      </c>
      <c r="M291" s="746">
        <v>12</v>
      </c>
      <c r="N291" s="746">
        <v>2</v>
      </c>
      <c r="O291" s="746">
        <v>2</v>
      </c>
      <c r="P291" s="746"/>
      <c r="Q291" s="746"/>
      <c r="R291" s="746">
        <v>1</v>
      </c>
      <c r="S291" s="746">
        <v>1</v>
      </c>
      <c r="T291" s="746">
        <v>1</v>
      </c>
      <c r="U291" s="746">
        <v>1</v>
      </c>
      <c r="V291" s="746"/>
      <c r="W291" s="746" t="s">
        <v>1695</v>
      </c>
    </row>
    <row r="292" spans="2:24" ht="50.25" hidden="1" customHeight="1" x14ac:dyDescent="0.25">
      <c r="B292" s="1304">
        <v>159</v>
      </c>
      <c r="C292" s="1306" t="s">
        <v>2759</v>
      </c>
      <c r="D292" s="1317" t="s">
        <v>7969</v>
      </c>
      <c r="E292" s="1309" t="s">
        <v>176</v>
      </c>
      <c r="F292" s="605" t="s">
        <v>2173</v>
      </c>
      <c r="G292" s="746" t="s">
        <v>1104</v>
      </c>
      <c r="H292" s="71">
        <v>2.9000000000000001E-2</v>
      </c>
      <c r="I292" s="1309"/>
      <c r="J292" s="1309" t="s">
        <v>214</v>
      </c>
      <c r="K292" s="1321" t="s">
        <v>8952</v>
      </c>
      <c r="L292" s="1311" t="s">
        <v>4846</v>
      </c>
      <c r="M292" s="746"/>
      <c r="N292" s="746">
        <v>4</v>
      </c>
      <c r="O292" s="746">
        <v>1</v>
      </c>
      <c r="P292" s="746"/>
      <c r="Q292" s="746"/>
      <c r="R292" s="746">
        <v>1</v>
      </c>
      <c r="S292" s="746">
        <v>0</v>
      </c>
      <c r="T292" s="746">
        <v>1</v>
      </c>
      <c r="U292" s="746">
        <v>1</v>
      </c>
      <c r="V292" s="746"/>
      <c r="W292" s="746" t="s">
        <v>663</v>
      </c>
    </row>
    <row r="293" spans="2:24" ht="50.25" hidden="1" customHeight="1" x14ac:dyDescent="0.25">
      <c r="B293" s="1316"/>
      <c r="C293" s="1306"/>
      <c r="D293" s="1318"/>
      <c r="E293" s="1320"/>
      <c r="F293" s="601" t="s">
        <v>6502</v>
      </c>
      <c r="G293" s="657" t="s">
        <v>3400</v>
      </c>
      <c r="H293" s="605">
        <v>4.4301700000000004</v>
      </c>
      <c r="I293" s="1320"/>
      <c r="J293" s="1320"/>
      <c r="K293" s="1326"/>
      <c r="L293" s="1311"/>
      <c r="M293" s="746"/>
      <c r="N293" s="746"/>
      <c r="O293" s="746"/>
      <c r="P293" s="746"/>
      <c r="Q293" s="746"/>
      <c r="R293" s="746"/>
      <c r="S293" s="746"/>
      <c r="T293" s="746"/>
      <c r="U293" s="746"/>
      <c r="V293" s="746"/>
      <c r="W293" s="746"/>
    </row>
    <row r="294" spans="2:24" ht="50.25" hidden="1" customHeight="1" x14ac:dyDescent="0.25">
      <c r="B294" s="1305"/>
      <c r="C294" s="1306"/>
      <c r="D294" s="1319"/>
      <c r="E294" s="1310"/>
      <c r="F294" s="601" t="s">
        <v>2489</v>
      </c>
      <c r="G294" s="657" t="s">
        <v>7644</v>
      </c>
      <c r="H294" s="605">
        <v>8.8550000000000004</v>
      </c>
      <c r="I294" s="1310"/>
      <c r="J294" s="1310"/>
      <c r="K294" s="1322"/>
      <c r="L294" s="1311"/>
      <c r="M294" s="746"/>
      <c r="N294" s="746"/>
      <c r="O294" s="746"/>
      <c r="P294" s="746"/>
      <c r="Q294" s="746"/>
      <c r="R294" s="746"/>
      <c r="S294" s="746"/>
      <c r="T294" s="746"/>
      <c r="U294" s="746"/>
      <c r="V294" s="746"/>
      <c r="W294" s="746"/>
    </row>
    <row r="295" spans="2:24" ht="50.25" hidden="1" customHeight="1" x14ac:dyDescent="0.25">
      <c r="B295" s="1304">
        <v>160</v>
      </c>
      <c r="C295" s="1306" t="s">
        <v>2759</v>
      </c>
      <c r="D295" s="1317" t="s">
        <v>4378</v>
      </c>
      <c r="E295" s="1309" t="s">
        <v>200</v>
      </c>
      <c r="F295" s="605" t="s">
        <v>2198</v>
      </c>
      <c r="G295" s="746" t="s">
        <v>1104</v>
      </c>
      <c r="H295" s="71">
        <v>2.9000000000000001E-2</v>
      </c>
      <c r="I295" s="1309" t="s">
        <v>813</v>
      </c>
      <c r="J295" s="1309" t="s">
        <v>214</v>
      </c>
      <c r="K295" s="1321" t="s">
        <v>8952</v>
      </c>
      <c r="L295" s="1311" t="s">
        <v>4379</v>
      </c>
      <c r="M295" s="746"/>
      <c r="N295" s="746">
        <v>5</v>
      </c>
      <c r="O295" s="746">
        <v>1</v>
      </c>
      <c r="P295" s="746"/>
      <c r="Q295" s="746">
        <v>1</v>
      </c>
      <c r="R295" s="746">
        <v>1</v>
      </c>
      <c r="S295" s="746">
        <v>1</v>
      </c>
      <c r="T295" s="746">
        <v>1</v>
      </c>
      <c r="U295" s="746">
        <v>1</v>
      </c>
      <c r="V295" s="746"/>
      <c r="W295" s="746" t="s">
        <v>1695</v>
      </c>
      <c r="X295" s="474" t="s">
        <v>1697</v>
      </c>
    </row>
    <row r="296" spans="2:24" ht="50.25" hidden="1" customHeight="1" x14ac:dyDescent="0.25">
      <c r="B296" s="1316"/>
      <c r="C296" s="1306"/>
      <c r="D296" s="1318"/>
      <c r="E296" s="1320"/>
      <c r="F296" s="601" t="s">
        <v>6498</v>
      </c>
      <c r="G296" s="657" t="s">
        <v>3400</v>
      </c>
      <c r="H296" s="605">
        <v>7.03</v>
      </c>
      <c r="I296" s="1320"/>
      <c r="J296" s="1320"/>
      <c r="K296" s="1326"/>
      <c r="L296" s="1311"/>
      <c r="M296" s="746"/>
      <c r="N296" s="746"/>
      <c r="O296" s="746"/>
      <c r="P296" s="746"/>
      <c r="Q296" s="746"/>
      <c r="R296" s="746"/>
      <c r="S296" s="746"/>
      <c r="T296" s="746"/>
      <c r="U296" s="746"/>
      <c r="V296" s="746"/>
      <c r="W296" s="746"/>
      <c r="X296" s="492"/>
    </row>
    <row r="297" spans="2:24" ht="50.25" hidden="1" customHeight="1" x14ac:dyDescent="0.25">
      <c r="B297" s="1305"/>
      <c r="C297" s="1306"/>
      <c r="D297" s="1319"/>
      <c r="E297" s="1310"/>
      <c r="F297" s="601" t="s">
        <v>2490</v>
      </c>
      <c r="G297" s="657" t="s">
        <v>7644</v>
      </c>
      <c r="H297" s="605">
        <v>0.51</v>
      </c>
      <c r="I297" s="1310"/>
      <c r="J297" s="1310"/>
      <c r="K297" s="1322"/>
      <c r="L297" s="1311"/>
      <c r="M297" s="746"/>
      <c r="N297" s="746"/>
      <c r="O297" s="746"/>
      <c r="P297" s="746"/>
      <c r="Q297" s="746"/>
      <c r="R297" s="746"/>
      <c r="S297" s="746"/>
      <c r="T297" s="746"/>
      <c r="U297" s="746"/>
      <c r="V297" s="746"/>
      <c r="W297" s="746"/>
      <c r="X297" s="492"/>
    </row>
    <row r="298" spans="2:24" ht="50.25" hidden="1" customHeight="1" x14ac:dyDescent="0.25">
      <c r="B298" s="1304">
        <v>161</v>
      </c>
      <c r="C298" s="1306" t="s">
        <v>2759</v>
      </c>
      <c r="D298" s="1317" t="s">
        <v>7970</v>
      </c>
      <c r="E298" s="1309" t="s">
        <v>48</v>
      </c>
      <c r="F298" s="605" t="s">
        <v>2240</v>
      </c>
      <c r="G298" s="746" t="s">
        <v>1104</v>
      </c>
      <c r="H298" s="605"/>
      <c r="I298" s="1309" t="s">
        <v>813</v>
      </c>
      <c r="J298" s="1309" t="s">
        <v>280</v>
      </c>
      <c r="K298" s="1321" t="s">
        <v>8952</v>
      </c>
      <c r="L298" s="1311" t="s">
        <v>7971</v>
      </c>
      <c r="M298" s="746">
        <v>17</v>
      </c>
      <c r="N298" s="746">
        <v>5</v>
      </c>
      <c r="O298" s="746">
        <v>2</v>
      </c>
      <c r="P298" s="746"/>
      <c r="Q298" s="746"/>
      <c r="R298" s="746">
        <v>1</v>
      </c>
      <c r="S298" s="746">
        <v>1</v>
      </c>
      <c r="T298" s="746">
        <v>1</v>
      </c>
      <c r="U298" s="746">
        <v>1</v>
      </c>
      <c r="V298" s="746"/>
      <c r="W298" s="746" t="s">
        <v>1695</v>
      </c>
    </row>
    <row r="299" spans="2:24" ht="50.25" hidden="1" customHeight="1" x14ac:dyDescent="0.25">
      <c r="B299" s="1316"/>
      <c r="C299" s="1306"/>
      <c r="D299" s="1318"/>
      <c r="E299" s="1320"/>
      <c r="F299" s="638" t="s">
        <v>6449</v>
      </c>
      <c r="G299" s="654" t="s">
        <v>7646</v>
      </c>
      <c r="H299" s="605">
        <v>2.3199999999999998</v>
      </c>
      <c r="I299" s="1320"/>
      <c r="J299" s="1320"/>
      <c r="K299" s="1326"/>
      <c r="L299" s="1311"/>
      <c r="M299" s="746"/>
      <c r="N299" s="746"/>
      <c r="O299" s="746"/>
      <c r="P299" s="746"/>
      <c r="Q299" s="746"/>
      <c r="R299" s="746"/>
      <c r="S299" s="746"/>
      <c r="T299" s="746"/>
      <c r="U299" s="746"/>
      <c r="V299" s="746"/>
      <c r="W299" s="746"/>
    </row>
    <row r="300" spans="2:24" ht="50.25" hidden="1" customHeight="1" x14ac:dyDescent="0.25">
      <c r="B300" s="1305"/>
      <c r="C300" s="1306"/>
      <c r="D300" s="1319"/>
      <c r="E300" s="1310"/>
      <c r="F300" s="601" t="s">
        <v>2243</v>
      </c>
      <c r="G300" s="657" t="s">
        <v>7644</v>
      </c>
      <c r="H300" s="605">
        <v>5.4226999999999999</v>
      </c>
      <c r="I300" s="1310"/>
      <c r="J300" s="1310"/>
      <c r="K300" s="1322"/>
      <c r="L300" s="1311"/>
      <c r="M300" s="746"/>
      <c r="N300" s="746"/>
      <c r="O300" s="746"/>
      <c r="P300" s="746"/>
      <c r="Q300" s="746"/>
      <c r="R300" s="746"/>
      <c r="S300" s="746"/>
      <c r="T300" s="746"/>
      <c r="U300" s="746"/>
      <c r="V300" s="746"/>
      <c r="W300" s="746"/>
    </row>
    <row r="301" spans="2:24" ht="50.25" hidden="1" customHeight="1" x14ac:dyDescent="0.25">
      <c r="B301" s="1304">
        <v>162</v>
      </c>
      <c r="C301" s="1306" t="s">
        <v>2759</v>
      </c>
      <c r="D301" s="1317" t="s">
        <v>7972</v>
      </c>
      <c r="E301" s="1309" t="s">
        <v>95</v>
      </c>
      <c r="F301" s="605" t="s">
        <v>2167</v>
      </c>
      <c r="G301" s="746" t="s">
        <v>1104</v>
      </c>
      <c r="H301" s="71">
        <v>20.117010000000001</v>
      </c>
      <c r="I301" s="1309" t="s">
        <v>813</v>
      </c>
      <c r="J301" s="1309" t="s">
        <v>214</v>
      </c>
      <c r="K301" s="1321" t="s">
        <v>8952</v>
      </c>
      <c r="L301" s="1311" t="s">
        <v>7973</v>
      </c>
      <c r="M301" s="746">
        <v>9</v>
      </c>
      <c r="N301" s="746">
        <v>3</v>
      </c>
      <c r="O301" s="746">
        <v>0</v>
      </c>
      <c r="P301" s="746"/>
      <c r="Q301" s="746"/>
      <c r="R301" s="746">
        <v>1</v>
      </c>
      <c r="S301" s="746">
        <v>1</v>
      </c>
      <c r="T301" s="746">
        <v>1</v>
      </c>
      <c r="U301" s="746">
        <v>1</v>
      </c>
      <c r="V301" s="746"/>
      <c r="W301" s="746" t="s">
        <v>663</v>
      </c>
    </row>
    <row r="302" spans="2:24" ht="50.25" hidden="1" customHeight="1" x14ac:dyDescent="0.25">
      <c r="B302" s="1305"/>
      <c r="C302" s="1306"/>
      <c r="D302" s="1319"/>
      <c r="E302" s="1310"/>
      <c r="F302" s="601" t="s">
        <v>2491</v>
      </c>
      <c r="G302" s="657" t="s">
        <v>7644</v>
      </c>
      <c r="H302" s="605">
        <v>0.47499999999999998</v>
      </c>
      <c r="I302" s="1310"/>
      <c r="J302" s="1310"/>
      <c r="K302" s="1322"/>
      <c r="L302" s="1311"/>
      <c r="M302" s="746"/>
      <c r="N302" s="746"/>
      <c r="O302" s="746"/>
      <c r="P302" s="746"/>
      <c r="Q302" s="746"/>
      <c r="R302" s="746"/>
      <c r="S302" s="746"/>
      <c r="T302" s="746"/>
      <c r="U302" s="746"/>
      <c r="V302" s="746"/>
      <c r="W302" s="746"/>
    </row>
    <row r="303" spans="2:24" ht="50.25" hidden="1" customHeight="1" x14ac:dyDescent="0.25">
      <c r="B303" s="602">
        <v>163</v>
      </c>
      <c r="C303" s="738" t="s">
        <v>2759</v>
      </c>
      <c r="D303" s="752" t="s">
        <v>7974</v>
      </c>
      <c r="E303" s="746" t="s">
        <v>607</v>
      </c>
      <c r="F303" s="605" t="s">
        <v>2176</v>
      </c>
      <c r="G303" s="746" t="s">
        <v>1104</v>
      </c>
      <c r="H303" s="71">
        <v>1.4500000000000001E-2</v>
      </c>
      <c r="I303" s="746"/>
      <c r="J303" s="746" t="s">
        <v>214</v>
      </c>
      <c r="K303" s="736" t="s">
        <v>8952</v>
      </c>
      <c r="L303" s="739" t="s">
        <v>7975</v>
      </c>
      <c r="M303" s="746"/>
      <c r="N303" s="746">
        <v>6</v>
      </c>
      <c r="O303" s="746">
        <v>0</v>
      </c>
      <c r="P303" s="746"/>
      <c r="Q303" s="746"/>
      <c r="R303" s="746">
        <v>1</v>
      </c>
      <c r="S303" s="746">
        <v>1</v>
      </c>
      <c r="T303" s="746">
        <v>1</v>
      </c>
      <c r="U303" s="746">
        <v>1</v>
      </c>
      <c r="V303" s="746"/>
      <c r="W303" s="746" t="s">
        <v>1243</v>
      </c>
    </row>
    <row r="304" spans="2:24" ht="50.25" hidden="1" customHeight="1" x14ac:dyDescent="0.25">
      <c r="B304" s="602">
        <v>164</v>
      </c>
      <c r="C304" s="738" t="s">
        <v>2759</v>
      </c>
      <c r="D304" s="752" t="s">
        <v>7976</v>
      </c>
      <c r="E304" s="746" t="s">
        <v>588</v>
      </c>
      <c r="F304" s="605" t="s">
        <v>2182</v>
      </c>
      <c r="G304" s="746" t="s">
        <v>1103</v>
      </c>
      <c r="H304" s="71">
        <v>2.1750000000000002E-2</v>
      </c>
      <c r="I304" s="746"/>
      <c r="J304" s="746" t="s">
        <v>214</v>
      </c>
      <c r="K304" s="736" t="s">
        <v>8952</v>
      </c>
      <c r="L304" s="739" t="s">
        <v>7977</v>
      </c>
      <c r="M304" s="746">
        <v>12</v>
      </c>
      <c r="N304" s="746">
        <v>4</v>
      </c>
      <c r="O304" s="746">
        <v>2</v>
      </c>
      <c r="P304" s="746"/>
      <c r="Q304" s="746"/>
      <c r="R304" s="746">
        <v>1</v>
      </c>
      <c r="S304" s="746">
        <v>1</v>
      </c>
      <c r="T304" s="746">
        <v>1</v>
      </c>
      <c r="U304" s="746">
        <v>1</v>
      </c>
      <c r="V304" s="746"/>
      <c r="W304" s="746" t="s">
        <v>1695</v>
      </c>
    </row>
    <row r="305" spans="2:23" ht="50.25" hidden="1" customHeight="1" x14ac:dyDescent="0.25">
      <c r="B305" s="602">
        <v>165</v>
      </c>
      <c r="C305" s="738" t="s">
        <v>2759</v>
      </c>
      <c r="D305" s="752" t="s">
        <v>7979</v>
      </c>
      <c r="E305" s="746" t="s">
        <v>81</v>
      </c>
      <c r="F305" s="605" t="s">
        <v>2181</v>
      </c>
      <c r="G305" s="746" t="s">
        <v>1104</v>
      </c>
      <c r="H305" s="605"/>
      <c r="I305" s="746" t="s">
        <v>813</v>
      </c>
      <c r="J305" s="746" t="s">
        <v>214</v>
      </c>
      <c r="K305" s="736" t="s">
        <v>8952</v>
      </c>
      <c r="L305" s="739" t="s">
        <v>7978</v>
      </c>
      <c r="M305" s="746">
        <v>22</v>
      </c>
      <c r="N305" s="746">
        <v>4</v>
      </c>
      <c r="O305" s="746">
        <v>3</v>
      </c>
      <c r="P305" s="746"/>
      <c r="Q305" s="746"/>
      <c r="R305" s="746">
        <v>1</v>
      </c>
      <c r="S305" s="746">
        <v>1</v>
      </c>
      <c r="T305" s="746">
        <v>1</v>
      </c>
      <c r="U305" s="746">
        <v>1</v>
      </c>
      <c r="V305" s="746"/>
      <c r="W305" s="746" t="s">
        <v>1695</v>
      </c>
    </row>
    <row r="306" spans="2:23" ht="50.25" hidden="1" customHeight="1" x14ac:dyDescent="0.25">
      <c r="B306" s="602">
        <v>166</v>
      </c>
      <c r="C306" s="738" t="s">
        <v>2759</v>
      </c>
      <c r="D306" s="752" t="s">
        <v>7980</v>
      </c>
      <c r="E306" s="746" t="s">
        <v>79</v>
      </c>
      <c r="F306" s="605" t="s">
        <v>2183</v>
      </c>
      <c r="G306" s="746" t="s">
        <v>1104</v>
      </c>
      <c r="H306" s="71">
        <v>2.9000000000000001E-2</v>
      </c>
      <c r="I306" s="746" t="s">
        <v>813</v>
      </c>
      <c r="J306" s="746" t="s">
        <v>214</v>
      </c>
      <c r="K306" s="736" t="s">
        <v>8952</v>
      </c>
      <c r="L306" s="739" t="s">
        <v>7981</v>
      </c>
      <c r="M306" s="746"/>
      <c r="N306" s="746">
        <v>4</v>
      </c>
      <c r="O306" s="746">
        <v>3</v>
      </c>
      <c r="P306" s="746"/>
      <c r="Q306" s="746">
        <v>1</v>
      </c>
      <c r="R306" s="746">
        <v>1</v>
      </c>
      <c r="S306" s="746">
        <v>1</v>
      </c>
      <c r="T306" s="746">
        <v>1</v>
      </c>
      <c r="U306" s="746">
        <v>1</v>
      </c>
      <c r="V306" s="746"/>
      <c r="W306" s="746" t="s">
        <v>663</v>
      </c>
    </row>
    <row r="307" spans="2:23" ht="50.25" hidden="1" customHeight="1" x14ac:dyDescent="0.25">
      <c r="B307" s="602">
        <v>167</v>
      </c>
      <c r="C307" s="738" t="s">
        <v>2759</v>
      </c>
      <c r="D307" s="738" t="s">
        <v>7982</v>
      </c>
      <c r="E307" s="746" t="s">
        <v>1408</v>
      </c>
      <c r="F307" s="605" t="s">
        <v>2180</v>
      </c>
      <c r="G307" s="746" t="s">
        <v>1104</v>
      </c>
      <c r="H307" s="605"/>
      <c r="I307" s="746" t="s">
        <v>813</v>
      </c>
      <c r="J307" s="746" t="s">
        <v>214</v>
      </c>
      <c r="K307" s="736" t="s">
        <v>8952</v>
      </c>
      <c r="L307" s="746"/>
      <c r="M307" s="746"/>
      <c r="N307" s="746">
        <v>0</v>
      </c>
      <c r="O307" s="746">
        <v>0</v>
      </c>
      <c r="P307" s="746"/>
      <c r="Q307" s="746"/>
      <c r="R307" s="746">
        <v>1</v>
      </c>
      <c r="S307" s="746">
        <v>1</v>
      </c>
      <c r="T307" s="746">
        <v>1</v>
      </c>
      <c r="U307" s="746">
        <v>1</v>
      </c>
      <c r="V307" s="746"/>
      <c r="W307" s="746" t="s">
        <v>1695</v>
      </c>
    </row>
    <row r="308" spans="2:23" ht="50.25" hidden="1" customHeight="1" x14ac:dyDescent="0.25">
      <c r="B308" s="1304">
        <v>168</v>
      </c>
      <c r="C308" s="1306" t="s">
        <v>2809</v>
      </c>
      <c r="D308" s="1317" t="s">
        <v>8530</v>
      </c>
      <c r="E308" s="1309" t="s">
        <v>1679</v>
      </c>
      <c r="F308" s="605" t="s">
        <v>7984</v>
      </c>
      <c r="G308" s="746" t="s">
        <v>1105</v>
      </c>
      <c r="H308" s="605"/>
      <c r="I308" s="737"/>
      <c r="J308" s="1331" t="s">
        <v>214</v>
      </c>
      <c r="K308" s="1331" t="s">
        <v>8952</v>
      </c>
      <c r="L308" s="1311" t="s">
        <v>7983</v>
      </c>
      <c r="M308" s="746" t="s">
        <v>825</v>
      </c>
      <c r="N308" s="611">
        <v>5</v>
      </c>
      <c r="O308" s="611">
        <v>0</v>
      </c>
      <c r="P308" s="611"/>
      <c r="Q308" s="746"/>
      <c r="R308" s="746">
        <v>1</v>
      </c>
      <c r="S308" s="746">
        <v>0</v>
      </c>
      <c r="T308" s="746">
        <v>1</v>
      </c>
      <c r="U308" s="746">
        <v>1</v>
      </c>
      <c r="V308" s="746"/>
      <c r="W308" s="746" t="s">
        <v>8</v>
      </c>
    </row>
    <row r="309" spans="2:23" ht="50.25" hidden="1" customHeight="1" x14ac:dyDescent="0.25">
      <c r="B309" s="1305"/>
      <c r="C309" s="1306"/>
      <c r="D309" s="1319"/>
      <c r="E309" s="1310"/>
      <c r="F309" s="638" t="s">
        <v>2722</v>
      </c>
      <c r="G309" s="657" t="s">
        <v>7644</v>
      </c>
      <c r="H309" s="605">
        <v>7.2499999999999995E-2</v>
      </c>
      <c r="I309" s="737"/>
      <c r="J309" s="1332"/>
      <c r="K309" s="1332"/>
      <c r="L309" s="1311"/>
      <c r="M309" s="746"/>
      <c r="N309" s="611"/>
      <c r="O309" s="611"/>
      <c r="P309" s="611"/>
      <c r="Q309" s="746"/>
      <c r="R309" s="746"/>
      <c r="S309" s="746"/>
      <c r="T309" s="746"/>
      <c r="U309" s="746"/>
      <c r="V309" s="746"/>
      <c r="W309" s="746"/>
    </row>
    <row r="310" spans="2:23" ht="50.25" hidden="1" customHeight="1" x14ac:dyDescent="0.25">
      <c r="B310" s="602">
        <v>169</v>
      </c>
      <c r="C310" s="738" t="s">
        <v>2809</v>
      </c>
      <c r="D310" s="752" t="s">
        <v>8531</v>
      </c>
      <c r="E310" s="746" t="s">
        <v>1678</v>
      </c>
      <c r="F310" s="605" t="s">
        <v>7987</v>
      </c>
      <c r="G310" s="746" t="s">
        <v>1105</v>
      </c>
      <c r="H310" s="605"/>
      <c r="I310" s="737"/>
      <c r="J310" s="737" t="s">
        <v>214</v>
      </c>
      <c r="K310" s="737" t="s">
        <v>8952</v>
      </c>
      <c r="L310" s="739" t="s">
        <v>7985</v>
      </c>
      <c r="M310" s="746" t="s">
        <v>825</v>
      </c>
      <c r="N310" s="611">
        <v>4</v>
      </c>
      <c r="O310" s="611">
        <v>1</v>
      </c>
      <c r="P310" s="611"/>
      <c r="Q310" s="746"/>
      <c r="R310" s="746">
        <v>1</v>
      </c>
      <c r="S310" s="746">
        <v>0</v>
      </c>
      <c r="T310" s="746">
        <v>1</v>
      </c>
      <c r="U310" s="746">
        <v>1</v>
      </c>
      <c r="V310" s="746"/>
      <c r="W310" s="746" t="s">
        <v>663</v>
      </c>
    </row>
    <row r="311" spans="2:23" ht="50.25" hidden="1" customHeight="1" x14ac:dyDescent="0.25">
      <c r="B311" s="602">
        <v>170</v>
      </c>
      <c r="C311" s="738" t="s">
        <v>2809</v>
      </c>
      <c r="D311" s="752" t="s">
        <v>8532</v>
      </c>
      <c r="E311" s="746" t="s">
        <v>1677</v>
      </c>
      <c r="F311" s="605" t="s">
        <v>7988</v>
      </c>
      <c r="G311" s="746" t="s">
        <v>1105</v>
      </c>
      <c r="H311" s="605"/>
      <c r="I311" s="737"/>
      <c r="J311" s="737" t="s">
        <v>214</v>
      </c>
      <c r="K311" s="737" t="s">
        <v>8952</v>
      </c>
      <c r="L311" s="739" t="s">
        <v>7986</v>
      </c>
      <c r="M311" s="746" t="s">
        <v>825</v>
      </c>
      <c r="N311" s="611">
        <v>4</v>
      </c>
      <c r="O311" s="611">
        <v>1</v>
      </c>
      <c r="P311" s="611"/>
      <c r="Q311" s="746"/>
      <c r="R311" s="746">
        <v>1</v>
      </c>
      <c r="S311" s="746">
        <v>0</v>
      </c>
      <c r="T311" s="746">
        <v>1</v>
      </c>
      <c r="U311" s="746">
        <v>1</v>
      </c>
      <c r="V311" s="746"/>
      <c r="W311" s="746" t="s">
        <v>8</v>
      </c>
    </row>
    <row r="312" spans="2:23" ht="50.25" hidden="1" customHeight="1" x14ac:dyDescent="0.25">
      <c r="B312" s="602">
        <v>171</v>
      </c>
      <c r="C312" s="738" t="s">
        <v>2809</v>
      </c>
      <c r="D312" s="752" t="s">
        <v>8533</v>
      </c>
      <c r="E312" s="746" t="s">
        <v>1676</v>
      </c>
      <c r="F312" s="605" t="s">
        <v>7989</v>
      </c>
      <c r="G312" s="746" t="s">
        <v>1105</v>
      </c>
      <c r="H312" s="605"/>
      <c r="I312" s="737"/>
      <c r="J312" s="737" t="s">
        <v>214</v>
      </c>
      <c r="K312" s="737" t="s">
        <v>8952</v>
      </c>
      <c r="L312" s="739" t="s">
        <v>7990</v>
      </c>
      <c r="M312" s="746" t="s">
        <v>825</v>
      </c>
      <c r="N312" s="611">
        <v>4</v>
      </c>
      <c r="O312" s="611">
        <v>1</v>
      </c>
      <c r="P312" s="611"/>
      <c r="Q312" s="746"/>
      <c r="R312" s="746">
        <v>1</v>
      </c>
      <c r="S312" s="746">
        <v>0</v>
      </c>
      <c r="T312" s="746">
        <v>1</v>
      </c>
      <c r="U312" s="746">
        <v>1</v>
      </c>
      <c r="V312" s="746"/>
      <c r="W312" s="746" t="s">
        <v>8</v>
      </c>
    </row>
    <row r="313" spans="2:23" ht="50.25" hidden="1" customHeight="1" x14ac:dyDescent="0.25">
      <c r="B313" s="602">
        <v>172</v>
      </c>
      <c r="C313" s="738" t="s">
        <v>2809</v>
      </c>
      <c r="D313" s="752" t="s">
        <v>8534</v>
      </c>
      <c r="E313" s="746" t="s">
        <v>1680</v>
      </c>
      <c r="F313" s="605" t="s">
        <v>7992</v>
      </c>
      <c r="G313" s="746" t="s">
        <v>1105</v>
      </c>
      <c r="H313" s="605"/>
      <c r="I313" s="737"/>
      <c r="J313" s="737" t="s">
        <v>214</v>
      </c>
      <c r="K313" s="737" t="s">
        <v>8952</v>
      </c>
      <c r="L313" s="739" t="s">
        <v>7991</v>
      </c>
      <c r="M313" s="746" t="s">
        <v>825</v>
      </c>
      <c r="N313" s="611">
        <v>5</v>
      </c>
      <c r="O313" s="611">
        <v>0</v>
      </c>
      <c r="P313" s="611"/>
      <c r="Q313" s="746"/>
      <c r="R313" s="746">
        <v>1</v>
      </c>
      <c r="S313" s="746">
        <v>0</v>
      </c>
      <c r="T313" s="746">
        <v>1</v>
      </c>
      <c r="U313" s="746">
        <v>1</v>
      </c>
      <c r="V313" s="746"/>
      <c r="W313" s="746" t="s">
        <v>663</v>
      </c>
    </row>
    <row r="314" spans="2:23" ht="50.25" hidden="1" customHeight="1" x14ac:dyDescent="0.25">
      <c r="B314" s="1304">
        <v>173</v>
      </c>
      <c r="C314" s="1306" t="s">
        <v>2809</v>
      </c>
      <c r="D314" s="1317" t="s">
        <v>8536</v>
      </c>
      <c r="E314" s="1309" t="s">
        <v>1683</v>
      </c>
      <c r="F314" s="605" t="s">
        <v>7993</v>
      </c>
      <c r="G314" s="746" t="s">
        <v>1105</v>
      </c>
      <c r="H314" s="605"/>
      <c r="I314" s="737"/>
      <c r="J314" s="1331" t="s">
        <v>214</v>
      </c>
      <c r="K314" s="1331" t="s">
        <v>8952</v>
      </c>
      <c r="L314" s="1311" t="s">
        <v>7994</v>
      </c>
      <c r="M314" s="746" t="s">
        <v>827</v>
      </c>
      <c r="N314" s="611">
        <v>1</v>
      </c>
      <c r="O314" s="611">
        <v>0</v>
      </c>
      <c r="P314" s="611"/>
      <c r="Q314" s="746"/>
      <c r="R314" s="746">
        <v>1</v>
      </c>
      <c r="S314" s="746"/>
      <c r="T314" s="746">
        <v>1</v>
      </c>
      <c r="U314" s="746">
        <v>1</v>
      </c>
      <c r="V314" s="746"/>
      <c r="W314" s="746" t="s">
        <v>668</v>
      </c>
    </row>
    <row r="315" spans="2:23" ht="50.25" hidden="1" customHeight="1" x14ac:dyDescent="0.25">
      <c r="B315" s="1305"/>
      <c r="C315" s="1306"/>
      <c r="D315" s="1319"/>
      <c r="E315" s="1310"/>
      <c r="F315" s="601" t="s">
        <v>6521</v>
      </c>
      <c r="G315" s="657" t="s">
        <v>3400</v>
      </c>
      <c r="H315" s="605">
        <v>7.6</v>
      </c>
      <c r="I315" s="737"/>
      <c r="J315" s="1332"/>
      <c r="K315" s="1332"/>
      <c r="L315" s="1311"/>
      <c r="M315" s="746"/>
      <c r="N315" s="611"/>
      <c r="O315" s="611"/>
      <c r="P315" s="611"/>
      <c r="Q315" s="746"/>
      <c r="R315" s="746"/>
      <c r="S315" s="746"/>
      <c r="T315" s="746"/>
      <c r="U315" s="746"/>
      <c r="V315" s="746"/>
      <c r="W315" s="746"/>
    </row>
    <row r="316" spans="2:23" ht="50.25" hidden="1" customHeight="1" x14ac:dyDescent="0.25">
      <c r="B316" s="602">
        <v>174</v>
      </c>
      <c r="C316" s="738" t="s">
        <v>2809</v>
      </c>
      <c r="D316" s="752" t="s">
        <v>8535</v>
      </c>
      <c r="E316" s="746" t="s">
        <v>1682</v>
      </c>
      <c r="F316" s="605" t="s">
        <v>7993</v>
      </c>
      <c r="G316" s="746" t="s">
        <v>1105</v>
      </c>
      <c r="H316" s="605"/>
      <c r="I316" s="737"/>
      <c r="J316" s="737" t="s">
        <v>214</v>
      </c>
      <c r="K316" s="737" t="s">
        <v>8952</v>
      </c>
      <c r="L316" s="739" t="s">
        <v>7995</v>
      </c>
      <c r="M316" s="746" t="s">
        <v>827</v>
      </c>
      <c r="N316" s="611">
        <v>3</v>
      </c>
      <c r="O316" s="611">
        <v>0</v>
      </c>
      <c r="P316" s="611"/>
      <c r="Q316" s="746"/>
      <c r="R316" s="746">
        <v>1</v>
      </c>
      <c r="S316" s="746"/>
      <c r="T316" s="746">
        <v>1</v>
      </c>
      <c r="U316" s="746">
        <v>1</v>
      </c>
      <c r="V316" s="746"/>
      <c r="W316" s="746" t="s">
        <v>663</v>
      </c>
    </row>
    <row r="317" spans="2:23" ht="50.25" hidden="1" customHeight="1" x14ac:dyDescent="0.25">
      <c r="B317" s="1304">
        <v>175</v>
      </c>
      <c r="C317" s="1306" t="s">
        <v>2809</v>
      </c>
      <c r="D317" s="1317" t="s">
        <v>7996</v>
      </c>
      <c r="E317" s="1309" t="s">
        <v>1685</v>
      </c>
      <c r="F317" s="605" t="s">
        <v>6523</v>
      </c>
      <c r="G317" s="746" t="s">
        <v>1103</v>
      </c>
      <c r="H317" s="605"/>
      <c r="I317" s="737"/>
      <c r="J317" s="1331" t="s">
        <v>214</v>
      </c>
      <c r="K317" s="1331" t="s">
        <v>8952</v>
      </c>
      <c r="L317" s="1311" t="s">
        <v>5559</v>
      </c>
      <c r="M317" s="746" t="s">
        <v>825</v>
      </c>
      <c r="N317" s="611">
        <v>5</v>
      </c>
      <c r="O317" s="611">
        <v>2</v>
      </c>
      <c r="P317" s="611"/>
      <c r="Q317" s="746"/>
      <c r="R317" s="746">
        <v>1</v>
      </c>
      <c r="S317" s="746">
        <v>1</v>
      </c>
      <c r="T317" s="746">
        <v>0</v>
      </c>
      <c r="U317" s="746">
        <v>1</v>
      </c>
      <c r="V317" s="746"/>
      <c r="W317" s="746" t="s">
        <v>1686</v>
      </c>
    </row>
    <row r="318" spans="2:23" ht="50.25" hidden="1" customHeight="1" x14ac:dyDescent="0.25">
      <c r="B318" s="1316"/>
      <c r="C318" s="1306"/>
      <c r="D318" s="1318"/>
      <c r="E318" s="1320"/>
      <c r="F318" s="601" t="s">
        <v>6516</v>
      </c>
      <c r="G318" s="657" t="s">
        <v>3400</v>
      </c>
      <c r="H318" s="605">
        <v>0.95</v>
      </c>
      <c r="I318" s="737"/>
      <c r="J318" s="1346"/>
      <c r="K318" s="1346"/>
      <c r="L318" s="1311"/>
      <c r="M318" s="746"/>
      <c r="N318" s="611"/>
      <c r="O318" s="611"/>
      <c r="P318" s="611"/>
      <c r="Q318" s="746"/>
      <c r="R318" s="746"/>
      <c r="S318" s="746"/>
      <c r="T318" s="746"/>
      <c r="U318" s="746"/>
      <c r="V318" s="746"/>
      <c r="W318" s="746"/>
    </row>
    <row r="319" spans="2:23" ht="50.25" hidden="1" customHeight="1" x14ac:dyDescent="0.25">
      <c r="B319" s="1305"/>
      <c r="C319" s="1306"/>
      <c r="D319" s="1319"/>
      <c r="E319" s="1310"/>
      <c r="F319" s="601" t="s">
        <v>2698</v>
      </c>
      <c r="G319" s="657" t="s">
        <v>7644</v>
      </c>
      <c r="H319" s="605">
        <v>3.3050000000000002</v>
      </c>
      <c r="I319" s="737"/>
      <c r="J319" s="1332"/>
      <c r="K319" s="1332"/>
      <c r="L319" s="1311"/>
      <c r="M319" s="746"/>
      <c r="N319" s="611"/>
      <c r="O319" s="611"/>
      <c r="P319" s="611"/>
      <c r="Q319" s="746"/>
      <c r="R319" s="746"/>
      <c r="S319" s="746"/>
      <c r="T319" s="746"/>
      <c r="U319" s="746"/>
      <c r="V319" s="746"/>
      <c r="W319" s="746"/>
    </row>
    <row r="320" spans="2:23" ht="50.25" hidden="1" customHeight="1" x14ac:dyDescent="0.25">
      <c r="B320" s="602">
        <v>176</v>
      </c>
      <c r="C320" s="738" t="s">
        <v>2809</v>
      </c>
      <c r="D320" s="752" t="s">
        <v>423</v>
      </c>
      <c r="E320" s="746" t="s">
        <v>1670</v>
      </c>
      <c r="F320" s="605" t="s">
        <v>7998</v>
      </c>
      <c r="G320" s="746" t="s">
        <v>1105</v>
      </c>
      <c r="H320" s="605"/>
      <c r="I320" s="737"/>
      <c r="J320" s="737" t="s">
        <v>214</v>
      </c>
      <c r="K320" s="737" t="s">
        <v>8952</v>
      </c>
      <c r="L320" s="739" t="s">
        <v>7997</v>
      </c>
      <c r="M320" s="746" t="s">
        <v>827</v>
      </c>
      <c r="N320" s="611">
        <v>5</v>
      </c>
      <c r="O320" s="611">
        <v>0</v>
      </c>
      <c r="P320" s="611"/>
      <c r="Q320" s="746"/>
      <c r="R320" s="746">
        <v>1</v>
      </c>
      <c r="S320" s="746">
        <v>0</v>
      </c>
      <c r="T320" s="746">
        <v>1</v>
      </c>
      <c r="U320" s="746">
        <v>1</v>
      </c>
      <c r="V320" s="746"/>
      <c r="W320" s="746" t="s">
        <v>663</v>
      </c>
    </row>
    <row r="321" spans="2:23" ht="50.25" hidden="1" customHeight="1" x14ac:dyDescent="0.25">
      <c r="B321" s="1304">
        <v>177</v>
      </c>
      <c r="C321" s="1306" t="s">
        <v>2809</v>
      </c>
      <c r="D321" s="1317" t="s">
        <v>1367</v>
      </c>
      <c r="E321" s="1309" t="s">
        <v>1658</v>
      </c>
      <c r="F321" s="605" t="s">
        <v>6524</v>
      </c>
      <c r="G321" s="746" t="s">
        <v>1103</v>
      </c>
      <c r="H321" s="605"/>
      <c r="I321" s="737"/>
      <c r="J321" s="737" t="s">
        <v>214</v>
      </c>
      <c r="K321" s="737" t="s">
        <v>8952</v>
      </c>
      <c r="L321" s="746"/>
      <c r="M321" s="746" t="s">
        <v>825</v>
      </c>
      <c r="N321" s="611">
        <v>7</v>
      </c>
      <c r="O321" s="611">
        <v>1</v>
      </c>
      <c r="P321" s="611"/>
      <c r="Q321" s="746">
        <v>1</v>
      </c>
      <c r="R321" s="746">
        <v>1</v>
      </c>
      <c r="S321" s="746">
        <v>1</v>
      </c>
      <c r="T321" s="746">
        <v>1</v>
      </c>
      <c r="U321" s="746">
        <v>1</v>
      </c>
      <c r="V321" s="746"/>
      <c r="W321" s="746" t="s">
        <v>663</v>
      </c>
    </row>
    <row r="322" spans="2:23" ht="50.25" hidden="1" customHeight="1" x14ac:dyDescent="0.25">
      <c r="B322" s="1305"/>
      <c r="C322" s="1306"/>
      <c r="D322" s="1319"/>
      <c r="E322" s="1310"/>
      <c r="F322" s="697" t="s">
        <v>2686</v>
      </c>
      <c r="G322" s="692" t="s">
        <v>7644</v>
      </c>
      <c r="H322" s="605">
        <v>3.6575000000000002</v>
      </c>
      <c r="I322" s="737"/>
      <c r="J322" s="732"/>
      <c r="K322" s="737" t="s">
        <v>8952</v>
      </c>
      <c r="L322" s="746"/>
      <c r="M322" s="746"/>
      <c r="N322" s="611"/>
      <c r="O322" s="611"/>
      <c r="P322" s="611"/>
      <c r="Q322" s="746"/>
      <c r="R322" s="746"/>
      <c r="S322" s="746"/>
      <c r="T322" s="746"/>
      <c r="U322" s="746"/>
      <c r="V322" s="746"/>
      <c r="W322" s="746"/>
    </row>
    <row r="323" spans="2:23" ht="50.25" hidden="1" customHeight="1" x14ac:dyDescent="0.25">
      <c r="B323" s="1304">
        <v>178</v>
      </c>
      <c r="C323" s="1306" t="s">
        <v>2809</v>
      </c>
      <c r="D323" s="1317" t="s">
        <v>8537</v>
      </c>
      <c r="E323" s="1309" t="s">
        <v>1672</v>
      </c>
      <c r="F323" s="605" t="s">
        <v>7999</v>
      </c>
      <c r="G323" s="746" t="s">
        <v>1105</v>
      </c>
      <c r="H323" s="605"/>
      <c r="I323" s="737"/>
      <c r="J323" s="1331" t="s">
        <v>214</v>
      </c>
      <c r="K323" s="1331" t="s">
        <v>8952</v>
      </c>
      <c r="L323" s="1311" t="s">
        <v>8000</v>
      </c>
      <c r="M323" s="746" t="s">
        <v>827</v>
      </c>
      <c r="N323" s="611">
        <v>3</v>
      </c>
      <c r="O323" s="611">
        <v>0</v>
      </c>
      <c r="P323" s="611"/>
      <c r="Q323" s="746"/>
      <c r="R323" s="746">
        <v>1</v>
      </c>
      <c r="S323" s="746">
        <v>0</v>
      </c>
      <c r="T323" s="746">
        <v>1</v>
      </c>
      <c r="U323" s="746">
        <v>1</v>
      </c>
      <c r="V323" s="746"/>
      <c r="W323" s="746" t="s">
        <v>663</v>
      </c>
    </row>
    <row r="324" spans="2:23" ht="50.25" hidden="1" customHeight="1" x14ac:dyDescent="0.25">
      <c r="B324" s="1305"/>
      <c r="C324" s="1306"/>
      <c r="D324" s="1319"/>
      <c r="E324" s="1310"/>
      <c r="F324" s="638" t="s">
        <v>2726</v>
      </c>
      <c r="G324" s="657" t="s">
        <v>7644</v>
      </c>
      <c r="H324" s="605">
        <v>2.7170000000000001</v>
      </c>
      <c r="I324" s="737"/>
      <c r="J324" s="1332"/>
      <c r="K324" s="1332"/>
      <c r="L324" s="1311"/>
      <c r="M324" s="746"/>
      <c r="N324" s="611"/>
      <c r="O324" s="611"/>
      <c r="P324" s="611"/>
      <c r="Q324" s="746"/>
      <c r="R324" s="746"/>
      <c r="S324" s="746"/>
      <c r="T324" s="746"/>
      <c r="U324" s="746"/>
      <c r="V324" s="746"/>
      <c r="W324" s="746"/>
    </row>
    <row r="325" spans="2:23" ht="50.25" hidden="1" customHeight="1" x14ac:dyDescent="0.25">
      <c r="B325" s="602">
        <v>179</v>
      </c>
      <c r="C325" s="738" t="s">
        <v>2809</v>
      </c>
      <c r="D325" s="752" t="s">
        <v>8538</v>
      </c>
      <c r="E325" s="746" t="s">
        <v>1681</v>
      </c>
      <c r="F325" s="605" t="s">
        <v>2007</v>
      </c>
      <c r="G325" s="746" t="s">
        <v>1105</v>
      </c>
      <c r="H325" s="605"/>
      <c r="I325" s="737"/>
      <c r="J325" s="737" t="s">
        <v>214</v>
      </c>
      <c r="K325" s="737" t="s">
        <v>8952</v>
      </c>
      <c r="L325" s="739" t="s">
        <v>8001</v>
      </c>
      <c r="M325" s="746" t="s">
        <v>827</v>
      </c>
      <c r="N325" s="611">
        <v>0</v>
      </c>
      <c r="O325" s="611">
        <v>0</v>
      </c>
      <c r="P325" s="611"/>
      <c r="Q325" s="746">
        <v>1</v>
      </c>
      <c r="R325" s="746">
        <v>1</v>
      </c>
      <c r="S325" s="746">
        <v>0</v>
      </c>
      <c r="T325" s="746">
        <v>1</v>
      </c>
      <c r="U325" s="746">
        <v>1</v>
      </c>
      <c r="V325" s="746"/>
      <c r="W325" s="746" t="s">
        <v>1686</v>
      </c>
    </row>
    <row r="326" spans="2:23" ht="50.25" hidden="1" customHeight="1" x14ac:dyDescent="0.25">
      <c r="B326" s="602">
        <v>180</v>
      </c>
      <c r="C326" s="738" t="s">
        <v>2809</v>
      </c>
      <c r="D326" s="752" t="s">
        <v>8539</v>
      </c>
      <c r="E326" s="746" t="s">
        <v>1671</v>
      </c>
      <c r="F326" s="605" t="s">
        <v>8002</v>
      </c>
      <c r="G326" s="746" t="s">
        <v>1105</v>
      </c>
      <c r="H326" s="605"/>
      <c r="I326" s="737"/>
      <c r="J326" s="737" t="s">
        <v>214</v>
      </c>
      <c r="K326" s="737" t="s">
        <v>8952</v>
      </c>
      <c r="L326" s="739" t="s">
        <v>8003</v>
      </c>
      <c r="M326" s="746" t="s">
        <v>827</v>
      </c>
      <c r="N326" s="611">
        <v>3</v>
      </c>
      <c r="O326" s="611">
        <v>0</v>
      </c>
      <c r="P326" s="611"/>
      <c r="Q326" s="746"/>
      <c r="R326" s="746">
        <v>1</v>
      </c>
      <c r="S326" s="746">
        <v>0</v>
      </c>
      <c r="T326" s="746">
        <v>1</v>
      </c>
      <c r="U326" s="746">
        <v>1</v>
      </c>
      <c r="V326" s="746"/>
      <c r="W326" s="746" t="s">
        <v>8</v>
      </c>
    </row>
    <row r="327" spans="2:23" ht="50.25" hidden="1" customHeight="1" x14ac:dyDescent="0.25">
      <c r="B327" s="1304">
        <v>181</v>
      </c>
      <c r="C327" s="1306" t="s">
        <v>2809</v>
      </c>
      <c r="D327" s="1317" t="s">
        <v>1373</v>
      </c>
      <c r="E327" s="1309" t="s">
        <v>1664</v>
      </c>
      <c r="F327" s="605" t="s">
        <v>6525</v>
      </c>
      <c r="G327" s="746" t="s">
        <v>1104</v>
      </c>
      <c r="H327" s="605"/>
      <c r="I327" s="737"/>
      <c r="J327" s="1331" t="s">
        <v>214</v>
      </c>
      <c r="K327" s="1331" t="s">
        <v>8952</v>
      </c>
      <c r="L327" s="1311" t="s">
        <v>8004</v>
      </c>
      <c r="M327" s="746" t="s">
        <v>827</v>
      </c>
      <c r="N327" s="611">
        <v>4</v>
      </c>
      <c r="O327" s="611">
        <v>2</v>
      </c>
      <c r="P327" s="611"/>
      <c r="Q327" s="746"/>
      <c r="R327" s="746">
        <v>1</v>
      </c>
      <c r="S327" s="746">
        <v>0</v>
      </c>
      <c r="T327" s="746">
        <v>1</v>
      </c>
      <c r="U327" s="746">
        <v>1</v>
      </c>
      <c r="V327" s="746"/>
      <c r="W327" s="746" t="s">
        <v>8</v>
      </c>
    </row>
    <row r="328" spans="2:23" ht="50.25" hidden="1" customHeight="1" x14ac:dyDescent="0.25">
      <c r="B328" s="1305"/>
      <c r="C328" s="1306"/>
      <c r="D328" s="1319"/>
      <c r="E328" s="1310"/>
      <c r="F328" s="601" t="s">
        <v>2686</v>
      </c>
      <c r="G328" s="657" t="s">
        <v>7644</v>
      </c>
      <c r="H328" s="605">
        <v>3.6575000000000002</v>
      </c>
      <c r="I328" s="737"/>
      <c r="J328" s="1332"/>
      <c r="K328" s="1332"/>
      <c r="L328" s="1311"/>
      <c r="M328" s="746"/>
      <c r="N328" s="611"/>
      <c r="O328" s="611"/>
      <c r="P328" s="611"/>
      <c r="Q328" s="746"/>
      <c r="R328" s="746"/>
      <c r="S328" s="746"/>
      <c r="T328" s="746"/>
      <c r="U328" s="746"/>
      <c r="V328" s="746"/>
      <c r="W328" s="746"/>
    </row>
    <row r="329" spans="2:23" ht="50.25" hidden="1" customHeight="1" x14ac:dyDescent="0.25">
      <c r="B329" s="1304">
        <v>182</v>
      </c>
      <c r="C329" s="1306" t="s">
        <v>2809</v>
      </c>
      <c r="D329" s="1317" t="s">
        <v>8005</v>
      </c>
      <c r="E329" s="1309" t="s">
        <v>1660</v>
      </c>
      <c r="F329" s="605" t="s">
        <v>8006</v>
      </c>
      <c r="G329" s="746" t="s">
        <v>1104</v>
      </c>
      <c r="H329" s="605"/>
      <c r="I329" s="737"/>
      <c r="J329" s="1331" t="s">
        <v>214</v>
      </c>
      <c r="K329" s="1331" t="s">
        <v>8952</v>
      </c>
      <c r="L329" s="1311" t="s">
        <v>4775</v>
      </c>
      <c r="M329" s="746" t="s">
        <v>827</v>
      </c>
      <c r="N329" s="611">
        <v>1</v>
      </c>
      <c r="O329" s="611">
        <v>1</v>
      </c>
      <c r="P329" s="611"/>
      <c r="Q329" s="746"/>
      <c r="R329" s="746">
        <v>1</v>
      </c>
      <c r="S329" s="746">
        <v>0</v>
      </c>
      <c r="T329" s="746">
        <v>1</v>
      </c>
      <c r="U329" s="746">
        <v>1</v>
      </c>
      <c r="V329" s="746"/>
      <c r="W329" s="746" t="s">
        <v>663</v>
      </c>
    </row>
    <row r="330" spans="2:23" ht="50.25" hidden="1" customHeight="1" x14ac:dyDescent="0.25">
      <c r="B330" s="1316"/>
      <c r="C330" s="1306"/>
      <c r="D330" s="1318"/>
      <c r="E330" s="1320"/>
      <c r="F330" s="601" t="s">
        <v>6501</v>
      </c>
      <c r="G330" s="657" t="s">
        <v>3400</v>
      </c>
      <c r="H330" s="605">
        <v>5.13</v>
      </c>
      <c r="I330" s="737"/>
      <c r="J330" s="1346"/>
      <c r="K330" s="1346"/>
      <c r="L330" s="1311"/>
      <c r="M330" s="746"/>
      <c r="N330" s="611"/>
      <c r="O330" s="611"/>
      <c r="P330" s="611"/>
      <c r="Q330" s="746"/>
      <c r="R330" s="746"/>
      <c r="S330" s="746"/>
      <c r="T330" s="746"/>
      <c r="U330" s="746"/>
      <c r="V330" s="746"/>
      <c r="W330" s="746"/>
    </row>
    <row r="331" spans="2:23" ht="50.25" hidden="1" customHeight="1" x14ac:dyDescent="0.25">
      <c r="B331" s="1305"/>
      <c r="C331" s="1306"/>
      <c r="D331" s="1319"/>
      <c r="E331" s="1310"/>
      <c r="F331" s="638" t="s">
        <v>2687</v>
      </c>
      <c r="G331" s="657" t="s">
        <v>7644</v>
      </c>
      <c r="H331" s="605">
        <v>7.0475000000000003</v>
      </c>
      <c r="I331" s="737"/>
      <c r="J331" s="1332"/>
      <c r="K331" s="1332"/>
      <c r="L331" s="1311"/>
      <c r="M331" s="746"/>
      <c r="N331" s="611"/>
      <c r="O331" s="611"/>
      <c r="P331" s="611"/>
      <c r="Q331" s="746"/>
      <c r="R331" s="746"/>
      <c r="S331" s="746"/>
      <c r="T331" s="746"/>
      <c r="U331" s="746"/>
      <c r="V331" s="746"/>
      <c r="W331" s="746"/>
    </row>
    <row r="332" spans="2:23" ht="50.25" hidden="1" customHeight="1" x14ac:dyDescent="0.25">
      <c r="B332" s="602">
        <v>183</v>
      </c>
      <c r="C332" s="738" t="s">
        <v>2809</v>
      </c>
      <c r="D332" s="752" t="s">
        <v>8007</v>
      </c>
      <c r="E332" s="746" t="s">
        <v>1661</v>
      </c>
      <c r="F332" s="605" t="s">
        <v>8008</v>
      </c>
      <c r="G332" s="746" t="s">
        <v>1104</v>
      </c>
      <c r="H332" s="605"/>
      <c r="I332" s="737"/>
      <c r="J332" s="737" t="s">
        <v>214</v>
      </c>
      <c r="K332" s="737" t="s">
        <v>8952</v>
      </c>
      <c r="L332" s="739" t="s">
        <v>8009</v>
      </c>
      <c r="M332" s="746" t="s">
        <v>825</v>
      </c>
      <c r="N332" s="611">
        <v>3</v>
      </c>
      <c r="O332" s="611">
        <v>1</v>
      </c>
      <c r="P332" s="611"/>
      <c r="Q332" s="746"/>
      <c r="R332" s="746">
        <v>1</v>
      </c>
      <c r="S332" s="746">
        <v>0</v>
      </c>
      <c r="T332" s="746">
        <v>1</v>
      </c>
      <c r="U332" s="746">
        <v>1</v>
      </c>
      <c r="V332" s="746"/>
      <c r="W332" s="746" t="s">
        <v>663</v>
      </c>
    </row>
    <row r="333" spans="2:23" ht="50.25" hidden="1" customHeight="1" x14ac:dyDescent="0.25">
      <c r="B333" s="1304">
        <v>184</v>
      </c>
      <c r="C333" s="1306" t="s">
        <v>2809</v>
      </c>
      <c r="D333" s="1317" t="s">
        <v>8540</v>
      </c>
      <c r="E333" s="1309" t="s">
        <v>1505</v>
      </c>
      <c r="F333" s="612" t="s">
        <v>8011</v>
      </c>
      <c r="G333" s="746" t="s">
        <v>1104</v>
      </c>
      <c r="H333" s="612"/>
      <c r="I333" s="737"/>
      <c r="J333" s="1331" t="s">
        <v>214</v>
      </c>
      <c r="K333" s="1331" t="s">
        <v>8952</v>
      </c>
      <c r="L333" s="1311" t="s">
        <v>8010</v>
      </c>
      <c r="M333" s="746" t="s">
        <v>825</v>
      </c>
      <c r="N333" s="611">
        <v>6</v>
      </c>
      <c r="O333" s="611">
        <v>2</v>
      </c>
      <c r="P333" s="611"/>
      <c r="Q333" s="746"/>
      <c r="R333" s="746">
        <v>1</v>
      </c>
      <c r="S333" s="746">
        <v>0</v>
      </c>
      <c r="T333" s="746">
        <v>1</v>
      </c>
      <c r="U333" s="746">
        <v>1</v>
      </c>
      <c r="V333" s="746"/>
      <c r="W333" s="746" t="s">
        <v>1686</v>
      </c>
    </row>
    <row r="334" spans="2:23" ht="50.25" hidden="1" customHeight="1" x14ac:dyDescent="0.25">
      <c r="B334" s="1316"/>
      <c r="C334" s="1306"/>
      <c r="D334" s="1318"/>
      <c r="E334" s="1320"/>
      <c r="F334" s="638" t="s">
        <v>6453</v>
      </c>
      <c r="G334" s="654" t="s">
        <v>7646</v>
      </c>
      <c r="H334" s="612" t="s">
        <v>7734</v>
      </c>
      <c r="I334" s="737"/>
      <c r="J334" s="1346"/>
      <c r="K334" s="1346"/>
      <c r="L334" s="1311"/>
      <c r="M334" s="746"/>
      <c r="N334" s="611"/>
      <c r="O334" s="611"/>
      <c r="P334" s="611"/>
      <c r="Q334" s="746"/>
      <c r="R334" s="746"/>
      <c r="S334" s="746"/>
      <c r="T334" s="746"/>
      <c r="U334" s="746"/>
      <c r="V334" s="746"/>
      <c r="W334" s="746"/>
    </row>
    <row r="335" spans="2:23" ht="50.25" hidden="1" customHeight="1" x14ac:dyDescent="0.25">
      <c r="B335" s="1305"/>
      <c r="C335" s="1306"/>
      <c r="D335" s="1319"/>
      <c r="E335" s="1310"/>
      <c r="F335" s="638" t="s">
        <v>2688</v>
      </c>
      <c r="G335" s="657" t="s">
        <v>7644</v>
      </c>
      <c r="H335" s="612" t="s">
        <v>7735</v>
      </c>
      <c r="I335" s="737"/>
      <c r="J335" s="1332"/>
      <c r="K335" s="1332"/>
      <c r="L335" s="1311"/>
      <c r="M335" s="746"/>
      <c r="N335" s="611"/>
      <c r="O335" s="611"/>
      <c r="P335" s="611"/>
      <c r="Q335" s="746"/>
      <c r="R335" s="746"/>
      <c r="S335" s="746"/>
      <c r="T335" s="746"/>
      <c r="U335" s="746"/>
      <c r="V335" s="746"/>
      <c r="W335" s="746"/>
    </row>
    <row r="336" spans="2:23" ht="50.25" hidden="1" customHeight="1" x14ac:dyDescent="0.25">
      <c r="B336" s="1304">
        <v>185</v>
      </c>
      <c r="C336" s="1306" t="s">
        <v>2809</v>
      </c>
      <c r="D336" s="1317" t="s">
        <v>1378</v>
      </c>
      <c r="E336" s="1309" t="s">
        <v>1669</v>
      </c>
      <c r="F336" s="605" t="s">
        <v>421</v>
      </c>
      <c r="G336" s="746" t="s">
        <v>1104</v>
      </c>
      <c r="H336" s="605"/>
      <c r="I336" s="737"/>
      <c r="J336" s="1331" t="s">
        <v>214</v>
      </c>
      <c r="K336" s="1331" t="s">
        <v>8952</v>
      </c>
      <c r="L336" s="1311" t="s">
        <v>8012</v>
      </c>
      <c r="M336" s="746" t="s">
        <v>825</v>
      </c>
      <c r="N336" s="611">
        <v>3</v>
      </c>
      <c r="O336" s="611">
        <v>0</v>
      </c>
      <c r="P336" s="611"/>
      <c r="Q336" s="746"/>
      <c r="R336" s="746">
        <v>1</v>
      </c>
      <c r="S336" s="746">
        <v>0</v>
      </c>
      <c r="T336" s="746">
        <v>1</v>
      </c>
      <c r="U336" s="746">
        <v>1</v>
      </c>
      <c r="V336" s="746"/>
      <c r="W336" s="746" t="s">
        <v>1686</v>
      </c>
    </row>
    <row r="337" spans="2:23" ht="50.25" hidden="1" customHeight="1" x14ac:dyDescent="0.25">
      <c r="B337" s="1305"/>
      <c r="C337" s="1306"/>
      <c r="D337" s="1319"/>
      <c r="E337" s="1310"/>
      <c r="F337" s="638" t="s">
        <v>2689</v>
      </c>
      <c r="G337" s="657" t="s">
        <v>7644</v>
      </c>
      <c r="H337" s="605">
        <v>0.87</v>
      </c>
      <c r="I337" s="737"/>
      <c r="J337" s="1332"/>
      <c r="K337" s="1332"/>
      <c r="L337" s="1311"/>
      <c r="M337" s="746"/>
      <c r="N337" s="611"/>
      <c r="O337" s="611"/>
      <c r="P337" s="611"/>
      <c r="Q337" s="746"/>
      <c r="R337" s="746"/>
      <c r="S337" s="746"/>
      <c r="T337" s="746"/>
      <c r="U337" s="746"/>
      <c r="V337" s="746"/>
      <c r="W337" s="746"/>
    </row>
    <row r="338" spans="2:23" ht="50.25" hidden="1" customHeight="1" x14ac:dyDescent="0.25">
      <c r="B338" s="1304">
        <v>186</v>
      </c>
      <c r="C338" s="1306" t="s">
        <v>2809</v>
      </c>
      <c r="D338" s="1317" t="s">
        <v>8541</v>
      </c>
      <c r="E338" s="1309" t="s">
        <v>1656</v>
      </c>
      <c r="F338" s="605" t="s">
        <v>6526</v>
      </c>
      <c r="G338" s="746" t="s">
        <v>1104</v>
      </c>
      <c r="H338" s="669">
        <v>15.87</v>
      </c>
      <c r="I338" s="737"/>
      <c r="J338" s="1331" t="s">
        <v>214</v>
      </c>
      <c r="K338" s="1331" t="s">
        <v>8952</v>
      </c>
      <c r="L338" s="1311" t="s">
        <v>8013</v>
      </c>
      <c r="M338" s="746" t="s">
        <v>828</v>
      </c>
      <c r="N338" s="611">
        <v>9</v>
      </c>
      <c r="O338" s="611">
        <v>1</v>
      </c>
      <c r="P338" s="611"/>
      <c r="Q338" s="746">
        <v>1</v>
      </c>
      <c r="R338" s="746">
        <v>1</v>
      </c>
      <c r="S338" s="746">
        <v>0</v>
      </c>
      <c r="T338" s="746">
        <v>1</v>
      </c>
      <c r="U338" s="746">
        <v>1</v>
      </c>
      <c r="V338" s="746"/>
      <c r="W338" s="746" t="s">
        <v>1686</v>
      </c>
    </row>
    <row r="339" spans="2:23" ht="50.25" hidden="1" customHeight="1" x14ac:dyDescent="0.25">
      <c r="B339" s="1305"/>
      <c r="C339" s="1306"/>
      <c r="D339" s="1319"/>
      <c r="E339" s="1310"/>
      <c r="F339" s="666" t="s">
        <v>2690</v>
      </c>
      <c r="G339" s="657" t="s">
        <v>7644</v>
      </c>
      <c r="H339" s="605">
        <v>16.1997</v>
      </c>
      <c r="I339" s="737"/>
      <c r="J339" s="1332"/>
      <c r="K339" s="1332"/>
      <c r="L339" s="1311"/>
      <c r="M339" s="746"/>
      <c r="N339" s="611"/>
      <c r="O339" s="611"/>
      <c r="P339" s="611"/>
      <c r="Q339" s="746"/>
      <c r="R339" s="746"/>
      <c r="S339" s="746"/>
      <c r="T339" s="746"/>
      <c r="U339" s="746"/>
      <c r="V339" s="746"/>
      <c r="W339" s="746"/>
    </row>
    <row r="340" spans="2:23" ht="50.25" hidden="1" customHeight="1" x14ac:dyDescent="0.25">
      <c r="B340" s="602">
        <v>187</v>
      </c>
      <c r="C340" s="738" t="s">
        <v>2809</v>
      </c>
      <c r="D340" s="752" t="s">
        <v>8542</v>
      </c>
      <c r="E340" s="746" t="s">
        <v>1673</v>
      </c>
      <c r="F340" s="605" t="s">
        <v>8014</v>
      </c>
      <c r="G340" s="746" t="s">
        <v>1105</v>
      </c>
      <c r="H340" s="605"/>
      <c r="I340" s="737"/>
      <c r="J340" s="737" t="s">
        <v>214</v>
      </c>
      <c r="K340" s="737" t="s">
        <v>8952</v>
      </c>
      <c r="L340" s="739" t="s">
        <v>8015</v>
      </c>
      <c r="M340" s="746" t="s">
        <v>827</v>
      </c>
      <c r="N340" s="611">
        <v>2</v>
      </c>
      <c r="O340" s="611">
        <v>0</v>
      </c>
      <c r="P340" s="611"/>
      <c r="Q340" s="746"/>
      <c r="R340" s="746">
        <v>1</v>
      </c>
      <c r="S340" s="746">
        <v>0</v>
      </c>
      <c r="T340" s="746">
        <v>1</v>
      </c>
      <c r="U340" s="746">
        <v>1</v>
      </c>
      <c r="V340" s="746"/>
      <c r="W340" s="746" t="s">
        <v>663</v>
      </c>
    </row>
    <row r="341" spans="2:23" ht="50.25" hidden="1" customHeight="1" x14ac:dyDescent="0.25">
      <c r="B341" s="1304">
        <v>188</v>
      </c>
      <c r="C341" s="1306" t="s">
        <v>2809</v>
      </c>
      <c r="D341" s="1317" t="s">
        <v>8543</v>
      </c>
      <c r="E341" s="1309" t="s">
        <v>1494</v>
      </c>
      <c r="F341" s="605" t="s">
        <v>6527</v>
      </c>
      <c r="G341" s="746" t="s">
        <v>1103</v>
      </c>
      <c r="H341" s="605"/>
      <c r="I341" s="737"/>
      <c r="J341" s="1331" t="s">
        <v>214</v>
      </c>
      <c r="K341" s="1331" t="s">
        <v>8952</v>
      </c>
      <c r="L341" s="1311" t="s">
        <v>8016</v>
      </c>
      <c r="M341" s="746" t="s">
        <v>827</v>
      </c>
      <c r="N341" s="611">
        <v>4</v>
      </c>
      <c r="O341" s="611">
        <v>2</v>
      </c>
      <c r="P341" s="611"/>
      <c r="Q341" s="746"/>
      <c r="R341" s="746">
        <v>1</v>
      </c>
      <c r="S341" s="746">
        <v>0</v>
      </c>
      <c r="T341" s="746">
        <v>1</v>
      </c>
      <c r="U341" s="746">
        <v>1</v>
      </c>
      <c r="V341" s="746"/>
      <c r="W341" s="746" t="s">
        <v>1686</v>
      </c>
    </row>
    <row r="342" spans="2:23" ht="50.25" hidden="1" customHeight="1" x14ac:dyDescent="0.25">
      <c r="B342" s="1305"/>
      <c r="C342" s="1306"/>
      <c r="D342" s="1319"/>
      <c r="E342" s="1310"/>
      <c r="F342" s="665" t="s">
        <v>6469</v>
      </c>
      <c r="G342" s="654" t="s">
        <v>7646</v>
      </c>
      <c r="H342" s="605">
        <v>7.4891699999999997</v>
      </c>
      <c r="I342" s="737"/>
      <c r="J342" s="1332"/>
      <c r="K342" s="1332"/>
      <c r="L342" s="1311"/>
      <c r="M342" s="746"/>
      <c r="N342" s="611"/>
      <c r="O342" s="611"/>
      <c r="P342" s="611"/>
      <c r="Q342" s="746"/>
      <c r="R342" s="746"/>
      <c r="S342" s="746"/>
      <c r="T342" s="746"/>
      <c r="U342" s="746"/>
      <c r="V342" s="746"/>
      <c r="W342" s="746"/>
    </row>
    <row r="343" spans="2:23" ht="50.25" hidden="1" customHeight="1" x14ac:dyDescent="0.25">
      <c r="B343" s="1304">
        <v>189</v>
      </c>
      <c r="C343" s="1306" t="s">
        <v>2809</v>
      </c>
      <c r="D343" s="1317" t="s">
        <v>8544</v>
      </c>
      <c r="E343" s="1309" t="s">
        <v>1493</v>
      </c>
      <c r="F343" s="605" t="s">
        <v>6528</v>
      </c>
      <c r="G343" s="746" t="s">
        <v>1104</v>
      </c>
      <c r="H343" s="605"/>
      <c r="I343" s="737"/>
      <c r="J343" s="1331" t="s">
        <v>214</v>
      </c>
      <c r="K343" s="1331" t="s">
        <v>8952</v>
      </c>
      <c r="L343" s="1311" t="s">
        <v>6110</v>
      </c>
      <c r="M343" s="746" t="s">
        <v>825</v>
      </c>
      <c r="N343" s="611">
        <v>5</v>
      </c>
      <c r="O343" s="611">
        <v>2</v>
      </c>
      <c r="P343" s="611"/>
      <c r="Q343" s="746">
        <v>1</v>
      </c>
      <c r="R343" s="746">
        <v>1</v>
      </c>
      <c r="S343" s="746">
        <v>0</v>
      </c>
      <c r="T343" s="746">
        <v>1</v>
      </c>
      <c r="U343" s="746">
        <v>1</v>
      </c>
      <c r="V343" s="746"/>
      <c r="W343" s="746" t="s">
        <v>1686</v>
      </c>
    </row>
    <row r="344" spans="2:23" ht="50.25" hidden="1" customHeight="1" x14ac:dyDescent="0.25">
      <c r="B344" s="1316"/>
      <c r="C344" s="1306"/>
      <c r="D344" s="1318"/>
      <c r="E344" s="1320"/>
      <c r="F344" s="601" t="s">
        <v>6520</v>
      </c>
      <c r="G344" s="657" t="s">
        <v>3400</v>
      </c>
      <c r="H344" s="605">
        <v>1.9</v>
      </c>
      <c r="I344" s="737"/>
      <c r="J344" s="1346"/>
      <c r="K344" s="1346"/>
      <c r="L344" s="1311"/>
      <c r="M344" s="746"/>
      <c r="N344" s="611"/>
      <c r="O344" s="611"/>
      <c r="P344" s="611"/>
      <c r="Q344" s="746"/>
      <c r="R344" s="746"/>
      <c r="S344" s="746"/>
      <c r="T344" s="746"/>
      <c r="U344" s="746"/>
      <c r="V344" s="746"/>
      <c r="W344" s="746"/>
    </row>
    <row r="345" spans="2:23" ht="50.25" hidden="1" customHeight="1" x14ac:dyDescent="0.25">
      <c r="B345" s="1316"/>
      <c r="C345" s="1306"/>
      <c r="D345" s="1318"/>
      <c r="E345" s="1320"/>
      <c r="F345" s="601" t="s">
        <v>2691</v>
      </c>
      <c r="G345" s="654" t="s">
        <v>7646</v>
      </c>
      <c r="H345" s="605"/>
      <c r="I345" s="737"/>
      <c r="J345" s="1346"/>
      <c r="K345" s="1346"/>
      <c r="L345" s="1311"/>
      <c r="M345" s="746"/>
      <c r="N345" s="611"/>
      <c r="O345" s="611"/>
      <c r="P345" s="611"/>
      <c r="Q345" s="746"/>
      <c r="R345" s="746"/>
      <c r="S345" s="746"/>
      <c r="T345" s="746"/>
      <c r="U345" s="746"/>
      <c r="V345" s="746"/>
      <c r="W345" s="746"/>
    </row>
    <row r="346" spans="2:23" ht="50.25" hidden="1" customHeight="1" x14ac:dyDescent="0.25">
      <c r="B346" s="1305"/>
      <c r="C346" s="1306"/>
      <c r="D346" s="1319"/>
      <c r="E346" s="1310"/>
      <c r="F346" s="638" t="s">
        <v>2692</v>
      </c>
      <c r="G346" s="657" t="s">
        <v>7644</v>
      </c>
      <c r="H346" s="605">
        <v>4.3499999999999996</v>
      </c>
      <c r="I346" s="737"/>
      <c r="J346" s="1332"/>
      <c r="K346" s="1332"/>
      <c r="L346" s="746"/>
      <c r="M346" s="746"/>
      <c r="N346" s="611"/>
      <c r="O346" s="611"/>
      <c r="P346" s="611"/>
      <c r="Q346" s="746"/>
      <c r="R346" s="746"/>
      <c r="S346" s="746"/>
      <c r="T346" s="746"/>
      <c r="U346" s="746"/>
      <c r="V346" s="746"/>
      <c r="W346" s="746"/>
    </row>
    <row r="347" spans="2:23" ht="50.25" hidden="1" customHeight="1" x14ac:dyDescent="0.25">
      <c r="B347" s="1304">
        <v>190</v>
      </c>
      <c r="C347" s="1306" t="s">
        <v>2809</v>
      </c>
      <c r="D347" s="1317" t="s">
        <v>8545</v>
      </c>
      <c r="E347" s="1309" t="s">
        <v>1512</v>
      </c>
      <c r="F347" s="605" t="s">
        <v>6529</v>
      </c>
      <c r="G347" s="746" t="s">
        <v>1104</v>
      </c>
      <c r="H347" s="71">
        <v>51.187899999999999</v>
      </c>
      <c r="I347" s="737"/>
      <c r="J347" s="1331" t="s">
        <v>214</v>
      </c>
      <c r="K347" s="1331" t="s">
        <v>8952</v>
      </c>
      <c r="L347" s="1311" t="s">
        <v>8017</v>
      </c>
      <c r="M347" s="746" t="s">
        <v>825</v>
      </c>
      <c r="N347" s="611">
        <v>6</v>
      </c>
      <c r="O347" s="611">
        <v>2</v>
      </c>
      <c r="P347" s="611"/>
      <c r="Q347" s="746"/>
      <c r="R347" s="746">
        <v>1</v>
      </c>
      <c r="S347" s="746">
        <v>0</v>
      </c>
      <c r="T347" s="746">
        <v>1</v>
      </c>
      <c r="U347" s="746">
        <v>1</v>
      </c>
      <c r="V347" s="746"/>
      <c r="W347" s="746" t="s">
        <v>1686</v>
      </c>
    </row>
    <row r="348" spans="2:23" ht="50.25" hidden="1" customHeight="1" x14ac:dyDescent="0.25">
      <c r="B348" s="1316"/>
      <c r="C348" s="1306"/>
      <c r="D348" s="1318"/>
      <c r="E348" s="1320"/>
      <c r="F348" s="601" t="s">
        <v>6452</v>
      </c>
      <c r="G348" s="654" t="s">
        <v>7646</v>
      </c>
      <c r="H348" s="605">
        <v>6.71</v>
      </c>
      <c r="I348" s="737"/>
      <c r="J348" s="1346"/>
      <c r="K348" s="1346"/>
      <c r="L348" s="1311"/>
      <c r="M348" s="746"/>
      <c r="N348" s="611"/>
      <c r="O348" s="611"/>
      <c r="P348" s="611"/>
      <c r="Q348" s="746"/>
      <c r="R348" s="746"/>
      <c r="S348" s="746"/>
      <c r="T348" s="746"/>
      <c r="U348" s="746"/>
      <c r="V348" s="746"/>
      <c r="W348" s="746"/>
    </row>
    <row r="349" spans="2:23" ht="50.25" hidden="1" customHeight="1" x14ac:dyDescent="0.25">
      <c r="B349" s="1305"/>
      <c r="C349" s="1306"/>
      <c r="D349" s="1319"/>
      <c r="E349" s="1310"/>
      <c r="F349" s="601" t="s">
        <v>2693</v>
      </c>
      <c r="G349" s="657" t="s">
        <v>7644</v>
      </c>
      <c r="H349" s="605">
        <v>7.2484999999999999</v>
      </c>
      <c r="I349" s="737"/>
      <c r="J349" s="1332"/>
      <c r="K349" s="1332"/>
      <c r="L349" s="1311"/>
      <c r="M349" s="746"/>
      <c r="N349" s="611"/>
      <c r="O349" s="611"/>
      <c r="P349" s="611"/>
      <c r="Q349" s="746"/>
      <c r="R349" s="746"/>
      <c r="S349" s="746"/>
      <c r="T349" s="746"/>
      <c r="U349" s="746"/>
      <c r="V349" s="746"/>
      <c r="W349" s="746"/>
    </row>
    <row r="350" spans="2:23" ht="50.25" hidden="1" customHeight="1" x14ac:dyDescent="0.25">
      <c r="B350" s="602">
        <v>191</v>
      </c>
      <c r="C350" s="738" t="s">
        <v>2809</v>
      </c>
      <c r="D350" s="752" t="s">
        <v>1353</v>
      </c>
      <c r="E350" s="746" t="s">
        <v>1500</v>
      </c>
      <c r="F350" s="605" t="s">
        <v>6530</v>
      </c>
      <c r="G350" s="746" t="s">
        <v>1105</v>
      </c>
      <c r="H350" s="605"/>
      <c r="I350" s="737"/>
      <c r="J350" s="737" t="s">
        <v>214</v>
      </c>
      <c r="K350" s="737" t="s">
        <v>8952</v>
      </c>
      <c r="L350" s="739" t="s">
        <v>8018</v>
      </c>
      <c r="M350" s="746" t="s">
        <v>827</v>
      </c>
      <c r="N350" s="611">
        <v>4</v>
      </c>
      <c r="O350" s="611">
        <v>0</v>
      </c>
      <c r="P350" s="611"/>
      <c r="Q350" s="746"/>
      <c r="R350" s="746">
        <v>1</v>
      </c>
      <c r="S350" s="746">
        <v>0</v>
      </c>
      <c r="T350" s="746">
        <v>1</v>
      </c>
      <c r="U350" s="746">
        <v>1</v>
      </c>
      <c r="V350" s="746"/>
      <c r="W350" s="746" t="s">
        <v>1686</v>
      </c>
    </row>
    <row r="351" spans="2:23" ht="50.25" hidden="1" customHeight="1" x14ac:dyDescent="0.25">
      <c r="B351" s="1304">
        <v>192</v>
      </c>
      <c r="C351" s="1306" t="s">
        <v>2809</v>
      </c>
      <c r="D351" s="1317" t="s">
        <v>8546</v>
      </c>
      <c r="E351" s="1309" t="s">
        <v>1504</v>
      </c>
      <c r="F351" s="605" t="s">
        <v>6531</v>
      </c>
      <c r="G351" s="746" t="s">
        <v>1104</v>
      </c>
      <c r="H351" s="605"/>
      <c r="I351" s="737"/>
      <c r="J351" s="1331" t="s">
        <v>214</v>
      </c>
      <c r="K351" s="1331" t="s">
        <v>8952</v>
      </c>
      <c r="L351" s="1311" t="s">
        <v>8019</v>
      </c>
      <c r="M351" s="746" t="s">
        <v>828</v>
      </c>
      <c r="N351" s="611">
        <v>9</v>
      </c>
      <c r="O351" s="611">
        <v>2</v>
      </c>
      <c r="P351" s="611"/>
      <c r="Q351" s="746"/>
      <c r="R351" s="746">
        <v>1</v>
      </c>
      <c r="S351" s="746">
        <v>0</v>
      </c>
      <c r="T351" s="746">
        <v>1</v>
      </c>
      <c r="U351" s="746">
        <v>1</v>
      </c>
      <c r="V351" s="746"/>
      <c r="W351" s="746" t="s">
        <v>1686</v>
      </c>
    </row>
    <row r="352" spans="2:23" ht="50.25" hidden="1" customHeight="1" x14ac:dyDescent="0.25">
      <c r="B352" s="1305"/>
      <c r="C352" s="1306"/>
      <c r="D352" s="1319"/>
      <c r="E352" s="1310"/>
      <c r="F352" s="601" t="s">
        <v>2694</v>
      </c>
      <c r="G352" s="657" t="s">
        <v>7644</v>
      </c>
      <c r="H352" s="605"/>
      <c r="I352" s="737"/>
      <c r="J352" s="1332"/>
      <c r="K352" s="1332"/>
      <c r="L352" s="1311"/>
      <c r="M352" s="746"/>
      <c r="N352" s="611"/>
      <c r="O352" s="611"/>
      <c r="P352" s="611"/>
      <c r="Q352" s="746"/>
      <c r="R352" s="746"/>
      <c r="S352" s="746"/>
      <c r="T352" s="746"/>
      <c r="U352" s="746"/>
      <c r="V352" s="746"/>
      <c r="W352" s="746"/>
    </row>
    <row r="353" spans="2:24" ht="50.25" hidden="1" customHeight="1" x14ac:dyDescent="0.25">
      <c r="B353" s="1304">
        <v>193</v>
      </c>
      <c r="C353" s="1306" t="s">
        <v>2809</v>
      </c>
      <c r="D353" s="1317" t="s">
        <v>8547</v>
      </c>
      <c r="E353" s="1309" t="s">
        <v>1663</v>
      </c>
      <c r="F353" s="605" t="s">
        <v>8020</v>
      </c>
      <c r="G353" s="746" t="s">
        <v>1104</v>
      </c>
      <c r="H353" s="605"/>
      <c r="I353" s="737"/>
      <c r="J353" s="1331" t="s">
        <v>214</v>
      </c>
      <c r="K353" s="1331" t="s">
        <v>8952</v>
      </c>
      <c r="L353" s="1311" t="s">
        <v>8021</v>
      </c>
      <c r="M353" s="746" t="s">
        <v>825</v>
      </c>
      <c r="N353" s="611">
        <v>3</v>
      </c>
      <c r="O353" s="611">
        <v>0</v>
      </c>
      <c r="P353" s="611"/>
      <c r="Q353" s="746">
        <v>1</v>
      </c>
      <c r="R353" s="746">
        <v>1</v>
      </c>
      <c r="S353" s="746">
        <v>0</v>
      </c>
      <c r="T353" s="746">
        <v>1</v>
      </c>
      <c r="U353" s="746">
        <v>1</v>
      </c>
      <c r="V353" s="746"/>
      <c r="W353" s="746" t="s">
        <v>7</v>
      </c>
      <c r="X353" s="473"/>
    </row>
    <row r="354" spans="2:24" ht="50.25" hidden="1" customHeight="1" x14ac:dyDescent="0.25">
      <c r="B354" s="1305"/>
      <c r="C354" s="1306"/>
      <c r="D354" s="1319"/>
      <c r="E354" s="1310"/>
      <c r="F354" s="601" t="s">
        <v>6494</v>
      </c>
      <c r="G354" s="657" t="s">
        <v>3400</v>
      </c>
      <c r="H354" s="605">
        <v>1.52</v>
      </c>
      <c r="I354" s="737"/>
      <c r="J354" s="1332"/>
      <c r="K354" s="1332"/>
      <c r="L354" s="1311"/>
      <c r="M354" s="746"/>
      <c r="N354" s="611"/>
      <c r="O354" s="611"/>
      <c r="P354" s="611"/>
      <c r="Q354" s="746"/>
      <c r="R354" s="746"/>
      <c r="S354" s="746"/>
      <c r="T354" s="746"/>
      <c r="U354" s="746"/>
      <c r="V354" s="746"/>
      <c r="W354" s="746"/>
      <c r="X354" s="473"/>
    </row>
    <row r="355" spans="2:24" ht="50.25" hidden="1" customHeight="1" x14ac:dyDescent="0.25">
      <c r="B355" s="1304">
        <v>194</v>
      </c>
      <c r="C355" s="1306" t="s">
        <v>2809</v>
      </c>
      <c r="D355" s="1317" t="s">
        <v>8548</v>
      </c>
      <c r="E355" s="1309" t="s">
        <v>1509</v>
      </c>
      <c r="F355" s="605" t="s">
        <v>8022</v>
      </c>
      <c r="G355" s="746" t="s">
        <v>1104</v>
      </c>
      <c r="H355" s="605"/>
      <c r="I355" s="737"/>
      <c r="J355" s="1331" t="s">
        <v>214</v>
      </c>
      <c r="K355" s="1331" t="s">
        <v>8952</v>
      </c>
      <c r="L355" s="1311" t="s">
        <v>8023</v>
      </c>
      <c r="M355" s="746" t="s">
        <v>825</v>
      </c>
      <c r="N355" s="611">
        <v>7</v>
      </c>
      <c r="O355" s="611">
        <v>1</v>
      </c>
      <c r="P355" s="611"/>
      <c r="Q355" s="746">
        <v>1</v>
      </c>
      <c r="R355" s="746">
        <v>1</v>
      </c>
      <c r="S355" s="746">
        <v>1</v>
      </c>
      <c r="T355" s="746">
        <v>1</v>
      </c>
      <c r="U355" s="746">
        <v>1</v>
      </c>
      <c r="V355" s="746"/>
      <c r="W355" s="746" t="s">
        <v>663</v>
      </c>
      <c r="X355" s="473" t="s">
        <v>1638</v>
      </c>
    </row>
    <row r="356" spans="2:24" ht="50.25" hidden="1" customHeight="1" x14ac:dyDescent="0.25">
      <c r="B356" s="1316"/>
      <c r="C356" s="1306"/>
      <c r="D356" s="1318"/>
      <c r="E356" s="1320"/>
      <c r="F356" s="638" t="s">
        <v>2691</v>
      </c>
      <c r="G356" s="654" t="s">
        <v>7646</v>
      </c>
      <c r="H356" s="605"/>
      <c r="I356" s="737"/>
      <c r="J356" s="1346"/>
      <c r="K356" s="1346"/>
      <c r="L356" s="1311"/>
      <c r="M356" s="746"/>
      <c r="N356" s="611"/>
      <c r="O356" s="611"/>
      <c r="P356" s="611"/>
      <c r="Q356" s="746"/>
      <c r="R356" s="746"/>
      <c r="S356" s="746"/>
      <c r="T356" s="746"/>
      <c r="U356" s="746"/>
      <c r="V356" s="746"/>
      <c r="W356" s="746"/>
      <c r="X356" s="473"/>
    </row>
    <row r="357" spans="2:24" ht="50.25" hidden="1" customHeight="1" x14ac:dyDescent="0.25">
      <c r="B357" s="1305"/>
      <c r="C357" s="1306"/>
      <c r="D357" s="1319"/>
      <c r="E357" s="1310"/>
      <c r="F357" s="638" t="s">
        <v>2695</v>
      </c>
      <c r="G357" s="657" t="s">
        <v>7644</v>
      </c>
      <c r="H357" s="605">
        <v>17.942499999999999</v>
      </c>
      <c r="I357" s="737"/>
      <c r="J357" s="1332"/>
      <c r="K357" s="1332"/>
      <c r="L357" s="1311"/>
      <c r="M357" s="746"/>
      <c r="N357" s="611"/>
      <c r="O357" s="611"/>
      <c r="P357" s="611"/>
      <c r="Q357" s="746"/>
      <c r="R357" s="746"/>
      <c r="S357" s="746"/>
      <c r="T357" s="746"/>
      <c r="U357" s="746"/>
      <c r="V357" s="746"/>
      <c r="W357" s="746"/>
      <c r="X357" s="473"/>
    </row>
    <row r="358" spans="2:24" ht="50.25" hidden="1" customHeight="1" x14ac:dyDescent="0.25">
      <c r="B358" s="1304">
        <v>195</v>
      </c>
      <c r="C358" s="1306" t="s">
        <v>2809</v>
      </c>
      <c r="D358" s="1317" t="s">
        <v>8549</v>
      </c>
      <c r="E358" s="1309" t="s">
        <v>1503</v>
      </c>
      <c r="F358" s="605" t="s">
        <v>6532</v>
      </c>
      <c r="G358" s="746" t="s">
        <v>1104</v>
      </c>
      <c r="H358" s="605"/>
      <c r="I358" s="737"/>
      <c r="J358" s="1331" t="s">
        <v>214</v>
      </c>
      <c r="K358" s="1331" t="s">
        <v>8952</v>
      </c>
      <c r="L358" s="1311" t="s">
        <v>8024</v>
      </c>
      <c r="M358" s="746" t="s">
        <v>825</v>
      </c>
      <c r="N358" s="611">
        <v>6</v>
      </c>
      <c r="O358" s="611">
        <v>2</v>
      </c>
      <c r="P358" s="611"/>
      <c r="Q358" s="746"/>
      <c r="R358" s="746">
        <v>1</v>
      </c>
      <c r="S358" s="746">
        <v>0</v>
      </c>
      <c r="T358" s="746">
        <v>1</v>
      </c>
      <c r="U358" s="746">
        <v>1</v>
      </c>
      <c r="V358" s="746"/>
      <c r="W358" s="746" t="s">
        <v>1686</v>
      </c>
      <c r="X358" s="473"/>
    </row>
    <row r="359" spans="2:24" ht="50.25" hidden="1" customHeight="1" x14ac:dyDescent="0.25">
      <c r="B359" s="1316"/>
      <c r="C359" s="1306"/>
      <c r="D359" s="1318"/>
      <c r="E359" s="1320"/>
      <c r="F359" s="601" t="s">
        <v>6464</v>
      </c>
      <c r="G359" s="654" t="s">
        <v>7646</v>
      </c>
      <c r="H359" s="605">
        <v>1.2199599999999999</v>
      </c>
      <c r="I359" s="737"/>
      <c r="J359" s="1346"/>
      <c r="K359" s="1346"/>
      <c r="L359" s="1311"/>
      <c r="M359" s="746"/>
      <c r="N359" s="611"/>
      <c r="O359" s="611"/>
      <c r="P359" s="611"/>
      <c r="Q359" s="746"/>
      <c r="R359" s="746"/>
      <c r="S359" s="746"/>
      <c r="T359" s="746"/>
      <c r="U359" s="746"/>
      <c r="V359" s="746"/>
      <c r="W359" s="746"/>
      <c r="X359" s="473"/>
    </row>
    <row r="360" spans="2:24" ht="50.25" hidden="1" customHeight="1" x14ac:dyDescent="0.25">
      <c r="B360" s="1305"/>
      <c r="C360" s="1306"/>
      <c r="D360" s="1319"/>
      <c r="E360" s="1310"/>
      <c r="F360" s="665" t="s">
        <v>7736</v>
      </c>
      <c r="G360" s="657" t="s">
        <v>7644</v>
      </c>
      <c r="H360" s="605">
        <v>16.434999999999999</v>
      </c>
      <c r="I360" s="737"/>
      <c r="J360" s="1332"/>
      <c r="K360" s="1332"/>
      <c r="L360" s="1311"/>
      <c r="M360" s="746"/>
      <c r="N360" s="611"/>
      <c r="O360" s="611"/>
      <c r="P360" s="611"/>
      <c r="Q360" s="746"/>
      <c r="R360" s="746"/>
      <c r="S360" s="746"/>
      <c r="T360" s="746"/>
      <c r="U360" s="746"/>
      <c r="V360" s="746"/>
      <c r="W360" s="746"/>
      <c r="X360" s="473"/>
    </row>
    <row r="361" spans="2:24" ht="50.25" hidden="1" customHeight="1" x14ac:dyDescent="0.25">
      <c r="B361" s="1304">
        <v>196</v>
      </c>
      <c r="C361" s="1306" t="s">
        <v>2809</v>
      </c>
      <c r="D361" s="1317" t="s">
        <v>8550</v>
      </c>
      <c r="E361" s="1309" t="s">
        <v>1502</v>
      </c>
      <c r="F361" s="605" t="s">
        <v>6534</v>
      </c>
      <c r="G361" s="746" t="s">
        <v>1103</v>
      </c>
      <c r="H361" s="605"/>
      <c r="I361" s="737"/>
      <c r="J361" s="1331" t="s">
        <v>214</v>
      </c>
      <c r="K361" s="1331" t="s">
        <v>8952</v>
      </c>
      <c r="L361" s="1311" t="s">
        <v>8025</v>
      </c>
      <c r="M361" s="746" t="s">
        <v>827</v>
      </c>
      <c r="N361" s="611">
        <v>7</v>
      </c>
      <c r="O361" s="611">
        <v>2</v>
      </c>
      <c r="P361" s="611"/>
      <c r="Q361" s="746">
        <v>1</v>
      </c>
      <c r="R361" s="746">
        <v>1</v>
      </c>
      <c r="S361" s="746">
        <v>0</v>
      </c>
      <c r="T361" s="746">
        <v>1</v>
      </c>
      <c r="U361" s="746">
        <v>1</v>
      </c>
      <c r="V361" s="746"/>
      <c r="W361" s="746" t="s">
        <v>1686</v>
      </c>
      <c r="X361" s="555" t="s">
        <v>1707</v>
      </c>
    </row>
    <row r="362" spans="2:24" ht="50.25" hidden="1" customHeight="1" x14ac:dyDescent="0.25">
      <c r="B362" s="1305"/>
      <c r="C362" s="1306"/>
      <c r="D362" s="1319"/>
      <c r="E362" s="1310"/>
      <c r="F362" s="638" t="s">
        <v>2697</v>
      </c>
      <c r="G362" s="657" t="s">
        <v>7644</v>
      </c>
      <c r="H362" s="605">
        <v>13.3</v>
      </c>
      <c r="I362" s="737"/>
      <c r="J362" s="1332"/>
      <c r="K362" s="1332"/>
      <c r="L362" s="1311"/>
      <c r="M362" s="746"/>
      <c r="N362" s="611"/>
      <c r="O362" s="611"/>
      <c r="P362" s="611"/>
      <c r="Q362" s="746"/>
      <c r="R362" s="746"/>
      <c r="S362" s="746"/>
      <c r="T362" s="746"/>
      <c r="U362" s="746"/>
      <c r="V362" s="746"/>
      <c r="W362" s="746"/>
      <c r="X362" s="555"/>
    </row>
    <row r="363" spans="2:24" ht="50.25" hidden="1" customHeight="1" x14ac:dyDescent="0.25">
      <c r="B363" s="1304">
        <v>197</v>
      </c>
      <c r="C363" s="1306" t="s">
        <v>2809</v>
      </c>
      <c r="D363" s="1317" t="s">
        <v>8551</v>
      </c>
      <c r="E363" s="1162" t="s">
        <v>2214</v>
      </c>
      <c r="F363" s="605" t="s">
        <v>8026</v>
      </c>
      <c r="G363" s="746" t="s">
        <v>1104</v>
      </c>
      <c r="H363" s="605"/>
      <c r="I363" s="1309" t="s">
        <v>813</v>
      </c>
      <c r="J363" s="1309" t="s">
        <v>214</v>
      </c>
      <c r="K363" s="1321" t="s">
        <v>8952</v>
      </c>
      <c r="L363" s="1311" t="s">
        <v>8028</v>
      </c>
      <c r="M363" s="746">
        <v>16</v>
      </c>
      <c r="N363" s="746">
        <v>3</v>
      </c>
      <c r="O363" s="746">
        <v>0</v>
      </c>
      <c r="P363" s="746"/>
      <c r="Q363" s="746"/>
      <c r="R363" s="746">
        <v>1</v>
      </c>
      <c r="S363" s="746">
        <v>0</v>
      </c>
      <c r="T363" s="746">
        <v>1</v>
      </c>
      <c r="U363" s="746">
        <v>1</v>
      </c>
      <c r="V363" s="746"/>
      <c r="W363" s="746" t="s">
        <v>663</v>
      </c>
      <c r="X363" s="473"/>
    </row>
    <row r="364" spans="2:24" ht="50.25" hidden="1" customHeight="1" x14ac:dyDescent="0.25">
      <c r="B364" s="1305"/>
      <c r="C364" s="1306"/>
      <c r="D364" s="1319"/>
      <c r="E364" s="1163"/>
      <c r="F364" s="691" t="s">
        <v>8027</v>
      </c>
      <c r="G364" s="657" t="s">
        <v>7644</v>
      </c>
      <c r="H364" s="605">
        <v>12.664999999999999</v>
      </c>
      <c r="I364" s="1310"/>
      <c r="J364" s="1310"/>
      <c r="K364" s="1322"/>
      <c r="L364" s="1311"/>
      <c r="M364" s="746"/>
      <c r="N364" s="746"/>
      <c r="O364" s="746"/>
      <c r="P364" s="746"/>
      <c r="Q364" s="746"/>
      <c r="R364" s="746"/>
      <c r="S364" s="746"/>
      <c r="T364" s="746"/>
      <c r="U364" s="746"/>
      <c r="V364" s="746"/>
      <c r="W364" s="746"/>
      <c r="X364" s="473"/>
    </row>
    <row r="365" spans="2:24" ht="50.25" hidden="1" customHeight="1" x14ac:dyDescent="0.25">
      <c r="B365" s="1304">
        <v>198</v>
      </c>
      <c r="C365" s="1306" t="s">
        <v>2809</v>
      </c>
      <c r="D365" s="1317" t="s">
        <v>8552</v>
      </c>
      <c r="E365" s="1309" t="s">
        <v>1510</v>
      </c>
      <c r="F365" s="605" t="s">
        <v>6535</v>
      </c>
      <c r="G365" s="746" t="s">
        <v>1103</v>
      </c>
      <c r="H365" s="605"/>
      <c r="I365" s="737"/>
      <c r="J365" s="1331" t="s">
        <v>214</v>
      </c>
      <c r="K365" s="1331" t="s">
        <v>8952</v>
      </c>
      <c r="L365" s="1311" t="s">
        <v>8030</v>
      </c>
      <c r="M365" s="746" t="s">
        <v>825</v>
      </c>
      <c r="N365" s="611">
        <v>7</v>
      </c>
      <c r="O365" s="611">
        <v>2</v>
      </c>
      <c r="P365" s="611"/>
      <c r="Q365" s="746"/>
      <c r="R365" s="746">
        <v>1</v>
      </c>
      <c r="S365" s="746">
        <v>0</v>
      </c>
      <c r="T365" s="746">
        <v>1</v>
      </c>
      <c r="U365" s="746">
        <v>1</v>
      </c>
      <c r="V365" s="746"/>
      <c r="W365" s="746" t="s">
        <v>1686</v>
      </c>
      <c r="X365" s="473"/>
    </row>
    <row r="366" spans="2:24" ht="50.25" hidden="1" customHeight="1" x14ac:dyDescent="0.25">
      <c r="B366" s="1316"/>
      <c r="C366" s="1306"/>
      <c r="D366" s="1318"/>
      <c r="E366" s="1320"/>
      <c r="F366" s="697" t="s">
        <v>8029</v>
      </c>
      <c r="G366" s="692" t="s">
        <v>7737</v>
      </c>
      <c r="H366" s="686">
        <v>2.8</v>
      </c>
      <c r="I366" s="737"/>
      <c r="J366" s="1346"/>
      <c r="K366" s="1346"/>
      <c r="L366" s="1311"/>
      <c r="M366" s="746"/>
      <c r="N366" s="611"/>
      <c r="O366" s="611"/>
      <c r="P366" s="611"/>
      <c r="Q366" s="746"/>
      <c r="R366" s="746"/>
      <c r="S366" s="746"/>
      <c r="T366" s="746"/>
      <c r="U366" s="746"/>
      <c r="V366" s="746"/>
      <c r="W366" s="746"/>
      <c r="X366" s="473"/>
    </row>
    <row r="367" spans="2:24" ht="50.25" hidden="1" customHeight="1" x14ac:dyDescent="0.25">
      <c r="B367" s="1305"/>
      <c r="C367" s="1306"/>
      <c r="D367" s="1319"/>
      <c r="E367" s="1310"/>
      <c r="F367" s="638" t="s">
        <v>2699</v>
      </c>
      <c r="G367" s="657" t="s">
        <v>7644</v>
      </c>
      <c r="H367" s="605">
        <v>3.3679999999999999</v>
      </c>
      <c r="I367" s="737"/>
      <c r="J367" s="1332"/>
      <c r="K367" s="1332"/>
      <c r="L367" s="1311"/>
      <c r="M367" s="746"/>
      <c r="N367" s="611"/>
      <c r="O367" s="611"/>
      <c r="P367" s="611"/>
      <c r="Q367" s="746"/>
      <c r="R367" s="746"/>
      <c r="S367" s="746"/>
      <c r="T367" s="746"/>
      <c r="U367" s="746"/>
      <c r="V367" s="746"/>
      <c r="W367" s="746"/>
      <c r="X367" s="473"/>
    </row>
    <row r="368" spans="2:24" ht="50.25" hidden="1" customHeight="1" x14ac:dyDescent="0.25">
      <c r="B368" s="602">
        <v>199</v>
      </c>
      <c r="C368" s="738" t="s">
        <v>2809</v>
      </c>
      <c r="D368" s="752" t="s">
        <v>8553</v>
      </c>
      <c r="E368" s="746" t="s">
        <v>1511</v>
      </c>
      <c r="F368" s="605" t="s">
        <v>6522</v>
      </c>
      <c r="G368" s="746" t="s">
        <v>1104</v>
      </c>
      <c r="H368" s="605"/>
      <c r="I368" s="737"/>
      <c r="J368" s="737" t="s">
        <v>214</v>
      </c>
      <c r="K368" s="737" t="s">
        <v>8952</v>
      </c>
      <c r="L368" s="739" t="s">
        <v>8031</v>
      </c>
      <c r="M368" s="746" t="s">
        <v>826</v>
      </c>
      <c r="N368" s="611">
        <v>5</v>
      </c>
      <c r="O368" s="611">
        <v>1</v>
      </c>
      <c r="P368" s="611"/>
      <c r="Q368" s="746"/>
      <c r="R368" s="746">
        <v>1</v>
      </c>
      <c r="S368" s="746">
        <v>0</v>
      </c>
      <c r="T368" s="746">
        <v>1</v>
      </c>
      <c r="U368" s="746">
        <v>1</v>
      </c>
      <c r="V368" s="746"/>
      <c r="W368" s="746" t="s">
        <v>1686</v>
      </c>
      <c r="X368" s="555" t="s">
        <v>1707</v>
      </c>
    </row>
    <row r="369" spans="2:23" ht="50.25" hidden="1" customHeight="1" x14ac:dyDescent="0.25">
      <c r="B369" s="602">
        <v>200</v>
      </c>
      <c r="C369" s="738" t="s">
        <v>2809</v>
      </c>
      <c r="D369" s="752" t="s">
        <v>8554</v>
      </c>
      <c r="E369" s="746" t="s">
        <v>1492</v>
      </c>
      <c r="F369" s="605" t="s">
        <v>6536</v>
      </c>
      <c r="G369" s="746" t="s">
        <v>1103</v>
      </c>
      <c r="H369" s="605"/>
      <c r="I369" s="737"/>
      <c r="J369" s="737" t="s">
        <v>214</v>
      </c>
      <c r="K369" s="737" t="s">
        <v>8952</v>
      </c>
      <c r="L369" s="739" t="s">
        <v>8032</v>
      </c>
      <c r="M369" s="746" t="s">
        <v>826</v>
      </c>
      <c r="N369" s="611">
        <v>7</v>
      </c>
      <c r="O369" s="611">
        <v>1</v>
      </c>
      <c r="P369" s="611"/>
      <c r="Q369" s="746">
        <v>1</v>
      </c>
      <c r="R369" s="746">
        <v>1</v>
      </c>
      <c r="S369" s="746">
        <v>0</v>
      </c>
      <c r="T369" s="746">
        <v>1</v>
      </c>
      <c r="U369" s="746">
        <v>1</v>
      </c>
      <c r="V369" s="746"/>
      <c r="W369" s="746" t="s">
        <v>1686</v>
      </c>
    </row>
    <row r="370" spans="2:23" ht="50.25" hidden="1" customHeight="1" x14ac:dyDescent="0.25">
      <c r="B370" s="1304">
        <v>201</v>
      </c>
      <c r="C370" s="1306" t="s">
        <v>2809</v>
      </c>
      <c r="D370" s="1317" t="s">
        <v>8555</v>
      </c>
      <c r="E370" s="1309" t="s">
        <v>1499</v>
      </c>
      <c r="F370" s="605" t="s">
        <v>6537</v>
      </c>
      <c r="G370" s="746" t="s">
        <v>1103</v>
      </c>
      <c r="H370" s="605"/>
      <c r="I370" s="737"/>
      <c r="J370" s="1331" t="s">
        <v>214</v>
      </c>
      <c r="K370" s="1331" t="s">
        <v>8952</v>
      </c>
      <c r="L370" s="1311" t="s">
        <v>8033</v>
      </c>
      <c r="M370" s="746" t="s">
        <v>825</v>
      </c>
      <c r="N370" s="611">
        <v>4</v>
      </c>
      <c r="O370" s="611">
        <v>2</v>
      </c>
      <c r="P370" s="611"/>
      <c r="Q370" s="746"/>
      <c r="R370" s="746">
        <v>1</v>
      </c>
      <c r="S370" s="746">
        <v>0</v>
      </c>
      <c r="T370" s="746">
        <v>1</v>
      </c>
      <c r="U370" s="746">
        <v>1</v>
      </c>
      <c r="V370" s="746"/>
      <c r="W370" s="746" t="s">
        <v>1686</v>
      </c>
    </row>
    <row r="371" spans="2:23" ht="50.25" hidden="1" customHeight="1" x14ac:dyDescent="0.25">
      <c r="B371" s="1305"/>
      <c r="C371" s="1306"/>
      <c r="D371" s="1319"/>
      <c r="E371" s="1310"/>
      <c r="F371" s="638" t="s">
        <v>2700</v>
      </c>
      <c r="G371" s="657" t="s">
        <v>7644</v>
      </c>
      <c r="H371" s="605">
        <v>1.9</v>
      </c>
      <c r="I371" s="737"/>
      <c r="J371" s="1332"/>
      <c r="K371" s="1332"/>
      <c r="L371" s="1311"/>
      <c r="M371" s="746"/>
      <c r="N371" s="611"/>
      <c r="O371" s="611"/>
      <c r="P371" s="611"/>
      <c r="Q371" s="746"/>
      <c r="R371" s="746"/>
      <c r="S371" s="746"/>
      <c r="T371" s="746"/>
      <c r="U371" s="746"/>
      <c r="V371" s="746"/>
      <c r="W371" s="746"/>
    </row>
    <row r="372" spans="2:23" ht="50.25" hidden="1" customHeight="1" x14ac:dyDescent="0.25">
      <c r="B372" s="1304">
        <v>202</v>
      </c>
      <c r="C372" s="1306" t="s">
        <v>2809</v>
      </c>
      <c r="D372" s="1317" t="s">
        <v>8556</v>
      </c>
      <c r="E372" s="1309" t="s">
        <v>1501</v>
      </c>
      <c r="F372" s="605" t="s">
        <v>6538</v>
      </c>
      <c r="G372" s="746" t="s">
        <v>1104</v>
      </c>
      <c r="H372" s="605"/>
      <c r="I372" s="737"/>
      <c r="J372" s="1331" t="s">
        <v>214</v>
      </c>
      <c r="K372" s="1331" t="s">
        <v>8952</v>
      </c>
      <c r="L372" s="1311" t="s">
        <v>8034</v>
      </c>
      <c r="M372" s="746" t="s">
        <v>825</v>
      </c>
      <c r="N372" s="611">
        <v>7</v>
      </c>
      <c r="O372" s="611">
        <v>1</v>
      </c>
      <c r="P372" s="611"/>
      <c r="Q372" s="746"/>
      <c r="R372" s="746">
        <v>1</v>
      </c>
      <c r="S372" s="746">
        <v>0</v>
      </c>
      <c r="T372" s="746">
        <v>1</v>
      </c>
      <c r="U372" s="746">
        <v>1</v>
      </c>
      <c r="V372" s="746"/>
      <c r="W372" s="746" t="s">
        <v>1686</v>
      </c>
    </row>
    <row r="373" spans="2:23" ht="50.25" hidden="1" customHeight="1" x14ac:dyDescent="0.25">
      <c r="B373" s="1316"/>
      <c r="C373" s="1306"/>
      <c r="D373" s="1318"/>
      <c r="E373" s="1320"/>
      <c r="F373" s="644" t="s">
        <v>7064</v>
      </c>
      <c r="G373" s="654" t="s">
        <v>7646</v>
      </c>
      <c r="H373" s="605"/>
      <c r="I373" s="737"/>
      <c r="J373" s="1346"/>
      <c r="K373" s="1346"/>
      <c r="L373" s="1311"/>
      <c r="M373" s="746"/>
      <c r="N373" s="611"/>
      <c r="O373" s="611"/>
      <c r="P373" s="611"/>
      <c r="Q373" s="746"/>
      <c r="R373" s="746"/>
      <c r="S373" s="746"/>
      <c r="T373" s="746"/>
      <c r="U373" s="746"/>
      <c r="V373" s="746"/>
      <c r="W373" s="746"/>
    </row>
    <row r="374" spans="2:23" ht="50.25" hidden="1" customHeight="1" x14ac:dyDescent="0.25">
      <c r="B374" s="1305"/>
      <c r="C374" s="1306"/>
      <c r="D374" s="1319"/>
      <c r="E374" s="1310"/>
      <c r="F374" s="638" t="s">
        <v>2701</v>
      </c>
      <c r="G374" s="657" t="s">
        <v>7644</v>
      </c>
      <c r="H374" s="605">
        <v>1.9</v>
      </c>
      <c r="I374" s="737"/>
      <c r="J374" s="1332"/>
      <c r="K374" s="1332"/>
      <c r="L374" s="1311"/>
      <c r="M374" s="746"/>
      <c r="N374" s="611"/>
      <c r="O374" s="611"/>
      <c r="P374" s="611"/>
      <c r="Q374" s="746"/>
      <c r="R374" s="746"/>
      <c r="S374" s="746"/>
      <c r="T374" s="746"/>
      <c r="U374" s="746"/>
      <c r="V374" s="746"/>
      <c r="W374" s="746"/>
    </row>
    <row r="375" spans="2:23" ht="50.25" hidden="1" customHeight="1" x14ac:dyDescent="0.25">
      <c r="B375" s="1304">
        <v>203</v>
      </c>
      <c r="C375" s="1306" t="s">
        <v>2809</v>
      </c>
      <c r="D375" s="1317" t="s">
        <v>8557</v>
      </c>
      <c r="E375" s="1309" t="s">
        <v>1498</v>
      </c>
      <c r="F375" s="605" t="s">
        <v>6539</v>
      </c>
      <c r="G375" s="746" t="s">
        <v>1103</v>
      </c>
      <c r="H375" s="605"/>
      <c r="I375" s="737"/>
      <c r="J375" s="1331" t="s">
        <v>214</v>
      </c>
      <c r="K375" s="1331" t="s">
        <v>8952</v>
      </c>
      <c r="L375" s="1311" t="s">
        <v>8035</v>
      </c>
      <c r="M375" s="746" t="s">
        <v>825</v>
      </c>
      <c r="N375" s="611">
        <v>6</v>
      </c>
      <c r="O375" s="611">
        <v>1</v>
      </c>
      <c r="P375" s="611"/>
      <c r="Q375" s="746"/>
      <c r="R375" s="746">
        <v>1</v>
      </c>
      <c r="S375" s="746">
        <v>1</v>
      </c>
      <c r="T375" s="746">
        <v>1</v>
      </c>
      <c r="U375" s="746">
        <v>1</v>
      </c>
      <c r="V375" s="746"/>
      <c r="W375" s="746" t="s">
        <v>663</v>
      </c>
    </row>
    <row r="376" spans="2:23" ht="50.25" hidden="1" customHeight="1" x14ac:dyDescent="0.25">
      <c r="B376" s="1305"/>
      <c r="C376" s="1306"/>
      <c r="D376" s="1319"/>
      <c r="E376" s="1310"/>
      <c r="F376" s="638" t="s">
        <v>2702</v>
      </c>
      <c r="G376" s="657" t="s">
        <v>7644</v>
      </c>
      <c r="H376" s="605">
        <v>8.1155000000000008</v>
      </c>
      <c r="I376" s="737"/>
      <c r="J376" s="1332"/>
      <c r="K376" s="1332"/>
      <c r="L376" s="1311"/>
      <c r="M376" s="746"/>
      <c r="N376" s="611"/>
      <c r="O376" s="611"/>
      <c r="P376" s="611"/>
      <c r="Q376" s="746"/>
      <c r="R376" s="746"/>
      <c r="S376" s="746"/>
      <c r="T376" s="746"/>
      <c r="U376" s="746"/>
      <c r="V376" s="746"/>
      <c r="W376" s="746"/>
    </row>
    <row r="377" spans="2:23" ht="50.25" hidden="1" customHeight="1" x14ac:dyDescent="0.25">
      <c r="B377" s="1304">
        <v>204</v>
      </c>
      <c r="C377" s="1306" t="s">
        <v>2809</v>
      </c>
      <c r="D377" s="1317" t="s">
        <v>8558</v>
      </c>
      <c r="E377" s="1309" t="s">
        <v>1497</v>
      </c>
      <c r="F377" s="605" t="s">
        <v>6540</v>
      </c>
      <c r="G377" s="746" t="s">
        <v>1103</v>
      </c>
      <c r="H377" s="605"/>
      <c r="I377" s="737"/>
      <c r="J377" s="1331" t="s">
        <v>214</v>
      </c>
      <c r="K377" s="1331" t="s">
        <v>8952</v>
      </c>
      <c r="L377" s="1311" t="s">
        <v>8036</v>
      </c>
      <c r="M377" s="746" t="s">
        <v>825</v>
      </c>
      <c r="N377" s="611">
        <v>5</v>
      </c>
      <c r="O377" s="611">
        <v>1</v>
      </c>
      <c r="P377" s="611"/>
      <c r="Q377" s="746"/>
      <c r="R377" s="746">
        <v>1</v>
      </c>
      <c r="S377" s="746">
        <v>1</v>
      </c>
      <c r="T377" s="746">
        <v>1</v>
      </c>
      <c r="U377" s="746">
        <v>1</v>
      </c>
      <c r="V377" s="746"/>
      <c r="W377" s="746" t="s">
        <v>663</v>
      </c>
    </row>
    <row r="378" spans="2:23" ht="50.25" hidden="1" customHeight="1" x14ac:dyDescent="0.25">
      <c r="B378" s="1305"/>
      <c r="C378" s="1306"/>
      <c r="D378" s="1319"/>
      <c r="E378" s="1310"/>
      <c r="F378" s="638" t="s">
        <v>2703</v>
      </c>
      <c r="G378" s="657" t="s">
        <v>7644</v>
      </c>
      <c r="H378" s="605">
        <v>0.78</v>
      </c>
      <c r="I378" s="737"/>
      <c r="J378" s="1332"/>
      <c r="K378" s="1332"/>
      <c r="L378" s="1311"/>
      <c r="M378" s="746"/>
      <c r="N378" s="611"/>
      <c r="O378" s="611"/>
      <c r="P378" s="611"/>
      <c r="Q378" s="746"/>
      <c r="R378" s="746"/>
      <c r="S378" s="746"/>
      <c r="T378" s="746"/>
      <c r="U378" s="746"/>
      <c r="V378" s="746"/>
      <c r="W378" s="746"/>
    </row>
    <row r="379" spans="2:23" ht="50.25" hidden="1" customHeight="1" x14ac:dyDescent="0.25">
      <c r="B379" s="1304">
        <v>205</v>
      </c>
      <c r="C379" s="1306" t="s">
        <v>2809</v>
      </c>
      <c r="D379" s="1353" t="s">
        <v>9022</v>
      </c>
      <c r="E379" s="1309" t="s">
        <v>1666</v>
      </c>
      <c r="F379" s="605" t="s">
        <v>6541</v>
      </c>
      <c r="G379" s="746" t="s">
        <v>1105</v>
      </c>
      <c r="H379" s="605"/>
      <c r="I379" s="737"/>
      <c r="J379" s="1331" t="s">
        <v>214</v>
      </c>
      <c r="K379" s="1331" t="s">
        <v>8952</v>
      </c>
      <c r="L379" s="1311" t="s">
        <v>8037</v>
      </c>
      <c r="M379" s="746" t="s">
        <v>827</v>
      </c>
      <c r="N379" s="611">
        <v>2</v>
      </c>
      <c r="O379" s="611">
        <v>0</v>
      </c>
      <c r="P379" s="611"/>
      <c r="Q379" s="746">
        <v>1</v>
      </c>
      <c r="R379" s="746">
        <v>1</v>
      </c>
      <c r="S379" s="746">
        <v>0</v>
      </c>
      <c r="T379" s="746">
        <v>1</v>
      </c>
      <c r="U379" s="746">
        <v>1</v>
      </c>
      <c r="V379" s="746"/>
      <c r="W379" s="746" t="s">
        <v>8</v>
      </c>
    </row>
    <row r="380" spans="2:23" ht="50.25" hidden="1" customHeight="1" x14ac:dyDescent="0.25">
      <c r="B380" s="1305"/>
      <c r="C380" s="1306"/>
      <c r="D380" s="1319"/>
      <c r="E380" s="1310"/>
      <c r="F380" s="697" t="s">
        <v>8038</v>
      </c>
      <c r="G380" s="692" t="s">
        <v>3400</v>
      </c>
      <c r="H380" s="686">
        <v>1.5833299999999999</v>
      </c>
      <c r="I380" s="737"/>
      <c r="J380" s="1332"/>
      <c r="K380" s="1332"/>
      <c r="L380" s="1311"/>
      <c r="M380" s="746"/>
      <c r="N380" s="611"/>
      <c r="O380" s="611"/>
      <c r="P380" s="611"/>
      <c r="Q380" s="746"/>
      <c r="R380" s="746"/>
      <c r="S380" s="746"/>
      <c r="T380" s="746"/>
      <c r="U380" s="746"/>
      <c r="V380" s="746"/>
      <c r="W380" s="746"/>
    </row>
    <row r="381" spans="2:23" ht="50.25" hidden="1" customHeight="1" x14ac:dyDescent="0.25">
      <c r="B381" s="602">
        <v>206</v>
      </c>
      <c r="C381" s="738" t="s">
        <v>2809</v>
      </c>
      <c r="D381" s="726" t="s">
        <v>9023</v>
      </c>
      <c r="E381" s="746" t="s">
        <v>1665</v>
      </c>
      <c r="F381" s="605" t="s">
        <v>6541</v>
      </c>
      <c r="G381" s="746" t="s">
        <v>1105</v>
      </c>
      <c r="H381" s="605"/>
      <c r="I381" s="737"/>
      <c r="J381" s="737" t="s">
        <v>214</v>
      </c>
      <c r="K381" s="737" t="s">
        <v>8952</v>
      </c>
      <c r="L381" s="739" t="s">
        <v>8039</v>
      </c>
      <c r="M381" s="746" t="s">
        <v>827</v>
      </c>
      <c r="N381" s="611">
        <v>3</v>
      </c>
      <c r="O381" s="611">
        <v>0</v>
      </c>
      <c r="P381" s="611"/>
      <c r="Q381" s="746"/>
      <c r="R381" s="746">
        <v>1</v>
      </c>
      <c r="S381" s="746">
        <v>0</v>
      </c>
      <c r="T381" s="746">
        <v>1</v>
      </c>
      <c r="U381" s="746">
        <v>1</v>
      </c>
      <c r="V381" s="746"/>
      <c r="W381" s="746" t="s">
        <v>1686</v>
      </c>
    </row>
    <row r="382" spans="2:23" ht="50.25" hidden="1" customHeight="1" x14ac:dyDescent="0.25">
      <c r="B382" s="602">
        <v>207</v>
      </c>
      <c r="C382" s="738" t="s">
        <v>2809</v>
      </c>
      <c r="D382" s="752" t="s">
        <v>8559</v>
      </c>
      <c r="E382" s="746" t="s">
        <v>1667</v>
      </c>
      <c r="F382" s="605" t="s">
        <v>6542</v>
      </c>
      <c r="G382" s="746" t="s">
        <v>1104</v>
      </c>
      <c r="H382" s="605"/>
      <c r="I382" s="737"/>
      <c r="J382" s="737" t="s">
        <v>214</v>
      </c>
      <c r="K382" s="737" t="s">
        <v>8952</v>
      </c>
      <c r="L382" s="739" t="s">
        <v>8040</v>
      </c>
      <c r="M382" s="746" t="s">
        <v>827</v>
      </c>
      <c r="N382" s="611">
        <v>3</v>
      </c>
      <c r="O382" s="611">
        <v>0</v>
      </c>
      <c r="P382" s="611"/>
      <c r="Q382" s="746">
        <v>1</v>
      </c>
      <c r="R382" s="746">
        <v>1</v>
      </c>
      <c r="S382" s="746">
        <v>0</v>
      </c>
      <c r="T382" s="746">
        <v>1</v>
      </c>
      <c r="U382" s="746">
        <v>1</v>
      </c>
      <c r="V382" s="746"/>
      <c r="W382" s="746" t="s">
        <v>1686</v>
      </c>
    </row>
    <row r="383" spans="2:23" ht="50.25" hidden="1" customHeight="1" x14ac:dyDescent="0.25">
      <c r="B383" s="602">
        <v>208</v>
      </c>
      <c r="C383" s="738" t="s">
        <v>2809</v>
      </c>
      <c r="D383" s="726" t="s">
        <v>9024</v>
      </c>
      <c r="E383" s="746" t="s">
        <v>1668</v>
      </c>
      <c r="F383" s="605" t="s">
        <v>6542</v>
      </c>
      <c r="G383" s="746" t="s">
        <v>1104</v>
      </c>
      <c r="H383" s="605"/>
      <c r="I383" s="737"/>
      <c r="J383" s="737" t="s">
        <v>214</v>
      </c>
      <c r="K383" s="737" t="s">
        <v>8952</v>
      </c>
      <c r="L383" s="739" t="s">
        <v>8041</v>
      </c>
      <c r="M383" s="746" t="s">
        <v>827</v>
      </c>
      <c r="N383" s="611">
        <v>3</v>
      </c>
      <c r="O383" s="611">
        <v>1</v>
      </c>
      <c r="P383" s="611"/>
      <c r="Q383" s="746"/>
      <c r="R383" s="746">
        <v>1</v>
      </c>
      <c r="S383" s="746">
        <v>0</v>
      </c>
      <c r="T383" s="746">
        <v>1</v>
      </c>
      <c r="U383" s="746">
        <v>1</v>
      </c>
      <c r="V383" s="746"/>
      <c r="W383" s="746" t="s">
        <v>1686</v>
      </c>
    </row>
    <row r="384" spans="2:23" ht="50.25" hidden="1" customHeight="1" x14ac:dyDescent="0.25">
      <c r="B384" s="1304">
        <v>209</v>
      </c>
      <c r="C384" s="1306" t="s">
        <v>2809</v>
      </c>
      <c r="D384" s="1317" t="s">
        <v>8560</v>
      </c>
      <c r="E384" s="1309" t="s">
        <v>1491</v>
      </c>
      <c r="F384" s="605" t="s">
        <v>6543</v>
      </c>
      <c r="G384" s="746" t="s">
        <v>1104</v>
      </c>
      <c r="H384" s="605"/>
      <c r="I384" s="737"/>
      <c r="J384" s="1331" t="s">
        <v>214</v>
      </c>
      <c r="K384" s="1331" t="s">
        <v>8952</v>
      </c>
      <c r="L384" s="1311" t="s">
        <v>8042</v>
      </c>
      <c r="M384" s="746" t="s">
        <v>825</v>
      </c>
      <c r="N384" s="611">
        <v>0</v>
      </c>
      <c r="O384" s="611">
        <v>1</v>
      </c>
      <c r="P384" s="611"/>
      <c r="Q384" s="746">
        <v>2</v>
      </c>
      <c r="R384" s="746">
        <v>1</v>
      </c>
      <c r="S384" s="746">
        <v>0</v>
      </c>
      <c r="T384" s="746">
        <v>1</v>
      </c>
      <c r="U384" s="746">
        <v>1</v>
      </c>
      <c r="V384" s="746"/>
      <c r="W384" s="746" t="s">
        <v>1686</v>
      </c>
    </row>
    <row r="385" spans="2:23" ht="50.25" hidden="1" customHeight="1" x14ac:dyDescent="0.25">
      <c r="B385" s="1316"/>
      <c r="C385" s="1306"/>
      <c r="D385" s="1318"/>
      <c r="E385" s="1320"/>
      <c r="F385" s="601" t="s">
        <v>7141</v>
      </c>
      <c r="G385" s="654" t="s">
        <v>7646</v>
      </c>
      <c r="H385" s="605"/>
      <c r="I385" s="737"/>
      <c r="J385" s="1346"/>
      <c r="K385" s="1346"/>
      <c r="L385" s="1311"/>
      <c r="M385" s="746"/>
      <c r="N385" s="611"/>
      <c r="O385" s="611"/>
      <c r="P385" s="611"/>
      <c r="Q385" s="746"/>
      <c r="R385" s="746"/>
      <c r="S385" s="746"/>
      <c r="T385" s="746"/>
      <c r="U385" s="746"/>
      <c r="V385" s="746"/>
      <c r="W385" s="746"/>
    </row>
    <row r="386" spans="2:23" ht="50.25" hidden="1" customHeight="1" x14ac:dyDescent="0.25">
      <c r="B386" s="1305"/>
      <c r="C386" s="1306"/>
      <c r="D386" s="1319"/>
      <c r="E386" s="1310"/>
      <c r="F386" s="638" t="s">
        <v>2707</v>
      </c>
      <c r="G386" s="657" t="s">
        <v>7644</v>
      </c>
      <c r="H386" s="605">
        <v>0.72499999999999998</v>
      </c>
      <c r="I386" s="737"/>
      <c r="J386" s="1332"/>
      <c r="K386" s="1332"/>
      <c r="L386" s="1311"/>
      <c r="M386" s="746"/>
      <c r="N386" s="611"/>
      <c r="O386" s="611"/>
      <c r="P386" s="611"/>
      <c r="Q386" s="746"/>
      <c r="R386" s="746"/>
      <c r="S386" s="746"/>
      <c r="T386" s="746"/>
      <c r="U386" s="746"/>
      <c r="V386" s="746"/>
      <c r="W386" s="746"/>
    </row>
    <row r="387" spans="2:23" ht="50.25" hidden="1" customHeight="1" x14ac:dyDescent="0.25">
      <c r="B387" s="602">
        <v>210</v>
      </c>
      <c r="C387" s="738" t="s">
        <v>2809</v>
      </c>
      <c r="D387" s="752" t="s">
        <v>8561</v>
      </c>
      <c r="E387" s="746" t="s">
        <v>1496</v>
      </c>
      <c r="F387" s="605" t="s">
        <v>6544</v>
      </c>
      <c r="G387" s="746" t="s">
        <v>1104</v>
      </c>
      <c r="H387" s="605"/>
      <c r="I387" s="737"/>
      <c r="J387" s="737" t="s">
        <v>214</v>
      </c>
      <c r="K387" s="737" t="s">
        <v>8952</v>
      </c>
      <c r="L387" s="739" t="s">
        <v>8043</v>
      </c>
      <c r="M387" s="746" t="s">
        <v>825</v>
      </c>
      <c r="N387" s="611">
        <v>0</v>
      </c>
      <c r="O387" s="611">
        <v>2</v>
      </c>
      <c r="P387" s="611"/>
      <c r="Q387" s="746">
        <v>2</v>
      </c>
      <c r="R387" s="746">
        <v>1</v>
      </c>
      <c r="S387" s="746">
        <v>0</v>
      </c>
      <c r="T387" s="746">
        <v>1</v>
      </c>
      <c r="U387" s="746">
        <v>1</v>
      </c>
      <c r="V387" s="746"/>
      <c r="W387" s="746" t="s">
        <v>1686</v>
      </c>
    </row>
    <row r="388" spans="2:23" ht="50.25" hidden="1" customHeight="1" x14ac:dyDescent="0.25">
      <c r="B388" s="1304">
        <v>211</v>
      </c>
      <c r="C388" s="1306" t="s">
        <v>2809</v>
      </c>
      <c r="D388" s="1317" t="s">
        <v>8562</v>
      </c>
      <c r="E388" s="1309" t="s">
        <v>1490</v>
      </c>
      <c r="F388" s="605" t="s">
        <v>6545</v>
      </c>
      <c r="G388" s="746" t="s">
        <v>1104</v>
      </c>
      <c r="H388" s="605"/>
      <c r="I388" s="737"/>
      <c r="J388" s="1331" t="s">
        <v>214</v>
      </c>
      <c r="K388" s="1331" t="s">
        <v>8952</v>
      </c>
      <c r="L388" s="1311" t="s">
        <v>8044</v>
      </c>
      <c r="M388" s="746" t="s">
        <v>825</v>
      </c>
      <c r="N388" s="611">
        <v>5</v>
      </c>
      <c r="O388" s="611">
        <v>1</v>
      </c>
      <c r="P388" s="611"/>
      <c r="Q388" s="746">
        <v>1</v>
      </c>
      <c r="R388" s="746">
        <v>1</v>
      </c>
      <c r="S388" s="746">
        <v>0</v>
      </c>
      <c r="T388" s="746">
        <v>1</v>
      </c>
      <c r="U388" s="746">
        <v>1</v>
      </c>
      <c r="V388" s="746"/>
      <c r="W388" s="746" t="s">
        <v>1686</v>
      </c>
    </row>
    <row r="389" spans="2:23" ht="50.25" hidden="1" customHeight="1" x14ac:dyDescent="0.25">
      <c r="B389" s="1316"/>
      <c r="C389" s="1306"/>
      <c r="D389" s="1318"/>
      <c r="E389" s="1320"/>
      <c r="F389" s="601" t="s">
        <v>6463</v>
      </c>
      <c r="G389" s="654" t="s">
        <v>7646</v>
      </c>
      <c r="H389" s="605">
        <v>29.72</v>
      </c>
      <c r="I389" s="737"/>
      <c r="J389" s="1346"/>
      <c r="K389" s="1346"/>
      <c r="L389" s="1311"/>
      <c r="M389" s="746"/>
      <c r="N389" s="611"/>
      <c r="O389" s="611"/>
      <c r="P389" s="611"/>
      <c r="Q389" s="746"/>
      <c r="R389" s="746"/>
      <c r="S389" s="746"/>
      <c r="T389" s="746"/>
      <c r="U389" s="746"/>
      <c r="V389" s="746"/>
      <c r="W389" s="746"/>
    </row>
    <row r="390" spans="2:23" ht="50.25" hidden="1" customHeight="1" x14ac:dyDescent="0.25">
      <c r="B390" s="1305"/>
      <c r="C390" s="1306"/>
      <c r="D390" s="1319"/>
      <c r="E390" s="1310"/>
      <c r="F390" s="638" t="s">
        <v>2708</v>
      </c>
      <c r="G390" s="657" t="s">
        <v>7644</v>
      </c>
      <c r="H390" s="605">
        <v>14.7585</v>
      </c>
      <c r="I390" s="737"/>
      <c r="J390" s="1332"/>
      <c r="K390" s="1332"/>
      <c r="L390" s="1311"/>
      <c r="M390" s="746"/>
      <c r="N390" s="611"/>
      <c r="O390" s="611"/>
      <c r="P390" s="611"/>
      <c r="Q390" s="746"/>
      <c r="R390" s="746"/>
      <c r="S390" s="746"/>
      <c r="T390" s="746"/>
      <c r="U390" s="746"/>
      <c r="V390" s="746"/>
      <c r="W390" s="746"/>
    </row>
    <row r="391" spans="2:23" ht="50.25" hidden="1" customHeight="1" x14ac:dyDescent="0.25">
      <c r="B391" s="1304">
        <v>212</v>
      </c>
      <c r="C391" s="1306" t="s">
        <v>2809</v>
      </c>
      <c r="D391" s="1317" t="s">
        <v>1368</v>
      </c>
      <c r="E391" s="1309" t="s">
        <v>1659</v>
      </c>
      <c r="F391" s="605" t="s">
        <v>6546</v>
      </c>
      <c r="G391" s="746" t="s">
        <v>1105</v>
      </c>
      <c r="H391" s="605"/>
      <c r="I391" s="737"/>
      <c r="J391" s="1331" t="s">
        <v>214</v>
      </c>
      <c r="K391" s="1331" t="s">
        <v>8952</v>
      </c>
      <c r="L391" s="1311" t="s">
        <v>8045</v>
      </c>
      <c r="M391" s="746" t="s">
        <v>827</v>
      </c>
      <c r="N391" s="611">
        <v>3</v>
      </c>
      <c r="O391" s="611">
        <v>0</v>
      </c>
      <c r="P391" s="611"/>
      <c r="Q391" s="746"/>
      <c r="R391" s="746">
        <v>1</v>
      </c>
      <c r="S391" s="746">
        <v>1</v>
      </c>
      <c r="T391" s="746">
        <v>1</v>
      </c>
      <c r="U391" s="746">
        <v>1</v>
      </c>
      <c r="V391" s="746"/>
      <c r="W391" s="746" t="s">
        <v>1695</v>
      </c>
    </row>
    <row r="392" spans="2:23" ht="50.25" hidden="1" customHeight="1" x14ac:dyDescent="0.25">
      <c r="B392" s="1305"/>
      <c r="C392" s="1306"/>
      <c r="D392" s="1319"/>
      <c r="E392" s="1310"/>
      <c r="F392" s="601" t="s">
        <v>2711</v>
      </c>
      <c r="G392" s="657" t="s">
        <v>7644</v>
      </c>
      <c r="H392" s="605">
        <v>1.71</v>
      </c>
      <c r="I392" s="737"/>
      <c r="J392" s="1332"/>
      <c r="K392" s="1332"/>
      <c r="L392" s="1311"/>
      <c r="M392" s="746"/>
      <c r="N392" s="611"/>
      <c r="O392" s="611"/>
      <c r="P392" s="611"/>
      <c r="Q392" s="746"/>
      <c r="R392" s="746"/>
      <c r="S392" s="746"/>
      <c r="T392" s="746"/>
      <c r="U392" s="746"/>
      <c r="V392" s="746"/>
      <c r="W392" s="746"/>
    </row>
    <row r="393" spans="2:23" ht="50.25" hidden="1" customHeight="1" x14ac:dyDescent="0.25">
      <c r="B393" s="1304">
        <v>213</v>
      </c>
      <c r="C393" s="1306" t="s">
        <v>2809</v>
      </c>
      <c r="D393" s="1317" t="s">
        <v>8563</v>
      </c>
      <c r="E393" s="1309" t="s">
        <v>1507</v>
      </c>
      <c r="F393" s="605" t="s">
        <v>6547</v>
      </c>
      <c r="G393" s="746" t="s">
        <v>1104</v>
      </c>
      <c r="H393" s="605"/>
      <c r="I393" s="737"/>
      <c r="J393" s="1331" t="s">
        <v>214</v>
      </c>
      <c r="K393" s="1331" t="s">
        <v>8952</v>
      </c>
      <c r="L393" s="1311" t="s">
        <v>8046</v>
      </c>
      <c r="M393" s="746" t="s">
        <v>825</v>
      </c>
      <c r="N393" s="611">
        <v>5</v>
      </c>
      <c r="O393" s="611">
        <v>1</v>
      </c>
      <c r="P393" s="611"/>
      <c r="Q393" s="746"/>
      <c r="R393" s="746">
        <v>1</v>
      </c>
      <c r="S393" s="746">
        <v>1</v>
      </c>
      <c r="T393" s="746">
        <v>1</v>
      </c>
      <c r="U393" s="746">
        <v>1</v>
      </c>
      <c r="V393" s="746"/>
      <c r="W393" s="746" t="s">
        <v>663</v>
      </c>
    </row>
    <row r="394" spans="2:23" ht="50.25" hidden="1" customHeight="1" x14ac:dyDescent="0.25">
      <c r="B394" s="1316"/>
      <c r="C394" s="1306"/>
      <c r="D394" s="1318"/>
      <c r="E394" s="1320"/>
      <c r="F394" s="638" t="s">
        <v>2713</v>
      </c>
      <c r="G394" s="654" t="s">
        <v>7646</v>
      </c>
      <c r="H394" s="605">
        <v>3.6899600000000001</v>
      </c>
      <c r="I394" s="737"/>
      <c r="J394" s="1346"/>
      <c r="K394" s="1346"/>
      <c r="L394" s="1311"/>
      <c r="M394" s="746"/>
      <c r="N394" s="611"/>
      <c r="O394" s="611"/>
      <c r="P394" s="611"/>
      <c r="Q394" s="746"/>
      <c r="R394" s="746"/>
      <c r="S394" s="746"/>
      <c r="T394" s="746"/>
      <c r="U394" s="746"/>
      <c r="V394" s="746"/>
      <c r="W394" s="746"/>
    </row>
    <row r="395" spans="2:23" ht="50.25" hidden="1" customHeight="1" x14ac:dyDescent="0.25">
      <c r="B395" s="1305"/>
      <c r="C395" s="1306"/>
      <c r="D395" s="1319"/>
      <c r="E395" s="1310"/>
      <c r="F395" s="638" t="s">
        <v>2712</v>
      </c>
      <c r="G395" s="657" t="s">
        <v>7644</v>
      </c>
      <c r="H395" s="605">
        <v>0.15</v>
      </c>
      <c r="I395" s="737"/>
      <c r="J395" s="1332"/>
      <c r="K395" s="1332"/>
      <c r="L395" s="1311"/>
      <c r="M395" s="746"/>
      <c r="N395" s="611"/>
      <c r="O395" s="611"/>
      <c r="P395" s="611"/>
      <c r="Q395" s="746"/>
      <c r="R395" s="746"/>
      <c r="S395" s="746"/>
      <c r="T395" s="746"/>
      <c r="U395" s="746"/>
      <c r="V395" s="746"/>
      <c r="W395" s="746"/>
    </row>
    <row r="396" spans="2:23" ht="50.25" hidden="1" customHeight="1" x14ac:dyDescent="0.25">
      <c r="B396" s="1304">
        <v>214</v>
      </c>
      <c r="C396" s="1306" t="s">
        <v>2809</v>
      </c>
      <c r="D396" s="1317" t="s">
        <v>8564</v>
      </c>
      <c r="E396" s="1309" t="s">
        <v>1508</v>
      </c>
      <c r="F396" s="605" t="s">
        <v>6548</v>
      </c>
      <c r="G396" s="746" t="s">
        <v>1104</v>
      </c>
      <c r="H396" s="605"/>
      <c r="I396" s="737"/>
      <c r="J396" s="1331" t="s">
        <v>214</v>
      </c>
      <c r="K396" s="1331" t="s">
        <v>8952</v>
      </c>
      <c r="L396" s="1311" t="s">
        <v>8047</v>
      </c>
      <c r="M396" s="746" t="s">
        <v>825</v>
      </c>
      <c r="N396" s="611">
        <v>5</v>
      </c>
      <c r="O396" s="611">
        <v>1</v>
      </c>
      <c r="P396" s="611"/>
      <c r="Q396" s="746"/>
      <c r="R396" s="746">
        <v>1</v>
      </c>
      <c r="S396" s="746">
        <v>1</v>
      </c>
      <c r="T396" s="746">
        <v>1</v>
      </c>
      <c r="U396" s="746">
        <v>1</v>
      </c>
      <c r="V396" s="746"/>
      <c r="W396" s="746" t="s">
        <v>663</v>
      </c>
    </row>
    <row r="397" spans="2:23" ht="50.25" hidden="1" customHeight="1" x14ac:dyDescent="0.25">
      <c r="B397" s="1316"/>
      <c r="C397" s="1306"/>
      <c r="D397" s="1318"/>
      <c r="E397" s="1320"/>
      <c r="F397" s="644" t="s">
        <v>7064</v>
      </c>
      <c r="G397" s="654" t="s">
        <v>7646</v>
      </c>
      <c r="H397" s="605"/>
      <c r="I397" s="737"/>
      <c r="J397" s="1346"/>
      <c r="K397" s="1346"/>
      <c r="L397" s="1311"/>
      <c r="M397" s="746"/>
      <c r="N397" s="611"/>
      <c r="O397" s="611"/>
      <c r="P397" s="611"/>
      <c r="Q397" s="746"/>
      <c r="R397" s="746"/>
      <c r="S397" s="746"/>
      <c r="T397" s="746"/>
      <c r="U397" s="746"/>
      <c r="V397" s="746"/>
      <c r="W397" s="746"/>
    </row>
    <row r="398" spans="2:23" ht="50.25" hidden="1" customHeight="1" x14ac:dyDescent="0.25">
      <c r="B398" s="1305"/>
      <c r="C398" s="1306"/>
      <c r="D398" s="1319"/>
      <c r="E398" s="1310"/>
      <c r="F398" s="638" t="s">
        <v>2715</v>
      </c>
      <c r="G398" s="657" t="s">
        <v>7644</v>
      </c>
      <c r="H398" s="605">
        <v>10.94805</v>
      </c>
      <c r="I398" s="737"/>
      <c r="J398" s="1332"/>
      <c r="K398" s="1332"/>
      <c r="L398" s="1311"/>
      <c r="M398" s="746"/>
      <c r="N398" s="611"/>
      <c r="O398" s="611"/>
      <c r="P398" s="611"/>
      <c r="Q398" s="746"/>
      <c r="R398" s="746"/>
      <c r="S398" s="746"/>
      <c r="T398" s="746"/>
      <c r="U398" s="746"/>
      <c r="V398" s="746"/>
      <c r="W398" s="746"/>
    </row>
    <row r="399" spans="2:23" ht="50.25" hidden="1" customHeight="1" x14ac:dyDescent="0.25">
      <c r="B399" s="1304">
        <v>215</v>
      </c>
      <c r="C399" s="1306" t="s">
        <v>2809</v>
      </c>
      <c r="D399" s="1317" t="s">
        <v>8565</v>
      </c>
      <c r="E399" s="1309" t="s">
        <v>1506</v>
      </c>
      <c r="F399" s="605" t="s">
        <v>6549</v>
      </c>
      <c r="G399" s="746" t="s">
        <v>1104</v>
      </c>
      <c r="H399" s="605"/>
      <c r="I399" s="737"/>
      <c r="J399" s="1331" t="s">
        <v>214</v>
      </c>
      <c r="K399" s="1331" t="s">
        <v>8952</v>
      </c>
      <c r="L399" s="1311" t="s">
        <v>8048</v>
      </c>
      <c r="M399" s="746" t="s">
        <v>825</v>
      </c>
      <c r="N399" s="611">
        <v>4</v>
      </c>
      <c r="O399" s="611">
        <v>1</v>
      </c>
      <c r="P399" s="611"/>
      <c r="Q399" s="746"/>
      <c r="R399" s="746">
        <v>1</v>
      </c>
      <c r="S399" s="746">
        <v>1</v>
      </c>
      <c r="T399" s="746">
        <v>1</v>
      </c>
      <c r="U399" s="746">
        <v>1</v>
      </c>
      <c r="V399" s="746"/>
      <c r="W399" s="746" t="s">
        <v>663</v>
      </c>
    </row>
    <row r="400" spans="2:23" ht="50.25" hidden="1" customHeight="1" x14ac:dyDescent="0.25">
      <c r="B400" s="1305"/>
      <c r="C400" s="1306"/>
      <c r="D400" s="1319"/>
      <c r="E400" s="1310"/>
      <c r="F400" s="638" t="s">
        <v>2716</v>
      </c>
      <c r="G400" s="657" t="s">
        <v>7644</v>
      </c>
      <c r="H400" s="605">
        <v>0.36249999999999999</v>
      </c>
      <c r="I400" s="737"/>
      <c r="J400" s="1332"/>
      <c r="K400" s="1332"/>
      <c r="L400" s="1311"/>
      <c r="M400" s="746"/>
      <c r="N400" s="611"/>
      <c r="O400" s="611"/>
      <c r="P400" s="611"/>
      <c r="Q400" s="746"/>
      <c r="R400" s="746"/>
      <c r="S400" s="746"/>
      <c r="T400" s="746"/>
      <c r="U400" s="746"/>
      <c r="V400" s="746"/>
      <c r="W400" s="746"/>
    </row>
    <row r="401" spans="2:23" ht="50.25" hidden="1" customHeight="1" x14ac:dyDescent="0.25">
      <c r="B401" s="602">
        <v>216</v>
      </c>
      <c r="C401" s="738" t="s">
        <v>2809</v>
      </c>
      <c r="D401" s="738" t="s">
        <v>8566</v>
      </c>
      <c r="E401" s="746" t="s">
        <v>1674</v>
      </c>
      <c r="F401" s="605" t="s">
        <v>6550</v>
      </c>
      <c r="G401" s="746" t="s">
        <v>1105</v>
      </c>
      <c r="H401" s="605"/>
      <c r="I401" s="737"/>
      <c r="J401" s="737" t="s">
        <v>214</v>
      </c>
      <c r="K401" s="737" t="s">
        <v>8952</v>
      </c>
      <c r="L401" s="746"/>
      <c r="M401" s="746" t="s">
        <v>827</v>
      </c>
      <c r="N401" s="611">
        <v>6</v>
      </c>
      <c r="O401" s="611">
        <v>0</v>
      </c>
      <c r="P401" s="611"/>
      <c r="Q401" s="746"/>
      <c r="R401" s="746">
        <v>1</v>
      </c>
      <c r="S401" s="746">
        <v>0</v>
      </c>
      <c r="T401" s="746">
        <v>1</v>
      </c>
      <c r="U401" s="746">
        <v>1</v>
      </c>
      <c r="V401" s="746"/>
      <c r="W401" s="746" t="s">
        <v>1686</v>
      </c>
    </row>
    <row r="402" spans="2:23" ht="50.25" hidden="1" customHeight="1" x14ac:dyDescent="0.25">
      <c r="B402" s="1304">
        <v>217</v>
      </c>
      <c r="C402" s="1306" t="s">
        <v>2809</v>
      </c>
      <c r="D402" s="1317" t="s">
        <v>8567</v>
      </c>
      <c r="E402" s="1309" t="s">
        <v>1495</v>
      </c>
      <c r="F402" s="605" t="s">
        <v>6551</v>
      </c>
      <c r="G402" s="746" t="s">
        <v>1104</v>
      </c>
      <c r="H402" s="605"/>
      <c r="I402" s="737"/>
      <c r="J402" s="1331" t="s">
        <v>214</v>
      </c>
      <c r="K402" s="1331" t="s">
        <v>8952</v>
      </c>
      <c r="L402" s="1311" t="s">
        <v>8049</v>
      </c>
      <c r="M402" s="746" t="s">
        <v>827</v>
      </c>
      <c r="N402" s="611">
        <v>4</v>
      </c>
      <c r="O402" s="611">
        <v>1</v>
      </c>
      <c r="P402" s="611"/>
      <c r="Q402" s="746"/>
      <c r="R402" s="746">
        <v>1</v>
      </c>
      <c r="S402" s="746">
        <v>0</v>
      </c>
      <c r="T402" s="746">
        <v>1</v>
      </c>
      <c r="U402" s="746">
        <v>1</v>
      </c>
      <c r="V402" s="746"/>
      <c r="W402" s="746" t="s">
        <v>1686</v>
      </c>
    </row>
    <row r="403" spans="2:23" ht="50.25" hidden="1" customHeight="1" x14ac:dyDescent="0.25">
      <c r="B403" s="1316"/>
      <c r="C403" s="1306"/>
      <c r="D403" s="1318"/>
      <c r="E403" s="1320"/>
      <c r="F403" s="638" t="s">
        <v>6485</v>
      </c>
      <c r="G403" s="654" t="s">
        <v>7646</v>
      </c>
      <c r="H403" s="605">
        <v>1.5</v>
      </c>
      <c r="I403" s="737"/>
      <c r="J403" s="1346"/>
      <c r="K403" s="1346"/>
      <c r="L403" s="1311"/>
      <c r="M403" s="746"/>
      <c r="N403" s="611"/>
      <c r="O403" s="611"/>
      <c r="P403" s="611"/>
      <c r="Q403" s="746"/>
      <c r="R403" s="746"/>
      <c r="S403" s="746"/>
      <c r="T403" s="746"/>
      <c r="U403" s="746"/>
      <c r="V403" s="746"/>
      <c r="W403" s="746"/>
    </row>
    <row r="404" spans="2:23" ht="50.25" hidden="1" customHeight="1" x14ac:dyDescent="0.25">
      <c r="B404" s="1305"/>
      <c r="C404" s="1306"/>
      <c r="D404" s="1319"/>
      <c r="E404" s="1310"/>
      <c r="F404" s="638" t="s">
        <v>2717</v>
      </c>
      <c r="G404" s="657" t="s">
        <v>7644</v>
      </c>
      <c r="H404" s="605">
        <v>3.85</v>
      </c>
      <c r="I404" s="737"/>
      <c r="J404" s="1332"/>
      <c r="K404" s="1332"/>
      <c r="L404" s="1311"/>
      <c r="M404" s="746"/>
      <c r="N404" s="611"/>
      <c r="O404" s="611"/>
      <c r="P404" s="611"/>
      <c r="Q404" s="746"/>
      <c r="R404" s="746"/>
      <c r="S404" s="746"/>
      <c r="T404" s="746"/>
      <c r="U404" s="746"/>
      <c r="V404" s="746"/>
      <c r="W404" s="746"/>
    </row>
    <row r="405" spans="2:23" ht="50.25" hidden="1" customHeight="1" x14ac:dyDescent="0.25">
      <c r="B405" s="602">
        <v>218</v>
      </c>
      <c r="C405" s="738" t="s">
        <v>2809</v>
      </c>
      <c r="D405" s="752" t="s">
        <v>8568</v>
      </c>
      <c r="E405" s="746" t="s">
        <v>1675</v>
      </c>
      <c r="F405" s="605" t="s">
        <v>8051</v>
      </c>
      <c r="G405" s="746" t="s">
        <v>1105</v>
      </c>
      <c r="H405" s="605"/>
      <c r="I405" s="737"/>
      <c r="J405" s="737" t="s">
        <v>214</v>
      </c>
      <c r="K405" s="737" t="s">
        <v>8952</v>
      </c>
      <c r="L405" s="739" t="s">
        <v>8050</v>
      </c>
      <c r="M405" s="746" t="s">
        <v>827</v>
      </c>
      <c r="N405" s="611">
        <v>0</v>
      </c>
      <c r="O405" s="611">
        <v>0</v>
      </c>
      <c r="P405" s="611"/>
      <c r="Q405" s="746">
        <v>1</v>
      </c>
      <c r="R405" s="746">
        <v>1</v>
      </c>
      <c r="S405" s="746">
        <v>0</v>
      </c>
      <c r="T405" s="746">
        <v>1</v>
      </c>
      <c r="U405" s="746">
        <v>1</v>
      </c>
      <c r="V405" s="746"/>
      <c r="W405" s="746" t="s">
        <v>663</v>
      </c>
    </row>
    <row r="406" spans="2:23" ht="50.25" hidden="1" customHeight="1" x14ac:dyDescent="0.25">
      <c r="B406" s="1304">
        <v>219</v>
      </c>
      <c r="C406" s="1306" t="s">
        <v>2759</v>
      </c>
      <c r="D406" s="1317" t="s">
        <v>8052</v>
      </c>
      <c r="E406" s="1331" t="s">
        <v>780</v>
      </c>
      <c r="F406" s="605" t="s">
        <v>6401</v>
      </c>
      <c r="G406" s="746" t="s">
        <v>1104</v>
      </c>
      <c r="H406" s="71">
        <v>8.3219899999999996</v>
      </c>
      <c r="I406" s="746"/>
      <c r="J406" s="1309" t="s">
        <v>214</v>
      </c>
      <c r="K406" s="1321" t="s">
        <v>8952</v>
      </c>
      <c r="L406" s="1311" t="s">
        <v>8053</v>
      </c>
      <c r="M406" s="746" t="s">
        <v>777</v>
      </c>
      <c r="N406" s="746">
        <v>4</v>
      </c>
      <c r="O406" s="746">
        <v>1</v>
      </c>
      <c r="P406" s="746"/>
      <c r="Q406" s="746"/>
      <c r="R406" s="746">
        <v>1</v>
      </c>
      <c r="S406" s="746">
        <v>1</v>
      </c>
      <c r="T406" s="746">
        <v>1</v>
      </c>
      <c r="U406" s="746">
        <v>1</v>
      </c>
      <c r="V406" s="746"/>
      <c r="W406" s="746" t="s">
        <v>663</v>
      </c>
    </row>
    <row r="407" spans="2:23" ht="50.25" hidden="1" customHeight="1" x14ac:dyDescent="0.25">
      <c r="B407" s="1305"/>
      <c r="C407" s="1306"/>
      <c r="D407" s="1319"/>
      <c r="E407" s="1332"/>
      <c r="F407" s="665" t="s">
        <v>6462</v>
      </c>
      <c r="G407" s="654" t="s">
        <v>7646</v>
      </c>
      <c r="H407" s="605">
        <v>7.0358599999999996</v>
      </c>
      <c r="I407" s="746"/>
      <c r="J407" s="1310"/>
      <c r="K407" s="1322"/>
      <c r="L407" s="1311"/>
      <c r="M407" s="746"/>
      <c r="N407" s="746"/>
      <c r="O407" s="746"/>
      <c r="P407" s="746"/>
      <c r="Q407" s="746"/>
      <c r="R407" s="746"/>
      <c r="S407" s="746"/>
      <c r="T407" s="746"/>
      <c r="U407" s="746"/>
      <c r="V407" s="746"/>
      <c r="W407" s="746"/>
    </row>
    <row r="408" spans="2:23" ht="50.25" hidden="1" customHeight="1" x14ac:dyDescent="0.25">
      <c r="B408" s="602">
        <v>220</v>
      </c>
      <c r="C408" s="738" t="s">
        <v>8472</v>
      </c>
      <c r="D408" s="603" t="s">
        <v>8473</v>
      </c>
      <c r="E408" s="746" t="s">
        <v>760</v>
      </c>
      <c r="F408" s="605" t="s">
        <v>1012</v>
      </c>
      <c r="G408" s="746" t="s">
        <v>1104</v>
      </c>
      <c r="H408" s="605"/>
      <c r="I408" s="746"/>
      <c r="J408" s="737" t="s">
        <v>214</v>
      </c>
      <c r="K408" s="737" t="s">
        <v>8952</v>
      </c>
      <c r="L408" s="746"/>
      <c r="M408" s="746" t="s">
        <v>1398</v>
      </c>
      <c r="N408" s="746">
        <v>1</v>
      </c>
      <c r="O408" s="746">
        <v>1</v>
      </c>
      <c r="P408" s="746"/>
      <c r="Q408" s="746"/>
      <c r="R408" s="746">
        <v>1</v>
      </c>
      <c r="S408" s="746">
        <v>1</v>
      </c>
      <c r="T408" s="746">
        <v>1</v>
      </c>
      <c r="U408" s="746">
        <v>1</v>
      </c>
      <c r="V408" s="746"/>
      <c r="W408" s="746" t="s">
        <v>663</v>
      </c>
    </row>
    <row r="409" spans="2:23" ht="50.25" hidden="1" customHeight="1" x14ac:dyDescent="0.25">
      <c r="B409" s="1304">
        <v>221</v>
      </c>
      <c r="C409" s="1306" t="s">
        <v>8472</v>
      </c>
      <c r="D409" s="1317" t="s">
        <v>8474</v>
      </c>
      <c r="E409" s="1309" t="s">
        <v>758</v>
      </c>
      <c r="F409" s="605" t="s">
        <v>6402</v>
      </c>
      <c r="G409" s="746" t="s">
        <v>1104</v>
      </c>
      <c r="H409" s="605"/>
      <c r="I409" s="746"/>
      <c r="J409" s="1331" t="s">
        <v>214</v>
      </c>
      <c r="K409" s="1331" t="s">
        <v>8952</v>
      </c>
      <c r="L409" s="1311" t="s">
        <v>3612</v>
      </c>
      <c r="M409" s="746" t="s">
        <v>1397</v>
      </c>
      <c r="N409" s="746">
        <v>2</v>
      </c>
      <c r="O409" s="746">
        <v>0</v>
      </c>
      <c r="P409" s="746"/>
      <c r="Q409" s="746"/>
      <c r="R409" s="746">
        <v>1</v>
      </c>
      <c r="S409" s="746">
        <v>1</v>
      </c>
      <c r="T409" s="746">
        <v>1</v>
      </c>
      <c r="U409" s="746">
        <v>1</v>
      </c>
      <c r="V409" s="746"/>
      <c r="W409" s="746" t="s">
        <v>663</v>
      </c>
    </row>
    <row r="410" spans="2:23" ht="50.25" hidden="1" customHeight="1" x14ac:dyDescent="0.25">
      <c r="B410" s="1316"/>
      <c r="C410" s="1306"/>
      <c r="D410" s="1318"/>
      <c r="E410" s="1320"/>
      <c r="F410" s="665" t="s">
        <v>6493</v>
      </c>
      <c r="G410" s="657" t="s">
        <v>3400</v>
      </c>
      <c r="H410" s="605">
        <v>1.4566699999999999</v>
      </c>
      <c r="I410" s="746"/>
      <c r="J410" s="1346"/>
      <c r="K410" s="1346"/>
      <c r="L410" s="1311"/>
      <c r="M410" s="746"/>
      <c r="N410" s="746"/>
      <c r="O410" s="746"/>
      <c r="P410" s="746"/>
      <c r="Q410" s="746"/>
      <c r="R410" s="746"/>
      <c r="S410" s="746"/>
      <c r="T410" s="746"/>
      <c r="U410" s="746"/>
      <c r="V410" s="746"/>
      <c r="W410" s="746"/>
    </row>
    <row r="411" spans="2:23" ht="50.25" hidden="1" customHeight="1" x14ac:dyDescent="0.25">
      <c r="B411" s="1316"/>
      <c r="C411" s="1306"/>
      <c r="D411" s="1318"/>
      <c r="E411" s="1320"/>
      <c r="F411" s="665" t="s">
        <v>6478</v>
      </c>
      <c r="G411" s="654" t="s">
        <v>7646</v>
      </c>
      <c r="H411" s="605">
        <v>2.3333300000000001</v>
      </c>
      <c r="I411" s="746"/>
      <c r="J411" s="1346"/>
      <c r="K411" s="1346"/>
      <c r="L411" s="1311"/>
      <c r="M411" s="746"/>
      <c r="N411" s="746"/>
      <c r="O411" s="746"/>
      <c r="P411" s="746"/>
      <c r="Q411" s="746"/>
      <c r="R411" s="746"/>
      <c r="S411" s="746"/>
      <c r="T411" s="746"/>
      <c r="U411" s="746"/>
      <c r="V411" s="746"/>
      <c r="W411" s="746"/>
    </row>
    <row r="412" spans="2:23" ht="50.25" hidden="1" customHeight="1" x14ac:dyDescent="0.25">
      <c r="B412" s="1305"/>
      <c r="C412" s="1306"/>
      <c r="D412" s="1319"/>
      <c r="E412" s="1310"/>
      <c r="F412" s="666" t="s">
        <v>2492</v>
      </c>
      <c r="G412" s="657" t="s">
        <v>7644</v>
      </c>
      <c r="H412" s="605">
        <v>3.23</v>
      </c>
      <c r="I412" s="746"/>
      <c r="J412" s="1332"/>
      <c r="K412" s="1332"/>
      <c r="L412" s="1311"/>
      <c r="M412" s="746"/>
      <c r="N412" s="746"/>
      <c r="O412" s="746"/>
      <c r="P412" s="746"/>
      <c r="Q412" s="746"/>
      <c r="R412" s="746"/>
      <c r="S412" s="746"/>
      <c r="T412" s="746"/>
      <c r="U412" s="746"/>
      <c r="V412" s="746"/>
      <c r="W412" s="746"/>
    </row>
    <row r="413" spans="2:23" ht="50.25" hidden="1" customHeight="1" x14ac:dyDescent="0.25">
      <c r="B413" s="1304">
        <v>222</v>
      </c>
      <c r="C413" s="1306" t="s">
        <v>8472</v>
      </c>
      <c r="D413" s="1317" t="s">
        <v>8475</v>
      </c>
      <c r="E413" s="1309" t="s">
        <v>755</v>
      </c>
      <c r="F413" s="605" t="s">
        <v>6403</v>
      </c>
      <c r="G413" s="746" t="s">
        <v>1104</v>
      </c>
      <c r="H413" s="605"/>
      <c r="I413" s="746"/>
      <c r="J413" s="1331" t="s">
        <v>214</v>
      </c>
      <c r="K413" s="1331" t="s">
        <v>8952</v>
      </c>
      <c r="L413" s="1311" t="s">
        <v>8054</v>
      </c>
      <c r="M413" s="746" t="s">
        <v>1395</v>
      </c>
      <c r="N413" s="746">
        <v>1</v>
      </c>
      <c r="O413" s="746">
        <v>1</v>
      </c>
      <c r="P413" s="746"/>
      <c r="Q413" s="746"/>
      <c r="R413" s="746">
        <v>1</v>
      </c>
      <c r="S413" s="746">
        <v>1</v>
      </c>
      <c r="T413" s="746">
        <v>1</v>
      </c>
      <c r="U413" s="746">
        <v>1</v>
      </c>
      <c r="V413" s="746"/>
      <c r="W413" s="746" t="s">
        <v>663</v>
      </c>
    </row>
    <row r="414" spans="2:23" ht="50.25" hidden="1" customHeight="1" x14ac:dyDescent="0.25">
      <c r="B414" s="1305"/>
      <c r="C414" s="1306"/>
      <c r="D414" s="1319"/>
      <c r="E414" s="1310"/>
      <c r="F414" s="601" t="s">
        <v>6479</v>
      </c>
      <c r="G414" s="654" t="s">
        <v>7646</v>
      </c>
      <c r="H414" s="605">
        <v>0.8</v>
      </c>
      <c r="I414" s="746"/>
      <c r="J414" s="1332"/>
      <c r="K414" s="1332"/>
      <c r="L414" s="1311"/>
      <c r="M414" s="746"/>
      <c r="N414" s="746"/>
      <c r="O414" s="746"/>
      <c r="P414" s="746"/>
      <c r="Q414" s="746"/>
      <c r="R414" s="746"/>
      <c r="S414" s="746"/>
      <c r="T414" s="746"/>
      <c r="U414" s="746"/>
      <c r="V414" s="746"/>
      <c r="W414" s="746"/>
    </row>
    <row r="415" spans="2:23" ht="50.25" hidden="1" customHeight="1" x14ac:dyDescent="0.25">
      <c r="B415" s="602">
        <v>223</v>
      </c>
      <c r="C415" s="738" t="s">
        <v>8472</v>
      </c>
      <c r="D415" s="752" t="s">
        <v>8476</v>
      </c>
      <c r="E415" s="746" t="s">
        <v>753</v>
      </c>
      <c r="F415" s="605" t="s">
        <v>1008</v>
      </c>
      <c r="G415" s="746" t="s">
        <v>1104</v>
      </c>
      <c r="H415" s="71">
        <v>24.94408</v>
      </c>
      <c r="I415" s="746"/>
      <c r="J415" s="737" t="s">
        <v>214</v>
      </c>
      <c r="K415" s="737" t="s">
        <v>8952</v>
      </c>
      <c r="L415" s="746"/>
      <c r="M415" s="746" t="s">
        <v>1394</v>
      </c>
      <c r="N415" s="746">
        <v>4</v>
      </c>
      <c r="O415" s="746">
        <v>1</v>
      </c>
      <c r="P415" s="746"/>
      <c r="Q415" s="746"/>
      <c r="R415" s="746">
        <v>1</v>
      </c>
      <c r="S415" s="746">
        <v>1</v>
      </c>
      <c r="T415" s="746">
        <v>1</v>
      </c>
      <c r="U415" s="746">
        <v>1</v>
      </c>
      <c r="V415" s="746"/>
      <c r="W415" s="746" t="s">
        <v>663</v>
      </c>
    </row>
    <row r="416" spans="2:23" ht="50.25" hidden="1" customHeight="1" x14ac:dyDescent="0.25">
      <c r="B416" s="1304">
        <v>224</v>
      </c>
      <c r="C416" s="1306" t="s">
        <v>8472</v>
      </c>
      <c r="D416" s="1317" t="s">
        <v>8477</v>
      </c>
      <c r="E416" s="1309" t="s">
        <v>750</v>
      </c>
      <c r="F416" s="605" t="s">
        <v>1007</v>
      </c>
      <c r="G416" s="746" t="s">
        <v>1104</v>
      </c>
      <c r="H416" s="605"/>
      <c r="I416" s="746"/>
      <c r="J416" s="1331" t="s">
        <v>214</v>
      </c>
      <c r="K416" s="1331" t="s">
        <v>8952</v>
      </c>
      <c r="L416" s="1311" t="s">
        <v>8055</v>
      </c>
      <c r="M416" s="746" t="s">
        <v>1393</v>
      </c>
      <c r="N416" s="746">
        <v>4</v>
      </c>
      <c r="O416" s="746">
        <v>1</v>
      </c>
      <c r="P416" s="746"/>
      <c r="Q416" s="746"/>
      <c r="R416" s="746">
        <v>1</v>
      </c>
      <c r="S416" s="746">
        <v>1</v>
      </c>
      <c r="T416" s="746">
        <v>1</v>
      </c>
      <c r="U416" s="746">
        <v>1</v>
      </c>
      <c r="V416" s="746"/>
      <c r="W416" s="746" t="s">
        <v>663</v>
      </c>
    </row>
    <row r="417" spans="2:23" ht="50.25" hidden="1" customHeight="1" x14ac:dyDescent="0.25">
      <c r="B417" s="1305"/>
      <c r="C417" s="1306"/>
      <c r="D417" s="1319"/>
      <c r="E417" s="1310"/>
      <c r="F417" s="665" t="s">
        <v>2517</v>
      </c>
      <c r="G417" s="657" t="s">
        <v>7644</v>
      </c>
      <c r="H417" s="605">
        <v>9.6168499999999995</v>
      </c>
      <c r="I417" s="746"/>
      <c r="J417" s="1332"/>
      <c r="K417" s="1332"/>
      <c r="L417" s="1311"/>
      <c r="M417" s="746"/>
      <c r="N417" s="746"/>
      <c r="O417" s="746"/>
      <c r="P417" s="746"/>
      <c r="Q417" s="746"/>
      <c r="R417" s="746"/>
      <c r="S417" s="746"/>
      <c r="T417" s="746"/>
      <c r="U417" s="746"/>
      <c r="V417" s="746"/>
      <c r="W417" s="746"/>
    </row>
    <row r="418" spans="2:23" ht="50.25" hidden="1" customHeight="1" x14ac:dyDescent="0.25">
      <c r="B418" s="1304">
        <v>225</v>
      </c>
      <c r="C418" s="1306" t="s">
        <v>8472</v>
      </c>
      <c r="D418" s="1317" t="s">
        <v>8478</v>
      </c>
      <c r="E418" s="1309" t="s">
        <v>610</v>
      </c>
      <c r="F418" s="605" t="s">
        <v>6404</v>
      </c>
      <c r="G418" s="746" t="s">
        <v>1105</v>
      </c>
      <c r="H418" s="605"/>
      <c r="I418" s="746" t="s">
        <v>813</v>
      </c>
      <c r="J418" s="1331" t="s">
        <v>214</v>
      </c>
      <c r="K418" s="1331" t="s">
        <v>8952</v>
      </c>
      <c r="L418" s="1311" t="s">
        <v>4926</v>
      </c>
      <c r="M418" s="746" t="s">
        <v>1396</v>
      </c>
      <c r="N418" s="746">
        <v>2</v>
      </c>
      <c r="O418" s="746">
        <v>0</v>
      </c>
      <c r="P418" s="746"/>
      <c r="Q418" s="746"/>
      <c r="R418" s="746">
        <v>1</v>
      </c>
      <c r="S418" s="746">
        <v>1</v>
      </c>
      <c r="T418" s="746">
        <v>1</v>
      </c>
      <c r="U418" s="746">
        <v>1</v>
      </c>
      <c r="V418" s="746"/>
      <c r="W418" s="746" t="s">
        <v>663</v>
      </c>
    </row>
    <row r="419" spans="2:23" ht="50.25" hidden="1" customHeight="1" x14ac:dyDescent="0.25">
      <c r="B419" s="1316"/>
      <c r="C419" s="1306"/>
      <c r="D419" s="1318"/>
      <c r="E419" s="1320"/>
      <c r="F419" s="601" t="s">
        <v>6506</v>
      </c>
      <c r="G419" s="657" t="s">
        <v>3400</v>
      </c>
      <c r="H419" s="605">
        <v>2.4700000000000002</v>
      </c>
      <c r="I419" s="746"/>
      <c r="J419" s="1346"/>
      <c r="K419" s="1346"/>
      <c r="L419" s="1311"/>
      <c r="M419" s="746"/>
      <c r="N419" s="746"/>
      <c r="O419" s="746"/>
      <c r="P419" s="746"/>
      <c r="Q419" s="746"/>
      <c r="R419" s="746"/>
      <c r="S419" s="746"/>
      <c r="T419" s="746"/>
      <c r="U419" s="746"/>
      <c r="V419" s="746"/>
      <c r="W419" s="746"/>
    </row>
    <row r="420" spans="2:23" ht="50.25" hidden="1" customHeight="1" x14ac:dyDescent="0.25">
      <c r="B420" s="1305"/>
      <c r="C420" s="1306"/>
      <c r="D420" s="1319"/>
      <c r="E420" s="1310"/>
      <c r="F420" s="601" t="s">
        <v>6405</v>
      </c>
      <c r="G420" s="654" t="s">
        <v>7646</v>
      </c>
      <c r="H420" s="605"/>
      <c r="I420" s="746"/>
      <c r="J420" s="1332"/>
      <c r="K420" s="1332"/>
      <c r="L420" s="1311"/>
      <c r="M420" s="746"/>
      <c r="N420" s="746"/>
      <c r="O420" s="746"/>
      <c r="P420" s="746"/>
      <c r="Q420" s="746"/>
      <c r="R420" s="746"/>
      <c r="S420" s="746"/>
      <c r="T420" s="746"/>
      <c r="U420" s="746"/>
      <c r="V420" s="746"/>
      <c r="W420" s="746"/>
    </row>
    <row r="421" spans="2:23" ht="50.25" hidden="1" customHeight="1" x14ac:dyDescent="0.25">
      <c r="B421" s="602">
        <v>226</v>
      </c>
      <c r="C421" s="738" t="s">
        <v>8472</v>
      </c>
      <c r="D421" s="752" t="s">
        <v>8479</v>
      </c>
      <c r="E421" s="746" t="s">
        <v>776</v>
      </c>
      <c r="F421" s="605" t="s">
        <v>1019</v>
      </c>
      <c r="G421" s="746" t="s">
        <v>1105</v>
      </c>
      <c r="H421" s="605"/>
      <c r="I421" s="746"/>
      <c r="J421" s="737" t="s">
        <v>214</v>
      </c>
      <c r="K421" s="737" t="s">
        <v>8952</v>
      </c>
      <c r="L421" s="739" t="s">
        <v>8056</v>
      </c>
      <c r="M421" s="746" t="s">
        <v>1406</v>
      </c>
      <c r="N421" s="746">
        <v>2</v>
      </c>
      <c r="O421" s="746">
        <v>0</v>
      </c>
      <c r="P421" s="746"/>
      <c r="Q421" s="746"/>
      <c r="R421" s="746">
        <v>1</v>
      </c>
      <c r="S421" s="746">
        <v>1</v>
      </c>
      <c r="T421" s="746">
        <v>1</v>
      </c>
      <c r="U421" s="746">
        <v>1</v>
      </c>
      <c r="V421" s="746"/>
      <c r="W421" s="746" t="s">
        <v>663</v>
      </c>
    </row>
    <row r="422" spans="2:23" ht="50.25" hidden="1" customHeight="1" x14ac:dyDescent="0.25">
      <c r="B422" s="1304">
        <v>227</v>
      </c>
      <c r="C422" s="1306" t="s">
        <v>8373</v>
      </c>
      <c r="D422" s="1351" t="s">
        <v>8608</v>
      </c>
      <c r="E422" s="1331" t="s">
        <v>690</v>
      </c>
      <c r="F422" s="605" t="s">
        <v>1047</v>
      </c>
      <c r="G422" s="746" t="s">
        <v>1104</v>
      </c>
      <c r="H422" s="605"/>
      <c r="I422" s="746" t="s">
        <v>813</v>
      </c>
      <c r="J422" s="1331" t="s">
        <v>214</v>
      </c>
      <c r="K422" s="1331" t="s">
        <v>8952</v>
      </c>
      <c r="L422" s="737"/>
      <c r="M422" s="746" t="s">
        <v>953</v>
      </c>
      <c r="N422" s="746">
        <v>4</v>
      </c>
      <c r="O422" s="746">
        <v>1</v>
      </c>
      <c r="P422" s="746"/>
      <c r="Q422" s="746"/>
      <c r="R422" s="746">
        <v>1</v>
      </c>
      <c r="S422" s="746">
        <v>0</v>
      </c>
      <c r="T422" s="746">
        <v>1</v>
      </c>
      <c r="U422" s="746">
        <v>1</v>
      </c>
      <c r="V422" s="746"/>
      <c r="W422" s="746" t="s">
        <v>668</v>
      </c>
    </row>
    <row r="423" spans="2:23" ht="50.25" hidden="1" customHeight="1" x14ac:dyDescent="0.25">
      <c r="B423" s="1305"/>
      <c r="C423" s="1306"/>
      <c r="D423" s="1352"/>
      <c r="E423" s="1332"/>
      <c r="F423" s="601" t="s">
        <v>6496</v>
      </c>
      <c r="G423" s="657" t="s">
        <v>3400</v>
      </c>
      <c r="H423" s="605">
        <v>1.77</v>
      </c>
      <c r="I423" s="746"/>
      <c r="J423" s="1332"/>
      <c r="K423" s="1332"/>
      <c r="L423" s="737"/>
      <c r="M423" s="746"/>
      <c r="N423" s="746"/>
      <c r="O423" s="746"/>
      <c r="P423" s="746"/>
      <c r="Q423" s="746"/>
      <c r="R423" s="746"/>
      <c r="S423" s="746"/>
      <c r="T423" s="746"/>
      <c r="U423" s="746"/>
      <c r="V423" s="746"/>
      <c r="W423" s="746"/>
    </row>
    <row r="424" spans="2:23" ht="50.25" hidden="1" customHeight="1" x14ac:dyDescent="0.25">
      <c r="B424" s="1304">
        <v>228</v>
      </c>
      <c r="C424" s="1306" t="s">
        <v>8373</v>
      </c>
      <c r="D424" s="1342" t="s">
        <v>8609</v>
      </c>
      <c r="E424" s="1331" t="s">
        <v>689</v>
      </c>
      <c r="F424" s="605" t="s">
        <v>6406</v>
      </c>
      <c r="G424" s="746" t="s">
        <v>1104</v>
      </c>
      <c r="H424" s="71">
        <v>3.14636</v>
      </c>
      <c r="I424" s="746" t="s">
        <v>813</v>
      </c>
      <c r="J424" s="1331" t="s">
        <v>214</v>
      </c>
      <c r="K424" s="1331" t="s">
        <v>8952</v>
      </c>
      <c r="L424" s="1311" t="s">
        <v>6084</v>
      </c>
      <c r="M424" s="746" t="s">
        <v>954</v>
      </c>
      <c r="N424" s="746">
        <v>5</v>
      </c>
      <c r="O424" s="746">
        <v>1</v>
      </c>
      <c r="P424" s="746"/>
      <c r="Q424" s="746"/>
      <c r="R424" s="746">
        <v>1</v>
      </c>
      <c r="S424" s="746">
        <v>0</v>
      </c>
      <c r="T424" s="746">
        <v>1</v>
      </c>
      <c r="U424" s="746">
        <v>1</v>
      </c>
      <c r="V424" s="746"/>
      <c r="W424" s="746" t="s">
        <v>7</v>
      </c>
    </row>
    <row r="425" spans="2:23" ht="50.25" hidden="1" customHeight="1" x14ac:dyDescent="0.25">
      <c r="B425" s="1316"/>
      <c r="C425" s="1306"/>
      <c r="D425" s="1348"/>
      <c r="E425" s="1346"/>
      <c r="F425" s="665" t="s">
        <v>6519</v>
      </c>
      <c r="G425" s="657" t="s">
        <v>3400</v>
      </c>
      <c r="H425" s="605">
        <v>2.2166700000000001</v>
      </c>
      <c r="I425" s="746"/>
      <c r="J425" s="1346"/>
      <c r="K425" s="1346"/>
      <c r="L425" s="1311"/>
      <c r="M425" s="746"/>
      <c r="N425" s="746"/>
      <c r="O425" s="746"/>
      <c r="P425" s="746"/>
      <c r="Q425" s="746"/>
      <c r="R425" s="746"/>
      <c r="S425" s="746"/>
      <c r="T425" s="746"/>
      <c r="U425" s="746"/>
      <c r="V425" s="746"/>
      <c r="W425" s="746"/>
    </row>
    <row r="426" spans="2:23" ht="50.25" hidden="1" customHeight="1" x14ac:dyDescent="0.25">
      <c r="B426" s="1305"/>
      <c r="C426" s="1306"/>
      <c r="D426" s="1343"/>
      <c r="E426" s="1332"/>
      <c r="F426" s="665" t="s">
        <v>6459</v>
      </c>
      <c r="G426" s="654" t="s">
        <v>7646</v>
      </c>
      <c r="H426" s="605">
        <v>0.84987999999999997</v>
      </c>
      <c r="I426" s="746"/>
      <c r="J426" s="1332"/>
      <c r="K426" s="1332"/>
      <c r="L426" s="1311"/>
      <c r="M426" s="746"/>
      <c r="N426" s="746"/>
      <c r="O426" s="746"/>
      <c r="P426" s="746"/>
      <c r="Q426" s="746"/>
      <c r="R426" s="746"/>
      <c r="S426" s="746"/>
      <c r="T426" s="746"/>
      <c r="U426" s="746"/>
      <c r="V426" s="746"/>
      <c r="W426" s="746"/>
    </row>
    <row r="427" spans="2:23" ht="50.25" hidden="1" customHeight="1" x14ac:dyDescent="0.25">
      <c r="B427" s="1304">
        <v>229</v>
      </c>
      <c r="C427" s="1306" t="s">
        <v>8364</v>
      </c>
      <c r="D427" s="1317" t="s">
        <v>8610</v>
      </c>
      <c r="E427" s="1162" t="s">
        <v>2107</v>
      </c>
      <c r="F427" s="605" t="s">
        <v>1183</v>
      </c>
      <c r="G427" s="746" t="s">
        <v>1104</v>
      </c>
      <c r="H427" s="605"/>
      <c r="I427" s="746"/>
      <c r="J427" s="1309" t="s">
        <v>214</v>
      </c>
      <c r="K427" s="1321" t="s">
        <v>8952</v>
      </c>
      <c r="L427" s="1311" t="s">
        <v>8057</v>
      </c>
      <c r="M427" s="746" t="s">
        <v>1168</v>
      </c>
      <c r="N427" s="746">
        <v>0</v>
      </c>
      <c r="O427" s="746">
        <v>60</v>
      </c>
      <c r="P427" s="746">
        <v>0</v>
      </c>
      <c r="Q427" s="746">
        <v>2</v>
      </c>
      <c r="R427" s="746">
        <v>1</v>
      </c>
      <c r="S427" s="746">
        <v>0</v>
      </c>
      <c r="T427" s="746">
        <v>1</v>
      </c>
      <c r="U427" s="746">
        <v>0</v>
      </c>
      <c r="V427" s="746"/>
      <c r="W427" s="746" t="s">
        <v>663</v>
      </c>
    </row>
    <row r="428" spans="2:23" ht="50.25" hidden="1" customHeight="1" x14ac:dyDescent="0.25">
      <c r="B428" s="1305"/>
      <c r="C428" s="1306"/>
      <c r="D428" s="1319"/>
      <c r="E428" s="1163"/>
      <c r="F428" s="644" t="s">
        <v>7091</v>
      </c>
      <c r="G428" s="654" t="s">
        <v>7646</v>
      </c>
      <c r="H428" s="605"/>
      <c r="I428" s="746"/>
      <c r="J428" s="1310"/>
      <c r="K428" s="1322"/>
      <c r="L428" s="1311"/>
      <c r="M428" s="746"/>
      <c r="N428" s="746"/>
      <c r="O428" s="746"/>
      <c r="P428" s="746"/>
      <c r="Q428" s="746"/>
      <c r="R428" s="746"/>
      <c r="S428" s="746"/>
      <c r="T428" s="746"/>
      <c r="U428" s="746"/>
      <c r="V428" s="746"/>
      <c r="W428" s="746"/>
    </row>
    <row r="429" spans="2:23" ht="50.25" hidden="1" customHeight="1" x14ac:dyDescent="0.25">
      <c r="B429" s="602">
        <v>230</v>
      </c>
      <c r="C429" s="738" t="s">
        <v>8364</v>
      </c>
      <c r="D429" s="752" t="s">
        <v>8611</v>
      </c>
      <c r="E429" s="747" t="s">
        <v>651</v>
      </c>
      <c r="F429" s="605" t="s">
        <v>1178</v>
      </c>
      <c r="G429" s="746" t="s">
        <v>1104</v>
      </c>
      <c r="H429" s="605"/>
      <c r="I429" s="746"/>
      <c r="J429" s="746" t="s">
        <v>214</v>
      </c>
      <c r="K429" s="736" t="s">
        <v>8952</v>
      </c>
      <c r="L429" s="739" t="s">
        <v>8058</v>
      </c>
      <c r="M429" s="746" t="s">
        <v>1179</v>
      </c>
      <c r="N429" s="746">
        <v>4</v>
      </c>
      <c r="O429" s="746">
        <v>1</v>
      </c>
      <c r="P429" s="746"/>
      <c r="Q429" s="746"/>
      <c r="R429" s="746">
        <v>1</v>
      </c>
      <c r="S429" s="746">
        <v>0</v>
      </c>
      <c r="T429" s="746">
        <v>1</v>
      </c>
      <c r="U429" s="746">
        <v>1</v>
      </c>
      <c r="V429" s="746"/>
      <c r="W429" s="746" t="s">
        <v>663</v>
      </c>
    </row>
    <row r="430" spans="2:23" ht="50.25" hidden="1" customHeight="1" x14ac:dyDescent="0.25">
      <c r="B430" s="1304">
        <v>231</v>
      </c>
      <c r="C430" s="1306" t="s">
        <v>8364</v>
      </c>
      <c r="D430" s="1317" t="s">
        <v>8612</v>
      </c>
      <c r="E430" s="1162" t="s">
        <v>652</v>
      </c>
      <c r="F430" s="605" t="s">
        <v>6407</v>
      </c>
      <c r="G430" s="746" t="s">
        <v>1104</v>
      </c>
      <c r="H430" s="605"/>
      <c r="I430" s="746"/>
      <c r="J430" s="1309" t="s">
        <v>214</v>
      </c>
      <c r="K430" s="1321" t="s">
        <v>8952</v>
      </c>
      <c r="L430" s="1311" t="s">
        <v>8059</v>
      </c>
      <c r="M430" s="746" t="s">
        <v>1181</v>
      </c>
      <c r="N430" s="746">
        <v>3</v>
      </c>
      <c r="O430" s="746">
        <v>0</v>
      </c>
      <c r="P430" s="746"/>
      <c r="Q430" s="746"/>
      <c r="R430" s="746">
        <v>1</v>
      </c>
      <c r="S430" s="746">
        <v>0</v>
      </c>
      <c r="T430" s="746">
        <v>1</v>
      </c>
      <c r="U430" s="746">
        <v>1</v>
      </c>
      <c r="V430" s="746"/>
      <c r="W430" s="746" t="s">
        <v>663</v>
      </c>
    </row>
    <row r="431" spans="2:23" ht="50.25" hidden="1" customHeight="1" x14ac:dyDescent="0.25">
      <c r="B431" s="1316"/>
      <c r="C431" s="1306"/>
      <c r="D431" s="1318"/>
      <c r="E431" s="1354"/>
      <c r="F431" s="601" t="s">
        <v>6408</v>
      </c>
      <c r="G431" s="654" t="s">
        <v>7646</v>
      </c>
      <c r="H431" s="605"/>
      <c r="I431" s="746"/>
      <c r="J431" s="1320"/>
      <c r="K431" s="1326"/>
      <c r="L431" s="1311"/>
      <c r="M431" s="746"/>
      <c r="N431" s="746"/>
      <c r="O431" s="746"/>
      <c r="P431" s="746"/>
      <c r="Q431" s="746"/>
      <c r="R431" s="746"/>
      <c r="S431" s="746"/>
      <c r="T431" s="746"/>
      <c r="U431" s="746"/>
      <c r="V431" s="746"/>
      <c r="W431" s="746"/>
    </row>
    <row r="432" spans="2:23" ht="50.25" hidden="1" customHeight="1" x14ac:dyDescent="0.25">
      <c r="B432" s="1305"/>
      <c r="C432" s="1306"/>
      <c r="D432" s="1319"/>
      <c r="E432" s="1163"/>
      <c r="F432" s="638" t="s">
        <v>2519</v>
      </c>
      <c r="G432" s="657" t="s">
        <v>7644</v>
      </c>
      <c r="H432" s="605">
        <v>1.4025000000000001</v>
      </c>
      <c r="I432" s="746"/>
      <c r="J432" s="1310"/>
      <c r="K432" s="1322"/>
      <c r="L432" s="1311"/>
      <c r="M432" s="746"/>
      <c r="N432" s="746"/>
      <c r="O432" s="746"/>
      <c r="P432" s="746"/>
      <c r="Q432" s="746"/>
      <c r="R432" s="746"/>
      <c r="S432" s="746"/>
      <c r="T432" s="746"/>
      <c r="U432" s="746"/>
      <c r="V432" s="746"/>
      <c r="W432" s="746"/>
    </row>
    <row r="433" spans="2:23" ht="50.25" hidden="1" customHeight="1" x14ac:dyDescent="0.25">
      <c r="B433" s="1304">
        <v>232</v>
      </c>
      <c r="C433" s="1306" t="s">
        <v>8364</v>
      </c>
      <c r="D433" s="1317" t="s">
        <v>8613</v>
      </c>
      <c r="E433" s="1162" t="s">
        <v>656</v>
      </c>
      <c r="F433" s="605" t="s">
        <v>6409</v>
      </c>
      <c r="G433" s="746" t="s">
        <v>1103</v>
      </c>
      <c r="H433" s="605"/>
      <c r="I433" s="746" t="s">
        <v>813</v>
      </c>
      <c r="J433" s="1309" t="s">
        <v>214</v>
      </c>
      <c r="K433" s="1321" t="s">
        <v>8952</v>
      </c>
      <c r="L433" s="1311" t="s">
        <v>8060</v>
      </c>
      <c r="M433" s="746" t="s">
        <v>1168</v>
      </c>
      <c r="N433" s="746">
        <v>4</v>
      </c>
      <c r="O433" s="746">
        <v>0</v>
      </c>
      <c r="P433" s="746"/>
      <c r="Q433" s="746"/>
      <c r="R433" s="746">
        <v>1</v>
      </c>
      <c r="S433" s="746">
        <v>0</v>
      </c>
      <c r="T433" s="746">
        <v>1</v>
      </c>
      <c r="U433" s="746">
        <v>0</v>
      </c>
      <c r="V433" s="746"/>
      <c r="W433" s="746" t="s">
        <v>663</v>
      </c>
    </row>
    <row r="434" spans="2:23" ht="50.25" hidden="1" customHeight="1" x14ac:dyDescent="0.25">
      <c r="B434" s="1305"/>
      <c r="C434" s="1306"/>
      <c r="D434" s="1319"/>
      <c r="E434" s="1163"/>
      <c r="F434" s="601" t="s">
        <v>6460</v>
      </c>
      <c r="G434" s="654" t="s">
        <v>7646</v>
      </c>
      <c r="H434" s="605">
        <v>2.68486</v>
      </c>
      <c r="I434" s="746"/>
      <c r="J434" s="1310"/>
      <c r="K434" s="1322"/>
      <c r="L434" s="1311"/>
      <c r="M434" s="746"/>
      <c r="N434" s="746"/>
      <c r="O434" s="746"/>
      <c r="P434" s="746"/>
      <c r="Q434" s="746"/>
      <c r="R434" s="746"/>
      <c r="S434" s="746"/>
      <c r="T434" s="746"/>
      <c r="U434" s="746"/>
      <c r="V434" s="746"/>
      <c r="W434" s="746"/>
    </row>
    <row r="435" spans="2:23" ht="50.25" hidden="1" customHeight="1" x14ac:dyDescent="0.25">
      <c r="B435" s="1304">
        <v>233</v>
      </c>
      <c r="C435" s="1306" t="s">
        <v>8364</v>
      </c>
      <c r="D435" s="1317" t="s">
        <v>8614</v>
      </c>
      <c r="E435" s="1162" t="s">
        <v>655</v>
      </c>
      <c r="F435" s="605" t="s">
        <v>6410</v>
      </c>
      <c r="G435" s="746" t="s">
        <v>1104</v>
      </c>
      <c r="H435" s="605"/>
      <c r="I435" s="746"/>
      <c r="J435" s="1309" t="s">
        <v>214</v>
      </c>
      <c r="K435" s="1321" t="s">
        <v>8952</v>
      </c>
      <c r="L435" s="1311" t="s">
        <v>8061</v>
      </c>
      <c r="M435" s="746" t="s">
        <v>1168</v>
      </c>
      <c r="N435" s="746">
        <v>4</v>
      </c>
      <c r="O435" s="746">
        <v>0</v>
      </c>
      <c r="P435" s="746"/>
      <c r="Q435" s="746"/>
      <c r="R435" s="746">
        <v>1</v>
      </c>
      <c r="S435" s="746">
        <v>0</v>
      </c>
      <c r="T435" s="746">
        <v>1</v>
      </c>
      <c r="U435" s="746">
        <v>0</v>
      </c>
      <c r="V435" s="746"/>
      <c r="W435" s="746" t="s">
        <v>663</v>
      </c>
    </row>
    <row r="436" spans="2:23" ht="50.25" hidden="1" customHeight="1" x14ac:dyDescent="0.25">
      <c r="B436" s="1305"/>
      <c r="C436" s="1306"/>
      <c r="D436" s="1319"/>
      <c r="E436" s="1163"/>
      <c r="F436" s="601" t="s">
        <v>6411</v>
      </c>
      <c r="G436" s="654" t="s">
        <v>7646</v>
      </c>
      <c r="H436" s="418">
        <v>1.00003</v>
      </c>
      <c r="I436" s="746"/>
      <c r="J436" s="1310"/>
      <c r="K436" s="1322"/>
      <c r="L436" s="1311"/>
      <c r="M436" s="746"/>
      <c r="N436" s="746"/>
      <c r="O436" s="746"/>
      <c r="P436" s="746"/>
      <c r="Q436" s="746"/>
      <c r="R436" s="746"/>
      <c r="S436" s="746"/>
      <c r="T436" s="746"/>
      <c r="U436" s="746"/>
      <c r="V436" s="746"/>
      <c r="W436" s="746"/>
    </row>
    <row r="437" spans="2:23" ht="50.25" hidden="1" customHeight="1" x14ac:dyDescent="0.25">
      <c r="B437" s="1304">
        <v>234</v>
      </c>
      <c r="C437" s="1306" t="s">
        <v>8364</v>
      </c>
      <c r="D437" s="1317" t="s">
        <v>8615</v>
      </c>
      <c r="E437" s="1162" t="s">
        <v>648</v>
      </c>
      <c r="F437" s="605" t="s">
        <v>1175</v>
      </c>
      <c r="G437" s="746" t="s">
        <v>1104</v>
      </c>
      <c r="H437" s="605"/>
      <c r="I437" s="746"/>
      <c r="J437" s="1309" t="s">
        <v>214</v>
      </c>
      <c r="K437" s="1321" t="s">
        <v>8952</v>
      </c>
      <c r="L437" s="1311" t="s">
        <v>8062</v>
      </c>
      <c r="M437" s="746" t="s">
        <v>1176</v>
      </c>
      <c r="N437" s="746">
        <v>4</v>
      </c>
      <c r="O437" s="746"/>
      <c r="P437" s="746"/>
      <c r="Q437" s="746"/>
      <c r="R437" s="746">
        <v>1</v>
      </c>
      <c r="S437" s="746">
        <v>0</v>
      </c>
      <c r="T437" s="746">
        <v>1</v>
      </c>
      <c r="U437" s="746">
        <v>1</v>
      </c>
      <c r="V437" s="746"/>
      <c r="W437" s="746" t="s">
        <v>663</v>
      </c>
    </row>
    <row r="438" spans="2:23" ht="50.25" hidden="1" customHeight="1" x14ac:dyDescent="0.25">
      <c r="B438" s="1305"/>
      <c r="C438" s="1306"/>
      <c r="D438" s="1319"/>
      <c r="E438" s="1163"/>
      <c r="F438" s="638" t="s">
        <v>2520</v>
      </c>
      <c r="G438" s="661" t="s">
        <v>7644</v>
      </c>
      <c r="H438" s="605">
        <v>7.2499999999999995E-2</v>
      </c>
      <c r="I438" s="746"/>
      <c r="J438" s="1310"/>
      <c r="K438" s="1322"/>
      <c r="L438" s="1311"/>
      <c r="M438" s="746"/>
      <c r="N438" s="746"/>
      <c r="O438" s="746"/>
      <c r="P438" s="746"/>
      <c r="Q438" s="746"/>
      <c r="R438" s="746"/>
      <c r="S438" s="746"/>
      <c r="T438" s="746"/>
      <c r="U438" s="746"/>
      <c r="V438" s="746"/>
      <c r="W438" s="746"/>
    </row>
    <row r="439" spans="2:23" ht="50.25" hidden="1" customHeight="1" x14ac:dyDescent="0.25">
      <c r="B439" s="1304">
        <v>235</v>
      </c>
      <c r="C439" s="1306" t="s">
        <v>8364</v>
      </c>
      <c r="D439" s="1317" t="s">
        <v>8616</v>
      </c>
      <c r="E439" s="1162" t="s">
        <v>650</v>
      </c>
      <c r="F439" s="605" t="s">
        <v>6412</v>
      </c>
      <c r="G439" s="746" t="s">
        <v>1104</v>
      </c>
      <c r="H439" s="605"/>
      <c r="I439" s="746"/>
      <c r="J439" s="1309" t="s">
        <v>214</v>
      </c>
      <c r="K439" s="1321" t="s">
        <v>8952</v>
      </c>
      <c r="L439" s="1311" t="s">
        <v>8063</v>
      </c>
      <c r="M439" s="746" t="s">
        <v>1176</v>
      </c>
      <c r="N439" s="746">
        <v>4</v>
      </c>
      <c r="O439" s="746">
        <v>0</v>
      </c>
      <c r="P439" s="746"/>
      <c r="Q439" s="746"/>
      <c r="R439" s="746">
        <v>1</v>
      </c>
      <c r="S439" s="746">
        <v>0</v>
      </c>
      <c r="T439" s="746">
        <v>1</v>
      </c>
      <c r="U439" s="746">
        <v>1</v>
      </c>
      <c r="V439" s="746"/>
      <c r="W439" s="746" t="s">
        <v>663</v>
      </c>
    </row>
    <row r="440" spans="2:23" ht="50.25" hidden="1" customHeight="1" x14ac:dyDescent="0.25">
      <c r="B440" s="1316"/>
      <c r="C440" s="1306"/>
      <c r="D440" s="1318"/>
      <c r="E440" s="1354"/>
      <c r="F440" s="601" t="s">
        <v>6433</v>
      </c>
      <c r="G440" s="654" t="s">
        <v>7646</v>
      </c>
      <c r="H440" s="605">
        <v>5.9641700000000002</v>
      </c>
      <c r="I440" s="746"/>
      <c r="J440" s="1320"/>
      <c r="K440" s="1326"/>
      <c r="L440" s="1311"/>
      <c r="M440" s="746"/>
      <c r="N440" s="746"/>
      <c r="O440" s="746"/>
      <c r="P440" s="746"/>
      <c r="Q440" s="746"/>
      <c r="R440" s="746"/>
      <c r="S440" s="746"/>
      <c r="T440" s="746"/>
      <c r="U440" s="746"/>
      <c r="V440" s="746"/>
      <c r="W440" s="746"/>
    </row>
    <row r="441" spans="2:23" ht="50.25" hidden="1" customHeight="1" x14ac:dyDescent="0.25">
      <c r="B441" s="1305"/>
      <c r="C441" s="1306"/>
      <c r="D441" s="1319"/>
      <c r="E441" s="1163"/>
      <c r="F441" s="601" t="s">
        <v>2521</v>
      </c>
      <c r="G441" s="661" t="s">
        <v>7644</v>
      </c>
      <c r="H441" s="418">
        <v>7.2499999999999995E-2</v>
      </c>
      <c r="I441" s="746"/>
      <c r="J441" s="1310"/>
      <c r="K441" s="1322"/>
      <c r="L441" s="1311"/>
      <c r="M441" s="746"/>
      <c r="N441" s="746"/>
      <c r="O441" s="746"/>
      <c r="P441" s="746"/>
      <c r="Q441" s="746"/>
      <c r="R441" s="746"/>
      <c r="S441" s="746"/>
      <c r="T441" s="746"/>
      <c r="U441" s="746"/>
      <c r="V441" s="746"/>
      <c r="W441" s="746"/>
    </row>
    <row r="442" spans="2:23" ht="50.25" hidden="1" customHeight="1" x14ac:dyDescent="0.25">
      <c r="B442" s="602">
        <v>236</v>
      </c>
      <c r="C442" s="738" t="s">
        <v>8379</v>
      </c>
      <c r="D442" s="605" t="s">
        <v>362</v>
      </c>
      <c r="E442" s="747" t="s">
        <v>936</v>
      </c>
      <c r="F442" s="605" t="s">
        <v>950</v>
      </c>
      <c r="G442" s="746" t="s">
        <v>1105</v>
      </c>
      <c r="H442" s="605"/>
      <c r="I442" s="746" t="s">
        <v>813</v>
      </c>
      <c r="J442" s="737" t="s">
        <v>214</v>
      </c>
      <c r="K442" s="737" t="s">
        <v>8952</v>
      </c>
      <c r="L442" s="747"/>
      <c r="M442" s="746">
        <v>10</v>
      </c>
      <c r="N442" s="746">
        <v>0</v>
      </c>
      <c r="O442" s="746">
        <v>0</v>
      </c>
      <c r="P442" s="746"/>
      <c r="Q442" s="746"/>
      <c r="R442" s="746">
        <v>1</v>
      </c>
      <c r="S442" s="746">
        <v>0</v>
      </c>
      <c r="T442" s="746">
        <v>1</v>
      </c>
      <c r="U442" s="746">
        <v>1</v>
      </c>
      <c r="V442" s="746"/>
      <c r="W442" s="746" t="s">
        <v>7</v>
      </c>
    </row>
    <row r="443" spans="2:23" ht="50.25" hidden="1" customHeight="1" x14ac:dyDescent="0.25">
      <c r="B443" s="1304">
        <v>237</v>
      </c>
      <c r="C443" s="1306" t="s">
        <v>8379</v>
      </c>
      <c r="D443" s="1307" t="s">
        <v>8380</v>
      </c>
      <c r="E443" s="1162" t="s">
        <v>931</v>
      </c>
      <c r="F443" s="605" t="s">
        <v>945</v>
      </c>
      <c r="G443" s="746" t="s">
        <v>1104</v>
      </c>
      <c r="H443" s="605"/>
      <c r="I443" s="737"/>
      <c r="J443" s="1331" t="s">
        <v>214</v>
      </c>
      <c r="K443" s="1331" t="s">
        <v>8952</v>
      </c>
      <c r="L443" s="1311" t="s">
        <v>8064</v>
      </c>
      <c r="M443" s="746">
        <v>12</v>
      </c>
      <c r="N443" s="746">
        <v>3.4</v>
      </c>
      <c r="O443" s="746">
        <v>1</v>
      </c>
      <c r="P443" s="746" t="s">
        <v>1442</v>
      </c>
      <c r="Q443" s="746"/>
      <c r="R443" s="746">
        <v>1</v>
      </c>
      <c r="S443" s="746">
        <v>1</v>
      </c>
      <c r="T443" s="746">
        <v>1</v>
      </c>
      <c r="U443" s="746">
        <v>1</v>
      </c>
      <c r="V443" s="746"/>
      <c r="W443" s="746" t="s">
        <v>663</v>
      </c>
    </row>
    <row r="444" spans="2:23" ht="50.25" hidden="1" customHeight="1" x14ac:dyDescent="0.25">
      <c r="B444" s="1305"/>
      <c r="C444" s="1306"/>
      <c r="D444" s="1308"/>
      <c r="E444" s="1163"/>
      <c r="F444" s="601" t="s">
        <v>6413</v>
      </c>
      <c r="G444" s="654" t="s">
        <v>7646</v>
      </c>
      <c r="H444" s="605"/>
      <c r="I444" s="737"/>
      <c r="J444" s="1332"/>
      <c r="K444" s="1332"/>
      <c r="L444" s="1311"/>
      <c r="M444" s="746"/>
      <c r="N444" s="746"/>
      <c r="O444" s="746"/>
      <c r="P444" s="746"/>
      <c r="Q444" s="746"/>
      <c r="R444" s="746"/>
      <c r="S444" s="746"/>
      <c r="T444" s="746"/>
      <c r="U444" s="746"/>
      <c r="V444" s="746"/>
      <c r="W444" s="746"/>
    </row>
    <row r="445" spans="2:23" ht="50.25" hidden="1" customHeight="1" x14ac:dyDescent="0.25">
      <c r="B445" s="1304">
        <v>238</v>
      </c>
      <c r="C445" s="1306" t="s">
        <v>8379</v>
      </c>
      <c r="D445" s="1307" t="s">
        <v>8381</v>
      </c>
      <c r="E445" s="1162" t="s">
        <v>933</v>
      </c>
      <c r="F445" s="605" t="s">
        <v>947</v>
      </c>
      <c r="G445" s="746" t="s">
        <v>1104</v>
      </c>
      <c r="H445" s="605"/>
      <c r="I445" s="737"/>
      <c r="J445" s="1331" t="s">
        <v>214</v>
      </c>
      <c r="K445" s="1331" t="s">
        <v>8952</v>
      </c>
      <c r="L445" s="1311" t="s">
        <v>8065</v>
      </c>
      <c r="M445" s="746">
        <v>42</v>
      </c>
      <c r="N445" s="746">
        <v>0</v>
      </c>
      <c r="O445" s="746">
        <v>0</v>
      </c>
      <c r="P445" s="746" t="s">
        <v>1444</v>
      </c>
      <c r="Q445" s="746"/>
      <c r="R445" s="746">
        <v>1</v>
      </c>
      <c r="S445" s="746">
        <v>1</v>
      </c>
      <c r="T445" s="746">
        <v>1</v>
      </c>
      <c r="U445" s="746">
        <v>1</v>
      </c>
      <c r="V445" s="746"/>
      <c r="W445" s="746" t="s">
        <v>663</v>
      </c>
    </row>
    <row r="446" spans="2:23" ht="50.25" hidden="1" customHeight="1" x14ac:dyDescent="0.25">
      <c r="B446" s="1305"/>
      <c r="C446" s="1306"/>
      <c r="D446" s="1308"/>
      <c r="E446" s="1163"/>
      <c r="F446" s="645" t="s">
        <v>7071</v>
      </c>
      <c r="G446" s="654" t="s">
        <v>7646</v>
      </c>
      <c r="H446" s="605"/>
      <c r="I446" s="737"/>
      <c r="J446" s="1332"/>
      <c r="K446" s="1332"/>
      <c r="L446" s="1311"/>
      <c r="M446" s="746"/>
      <c r="N446" s="746"/>
      <c r="O446" s="746"/>
      <c r="P446" s="746"/>
      <c r="Q446" s="746"/>
      <c r="R446" s="746"/>
      <c r="S446" s="746"/>
      <c r="T446" s="746"/>
      <c r="U446" s="746"/>
      <c r="V446" s="746"/>
      <c r="W446" s="746"/>
    </row>
    <row r="447" spans="2:23" ht="50.25" hidden="1" customHeight="1" x14ac:dyDescent="0.25">
      <c r="B447" s="1304">
        <v>239</v>
      </c>
      <c r="C447" s="1306" t="s">
        <v>8379</v>
      </c>
      <c r="D447" s="1307" t="s">
        <v>8382</v>
      </c>
      <c r="E447" s="1162" t="s">
        <v>934</v>
      </c>
      <c r="F447" s="605" t="s">
        <v>948</v>
      </c>
      <c r="G447" s="746" t="s">
        <v>1104</v>
      </c>
      <c r="H447" s="605"/>
      <c r="I447" s="737"/>
      <c r="J447" s="1331" t="s">
        <v>214</v>
      </c>
      <c r="K447" s="1331" t="s">
        <v>8952</v>
      </c>
      <c r="L447" s="1311" t="s">
        <v>8066</v>
      </c>
      <c r="M447" s="746">
        <v>14.6</v>
      </c>
      <c r="N447" s="746">
        <v>2</v>
      </c>
      <c r="O447" s="746">
        <v>2</v>
      </c>
      <c r="P447" s="746" t="s">
        <v>1641</v>
      </c>
      <c r="Q447" s="746"/>
      <c r="R447" s="746">
        <v>1</v>
      </c>
      <c r="S447" s="746">
        <v>1</v>
      </c>
      <c r="T447" s="746">
        <v>1</v>
      </c>
      <c r="U447" s="746">
        <v>1</v>
      </c>
      <c r="V447" s="746"/>
      <c r="W447" s="746" t="s">
        <v>663</v>
      </c>
    </row>
    <row r="448" spans="2:23" ht="50.25" hidden="1" customHeight="1" x14ac:dyDescent="0.25">
      <c r="B448" s="1305"/>
      <c r="C448" s="1306"/>
      <c r="D448" s="1308"/>
      <c r="E448" s="1163"/>
      <c r="F448" s="601" t="s">
        <v>2325</v>
      </c>
      <c r="G448" s="661" t="s">
        <v>7644</v>
      </c>
      <c r="H448" s="605">
        <v>5.89</v>
      </c>
      <c r="I448" s="737"/>
      <c r="J448" s="1332"/>
      <c r="K448" s="1332"/>
      <c r="L448" s="1311"/>
      <c r="M448" s="746"/>
      <c r="N448" s="746"/>
      <c r="O448" s="746"/>
      <c r="P448" s="746"/>
      <c r="Q448" s="746"/>
      <c r="R448" s="746"/>
      <c r="S448" s="746"/>
      <c r="T448" s="746"/>
      <c r="U448" s="746"/>
      <c r="V448" s="746"/>
      <c r="W448" s="746"/>
    </row>
    <row r="449" spans="2:23" ht="50.25" hidden="1" customHeight="1" x14ac:dyDescent="0.25">
      <c r="B449" s="1304">
        <v>240</v>
      </c>
      <c r="C449" s="1306" t="s">
        <v>8379</v>
      </c>
      <c r="D449" s="1307" t="s">
        <v>8383</v>
      </c>
      <c r="E449" s="1162" t="s">
        <v>932</v>
      </c>
      <c r="F449" s="605" t="s">
        <v>6414</v>
      </c>
      <c r="G449" s="746" t="s">
        <v>1104</v>
      </c>
      <c r="H449" s="605"/>
      <c r="I449" s="737"/>
      <c r="J449" s="1331" t="s">
        <v>214</v>
      </c>
      <c r="K449" s="1331" t="s">
        <v>8952</v>
      </c>
      <c r="L449" s="1311" t="s">
        <v>8067</v>
      </c>
      <c r="M449" s="746">
        <v>10.8</v>
      </c>
      <c r="N449" s="746">
        <v>2</v>
      </c>
      <c r="O449" s="746">
        <v>1</v>
      </c>
      <c r="P449" s="746" t="s">
        <v>1442</v>
      </c>
      <c r="Q449" s="746"/>
      <c r="R449" s="746">
        <v>1</v>
      </c>
      <c r="S449" s="746">
        <v>1</v>
      </c>
      <c r="T449" s="746">
        <v>1</v>
      </c>
      <c r="U449" s="746">
        <v>1</v>
      </c>
      <c r="V449" s="746"/>
      <c r="W449" s="746" t="s">
        <v>663</v>
      </c>
    </row>
    <row r="450" spans="2:23" ht="50.25" hidden="1" customHeight="1" x14ac:dyDescent="0.25">
      <c r="B450" s="1316"/>
      <c r="C450" s="1306"/>
      <c r="D450" s="1325"/>
      <c r="E450" s="1354"/>
      <c r="F450" s="601" t="s">
        <v>6450</v>
      </c>
      <c r="G450" s="654" t="s">
        <v>7646</v>
      </c>
      <c r="H450" s="605">
        <v>7.1174600000000003</v>
      </c>
      <c r="I450" s="737"/>
      <c r="J450" s="1346"/>
      <c r="K450" s="1346"/>
      <c r="L450" s="1311"/>
      <c r="M450" s="746"/>
      <c r="N450" s="746"/>
      <c r="O450" s="746"/>
      <c r="P450" s="746"/>
      <c r="Q450" s="746"/>
      <c r="R450" s="746"/>
      <c r="S450" s="746"/>
      <c r="T450" s="746"/>
      <c r="U450" s="746"/>
      <c r="V450" s="746"/>
      <c r="W450" s="746"/>
    </row>
    <row r="451" spans="2:23" ht="50.25" hidden="1" customHeight="1" x14ac:dyDescent="0.25">
      <c r="B451" s="1305"/>
      <c r="C451" s="1306"/>
      <c r="D451" s="1308"/>
      <c r="E451" s="1163"/>
      <c r="F451" s="638" t="s">
        <v>2326</v>
      </c>
      <c r="G451" s="661" t="s">
        <v>7644</v>
      </c>
      <c r="H451" s="605"/>
      <c r="I451" s="737"/>
      <c r="J451" s="1332"/>
      <c r="K451" s="1332"/>
      <c r="L451" s="1311"/>
      <c r="M451" s="746"/>
      <c r="N451" s="746"/>
      <c r="O451" s="746"/>
      <c r="P451" s="746"/>
      <c r="Q451" s="746"/>
      <c r="R451" s="746"/>
      <c r="S451" s="746"/>
      <c r="T451" s="746"/>
      <c r="U451" s="746"/>
      <c r="V451" s="746"/>
      <c r="W451" s="746"/>
    </row>
    <row r="452" spans="2:23" ht="50.25" hidden="1" customHeight="1" x14ac:dyDescent="0.25">
      <c r="B452" s="1304">
        <v>241</v>
      </c>
      <c r="C452" s="1306" t="s">
        <v>8379</v>
      </c>
      <c r="D452" s="1342" t="s">
        <v>8384</v>
      </c>
      <c r="E452" s="1162" t="s">
        <v>930</v>
      </c>
      <c r="F452" s="605" t="s">
        <v>944</v>
      </c>
      <c r="G452" s="746" t="s">
        <v>1104</v>
      </c>
      <c r="H452" s="605"/>
      <c r="I452" s="737"/>
      <c r="J452" s="1331" t="s">
        <v>214</v>
      </c>
      <c r="K452" s="1331" t="s">
        <v>8952</v>
      </c>
      <c r="L452" s="1311" t="s">
        <v>8068</v>
      </c>
      <c r="M452" s="746">
        <v>10.3</v>
      </c>
      <c r="N452" s="746">
        <v>1</v>
      </c>
      <c r="O452" s="746">
        <v>1</v>
      </c>
      <c r="P452" s="746" t="s">
        <v>1442</v>
      </c>
      <c r="Q452" s="746"/>
      <c r="R452" s="746">
        <v>1</v>
      </c>
      <c r="S452" s="746">
        <v>1</v>
      </c>
      <c r="T452" s="746">
        <v>1</v>
      </c>
      <c r="U452" s="746">
        <v>1</v>
      </c>
      <c r="V452" s="746"/>
      <c r="W452" s="746" t="s">
        <v>668</v>
      </c>
    </row>
    <row r="453" spans="2:23" ht="50.25" hidden="1" customHeight="1" x14ac:dyDescent="0.25">
      <c r="B453" s="1305"/>
      <c r="C453" s="1306"/>
      <c r="D453" s="1343"/>
      <c r="E453" s="1163"/>
      <c r="F453" s="638" t="s">
        <v>2327</v>
      </c>
      <c r="G453" s="661" t="s">
        <v>7644</v>
      </c>
      <c r="H453" s="605">
        <v>0.61250000000000004</v>
      </c>
      <c r="I453" s="737"/>
      <c r="J453" s="1332"/>
      <c r="K453" s="1332"/>
      <c r="L453" s="1311"/>
      <c r="M453" s="746"/>
      <c r="N453" s="746"/>
      <c r="O453" s="746"/>
      <c r="P453" s="746"/>
      <c r="Q453" s="746"/>
      <c r="R453" s="746"/>
      <c r="S453" s="746"/>
      <c r="T453" s="746"/>
      <c r="U453" s="746"/>
      <c r="V453" s="746"/>
      <c r="W453" s="746"/>
    </row>
    <row r="454" spans="2:23" ht="50.25" hidden="1" customHeight="1" x14ac:dyDescent="0.25">
      <c r="B454" s="1304">
        <v>242</v>
      </c>
      <c r="C454" s="1306" t="s">
        <v>8379</v>
      </c>
      <c r="D454" s="1323" t="s">
        <v>8385</v>
      </c>
      <c r="E454" s="1162" t="s">
        <v>935</v>
      </c>
      <c r="F454" s="605" t="s">
        <v>949</v>
      </c>
      <c r="G454" s="746" t="s">
        <v>1104</v>
      </c>
      <c r="H454" s="605"/>
      <c r="I454" s="737"/>
      <c r="J454" s="1331" t="s">
        <v>214</v>
      </c>
      <c r="K454" s="1331" t="s">
        <v>8952</v>
      </c>
      <c r="L454" s="747"/>
      <c r="M454" s="746">
        <v>10</v>
      </c>
      <c r="N454" s="746">
        <v>2</v>
      </c>
      <c r="O454" s="746">
        <v>0</v>
      </c>
      <c r="P454" s="746" t="s">
        <v>1442</v>
      </c>
      <c r="Q454" s="746"/>
      <c r="R454" s="746">
        <v>1</v>
      </c>
      <c r="S454" s="746">
        <v>0</v>
      </c>
      <c r="T454" s="746">
        <v>1</v>
      </c>
      <c r="U454" s="746">
        <v>1</v>
      </c>
      <c r="V454" s="746"/>
      <c r="W454" s="746" t="s">
        <v>8</v>
      </c>
    </row>
    <row r="455" spans="2:23" ht="50.25" hidden="1" customHeight="1" x14ac:dyDescent="0.25">
      <c r="B455" s="1305"/>
      <c r="C455" s="1306"/>
      <c r="D455" s="1324"/>
      <c r="E455" s="1163"/>
      <c r="F455" s="644" t="s">
        <v>7143</v>
      </c>
      <c r="G455" s="654" t="s">
        <v>7646</v>
      </c>
      <c r="H455" s="605"/>
      <c r="I455" s="737"/>
      <c r="J455" s="1332"/>
      <c r="K455" s="1332"/>
      <c r="L455" s="747"/>
      <c r="M455" s="746"/>
      <c r="N455" s="746"/>
      <c r="O455" s="746"/>
      <c r="P455" s="746"/>
      <c r="Q455" s="746"/>
      <c r="R455" s="746"/>
      <c r="S455" s="746"/>
      <c r="T455" s="746"/>
      <c r="U455" s="746"/>
      <c r="V455" s="746"/>
      <c r="W455" s="746"/>
    </row>
    <row r="456" spans="2:23" ht="50.25" hidden="1" customHeight="1" x14ac:dyDescent="0.25">
      <c r="B456" s="1304">
        <v>243</v>
      </c>
      <c r="C456" s="1306" t="s">
        <v>8379</v>
      </c>
      <c r="D456" s="1307" t="s">
        <v>8386</v>
      </c>
      <c r="E456" s="1162" t="s">
        <v>925</v>
      </c>
      <c r="F456" s="605" t="s">
        <v>6415</v>
      </c>
      <c r="G456" s="746" t="s">
        <v>1104</v>
      </c>
      <c r="H456" s="605"/>
      <c r="I456" s="737"/>
      <c r="J456" s="1331" t="s">
        <v>214</v>
      </c>
      <c r="K456" s="1331" t="s">
        <v>8952</v>
      </c>
      <c r="L456" s="1311" t="s">
        <v>8069</v>
      </c>
      <c r="M456" s="746">
        <v>18.2</v>
      </c>
      <c r="N456" s="746">
        <v>2</v>
      </c>
      <c r="O456" s="746">
        <v>0</v>
      </c>
      <c r="P456" s="746" t="s">
        <v>1440</v>
      </c>
      <c r="Q456" s="746"/>
      <c r="R456" s="746">
        <v>1</v>
      </c>
      <c r="S456" s="746">
        <v>1</v>
      </c>
      <c r="T456" s="746">
        <v>1</v>
      </c>
      <c r="U456" s="746">
        <v>1</v>
      </c>
      <c r="V456" s="746"/>
      <c r="W456" s="746" t="s">
        <v>663</v>
      </c>
    </row>
    <row r="457" spans="2:23" ht="50.25" hidden="1" customHeight="1" x14ac:dyDescent="0.25">
      <c r="B457" s="1305"/>
      <c r="C457" s="1306"/>
      <c r="D457" s="1308"/>
      <c r="E457" s="1163"/>
      <c r="F457" s="601" t="s">
        <v>6416</v>
      </c>
      <c r="G457" s="654" t="s">
        <v>7646</v>
      </c>
      <c r="H457" s="605">
        <v>1.9</v>
      </c>
      <c r="I457" s="737"/>
      <c r="J457" s="1332"/>
      <c r="K457" s="1332"/>
      <c r="L457" s="1311"/>
      <c r="M457" s="746"/>
      <c r="N457" s="746"/>
      <c r="O457" s="746"/>
      <c r="P457" s="746"/>
      <c r="Q457" s="746"/>
      <c r="R457" s="746"/>
      <c r="S457" s="746"/>
      <c r="T457" s="746"/>
      <c r="U457" s="746"/>
      <c r="V457" s="746"/>
      <c r="W457" s="746"/>
    </row>
    <row r="458" spans="2:23" ht="50.25" hidden="1" customHeight="1" x14ac:dyDescent="0.25">
      <c r="B458" s="602">
        <v>244</v>
      </c>
      <c r="C458" s="738" t="s">
        <v>8379</v>
      </c>
      <c r="D458" s="752" t="s">
        <v>8387</v>
      </c>
      <c r="E458" s="747" t="s">
        <v>926</v>
      </c>
      <c r="F458" s="605" t="s">
        <v>940</v>
      </c>
      <c r="G458" s="746" t="s">
        <v>1104</v>
      </c>
      <c r="H458" s="605"/>
      <c r="I458" s="737"/>
      <c r="J458" s="737" t="s">
        <v>214</v>
      </c>
      <c r="K458" s="737" t="s">
        <v>8952</v>
      </c>
      <c r="L458" s="739" t="s">
        <v>8070</v>
      </c>
      <c r="M458" s="746">
        <v>21</v>
      </c>
      <c r="N458" s="746">
        <v>2</v>
      </c>
      <c r="O458" s="746">
        <v>1</v>
      </c>
      <c r="P458" s="746" t="s">
        <v>1440</v>
      </c>
      <c r="Q458" s="746"/>
      <c r="R458" s="746">
        <v>1</v>
      </c>
      <c r="S458" s="746">
        <v>1</v>
      </c>
      <c r="T458" s="746">
        <v>1</v>
      </c>
      <c r="U458" s="746">
        <v>1</v>
      </c>
      <c r="V458" s="746"/>
      <c r="W458" s="746" t="s">
        <v>663</v>
      </c>
    </row>
    <row r="459" spans="2:23" ht="50.25" hidden="1" customHeight="1" x14ac:dyDescent="0.25">
      <c r="B459" s="1304">
        <v>245</v>
      </c>
      <c r="C459" s="1306" t="s">
        <v>8379</v>
      </c>
      <c r="D459" s="1307" t="s">
        <v>8388</v>
      </c>
      <c r="E459" s="1162" t="s">
        <v>928</v>
      </c>
      <c r="F459" s="605" t="s">
        <v>942</v>
      </c>
      <c r="G459" s="746" t="s">
        <v>1104</v>
      </c>
      <c r="H459" s="605"/>
      <c r="I459" s="737"/>
      <c r="J459" s="1331" t="s">
        <v>214</v>
      </c>
      <c r="K459" s="1331" t="s">
        <v>8952</v>
      </c>
      <c r="L459" s="1311" t="s">
        <v>8071</v>
      </c>
      <c r="M459" s="746">
        <v>20</v>
      </c>
      <c r="N459" s="746">
        <v>3</v>
      </c>
      <c r="O459" s="746">
        <v>2</v>
      </c>
      <c r="P459" s="746" t="s">
        <v>1442</v>
      </c>
      <c r="Q459" s="746"/>
      <c r="R459" s="746">
        <v>1</v>
      </c>
      <c r="S459" s="746">
        <v>1</v>
      </c>
      <c r="T459" s="746">
        <v>1</v>
      </c>
      <c r="U459" s="746">
        <v>1</v>
      </c>
      <c r="V459" s="746"/>
      <c r="W459" s="746" t="s">
        <v>663</v>
      </c>
    </row>
    <row r="460" spans="2:23" ht="50.25" hidden="1" customHeight="1" x14ac:dyDescent="0.25">
      <c r="B460" s="1316"/>
      <c r="C460" s="1306"/>
      <c r="D460" s="1325"/>
      <c r="E460" s="1354"/>
      <c r="F460" s="638" t="s">
        <v>6482</v>
      </c>
      <c r="G460" s="654" t="s">
        <v>7646</v>
      </c>
      <c r="H460" s="605">
        <v>0.81</v>
      </c>
      <c r="I460" s="737"/>
      <c r="J460" s="1346"/>
      <c r="K460" s="1346"/>
      <c r="L460" s="1311"/>
      <c r="M460" s="746"/>
      <c r="N460" s="746"/>
      <c r="O460" s="746"/>
      <c r="P460" s="746"/>
      <c r="Q460" s="746"/>
      <c r="R460" s="746"/>
      <c r="S460" s="746"/>
      <c r="T460" s="746"/>
      <c r="U460" s="746"/>
      <c r="V460" s="746"/>
      <c r="W460" s="746"/>
    </row>
    <row r="461" spans="2:23" ht="50.25" hidden="1" customHeight="1" x14ac:dyDescent="0.25">
      <c r="B461" s="1305"/>
      <c r="C461" s="1306"/>
      <c r="D461" s="1308"/>
      <c r="E461" s="1163"/>
      <c r="F461" s="638" t="s">
        <v>2718</v>
      </c>
      <c r="G461" s="661" t="s">
        <v>7644</v>
      </c>
      <c r="H461" s="605">
        <v>23.413699999999999</v>
      </c>
      <c r="I461" s="737"/>
      <c r="J461" s="1332"/>
      <c r="K461" s="1332"/>
      <c r="L461" s="1311"/>
      <c r="M461" s="746"/>
      <c r="N461" s="746"/>
      <c r="O461" s="746"/>
      <c r="P461" s="746"/>
      <c r="Q461" s="746"/>
      <c r="R461" s="746"/>
      <c r="S461" s="746"/>
      <c r="T461" s="746"/>
      <c r="U461" s="746"/>
      <c r="V461" s="746"/>
      <c r="W461" s="746"/>
    </row>
    <row r="462" spans="2:23" ht="50.25" hidden="1" customHeight="1" x14ac:dyDescent="0.25">
      <c r="B462" s="602">
        <v>246</v>
      </c>
      <c r="C462" s="738" t="s">
        <v>8379</v>
      </c>
      <c r="D462" s="752" t="s">
        <v>8389</v>
      </c>
      <c r="E462" s="747" t="s">
        <v>927</v>
      </c>
      <c r="F462" s="605" t="s">
        <v>941</v>
      </c>
      <c r="G462" s="746" t="s">
        <v>1104</v>
      </c>
      <c r="H462" s="605"/>
      <c r="I462" s="737"/>
      <c r="J462" s="737" t="s">
        <v>214</v>
      </c>
      <c r="K462" s="737" t="s">
        <v>8952</v>
      </c>
      <c r="L462" s="739" t="s">
        <v>8072</v>
      </c>
      <c r="M462" s="746">
        <v>19.600000000000001</v>
      </c>
      <c r="N462" s="746" t="s">
        <v>1640</v>
      </c>
      <c r="O462" s="746">
        <v>1</v>
      </c>
      <c r="P462" s="746" t="s">
        <v>1442</v>
      </c>
      <c r="Q462" s="746"/>
      <c r="R462" s="746">
        <v>1</v>
      </c>
      <c r="S462" s="746">
        <v>1</v>
      </c>
      <c r="T462" s="746">
        <v>1</v>
      </c>
      <c r="U462" s="746">
        <v>1</v>
      </c>
      <c r="V462" s="746"/>
      <c r="W462" s="746" t="s">
        <v>663</v>
      </c>
    </row>
    <row r="463" spans="2:23" ht="50.25" hidden="1" customHeight="1" x14ac:dyDescent="0.25">
      <c r="B463" s="1304">
        <v>247</v>
      </c>
      <c r="C463" s="1306" t="s">
        <v>8379</v>
      </c>
      <c r="D463" s="1342" t="s">
        <v>8390</v>
      </c>
      <c r="E463" s="1162" t="s">
        <v>929</v>
      </c>
      <c r="F463" s="605" t="s">
        <v>943</v>
      </c>
      <c r="G463" s="746" t="s">
        <v>1104</v>
      </c>
      <c r="H463" s="605"/>
      <c r="I463" s="737"/>
      <c r="J463" s="1331" t="s">
        <v>214</v>
      </c>
      <c r="K463" s="1331" t="s">
        <v>8952</v>
      </c>
      <c r="L463" s="1311" t="s">
        <v>8073</v>
      </c>
      <c r="M463" s="746">
        <v>10.3</v>
      </c>
      <c r="N463" s="746">
        <v>2</v>
      </c>
      <c r="O463" s="746">
        <v>1</v>
      </c>
      <c r="P463" s="746" t="s">
        <v>1446</v>
      </c>
      <c r="Q463" s="746"/>
      <c r="R463" s="746">
        <v>1</v>
      </c>
      <c r="S463" s="746">
        <v>1</v>
      </c>
      <c r="T463" s="746">
        <v>1</v>
      </c>
      <c r="U463" s="746">
        <v>1</v>
      </c>
      <c r="V463" s="746"/>
      <c r="W463" s="746" t="s">
        <v>663</v>
      </c>
    </row>
    <row r="464" spans="2:23" ht="50.25" hidden="1" customHeight="1" x14ac:dyDescent="0.25">
      <c r="B464" s="1305"/>
      <c r="C464" s="1306"/>
      <c r="D464" s="1343"/>
      <c r="E464" s="1163"/>
      <c r="F464" s="601" t="s">
        <v>2329</v>
      </c>
      <c r="G464" s="661" t="s">
        <v>7644</v>
      </c>
      <c r="H464" s="605">
        <v>2.2705000000000002</v>
      </c>
      <c r="I464" s="737"/>
      <c r="J464" s="1332"/>
      <c r="K464" s="1332"/>
      <c r="L464" s="1311"/>
      <c r="M464" s="746"/>
      <c r="N464" s="746"/>
      <c r="O464" s="746"/>
      <c r="P464" s="746"/>
      <c r="Q464" s="746"/>
      <c r="R464" s="746"/>
      <c r="S464" s="746"/>
      <c r="T464" s="746"/>
      <c r="U464" s="746"/>
      <c r="V464" s="746"/>
      <c r="W464" s="746"/>
    </row>
    <row r="465" spans="2:23" ht="50.25" hidden="1" customHeight="1" x14ac:dyDescent="0.25">
      <c r="B465" s="1304">
        <v>248</v>
      </c>
      <c r="C465" s="1306" t="s">
        <v>8373</v>
      </c>
      <c r="D465" s="1342" t="s">
        <v>8617</v>
      </c>
      <c r="E465" s="1331" t="s">
        <v>688</v>
      </c>
      <c r="F465" s="605" t="s">
        <v>6417</v>
      </c>
      <c r="G465" s="746" t="s">
        <v>1104</v>
      </c>
      <c r="H465" s="71">
        <v>100.76703000000001</v>
      </c>
      <c r="I465" s="737"/>
      <c r="J465" s="1331" t="s">
        <v>214</v>
      </c>
      <c r="K465" s="1331" t="s">
        <v>8952</v>
      </c>
      <c r="L465" s="1311" t="s">
        <v>4872</v>
      </c>
      <c r="M465" s="746" t="s">
        <v>953</v>
      </c>
      <c r="N465" s="746" t="s">
        <v>1647</v>
      </c>
      <c r="O465" s="746">
        <v>1</v>
      </c>
      <c r="P465" s="746"/>
      <c r="Q465" s="746"/>
      <c r="R465" s="746">
        <v>1</v>
      </c>
      <c r="S465" s="746">
        <v>0</v>
      </c>
      <c r="T465" s="746">
        <v>1</v>
      </c>
      <c r="U465" s="746">
        <v>1</v>
      </c>
      <c r="V465" s="746"/>
      <c r="W465" s="746" t="s">
        <v>8</v>
      </c>
    </row>
    <row r="466" spans="2:23" ht="50.25" hidden="1" customHeight="1" x14ac:dyDescent="0.25">
      <c r="B466" s="1316"/>
      <c r="C466" s="1306"/>
      <c r="D466" s="1348"/>
      <c r="E466" s="1346"/>
      <c r="F466" s="601" t="s">
        <v>6503</v>
      </c>
      <c r="G466" s="661" t="s">
        <v>3400</v>
      </c>
      <c r="H466" s="605">
        <v>6.1433299999999997</v>
      </c>
      <c r="I466" s="737"/>
      <c r="J466" s="1346"/>
      <c r="K466" s="1346"/>
      <c r="L466" s="1311"/>
      <c r="M466" s="746"/>
      <c r="N466" s="746"/>
      <c r="O466" s="746"/>
      <c r="P466" s="746"/>
      <c r="Q466" s="746"/>
      <c r="R466" s="746"/>
      <c r="S466" s="746"/>
      <c r="T466" s="746"/>
      <c r="U466" s="746"/>
      <c r="V466" s="746"/>
      <c r="W466" s="746"/>
    </row>
    <row r="467" spans="2:23" ht="50.25" hidden="1" customHeight="1" x14ac:dyDescent="0.25">
      <c r="B467" s="1305"/>
      <c r="C467" s="1306"/>
      <c r="D467" s="1343"/>
      <c r="E467" s="1332"/>
      <c r="F467" s="601" t="s">
        <v>6456</v>
      </c>
      <c r="G467" s="654" t="s">
        <v>7646</v>
      </c>
      <c r="H467" s="605">
        <v>1.54</v>
      </c>
      <c r="I467" s="737"/>
      <c r="J467" s="1332"/>
      <c r="K467" s="1332"/>
      <c r="L467" s="1311"/>
      <c r="M467" s="746"/>
      <c r="N467" s="746"/>
      <c r="O467" s="746"/>
      <c r="P467" s="746"/>
      <c r="Q467" s="746"/>
      <c r="R467" s="746"/>
      <c r="S467" s="746"/>
      <c r="T467" s="746"/>
      <c r="U467" s="746"/>
      <c r="V467" s="746"/>
      <c r="W467" s="746"/>
    </row>
    <row r="468" spans="2:23" ht="50.25" hidden="1" customHeight="1" x14ac:dyDescent="0.25">
      <c r="B468" s="1304">
        <v>249</v>
      </c>
      <c r="C468" s="1306" t="s">
        <v>8373</v>
      </c>
      <c r="D468" s="1342" t="s">
        <v>8618</v>
      </c>
      <c r="E468" s="1331" t="s">
        <v>681</v>
      </c>
      <c r="F468" s="605" t="s">
        <v>1040</v>
      </c>
      <c r="G468" s="746" t="s">
        <v>1104</v>
      </c>
      <c r="H468" s="71">
        <v>63.84675</v>
      </c>
      <c r="I468" s="737"/>
      <c r="J468" s="1331" t="s">
        <v>214</v>
      </c>
      <c r="K468" s="1331" t="s">
        <v>8952</v>
      </c>
      <c r="L468" s="1311" t="s">
        <v>4911</v>
      </c>
      <c r="M468" s="746" t="s">
        <v>956</v>
      </c>
      <c r="N468" s="746">
        <v>5</v>
      </c>
      <c r="O468" s="746">
        <v>1</v>
      </c>
      <c r="P468" s="746"/>
      <c r="Q468" s="746"/>
      <c r="R468" s="746">
        <v>1</v>
      </c>
      <c r="S468" s="746">
        <v>0</v>
      </c>
      <c r="T468" s="746">
        <v>1</v>
      </c>
      <c r="U468" s="746">
        <v>1</v>
      </c>
      <c r="V468" s="746"/>
      <c r="W468" s="746" t="s">
        <v>663</v>
      </c>
    </row>
    <row r="469" spans="2:23" ht="50.25" hidden="1" customHeight="1" x14ac:dyDescent="0.25">
      <c r="B469" s="1316"/>
      <c r="C469" s="1306"/>
      <c r="D469" s="1348"/>
      <c r="E469" s="1346"/>
      <c r="F469" s="601" t="s">
        <v>6505</v>
      </c>
      <c r="G469" s="661" t="s">
        <v>3400</v>
      </c>
      <c r="H469" s="605">
        <v>0.95</v>
      </c>
      <c r="I469" s="737"/>
      <c r="J469" s="1346"/>
      <c r="K469" s="1346"/>
      <c r="L469" s="1311"/>
      <c r="M469" s="746"/>
      <c r="N469" s="746"/>
      <c r="O469" s="746"/>
      <c r="P469" s="746"/>
      <c r="Q469" s="746"/>
      <c r="R469" s="746"/>
      <c r="S469" s="746"/>
      <c r="T469" s="746"/>
      <c r="U469" s="746"/>
      <c r="V469" s="746"/>
      <c r="W469" s="746"/>
    </row>
    <row r="470" spans="2:23" ht="50.25" hidden="1" customHeight="1" x14ac:dyDescent="0.25">
      <c r="B470" s="1305"/>
      <c r="C470" s="1306"/>
      <c r="D470" s="1343"/>
      <c r="E470" s="1332"/>
      <c r="F470" s="601" t="s">
        <v>6486</v>
      </c>
      <c r="G470" s="654" t="s">
        <v>7646</v>
      </c>
      <c r="H470" s="605">
        <v>1.39</v>
      </c>
      <c r="I470" s="737"/>
      <c r="J470" s="1332"/>
      <c r="K470" s="1332"/>
      <c r="L470" s="1311"/>
      <c r="M470" s="746"/>
      <c r="N470" s="746"/>
      <c r="O470" s="746"/>
      <c r="P470" s="746"/>
      <c r="Q470" s="746"/>
      <c r="R470" s="746"/>
      <c r="S470" s="746"/>
      <c r="T470" s="746"/>
      <c r="U470" s="746"/>
      <c r="V470" s="746"/>
      <c r="W470" s="746"/>
    </row>
    <row r="471" spans="2:23" ht="50.25" hidden="1" customHeight="1" x14ac:dyDescent="0.25">
      <c r="B471" s="1304">
        <v>250</v>
      </c>
      <c r="C471" s="1306" t="s">
        <v>8373</v>
      </c>
      <c r="D471" s="1342" t="s">
        <v>8619</v>
      </c>
      <c r="E471" s="1331" t="s">
        <v>682</v>
      </c>
      <c r="F471" s="605" t="s">
        <v>1041</v>
      </c>
      <c r="G471" s="746" t="s">
        <v>1104</v>
      </c>
      <c r="H471" s="71">
        <v>137.05457999999999</v>
      </c>
      <c r="I471" s="737"/>
      <c r="J471" s="1331" t="s">
        <v>214</v>
      </c>
      <c r="K471" s="1331" t="s">
        <v>8952</v>
      </c>
      <c r="L471" s="1311" t="s">
        <v>8074</v>
      </c>
      <c r="M471" s="746" t="s">
        <v>957</v>
      </c>
      <c r="N471" s="746" t="s">
        <v>1644</v>
      </c>
      <c r="O471" s="746">
        <v>1</v>
      </c>
      <c r="P471" s="746"/>
      <c r="Q471" s="746"/>
      <c r="R471" s="746">
        <v>1</v>
      </c>
      <c r="S471" s="746">
        <v>0</v>
      </c>
      <c r="T471" s="746">
        <v>1</v>
      </c>
      <c r="U471" s="746">
        <v>1</v>
      </c>
      <c r="V471" s="746"/>
      <c r="W471" s="746" t="s">
        <v>663</v>
      </c>
    </row>
    <row r="472" spans="2:23" ht="50.25" hidden="1" customHeight="1" x14ac:dyDescent="0.25">
      <c r="B472" s="1305"/>
      <c r="C472" s="1306"/>
      <c r="D472" s="1343"/>
      <c r="E472" s="1332"/>
      <c r="F472" s="638" t="s">
        <v>7065</v>
      </c>
      <c r="G472" s="654" t="s">
        <v>7646</v>
      </c>
      <c r="H472" s="605">
        <v>6.0797800000000004</v>
      </c>
      <c r="I472" s="737"/>
      <c r="J472" s="1332"/>
      <c r="K472" s="1332"/>
      <c r="L472" s="1311"/>
      <c r="M472" s="746"/>
      <c r="N472" s="746"/>
      <c r="O472" s="746"/>
      <c r="P472" s="746"/>
      <c r="Q472" s="746"/>
      <c r="R472" s="746"/>
      <c r="S472" s="746"/>
      <c r="T472" s="746"/>
      <c r="U472" s="746"/>
      <c r="V472" s="746"/>
      <c r="W472" s="746"/>
    </row>
    <row r="473" spans="2:23" ht="50.25" hidden="1" customHeight="1" x14ac:dyDescent="0.25">
      <c r="B473" s="1304">
        <v>251</v>
      </c>
      <c r="C473" s="1306" t="s">
        <v>8373</v>
      </c>
      <c r="D473" s="1342" t="s">
        <v>8620</v>
      </c>
      <c r="E473" s="1331" t="s">
        <v>683</v>
      </c>
      <c r="F473" s="605" t="s">
        <v>1042</v>
      </c>
      <c r="G473" s="746" t="s">
        <v>1104</v>
      </c>
      <c r="H473" s="71">
        <v>23.8279</v>
      </c>
      <c r="I473" s="737"/>
      <c r="J473" s="1331" t="s">
        <v>214</v>
      </c>
      <c r="K473" s="1331" t="s">
        <v>8952</v>
      </c>
      <c r="L473" s="1311" t="s">
        <v>5026</v>
      </c>
      <c r="M473" s="746" t="s">
        <v>956</v>
      </c>
      <c r="N473" s="746">
        <v>7</v>
      </c>
      <c r="O473" s="746">
        <v>1</v>
      </c>
      <c r="P473" s="746"/>
      <c r="Q473" s="746"/>
      <c r="R473" s="746">
        <v>1</v>
      </c>
      <c r="S473" s="746">
        <v>0</v>
      </c>
      <c r="T473" s="746">
        <v>1</v>
      </c>
      <c r="U473" s="746">
        <v>1</v>
      </c>
      <c r="V473" s="746"/>
      <c r="W473" s="746" t="s">
        <v>663</v>
      </c>
    </row>
    <row r="474" spans="2:23" ht="50.25" hidden="1" customHeight="1" x14ac:dyDescent="0.25">
      <c r="B474" s="1316"/>
      <c r="C474" s="1306"/>
      <c r="D474" s="1348"/>
      <c r="E474" s="1346"/>
      <c r="F474" s="601" t="s">
        <v>6507</v>
      </c>
      <c r="G474" s="661" t="s">
        <v>3400</v>
      </c>
      <c r="H474" s="605">
        <v>10.26</v>
      </c>
      <c r="I474" s="737"/>
      <c r="J474" s="1346"/>
      <c r="K474" s="1346"/>
      <c r="L474" s="1311"/>
      <c r="M474" s="746"/>
      <c r="N474" s="746"/>
      <c r="O474" s="746"/>
      <c r="P474" s="746"/>
      <c r="Q474" s="746"/>
      <c r="R474" s="746"/>
      <c r="S474" s="746"/>
      <c r="T474" s="746"/>
      <c r="U474" s="746"/>
      <c r="V474" s="746"/>
      <c r="W474" s="746"/>
    </row>
    <row r="475" spans="2:23" ht="50.25" hidden="1" customHeight="1" x14ac:dyDescent="0.25">
      <c r="B475" s="1305"/>
      <c r="C475" s="1306"/>
      <c r="D475" s="1343"/>
      <c r="E475" s="1332"/>
      <c r="F475" s="638" t="s">
        <v>2330</v>
      </c>
      <c r="G475" s="661" t="s">
        <v>7644</v>
      </c>
      <c r="H475" s="605">
        <v>7.2499999999999995E-2</v>
      </c>
      <c r="I475" s="737"/>
      <c r="J475" s="1332"/>
      <c r="K475" s="1332"/>
      <c r="L475" s="1311"/>
      <c r="M475" s="746"/>
      <c r="N475" s="746"/>
      <c r="O475" s="746"/>
      <c r="P475" s="746"/>
      <c r="Q475" s="746"/>
      <c r="R475" s="746"/>
      <c r="S475" s="746"/>
      <c r="T475" s="746"/>
      <c r="U475" s="746"/>
      <c r="V475" s="746"/>
      <c r="W475" s="746"/>
    </row>
    <row r="476" spans="2:23" ht="50.25" hidden="1" customHeight="1" x14ac:dyDescent="0.25">
      <c r="B476" s="1304">
        <v>252</v>
      </c>
      <c r="C476" s="1306" t="s">
        <v>8373</v>
      </c>
      <c r="D476" s="1342" t="s">
        <v>8621</v>
      </c>
      <c r="E476" s="1331" t="s">
        <v>684</v>
      </c>
      <c r="F476" s="605" t="s">
        <v>6419</v>
      </c>
      <c r="G476" s="746" t="s">
        <v>1104</v>
      </c>
      <c r="H476" s="71">
        <v>107.34049999999999</v>
      </c>
      <c r="I476" s="737"/>
      <c r="J476" s="1331" t="s">
        <v>214</v>
      </c>
      <c r="K476" s="1331" t="s">
        <v>8952</v>
      </c>
      <c r="L476" s="1311" t="s">
        <v>8075</v>
      </c>
      <c r="M476" s="746" t="s">
        <v>953</v>
      </c>
      <c r="N476" s="746">
        <v>3</v>
      </c>
      <c r="O476" s="746">
        <v>1</v>
      </c>
      <c r="P476" s="746"/>
      <c r="Q476" s="746"/>
      <c r="R476" s="746">
        <v>1</v>
      </c>
      <c r="S476" s="746">
        <v>0</v>
      </c>
      <c r="T476" s="746">
        <v>1</v>
      </c>
      <c r="U476" s="746">
        <v>1</v>
      </c>
      <c r="V476" s="746"/>
      <c r="W476" s="746" t="s">
        <v>8</v>
      </c>
    </row>
    <row r="477" spans="2:23" ht="50.25" hidden="1" customHeight="1" x14ac:dyDescent="0.25">
      <c r="B477" s="1305"/>
      <c r="C477" s="1306"/>
      <c r="D477" s="1343"/>
      <c r="E477" s="1332"/>
      <c r="F477" s="601" t="s">
        <v>2545</v>
      </c>
      <c r="G477" s="654" t="s">
        <v>7646</v>
      </c>
      <c r="H477" s="605"/>
      <c r="I477" s="737"/>
      <c r="J477" s="1332"/>
      <c r="K477" s="1332"/>
      <c r="L477" s="1311"/>
      <c r="M477" s="746"/>
      <c r="N477" s="746"/>
      <c r="O477" s="746"/>
      <c r="P477" s="746"/>
      <c r="Q477" s="746"/>
      <c r="R477" s="746"/>
      <c r="S477" s="746"/>
      <c r="T477" s="746"/>
      <c r="U477" s="746"/>
      <c r="V477" s="746"/>
      <c r="W477" s="746"/>
    </row>
    <row r="478" spans="2:23" ht="50.25" hidden="1" customHeight="1" x14ac:dyDescent="0.25">
      <c r="B478" s="1304">
        <v>253</v>
      </c>
      <c r="C478" s="1306" t="s">
        <v>8373</v>
      </c>
      <c r="D478" s="1317" t="s">
        <v>8622</v>
      </c>
      <c r="E478" s="1331" t="s">
        <v>685</v>
      </c>
      <c r="F478" s="605" t="s">
        <v>1044</v>
      </c>
      <c r="G478" s="746" t="s">
        <v>1104</v>
      </c>
      <c r="H478" s="71">
        <v>14.63659</v>
      </c>
      <c r="I478" s="737"/>
      <c r="J478" s="1331" t="s">
        <v>214</v>
      </c>
      <c r="K478" s="1331" t="s">
        <v>8952</v>
      </c>
      <c r="L478" s="1311" t="s">
        <v>8077</v>
      </c>
      <c r="M478" s="746" t="s">
        <v>955</v>
      </c>
      <c r="N478" s="746" t="s">
        <v>1646</v>
      </c>
      <c r="O478" s="746">
        <v>0</v>
      </c>
      <c r="P478" s="746"/>
      <c r="Q478" s="746"/>
      <c r="R478" s="746">
        <v>1</v>
      </c>
      <c r="S478" s="746">
        <v>0</v>
      </c>
      <c r="T478" s="746" t="s">
        <v>1645</v>
      </c>
      <c r="U478" s="746">
        <v>1</v>
      </c>
      <c r="V478" s="746"/>
      <c r="W478" s="746" t="s">
        <v>663</v>
      </c>
    </row>
    <row r="479" spans="2:23" ht="50.25" hidden="1" customHeight="1" x14ac:dyDescent="0.25">
      <c r="B479" s="1305"/>
      <c r="C479" s="1306"/>
      <c r="D479" s="1319"/>
      <c r="E479" s="1332"/>
      <c r="F479" s="697" t="s">
        <v>8076</v>
      </c>
      <c r="G479" s="692" t="s">
        <v>7646</v>
      </c>
      <c r="H479" s="605"/>
      <c r="I479" s="737"/>
      <c r="J479" s="1332"/>
      <c r="K479" s="1332"/>
      <c r="L479" s="1311"/>
      <c r="M479" s="746"/>
      <c r="N479" s="746"/>
      <c r="O479" s="746"/>
      <c r="P479" s="746"/>
      <c r="Q479" s="746"/>
      <c r="R479" s="746"/>
      <c r="S479" s="746"/>
      <c r="T479" s="746"/>
      <c r="U479" s="746"/>
      <c r="V479" s="746"/>
      <c r="W479" s="746"/>
    </row>
    <row r="480" spans="2:23" ht="50.25" hidden="1" customHeight="1" x14ac:dyDescent="0.25">
      <c r="B480" s="602">
        <v>254</v>
      </c>
      <c r="C480" s="738" t="s">
        <v>8373</v>
      </c>
      <c r="D480" s="752" t="s">
        <v>8623</v>
      </c>
      <c r="E480" s="737" t="s">
        <v>686</v>
      </c>
      <c r="F480" s="605" t="s">
        <v>1489</v>
      </c>
      <c r="G480" s="746" t="s">
        <v>1105</v>
      </c>
      <c r="H480" s="605"/>
      <c r="I480" s="746" t="s">
        <v>813</v>
      </c>
      <c r="J480" s="737" t="s">
        <v>214</v>
      </c>
      <c r="K480" s="737" t="s">
        <v>8952</v>
      </c>
      <c r="L480" s="739" t="s">
        <v>8078</v>
      </c>
      <c r="M480" s="746"/>
      <c r="N480" s="746">
        <v>0</v>
      </c>
      <c r="O480" s="746">
        <v>0</v>
      </c>
      <c r="P480" s="746"/>
      <c r="Q480" s="746">
        <v>1</v>
      </c>
      <c r="R480" s="746">
        <v>1</v>
      </c>
      <c r="S480" s="746">
        <v>0</v>
      </c>
      <c r="T480" s="746">
        <v>1</v>
      </c>
      <c r="U480" s="746">
        <v>1</v>
      </c>
      <c r="V480" s="746"/>
      <c r="W480" s="746" t="s">
        <v>663</v>
      </c>
    </row>
    <row r="481" spans="2:23" ht="50.25" hidden="1" customHeight="1" x14ac:dyDescent="0.25">
      <c r="B481" s="602">
        <v>255</v>
      </c>
      <c r="C481" s="738" t="s">
        <v>8347</v>
      </c>
      <c r="D481" s="752" t="s">
        <v>8624</v>
      </c>
      <c r="E481" s="746" t="s">
        <v>315</v>
      </c>
      <c r="F481" s="605" t="s">
        <v>6552</v>
      </c>
      <c r="G481" s="746" t="s">
        <v>1104</v>
      </c>
      <c r="H481" s="71">
        <v>30.768280000000001</v>
      </c>
      <c r="I481" s="737"/>
      <c r="J481" s="746" t="s">
        <v>214</v>
      </c>
      <c r="K481" s="736" t="s">
        <v>8952</v>
      </c>
      <c r="L481" s="739" t="s">
        <v>8079</v>
      </c>
      <c r="M481" s="746" t="s">
        <v>832</v>
      </c>
      <c r="N481" s="746">
        <v>4</v>
      </c>
      <c r="O481" s="746">
        <v>1</v>
      </c>
      <c r="P481" s="746"/>
      <c r="Q481" s="746"/>
      <c r="R481" s="746">
        <v>1</v>
      </c>
      <c r="S481" s="746">
        <v>0</v>
      </c>
      <c r="T481" s="746">
        <v>1</v>
      </c>
      <c r="U481" s="746">
        <v>1</v>
      </c>
      <c r="V481" s="746"/>
      <c r="W481" s="746" t="s">
        <v>1695</v>
      </c>
    </row>
    <row r="482" spans="2:23" ht="50.25" hidden="1" customHeight="1" x14ac:dyDescent="0.25">
      <c r="B482" s="1304">
        <v>256</v>
      </c>
      <c r="C482" s="1306" t="s">
        <v>8347</v>
      </c>
      <c r="D482" s="1307" t="s">
        <v>8625</v>
      </c>
      <c r="E482" s="1309" t="s">
        <v>316</v>
      </c>
      <c r="F482" s="605" t="s">
        <v>6553</v>
      </c>
      <c r="G482" s="746" t="s">
        <v>1103</v>
      </c>
      <c r="H482" s="71">
        <v>9.8215800000000009</v>
      </c>
      <c r="I482" s="737"/>
      <c r="J482" s="1309" t="s">
        <v>214</v>
      </c>
      <c r="K482" s="1321" t="s">
        <v>8952</v>
      </c>
      <c r="L482" s="1311" t="s">
        <v>5212</v>
      </c>
      <c r="M482" s="746" t="s">
        <v>833</v>
      </c>
      <c r="N482" s="746">
        <v>2</v>
      </c>
      <c r="O482" s="746">
        <v>1</v>
      </c>
      <c r="P482" s="746"/>
      <c r="Q482" s="746"/>
      <c r="R482" s="746">
        <v>1</v>
      </c>
      <c r="S482" s="746">
        <v>0</v>
      </c>
      <c r="T482" s="746">
        <v>1</v>
      </c>
      <c r="U482" s="746">
        <v>1</v>
      </c>
      <c r="V482" s="746"/>
      <c r="W482" s="746" t="s">
        <v>830</v>
      </c>
    </row>
    <row r="483" spans="2:23" ht="50.25" hidden="1" customHeight="1" x14ac:dyDescent="0.25">
      <c r="B483" s="1305"/>
      <c r="C483" s="1306"/>
      <c r="D483" s="1308"/>
      <c r="E483" s="1310"/>
      <c r="F483" s="601" t="s">
        <v>6509</v>
      </c>
      <c r="G483" s="661" t="s">
        <v>3400</v>
      </c>
      <c r="H483" s="605">
        <v>3.61</v>
      </c>
      <c r="I483" s="737"/>
      <c r="J483" s="1310"/>
      <c r="K483" s="1322"/>
      <c r="L483" s="1311"/>
      <c r="M483" s="746"/>
      <c r="N483" s="746"/>
      <c r="O483" s="746"/>
      <c r="P483" s="746"/>
      <c r="Q483" s="746"/>
      <c r="R483" s="746"/>
      <c r="S483" s="746"/>
      <c r="T483" s="746"/>
      <c r="U483" s="746"/>
      <c r="V483" s="746"/>
      <c r="W483" s="746"/>
    </row>
    <row r="484" spans="2:23" ht="50.25" hidden="1" customHeight="1" x14ac:dyDescent="0.25">
      <c r="B484" s="602">
        <v>257</v>
      </c>
      <c r="C484" s="738" t="s">
        <v>8433</v>
      </c>
      <c r="D484" s="738" t="s">
        <v>8434</v>
      </c>
      <c r="E484" s="747" t="s">
        <v>294</v>
      </c>
      <c r="F484" s="613" t="s">
        <v>987</v>
      </c>
      <c r="G484" s="746" t="s">
        <v>1104</v>
      </c>
      <c r="H484" s="613"/>
      <c r="I484" s="737"/>
      <c r="J484" s="737" t="s">
        <v>214</v>
      </c>
      <c r="K484" s="737" t="s">
        <v>8952</v>
      </c>
      <c r="L484" s="747"/>
      <c r="M484" s="746">
        <v>12.8</v>
      </c>
      <c r="N484" s="747">
        <v>2</v>
      </c>
      <c r="O484" s="747">
        <v>1</v>
      </c>
      <c r="P484" s="747"/>
      <c r="Q484" s="746"/>
      <c r="R484" s="746">
        <v>1</v>
      </c>
      <c r="S484" s="746">
        <v>0</v>
      </c>
      <c r="T484" s="746">
        <v>1</v>
      </c>
      <c r="U484" s="746">
        <v>1</v>
      </c>
      <c r="V484" s="746"/>
      <c r="W484" s="746" t="s">
        <v>663</v>
      </c>
    </row>
    <row r="485" spans="2:23" ht="50.25" hidden="1" customHeight="1" x14ac:dyDescent="0.25">
      <c r="B485" s="602">
        <v>258</v>
      </c>
      <c r="C485" s="738" t="s">
        <v>8433</v>
      </c>
      <c r="D485" s="752" t="s">
        <v>8435</v>
      </c>
      <c r="E485" s="747" t="s">
        <v>295</v>
      </c>
      <c r="F485" s="613" t="s">
        <v>989</v>
      </c>
      <c r="G485" s="746" t="s">
        <v>1104</v>
      </c>
      <c r="H485" s="71">
        <v>21.4985</v>
      </c>
      <c r="I485" s="737"/>
      <c r="J485" s="737" t="s">
        <v>214</v>
      </c>
      <c r="K485" s="737" t="s">
        <v>8952</v>
      </c>
      <c r="L485" s="739" t="s">
        <v>8080</v>
      </c>
      <c r="M485" s="746">
        <v>14.8</v>
      </c>
      <c r="N485" s="747">
        <v>2</v>
      </c>
      <c r="O485" s="747">
        <v>1</v>
      </c>
      <c r="P485" s="747"/>
      <c r="Q485" s="746"/>
      <c r="R485" s="746">
        <v>1</v>
      </c>
      <c r="S485" s="746">
        <v>0</v>
      </c>
      <c r="T485" s="746">
        <v>1</v>
      </c>
      <c r="U485" s="746">
        <v>1</v>
      </c>
      <c r="V485" s="746"/>
      <c r="W485" s="746" t="s">
        <v>663</v>
      </c>
    </row>
    <row r="486" spans="2:23" ht="50.25" hidden="1" customHeight="1" x14ac:dyDescent="0.25">
      <c r="B486" s="1304">
        <v>259</v>
      </c>
      <c r="C486" s="1306" t="s">
        <v>8433</v>
      </c>
      <c r="D486" s="1317" t="s">
        <v>8436</v>
      </c>
      <c r="E486" s="1309" t="s">
        <v>291</v>
      </c>
      <c r="F486" s="613" t="s">
        <v>1095</v>
      </c>
      <c r="G486" s="746" t="s">
        <v>1104</v>
      </c>
      <c r="H486" s="71">
        <v>53.372809999999994</v>
      </c>
      <c r="I486" s="737"/>
      <c r="J486" s="1331" t="s">
        <v>214</v>
      </c>
      <c r="K486" s="1331" t="s">
        <v>8952</v>
      </c>
      <c r="L486" s="1311" t="s">
        <v>8081</v>
      </c>
      <c r="M486" s="746">
        <v>11.2</v>
      </c>
      <c r="N486" s="747">
        <v>3</v>
      </c>
      <c r="O486" s="747">
        <v>1</v>
      </c>
      <c r="P486" s="747"/>
      <c r="Q486" s="746"/>
      <c r="R486" s="746">
        <v>1</v>
      </c>
      <c r="S486" s="746">
        <v>0</v>
      </c>
      <c r="T486" s="746">
        <v>1</v>
      </c>
      <c r="U486" s="746">
        <v>1</v>
      </c>
      <c r="V486" s="746"/>
      <c r="W486" s="746" t="s">
        <v>663</v>
      </c>
    </row>
    <row r="487" spans="2:23" ht="50.25" hidden="1" customHeight="1" x14ac:dyDescent="0.25">
      <c r="B487" s="1305"/>
      <c r="C487" s="1306"/>
      <c r="D487" s="1319"/>
      <c r="E487" s="1310"/>
      <c r="F487" s="638" t="s">
        <v>2331</v>
      </c>
      <c r="G487" s="661" t="s">
        <v>7644</v>
      </c>
      <c r="H487" s="613">
        <v>8.93</v>
      </c>
      <c r="I487" s="737"/>
      <c r="J487" s="1332"/>
      <c r="K487" s="1332"/>
      <c r="L487" s="1311"/>
      <c r="M487" s="746"/>
      <c r="N487" s="747"/>
      <c r="O487" s="747"/>
      <c r="P487" s="747"/>
      <c r="Q487" s="746"/>
      <c r="R487" s="746"/>
      <c r="S487" s="746"/>
      <c r="T487" s="746"/>
      <c r="U487" s="746"/>
      <c r="V487" s="746"/>
      <c r="W487" s="746"/>
    </row>
    <row r="488" spans="2:23" ht="50.25" hidden="1" customHeight="1" x14ac:dyDescent="0.25">
      <c r="B488" s="1304">
        <v>260</v>
      </c>
      <c r="C488" s="1306" t="s">
        <v>8433</v>
      </c>
      <c r="D488" s="1317" t="s">
        <v>8437</v>
      </c>
      <c r="E488" s="1309" t="s">
        <v>290</v>
      </c>
      <c r="F488" s="613" t="s">
        <v>6420</v>
      </c>
      <c r="G488" s="746" t="s">
        <v>1104</v>
      </c>
      <c r="H488" s="613"/>
      <c r="I488" s="737"/>
      <c r="J488" s="1331" t="s">
        <v>214</v>
      </c>
      <c r="K488" s="1331" t="s">
        <v>8952</v>
      </c>
      <c r="L488" s="1311" t="s">
        <v>8082</v>
      </c>
      <c r="M488" s="746">
        <v>11.2</v>
      </c>
      <c r="N488" s="747">
        <v>3</v>
      </c>
      <c r="O488" s="747">
        <v>1</v>
      </c>
      <c r="P488" s="747"/>
      <c r="Q488" s="746"/>
      <c r="R488" s="746">
        <v>1</v>
      </c>
      <c r="S488" s="746">
        <v>0</v>
      </c>
      <c r="T488" s="746">
        <v>1</v>
      </c>
      <c r="U488" s="746">
        <v>1</v>
      </c>
      <c r="V488" s="746"/>
      <c r="W488" s="746" t="s">
        <v>663</v>
      </c>
    </row>
    <row r="489" spans="2:23" ht="50.25" hidden="1" customHeight="1" x14ac:dyDescent="0.25">
      <c r="B489" s="1316"/>
      <c r="C489" s="1306"/>
      <c r="D489" s="1318"/>
      <c r="E489" s="1320"/>
      <c r="F489" s="645" t="s">
        <v>6484</v>
      </c>
      <c r="G489" s="654" t="s">
        <v>7646</v>
      </c>
      <c r="H489" s="613">
        <v>2.7991700000000002</v>
      </c>
      <c r="I489" s="737"/>
      <c r="J489" s="1346"/>
      <c r="K489" s="1346"/>
      <c r="L489" s="1311"/>
      <c r="M489" s="746"/>
      <c r="N489" s="747"/>
      <c r="O489" s="747"/>
      <c r="P489" s="747"/>
      <c r="Q489" s="746"/>
      <c r="R489" s="746"/>
      <c r="S489" s="746"/>
      <c r="T489" s="746"/>
      <c r="U489" s="746"/>
      <c r="V489" s="746"/>
      <c r="W489" s="746"/>
    </row>
    <row r="490" spans="2:23" ht="50.25" hidden="1" customHeight="1" x14ac:dyDescent="0.25">
      <c r="B490" s="1305"/>
      <c r="C490" s="1306"/>
      <c r="D490" s="1319"/>
      <c r="E490" s="1310"/>
      <c r="F490" s="645" t="s">
        <v>2332</v>
      </c>
      <c r="G490" s="661" t="s">
        <v>7644</v>
      </c>
      <c r="H490" s="613">
        <v>0.47499999999999998</v>
      </c>
      <c r="I490" s="737"/>
      <c r="J490" s="1332"/>
      <c r="K490" s="1332"/>
      <c r="L490" s="1311"/>
      <c r="M490" s="746"/>
      <c r="N490" s="747"/>
      <c r="O490" s="747"/>
      <c r="P490" s="747"/>
      <c r="Q490" s="746"/>
      <c r="R490" s="746"/>
      <c r="S490" s="746"/>
      <c r="T490" s="746"/>
      <c r="U490" s="746"/>
      <c r="V490" s="746"/>
      <c r="W490" s="746"/>
    </row>
    <row r="491" spans="2:23" ht="50.25" hidden="1" customHeight="1" x14ac:dyDescent="0.25">
      <c r="B491" s="1304">
        <v>261</v>
      </c>
      <c r="C491" s="1306" t="s">
        <v>8433</v>
      </c>
      <c r="D491" s="1317" t="s">
        <v>8438</v>
      </c>
      <c r="E491" s="1309" t="s">
        <v>292</v>
      </c>
      <c r="F491" s="613" t="s">
        <v>986</v>
      </c>
      <c r="G491" s="746" t="s">
        <v>1104</v>
      </c>
      <c r="H491" s="71">
        <v>38.609949999999998</v>
      </c>
      <c r="I491" s="737"/>
      <c r="J491" s="1331" t="s">
        <v>214</v>
      </c>
      <c r="K491" s="1331" t="s">
        <v>8952</v>
      </c>
      <c r="L491" s="1311" t="s">
        <v>8083</v>
      </c>
      <c r="M491" s="746">
        <v>11.2</v>
      </c>
      <c r="N491" s="747">
        <v>2</v>
      </c>
      <c r="O491" s="747">
        <v>1</v>
      </c>
      <c r="P491" s="747"/>
      <c r="Q491" s="746"/>
      <c r="R491" s="746">
        <v>1</v>
      </c>
      <c r="S491" s="746">
        <v>0</v>
      </c>
      <c r="T491" s="746">
        <v>1</v>
      </c>
      <c r="U491" s="746">
        <v>1</v>
      </c>
      <c r="V491" s="746"/>
      <c r="W491" s="746" t="s">
        <v>663</v>
      </c>
    </row>
    <row r="492" spans="2:23" ht="50.25" hidden="1" customHeight="1" x14ac:dyDescent="0.25">
      <c r="B492" s="1305"/>
      <c r="C492" s="1306"/>
      <c r="D492" s="1319"/>
      <c r="E492" s="1310"/>
      <c r="F492" s="644" t="s">
        <v>7080</v>
      </c>
      <c r="G492" s="654" t="s">
        <v>7646</v>
      </c>
      <c r="H492" s="613"/>
      <c r="I492" s="737"/>
      <c r="J492" s="1332"/>
      <c r="K492" s="1332"/>
      <c r="L492" s="1311"/>
      <c r="M492" s="746"/>
      <c r="N492" s="747"/>
      <c r="O492" s="747"/>
      <c r="P492" s="747"/>
      <c r="Q492" s="746"/>
      <c r="R492" s="746"/>
      <c r="S492" s="746"/>
      <c r="T492" s="746"/>
      <c r="U492" s="746"/>
      <c r="V492" s="746"/>
      <c r="W492" s="746"/>
    </row>
    <row r="493" spans="2:23" ht="50.25" hidden="1" customHeight="1" x14ac:dyDescent="0.25">
      <c r="B493" s="602">
        <v>262</v>
      </c>
      <c r="C493" s="738" t="s">
        <v>8433</v>
      </c>
      <c r="D493" s="717" t="s">
        <v>8439</v>
      </c>
      <c r="E493" s="746" t="s">
        <v>298</v>
      </c>
      <c r="F493" s="613" t="s">
        <v>991</v>
      </c>
      <c r="G493" s="746" t="s">
        <v>1104</v>
      </c>
      <c r="H493" s="350">
        <v>14.030560000000001</v>
      </c>
      <c r="I493" s="737"/>
      <c r="J493" s="737" t="s">
        <v>214</v>
      </c>
      <c r="K493" s="737" t="s">
        <v>8952</v>
      </c>
      <c r="L493" s="739" t="s">
        <v>8084</v>
      </c>
      <c r="M493" s="746">
        <v>12.8</v>
      </c>
      <c r="N493" s="747">
        <v>1</v>
      </c>
      <c r="O493" s="747">
        <v>1</v>
      </c>
      <c r="P493" s="747"/>
      <c r="Q493" s="746"/>
      <c r="R493" s="746">
        <v>1</v>
      </c>
      <c r="S493" s="746">
        <v>1</v>
      </c>
      <c r="T493" s="746">
        <v>1</v>
      </c>
      <c r="U493" s="746">
        <v>1</v>
      </c>
      <c r="V493" s="746"/>
      <c r="W493" s="746" t="s">
        <v>1695</v>
      </c>
    </row>
    <row r="494" spans="2:23" ht="50.25" hidden="1" customHeight="1" x14ac:dyDescent="0.25">
      <c r="B494" s="1304">
        <v>263</v>
      </c>
      <c r="C494" s="1306" t="s">
        <v>8433</v>
      </c>
      <c r="D494" s="1317" t="s">
        <v>8440</v>
      </c>
      <c r="E494" s="1309" t="s">
        <v>299</v>
      </c>
      <c r="F494" s="613" t="s">
        <v>992</v>
      </c>
      <c r="G494" s="746" t="s">
        <v>1104</v>
      </c>
      <c r="H494" s="71">
        <v>11.66981</v>
      </c>
      <c r="I494" s="737"/>
      <c r="J494" s="1331" t="s">
        <v>214</v>
      </c>
      <c r="K494" s="1331" t="s">
        <v>8952</v>
      </c>
      <c r="L494" s="1311" t="s">
        <v>8085</v>
      </c>
      <c r="M494" s="746">
        <v>11.2</v>
      </c>
      <c r="N494" s="747">
        <v>3</v>
      </c>
      <c r="O494" s="747">
        <v>1</v>
      </c>
      <c r="P494" s="747"/>
      <c r="Q494" s="746"/>
      <c r="R494" s="746">
        <v>1</v>
      </c>
      <c r="S494" s="746">
        <v>1</v>
      </c>
      <c r="T494" s="746">
        <v>1</v>
      </c>
      <c r="U494" s="746">
        <v>1</v>
      </c>
      <c r="V494" s="746"/>
      <c r="W494" s="746" t="s">
        <v>1695</v>
      </c>
    </row>
    <row r="495" spans="2:23" ht="50.25" hidden="1" customHeight="1" x14ac:dyDescent="0.25">
      <c r="B495" s="1305"/>
      <c r="C495" s="1306"/>
      <c r="D495" s="1319"/>
      <c r="E495" s="1310"/>
      <c r="F495" s="662" t="s">
        <v>6439</v>
      </c>
      <c r="G495" s="654" t="s">
        <v>7646</v>
      </c>
      <c r="H495" s="613">
        <v>1.5391699999999999</v>
      </c>
      <c r="I495" s="737"/>
      <c r="J495" s="1332"/>
      <c r="K495" s="1332"/>
      <c r="L495" s="1311"/>
      <c r="M495" s="746"/>
      <c r="N495" s="747"/>
      <c r="O495" s="747"/>
      <c r="P495" s="747"/>
      <c r="Q495" s="746"/>
      <c r="R495" s="746"/>
      <c r="S495" s="746"/>
      <c r="T495" s="746"/>
      <c r="U495" s="746"/>
      <c r="V495" s="746"/>
      <c r="W495" s="746"/>
    </row>
    <row r="496" spans="2:23" ht="50.25" hidden="1" customHeight="1" x14ac:dyDescent="0.25">
      <c r="B496" s="1304">
        <v>264</v>
      </c>
      <c r="C496" s="1306" t="s">
        <v>8433</v>
      </c>
      <c r="D496" s="1317" t="s">
        <v>8441</v>
      </c>
      <c r="E496" s="1309" t="s">
        <v>297</v>
      </c>
      <c r="F496" s="613" t="s">
        <v>6422</v>
      </c>
      <c r="G496" s="746" t="s">
        <v>1104</v>
      </c>
      <c r="H496" s="350">
        <v>9.4771999999999998</v>
      </c>
      <c r="I496" s="737"/>
      <c r="J496" s="1331" t="s">
        <v>214</v>
      </c>
      <c r="K496" s="1331" t="s">
        <v>8952</v>
      </c>
      <c r="L496" s="1311" t="s">
        <v>8086</v>
      </c>
      <c r="M496" s="746">
        <v>13.6</v>
      </c>
      <c r="N496" s="747">
        <v>1</v>
      </c>
      <c r="O496" s="747">
        <v>1</v>
      </c>
      <c r="P496" s="747"/>
      <c r="Q496" s="746"/>
      <c r="R496" s="746">
        <v>1</v>
      </c>
      <c r="S496" s="746">
        <v>0</v>
      </c>
      <c r="T496" s="746">
        <v>1</v>
      </c>
      <c r="U496" s="746">
        <v>1</v>
      </c>
      <c r="V496" s="746"/>
      <c r="W496" s="746" t="s">
        <v>663</v>
      </c>
    </row>
    <row r="497" spans="2:24" ht="50.25" hidden="1" customHeight="1" x14ac:dyDescent="0.25">
      <c r="B497" s="1305"/>
      <c r="C497" s="1306"/>
      <c r="D497" s="1319"/>
      <c r="E497" s="1310"/>
      <c r="F497" s="645" t="s">
        <v>6481</v>
      </c>
      <c r="G497" s="654" t="s">
        <v>7646</v>
      </c>
      <c r="H497" s="613">
        <v>1.45</v>
      </c>
      <c r="I497" s="737"/>
      <c r="J497" s="1332"/>
      <c r="K497" s="1332"/>
      <c r="L497" s="1311"/>
      <c r="M497" s="746"/>
      <c r="N497" s="747"/>
      <c r="O497" s="747"/>
      <c r="P497" s="747"/>
      <c r="Q497" s="746"/>
      <c r="R497" s="746"/>
      <c r="S497" s="746"/>
      <c r="T497" s="746"/>
      <c r="U497" s="746"/>
      <c r="V497" s="746"/>
      <c r="W497" s="746"/>
    </row>
    <row r="498" spans="2:24" ht="50.25" hidden="1" customHeight="1" x14ac:dyDescent="0.25">
      <c r="B498" s="1304">
        <v>265</v>
      </c>
      <c r="C498" s="1306" t="s">
        <v>8433</v>
      </c>
      <c r="D498" s="1317" t="s">
        <v>8442</v>
      </c>
      <c r="E498" s="1309" t="s">
        <v>296</v>
      </c>
      <c r="F498" s="613" t="s">
        <v>988</v>
      </c>
      <c r="G498" s="746" t="s">
        <v>1104</v>
      </c>
      <c r="H498" s="71">
        <v>13.34276</v>
      </c>
      <c r="I498" s="737"/>
      <c r="J498" s="1331" t="s">
        <v>214</v>
      </c>
      <c r="K498" s="1331" t="s">
        <v>8952</v>
      </c>
      <c r="L498" s="1311" t="s">
        <v>8087</v>
      </c>
      <c r="M498" s="746">
        <v>11.2</v>
      </c>
      <c r="N498" s="614" t="s">
        <v>1631</v>
      </c>
      <c r="O498" s="747">
        <v>0</v>
      </c>
      <c r="P498" s="747"/>
      <c r="Q498" s="746"/>
      <c r="R498" s="746">
        <v>1</v>
      </c>
      <c r="S498" s="746">
        <v>0</v>
      </c>
      <c r="T498" s="746">
        <v>1</v>
      </c>
      <c r="U498" s="746">
        <v>1</v>
      </c>
      <c r="V498" s="746"/>
      <c r="W498" s="746" t="s">
        <v>663</v>
      </c>
    </row>
    <row r="499" spans="2:24" ht="50.25" hidden="1" customHeight="1" x14ac:dyDescent="0.25">
      <c r="B499" s="1305"/>
      <c r="C499" s="1306"/>
      <c r="D499" s="1319"/>
      <c r="E499" s="1310"/>
      <c r="F499" s="601" t="s">
        <v>2333</v>
      </c>
      <c r="G499" s="661" t="s">
        <v>7644</v>
      </c>
      <c r="H499" s="613">
        <v>0.93</v>
      </c>
      <c r="I499" s="737"/>
      <c r="J499" s="1332"/>
      <c r="K499" s="1332"/>
      <c r="L499" s="1311"/>
      <c r="M499" s="746"/>
      <c r="N499" s="614"/>
      <c r="O499" s="747"/>
      <c r="P499" s="747"/>
      <c r="Q499" s="746"/>
      <c r="R499" s="746"/>
      <c r="S499" s="746"/>
      <c r="T499" s="746"/>
      <c r="U499" s="746"/>
      <c r="V499" s="746"/>
      <c r="W499" s="746"/>
    </row>
    <row r="500" spans="2:24" ht="50.25" hidden="1" customHeight="1" x14ac:dyDescent="0.25">
      <c r="B500" s="602">
        <v>266</v>
      </c>
      <c r="C500" s="738" t="s">
        <v>8433</v>
      </c>
      <c r="D500" s="717" t="s">
        <v>8626</v>
      </c>
      <c r="E500" s="746" t="s">
        <v>303</v>
      </c>
      <c r="F500" s="613" t="s">
        <v>1001</v>
      </c>
      <c r="G500" s="746" t="s">
        <v>1105</v>
      </c>
      <c r="H500" s="613"/>
      <c r="I500" s="746" t="s">
        <v>813</v>
      </c>
      <c r="J500" s="737" t="s">
        <v>214</v>
      </c>
      <c r="K500" s="737" t="s">
        <v>8952</v>
      </c>
      <c r="L500" s="739" t="s">
        <v>8088</v>
      </c>
      <c r="M500" s="746">
        <v>16</v>
      </c>
      <c r="N500" s="747">
        <v>2</v>
      </c>
      <c r="O500" s="747">
        <v>1</v>
      </c>
      <c r="P500" s="747"/>
      <c r="Q500" s="746"/>
      <c r="R500" s="746">
        <v>1</v>
      </c>
      <c r="S500" s="746">
        <v>1</v>
      </c>
      <c r="T500" s="746">
        <v>1</v>
      </c>
      <c r="U500" s="746">
        <v>1</v>
      </c>
      <c r="V500" s="746"/>
      <c r="W500" s="746" t="s">
        <v>663</v>
      </c>
    </row>
    <row r="501" spans="2:24" ht="50.25" hidden="1" customHeight="1" x14ac:dyDescent="0.25">
      <c r="B501" s="1304">
        <v>267</v>
      </c>
      <c r="C501" s="1306" t="s">
        <v>8433</v>
      </c>
      <c r="D501" s="1312" t="s">
        <v>8443</v>
      </c>
      <c r="E501" s="1309" t="s">
        <v>304</v>
      </c>
      <c r="F501" s="613" t="s">
        <v>1002</v>
      </c>
      <c r="G501" s="746" t="s">
        <v>1105</v>
      </c>
      <c r="H501" s="613"/>
      <c r="I501" s="746" t="s">
        <v>813</v>
      </c>
      <c r="J501" s="1331" t="s">
        <v>214</v>
      </c>
      <c r="K501" s="1331" t="s">
        <v>8952</v>
      </c>
      <c r="L501" s="746"/>
      <c r="M501" s="746">
        <v>6</v>
      </c>
      <c r="N501" s="747">
        <v>2</v>
      </c>
      <c r="O501" s="747">
        <v>0</v>
      </c>
      <c r="P501" s="747"/>
      <c r="Q501" s="746"/>
      <c r="R501" s="746">
        <v>1</v>
      </c>
      <c r="S501" s="746">
        <v>1</v>
      </c>
      <c r="T501" s="746">
        <v>1</v>
      </c>
      <c r="U501" s="746">
        <v>1</v>
      </c>
      <c r="V501" s="746"/>
      <c r="W501" s="746" t="s">
        <v>663</v>
      </c>
    </row>
    <row r="502" spans="2:24" ht="50.25" hidden="1" customHeight="1" x14ac:dyDescent="0.25">
      <c r="B502" s="1305"/>
      <c r="C502" s="1306"/>
      <c r="D502" s="1313"/>
      <c r="E502" s="1310"/>
      <c r="F502" s="644" t="s">
        <v>7062</v>
      </c>
      <c r="G502" s="654" t="s">
        <v>7646</v>
      </c>
      <c r="H502" s="613"/>
      <c r="I502" s="746"/>
      <c r="J502" s="1332"/>
      <c r="K502" s="1332"/>
      <c r="L502" s="746"/>
      <c r="M502" s="746"/>
      <c r="N502" s="747"/>
      <c r="O502" s="747"/>
      <c r="P502" s="747"/>
      <c r="Q502" s="746"/>
      <c r="R502" s="746"/>
      <c r="S502" s="746"/>
      <c r="T502" s="746"/>
      <c r="U502" s="746"/>
      <c r="V502" s="746"/>
      <c r="W502" s="746"/>
    </row>
    <row r="503" spans="2:24" ht="50.25" hidden="1" customHeight="1" x14ac:dyDescent="0.25">
      <c r="B503" s="602">
        <v>268</v>
      </c>
      <c r="C503" s="738" t="s">
        <v>8379</v>
      </c>
      <c r="D503" s="717" t="s">
        <v>8627</v>
      </c>
      <c r="E503" s="737" t="s">
        <v>2461</v>
      </c>
      <c r="F503" s="613" t="s">
        <v>1003</v>
      </c>
      <c r="G503" s="746" t="s">
        <v>1105</v>
      </c>
      <c r="H503" s="613"/>
      <c r="I503" s="746" t="s">
        <v>813</v>
      </c>
      <c r="J503" s="737" t="s">
        <v>214</v>
      </c>
      <c r="K503" s="737" t="s">
        <v>8952</v>
      </c>
      <c r="L503" s="739" t="s">
        <v>8089</v>
      </c>
      <c r="M503" s="746">
        <v>16</v>
      </c>
      <c r="N503" s="747">
        <v>2</v>
      </c>
      <c r="O503" s="747">
        <v>1</v>
      </c>
      <c r="P503" s="747"/>
      <c r="Q503" s="746"/>
      <c r="R503" s="746">
        <v>1</v>
      </c>
      <c r="S503" s="746">
        <v>1</v>
      </c>
      <c r="T503" s="746">
        <v>1</v>
      </c>
      <c r="U503" s="746">
        <v>1</v>
      </c>
      <c r="V503" s="746"/>
      <c r="W503" s="746" t="s">
        <v>663</v>
      </c>
    </row>
    <row r="504" spans="2:24" ht="50.25" hidden="1" customHeight="1" x14ac:dyDescent="0.25">
      <c r="B504" s="602">
        <v>269</v>
      </c>
      <c r="C504" s="738" t="s">
        <v>8433</v>
      </c>
      <c r="D504" s="655" t="s">
        <v>8444</v>
      </c>
      <c r="E504" s="746" t="s">
        <v>1425</v>
      </c>
      <c r="F504" s="613" t="s">
        <v>1426</v>
      </c>
      <c r="G504" s="746" t="s">
        <v>1105</v>
      </c>
      <c r="H504" s="613"/>
      <c r="I504" s="737"/>
      <c r="J504" s="746" t="s">
        <v>214</v>
      </c>
      <c r="K504" s="736" t="s">
        <v>8952</v>
      </c>
      <c r="L504" s="739" t="s">
        <v>8090</v>
      </c>
      <c r="M504" s="746">
        <v>11.2</v>
      </c>
      <c r="N504" s="746">
        <v>2</v>
      </c>
      <c r="O504" s="746">
        <v>0</v>
      </c>
      <c r="P504" s="746"/>
      <c r="Q504" s="746"/>
      <c r="R504" s="746">
        <v>1</v>
      </c>
      <c r="S504" s="746">
        <v>1</v>
      </c>
      <c r="T504" s="746">
        <v>1</v>
      </c>
      <c r="U504" s="746">
        <v>1</v>
      </c>
      <c r="V504" s="746"/>
      <c r="W504" s="746" t="s">
        <v>663</v>
      </c>
    </row>
    <row r="505" spans="2:24" ht="50.25" hidden="1" customHeight="1" x14ac:dyDescent="0.25">
      <c r="B505" s="602">
        <v>270</v>
      </c>
      <c r="C505" s="738" t="s">
        <v>8433</v>
      </c>
      <c r="D505" s="655" t="s">
        <v>8445</v>
      </c>
      <c r="E505" s="747" t="s">
        <v>312</v>
      </c>
      <c r="F505" s="613" t="s">
        <v>998</v>
      </c>
      <c r="G505" s="746" t="s">
        <v>1104</v>
      </c>
      <c r="H505" s="613"/>
      <c r="I505" s="737"/>
      <c r="J505" s="737" t="s">
        <v>214</v>
      </c>
      <c r="K505" s="737" t="s">
        <v>8952</v>
      </c>
      <c r="L505" s="739" t="s">
        <v>8091</v>
      </c>
      <c r="M505" s="746">
        <v>11.2</v>
      </c>
      <c r="N505" s="747">
        <v>2</v>
      </c>
      <c r="O505" s="747" t="s">
        <v>1632</v>
      </c>
      <c r="P505" s="747"/>
      <c r="Q505" s="746"/>
      <c r="R505" s="746">
        <v>1</v>
      </c>
      <c r="S505" s="746">
        <v>0</v>
      </c>
      <c r="T505" s="746">
        <v>1</v>
      </c>
      <c r="U505" s="746">
        <v>1</v>
      </c>
      <c r="V505" s="746"/>
      <c r="W505" s="746" t="s">
        <v>668</v>
      </c>
      <c r="X505" s="463" t="s">
        <v>1696</v>
      </c>
    </row>
    <row r="506" spans="2:24" ht="50.25" hidden="1" customHeight="1" x14ac:dyDescent="0.25">
      <c r="B506" s="1304">
        <v>271</v>
      </c>
      <c r="C506" s="1306" t="s">
        <v>8433</v>
      </c>
      <c r="D506" s="1307" t="s">
        <v>8446</v>
      </c>
      <c r="E506" s="1162" t="s">
        <v>308</v>
      </c>
      <c r="F506" s="613" t="s">
        <v>6423</v>
      </c>
      <c r="G506" s="746" t="s">
        <v>1104</v>
      </c>
      <c r="H506" s="350">
        <v>30.231860000000001</v>
      </c>
      <c r="I506" s="746" t="s">
        <v>813</v>
      </c>
      <c r="J506" s="1331" t="s">
        <v>214</v>
      </c>
      <c r="K506" s="1331" t="s">
        <v>8952</v>
      </c>
      <c r="L506" s="1311" t="s">
        <v>8092</v>
      </c>
      <c r="M506" s="746">
        <v>12.8</v>
      </c>
      <c r="N506" s="747">
        <v>4</v>
      </c>
      <c r="O506" s="747">
        <v>1</v>
      </c>
      <c r="P506" s="747"/>
      <c r="Q506" s="746"/>
      <c r="R506" s="746">
        <v>1</v>
      </c>
      <c r="S506" s="746">
        <v>0</v>
      </c>
      <c r="T506" s="746">
        <v>1</v>
      </c>
      <c r="U506" s="746">
        <v>1</v>
      </c>
      <c r="V506" s="746"/>
      <c r="W506" s="746" t="s">
        <v>663</v>
      </c>
    </row>
    <row r="507" spans="2:24" ht="50.25" hidden="1" customHeight="1" x14ac:dyDescent="0.25">
      <c r="B507" s="1305"/>
      <c r="C507" s="1306"/>
      <c r="D507" s="1308"/>
      <c r="E507" s="1163"/>
      <c r="F507" s="694" t="s">
        <v>8093</v>
      </c>
      <c r="G507" s="654" t="s">
        <v>7646</v>
      </c>
      <c r="H507" s="613">
        <v>3.7774999999999999</v>
      </c>
      <c r="I507" s="746"/>
      <c r="J507" s="1332"/>
      <c r="K507" s="1332"/>
      <c r="L507" s="1311"/>
      <c r="M507" s="746"/>
      <c r="N507" s="747"/>
      <c r="O507" s="747"/>
      <c r="P507" s="747"/>
      <c r="Q507" s="746"/>
      <c r="R507" s="746"/>
      <c r="S507" s="746"/>
      <c r="T507" s="746"/>
      <c r="U507" s="746"/>
      <c r="V507" s="746"/>
      <c r="W507" s="746"/>
    </row>
    <row r="508" spans="2:24" ht="50.25" hidden="1" customHeight="1" x14ac:dyDescent="0.25">
      <c r="B508" s="734">
        <v>272</v>
      </c>
      <c r="C508" s="738" t="s">
        <v>8433</v>
      </c>
      <c r="D508" s="742" t="s">
        <v>8447</v>
      </c>
      <c r="E508" s="735" t="s">
        <v>310</v>
      </c>
      <c r="F508" s="613" t="s">
        <v>997</v>
      </c>
      <c r="G508" s="746" t="s">
        <v>1104</v>
      </c>
      <c r="H508" s="350">
        <v>5.5308999999999999</v>
      </c>
      <c r="I508" s="746" t="s">
        <v>813</v>
      </c>
      <c r="J508" s="732" t="s">
        <v>214</v>
      </c>
      <c r="K508" s="737" t="s">
        <v>8952</v>
      </c>
      <c r="L508" s="739" t="s">
        <v>8094</v>
      </c>
      <c r="M508" s="746">
        <v>11.2</v>
      </c>
      <c r="N508" s="747">
        <v>2</v>
      </c>
      <c r="O508" s="747">
        <v>1</v>
      </c>
      <c r="P508" s="747"/>
      <c r="Q508" s="746"/>
      <c r="R508" s="746">
        <v>1</v>
      </c>
      <c r="S508" s="746">
        <v>1</v>
      </c>
      <c r="T508" s="746">
        <v>1</v>
      </c>
      <c r="U508" s="746">
        <v>1</v>
      </c>
      <c r="V508" s="746"/>
      <c r="W508" s="746" t="s">
        <v>663</v>
      </c>
    </row>
    <row r="509" spans="2:24" ht="50.25" hidden="1" customHeight="1" x14ac:dyDescent="0.25">
      <c r="B509" s="602">
        <v>273</v>
      </c>
      <c r="C509" s="738" t="s">
        <v>8433</v>
      </c>
      <c r="D509" s="655" t="s">
        <v>8448</v>
      </c>
      <c r="E509" s="747" t="s">
        <v>307</v>
      </c>
      <c r="F509" s="613" t="s">
        <v>1004</v>
      </c>
      <c r="G509" s="746" t="s">
        <v>1105</v>
      </c>
      <c r="H509" s="613"/>
      <c r="I509" s="746" t="s">
        <v>813</v>
      </c>
      <c r="J509" s="737" t="s">
        <v>214</v>
      </c>
      <c r="K509" s="737" t="s">
        <v>8952</v>
      </c>
      <c r="L509" s="739" t="s">
        <v>8095</v>
      </c>
      <c r="M509" s="746">
        <v>12.8</v>
      </c>
      <c r="N509" s="747">
        <v>2</v>
      </c>
      <c r="O509" s="747">
        <v>1</v>
      </c>
      <c r="P509" s="747"/>
      <c r="Q509" s="746"/>
      <c r="R509" s="746">
        <v>1</v>
      </c>
      <c r="S509" s="746">
        <v>1</v>
      </c>
      <c r="T509" s="746">
        <v>1</v>
      </c>
      <c r="U509" s="746">
        <v>1</v>
      </c>
      <c r="V509" s="746"/>
      <c r="W509" s="746" t="s">
        <v>663</v>
      </c>
    </row>
    <row r="510" spans="2:24" ht="50.25" hidden="1" customHeight="1" x14ac:dyDescent="0.25">
      <c r="B510" s="1304">
        <v>274</v>
      </c>
      <c r="C510" s="1306" t="s">
        <v>8433</v>
      </c>
      <c r="D510" s="1317" t="s">
        <v>8449</v>
      </c>
      <c r="E510" s="1309" t="s">
        <v>293</v>
      </c>
      <c r="F510" s="613" t="s">
        <v>1096</v>
      </c>
      <c r="G510" s="746" t="s">
        <v>1104</v>
      </c>
      <c r="H510" s="613"/>
      <c r="I510" s="737"/>
      <c r="J510" s="1331" t="s">
        <v>214</v>
      </c>
      <c r="K510" s="1331" t="s">
        <v>8952</v>
      </c>
      <c r="L510" s="739" t="s">
        <v>8096</v>
      </c>
      <c r="M510" s="746">
        <v>10.4</v>
      </c>
      <c r="N510" s="747">
        <v>2</v>
      </c>
      <c r="O510" s="747">
        <v>1</v>
      </c>
      <c r="P510" s="747"/>
      <c r="Q510" s="746"/>
      <c r="R510" s="746">
        <v>1</v>
      </c>
      <c r="S510" s="746">
        <v>0</v>
      </c>
      <c r="T510" s="746">
        <v>1</v>
      </c>
      <c r="U510" s="746">
        <v>1</v>
      </c>
      <c r="V510" s="746"/>
      <c r="W510" s="746" t="s">
        <v>663</v>
      </c>
    </row>
    <row r="511" spans="2:24" ht="50.25" hidden="1" customHeight="1" x14ac:dyDescent="0.25">
      <c r="B511" s="1305"/>
      <c r="C511" s="1306"/>
      <c r="D511" s="1319"/>
      <c r="E511" s="1310"/>
      <c r="F511" s="638" t="s">
        <v>7192</v>
      </c>
      <c r="G511" s="654" t="s">
        <v>7646</v>
      </c>
      <c r="H511" s="613"/>
      <c r="I511" s="737"/>
      <c r="J511" s="1332"/>
      <c r="K511" s="1332"/>
      <c r="L511" s="746"/>
      <c r="M511" s="746"/>
      <c r="N511" s="747"/>
      <c r="O511" s="747"/>
      <c r="P511" s="747"/>
      <c r="Q511" s="746"/>
      <c r="R511" s="746"/>
      <c r="S511" s="746"/>
      <c r="T511" s="746"/>
      <c r="U511" s="746"/>
      <c r="V511" s="746"/>
      <c r="W511" s="746"/>
    </row>
    <row r="512" spans="2:24" ht="50.25" hidden="1" customHeight="1" x14ac:dyDescent="0.25">
      <c r="B512" s="1304">
        <v>275</v>
      </c>
      <c r="C512" s="1306" t="s">
        <v>8433</v>
      </c>
      <c r="D512" s="1317" t="s">
        <v>8450</v>
      </c>
      <c r="E512" s="1309" t="s">
        <v>1705</v>
      </c>
      <c r="F512" s="613" t="s">
        <v>993</v>
      </c>
      <c r="G512" s="746" t="s">
        <v>1104</v>
      </c>
      <c r="H512" s="71">
        <v>46.362930000000006</v>
      </c>
      <c r="I512" s="737"/>
      <c r="J512" s="1331" t="s">
        <v>214</v>
      </c>
      <c r="K512" s="1331" t="s">
        <v>8952</v>
      </c>
      <c r="L512" s="1311" t="s">
        <v>8098</v>
      </c>
      <c r="M512" s="746">
        <v>21</v>
      </c>
      <c r="N512" s="747">
        <v>3</v>
      </c>
      <c r="O512" s="747">
        <v>1</v>
      </c>
      <c r="P512" s="747"/>
      <c r="Q512" s="746"/>
      <c r="R512" s="746">
        <v>1</v>
      </c>
      <c r="S512" s="746">
        <v>1</v>
      </c>
      <c r="T512" s="746">
        <v>1</v>
      </c>
      <c r="U512" s="746">
        <v>1</v>
      </c>
      <c r="V512" s="746"/>
      <c r="W512" s="746" t="s">
        <v>1695</v>
      </c>
    </row>
    <row r="513" spans="2:24" ht="50.25" hidden="1" customHeight="1" x14ac:dyDescent="0.25">
      <c r="B513" s="1305"/>
      <c r="C513" s="1306"/>
      <c r="D513" s="1319"/>
      <c r="E513" s="1310"/>
      <c r="F513" s="697" t="s">
        <v>8097</v>
      </c>
      <c r="G513" s="696" t="s">
        <v>7644</v>
      </c>
      <c r="H513" s="686">
        <v>5.8555299999999999</v>
      </c>
      <c r="I513" s="737"/>
      <c r="J513" s="1332"/>
      <c r="K513" s="1332"/>
      <c r="L513" s="1311"/>
      <c r="M513" s="746"/>
      <c r="N513" s="747"/>
      <c r="O513" s="747"/>
      <c r="P513" s="747"/>
      <c r="Q513" s="746"/>
      <c r="R513" s="746"/>
      <c r="S513" s="746"/>
      <c r="T513" s="746"/>
      <c r="U513" s="746"/>
      <c r="V513" s="746"/>
      <c r="W513" s="746"/>
    </row>
    <row r="514" spans="2:24" ht="50.25" hidden="1" customHeight="1" x14ac:dyDescent="0.25">
      <c r="B514" s="734">
        <v>276</v>
      </c>
      <c r="C514" s="738" t="s">
        <v>8433</v>
      </c>
      <c r="D514" s="740" t="s">
        <v>8451</v>
      </c>
      <c r="E514" s="733" t="s">
        <v>301</v>
      </c>
      <c r="F514" s="613" t="s">
        <v>994</v>
      </c>
      <c r="G514" s="746" t="s">
        <v>1104</v>
      </c>
      <c r="H514" s="350">
        <v>34.321570000000001</v>
      </c>
      <c r="I514" s="737"/>
      <c r="J514" s="732" t="s">
        <v>214</v>
      </c>
      <c r="K514" s="737" t="s">
        <v>8952</v>
      </c>
      <c r="L514" s="739" t="s">
        <v>8099</v>
      </c>
      <c r="M514" s="746">
        <v>21</v>
      </c>
      <c r="N514" s="747">
        <v>3</v>
      </c>
      <c r="O514" s="747">
        <v>1</v>
      </c>
      <c r="P514" s="747"/>
      <c r="Q514" s="746"/>
      <c r="R514" s="746">
        <v>1</v>
      </c>
      <c r="S514" s="746">
        <v>1</v>
      </c>
      <c r="T514" s="746">
        <v>1</v>
      </c>
      <c r="U514" s="746">
        <v>1</v>
      </c>
      <c r="V514" s="746"/>
      <c r="W514" s="746" t="s">
        <v>1695</v>
      </c>
    </row>
    <row r="515" spans="2:24" ht="50.25" hidden="1" customHeight="1" x14ac:dyDescent="0.25">
      <c r="B515" s="602">
        <v>277</v>
      </c>
      <c r="C515" s="738" t="s">
        <v>8433</v>
      </c>
      <c r="D515" s="740" t="s">
        <v>8452</v>
      </c>
      <c r="E515" s="746" t="s">
        <v>1704</v>
      </c>
      <c r="F515" s="613" t="s">
        <v>995</v>
      </c>
      <c r="G515" s="746" t="s">
        <v>1104</v>
      </c>
      <c r="H515" s="418">
        <v>57.379999999999995</v>
      </c>
      <c r="I515" s="737"/>
      <c r="J515" s="737" t="s">
        <v>214</v>
      </c>
      <c r="K515" s="737" t="s">
        <v>8952</v>
      </c>
      <c r="L515" s="739" t="s">
        <v>5194</v>
      </c>
      <c r="M515" s="746">
        <v>21</v>
      </c>
      <c r="N515" s="747">
        <v>2</v>
      </c>
      <c r="O515" s="747">
        <v>1</v>
      </c>
      <c r="P515" s="747"/>
      <c r="Q515" s="746"/>
      <c r="R515" s="746">
        <v>1</v>
      </c>
      <c r="S515" s="746">
        <v>1</v>
      </c>
      <c r="T515" s="746">
        <v>1</v>
      </c>
      <c r="U515" s="746">
        <v>1</v>
      </c>
      <c r="V515" s="746"/>
      <c r="W515" s="746" t="s">
        <v>1695</v>
      </c>
    </row>
    <row r="516" spans="2:24" ht="50.25" hidden="1" customHeight="1" x14ac:dyDescent="0.25">
      <c r="B516" s="1304">
        <v>278</v>
      </c>
      <c r="C516" s="1306" t="s">
        <v>8514</v>
      </c>
      <c r="D516" s="1342" t="s">
        <v>8515</v>
      </c>
      <c r="E516" s="1331" t="s">
        <v>74</v>
      </c>
      <c r="F516" s="605" t="s">
        <v>919</v>
      </c>
      <c r="G516" s="746" t="s">
        <v>1104</v>
      </c>
      <c r="H516" s="71">
        <v>178.82560000000001</v>
      </c>
      <c r="I516" s="746"/>
      <c r="J516" s="1309" t="s">
        <v>214</v>
      </c>
      <c r="K516" s="1321" t="s">
        <v>8952</v>
      </c>
      <c r="L516" s="1311" t="s">
        <v>3169</v>
      </c>
      <c r="M516" s="746" t="s">
        <v>782</v>
      </c>
      <c r="N516" s="746">
        <v>3</v>
      </c>
      <c r="O516" s="746">
        <v>2</v>
      </c>
      <c r="P516" s="746"/>
      <c r="Q516" s="746"/>
      <c r="R516" s="746">
        <v>1</v>
      </c>
      <c r="S516" s="746">
        <v>1</v>
      </c>
      <c r="T516" s="746">
        <v>1</v>
      </c>
      <c r="U516" s="746">
        <v>1</v>
      </c>
      <c r="V516" s="746"/>
      <c r="W516" s="746" t="s">
        <v>663</v>
      </c>
    </row>
    <row r="517" spans="2:24" ht="50.25" hidden="1" customHeight="1" x14ac:dyDescent="0.25">
      <c r="B517" s="1316"/>
      <c r="C517" s="1306"/>
      <c r="D517" s="1348"/>
      <c r="E517" s="1346"/>
      <c r="F517" s="663" t="s">
        <v>6500</v>
      </c>
      <c r="G517" s="661" t="s">
        <v>3400</v>
      </c>
      <c r="H517" s="605">
        <v>2.9792000000000001</v>
      </c>
      <c r="I517" s="746"/>
      <c r="J517" s="1320"/>
      <c r="K517" s="1326"/>
      <c r="L517" s="1311"/>
      <c r="M517" s="746"/>
      <c r="N517" s="746"/>
      <c r="O517" s="746"/>
      <c r="P517" s="746"/>
      <c r="Q517" s="746"/>
      <c r="R517" s="746"/>
      <c r="S517" s="746"/>
      <c r="T517" s="746"/>
      <c r="U517" s="746"/>
      <c r="V517" s="746"/>
      <c r="W517" s="746"/>
    </row>
    <row r="518" spans="2:24" ht="50.25" hidden="1" customHeight="1" x14ac:dyDescent="0.25">
      <c r="B518" s="1305"/>
      <c r="C518" s="1306"/>
      <c r="D518" s="1343"/>
      <c r="E518" s="1332"/>
      <c r="F518" s="638" t="s">
        <v>2334</v>
      </c>
      <c r="G518" s="661" t="s">
        <v>7644</v>
      </c>
      <c r="H518" s="605">
        <v>7.01</v>
      </c>
      <c r="I518" s="746"/>
      <c r="J518" s="1310"/>
      <c r="K518" s="1322"/>
      <c r="L518" s="1311"/>
      <c r="M518" s="746"/>
      <c r="N518" s="746"/>
      <c r="O518" s="746"/>
      <c r="P518" s="746"/>
      <c r="Q518" s="746"/>
      <c r="R518" s="746"/>
      <c r="S518" s="746"/>
      <c r="T518" s="746"/>
      <c r="U518" s="746"/>
      <c r="V518" s="746"/>
      <c r="W518" s="746"/>
    </row>
    <row r="519" spans="2:24" ht="50.25" hidden="1" customHeight="1" x14ac:dyDescent="0.25">
      <c r="B519" s="1304">
        <v>279</v>
      </c>
      <c r="C519" s="1306" t="s">
        <v>8514</v>
      </c>
      <c r="D519" s="1342" t="s">
        <v>8516</v>
      </c>
      <c r="E519" s="1331" t="s">
        <v>77</v>
      </c>
      <c r="F519" s="605" t="s">
        <v>921</v>
      </c>
      <c r="G519" s="746" t="s">
        <v>1104</v>
      </c>
      <c r="H519" s="71">
        <v>208.55205999999998</v>
      </c>
      <c r="I519" s="746"/>
      <c r="J519" s="1309" t="s">
        <v>214</v>
      </c>
      <c r="K519" s="1321" t="s">
        <v>8952</v>
      </c>
      <c r="L519" s="1311" t="s">
        <v>8100</v>
      </c>
      <c r="M519" s="746" t="s">
        <v>782</v>
      </c>
      <c r="N519" s="746">
        <v>4</v>
      </c>
      <c r="O519" s="746">
        <v>2</v>
      </c>
      <c r="P519" s="746"/>
      <c r="Q519" s="746"/>
      <c r="R519" s="746">
        <v>1</v>
      </c>
      <c r="S519" s="746">
        <v>1</v>
      </c>
      <c r="T519" s="746">
        <v>1</v>
      </c>
      <c r="U519" s="746">
        <v>1</v>
      </c>
      <c r="V519" s="746"/>
      <c r="W519" s="746" t="s">
        <v>663</v>
      </c>
    </row>
    <row r="520" spans="2:24" ht="50.25" hidden="1" customHeight="1" x14ac:dyDescent="0.25">
      <c r="B520" s="1316"/>
      <c r="C520" s="1306"/>
      <c r="D520" s="1348"/>
      <c r="E520" s="1346"/>
      <c r="F520" s="601" t="s">
        <v>7186</v>
      </c>
      <c r="G520" s="654" t="s">
        <v>7646</v>
      </c>
      <c r="H520" s="605"/>
      <c r="I520" s="746"/>
      <c r="J520" s="1320"/>
      <c r="K520" s="1326"/>
      <c r="L520" s="1311"/>
      <c r="M520" s="746"/>
      <c r="N520" s="746"/>
      <c r="O520" s="746"/>
      <c r="P520" s="746"/>
      <c r="Q520" s="746"/>
      <c r="R520" s="746"/>
      <c r="S520" s="746"/>
      <c r="T520" s="746"/>
      <c r="U520" s="746"/>
      <c r="V520" s="746"/>
      <c r="W520" s="746"/>
    </row>
    <row r="521" spans="2:24" ht="50.25" hidden="1" customHeight="1" x14ac:dyDescent="0.25">
      <c r="B521" s="1305"/>
      <c r="C521" s="1306"/>
      <c r="D521" s="1343"/>
      <c r="E521" s="1332"/>
      <c r="F521" s="638" t="s">
        <v>2335</v>
      </c>
      <c r="G521" s="661" t="s">
        <v>7644</v>
      </c>
      <c r="H521" s="605">
        <v>0.14499999999999999</v>
      </c>
      <c r="I521" s="746"/>
      <c r="J521" s="1310"/>
      <c r="K521" s="1322"/>
      <c r="L521" s="1311"/>
      <c r="M521" s="746"/>
      <c r="N521" s="746"/>
      <c r="O521" s="746"/>
      <c r="P521" s="746"/>
      <c r="Q521" s="746"/>
      <c r="R521" s="746"/>
      <c r="S521" s="746"/>
      <c r="T521" s="746"/>
      <c r="U521" s="746"/>
      <c r="V521" s="746"/>
      <c r="W521" s="746"/>
    </row>
    <row r="522" spans="2:24" ht="50.25" hidden="1" customHeight="1" x14ac:dyDescent="0.25">
      <c r="B522" s="1304">
        <v>280</v>
      </c>
      <c r="C522" s="1306" t="s">
        <v>8514</v>
      </c>
      <c r="D522" s="1342" t="s">
        <v>8517</v>
      </c>
      <c r="E522" s="1331" t="s">
        <v>78</v>
      </c>
      <c r="F522" s="605" t="s">
        <v>922</v>
      </c>
      <c r="G522" s="746" t="s">
        <v>1104</v>
      </c>
      <c r="H522" s="71">
        <v>69.408360000000002</v>
      </c>
      <c r="I522" s="746"/>
      <c r="J522" s="1309" t="s">
        <v>214</v>
      </c>
      <c r="K522" s="1321" t="s">
        <v>8952</v>
      </c>
      <c r="L522" s="1311" t="s">
        <v>3088</v>
      </c>
      <c r="M522" s="746" t="s">
        <v>782</v>
      </c>
      <c r="N522" s="746">
        <v>4</v>
      </c>
      <c r="O522" s="746">
        <v>1</v>
      </c>
      <c r="P522" s="746"/>
      <c r="Q522" s="746"/>
      <c r="R522" s="746">
        <v>1</v>
      </c>
      <c r="S522" s="746">
        <v>1</v>
      </c>
      <c r="T522" s="746">
        <v>1</v>
      </c>
      <c r="U522" s="746">
        <v>1</v>
      </c>
      <c r="V522" s="746"/>
      <c r="W522" s="746" t="s">
        <v>663</v>
      </c>
      <c r="X522" s="474" t="s">
        <v>1697</v>
      </c>
    </row>
    <row r="523" spans="2:24" ht="50.25" hidden="1" customHeight="1" x14ac:dyDescent="0.25">
      <c r="B523" s="1316"/>
      <c r="C523" s="1306"/>
      <c r="D523" s="1348"/>
      <c r="E523" s="1346"/>
      <c r="F523" s="644" t="s">
        <v>7088</v>
      </c>
      <c r="G523" s="654" t="s">
        <v>7646</v>
      </c>
      <c r="H523" s="605"/>
      <c r="I523" s="746"/>
      <c r="J523" s="1320"/>
      <c r="K523" s="1326"/>
      <c r="L523" s="1311"/>
      <c r="M523" s="746"/>
      <c r="N523" s="746"/>
      <c r="O523" s="746"/>
      <c r="P523" s="746"/>
      <c r="Q523" s="746"/>
      <c r="R523" s="746"/>
      <c r="S523" s="746"/>
      <c r="T523" s="746"/>
      <c r="U523" s="746"/>
      <c r="V523" s="746"/>
      <c r="W523" s="746"/>
      <c r="X523" s="474"/>
    </row>
    <row r="524" spans="2:24" ht="50.25" hidden="1" customHeight="1" x14ac:dyDescent="0.25">
      <c r="B524" s="1305"/>
      <c r="C524" s="1306"/>
      <c r="D524" s="1343"/>
      <c r="E524" s="1332"/>
      <c r="F524" s="601" t="s">
        <v>2336</v>
      </c>
      <c r="G524" s="661" t="s">
        <v>7644</v>
      </c>
      <c r="H524" s="605">
        <v>1.8174999999999999</v>
      </c>
      <c r="I524" s="746"/>
      <c r="J524" s="1310"/>
      <c r="K524" s="1322"/>
      <c r="L524" s="1311"/>
      <c r="M524" s="746"/>
      <c r="N524" s="746"/>
      <c r="O524" s="746"/>
      <c r="P524" s="746"/>
      <c r="Q524" s="746"/>
      <c r="R524" s="746"/>
      <c r="S524" s="746"/>
      <c r="T524" s="746"/>
      <c r="U524" s="746"/>
      <c r="V524" s="746"/>
      <c r="W524" s="746"/>
      <c r="X524" s="474"/>
    </row>
    <row r="525" spans="2:24" ht="50.25" hidden="1" customHeight="1" x14ac:dyDescent="0.25">
      <c r="B525" s="1304">
        <v>281</v>
      </c>
      <c r="C525" s="1306" t="s">
        <v>8514</v>
      </c>
      <c r="D525" s="1342" t="s">
        <v>8518</v>
      </c>
      <c r="E525" s="1331" t="s">
        <v>68</v>
      </c>
      <c r="F525" s="605" t="s">
        <v>6424</v>
      </c>
      <c r="G525" s="746" t="s">
        <v>1104</v>
      </c>
      <c r="H525" s="605"/>
      <c r="I525" s="746"/>
      <c r="J525" s="1309" t="s">
        <v>214</v>
      </c>
      <c r="K525" s="1321" t="s">
        <v>8952</v>
      </c>
      <c r="L525" s="1311" t="s">
        <v>8101</v>
      </c>
      <c r="M525" s="746" t="s">
        <v>782</v>
      </c>
      <c r="N525" s="746">
        <v>3</v>
      </c>
      <c r="O525" s="746">
        <v>2</v>
      </c>
      <c r="P525" s="746"/>
      <c r="Q525" s="746"/>
      <c r="R525" s="746">
        <v>1</v>
      </c>
      <c r="S525" s="746">
        <v>1</v>
      </c>
      <c r="T525" s="746">
        <v>1</v>
      </c>
      <c r="U525" s="746">
        <v>1</v>
      </c>
      <c r="V525" s="746"/>
      <c r="W525" s="746" t="s">
        <v>663</v>
      </c>
      <c r="X525" s="474" t="s">
        <v>1697</v>
      </c>
    </row>
    <row r="526" spans="2:24" ht="50.25" hidden="1" customHeight="1" x14ac:dyDescent="0.25">
      <c r="B526" s="1305"/>
      <c r="C526" s="1306"/>
      <c r="D526" s="1343"/>
      <c r="E526" s="1332"/>
      <c r="F526" s="601" t="s">
        <v>6442</v>
      </c>
      <c r="G526" s="654" t="s">
        <v>7646</v>
      </c>
      <c r="H526" s="605">
        <v>0.86258000000000001</v>
      </c>
      <c r="I526" s="746"/>
      <c r="J526" s="1310"/>
      <c r="K526" s="1322"/>
      <c r="L526" s="1311"/>
      <c r="M526" s="746"/>
      <c r="N526" s="746"/>
      <c r="O526" s="746"/>
      <c r="P526" s="746"/>
      <c r="Q526" s="746"/>
      <c r="R526" s="746"/>
      <c r="S526" s="746"/>
      <c r="T526" s="746"/>
      <c r="U526" s="746"/>
      <c r="V526" s="746"/>
      <c r="W526" s="746"/>
      <c r="X526" s="474"/>
    </row>
    <row r="527" spans="2:24" ht="50.25" hidden="1" customHeight="1" x14ac:dyDescent="0.25">
      <c r="B527" s="602">
        <v>282</v>
      </c>
      <c r="C527" s="738" t="s">
        <v>8514</v>
      </c>
      <c r="D527" s="752" t="s">
        <v>8519</v>
      </c>
      <c r="E527" s="737" t="s">
        <v>67</v>
      </c>
      <c r="F527" s="605" t="s">
        <v>914</v>
      </c>
      <c r="G527" s="746" t="s">
        <v>1104</v>
      </c>
      <c r="H527" s="71">
        <v>117.61190000000001</v>
      </c>
      <c r="I527" s="746"/>
      <c r="J527" s="746" t="s">
        <v>214</v>
      </c>
      <c r="K527" s="736" t="s">
        <v>8952</v>
      </c>
      <c r="L527" s="739" t="s">
        <v>8102</v>
      </c>
      <c r="M527" s="746" t="s">
        <v>782</v>
      </c>
      <c r="N527" s="746">
        <v>4</v>
      </c>
      <c r="O527" s="746">
        <v>2</v>
      </c>
      <c r="P527" s="746"/>
      <c r="Q527" s="746"/>
      <c r="R527" s="746">
        <v>1</v>
      </c>
      <c r="S527" s="746">
        <v>1</v>
      </c>
      <c r="T527" s="746">
        <v>1</v>
      </c>
      <c r="U527" s="746">
        <v>1</v>
      </c>
      <c r="V527" s="746"/>
      <c r="W527" s="746" t="s">
        <v>663</v>
      </c>
      <c r="X527" s="474" t="s">
        <v>1697</v>
      </c>
    </row>
    <row r="528" spans="2:24" ht="50.25" hidden="1" customHeight="1" x14ac:dyDescent="0.25">
      <c r="B528" s="1304">
        <v>283</v>
      </c>
      <c r="C528" s="1306" t="s">
        <v>8514</v>
      </c>
      <c r="D528" s="1342" t="s">
        <v>8520</v>
      </c>
      <c r="E528" s="1331" t="s">
        <v>72</v>
      </c>
      <c r="F528" s="605" t="s">
        <v>6425</v>
      </c>
      <c r="G528" s="746" t="s">
        <v>1104</v>
      </c>
      <c r="H528" s="71">
        <v>50.818429999999999</v>
      </c>
      <c r="I528" s="746"/>
      <c r="J528" s="1309" t="s">
        <v>214</v>
      </c>
      <c r="K528" s="1321" t="s">
        <v>8952</v>
      </c>
      <c r="L528" s="1311" t="s">
        <v>8103</v>
      </c>
      <c r="M528" s="746" t="s">
        <v>782</v>
      </c>
      <c r="N528" s="746">
        <v>3</v>
      </c>
      <c r="O528" s="746">
        <v>1</v>
      </c>
      <c r="P528" s="746"/>
      <c r="Q528" s="746"/>
      <c r="R528" s="746">
        <v>1</v>
      </c>
      <c r="S528" s="746">
        <v>1</v>
      </c>
      <c r="T528" s="746">
        <v>1</v>
      </c>
      <c r="U528" s="746">
        <v>1</v>
      </c>
      <c r="V528" s="746"/>
      <c r="W528" s="746" t="s">
        <v>663</v>
      </c>
      <c r="X528" s="474" t="s">
        <v>1697</v>
      </c>
    </row>
    <row r="529" spans="2:24" ht="50.25" hidden="1" customHeight="1" x14ac:dyDescent="0.25">
      <c r="B529" s="1316"/>
      <c r="C529" s="1306"/>
      <c r="D529" s="1348"/>
      <c r="E529" s="1346"/>
      <c r="F529" s="601" t="s">
        <v>6461</v>
      </c>
      <c r="G529" s="654" t="s">
        <v>7646</v>
      </c>
      <c r="H529" s="605">
        <v>10.032500000000001</v>
      </c>
      <c r="I529" s="746"/>
      <c r="J529" s="1320"/>
      <c r="K529" s="1326"/>
      <c r="L529" s="1311"/>
      <c r="M529" s="746"/>
      <c r="N529" s="746"/>
      <c r="O529" s="746"/>
      <c r="P529" s="746"/>
      <c r="Q529" s="746"/>
      <c r="R529" s="746"/>
      <c r="S529" s="746"/>
      <c r="T529" s="746"/>
      <c r="U529" s="746"/>
      <c r="V529" s="746"/>
      <c r="W529" s="746"/>
      <c r="X529" s="474"/>
    </row>
    <row r="530" spans="2:24" ht="50.25" hidden="1" customHeight="1" x14ac:dyDescent="0.25">
      <c r="B530" s="1305"/>
      <c r="C530" s="1306"/>
      <c r="D530" s="1343"/>
      <c r="E530" s="1332"/>
      <c r="F530" s="601" t="s">
        <v>2337</v>
      </c>
      <c r="G530" s="661" t="s">
        <v>7644</v>
      </c>
      <c r="H530" s="605">
        <v>11.019500000000001</v>
      </c>
      <c r="I530" s="746"/>
      <c r="J530" s="1310"/>
      <c r="K530" s="1322"/>
      <c r="L530" s="1311"/>
      <c r="M530" s="746"/>
      <c r="N530" s="746"/>
      <c r="O530" s="746"/>
      <c r="P530" s="746"/>
      <c r="Q530" s="746"/>
      <c r="R530" s="746"/>
      <c r="S530" s="746"/>
      <c r="T530" s="746"/>
      <c r="U530" s="746"/>
      <c r="V530" s="746"/>
      <c r="W530" s="746"/>
      <c r="X530" s="474"/>
    </row>
    <row r="531" spans="2:24" ht="50.25" hidden="1" customHeight="1" x14ac:dyDescent="0.25">
      <c r="B531" s="602">
        <v>284</v>
      </c>
      <c r="C531" s="738" t="s">
        <v>8514</v>
      </c>
      <c r="D531" s="752" t="s">
        <v>8521</v>
      </c>
      <c r="E531" s="737" t="s">
        <v>76</v>
      </c>
      <c r="F531" s="605">
        <v>32</v>
      </c>
      <c r="G531" s="746" t="s">
        <v>1104</v>
      </c>
      <c r="H531" s="71">
        <v>43.397130000000004</v>
      </c>
      <c r="I531" s="746"/>
      <c r="J531" s="746" t="s">
        <v>214</v>
      </c>
      <c r="K531" s="736" t="s">
        <v>8952</v>
      </c>
      <c r="L531" s="739" t="s">
        <v>8104</v>
      </c>
      <c r="M531" s="746" t="s">
        <v>782</v>
      </c>
      <c r="N531" s="746">
        <v>2</v>
      </c>
      <c r="O531" s="746">
        <v>2</v>
      </c>
      <c r="P531" s="746"/>
      <c r="Q531" s="746"/>
      <c r="R531" s="746">
        <v>1</v>
      </c>
      <c r="S531" s="746">
        <v>1</v>
      </c>
      <c r="T531" s="746">
        <v>1</v>
      </c>
      <c r="U531" s="746">
        <v>1</v>
      </c>
      <c r="V531" s="746"/>
      <c r="W531" s="746" t="s">
        <v>663</v>
      </c>
      <c r="X531" s="474" t="s">
        <v>1697</v>
      </c>
    </row>
    <row r="532" spans="2:24" ht="50.25" hidden="1" customHeight="1" x14ac:dyDescent="0.25">
      <c r="B532" s="602">
        <v>285</v>
      </c>
      <c r="C532" s="738" t="s">
        <v>8514</v>
      </c>
      <c r="D532" s="752" t="s">
        <v>8522</v>
      </c>
      <c r="E532" s="737" t="s">
        <v>69</v>
      </c>
      <c r="F532" s="605" t="s">
        <v>916</v>
      </c>
      <c r="G532" s="746" t="s">
        <v>1104</v>
      </c>
      <c r="H532" s="71">
        <v>166.43897999999999</v>
      </c>
      <c r="I532" s="746"/>
      <c r="J532" s="746" t="s">
        <v>214</v>
      </c>
      <c r="K532" s="736" t="s">
        <v>8952</v>
      </c>
      <c r="L532" s="739" t="s">
        <v>8105</v>
      </c>
      <c r="M532" s="746" t="s">
        <v>782</v>
      </c>
      <c r="N532" s="746">
        <v>3</v>
      </c>
      <c r="O532" s="746">
        <v>2</v>
      </c>
      <c r="P532" s="746"/>
      <c r="Q532" s="746"/>
      <c r="R532" s="746">
        <v>1</v>
      </c>
      <c r="S532" s="746">
        <v>1</v>
      </c>
      <c r="T532" s="746">
        <v>1</v>
      </c>
      <c r="U532" s="746">
        <v>1</v>
      </c>
      <c r="V532" s="746"/>
      <c r="W532" s="746" t="s">
        <v>663</v>
      </c>
    </row>
    <row r="533" spans="2:24" ht="50.25" hidden="1" customHeight="1" x14ac:dyDescent="0.25">
      <c r="B533" s="1304">
        <v>286</v>
      </c>
      <c r="C533" s="1306" t="s">
        <v>8514</v>
      </c>
      <c r="D533" s="1342" t="s">
        <v>8523</v>
      </c>
      <c r="E533" s="1331" t="s">
        <v>75</v>
      </c>
      <c r="F533" s="605" t="s">
        <v>6426</v>
      </c>
      <c r="G533" s="746" t="s">
        <v>1104</v>
      </c>
      <c r="H533" s="71">
        <v>135.65723000000003</v>
      </c>
      <c r="I533" s="746"/>
      <c r="J533" s="1309" t="s">
        <v>214</v>
      </c>
      <c r="K533" s="1321" t="s">
        <v>8952</v>
      </c>
      <c r="L533" s="1311" t="s">
        <v>8106</v>
      </c>
      <c r="M533" s="746" t="s">
        <v>782</v>
      </c>
      <c r="N533" s="746">
        <v>4</v>
      </c>
      <c r="O533" s="746">
        <v>2</v>
      </c>
      <c r="P533" s="746"/>
      <c r="Q533" s="746"/>
      <c r="R533" s="746">
        <v>1</v>
      </c>
      <c r="S533" s="746">
        <v>1</v>
      </c>
      <c r="T533" s="746">
        <v>1</v>
      </c>
      <c r="U533" s="746">
        <v>1</v>
      </c>
      <c r="V533" s="746"/>
      <c r="W533" s="746" t="s">
        <v>663</v>
      </c>
    </row>
    <row r="534" spans="2:24" ht="50.25" hidden="1" customHeight="1" x14ac:dyDescent="0.25">
      <c r="B534" s="1316"/>
      <c r="C534" s="1306"/>
      <c r="D534" s="1348"/>
      <c r="E534" s="1346"/>
      <c r="F534" s="601" t="s">
        <v>6451</v>
      </c>
      <c r="G534" s="654" t="s">
        <v>7646</v>
      </c>
      <c r="H534" s="605">
        <v>3.6900499999999998</v>
      </c>
      <c r="I534" s="746"/>
      <c r="J534" s="1320"/>
      <c r="K534" s="1326"/>
      <c r="L534" s="1311"/>
      <c r="M534" s="746"/>
      <c r="N534" s="746"/>
      <c r="O534" s="746"/>
      <c r="P534" s="746"/>
      <c r="Q534" s="746"/>
      <c r="R534" s="746"/>
      <c r="S534" s="746"/>
      <c r="T534" s="746"/>
      <c r="U534" s="746"/>
      <c r="V534" s="746"/>
      <c r="W534" s="746"/>
    </row>
    <row r="535" spans="2:24" ht="50.25" hidden="1" customHeight="1" x14ac:dyDescent="0.25">
      <c r="B535" s="1305"/>
      <c r="C535" s="1306"/>
      <c r="D535" s="1343"/>
      <c r="E535" s="1332"/>
      <c r="F535" s="601" t="s">
        <v>2338</v>
      </c>
      <c r="G535" s="661" t="s">
        <v>7644</v>
      </c>
      <c r="H535" s="605">
        <v>3.2850000000000001</v>
      </c>
      <c r="I535" s="746"/>
      <c r="J535" s="1310"/>
      <c r="K535" s="1322"/>
      <c r="L535" s="1311"/>
      <c r="M535" s="746"/>
      <c r="N535" s="746"/>
      <c r="O535" s="746"/>
      <c r="P535" s="746"/>
      <c r="Q535" s="746"/>
      <c r="R535" s="746"/>
      <c r="S535" s="746"/>
      <c r="T535" s="746"/>
      <c r="U535" s="746"/>
      <c r="V535" s="746"/>
      <c r="W535" s="746"/>
    </row>
    <row r="536" spans="2:24" ht="50.25" hidden="1" customHeight="1" x14ac:dyDescent="0.25">
      <c r="B536" s="1304">
        <v>287</v>
      </c>
      <c r="C536" s="1306" t="s">
        <v>8514</v>
      </c>
      <c r="D536" s="1342" t="s">
        <v>8524</v>
      </c>
      <c r="E536" s="1331" t="s">
        <v>73</v>
      </c>
      <c r="F536" s="605" t="s">
        <v>6427</v>
      </c>
      <c r="G536" s="746" t="s">
        <v>1104</v>
      </c>
      <c r="H536" s="71">
        <v>214.45072999999999</v>
      </c>
      <c r="I536" s="746"/>
      <c r="J536" s="1309" t="s">
        <v>214</v>
      </c>
      <c r="K536" s="1321" t="s">
        <v>8952</v>
      </c>
      <c r="L536" s="1311" t="s">
        <v>8107</v>
      </c>
      <c r="M536" s="746" t="s">
        <v>782</v>
      </c>
      <c r="N536" s="746">
        <v>3</v>
      </c>
      <c r="O536" s="746">
        <v>1</v>
      </c>
      <c r="P536" s="746"/>
      <c r="Q536" s="746"/>
      <c r="R536" s="746">
        <v>1</v>
      </c>
      <c r="S536" s="746">
        <v>1</v>
      </c>
      <c r="T536" s="746">
        <v>1</v>
      </c>
      <c r="U536" s="746">
        <v>1</v>
      </c>
      <c r="V536" s="746"/>
      <c r="W536" s="746" t="s">
        <v>663</v>
      </c>
    </row>
    <row r="537" spans="2:24" ht="50.25" hidden="1" customHeight="1" x14ac:dyDescent="0.25">
      <c r="B537" s="1316"/>
      <c r="C537" s="1306"/>
      <c r="D537" s="1348"/>
      <c r="E537" s="1346"/>
      <c r="F537" s="601" t="s">
        <v>6489</v>
      </c>
      <c r="G537" s="654" t="s">
        <v>7646</v>
      </c>
      <c r="H537" s="605">
        <v>6.8875000000000002</v>
      </c>
      <c r="I537" s="746"/>
      <c r="J537" s="1320"/>
      <c r="K537" s="1326"/>
      <c r="L537" s="1311"/>
      <c r="M537" s="746"/>
      <c r="N537" s="746"/>
      <c r="O537" s="746"/>
      <c r="P537" s="746"/>
      <c r="Q537" s="746"/>
      <c r="R537" s="746"/>
      <c r="S537" s="746"/>
      <c r="T537" s="746"/>
      <c r="U537" s="746"/>
      <c r="V537" s="746"/>
      <c r="W537" s="746"/>
    </row>
    <row r="538" spans="2:24" ht="50.25" hidden="1" customHeight="1" x14ac:dyDescent="0.25">
      <c r="B538" s="1305"/>
      <c r="C538" s="1306"/>
      <c r="D538" s="1343"/>
      <c r="E538" s="1332"/>
      <c r="F538" s="695" t="s">
        <v>8108</v>
      </c>
      <c r="G538" s="661" t="s">
        <v>7644</v>
      </c>
      <c r="H538" s="605">
        <v>7.0000000000000007E-2</v>
      </c>
      <c r="I538" s="746"/>
      <c r="J538" s="1310"/>
      <c r="K538" s="1322"/>
      <c r="L538" s="1311"/>
      <c r="M538" s="746"/>
      <c r="N538" s="746"/>
      <c r="O538" s="746"/>
      <c r="P538" s="746"/>
      <c r="Q538" s="746"/>
      <c r="R538" s="746"/>
      <c r="S538" s="746"/>
      <c r="T538" s="746"/>
      <c r="U538" s="746"/>
      <c r="V538" s="746"/>
      <c r="W538" s="746"/>
    </row>
    <row r="539" spans="2:24" ht="50.25" hidden="1" customHeight="1" x14ac:dyDescent="0.25">
      <c r="B539" s="602">
        <v>288</v>
      </c>
      <c r="C539" s="738" t="s">
        <v>8514</v>
      </c>
      <c r="D539" s="605" t="s">
        <v>8525</v>
      </c>
      <c r="E539" s="737" t="s">
        <v>1457</v>
      </c>
      <c r="F539" s="605" t="s">
        <v>8109</v>
      </c>
      <c r="G539" s="737" t="s">
        <v>1105</v>
      </c>
      <c r="H539" s="605"/>
      <c r="I539" s="746"/>
      <c r="J539" s="737" t="s">
        <v>214</v>
      </c>
      <c r="K539" s="737" t="s">
        <v>8952</v>
      </c>
      <c r="L539" s="737"/>
      <c r="M539" s="737" t="s">
        <v>782</v>
      </c>
      <c r="N539" s="737">
        <v>2</v>
      </c>
      <c r="O539" s="737">
        <v>1</v>
      </c>
      <c r="P539" s="737"/>
      <c r="Q539" s="737"/>
      <c r="R539" s="737">
        <v>1</v>
      </c>
      <c r="S539" s="737">
        <v>1</v>
      </c>
      <c r="T539" s="737">
        <v>1</v>
      </c>
      <c r="U539" s="746">
        <v>1</v>
      </c>
      <c r="V539" s="737"/>
      <c r="W539" s="746" t="s">
        <v>663</v>
      </c>
    </row>
    <row r="540" spans="2:24" ht="50.25" hidden="1" customHeight="1" x14ac:dyDescent="0.25">
      <c r="B540" s="1304">
        <v>289</v>
      </c>
      <c r="C540" s="1306" t="s">
        <v>8472</v>
      </c>
      <c r="D540" s="1317" t="s">
        <v>8480</v>
      </c>
      <c r="E540" s="1309" t="s">
        <v>774</v>
      </c>
      <c r="F540" s="605" t="s">
        <v>1018</v>
      </c>
      <c r="G540" s="746" t="s">
        <v>1105</v>
      </c>
      <c r="H540" s="605"/>
      <c r="I540" s="746"/>
      <c r="J540" s="1331" t="s">
        <v>214</v>
      </c>
      <c r="K540" s="1331" t="s">
        <v>8952</v>
      </c>
      <c r="L540" s="1311" t="s">
        <v>8110</v>
      </c>
      <c r="M540" s="746" t="s">
        <v>1405</v>
      </c>
      <c r="N540" s="606" t="s">
        <v>1630</v>
      </c>
      <c r="O540" s="746">
        <v>1</v>
      </c>
      <c r="P540" s="746"/>
      <c r="Q540" s="746"/>
      <c r="R540" s="746">
        <v>1</v>
      </c>
      <c r="S540" s="746">
        <v>1</v>
      </c>
      <c r="T540" s="746">
        <v>1</v>
      </c>
      <c r="U540" s="746">
        <v>1</v>
      </c>
      <c r="V540" s="746"/>
      <c r="W540" s="746" t="s">
        <v>663</v>
      </c>
    </row>
    <row r="541" spans="2:24" ht="50.25" hidden="1" customHeight="1" x14ac:dyDescent="0.25">
      <c r="B541" s="1305"/>
      <c r="C541" s="1306"/>
      <c r="D541" s="1319"/>
      <c r="E541" s="1310"/>
      <c r="F541" s="601" t="s">
        <v>2340</v>
      </c>
      <c r="G541" s="661" t="s">
        <v>7644</v>
      </c>
      <c r="H541" s="605">
        <v>8.4514999999999993</v>
      </c>
      <c r="I541" s="746"/>
      <c r="J541" s="1332"/>
      <c r="K541" s="1332"/>
      <c r="L541" s="1311"/>
      <c r="M541" s="746"/>
      <c r="N541" s="606"/>
      <c r="O541" s="746"/>
      <c r="P541" s="746"/>
      <c r="Q541" s="746"/>
      <c r="R541" s="746"/>
      <c r="S541" s="746"/>
      <c r="T541" s="746"/>
      <c r="U541" s="746"/>
      <c r="V541" s="746"/>
      <c r="W541" s="746"/>
    </row>
    <row r="542" spans="2:24" ht="50.25" hidden="1" customHeight="1" x14ac:dyDescent="0.25">
      <c r="B542" s="1304">
        <v>290</v>
      </c>
      <c r="C542" s="1306" t="s">
        <v>8472</v>
      </c>
      <c r="D542" s="1317" t="s">
        <v>8481</v>
      </c>
      <c r="E542" s="1309" t="s">
        <v>772</v>
      </c>
      <c r="F542" s="605" t="s">
        <v>1017</v>
      </c>
      <c r="G542" s="746" t="s">
        <v>1104</v>
      </c>
      <c r="H542" s="605"/>
      <c r="I542" s="746"/>
      <c r="J542" s="1331" t="s">
        <v>214</v>
      </c>
      <c r="K542" s="1331" t="s">
        <v>8952</v>
      </c>
      <c r="L542" s="1311" t="s">
        <v>8111</v>
      </c>
      <c r="M542" s="746" t="s">
        <v>1404</v>
      </c>
      <c r="N542" s="746">
        <v>4</v>
      </c>
      <c r="O542" s="746">
        <v>1</v>
      </c>
      <c r="P542" s="746"/>
      <c r="Q542" s="746"/>
      <c r="R542" s="746">
        <v>1</v>
      </c>
      <c r="S542" s="746">
        <v>1</v>
      </c>
      <c r="T542" s="746">
        <v>1</v>
      </c>
      <c r="U542" s="746">
        <v>1</v>
      </c>
      <c r="V542" s="746"/>
      <c r="W542" s="746" t="s">
        <v>663</v>
      </c>
    </row>
    <row r="543" spans="2:24" ht="50.25" hidden="1" customHeight="1" x14ac:dyDescent="0.25">
      <c r="B543" s="1316"/>
      <c r="C543" s="1306"/>
      <c r="D543" s="1318"/>
      <c r="E543" s="1320"/>
      <c r="F543" s="644" t="s">
        <v>7093</v>
      </c>
      <c r="G543" s="654" t="s">
        <v>7646</v>
      </c>
      <c r="H543" s="605"/>
      <c r="I543" s="746"/>
      <c r="J543" s="1346"/>
      <c r="K543" s="1346"/>
      <c r="L543" s="1311"/>
      <c r="M543" s="746"/>
      <c r="N543" s="746"/>
      <c r="O543" s="746"/>
      <c r="P543" s="746"/>
      <c r="Q543" s="746"/>
      <c r="R543" s="746"/>
      <c r="S543" s="746"/>
      <c r="T543" s="746"/>
      <c r="U543" s="746"/>
      <c r="V543" s="746"/>
      <c r="W543" s="746"/>
    </row>
    <row r="544" spans="2:24" ht="50.25" hidden="1" customHeight="1" x14ac:dyDescent="0.25">
      <c r="B544" s="1305"/>
      <c r="C544" s="1306"/>
      <c r="D544" s="1319"/>
      <c r="E544" s="1310"/>
      <c r="F544" s="601" t="s">
        <v>2341</v>
      </c>
      <c r="G544" s="661" t="s">
        <v>7644</v>
      </c>
      <c r="H544" s="605">
        <v>1.71</v>
      </c>
      <c r="I544" s="746"/>
      <c r="J544" s="1332"/>
      <c r="K544" s="1332"/>
      <c r="L544" s="1311"/>
      <c r="M544" s="746"/>
      <c r="N544" s="746"/>
      <c r="O544" s="746"/>
      <c r="P544" s="746"/>
      <c r="Q544" s="746"/>
      <c r="R544" s="746"/>
      <c r="S544" s="746"/>
      <c r="T544" s="746"/>
      <c r="U544" s="746"/>
      <c r="V544" s="746"/>
      <c r="W544" s="746"/>
    </row>
    <row r="545" spans="1:23" ht="50.25" hidden="1" customHeight="1" x14ac:dyDescent="0.25">
      <c r="B545" s="1304">
        <v>291</v>
      </c>
      <c r="C545" s="1306" t="s">
        <v>8347</v>
      </c>
      <c r="D545" s="1307" t="s">
        <v>8628</v>
      </c>
      <c r="E545" s="1309" t="s">
        <v>313</v>
      </c>
      <c r="F545" s="605" t="s">
        <v>905</v>
      </c>
      <c r="G545" s="746" t="s">
        <v>1104</v>
      </c>
      <c r="H545" s="71">
        <v>38.1205</v>
      </c>
      <c r="I545" s="737"/>
      <c r="J545" s="1309" t="s">
        <v>214</v>
      </c>
      <c r="K545" s="1321" t="s">
        <v>8952</v>
      </c>
      <c r="L545" s="1311" t="s">
        <v>8112</v>
      </c>
      <c r="M545" s="746" t="s">
        <v>829</v>
      </c>
      <c r="N545" s="746">
        <v>3</v>
      </c>
      <c r="O545" s="746">
        <v>1</v>
      </c>
      <c r="P545" s="746"/>
      <c r="Q545" s="746">
        <v>1</v>
      </c>
      <c r="R545" s="746">
        <v>1</v>
      </c>
      <c r="S545" s="746">
        <v>0</v>
      </c>
      <c r="T545" s="746">
        <v>1</v>
      </c>
      <c r="U545" s="746">
        <v>1</v>
      </c>
      <c r="V545" s="746"/>
      <c r="W545" s="746" t="s">
        <v>830</v>
      </c>
    </row>
    <row r="546" spans="1:23" ht="50.25" hidden="1" customHeight="1" x14ac:dyDescent="0.25">
      <c r="B546" s="1305"/>
      <c r="C546" s="1306"/>
      <c r="D546" s="1308"/>
      <c r="E546" s="1310"/>
      <c r="F546" s="638" t="s">
        <v>2342</v>
      </c>
      <c r="G546" s="661" t="s">
        <v>7644</v>
      </c>
      <c r="H546" s="605">
        <v>4.9589999999999996</v>
      </c>
      <c r="I546" s="737"/>
      <c r="J546" s="1310"/>
      <c r="K546" s="1322"/>
      <c r="L546" s="1311"/>
      <c r="M546" s="746"/>
      <c r="N546" s="746"/>
      <c r="O546" s="746"/>
      <c r="P546" s="746"/>
      <c r="Q546" s="746"/>
      <c r="R546" s="746"/>
      <c r="S546" s="746"/>
      <c r="T546" s="746"/>
      <c r="U546" s="746"/>
      <c r="V546" s="746"/>
      <c r="W546" s="746"/>
    </row>
    <row r="547" spans="1:23" ht="50.25" hidden="1" customHeight="1" x14ac:dyDescent="0.25">
      <c r="B547" s="602">
        <v>292</v>
      </c>
      <c r="C547" s="738" t="s">
        <v>8347</v>
      </c>
      <c r="D547" s="752" t="s">
        <v>8629</v>
      </c>
      <c r="E547" s="746" t="s">
        <v>320</v>
      </c>
      <c r="F547" s="605" t="s">
        <v>913</v>
      </c>
      <c r="G547" s="746" t="s">
        <v>1104</v>
      </c>
      <c r="H547" s="71">
        <v>23.3871</v>
      </c>
      <c r="I547" s="737"/>
      <c r="J547" s="746" t="s">
        <v>214</v>
      </c>
      <c r="K547" s="736" t="s">
        <v>8952</v>
      </c>
      <c r="L547" s="739" t="s">
        <v>8113</v>
      </c>
      <c r="M547" s="746" t="s">
        <v>833</v>
      </c>
      <c r="N547" s="746">
        <v>3</v>
      </c>
      <c r="O547" s="746">
        <v>1</v>
      </c>
      <c r="P547" s="746"/>
      <c r="Q547" s="746"/>
      <c r="R547" s="746">
        <v>1</v>
      </c>
      <c r="S547" s="746">
        <v>0</v>
      </c>
      <c r="T547" s="746">
        <v>1</v>
      </c>
      <c r="U547" s="746">
        <v>1</v>
      </c>
      <c r="V547" s="746"/>
      <c r="W547" s="746" t="s">
        <v>830</v>
      </c>
    </row>
    <row r="548" spans="1:23" ht="50.25" hidden="1" customHeight="1" x14ac:dyDescent="0.25">
      <c r="A548" s="63"/>
      <c r="B548" s="1304">
        <v>293</v>
      </c>
      <c r="C548" s="1306" t="s">
        <v>8347</v>
      </c>
      <c r="D548" s="1307" t="s">
        <v>8630</v>
      </c>
      <c r="E548" s="1309" t="s">
        <v>319</v>
      </c>
      <c r="F548" s="605" t="s">
        <v>6428</v>
      </c>
      <c r="G548" s="746" t="s">
        <v>1104</v>
      </c>
      <c r="H548" s="71">
        <v>20.30218</v>
      </c>
      <c r="I548" s="737"/>
      <c r="J548" s="1309" t="s">
        <v>214</v>
      </c>
      <c r="K548" s="1321" t="s">
        <v>8952</v>
      </c>
      <c r="L548" s="1311" t="s">
        <v>8114</v>
      </c>
      <c r="M548" s="746" t="s">
        <v>833</v>
      </c>
      <c r="N548" s="746">
        <v>2</v>
      </c>
      <c r="O548" s="746">
        <v>1</v>
      </c>
      <c r="P548" s="746"/>
      <c r="Q548" s="746"/>
      <c r="R548" s="746">
        <v>1</v>
      </c>
      <c r="S548" s="746">
        <v>1</v>
      </c>
      <c r="T548" s="746">
        <v>1</v>
      </c>
      <c r="U548" s="746">
        <v>1</v>
      </c>
      <c r="V548" s="746"/>
      <c r="W548" s="746" t="s">
        <v>830</v>
      </c>
    </row>
    <row r="549" spans="1:23" ht="50.25" hidden="1" customHeight="1" x14ac:dyDescent="0.25">
      <c r="A549" s="63"/>
      <c r="B549" s="1316"/>
      <c r="C549" s="1306"/>
      <c r="D549" s="1325"/>
      <c r="E549" s="1320"/>
      <c r="F549" s="601" t="s">
        <v>6477</v>
      </c>
      <c r="G549" s="654" t="s">
        <v>7646</v>
      </c>
      <c r="H549" s="605">
        <v>0.86</v>
      </c>
      <c r="I549" s="737"/>
      <c r="J549" s="1320"/>
      <c r="K549" s="1326"/>
      <c r="L549" s="1311"/>
      <c r="M549" s="746"/>
      <c r="N549" s="746"/>
      <c r="O549" s="746"/>
      <c r="P549" s="746"/>
      <c r="Q549" s="746"/>
      <c r="R549" s="746"/>
      <c r="S549" s="746"/>
      <c r="T549" s="746"/>
      <c r="U549" s="746"/>
      <c r="V549" s="746"/>
      <c r="W549" s="746"/>
    </row>
    <row r="550" spans="1:23" ht="50.25" hidden="1" customHeight="1" x14ac:dyDescent="0.25">
      <c r="A550" s="63"/>
      <c r="B550" s="1305"/>
      <c r="C550" s="1306"/>
      <c r="D550" s="1308"/>
      <c r="E550" s="1310"/>
      <c r="F550" s="601" t="s">
        <v>2343</v>
      </c>
      <c r="G550" s="661" t="s">
        <v>7644</v>
      </c>
      <c r="H550" s="605">
        <v>1.125</v>
      </c>
      <c r="I550" s="737"/>
      <c r="J550" s="1310"/>
      <c r="K550" s="1322"/>
      <c r="L550" s="1311"/>
      <c r="M550" s="746"/>
      <c r="N550" s="746"/>
      <c r="O550" s="746"/>
      <c r="P550" s="746"/>
      <c r="Q550" s="746"/>
      <c r="R550" s="746"/>
      <c r="S550" s="746"/>
      <c r="T550" s="746"/>
      <c r="U550" s="746"/>
      <c r="V550" s="746"/>
      <c r="W550" s="746"/>
    </row>
    <row r="551" spans="1:23" ht="50.25" hidden="1" customHeight="1" x14ac:dyDescent="0.25">
      <c r="A551" s="63"/>
      <c r="B551" s="1304">
        <v>294</v>
      </c>
      <c r="C551" s="1306" t="s">
        <v>8347</v>
      </c>
      <c r="D551" s="1307" t="s">
        <v>8631</v>
      </c>
      <c r="E551" s="1309" t="s">
        <v>318</v>
      </c>
      <c r="F551" s="605" t="s">
        <v>910</v>
      </c>
      <c r="G551" s="746" t="s">
        <v>1104</v>
      </c>
      <c r="H551" s="71">
        <v>63.995759999999997</v>
      </c>
      <c r="I551" s="737"/>
      <c r="J551" s="1309" t="s">
        <v>214</v>
      </c>
      <c r="K551" s="1321" t="s">
        <v>8952</v>
      </c>
      <c r="L551" s="1311" t="s">
        <v>3731</v>
      </c>
      <c r="M551" s="746" t="s">
        <v>831</v>
      </c>
      <c r="N551" s="746">
        <v>3</v>
      </c>
      <c r="O551" s="746">
        <v>1</v>
      </c>
      <c r="P551" s="746"/>
      <c r="Q551" s="746"/>
      <c r="R551" s="746">
        <v>1</v>
      </c>
      <c r="S551" s="746">
        <v>0</v>
      </c>
      <c r="T551" s="746">
        <v>1</v>
      </c>
      <c r="U551" s="746">
        <v>1</v>
      </c>
      <c r="V551" s="746"/>
      <c r="W551" s="746" t="s">
        <v>830</v>
      </c>
    </row>
    <row r="552" spans="1:23" ht="50.25" hidden="1" customHeight="1" x14ac:dyDescent="0.25">
      <c r="A552" s="63"/>
      <c r="B552" s="1316"/>
      <c r="C552" s="1306"/>
      <c r="D552" s="1325"/>
      <c r="E552" s="1320"/>
      <c r="F552" s="601" t="s">
        <v>6499</v>
      </c>
      <c r="G552" s="661" t="s">
        <v>3400</v>
      </c>
      <c r="H552" s="605">
        <v>8.6133299999999995</v>
      </c>
      <c r="I552" s="737"/>
      <c r="J552" s="1320"/>
      <c r="K552" s="1326"/>
      <c r="L552" s="1311"/>
      <c r="M552" s="746"/>
      <c r="N552" s="746"/>
      <c r="O552" s="746"/>
      <c r="P552" s="746"/>
      <c r="Q552" s="746"/>
      <c r="R552" s="746"/>
      <c r="S552" s="746"/>
      <c r="T552" s="746"/>
      <c r="U552" s="746"/>
      <c r="V552" s="746"/>
      <c r="W552" s="746"/>
    </row>
    <row r="553" spans="1:23" ht="50.25" hidden="1" customHeight="1" x14ac:dyDescent="0.25">
      <c r="A553" s="63"/>
      <c r="B553" s="1305"/>
      <c r="C553" s="1306"/>
      <c r="D553" s="1308"/>
      <c r="E553" s="1310"/>
      <c r="F553" s="663" t="s">
        <v>2344</v>
      </c>
      <c r="G553" s="661" t="s">
        <v>7644</v>
      </c>
      <c r="H553" s="605">
        <v>4.2987500000000001</v>
      </c>
      <c r="I553" s="737"/>
      <c r="J553" s="1310"/>
      <c r="K553" s="1322"/>
      <c r="L553" s="1311"/>
      <c r="M553" s="746"/>
      <c r="N553" s="746"/>
      <c r="O553" s="746"/>
      <c r="P553" s="746"/>
      <c r="Q553" s="746"/>
      <c r="R553" s="746"/>
      <c r="S553" s="746"/>
      <c r="T553" s="746"/>
      <c r="U553" s="746"/>
      <c r="V553" s="746"/>
      <c r="W553" s="746"/>
    </row>
    <row r="554" spans="1:23" ht="50.25" hidden="1" customHeight="1" x14ac:dyDescent="0.25">
      <c r="A554" s="63"/>
      <c r="B554" s="602">
        <v>295</v>
      </c>
      <c r="C554" s="738" t="s">
        <v>8347</v>
      </c>
      <c r="D554" s="752" t="s">
        <v>8632</v>
      </c>
      <c r="E554" s="746" t="s">
        <v>317</v>
      </c>
      <c r="F554" s="605" t="s">
        <v>1637</v>
      </c>
      <c r="G554" s="746" t="s">
        <v>1104</v>
      </c>
      <c r="H554" s="71">
        <v>32.991860000000003</v>
      </c>
      <c r="I554" s="737"/>
      <c r="J554" s="746" t="s">
        <v>214</v>
      </c>
      <c r="K554" s="736" t="s">
        <v>8952</v>
      </c>
      <c r="L554" s="739" t="s">
        <v>8115</v>
      </c>
      <c r="M554" s="746" t="s">
        <v>833</v>
      </c>
      <c r="N554" s="746">
        <v>2</v>
      </c>
      <c r="O554" s="746">
        <v>1</v>
      </c>
      <c r="P554" s="746"/>
      <c r="Q554" s="746"/>
      <c r="R554" s="746">
        <v>1</v>
      </c>
      <c r="S554" s="746">
        <v>0</v>
      </c>
      <c r="T554" s="746">
        <v>1</v>
      </c>
      <c r="U554" s="746">
        <v>1</v>
      </c>
      <c r="V554" s="746"/>
      <c r="W554" s="746" t="s">
        <v>830</v>
      </c>
    </row>
    <row r="555" spans="1:23" ht="50.25" hidden="1" customHeight="1" x14ac:dyDescent="0.25">
      <c r="A555" s="63"/>
      <c r="B555" s="1304">
        <v>296</v>
      </c>
      <c r="C555" s="1306" t="s">
        <v>8364</v>
      </c>
      <c r="D555" s="1317" t="s">
        <v>8633</v>
      </c>
      <c r="E555" s="1162" t="s">
        <v>647</v>
      </c>
      <c r="F555" s="605" t="s">
        <v>1173</v>
      </c>
      <c r="G555" s="746" t="s">
        <v>1104</v>
      </c>
      <c r="H555" s="605"/>
      <c r="I555" s="746"/>
      <c r="J555" s="1309" t="s">
        <v>214</v>
      </c>
      <c r="K555" s="1321" t="s">
        <v>8952</v>
      </c>
      <c r="L555" s="1311" t="s">
        <v>8117</v>
      </c>
      <c r="M555" s="746" t="s">
        <v>1168</v>
      </c>
      <c r="N555" s="746">
        <v>4</v>
      </c>
      <c r="O555" s="746">
        <v>1</v>
      </c>
      <c r="P555" s="746"/>
      <c r="Q555" s="746"/>
      <c r="R555" s="746">
        <v>1</v>
      </c>
      <c r="S555" s="746">
        <v>0</v>
      </c>
      <c r="T555" s="746">
        <v>1</v>
      </c>
      <c r="U555" s="746">
        <v>1</v>
      </c>
      <c r="V555" s="746"/>
      <c r="W555" s="746" t="s">
        <v>1174</v>
      </c>
    </row>
    <row r="556" spans="1:23" ht="50.25" hidden="1" customHeight="1" x14ac:dyDescent="0.25">
      <c r="A556" s="63"/>
      <c r="B556" s="1316"/>
      <c r="C556" s="1306"/>
      <c r="D556" s="1318"/>
      <c r="E556" s="1354"/>
      <c r="F556" s="697" t="s">
        <v>8116</v>
      </c>
      <c r="G556" s="696" t="s">
        <v>7644</v>
      </c>
      <c r="H556" s="418">
        <v>3.42</v>
      </c>
      <c r="I556" s="746"/>
      <c r="J556" s="1320"/>
      <c r="K556" s="1326"/>
      <c r="L556" s="1311"/>
      <c r="M556" s="746"/>
      <c r="N556" s="746"/>
      <c r="O556" s="746"/>
      <c r="P556" s="746"/>
      <c r="Q556" s="746"/>
      <c r="R556" s="746"/>
      <c r="S556" s="746"/>
      <c r="T556" s="746"/>
      <c r="U556" s="746"/>
      <c r="V556" s="746"/>
      <c r="W556" s="746"/>
    </row>
    <row r="557" spans="1:23" ht="50.25" hidden="1" customHeight="1" x14ac:dyDescent="0.25">
      <c r="A557" s="63"/>
      <c r="B557" s="1305"/>
      <c r="C557" s="1306"/>
      <c r="D557" s="1319"/>
      <c r="E557" s="1163"/>
      <c r="F557" s="638" t="s">
        <v>6434</v>
      </c>
      <c r="G557" s="654" t="s">
        <v>7646</v>
      </c>
      <c r="H557" s="605">
        <v>0.57999999999999996</v>
      </c>
      <c r="I557" s="746"/>
      <c r="J557" s="1310"/>
      <c r="K557" s="1322"/>
      <c r="L557" s="1311"/>
      <c r="M557" s="746"/>
      <c r="N557" s="746"/>
      <c r="O557" s="746"/>
      <c r="P557" s="746"/>
      <c r="Q557" s="746"/>
      <c r="R557" s="746"/>
      <c r="S557" s="746"/>
      <c r="T557" s="746"/>
      <c r="U557" s="746"/>
      <c r="V557" s="746"/>
      <c r="W557" s="746"/>
    </row>
    <row r="558" spans="1:23" ht="50.25" hidden="1" customHeight="1" x14ac:dyDescent="0.25">
      <c r="A558" s="63"/>
      <c r="B558" s="602">
        <v>297</v>
      </c>
      <c r="C558" s="738" t="s">
        <v>8472</v>
      </c>
      <c r="D558" s="717" t="s">
        <v>8634</v>
      </c>
      <c r="E558" s="746" t="s">
        <v>1698</v>
      </c>
      <c r="F558" s="605" t="s">
        <v>846</v>
      </c>
      <c r="G558" s="746" t="s">
        <v>1104</v>
      </c>
      <c r="H558" s="605"/>
      <c r="I558" s="746"/>
      <c r="J558" s="737" t="s">
        <v>214</v>
      </c>
      <c r="K558" s="737" t="s">
        <v>8952</v>
      </c>
      <c r="L558" s="739" t="s">
        <v>8118</v>
      </c>
      <c r="M558" s="746" t="s">
        <v>1403</v>
      </c>
      <c r="N558" s="746">
        <v>2.2999999999999998</v>
      </c>
      <c r="O558" s="746">
        <v>1</v>
      </c>
      <c r="P558" s="746"/>
      <c r="Q558" s="746"/>
      <c r="R558" s="746">
        <v>1</v>
      </c>
      <c r="S558" s="746">
        <v>1</v>
      </c>
      <c r="T558" s="746">
        <v>1</v>
      </c>
      <c r="U558" s="746">
        <v>1</v>
      </c>
      <c r="V558" s="746"/>
      <c r="W558" s="746" t="s">
        <v>663</v>
      </c>
    </row>
    <row r="559" spans="1:23" ht="50.25" hidden="1" customHeight="1" x14ac:dyDescent="0.25">
      <c r="A559" s="63"/>
      <c r="B559" s="602">
        <v>298</v>
      </c>
      <c r="C559" s="738" t="s">
        <v>8472</v>
      </c>
      <c r="D559" s="752" t="s">
        <v>8635</v>
      </c>
      <c r="E559" s="746" t="s">
        <v>768</v>
      </c>
      <c r="F559" s="605" t="s">
        <v>1016</v>
      </c>
      <c r="G559" s="746" t="s">
        <v>1104</v>
      </c>
      <c r="H559" s="605"/>
      <c r="I559" s="746"/>
      <c r="J559" s="737" t="s">
        <v>214</v>
      </c>
      <c r="K559" s="737" t="s">
        <v>8952</v>
      </c>
      <c r="L559" s="739" t="s">
        <v>8119</v>
      </c>
      <c r="M559" s="746" t="s">
        <v>1402</v>
      </c>
      <c r="N559" s="746">
        <v>2</v>
      </c>
      <c r="O559" s="746">
        <v>0</v>
      </c>
      <c r="P559" s="746"/>
      <c r="Q559" s="746"/>
      <c r="R559" s="746">
        <v>1</v>
      </c>
      <c r="S559" s="746">
        <v>1</v>
      </c>
      <c r="T559" s="746">
        <v>1</v>
      </c>
      <c r="U559" s="746">
        <v>1</v>
      </c>
      <c r="V559" s="746"/>
      <c r="W559" s="746" t="s">
        <v>663</v>
      </c>
    </row>
    <row r="560" spans="1:23" ht="50.25" hidden="1" customHeight="1" x14ac:dyDescent="0.25">
      <c r="A560" s="63"/>
      <c r="B560" s="602">
        <v>299</v>
      </c>
      <c r="C560" s="738" t="s">
        <v>8472</v>
      </c>
      <c r="D560" s="752" t="s">
        <v>8636</v>
      </c>
      <c r="E560" s="746" t="s">
        <v>766</v>
      </c>
      <c r="F560" s="605" t="s">
        <v>1015</v>
      </c>
      <c r="G560" s="746" t="s">
        <v>1104</v>
      </c>
      <c r="H560" s="605"/>
      <c r="I560" s="746"/>
      <c r="J560" s="737" t="s">
        <v>214</v>
      </c>
      <c r="K560" s="737" t="s">
        <v>8952</v>
      </c>
      <c r="L560" s="739" t="s">
        <v>8120</v>
      </c>
      <c r="M560" s="746" t="s">
        <v>1401</v>
      </c>
      <c r="N560" s="746">
        <v>2</v>
      </c>
      <c r="O560" s="746">
        <v>1</v>
      </c>
      <c r="P560" s="746"/>
      <c r="Q560" s="746"/>
      <c r="R560" s="746">
        <v>1</v>
      </c>
      <c r="S560" s="746">
        <v>1</v>
      </c>
      <c r="T560" s="746">
        <v>1</v>
      </c>
      <c r="U560" s="746">
        <v>1</v>
      </c>
      <c r="V560" s="746"/>
      <c r="W560" s="746" t="s">
        <v>663</v>
      </c>
    </row>
    <row r="561" spans="1:24" ht="50.25" hidden="1" customHeight="1" x14ac:dyDescent="0.25">
      <c r="A561" s="63"/>
      <c r="B561" s="1304">
        <v>300</v>
      </c>
      <c r="C561" s="1306" t="s">
        <v>8472</v>
      </c>
      <c r="D561" s="1317" t="s">
        <v>8637</v>
      </c>
      <c r="E561" s="1309" t="s">
        <v>764</v>
      </c>
      <c r="F561" s="605" t="s">
        <v>1014</v>
      </c>
      <c r="G561" s="746" t="s">
        <v>1104</v>
      </c>
      <c r="H561" s="605"/>
      <c r="I561" s="746"/>
      <c r="J561" s="1331" t="s">
        <v>214</v>
      </c>
      <c r="K561" s="737" t="s">
        <v>8952</v>
      </c>
      <c r="L561" s="1311" t="s">
        <v>8121</v>
      </c>
      <c r="M561" s="746" t="s">
        <v>1400</v>
      </c>
      <c r="N561" s="746">
        <v>1</v>
      </c>
      <c r="O561" s="746">
        <v>0</v>
      </c>
      <c r="P561" s="746"/>
      <c r="Q561" s="746"/>
      <c r="R561" s="746">
        <v>1</v>
      </c>
      <c r="S561" s="746">
        <v>1</v>
      </c>
      <c r="T561" s="746">
        <v>1</v>
      </c>
      <c r="U561" s="746">
        <v>1</v>
      </c>
      <c r="V561" s="746"/>
      <c r="W561" s="746" t="s">
        <v>663</v>
      </c>
    </row>
    <row r="562" spans="1:24" ht="50.25" hidden="1" customHeight="1" x14ac:dyDescent="0.25">
      <c r="A562" s="63"/>
      <c r="B562" s="1305"/>
      <c r="C562" s="1306"/>
      <c r="D562" s="1319"/>
      <c r="E562" s="1310"/>
      <c r="F562" s="638" t="s">
        <v>2345</v>
      </c>
      <c r="G562" s="661" t="s">
        <v>7644</v>
      </c>
      <c r="H562" s="605">
        <v>4.92</v>
      </c>
      <c r="I562" s="746"/>
      <c r="J562" s="1332"/>
      <c r="K562" s="737"/>
      <c r="L562" s="1311"/>
      <c r="M562" s="746"/>
      <c r="N562" s="746"/>
      <c r="O562" s="746"/>
      <c r="P562" s="746"/>
      <c r="Q562" s="746"/>
      <c r="R562" s="746"/>
      <c r="S562" s="746"/>
      <c r="T562" s="746"/>
      <c r="U562" s="746"/>
      <c r="V562" s="746"/>
      <c r="W562" s="746"/>
    </row>
    <row r="563" spans="1:24" ht="50.25" hidden="1" customHeight="1" x14ac:dyDescent="0.25">
      <c r="A563" s="63"/>
      <c r="B563" s="602">
        <v>301</v>
      </c>
      <c r="C563" s="738" t="s">
        <v>8472</v>
      </c>
      <c r="D563" s="752" t="s">
        <v>8638</v>
      </c>
      <c r="E563" s="746" t="s">
        <v>762</v>
      </c>
      <c r="F563" s="605" t="s">
        <v>1013</v>
      </c>
      <c r="G563" s="746" t="s">
        <v>1104</v>
      </c>
      <c r="H563" s="605"/>
      <c r="I563" s="746"/>
      <c r="J563" s="737" t="s">
        <v>214</v>
      </c>
      <c r="K563" s="737" t="s">
        <v>8952</v>
      </c>
      <c r="L563" s="739" t="s">
        <v>8122</v>
      </c>
      <c r="M563" s="746" t="s">
        <v>1399</v>
      </c>
      <c r="N563" s="746">
        <v>2</v>
      </c>
      <c r="O563" s="746">
        <v>1</v>
      </c>
      <c r="P563" s="746"/>
      <c r="Q563" s="746"/>
      <c r="R563" s="746">
        <v>1</v>
      </c>
      <c r="S563" s="746">
        <v>1</v>
      </c>
      <c r="T563" s="746">
        <v>1</v>
      </c>
      <c r="U563" s="746">
        <v>1</v>
      </c>
      <c r="V563" s="746"/>
      <c r="W563" s="746" t="s">
        <v>663</v>
      </c>
    </row>
    <row r="564" spans="1:24" ht="50.25" hidden="1" customHeight="1" x14ac:dyDescent="0.25">
      <c r="A564" s="63"/>
      <c r="B564" s="602">
        <v>302</v>
      </c>
      <c r="C564" s="738" t="s">
        <v>8472</v>
      </c>
      <c r="D564" s="752" t="s">
        <v>8639</v>
      </c>
      <c r="E564" s="746" t="s">
        <v>1699</v>
      </c>
      <c r="F564" s="605" t="s">
        <v>1706</v>
      </c>
      <c r="G564" s="746" t="s">
        <v>1104</v>
      </c>
      <c r="H564" s="605"/>
      <c r="I564" s="746" t="s">
        <v>813</v>
      </c>
      <c r="J564" s="746" t="s">
        <v>214</v>
      </c>
      <c r="K564" s="736" t="s">
        <v>8952</v>
      </c>
      <c r="L564" s="739" t="s">
        <v>8123</v>
      </c>
      <c r="M564" s="746"/>
      <c r="N564" s="746">
        <v>1</v>
      </c>
      <c r="O564" s="746">
        <v>0</v>
      </c>
      <c r="P564" s="746">
        <v>1</v>
      </c>
      <c r="Q564" s="746"/>
      <c r="R564" s="746">
        <v>1</v>
      </c>
      <c r="S564" s="746">
        <v>0</v>
      </c>
      <c r="T564" s="746">
        <v>1</v>
      </c>
      <c r="U564" s="746">
        <v>1</v>
      </c>
      <c r="V564" s="746"/>
      <c r="W564" s="746" t="s">
        <v>663</v>
      </c>
    </row>
    <row r="565" spans="1:24" ht="50.25" hidden="1" customHeight="1" x14ac:dyDescent="0.25">
      <c r="A565" s="63"/>
      <c r="B565" s="1304">
        <v>303</v>
      </c>
      <c r="C565" s="1306" t="s">
        <v>8364</v>
      </c>
      <c r="D565" s="1317" t="s">
        <v>8365</v>
      </c>
      <c r="E565" s="1162" t="s">
        <v>649</v>
      </c>
      <c r="F565" s="605" t="s">
        <v>1650</v>
      </c>
      <c r="G565" s="746" t="s">
        <v>1103</v>
      </c>
      <c r="H565" s="605"/>
      <c r="I565" s="746"/>
      <c r="J565" s="1309" t="s">
        <v>214</v>
      </c>
      <c r="K565" s="736" t="s">
        <v>8952</v>
      </c>
      <c r="L565" s="1311" t="s">
        <v>8124</v>
      </c>
      <c r="M565" s="746">
        <v>6</v>
      </c>
      <c r="N565" s="746" t="s">
        <v>1631</v>
      </c>
      <c r="O565" s="746">
        <v>1</v>
      </c>
      <c r="P565" s="746"/>
      <c r="Q565" s="746"/>
      <c r="R565" s="746">
        <v>1</v>
      </c>
      <c r="S565" s="746">
        <v>0</v>
      </c>
      <c r="T565" s="746">
        <v>1</v>
      </c>
      <c r="U565" s="746">
        <v>1</v>
      </c>
      <c r="V565" s="746"/>
      <c r="W565" s="746" t="s">
        <v>830</v>
      </c>
    </row>
    <row r="566" spans="1:24" ht="50.25" hidden="1" customHeight="1" x14ac:dyDescent="0.25">
      <c r="A566" s="63"/>
      <c r="B566" s="1316"/>
      <c r="C566" s="1306"/>
      <c r="D566" s="1318"/>
      <c r="E566" s="1354"/>
      <c r="F566" s="697" t="s">
        <v>8125</v>
      </c>
      <c r="G566" s="696" t="s">
        <v>7644</v>
      </c>
      <c r="H566" s="605">
        <v>11.448449999999999</v>
      </c>
      <c r="I566" s="746"/>
      <c r="J566" s="1320"/>
      <c r="K566" s="746"/>
      <c r="L566" s="1311"/>
      <c r="M566" s="746"/>
      <c r="N566" s="746"/>
      <c r="O566" s="746"/>
      <c r="P566" s="746"/>
      <c r="Q566" s="746"/>
      <c r="R566" s="746"/>
      <c r="S566" s="746"/>
      <c r="T566" s="746"/>
      <c r="U566" s="746"/>
      <c r="V566" s="746"/>
      <c r="W566" s="746"/>
    </row>
    <row r="567" spans="1:24" ht="50.25" hidden="1" customHeight="1" x14ac:dyDescent="0.25">
      <c r="A567" s="63"/>
      <c r="B567" s="1305"/>
      <c r="C567" s="1306"/>
      <c r="D567" s="1319"/>
      <c r="E567" s="1163"/>
      <c r="F567" s="638" t="s">
        <v>6436</v>
      </c>
      <c r="G567" s="654" t="s">
        <v>7646</v>
      </c>
      <c r="H567" s="605">
        <v>1.1599999999999999</v>
      </c>
      <c r="I567" s="746"/>
      <c r="J567" s="1310"/>
      <c r="K567" s="746"/>
      <c r="L567" s="1311"/>
      <c r="M567" s="746"/>
      <c r="N567" s="746"/>
      <c r="O567" s="746"/>
      <c r="P567" s="746"/>
      <c r="Q567" s="746"/>
      <c r="R567" s="746"/>
      <c r="S567" s="746"/>
      <c r="T567" s="746"/>
      <c r="U567" s="746"/>
      <c r="V567" s="746"/>
      <c r="W567" s="746"/>
    </row>
    <row r="568" spans="1:24" ht="50.25" hidden="1" customHeight="1" x14ac:dyDescent="0.25">
      <c r="A568" s="63"/>
      <c r="B568" s="1304">
        <v>304</v>
      </c>
      <c r="C568" s="1306" t="s">
        <v>8361</v>
      </c>
      <c r="D568" s="1307" t="s">
        <v>8640</v>
      </c>
      <c r="E568" s="1162" t="s">
        <v>366</v>
      </c>
      <c r="F568" s="605" t="s">
        <v>6429</v>
      </c>
      <c r="G568" s="746" t="s">
        <v>1104</v>
      </c>
      <c r="H568" s="71">
        <v>101.33459999999999</v>
      </c>
      <c r="I568" s="737"/>
      <c r="J568" s="1331" t="s">
        <v>214</v>
      </c>
      <c r="K568" s="737" t="s">
        <v>8952</v>
      </c>
      <c r="L568" s="1311" t="s">
        <v>8126</v>
      </c>
      <c r="M568" s="746" t="s">
        <v>965</v>
      </c>
      <c r="N568" s="746">
        <v>8</v>
      </c>
      <c r="O568" s="746">
        <v>1</v>
      </c>
      <c r="P568" s="746"/>
      <c r="Q568" s="746"/>
      <c r="R568" s="746">
        <v>1</v>
      </c>
      <c r="S568" s="746">
        <v>1</v>
      </c>
      <c r="T568" s="746">
        <v>1</v>
      </c>
      <c r="U568" s="746">
        <v>1</v>
      </c>
      <c r="V568" s="746"/>
      <c r="W568" s="746" t="s">
        <v>663</v>
      </c>
    </row>
    <row r="569" spans="1:24" ht="50.25" hidden="1" customHeight="1" x14ac:dyDescent="0.25">
      <c r="A569" s="63"/>
      <c r="B569" s="1316"/>
      <c r="C569" s="1306"/>
      <c r="D569" s="1325"/>
      <c r="E569" s="1354"/>
      <c r="F569" s="601" t="s">
        <v>7066</v>
      </c>
      <c r="G569" s="654" t="s">
        <v>7646</v>
      </c>
      <c r="H569" s="418">
        <v>2.1700300000000001</v>
      </c>
      <c r="I569" s="737"/>
      <c r="J569" s="1346"/>
      <c r="K569" s="737"/>
      <c r="L569" s="1311"/>
      <c r="M569" s="746"/>
      <c r="N569" s="746"/>
      <c r="O569" s="746"/>
      <c r="P569" s="746"/>
      <c r="Q569" s="746"/>
      <c r="R569" s="746"/>
      <c r="S569" s="746"/>
      <c r="T569" s="746"/>
      <c r="U569" s="746"/>
      <c r="V569" s="746"/>
      <c r="W569" s="746"/>
    </row>
    <row r="570" spans="1:24" ht="50.25" hidden="1" customHeight="1" x14ac:dyDescent="0.25">
      <c r="A570" s="63"/>
      <c r="B570" s="1305"/>
      <c r="C570" s="1306"/>
      <c r="D570" s="1308"/>
      <c r="E570" s="1163"/>
      <c r="F570" s="601" t="s">
        <v>2346</v>
      </c>
      <c r="G570" s="661" t="s">
        <v>7644</v>
      </c>
      <c r="H570" s="605">
        <v>7.2499999999999995E-2</v>
      </c>
      <c r="I570" s="737"/>
      <c r="J570" s="1332"/>
      <c r="K570" s="737"/>
      <c r="L570" s="1311"/>
      <c r="M570" s="746"/>
      <c r="N570" s="746"/>
      <c r="O570" s="746"/>
      <c r="P570" s="746"/>
      <c r="Q570" s="746"/>
      <c r="R570" s="746"/>
      <c r="S570" s="746"/>
      <c r="T570" s="746"/>
      <c r="U570" s="746"/>
      <c r="V570" s="746"/>
      <c r="W570" s="746"/>
    </row>
    <row r="571" spans="1:24" ht="50.25" hidden="1" customHeight="1" x14ac:dyDescent="0.25">
      <c r="A571" s="63"/>
      <c r="B571" s="1304">
        <v>305</v>
      </c>
      <c r="C571" s="1306" t="s">
        <v>8361</v>
      </c>
      <c r="D571" s="1307" t="s">
        <v>8641</v>
      </c>
      <c r="E571" s="1162" t="s">
        <v>365</v>
      </c>
      <c r="F571" s="605" t="s">
        <v>966</v>
      </c>
      <c r="G571" s="746" t="s">
        <v>1104</v>
      </c>
      <c r="H571" s="71">
        <v>50.2607</v>
      </c>
      <c r="I571" s="737"/>
      <c r="J571" s="1331" t="s">
        <v>214</v>
      </c>
      <c r="K571" s="737" t="s">
        <v>8952</v>
      </c>
      <c r="L571" s="1311" t="s">
        <v>8127</v>
      </c>
      <c r="M571" s="746" t="s">
        <v>965</v>
      </c>
      <c r="N571" s="746">
        <v>8</v>
      </c>
      <c r="O571" s="746">
        <v>1</v>
      </c>
      <c r="P571" s="746"/>
      <c r="Q571" s="746"/>
      <c r="R571" s="746">
        <v>1</v>
      </c>
      <c r="S571" s="746">
        <v>1</v>
      </c>
      <c r="T571" s="746">
        <v>1</v>
      </c>
      <c r="U571" s="746">
        <v>1</v>
      </c>
      <c r="V571" s="746"/>
      <c r="W571" s="746" t="s">
        <v>663</v>
      </c>
      <c r="X571" t="s">
        <v>1721</v>
      </c>
    </row>
    <row r="572" spans="1:24" ht="50.25" hidden="1" customHeight="1" x14ac:dyDescent="0.25">
      <c r="A572" s="63"/>
      <c r="B572" s="1305"/>
      <c r="C572" s="1306"/>
      <c r="D572" s="1308"/>
      <c r="E572" s="1163"/>
      <c r="F572" s="601" t="s">
        <v>2347</v>
      </c>
      <c r="G572" s="661" t="s">
        <v>7644</v>
      </c>
      <c r="H572" s="605">
        <v>4.0999999999999996</v>
      </c>
      <c r="I572" s="737"/>
      <c r="J572" s="1332"/>
      <c r="K572" s="737"/>
      <c r="L572" s="1311"/>
      <c r="M572" s="746"/>
      <c r="N572" s="746"/>
      <c r="O572" s="746"/>
      <c r="P572" s="746"/>
      <c r="Q572" s="746"/>
      <c r="R572" s="746"/>
      <c r="S572" s="746"/>
      <c r="T572" s="746"/>
      <c r="U572" s="746"/>
      <c r="V572" s="746"/>
      <c r="W572" s="746"/>
    </row>
    <row r="573" spans="1:24" ht="50.25" hidden="1" customHeight="1" x14ac:dyDescent="0.25">
      <c r="A573" s="63"/>
      <c r="B573" s="1304">
        <v>306</v>
      </c>
      <c r="C573" s="1306" t="s">
        <v>8361</v>
      </c>
      <c r="D573" s="1323" t="s">
        <v>8642</v>
      </c>
      <c r="E573" s="1162" t="s">
        <v>364</v>
      </c>
      <c r="F573" s="605" t="s">
        <v>972</v>
      </c>
      <c r="G573" s="746" t="s">
        <v>1104</v>
      </c>
      <c r="H573" s="605"/>
      <c r="I573" s="737"/>
      <c r="J573" s="1331" t="s">
        <v>214</v>
      </c>
      <c r="K573" s="737" t="s">
        <v>8952</v>
      </c>
      <c r="L573" s="747"/>
      <c r="M573" s="746" t="s">
        <v>965</v>
      </c>
      <c r="N573" s="746">
        <v>2</v>
      </c>
      <c r="O573" s="746">
        <v>1</v>
      </c>
      <c r="P573" s="746"/>
      <c r="Q573" s="746">
        <v>1</v>
      </c>
      <c r="R573" s="746">
        <v>1</v>
      </c>
      <c r="S573" s="746">
        <v>1</v>
      </c>
      <c r="T573" s="746">
        <v>1</v>
      </c>
      <c r="U573" s="746">
        <v>1</v>
      </c>
      <c r="V573" s="746"/>
      <c r="W573" s="746" t="s">
        <v>830</v>
      </c>
      <c r="X573" s="489" t="s">
        <v>1709</v>
      </c>
    </row>
    <row r="574" spans="1:24" ht="50.25" hidden="1" customHeight="1" x14ac:dyDescent="0.25">
      <c r="A574" s="63"/>
      <c r="B574" s="1305"/>
      <c r="C574" s="1306"/>
      <c r="D574" s="1324"/>
      <c r="E574" s="1163"/>
      <c r="F574" s="644" t="s">
        <v>7142</v>
      </c>
      <c r="G574" s="654" t="s">
        <v>7646</v>
      </c>
      <c r="H574" s="605"/>
      <c r="I574" s="737"/>
      <c r="J574" s="1332"/>
      <c r="K574" s="737"/>
      <c r="L574" s="747"/>
      <c r="M574" s="746"/>
      <c r="N574" s="746"/>
      <c r="O574" s="746"/>
      <c r="P574" s="746"/>
      <c r="Q574" s="746"/>
      <c r="R574" s="746"/>
      <c r="S574" s="746"/>
      <c r="T574" s="746"/>
      <c r="U574" s="746"/>
      <c r="V574" s="746"/>
      <c r="W574" s="746"/>
      <c r="X574" s="489"/>
    </row>
    <row r="575" spans="1:24" ht="50.25" hidden="1" customHeight="1" x14ac:dyDescent="0.25">
      <c r="A575" s="488"/>
      <c r="B575" s="602">
        <v>307</v>
      </c>
      <c r="C575" s="738" t="s">
        <v>8361</v>
      </c>
      <c r="D575" s="603" t="s">
        <v>8643</v>
      </c>
      <c r="E575" s="747" t="s">
        <v>371</v>
      </c>
      <c r="F575" s="605" t="s">
        <v>1407</v>
      </c>
      <c r="G575" s="746" t="s">
        <v>1105</v>
      </c>
      <c r="H575" s="605"/>
      <c r="I575" s="746" t="s">
        <v>813</v>
      </c>
      <c r="J575" s="737" t="s">
        <v>214</v>
      </c>
      <c r="K575" s="737" t="s">
        <v>8952</v>
      </c>
      <c r="L575" s="747"/>
      <c r="M575" s="746">
        <v>12</v>
      </c>
      <c r="N575" s="746">
        <v>2</v>
      </c>
      <c r="O575" s="746">
        <v>0</v>
      </c>
      <c r="P575" s="746"/>
      <c r="Q575" s="746"/>
      <c r="R575" s="746">
        <v>1</v>
      </c>
      <c r="S575" s="746">
        <v>1</v>
      </c>
      <c r="T575" s="746">
        <v>1</v>
      </c>
      <c r="U575" s="746">
        <v>1</v>
      </c>
      <c r="V575" s="746"/>
      <c r="W575" s="746" t="s">
        <v>8</v>
      </c>
      <c r="X575" s="489" t="s">
        <v>1709</v>
      </c>
    </row>
    <row r="576" spans="1:24" ht="50.25" hidden="1" customHeight="1" x14ac:dyDescent="0.25">
      <c r="B576" s="602">
        <v>308</v>
      </c>
      <c r="C576" s="738" t="s">
        <v>8361</v>
      </c>
      <c r="D576" s="752" t="s">
        <v>8644</v>
      </c>
      <c r="E576" s="747" t="s">
        <v>368</v>
      </c>
      <c r="F576" s="605" t="s">
        <v>974</v>
      </c>
      <c r="G576" s="746" t="s">
        <v>1104</v>
      </c>
      <c r="H576" s="71">
        <v>67.5792</v>
      </c>
      <c r="I576" s="737"/>
      <c r="J576" s="737" t="s">
        <v>214</v>
      </c>
      <c r="K576" s="737" t="s">
        <v>8952</v>
      </c>
      <c r="L576" s="739" t="s">
        <v>8128</v>
      </c>
      <c r="M576" s="746" t="s">
        <v>962</v>
      </c>
      <c r="N576" s="746">
        <v>5</v>
      </c>
      <c r="O576" s="746">
        <v>1</v>
      </c>
      <c r="P576" s="746"/>
      <c r="Q576" s="746"/>
      <c r="R576" s="746">
        <v>1</v>
      </c>
      <c r="S576" s="746">
        <v>1</v>
      </c>
      <c r="T576" s="746">
        <v>1</v>
      </c>
      <c r="U576" s="746">
        <v>1</v>
      </c>
      <c r="V576" s="746"/>
      <c r="W576" s="746" t="s">
        <v>663</v>
      </c>
    </row>
    <row r="577" spans="1:24" ht="50.25" hidden="1" customHeight="1" x14ac:dyDescent="0.25">
      <c r="A577" s="488"/>
      <c r="B577" s="1304">
        <v>309</v>
      </c>
      <c r="C577" s="1306" t="s">
        <v>8361</v>
      </c>
      <c r="D577" s="1307" t="s">
        <v>8645</v>
      </c>
      <c r="E577" s="1162" t="s">
        <v>367</v>
      </c>
      <c r="F577" s="605" t="s">
        <v>975</v>
      </c>
      <c r="G577" s="746" t="s">
        <v>1104</v>
      </c>
      <c r="H577" s="71">
        <v>84.31810999999999</v>
      </c>
      <c r="I577" s="737"/>
      <c r="J577" s="1331" t="s">
        <v>214</v>
      </c>
      <c r="K577" s="737" t="s">
        <v>8952</v>
      </c>
      <c r="L577" s="1311" t="s">
        <v>8129</v>
      </c>
      <c r="M577" s="746" t="s">
        <v>962</v>
      </c>
      <c r="N577" s="746">
        <v>5</v>
      </c>
      <c r="O577" s="746">
        <v>1</v>
      </c>
      <c r="P577" s="746" t="s">
        <v>1570</v>
      </c>
      <c r="Q577" s="746"/>
      <c r="R577" s="746">
        <v>1</v>
      </c>
      <c r="S577" s="746">
        <v>1</v>
      </c>
      <c r="T577" s="746">
        <v>1</v>
      </c>
      <c r="U577" s="746">
        <v>1</v>
      </c>
      <c r="V577" s="746"/>
      <c r="W577" s="746" t="s">
        <v>663</v>
      </c>
      <c r="X577" s="494"/>
    </row>
    <row r="578" spans="1:24" ht="50.25" hidden="1" customHeight="1" x14ac:dyDescent="0.25">
      <c r="A578" s="488"/>
      <c r="B578" s="1316"/>
      <c r="C578" s="1306"/>
      <c r="D578" s="1325"/>
      <c r="E578" s="1354"/>
      <c r="F578" s="601" t="s">
        <v>7067</v>
      </c>
      <c r="G578" s="654" t="s">
        <v>7646</v>
      </c>
      <c r="H578" s="605"/>
      <c r="I578" s="737"/>
      <c r="J578" s="1346"/>
      <c r="K578" s="737"/>
      <c r="L578" s="1311"/>
      <c r="M578" s="746"/>
      <c r="N578" s="746"/>
      <c r="O578" s="746"/>
      <c r="P578" s="746"/>
      <c r="Q578" s="746"/>
      <c r="R578" s="746"/>
      <c r="S578" s="746"/>
      <c r="T578" s="746"/>
      <c r="U578" s="746"/>
      <c r="V578" s="746"/>
      <c r="W578" s="746"/>
      <c r="X578" s="494"/>
    </row>
    <row r="579" spans="1:24" ht="50.25" hidden="1" customHeight="1" x14ac:dyDescent="0.25">
      <c r="A579" s="488"/>
      <c r="B579" s="1305"/>
      <c r="C579" s="1306"/>
      <c r="D579" s="1308"/>
      <c r="E579" s="1163"/>
      <c r="F579" s="601" t="s">
        <v>2348</v>
      </c>
      <c r="G579" s="661" t="s">
        <v>7644</v>
      </c>
      <c r="H579" s="605">
        <v>7.0000000000000007E-2</v>
      </c>
      <c r="I579" s="737"/>
      <c r="J579" s="1332"/>
      <c r="K579" s="737"/>
      <c r="L579" s="1311"/>
      <c r="M579" s="746"/>
      <c r="N579" s="746"/>
      <c r="O579" s="746"/>
      <c r="P579" s="746"/>
      <c r="Q579" s="746"/>
      <c r="R579" s="746"/>
      <c r="S579" s="746"/>
      <c r="T579" s="746"/>
      <c r="U579" s="746"/>
      <c r="V579" s="746"/>
      <c r="W579" s="746"/>
      <c r="X579" s="494"/>
    </row>
    <row r="580" spans="1:24" s="418" customFormat="1" ht="50.25" hidden="1" customHeight="1" x14ac:dyDescent="0.25">
      <c r="A580" s="496"/>
      <c r="B580" s="602">
        <v>310</v>
      </c>
      <c r="C580" s="738" t="s">
        <v>8361</v>
      </c>
      <c r="D580" s="752" t="s">
        <v>8646</v>
      </c>
      <c r="E580" s="747" t="s">
        <v>370</v>
      </c>
      <c r="F580" s="605" t="s">
        <v>976</v>
      </c>
      <c r="G580" s="746" t="s">
        <v>1104</v>
      </c>
      <c r="H580" s="71">
        <v>40.783590000000004</v>
      </c>
      <c r="I580" s="737"/>
      <c r="J580" s="737" t="s">
        <v>214</v>
      </c>
      <c r="K580" s="737" t="s">
        <v>8952</v>
      </c>
      <c r="L580" s="739" t="s">
        <v>8130</v>
      </c>
      <c r="M580" s="746" t="s">
        <v>961</v>
      </c>
      <c r="N580" s="746">
        <v>0</v>
      </c>
      <c r="O580" s="746">
        <v>1</v>
      </c>
      <c r="P580" s="746"/>
      <c r="Q580" s="746">
        <v>1</v>
      </c>
      <c r="R580" s="746">
        <v>1</v>
      </c>
      <c r="S580" s="746">
        <v>0</v>
      </c>
      <c r="T580" s="746">
        <v>1</v>
      </c>
      <c r="U580" s="746">
        <v>1</v>
      </c>
      <c r="V580" s="746"/>
      <c r="W580" s="746" t="s">
        <v>830</v>
      </c>
      <c r="X580" s="499"/>
    </row>
    <row r="581" spans="1:24" s="418" customFormat="1" ht="50.25" hidden="1" customHeight="1" x14ac:dyDescent="0.25">
      <c r="A581" s="496"/>
      <c r="B581" s="1304">
        <v>311</v>
      </c>
      <c r="C581" s="1306" t="s">
        <v>8361</v>
      </c>
      <c r="D581" s="1307" t="s">
        <v>8647</v>
      </c>
      <c r="E581" s="1162" t="s">
        <v>369</v>
      </c>
      <c r="F581" s="605" t="s">
        <v>973</v>
      </c>
      <c r="G581" s="746" t="s">
        <v>1104</v>
      </c>
      <c r="H581" s="71">
        <v>128.78296</v>
      </c>
      <c r="I581" s="737"/>
      <c r="J581" s="1331" t="s">
        <v>214</v>
      </c>
      <c r="K581" s="737" t="s">
        <v>8952</v>
      </c>
      <c r="L581" s="1311" t="s">
        <v>8131</v>
      </c>
      <c r="M581" s="746" t="s">
        <v>963</v>
      </c>
      <c r="N581" s="746" t="s">
        <v>1642</v>
      </c>
      <c r="O581" s="746">
        <v>2</v>
      </c>
      <c r="P581" s="746"/>
      <c r="Q581" s="746"/>
      <c r="R581" s="746">
        <v>1</v>
      </c>
      <c r="S581" s="746">
        <v>1</v>
      </c>
      <c r="T581" s="746">
        <v>1</v>
      </c>
      <c r="U581" s="746">
        <v>1</v>
      </c>
      <c r="V581" s="746"/>
      <c r="W581" s="746" t="s">
        <v>663</v>
      </c>
      <c r="X581" s="499"/>
    </row>
    <row r="582" spans="1:24" s="418" customFormat="1" ht="50.25" hidden="1" customHeight="1" x14ac:dyDescent="0.25">
      <c r="A582" s="496"/>
      <c r="B582" s="1316"/>
      <c r="C582" s="1306"/>
      <c r="D582" s="1325"/>
      <c r="E582" s="1354"/>
      <c r="F582" s="697" t="s">
        <v>8133</v>
      </c>
      <c r="G582" s="710" t="s">
        <v>7644</v>
      </c>
      <c r="H582" s="135">
        <v>1.3425</v>
      </c>
      <c r="I582" s="737"/>
      <c r="J582" s="1346"/>
      <c r="K582" s="737"/>
      <c r="L582" s="1311"/>
      <c r="M582" s="746"/>
      <c r="N582" s="746"/>
      <c r="O582" s="746"/>
      <c r="P582" s="746"/>
      <c r="Q582" s="746"/>
      <c r="R582" s="746"/>
      <c r="S582" s="746"/>
      <c r="T582" s="746"/>
      <c r="U582" s="746"/>
      <c r="V582" s="746"/>
      <c r="W582" s="746"/>
      <c r="X582" s="499"/>
    </row>
    <row r="583" spans="1:24" s="418" customFormat="1" ht="50.25" hidden="1" customHeight="1" x14ac:dyDescent="0.25">
      <c r="A583" s="496"/>
      <c r="B583" s="1305"/>
      <c r="C583" s="1306"/>
      <c r="D583" s="1308"/>
      <c r="E583" s="1163"/>
      <c r="F583" s="694" t="s">
        <v>8132</v>
      </c>
      <c r="G583" s="654" t="s">
        <v>7646</v>
      </c>
      <c r="H583" s="605">
        <v>1.07</v>
      </c>
      <c r="I583" s="737"/>
      <c r="J583" s="1332"/>
      <c r="K583" s="737"/>
      <c r="L583" s="1311"/>
      <c r="M583" s="746"/>
      <c r="N583" s="746"/>
      <c r="O583" s="746"/>
      <c r="P583" s="746"/>
      <c r="Q583" s="746"/>
      <c r="R583" s="746"/>
      <c r="S583" s="746"/>
      <c r="T583" s="746"/>
      <c r="U583" s="746"/>
      <c r="V583" s="746"/>
      <c r="W583" s="746"/>
      <c r="X583" s="499"/>
    </row>
    <row r="584" spans="1:24" s="418" customFormat="1" ht="50.25" hidden="1" customHeight="1" x14ac:dyDescent="0.25">
      <c r="A584" s="496"/>
      <c r="B584" s="602">
        <v>312</v>
      </c>
      <c r="C584" s="738" t="s">
        <v>8364</v>
      </c>
      <c r="D584" s="752" t="s">
        <v>8648</v>
      </c>
      <c r="E584" s="746" t="s">
        <v>2349</v>
      </c>
      <c r="F584" s="605" t="s">
        <v>1186</v>
      </c>
      <c r="G584" s="746" t="s">
        <v>1105</v>
      </c>
      <c r="H584" s="605"/>
      <c r="I584" s="746"/>
      <c r="J584" s="746" t="s">
        <v>214</v>
      </c>
      <c r="K584" s="736" t="s">
        <v>8952</v>
      </c>
      <c r="L584" s="739" t="s">
        <v>8134</v>
      </c>
      <c r="M584" s="746" t="s">
        <v>1187</v>
      </c>
      <c r="N584" s="746">
        <v>2</v>
      </c>
      <c r="O584" s="746">
        <v>1</v>
      </c>
      <c r="P584" s="746"/>
      <c r="Q584" s="746"/>
      <c r="R584" s="746">
        <v>1</v>
      </c>
      <c r="S584" s="746">
        <v>0</v>
      </c>
      <c r="T584" s="746">
        <v>1</v>
      </c>
      <c r="U584" s="746">
        <v>1</v>
      </c>
      <c r="V584" s="746"/>
      <c r="W584" s="746" t="s">
        <v>663</v>
      </c>
      <c r="X584" s="497" t="s">
        <v>2105</v>
      </c>
    </row>
    <row r="585" spans="1:24" ht="50.25" hidden="1" customHeight="1" x14ac:dyDescent="0.25">
      <c r="B585" s="602">
        <v>313</v>
      </c>
      <c r="C585" s="738" t="s">
        <v>8364</v>
      </c>
      <c r="D585" s="738" t="s">
        <v>8649</v>
      </c>
      <c r="E585" s="746" t="s">
        <v>2100</v>
      </c>
      <c r="F585" s="605" t="s">
        <v>2102</v>
      </c>
      <c r="G585" s="746" t="s">
        <v>1105</v>
      </c>
      <c r="H585" s="605"/>
      <c r="I585" s="746" t="s">
        <v>813</v>
      </c>
      <c r="J585" s="746" t="s">
        <v>214</v>
      </c>
      <c r="K585" s="736" t="s">
        <v>8952</v>
      </c>
      <c r="L585" s="746"/>
      <c r="M585" s="746" t="s">
        <v>2114</v>
      </c>
      <c r="N585" s="746">
        <v>0</v>
      </c>
      <c r="O585" s="746">
        <v>0</v>
      </c>
      <c r="P585" s="746"/>
      <c r="Q585" s="746"/>
      <c r="R585" s="746">
        <v>0</v>
      </c>
      <c r="S585" s="746">
        <v>1</v>
      </c>
      <c r="T585" s="746">
        <v>1</v>
      </c>
      <c r="U585" s="746">
        <v>1</v>
      </c>
      <c r="V585" s="746"/>
      <c r="W585" s="746" t="s">
        <v>668</v>
      </c>
    </row>
    <row r="586" spans="1:24" ht="50.25" hidden="1" customHeight="1" x14ac:dyDescent="0.25">
      <c r="B586" s="602">
        <v>314</v>
      </c>
      <c r="C586" s="738" t="s">
        <v>8364</v>
      </c>
      <c r="D586" s="738" t="s">
        <v>8650</v>
      </c>
      <c r="E586" s="747" t="s">
        <v>2112</v>
      </c>
      <c r="F586" s="605" t="s">
        <v>1489</v>
      </c>
      <c r="G586" s="746" t="s">
        <v>1105</v>
      </c>
      <c r="H586" s="605"/>
      <c r="I586" s="746" t="s">
        <v>813</v>
      </c>
      <c r="J586" s="746" t="s">
        <v>214</v>
      </c>
      <c r="K586" s="736" t="s">
        <v>8952</v>
      </c>
      <c r="L586" s="747"/>
      <c r="M586" s="746" t="s">
        <v>2114</v>
      </c>
      <c r="N586" s="746">
        <v>3</v>
      </c>
      <c r="O586" s="746">
        <v>0</v>
      </c>
      <c r="P586" s="746"/>
      <c r="Q586" s="746"/>
      <c r="R586" s="746">
        <v>1</v>
      </c>
      <c r="S586" s="746">
        <v>1</v>
      </c>
      <c r="T586" s="746">
        <v>1</v>
      </c>
      <c r="U586" s="746">
        <v>1</v>
      </c>
      <c r="V586" s="746"/>
      <c r="W586" s="746" t="s">
        <v>668</v>
      </c>
    </row>
    <row r="587" spans="1:24" ht="50.25" hidden="1" customHeight="1" x14ac:dyDescent="0.25">
      <c r="B587" s="602">
        <v>315</v>
      </c>
      <c r="C587" s="738" t="s">
        <v>8364</v>
      </c>
      <c r="D587" s="738" t="s">
        <v>8651</v>
      </c>
      <c r="E587" s="746" t="s">
        <v>2101</v>
      </c>
      <c r="F587" s="605" t="s">
        <v>2102</v>
      </c>
      <c r="G587" s="746" t="s">
        <v>1105</v>
      </c>
      <c r="H587" s="605"/>
      <c r="I587" s="746" t="s">
        <v>813</v>
      </c>
      <c r="J587" s="746" t="s">
        <v>214</v>
      </c>
      <c r="K587" s="736" t="s">
        <v>8952</v>
      </c>
      <c r="L587" s="746"/>
      <c r="M587" s="746" t="s">
        <v>2114</v>
      </c>
      <c r="N587" s="746">
        <v>0</v>
      </c>
      <c r="O587" s="746">
        <v>0</v>
      </c>
      <c r="P587" s="746"/>
      <c r="Q587" s="746"/>
      <c r="R587" s="746">
        <v>0</v>
      </c>
      <c r="S587" s="746">
        <v>1</v>
      </c>
      <c r="T587" s="746">
        <v>1</v>
      </c>
      <c r="U587" s="746">
        <v>1</v>
      </c>
      <c r="V587" s="746"/>
      <c r="W587" s="746" t="s">
        <v>668</v>
      </c>
    </row>
    <row r="588" spans="1:24" ht="50.25" hidden="1" customHeight="1" x14ac:dyDescent="0.25">
      <c r="B588" s="602">
        <v>316</v>
      </c>
      <c r="C588" s="738" t="s">
        <v>8373</v>
      </c>
      <c r="D588" s="752" t="s">
        <v>8652</v>
      </c>
      <c r="E588" s="747" t="s">
        <v>2208</v>
      </c>
      <c r="F588" s="605" t="s">
        <v>2209</v>
      </c>
      <c r="G588" s="746" t="s">
        <v>1103</v>
      </c>
      <c r="H588" s="71">
        <v>27.784829999999999</v>
      </c>
      <c r="I588" s="746" t="s">
        <v>813</v>
      </c>
      <c r="J588" s="746" t="s">
        <v>214</v>
      </c>
      <c r="K588" s="736" t="s">
        <v>8952</v>
      </c>
      <c r="L588" s="739" t="s">
        <v>8135</v>
      </c>
      <c r="M588" s="746">
        <v>12</v>
      </c>
      <c r="N588" s="746">
        <v>2</v>
      </c>
      <c r="O588" s="746">
        <v>0</v>
      </c>
      <c r="P588" s="746"/>
      <c r="Q588" s="746"/>
      <c r="R588" s="746">
        <v>1</v>
      </c>
      <c r="S588" s="746">
        <v>0</v>
      </c>
      <c r="T588" s="746">
        <v>1</v>
      </c>
      <c r="U588" s="746">
        <v>1</v>
      </c>
      <c r="V588" s="746"/>
      <c r="W588" s="746" t="s">
        <v>830</v>
      </c>
    </row>
    <row r="589" spans="1:24" ht="50.25" customHeight="1" x14ac:dyDescent="0.25">
      <c r="A589" s="418"/>
      <c r="B589" s="602">
        <v>317</v>
      </c>
      <c r="C589" s="738" t="s">
        <v>8228</v>
      </c>
      <c r="D589" s="752" t="s">
        <v>8137</v>
      </c>
      <c r="E589" s="101" t="s">
        <v>10</v>
      </c>
      <c r="F589" s="605" t="s">
        <v>6430</v>
      </c>
      <c r="G589" s="737" t="s">
        <v>1104</v>
      </c>
      <c r="H589" s="668" t="s">
        <v>9051</v>
      </c>
      <c r="I589" s="606"/>
      <c r="J589" s="737" t="s">
        <v>214</v>
      </c>
      <c r="K589" s="737" t="s">
        <v>8952</v>
      </c>
      <c r="L589" s="739" t="s">
        <v>8138</v>
      </c>
      <c r="M589" s="746" t="s">
        <v>659</v>
      </c>
      <c r="N589" s="746">
        <v>4</v>
      </c>
      <c r="O589" s="746">
        <v>1</v>
      </c>
      <c r="P589" s="746"/>
      <c r="Q589" s="746">
        <v>0</v>
      </c>
      <c r="R589" s="746"/>
      <c r="S589" s="746">
        <v>1</v>
      </c>
      <c r="T589" s="746">
        <v>1</v>
      </c>
      <c r="U589" s="746">
        <v>1</v>
      </c>
      <c r="V589" s="746">
        <v>1</v>
      </c>
      <c r="W589" s="746" t="s">
        <v>662</v>
      </c>
    </row>
    <row r="590" spans="1:24" ht="50.25" hidden="1" customHeight="1" x14ac:dyDescent="0.25">
      <c r="B590" s="602">
        <v>318</v>
      </c>
      <c r="C590" s="738" t="s">
        <v>8228</v>
      </c>
      <c r="D590" s="605" t="s">
        <v>8653</v>
      </c>
      <c r="E590" s="101" t="s">
        <v>16</v>
      </c>
      <c r="F590" s="605" t="s">
        <v>6432</v>
      </c>
      <c r="G590" s="737" t="s">
        <v>1104</v>
      </c>
      <c r="H590" s="605"/>
      <c r="I590" s="746" t="s">
        <v>813</v>
      </c>
      <c r="J590" s="737" t="s">
        <v>2196</v>
      </c>
      <c r="K590" s="737" t="s">
        <v>8952</v>
      </c>
      <c r="L590" s="101"/>
      <c r="M590" s="746">
        <v>4</v>
      </c>
      <c r="N590" s="746">
        <v>3</v>
      </c>
      <c r="O590" s="746">
        <v>2</v>
      </c>
      <c r="P590" s="746"/>
      <c r="Q590" s="746">
        <v>0</v>
      </c>
      <c r="R590" s="746">
        <v>1</v>
      </c>
      <c r="S590" s="746">
        <v>1</v>
      </c>
      <c r="T590" s="746">
        <v>1</v>
      </c>
      <c r="U590" s="746"/>
      <c r="V590" s="746"/>
      <c r="W590" s="746" t="s">
        <v>662</v>
      </c>
    </row>
    <row r="591" spans="1:24" ht="50.25" hidden="1" customHeight="1" x14ac:dyDescent="0.25">
      <c r="B591" s="602">
        <v>319</v>
      </c>
      <c r="C591" s="738" t="s">
        <v>8228</v>
      </c>
      <c r="D591" s="605" t="s">
        <v>8167</v>
      </c>
      <c r="E591" s="101" t="s">
        <v>17</v>
      </c>
      <c r="F591" s="605" t="s">
        <v>6431</v>
      </c>
      <c r="G591" s="737" t="s">
        <v>1104</v>
      </c>
      <c r="H591" s="605"/>
      <c r="I591" s="746" t="s">
        <v>813</v>
      </c>
      <c r="J591" s="737" t="s">
        <v>2196</v>
      </c>
      <c r="K591" s="737" t="s">
        <v>8952</v>
      </c>
      <c r="L591" s="101"/>
      <c r="M591" s="746">
        <v>4</v>
      </c>
      <c r="N591" s="746">
        <v>2</v>
      </c>
      <c r="O591" s="746">
        <v>1</v>
      </c>
      <c r="P591" s="746"/>
      <c r="Q591" s="746">
        <v>0</v>
      </c>
      <c r="R591" s="746">
        <v>1</v>
      </c>
      <c r="S591" s="746">
        <v>1</v>
      </c>
      <c r="T591" s="746">
        <v>1</v>
      </c>
      <c r="U591" s="746"/>
      <c r="V591" s="746"/>
      <c r="W591" s="746" t="s">
        <v>8</v>
      </c>
    </row>
    <row r="592" spans="1:24" ht="50.25" hidden="1" customHeight="1" x14ac:dyDescent="0.25">
      <c r="B592" s="602">
        <v>320</v>
      </c>
      <c r="C592" s="738" t="s">
        <v>8228</v>
      </c>
      <c r="D592" s="738" t="s">
        <v>8136</v>
      </c>
      <c r="E592" s="602" t="s">
        <v>259</v>
      </c>
      <c r="F592" s="605" t="s">
        <v>1239</v>
      </c>
      <c r="G592" s="737" t="s">
        <v>1104</v>
      </c>
      <c r="H592" s="605"/>
      <c r="I592" s="746" t="s">
        <v>813</v>
      </c>
      <c r="J592" s="746" t="s">
        <v>2195</v>
      </c>
      <c r="K592" s="736" t="s">
        <v>8952</v>
      </c>
      <c r="L592" s="602"/>
      <c r="M592" s="746">
        <v>39</v>
      </c>
      <c r="N592" s="746">
        <v>4</v>
      </c>
      <c r="O592" s="746">
        <v>1</v>
      </c>
      <c r="P592" s="746"/>
      <c r="Q592" s="746">
        <v>0</v>
      </c>
      <c r="R592" s="746">
        <v>1</v>
      </c>
      <c r="S592" s="746">
        <v>1</v>
      </c>
      <c r="T592" s="746">
        <v>1</v>
      </c>
      <c r="U592" s="746">
        <v>1</v>
      </c>
      <c r="V592" s="746"/>
      <c r="W592" s="746" t="s">
        <v>662</v>
      </c>
    </row>
    <row r="593" spans="1:23" ht="50.25" hidden="1" customHeight="1" x14ac:dyDescent="0.25">
      <c r="B593" s="1304">
        <v>321</v>
      </c>
      <c r="C593" s="1306" t="s">
        <v>8228</v>
      </c>
      <c r="D593" s="1317" t="s">
        <v>8139</v>
      </c>
      <c r="E593" s="1304" t="s">
        <v>185</v>
      </c>
      <c r="F593" s="605" t="s">
        <v>289</v>
      </c>
      <c r="G593" s="737" t="s">
        <v>1104</v>
      </c>
      <c r="H593" s="71">
        <v>2.1750000000000002E-2</v>
      </c>
      <c r="I593" s="746" t="s">
        <v>813</v>
      </c>
      <c r="J593" s="746" t="s">
        <v>2193</v>
      </c>
      <c r="K593" s="736" t="s">
        <v>8952</v>
      </c>
      <c r="L593" s="1311" t="s">
        <v>8141</v>
      </c>
      <c r="M593" s="746">
        <v>12</v>
      </c>
      <c r="N593" s="746">
        <v>0</v>
      </c>
      <c r="O593" s="746">
        <v>1</v>
      </c>
      <c r="P593" s="746">
        <v>2</v>
      </c>
      <c r="Q593" s="746">
        <v>0</v>
      </c>
      <c r="R593" s="746">
        <v>1</v>
      </c>
      <c r="S593" s="746">
        <v>1</v>
      </c>
      <c r="T593" s="746">
        <v>1</v>
      </c>
      <c r="U593" s="746">
        <v>1</v>
      </c>
      <c r="V593" s="746"/>
      <c r="W593" s="746" t="s">
        <v>662</v>
      </c>
    </row>
    <row r="594" spans="1:23" ht="50.25" hidden="1" customHeight="1" x14ac:dyDescent="0.25">
      <c r="B594" s="1305"/>
      <c r="C594" s="1306"/>
      <c r="D594" s="1319"/>
      <c r="E594" s="1305"/>
      <c r="F594" s="697" t="s">
        <v>8140</v>
      </c>
      <c r="G594" s="710" t="s">
        <v>7644</v>
      </c>
      <c r="H594" s="71">
        <v>2.7776700000000001</v>
      </c>
      <c r="I594" s="746"/>
      <c r="J594" s="746"/>
      <c r="K594" s="736" t="s">
        <v>8952</v>
      </c>
      <c r="L594" s="1311"/>
      <c r="M594" s="746"/>
      <c r="N594" s="746"/>
      <c r="O594" s="746"/>
      <c r="P594" s="746"/>
      <c r="Q594" s="746"/>
      <c r="R594" s="746"/>
      <c r="S594" s="746"/>
      <c r="T594" s="746"/>
      <c r="U594" s="746"/>
      <c r="V594" s="746"/>
      <c r="W594" s="746"/>
    </row>
    <row r="595" spans="1:23" ht="50.25" hidden="1" customHeight="1" x14ac:dyDescent="0.25">
      <c r="B595" s="1304">
        <v>322</v>
      </c>
      <c r="C595" s="1306" t="s">
        <v>8228</v>
      </c>
      <c r="D595" s="1317" t="s">
        <v>8142</v>
      </c>
      <c r="E595" s="1304" t="s">
        <v>205</v>
      </c>
      <c r="F595" s="605" t="s">
        <v>1229</v>
      </c>
      <c r="G595" s="710" t="s">
        <v>1104</v>
      </c>
      <c r="H595" s="605"/>
      <c r="I595" s="746" t="s">
        <v>813</v>
      </c>
      <c r="J595" s="746" t="s">
        <v>1718</v>
      </c>
      <c r="K595" s="1314" t="s">
        <v>8952</v>
      </c>
      <c r="L595" s="1311" t="s">
        <v>8143</v>
      </c>
      <c r="M595" s="746">
        <v>12</v>
      </c>
      <c r="N595" s="746">
        <v>4</v>
      </c>
      <c r="O595" s="746">
        <v>2</v>
      </c>
      <c r="P595" s="746"/>
      <c r="Q595" s="746">
        <v>1</v>
      </c>
      <c r="R595" s="746">
        <v>1</v>
      </c>
      <c r="S595" s="746">
        <v>1</v>
      </c>
      <c r="T595" s="746">
        <v>1</v>
      </c>
      <c r="U595" s="746">
        <v>1</v>
      </c>
      <c r="V595" s="746"/>
      <c r="W595" s="746" t="s">
        <v>662</v>
      </c>
    </row>
    <row r="596" spans="1:23" ht="50.25" hidden="1" customHeight="1" x14ac:dyDescent="0.25">
      <c r="B596" s="1305"/>
      <c r="C596" s="1306"/>
      <c r="D596" s="1319"/>
      <c r="E596" s="1305"/>
      <c r="F596" s="706" t="s">
        <v>8144</v>
      </c>
      <c r="G596" s="711" t="s">
        <v>7644</v>
      </c>
      <c r="H596" s="605">
        <v>2.0550000000000002</v>
      </c>
      <c r="I596" s="746"/>
      <c r="J596" s="746"/>
      <c r="K596" s="1314"/>
      <c r="L596" s="1311"/>
      <c r="M596" s="746"/>
      <c r="N596" s="746"/>
      <c r="O596" s="746"/>
      <c r="P596" s="746"/>
      <c r="Q596" s="746"/>
      <c r="R596" s="746"/>
      <c r="S596" s="746"/>
      <c r="T596" s="746"/>
      <c r="U596" s="746"/>
      <c r="V596" s="746"/>
      <c r="W596" s="746"/>
    </row>
    <row r="597" spans="1:23" ht="50.25" hidden="1" customHeight="1" x14ac:dyDescent="0.25">
      <c r="B597" s="1304">
        <v>323</v>
      </c>
      <c r="C597" s="1306" t="s">
        <v>2759</v>
      </c>
      <c r="D597" s="1317" t="s">
        <v>8221</v>
      </c>
      <c r="E597" s="1304" t="s">
        <v>8218</v>
      </c>
      <c r="F597" s="706"/>
      <c r="G597" s="711" t="s">
        <v>1104</v>
      </c>
      <c r="H597" s="605"/>
      <c r="I597" s="1356" t="s">
        <v>813</v>
      </c>
      <c r="J597" s="746"/>
      <c r="K597" s="1314" t="s">
        <v>8952</v>
      </c>
      <c r="L597" s="1311" t="s">
        <v>8220</v>
      </c>
      <c r="M597" s="746"/>
      <c r="N597" s="746"/>
      <c r="O597" s="746"/>
      <c r="P597" s="746"/>
      <c r="Q597" s="746"/>
      <c r="R597" s="746"/>
      <c r="S597" s="746"/>
      <c r="T597" s="746"/>
      <c r="U597" s="746"/>
      <c r="V597" s="746"/>
      <c r="W597" s="746"/>
    </row>
    <row r="598" spans="1:23" ht="50.25" hidden="1" customHeight="1" x14ac:dyDescent="0.25">
      <c r="B598" s="1305"/>
      <c r="C598" s="1306"/>
      <c r="D598" s="1319"/>
      <c r="E598" s="1305"/>
      <c r="F598" s="697" t="s">
        <v>8219</v>
      </c>
      <c r="G598" s="711" t="s">
        <v>7644</v>
      </c>
      <c r="H598" s="605">
        <v>22.144500000000001</v>
      </c>
      <c r="I598" s="1357"/>
      <c r="J598" s="746"/>
      <c r="K598" s="1314"/>
      <c r="L598" s="1311"/>
      <c r="M598" s="746"/>
      <c r="N598" s="746"/>
      <c r="O598" s="746"/>
      <c r="P598" s="746"/>
      <c r="Q598" s="746"/>
      <c r="R598" s="746"/>
      <c r="S598" s="746"/>
      <c r="T598" s="746"/>
      <c r="U598" s="746"/>
      <c r="V598" s="746"/>
      <c r="W598" s="746"/>
    </row>
    <row r="599" spans="1:23" ht="50.25" hidden="1" customHeight="1" x14ac:dyDescent="0.25">
      <c r="B599" s="1304">
        <v>324</v>
      </c>
      <c r="C599" s="1306" t="s">
        <v>2759</v>
      </c>
      <c r="D599" s="1317" t="s">
        <v>8145</v>
      </c>
      <c r="E599" s="1304" t="s">
        <v>194</v>
      </c>
      <c r="F599" s="605" t="s">
        <v>289</v>
      </c>
      <c r="G599" s="711" t="s">
        <v>1104</v>
      </c>
      <c r="H599" s="71">
        <v>2.1749999999999999E-2</v>
      </c>
      <c r="I599" s="746" t="s">
        <v>813</v>
      </c>
      <c r="J599" s="737" t="s">
        <v>2194</v>
      </c>
      <c r="K599" s="1355" t="s">
        <v>8952</v>
      </c>
      <c r="L599" s="1311" t="s">
        <v>8147</v>
      </c>
      <c r="M599" s="746">
        <v>12</v>
      </c>
      <c r="N599" s="746">
        <v>0</v>
      </c>
      <c r="O599" s="746">
        <v>0</v>
      </c>
      <c r="P599" s="746"/>
      <c r="Q599" s="746"/>
      <c r="R599" s="746">
        <v>1</v>
      </c>
      <c r="S599" s="746">
        <v>1</v>
      </c>
      <c r="T599" s="746">
        <v>1</v>
      </c>
      <c r="U599" s="746">
        <v>1</v>
      </c>
      <c r="V599" s="746"/>
      <c r="W599" s="746" t="s">
        <v>662</v>
      </c>
    </row>
    <row r="600" spans="1:23" ht="50.25" hidden="1" customHeight="1" x14ac:dyDescent="0.25">
      <c r="B600" s="1305"/>
      <c r="C600" s="1306"/>
      <c r="D600" s="1319"/>
      <c r="E600" s="1305"/>
      <c r="F600" s="697" t="s">
        <v>8146</v>
      </c>
      <c r="G600" s="711" t="s">
        <v>7644</v>
      </c>
      <c r="H600" s="605">
        <v>0.45250000000000001</v>
      </c>
      <c r="I600" s="698" t="s">
        <v>7644</v>
      </c>
      <c r="J600" s="737"/>
      <c r="K600" s="1355"/>
      <c r="L600" s="1311"/>
      <c r="M600" s="746"/>
      <c r="N600" s="746"/>
      <c r="O600" s="746"/>
      <c r="P600" s="746"/>
      <c r="Q600" s="746"/>
      <c r="R600" s="746"/>
      <c r="S600" s="746"/>
      <c r="T600" s="746"/>
      <c r="U600" s="746"/>
      <c r="V600" s="746"/>
      <c r="W600" s="746"/>
    </row>
    <row r="601" spans="1:23" ht="50.25" hidden="1" customHeight="1" x14ac:dyDescent="0.25">
      <c r="B601" s="602">
        <v>325</v>
      </c>
      <c r="C601" s="738" t="s">
        <v>2759</v>
      </c>
      <c r="D601" s="738" t="s">
        <v>8654</v>
      </c>
      <c r="E601" s="746" t="s">
        <v>103</v>
      </c>
      <c r="F601" s="605" t="s">
        <v>813</v>
      </c>
      <c r="G601" s="643" t="s">
        <v>1105</v>
      </c>
      <c r="H601" s="605"/>
      <c r="I601" s="746" t="s">
        <v>813</v>
      </c>
      <c r="J601" s="746">
        <v>0</v>
      </c>
      <c r="K601" s="736" t="s">
        <v>8952</v>
      </c>
      <c r="L601" s="746"/>
      <c r="M601" s="746">
        <v>17</v>
      </c>
      <c r="N601" s="746">
        <v>3</v>
      </c>
      <c r="O601" s="746">
        <v>1</v>
      </c>
      <c r="P601" s="746"/>
      <c r="Q601" s="746">
        <v>0</v>
      </c>
      <c r="R601" s="746">
        <v>1</v>
      </c>
      <c r="S601" s="746">
        <v>1</v>
      </c>
      <c r="T601" s="746">
        <v>1</v>
      </c>
      <c r="U601" s="746">
        <v>1</v>
      </c>
      <c r="V601" s="746"/>
      <c r="W601" s="746" t="s">
        <v>662</v>
      </c>
    </row>
    <row r="602" spans="1:23" ht="50.25" hidden="1" customHeight="1" x14ac:dyDescent="0.25">
      <c r="A602" s="556" t="s">
        <v>2262</v>
      </c>
      <c r="B602" s="1304">
        <v>326</v>
      </c>
      <c r="C602" s="1306" t="s">
        <v>8364</v>
      </c>
      <c r="D602" s="1317" t="s">
        <v>8655</v>
      </c>
      <c r="E602" s="1162" t="s">
        <v>653</v>
      </c>
      <c r="F602" s="605"/>
      <c r="G602" s="746" t="s">
        <v>1105</v>
      </c>
      <c r="H602" s="605"/>
      <c r="I602" s="746"/>
      <c r="J602" s="1309" t="s">
        <v>214</v>
      </c>
      <c r="K602" s="736" t="s">
        <v>8952</v>
      </c>
      <c r="L602" s="1311" t="s">
        <v>8148</v>
      </c>
      <c r="M602" s="746"/>
      <c r="N602" s="746"/>
      <c r="O602" s="746"/>
      <c r="P602" s="746"/>
      <c r="Q602" s="746"/>
      <c r="R602" s="746"/>
      <c r="S602" s="746"/>
      <c r="T602" s="746"/>
      <c r="U602" s="746"/>
      <c r="V602" s="746"/>
      <c r="W602" s="746"/>
    </row>
    <row r="603" spans="1:23" ht="50.25" hidden="1" customHeight="1" x14ac:dyDescent="0.25">
      <c r="A603" s="556"/>
      <c r="B603" s="1305"/>
      <c r="C603" s="1306"/>
      <c r="D603" s="1319"/>
      <c r="E603" s="1163"/>
      <c r="F603" s="638" t="s">
        <v>6480</v>
      </c>
      <c r="G603" s="654" t="s">
        <v>7646</v>
      </c>
      <c r="H603" s="605"/>
      <c r="I603" s="746"/>
      <c r="J603" s="1310"/>
      <c r="K603" s="746"/>
      <c r="L603" s="1311"/>
      <c r="M603" s="746"/>
      <c r="N603" s="746"/>
      <c r="O603" s="746"/>
      <c r="P603" s="746"/>
      <c r="Q603" s="746"/>
      <c r="R603" s="746"/>
      <c r="S603" s="746"/>
      <c r="T603" s="746"/>
      <c r="U603" s="746"/>
      <c r="V603" s="746"/>
      <c r="W603" s="746"/>
    </row>
    <row r="604" spans="1:23" ht="50.25" hidden="1" customHeight="1" x14ac:dyDescent="0.25">
      <c r="B604" s="602">
        <v>327</v>
      </c>
      <c r="C604" s="738" t="s">
        <v>8364</v>
      </c>
      <c r="D604" s="619" t="s">
        <v>8656</v>
      </c>
      <c r="E604" s="747" t="s">
        <v>1750</v>
      </c>
      <c r="F604" s="605"/>
      <c r="G604" s="746" t="s">
        <v>1105</v>
      </c>
      <c r="H604" s="605"/>
      <c r="I604" s="746"/>
      <c r="J604" s="746" t="s">
        <v>214</v>
      </c>
      <c r="K604" s="736" t="s">
        <v>8952</v>
      </c>
      <c r="L604" s="747"/>
      <c r="M604" s="746"/>
      <c r="N604" s="746"/>
      <c r="O604" s="746"/>
      <c r="P604" s="746"/>
      <c r="Q604" s="746"/>
      <c r="R604" s="746"/>
      <c r="S604" s="746"/>
      <c r="T604" s="746"/>
      <c r="U604" s="746"/>
      <c r="V604" s="746"/>
      <c r="W604" s="746"/>
    </row>
    <row r="605" spans="1:23" ht="50.25" hidden="1" customHeight="1" x14ac:dyDescent="0.25">
      <c r="B605" s="602">
        <v>328</v>
      </c>
      <c r="C605" s="738" t="s">
        <v>8373</v>
      </c>
      <c r="D605" s="738" t="s">
        <v>8854</v>
      </c>
      <c r="E605" s="698" t="s">
        <v>8149</v>
      </c>
      <c r="F605" s="605"/>
      <c r="G605" s="746" t="s">
        <v>1105</v>
      </c>
      <c r="H605" s="605"/>
      <c r="I605" s="746"/>
      <c r="J605" s="746" t="s">
        <v>1748</v>
      </c>
      <c r="K605" s="736" t="s">
        <v>8952</v>
      </c>
      <c r="L605" s="746"/>
      <c r="M605" s="746"/>
      <c r="N605" s="746"/>
      <c r="O605" s="746"/>
      <c r="P605" s="746"/>
      <c r="Q605" s="746"/>
      <c r="R605" s="746"/>
      <c r="S605" s="746"/>
      <c r="T605" s="746"/>
      <c r="U605" s="746"/>
      <c r="V605" s="746"/>
      <c r="W605" s="746"/>
    </row>
    <row r="606" spans="1:23" ht="50.25" hidden="1" customHeight="1" x14ac:dyDescent="0.25">
      <c r="A606" s="597">
        <v>250</v>
      </c>
      <c r="B606" s="602">
        <v>329</v>
      </c>
      <c r="C606" s="738" t="s">
        <v>2759</v>
      </c>
      <c r="D606" s="620" t="s">
        <v>1758</v>
      </c>
      <c r="E606" s="747" t="s">
        <v>1759</v>
      </c>
      <c r="F606" s="605"/>
      <c r="G606" s="621" t="s">
        <v>1104</v>
      </c>
      <c r="H606" s="605"/>
      <c r="I606" s="746" t="s">
        <v>813</v>
      </c>
      <c r="J606" s="621">
        <v>6</v>
      </c>
      <c r="K606" s="621" t="s">
        <v>8952</v>
      </c>
      <c r="L606" s="747"/>
      <c r="M606" s="746"/>
      <c r="N606" s="746"/>
      <c r="O606" s="746"/>
      <c r="P606" s="746"/>
      <c r="Q606" s="746"/>
      <c r="R606" s="746"/>
      <c r="S606" s="746"/>
      <c r="T606" s="746"/>
      <c r="U606" s="746"/>
      <c r="V606" s="746"/>
      <c r="W606" s="746"/>
    </row>
    <row r="607" spans="1:23" ht="50.25" hidden="1" customHeight="1" x14ac:dyDescent="0.25">
      <c r="B607" s="602">
        <v>330</v>
      </c>
      <c r="C607" s="738" t="s">
        <v>2759</v>
      </c>
      <c r="D607" s="620" t="s">
        <v>8150</v>
      </c>
      <c r="E607" s="747" t="s">
        <v>1761</v>
      </c>
      <c r="F607" s="605"/>
      <c r="G607" s="621" t="s">
        <v>1104</v>
      </c>
      <c r="H607" s="605"/>
      <c r="I607" s="746" t="s">
        <v>813</v>
      </c>
      <c r="J607" s="621">
        <v>6</v>
      </c>
      <c r="K607" s="621" t="s">
        <v>8952</v>
      </c>
      <c r="L607" s="747"/>
      <c r="M607" s="746"/>
      <c r="N607" s="746"/>
      <c r="O607" s="746"/>
      <c r="P607" s="746"/>
      <c r="Q607" s="746"/>
      <c r="R607" s="746"/>
      <c r="S607" s="746"/>
      <c r="T607" s="746"/>
      <c r="U607" s="746"/>
      <c r="V607" s="746"/>
      <c r="W607" s="746"/>
    </row>
    <row r="608" spans="1:23" ht="50.25" hidden="1" customHeight="1" x14ac:dyDescent="0.25">
      <c r="B608" s="1304">
        <v>331</v>
      </c>
      <c r="C608" s="1306" t="s">
        <v>2759</v>
      </c>
      <c r="D608" s="1317" t="s">
        <v>8154</v>
      </c>
      <c r="E608" s="1331" t="s">
        <v>1914</v>
      </c>
      <c r="F608" s="605" t="s">
        <v>8155</v>
      </c>
      <c r="G608" s="621" t="s">
        <v>1104</v>
      </c>
      <c r="H608" s="71">
        <v>2.1750000000000002E-2</v>
      </c>
      <c r="I608" s="746" t="s">
        <v>813</v>
      </c>
      <c r="J608" s="1309">
        <v>4</v>
      </c>
      <c r="K608" s="736" t="s">
        <v>8952</v>
      </c>
      <c r="L608" s="1311" t="s">
        <v>8151</v>
      </c>
      <c r="M608" s="746"/>
      <c r="N608" s="746"/>
      <c r="O608" s="746"/>
      <c r="P608" s="746"/>
      <c r="Q608" s="746"/>
      <c r="R608" s="746"/>
      <c r="S608" s="746"/>
      <c r="T608" s="746"/>
      <c r="U608" s="746"/>
      <c r="V608" s="746"/>
      <c r="W608" s="746"/>
    </row>
    <row r="609" spans="2:23" ht="50.25" hidden="1" customHeight="1" x14ac:dyDescent="0.25">
      <c r="B609" s="1316"/>
      <c r="C609" s="1306"/>
      <c r="D609" s="1318"/>
      <c r="E609" s="1346"/>
      <c r="F609" s="697" t="s">
        <v>8152</v>
      </c>
      <c r="G609" s="621" t="s">
        <v>7644</v>
      </c>
      <c r="H609" s="71"/>
      <c r="I609" s="746"/>
      <c r="J609" s="1320"/>
      <c r="K609" s="746"/>
      <c r="L609" s="1311"/>
      <c r="M609" s="746"/>
      <c r="N609" s="746"/>
      <c r="O609" s="746"/>
      <c r="P609" s="746"/>
      <c r="Q609" s="746"/>
      <c r="R609" s="746"/>
      <c r="S609" s="746"/>
      <c r="T609" s="746"/>
      <c r="U609" s="746"/>
      <c r="V609" s="746"/>
      <c r="W609" s="746"/>
    </row>
    <row r="610" spans="2:23" ht="50.25" hidden="1" customHeight="1" x14ac:dyDescent="0.25">
      <c r="B610" s="1316"/>
      <c r="C610" s="1306"/>
      <c r="D610" s="1318"/>
      <c r="E610" s="1346"/>
      <c r="F610" s="699" t="s">
        <v>8153</v>
      </c>
      <c r="G610" s="654" t="s">
        <v>7646</v>
      </c>
      <c r="H610" s="605"/>
      <c r="I610" s="746"/>
      <c r="J610" s="1310"/>
      <c r="K610" s="746"/>
      <c r="L610" s="1311"/>
      <c r="M610" s="746"/>
      <c r="N610" s="746"/>
      <c r="O610" s="746"/>
      <c r="P610" s="746"/>
      <c r="Q610" s="746"/>
      <c r="R610" s="746"/>
      <c r="S610" s="746"/>
      <c r="T610" s="746"/>
      <c r="U610" s="746"/>
      <c r="V610" s="746"/>
      <c r="W610" s="746"/>
    </row>
    <row r="611" spans="2:23" ht="50.25" hidden="1" customHeight="1" x14ac:dyDescent="0.25">
      <c r="B611" s="602">
        <v>332</v>
      </c>
      <c r="C611" s="738" t="s">
        <v>2759</v>
      </c>
      <c r="D611" s="620" t="s">
        <v>1754</v>
      </c>
      <c r="E611" s="747" t="s">
        <v>1755</v>
      </c>
      <c r="F611" s="605"/>
      <c r="G611" s="621" t="s">
        <v>1104</v>
      </c>
      <c r="H611" s="605"/>
      <c r="I611" s="746"/>
      <c r="J611" s="621">
        <v>4</v>
      </c>
      <c r="K611" s="621" t="s">
        <v>8952</v>
      </c>
      <c r="L611" s="747"/>
      <c r="M611" s="746"/>
      <c r="N611" s="746"/>
      <c r="O611" s="746"/>
      <c r="P611" s="746"/>
      <c r="Q611" s="746"/>
      <c r="R611" s="746"/>
      <c r="S611" s="746"/>
      <c r="T611" s="746"/>
      <c r="U611" s="746"/>
      <c r="V611" s="746"/>
      <c r="W611" s="746"/>
    </row>
    <row r="612" spans="2:23" ht="50.25" hidden="1" customHeight="1" x14ac:dyDescent="0.25">
      <c r="B612" s="602">
        <v>333</v>
      </c>
      <c r="C612" s="738" t="s">
        <v>2759</v>
      </c>
      <c r="D612" s="738" t="s">
        <v>8657</v>
      </c>
      <c r="E612" s="746" t="s">
        <v>22</v>
      </c>
      <c r="F612" s="605" t="s">
        <v>672</v>
      </c>
      <c r="G612" s="621" t="s">
        <v>1104</v>
      </c>
      <c r="H612" s="605"/>
      <c r="I612" s="746"/>
      <c r="J612" s="746">
        <v>4</v>
      </c>
      <c r="K612" s="736" t="s">
        <v>8952</v>
      </c>
      <c r="L612" s="746"/>
      <c r="M612" s="746"/>
      <c r="N612" s="746"/>
      <c r="O612" s="746">
        <v>0</v>
      </c>
      <c r="P612" s="746"/>
      <c r="Q612" s="746"/>
      <c r="R612" s="746">
        <v>1</v>
      </c>
      <c r="S612" s="746">
        <v>1</v>
      </c>
      <c r="T612" s="746">
        <v>1</v>
      </c>
      <c r="U612" s="746">
        <v>1</v>
      </c>
      <c r="V612" s="746"/>
      <c r="W612" s="746" t="s">
        <v>663</v>
      </c>
    </row>
    <row r="613" spans="2:23" ht="50.25" hidden="1" customHeight="1" x14ac:dyDescent="0.25">
      <c r="B613" s="602">
        <v>334</v>
      </c>
      <c r="C613" s="738" t="s">
        <v>2759</v>
      </c>
      <c r="D613" s="620" t="s">
        <v>8658</v>
      </c>
      <c r="E613" s="747" t="s">
        <v>1757</v>
      </c>
      <c r="F613" s="605"/>
      <c r="G613" s="621" t="s">
        <v>1104</v>
      </c>
      <c r="H613" s="605"/>
      <c r="I613" s="746" t="s">
        <v>813</v>
      </c>
      <c r="J613" s="621">
        <v>4</v>
      </c>
      <c r="K613" s="621" t="s">
        <v>8952</v>
      </c>
      <c r="L613" s="747"/>
      <c r="M613" s="746"/>
      <c r="N613" s="746"/>
      <c r="O613" s="746"/>
      <c r="P613" s="746"/>
      <c r="Q613" s="746"/>
      <c r="R613" s="746"/>
      <c r="S613" s="746"/>
      <c r="T613" s="746"/>
      <c r="U613" s="746"/>
      <c r="V613" s="746"/>
      <c r="W613" s="746"/>
    </row>
    <row r="614" spans="2:23" ht="50.25" hidden="1" customHeight="1" x14ac:dyDescent="0.25">
      <c r="B614" s="1304">
        <v>335</v>
      </c>
      <c r="C614" s="1306" t="s">
        <v>2759</v>
      </c>
      <c r="D614" s="1358" t="s">
        <v>1762</v>
      </c>
      <c r="E614" s="1360" t="s">
        <v>1763</v>
      </c>
      <c r="F614" s="605" t="s">
        <v>1762</v>
      </c>
      <c r="G614" s="621" t="s">
        <v>1104</v>
      </c>
      <c r="H614" s="71">
        <v>76.354110000000006</v>
      </c>
      <c r="I614" s="746" t="s">
        <v>813</v>
      </c>
      <c r="J614" s="1362">
        <v>6</v>
      </c>
      <c r="K614" s="621" t="s">
        <v>8952</v>
      </c>
      <c r="L614" s="1311" t="s">
        <v>8156</v>
      </c>
      <c r="M614" s="746"/>
      <c r="N614" s="746"/>
      <c r="O614" s="746"/>
      <c r="P614" s="746"/>
      <c r="Q614" s="746"/>
      <c r="R614" s="746"/>
      <c r="S614" s="746"/>
      <c r="T614" s="746"/>
      <c r="U614" s="746"/>
      <c r="V614" s="746"/>
      <c r="W614" s="746"/>
    </row>
    <row r="615" spans="2:23" ht="50.25" hidden="1" customHeight="1" x14ac:dyDescent="0.25">
      <c r="B615" s="1305"/>
      <c r="C615" s="1306"/>
      <c r="D615" s="1359"/>
      <c r="E615" s="1361"/>
      <c r="F615" s="638" t="s">
        <v>2547</v>
      </c>
      <c r="G615" s="621" t="s">
        <v>7644</v>
      </c>
      <c r="H615" s="605">
        <v>0.28999999999999998</v>
      </c>
      <c r="I615" s="746"/>
      <c r="J615" s="1363"/>
      <c r="K615" s="621"/>
      <c r="L615" s="1311"/>
      <c r="M615" s="746"/>
      <c r="N615" s="746"/>
      <c r="O615" s="746"/>
      <c r="P615" s="746"/>
      <c r="Q615" s="746"/>
      <c r="R615" s="746"/>
      <c r="S615" s="746"/>
      <c r="T615" s="746"/>
      <c r="U615" s="746"/>
      <c r="V615" s="746"/>
      <c r="W615" s="746"/>
    </row>
    <row r="616" spans="2:23" ht="50.25" hidden="1" customHeight="1" x14ac:dyDescent="0.25">
      <c r="B616" s="1304">
        <v>336</v>
      </c>
      <c r="C616" s="1306" t="s">
        <v>2759</v>
      </c>
      <c r="D616" s="1358" t="s">
        <v>1764</v>
      </c>
      <c r="E616" s="1360" t="s">
        <v>1765</v>
      </c>
      <c r="F616" s="605" t="s">
        <v>1764</v>
      </c>
      <c r="G616" s="621" t="s">
        <v>1104</v>
      </c>
      <c r="H616" s="71">
        <v>7.2500000000000004E-3</v>
      </c>
      <c r="I616" s="746" t="s">
        <v>813</v>
      </c>
      <c r="J616" s="1362">
        <v>6</v>
      </c>
      <c r="K616" s="621" t="s">
        <v>8952</v>
      </c>
      <c r="L616" s="1311" t="s">
        <v>8157</v>
      </c>
      <c r="M616" s="746"/>
      <c r="N616" s="746"/>
      <c r="O616" s="746"/>
      <c r="P616" s="746"/>
      <c r="Q616" s="746"/>
      <c r="R616" s="746"/>
      <c r="S616" s="746"/>
      <c r="T616" s="746"/>
      <c r="U616" s="746"/>
      <c r="V616" s="746"/>
      <c r="W616" s="746"/>
    </row>
    <row r="617" spans="2:23" ht="50.25" hidden="1" customHeight="1" x14ac:dyDescent="0.25">
      <c r="B617" s="1305"/>
      <c r="C617" s="1306"/>
      <c r="D617" s="1359"/>
      <c r="E617" s="1361"/>
      <c r="F617" s="638" t="s">
        <v>2550</v>
      </c>
      <c r="G617" s="621" t="s">
        <v>7644</v>
      </c>
      <c r="H617" s="605">
        <v>4.97</v>
      </c>
      <c r="I617" s="746"/>
      <c r="J617" s="1363"/>
      <c r="K617" s="621"/>
      <c r="L617" s="1311"/>
      <c r="M617" s="746"/>
      <c r="N617" s="746"/>
      <c r="O617" s="746"/>
      <c r="P617" s="746"/>
      <c r="Q617" s="746"/>
      <c r="R617" s="746"/>
      <c r="S617" s="746"/>
      <c r="T617" s="746"/>
      <c r="U617" s="746"/>
      <c r="V617" s="746"/>
      <c r="W617" s="746"/>
    </row>
    <row r="618" spans="2:23" ht="50.25" hidden="1" customHeight="1" x14ac:dyDescent="0.25">
      <c r="B618" s="602">
        <v>337</v>
      </c>
      <c r="C618" s="738" t="s">
        <v>2759</v>
      </c>
      <c r="D618" s="738" t="s">
        <v>8269</v>
      </c>
      <c r="E618" s="746" t="s">
        <v>1769</v>
      </c>
      <c r="F618" s="605" t="s">
        <v>2273</v>
      </c>
      <c r="G618" s="621" t="s">
        <v>1105</v>
      </c>
      <c r="H618" s="605"/>
      <c r="I618" s="746" t="s">
        <v>813</v>
      </c>
      <c r="J618" s="746">
        <v>4</v>
      </c>
      <c r="K618" s="736" t="s">
        <v>8952</v>
      </c>
      <c r="L618" s="746"/>
      <c r="M618" s="746">
        <v>10.8</v>
      </c>
      <c r="N618" s="746"/>
      <c r="O618" s="746"/>
      <c r="P618" s="746"/>
      <c r="Q618" s="746"/>
      <c r="R618" s="746"/>
      <c r="S618" s="746"/>
      <c r="T618" s="746"/>
      <c r="U618" s="746"/>
      <c r="V618" s="746"/>
      <c r="W618" s="746"/>
    </row>
    <row r="619" spans="2:23" ht="50.25" hidden="1" customHeight="1" x14ac:dyDescent="0.25">
      <c r="B619" s="602">
        <v>338</v>
      </c>
      <c r="C619" s="738" t="s">
        <v>2759</v>
      </c>
      <c r="D619" s="752" t="s">
        <v>8158</v>
      </c>
      <c r="E619" s="598" t="s">
        <v>1770</v>
      </c>
      <c r="F619" s="605" t="s">
        <v>2709</v>
      </c>
      <c r="G619" s="621" t="s">
        <v>1105</v>
      </c>
      <c r="H619" s="605"/>
      <c r="I619" s="746" t="s">
        <v>813</v>
      </c>
      <c r="J619" s="621">
        <v>6</v>
      </c>
      <c r="K619" s="621" t="s">
        <v>8952</v>
      </c>
      <c r="L619" s="739" t="s">
        <v>8159</v>
      </c>
      <c r="M619" s="746">
        <v>14.4</v>
      </c>
      <c r="N619" s="746"/>
      <c r="O619" s="746"/>
      <c r="P619" s="746"/>
      <c r="Q619" s="746"/>
      <c r="R619" s="746"/>
      <c r="S619" s="746"/>
      <c r="T619" s="746"/>
      <c r="U619" s="746"/>
      <c r="V619" s="746"/>
      <c r="W619" s="746"/>
    </row>
    <row r="620" spans="2:23" ht="50.25" hidden="1" customHeight="1" x14ac:dyDescent="0.25">
      <c r="B620" s="602">
        <v>339</v>
      </c>
      <c r="C620" s="738" t="s">
        <v>2759</v>
      </c>
      <c r="D620" s="738" t="s">
        <v>1771</v>
      </c>
      <c r="E620" s="746" t="s">
        <v>1772</v>
      </c>
      <c r="F620" s="605" t="s">
        <v>2272</v>
      </c>
      <c r="G620" s="746" t="s">
        <v>1105</v>
      </c>
      <c r="H620" s="605"/>
      <c r="I620" s="746" t="s">
        <v>813</v>
      </c>
      <c r="J620" s="746">
        <v>4</v>
      </c>
      <c r="K620" s="736" t="s">
        <v>8952</v>
      </c>
      <c r="L620" s="746"/>
      <c r="M620" s="746">
        <v>10.8</v>
      </c>
      <c r="N620" s="746"/>
      <c r="O620" s="746"/>
      <c r="P620" s="746"/>
      <c r="Q620" s="746"/>
      <c r="R620" s="746"/>
      <c r="S620" s="746"/>
      <c r="T620" s="746"/>
      <c r="U620" s="746"/>
      <c r="V620" s="746"/>
      <c r="W620" s="746"/>
    </row>
    <row r="621" spans="2:23" ht="50.25" hidden="1" customHeight="1" x14ac:dyDescent="0.25">
      <c r="B621" s="602">
        <v>340</v>
      </c>
      <c r="C621" s="738" t="s">
        <v>2759</v>
      </c>
      <c r="D621" s="738" t="s">
        <v>1773</v>
      </c>
      <c r="E621" s="622" t="s">
        <v>1774</v>
      </c>
      <c r="F621" s="605" t="s">
        <v>2271</v>
      </c>
      <c r="G621" s="621" t="s">
        <v>1105</v>
      </c>
      <c r="H621" s="605"/>
      <c r="I621" s="746" t="s">
        <v>813</v>
      </c>
      <c r="J621" s="621">
        <v>6</v>
      </c>
      <c r="K621" s="621" t="s">
        <v>8952</v>
      </c>
      <c r="L621" s="622"/>
      <c r="M621" s="746">
        <v>14.4</v>
      </c>
      <c r="N621" s="746"/>
      <c r="O621" s="746"/>
      <c r="P621" s="746"/>
      <c r="Q621" s="746"/>
      <c r="R621" s="746"/>
      <c r="S621" s="746"/>
      <c r="T621" s="746"/>
      <c r="U621" s="746"/>
      <c r="V621" s="746"/>
      <c r="W621" s="746"/>
    </row>
    <row r="622" spans="2:23" ht="50.25" hidden="1" customHeight="1" x14ac:dyDescent="0.25">
      <c r="B622" s="1304">
        <v>341</v>
      </c>
      <c r="C622" s="1306" t="s">
        <v>2759</v>
      </c>
      <c r="D622" s="1317" t="s">
        <v>8659</v>
      </c>
      <c r="E622" s="1364" t="s">
        <v>1776</v>
      </c>
      <c r="F622" s="699" t="s">
        <v>8160</v>
      </c>
      <c r="G622" s="621" t="s">
        <v>1104</v>
      </c>
      <c r="H622" s="605"/>
      <c r="I622" s="746"/>
      <c r="J622" s="1362">
        <v>6</v>
      </c>
      <c r="K622" s="621" t="s">
        <v>8952</v>
      </c>
      <c r="L622" s="1311" t="s">
        <v>4334</v>
      </c>
      <c r="M622" s="746"/>
      <c r="N622" s="746"/>
      <c r="O622" s="746"/>
      <c r="P622" s="746"/>
      <c r="Q622" s="746"/>
      <c r="R622" s="746"/>
      <c r="S622" s="746"/>
      <c r="T622" s="746"/>
      <c r="U622" s="746"/>
      <c r="V622" s="746"/>
      <c r="W622" s="746"/>
    </row>
    <row r="623" spans="2:23" ht="50.25" hidden="1" customHeight="1" x14ac:dyDescent="0.25">
      <c r="B623" s="1316"/>
      <c r="C623" s="1306"/>
      <c r="D623" s="1318"/>
      <c r="E623" s="1365"/>
      <c r="F623" s="663" t="s">
        <v>6497</v>
      </c>
      <c r="G623" s="621" t="s">
        <v>3400</v>
      </c>
      <c r="H623" s="605">
        <v>1.0133300000000001</v>
      </c>
      <c r="I623" s="746"/>
      <c r="J623" s="1367"/>
      <c r="K623" s="621"/>
      <c r="L623" s="1311"/>
      <c r="M623" s="746"/>
      <c r="N623" s="746"/>
      <c r="O623" s="746"/>
      <c r="P623" s="746"/>
      <c r="Q623" s="746"/>
      <c r="R623" s="746"/>
      <c r="S623" s="746"/>
      <c r="T623" s="746"/>
      <c r="U623" s="746"/>
      <c r="V623" s="746"/>
      <c r="W623" s="746"/>
    </row>
    <row r="624" spans="2:23" ht="50.25" hidden="1" customHeight="1" x14ac:dyDescent="0.25">
      <c r="B624" s="1305"/>
      <c r="C624" s="1306"/>
      <c r="D624" s="1319"/>
      <c r="E624" s="1366"/>
      <c r="F624" s="638" t="s">
        <v>6455</v>
      </c>
      <c r="G624" s="654" t="s">
        <v>7646</v>
      </c>
      <c r="H624" s="605">
        <v>0.78</v>
      </c>
      <c r="I624" s="746"/>
      <c r="J624" s="1363"/>
      <c r="K624" s="621"/>
      <c r="L624" s="1311"/>
      <c r="M624" s="746"/>
      <c r="N624" s="746"/>
      <c r="O624" s="746"/>
      <c r="P624" s="746"/>
      <c r="Q624" s="746"/>
      <c r="R624" s="746"/>
      <c r="S624" s="746"/>
      <c r="T624" s="746"/>
      <c r="U624" s="746"/>
      <c r="V624" s="746"/>
      <c r="W624" s="746"/>
    </row>
    <row r="625" spans="2:23" ht="50.25" hidden="1" customHeight="1" x14ac:dyDescent="0.25">
      <c r="B625" s="602">
        <v>342</v>
      </c>
      <c r="C625" s="738" t="s">
        <v>2759</v>
      </c>
      <c r="D625" s="738" t="s">
        <v>8660</v>
      </c>
      <c r="E625" s="746" t="s">
        <v>1778</v>
      </c>
      <c r="F625" s="605"/>
      <c r="G625" s="708" t="s">
        <v>1104</v>
      </c>
      <c r="H625" s="605"/>
      <c r="I625" s="746"/>
      <c r="J625" s="746">
        <v>4</v>
      </c>
      <c r="K625" s="736" t="s">
        <v>8952</v>
      </c>
      <c r="L625" s="746"/>
      <c r="M625" s="746"/>
      <c r="N625" s="746"/>
      <c r="O625" s="746"/>
      <c r="P625" s="746"/>
      <c r="Q625" s="746"/>
      <c r="R625" s="746"/>
      <c r="S625" s="746"/>
      <c r="T625" s="746"/>
      <c r="U625" s="746"/>
      <c r="V625" s="746"/>
      <c r="W625" s="746"/>
    </row>
    <row r="626" spans="2:23" ht="50.25" hidden="1" customHeight="1" x14ac:dyDescent="0.25">
      <c r="B626" s="602">
        <v>343</v>
      </c>
      <c r="C626" s="738" t="s">
        <v>2759</v>
      </c>
      <c r="D626" s="738" t="s">
        <v>8270</v>
      </c>
      <c r="E626" s="746" t="s">
        <v>1780</v>
      </c>
      <c r="F626" s="605"/>
      <c r="G626" s="746" t="s">
        <v>1104</v>
      </c>
      <c r="H626" s="605"/>
      <c r="I626" s="746" t="s">
        <v>813</v>
      </c>
      <c r="J626" s="746">
        <v>4</v>
      </c>
      <c r="K626" s="736" t="s">
        <v>8952</v>
      </c>
      <c r="L626" s="746"/>
      <c r="M626" s="746"/>
      <c r="N626" s="746"/>
      <c r="O626" s="746"/>
      <c r="P626" s="746"/>
      <c r="Q626" s="746"/>
      <c r="R626" s="746"/>
      <c r="S626" s="746"/>
      <c r="T626" s="746"/>
      <c r="U626" s="746"/>
      <c r="V626" s="746"/>
      <c r="W626" s="746"/>
    </row>
    <row r="627" spans="2:23" ht="50.25" hidden="1" customHeight="1" x14ac:dyDescent="0.25">
      <c r="B627" s="1304">
        <v>344</v>
      </c>
      <c r="C627" s="1306" t="s">
        <v>2759</v>
      </c>
      <c r="D627" s="1317" t="s">
        <v>8161</v>
      </c>
      <c r="E627" s="1309" t="s">
        <v>1782</v>
      </c>
      <c r="F627" s="605" t="s">
        <v>2205</v>
      </c>
      <c r="G627" s="621" t="s">
        <v>1104</v>
      </c>
      <c r="H627" s="605"/>
      <c r="I627" s="746" t="s">
        <v>813</v>
      </c>
      <c r="J627" s="1362">
        <v>6</v>
      </c>
      <c r="K627" s="621" t="s">
        <v>8952</v>
      </c>
      <c r="L627" s="1311" t="s">
        <v>8162</v>
      </c>
      <c r="M627" s="746"/>
      <c r="N627" s="746"/>
      <c r="O627" s="746"/>
      <c r="P627" s="746"/>
      <c r="Q627" s="746"/>
      <c r="R627" s="746"/>
      <c r="S627" s="746"/>
      <c r="T627" s="746"/>
      <c r="U627" s="746"/>
      <c r="V627" s="746"/>
      <c r="W627" s="746"/>
    </row>
    <row r="628" spans="2:23" ht="50.25" hidden="1" customHeight="1" x14ac:dyDescent="0.25">
      <c r="B628" s="1305"/>
      <c r="C628" s="1306"/>
      <c r="D628" s="1319"/>
      <c r="E628" s="1310"/>
      <c r="F628" s="638" t="s">
        <v>2589</v>
      </c>
      <c r="G628" s="621" t="s">
        <v>7644</v>
      </c>
      <c r="H628" s="605">
        <v>1.2350000000000001</v>
      </c>
      <c r="I628" s="746"/>
      <c r="J628" s="1363"/>
      <c r="K628" s="621"/>
      <c r="L628" s="1311"/>
      <c r="M628" s="746"/>
      <c r="N628" s="746"/>
      <c r="O628" s="746"/>
      <c r="P628" s="746"/>
      <c r="Q628" s="746"/>
      <c r="R628" s="746"/>
      <c r="S628" s="746"/>
      <c r="T628" s="746"/>
      <c r="U628" s="746"/>
      <c r="V628" s="746"/>
      <c r="W628" s="746"/>
    </row>
    <row r="629" spans="2:23" ht="50.25" hidden="1" customHeight="1" x14ac:dyDescent="0.25">
      <c r="B629" s="602">
        <v>345</v>
      </c>
      <c r="C629" s="738" t="s">
        <v>2759</v>
      </c>
      <c r="D629" s="619" t="s">
        <v>8271</v>
      </c>
      <c r="E629" s="598" t="s">
        <v>1784</v>
      </c>
      <c r="F629" s="605" t="s">
        <v>2328</v>
      </c>
      <c r="G629" s="621" t="s">
        <v>1105</v>
      </c>
      <c r="H629" s="605"/>
      <c r="I629" s="746" t="s">
        <v>813</v>
      </c>
      <c r="J629" s="621">
        <v>6</v>
      </c>
      <c r="K629" s="621" t="s">
        <v>8952</v>
      </c>
      <c r="L629" s="598"/>
      <c r="M629" s="746">
        <v>14.4</v>
      </c>
      <c r="N629" s="746"/>
      <c r="O629" s="746"/>
      <c r="P629" s="746"/>
      <c r="Q629" s="746"/>
      <c r="R629" s="746"/>
      <c r="S629" s="746"/>
      <c r="T629" s="746"/>
      <c r="U629" s="746"/>
      <c r="V629" s="746"/>
      <c r="W629" s="746"/>
    </row>
    <row r="630" spans="2:23" ht="50.25" hidden="1" customHeight="1" x14ac:dyDescent="0.25">
      <c r="B630" s="602">
        <v>346</v>
      </c>
      <c r="C630" s="738" t="s">
        <v>2759</v>
      </c>
      <c r="D630" s="619" t="s">
        <v>8272</v>
      </c>
      <c r="E630" s="598" t="s">
        <v>2066</v>
      </c>
      <c r="F630" s="605" t="s">
        <v>2421</v>
      </c>
      <c r="G630" s="746" t="s">
        <v>1105</v>
      </c>
      <c r="H630" s="605"/>
      <c r="I630" s="746" t="s">
        <v>813</v>
      </c>
      <c r="J630" s="746">
        <v>4</v>
      </c>
      <c r="K630" s="736" t="s">
        <v>8952</v>
      </c>
      <c r="L630" s="598"/>
      <c r="M630" s="746">
        <v>10.8</v>
      </c>
      <c r="N630" s="746"/>
      <c r="O630" s="746"/>
      <c r="P630" s="746"/>
      <c r="Q630" s="746"/>
      <c r="R630" s="746"/>
      <c r="S630" s="746"/>
      <c r="T630" s="746"/>
      <c r="U630" s="746"/>
      <c r="V630" s="746"/>
      <c r="W630" s="746"/>
    </row>
    <row r="631" spans="2:23" ht="50.25" hidden="1" customHeight="1" x14ac:dyDescent="0.25">
      <c r="B631" s="1304">
        <v>347</v>
      </c>
      <c r="C631" s="1306" t="s">
        <v>2759</v>
      </c>
      <c r="D631" s="1312" t="s">
        <v>8273</v>
      </c>
      <c r="E631" s="1309" t="s">
        <v>1786</v>
      </c>
      <c r="F631" s="605" t="s">
        <v>2422</v>
      </c>
      <c r="G631" s="746" t="s">
        <v>1103</v>
      </c>
      <c r="H631" s="605"/>
      <c r="I631" s="746" t="s">
        <v>813</v>
      </c>
      <c r="J631" s="1309">
        <v>4</v>
      </c>
      <c r="K631" s="736" t="s">
        <v>8952</v>
      </c>
      <c r="L631" s="746"/>
      <c r="M631" s="746"/>
      <c r="N631" s="746"/>
      <c r="O631" s="746"/>
      <c r="P631" s="746"/>
      <c r="Q631" s="746"/>
      <c r="R631" s="746"/>
      <c r="S631" s="746"/>
      <c r="T631" s="746"/>
      <c r="U631" s="746"/>
      <c r="V631" s="746"/>
      <c r="W631" s="746"/>
    </row>
    <row r="632" spans="2:23" ht="50.25" hidden="1" customHeight="1" x14ac:dyDescent="0.25">
      <c r="B632" s="1305"/>
      <c r="C632" s="1306"/>
      <c r="D632" s="1313"/>
      <c r="E632" s="1310"/>
      <c r="F632" s="601" t="s">
        <v>6600</v>
      </c>
      <c r="G632" s="654" t="s">
        <v>7646</v>
      </c>
      <c r="H632" s="605"/>
      <c r="I632" s="746"/>
      <c r="J632" s="1310"/>
      <c r="K632" s="746"/>
      <c r="L632" s="746"/>
      <c r="M632" s="746"/>
      <c r="N632" s="746"/>
      <c r="O632" s="746"/>
      <c r="P632" s="746"/>
      <c r="Q632" s="746"/>
      <c r="R632" s="746"/>
      <c r="S632" s="746"/>
      <c r="T632" s="746"/>
      <c r="U632" s="746"/>
      <c r="V632" s="746"/>
      <c r="W632" s="746"/>
    </row>
    <row r="633" spans="2:23" ht="50.25" hidden="1" customHeight="1" x14ac:dyDescent="0.25">
      <c r="B633" s="602">
        <v>348</v>
      </c>
      <c r="C633" s="738" t="s">
        <v>2759</v>
      </c>
      <c r="D633" s="624" t="s">
        <v>8274</v>
      </c>
      <c r="E633" s="746" t="s">
        <v>1788</v>
      </c>
      <c r="F633" s="605" t="s">
        <v>2423</v>
      </c>
      <c r="G633" s="746" t="s">
        <v>1105</v>
      </c>
      <c r="H633" s="605"/>
      <c r="I633" s="746" t="s">
        <v>813</v>
      </c>
      <c r="J633" s="746">
        <v>4</v>
      </c>
      <c r="K633" s="736" t="s">
        <v>8952</v>
      </c>
      <c r="L633" s="746"/>
      <c r="M633" s="746">
        <v>10.8</v>
      </c>
      <c r="N633" s="746"/>
      <c r="O633" s="746"/>
      <c r="P633" s="746"/>
      <c r="Q633" s="746"/>
      <c r="R633" s="746"/>
      <c r="S633" s="746"/>
      <c r="T633" s="746"/>
      <c r="U633" s="746"/>
      <c r="V633" s="746"/>
      <c r="W633" s="746"/>
    </row>
    <row r="634" spans="2:23" ht="50.25" hidden="1" customHeight="1" x14ac:dyDescent="0.25">
      <c r="B634" s="602">
        <v>349</v>
      </c>
      <c r="C634" s="738" t="s">
        <v>2759</v>
      </c>
      <c r="D634" s="738" t="s">
        <v>1789</v>
      </c>
      <c r="E634" s="746" t="s">
        <v>1790</v>
      </c>
      <c r="F634" s="605"/>
      <c r="G634" s="710" t="s">
        <v>1104</v>
      </c>
      <c r="H634" s="605"/>
      <c r="I634" s="746" t="s">
        <v>813</v>
      </c>
      <c r="J634" s="746">
        <v>4</v>
      </c>
      <c r="K634" s="736" t="s">
        <v>8952</v>
      </c>
      <c r="L634" s="746"/>
      <c r="M634" s="746"/>
      <c r="N634" s="746"/>
      <c r="O634" s="746"/>
      <c r="P634" s="746"/>
      <c r="Q634" s="746"/>
      <c r="R634" s="746"/>
      <c r="S634" s="746"/>
      <c r="T634" s="746"/>
      <c r="U634" s="746"/>
      <c r="V634" s="746"/>
      <c r="W634" s="746"/>
    </row>
    <row r="635" spans="2:23" ht="50.25" hidden="1" customHeight="1" x14ac:dyDescent="0.25">
      <c r="B635" s="602">
        <v>350</v>
      </c>
      <c r="C635" s="738" t="s">
        <v>2759</v>
      </c>
      <c r="D635" s="738" t="s">
        <v>1792</v>
      </c>
      <c r="E635" s="746" t="s">
        <v>1793</v>
      </c>
      <c r="F635" s="612" t="s">
        <v>2597</v>
      </c>
      <c r="G635" s="746" t="s">
        <v>1104</v>
      </c>
      <c r="H635" s="612"/>
      <c r="I635" s="746" t="s">
        <v>813</v>
      </c>
      <c r="J635" s="746">
        <v>4</v>
      </c>
      <c r="K635" s="736" t="s">
        <v>8952</v>
      </c>
      <c r="L635" s="746"/>
      <c r="M635" s="746"/>
      <c r="N635" s="746"/>
      <c r="O635" s="746"/>
      <c r="P635" s="746"/>
      <c r="Q635" s="746"/>
      <c r="R635" s="746"/>
      <c r="S635" s="746"/>
      <c r="T635" s="746"/>
      <c r="U635" s="746"/>
      <c r="V635" s="746"/>
      <c r="W635" s="746"/>
    </row>
    <row r="636" spans="2:23" ht="50.25" hidden="1" customHeight="1" x14ac:dyDescent="0.25">
      <c r="B636" s="602">
        <v>351</v>
      </c>
      <c r="C636" s="738" t="s">
        <v>2759</v>
      </c>
      <c r="D636" s="752" t="s">
        <v>8275</v>
      </c>
      <c r="E636" s="746" t="s">
        <v>1795</v>
      </c>
      <c r="F636" s="605" t="s">
        <v>1794</v>
      </c>
      <c r="G636" s="621" t="s">
        <v>1104</v>
      </c>
      <c r="H636" s="605"/>
      <c r="I636" s="746" t="s">
        <v>813</v>
      </c>
      <c r="J636" s="621">
        <v>6</v>
      </c>
      <c r="K636" s="621" t="s">
        <v>8952</v>
      </c>
      <c r="L636" s="739" t="s">
        <v>8163</v>
      </c>
      <c r="M636" s="746"/>
      <c r="N636" s="746"/>
      <c r="O636" s="746"/>
      <c r="P636" s="746"/>
      <c r="Q636" s="746"/>
      <c r="R636" s="746"/>
      <c r="S636" s="746"/>
      <c r="T636" s="746"/>
      <c r="U636" s="746"/>
      <c r="V636" s="746"/>
      <c r="W636" s="746"/>
    </row>
    <row r="637" spans="2:23" ht="50.25" hidden="1" customHeight="1" x14ac:dyDescent="0.25">
      <c r="B637" s="602">
        <v>352</v>
      </c>
      <c r="C637" s="738" t="s">
        <v>2759</v>
      </c>
      <c r="D637" s="717" t="s">
        <v>8164</v>
      </c>
      <c r="E637" s="746" t="s">
        <v>221</v>
      </c>
      <c r="F637" s="605" t="s">
        <v>2424</v>
      </c>
      <c r="G637" s="746" t="s">
        <v>1105</v>
      </c>
      <c r="H637" s="605"/>
      <c r="I637" s="746" t="s">
        <v>813</v>
      </c>
      <c r="J637" s="746">
        <v>4</v>
      </c>
      <c r="K637" s="576"/>
      <c r="L637" s="739" t="s">
        <v>8165</v>
      </c>
      <c r="M637" s="746">
        <v>10.8</v>
      </c>
      <c r="N637" s="746"/>
      <c r="O637" s="746"/>
      <c r="P637" s="746"/>
      <c r="Q637" s="746"/>
      <c r="R637" s="746"/>
      <c r="S637" s="746"/>
      <c r="T637" s="746"/>
      <c r="U637" s="746"/>
      <c r="V637" s="746"/>
      <c r="W637" s="746"/>
    </row>
    <row r="638" spans="2:23" ht="50.25" hidden="1" customHeight="1" x14ac:dyDescent="0.25">
      <c r="B638" s="602">
        <v>353</v>
      </c>
      <c r="C638" s="738" t="s">
        <v>2759</v>
      </c>
      <c r="D638" s="738" t="s">
        <v>1797</v>
      </c>
      <c r="E638" s="746" t="s">
        <v>1798</v>
      </c>
      <c r="F638" s="605" t="s">
        <v>2425</v>
      </c>
      <c r="G638" s="621" t="s">
        <v>1105</v>
      </c>
      <c r="H638" s="605"/>
      <c r="I638" s="746" t="s">
        <v>813</v>
      </c>
      <c r="J638" s="621">
        <v>6</v>
      </c>
      <c r="K638" s="576"/>
      <c r="L638" s="746"/>
      <c r="M638" s="746">
        <v>14.4</v>
      </c>
      <c r="N638" s="746"/>
      <c r="O638" s="746"/>
      <c r="P638" s="746"/>
      <c r="Q638" s="746"/>
      <c r="R638" s="746"/>
      <c r="S638" s="746"/>
      <c r="T638" s="746"/>
      <c r="U638" s="746"/>
      <c r="V638" s="746"/>
      <c r="W638" s="746"/>
    </row>
    <row r="639" spans="2:23" ht="50.25" hidden="1" customHeight="1" x14ac:dyDescent="0.25">
      <c r="B639" s="602">
        <v>354</v>
      </c>
      <c r="C639" s="738" t="s">
        <v>2759</v>
      </c>
      <c r="D639" s="738" t="s">
        <v>8661</v>
      </c>
      <c r="E639" s="746" t="s">
        <v>2067</v>
      </c>
      <c r="F639" s="605" t="s">
        <v>2426</v>
      </c>
      <c r="G639" s="621" t="s">
        <v>1105</v>
      </c>
      <c r="H639" s="605"/>
      <c r="I639" s="746" t="s">
        <v>813</v>
      </c>
      <c r="J639" s="621">
        <v>6</v>
      </c>
      <c r="K639" s="736" t="s">
        <v>8952</v>
      </c>
      <c r="L639" s="746"/>
      <c r="M639" s="746">
        <v>14.4</v>
      </c>
      <c r="N639" s="746"/>
      <c r="O639" s="746"/>
      <c r="P639" s="746"/>
      <c r="Q639" s="746"/>
      <c r="R639" s="746"/>
      <c r="S639" s="746"/>
      <c r="T639" s="746"/>
      <c r="U639" s="746"/>
      <c r="V639" s="746"/>
      <c r="W639" s="746"/>
    </row>
    <row r="640" spans="2:23" ht="50.25" hidden="1" customHeight="1" x14ac:dyDescent="0.25">
      <c r="B640" s="602">
        <v>355</v>
      </c>
      <c r="C640" s="738" t="s">
        <v>2759</v>
      </c>
      <c r="D640" s="605" t="s">
        <v>8276</v>
      </c>
      <c r="E640" s="598" t="s">
        <v>1800</v>
      </c>
      <c r="F640" s="605" t="s">
        <v>2427</v>
      </c>
      <c r="G640" s="621" t="s">
        <v>1103</v>
      </c>
      <c r="H640" s="605"/>
      <c r="I640" s="746" t="s">
        <v>813</v>
      </c>
      <c r="J640" s="621">
        <v>6</v>
      </c>
      <c r="K640" s="736" t="s">
        <v>8952</v>
      </c>
      <c r="L640" s="598"/>
      <c r="M640" s="746">
        <v>14.4</v>
      </c>
      <c r="N640" s="746"/>
      <c r="O640" s="746"/>
      <c r="P640" s="746"/>
      <c r="Q640" s="746"/>
      <c r="R640" s="746"/>
      <c r="S640" s="746"/>
      <c r="T640" s="746"/>
      <c r="U640" s="746"/>
      <c r="V640" s="746"/>
      <c r="W640" s="746"/>
    </row>
    <row r="641" spans="1:23" ht="50.25" hidden="1" customHeight="1" x14ac:dyDescent="0.25">
      <c r="B641" s="602">
        <v>356</v>
      </c>
      <c r="C641" s="738" t="s">
        <v>2759</v>
      </c>
      <c r="D641" s="605" t="s">
        <v>8942</v>
      </c>
      <c r="E641" s="598" t="s">
        <v>1801</v>
      </c>
      <c r="F641" s="605"/>
      <c r="G641" s="710" t="s">
        <v>1104</v>
      </c>
      <c r="H641" s="605"/>
      <c r="I641" s="746" t="s">
        <v>813</v>
      </c>
      <c r="J641" s="746">
        <v>4</v>
      </c>
      <c r="K641" s="736" t="s">
        <v>8952</v>
      </c>
      <c r="L641" s="598"/>
      <c r="M641" s="746"/>
      <c r="N641" s="746"/>
      <c r="O641" s="746"/>
      <c r="P641" s="746"/>
      <c r="Q641" s="746"/>
      <c r="R641" s="746"/>
      <c r="S641" s="746"/>
      <c r="T641" s="746"/>
      <c r="U641" s="746"/>
      <c r="V641" s="746"/>
      <c r="W641" s="746"/>
    </row>
    <row r="642" spans="1:23" ht="50.25" hidden="1" customHeight="1" x14ac:dyDescent="0.25">
      <c r="B642" s="602">
        <v>357</v>
      </c>
      <c r="C642" s="738" t="s">
        <v>2759</v>
      </c>
      <c r="D642" s="738" t="s">
        <v>1802</v>
      </c>
      <c r="E642" s="737" t="s">
        <v>1803</v>
      </c>
      <c r="F642" s="605" t="s">
        <v>2660</v>
      </c>
      <c r="G642" s="746" t="s">
        <v>1105</v>
      </c>
      <c r="H642" s="605"/>
      <c r="I642" s="746" t="s">
        <v>813</v>
      </c>
      <c r="J642" s="746">
        <v>4</v>
      </c>
      <c r="K642" s="736" t="s">
        <v>8952</v>
      </c>
      <c r="L642" s="737"/>
      <c r="M642" s="746">
        <v>10.8</v>
      </c>
      <c r="N642" s="746"/>
      <c r="O642" s="746"/>
      <c r="P642" s="746"/>
      <c r="Q642" s="746"/>
      <c r="R642" s="746"/>
      <c r="S642" s="746"/>
      <c r="T642" s="746"/>
      <c r="U642" s="746"/>
      <c r="V642" s="746"/>
      <c r="W642" s="746"/>
    </row>
    <row r="643" spans="1:23" ht="50.25" hidden="1" customHeight="1" x14ac:dyDescent="0.25">
      <c r="B643" s="602">
        <v>358</v>
      </c>
      <c r="C643" s="738" t="s">
        <v>2759</v>
      </c>
      <c r="D643" s="738" t="s">
        <v>8277</v>
      </c>
      <c r="E643" s="737" t="s">
        <v>1805</v>
      </c>
      <c r="F643" s="605" t="s">
        <v>2420</v>
      </c>
      <c r="G643" s="621" t="s">
        <v>1105</v>
      </c>
      <c r="H643" s="605"/>
      <c r="I643" s="746" t="s">
        <v>813</v>
      </c>
      <c r="J643" s="621">
        <v>6</v>
      </c>
      <c r="K643" s="736" t="s">
        <v>8952</v>
      </c>
      <c r="L643" s="737"/>
      <c r="M643" s="746">
        <v>14.4</v>
      </c>
      <c r="N643" s="746"/>
      <c r="O643" s="746"/>
      <c r="P643" s="746"/>
      <c r="Q643" s="746"/>
      <c r="R643" s="746"/>
      <c r="S643" s="746"/>
      <c r="T643" s="746"/>
      <c r="U643" s="746"/>
      <c r="V643" s="746"/>
      <c r="W643" s="746"/>
    </row>
    <row r="644" spans="1:23" ht="50.25" hidden="1" customHeight="1" x14ac:dyDescent="0.25">
      <c r="B644" s="602">
        <v>359</v>
      </c>
      <c r="C644" s="738" t="s">
        <v>2759</v>
      </c>
      <c r="D644" s="605" t="s">
        <v>8278</v>
      </c>
      <c r="E644" s="737" t="s">
        <v>1807</v>
      </c>
      <c r="F644" s="605" t="s">
        <v>2419</v>
      </c>
      <c r="G644" s="746" t="s">
        <v>1105</v>
      </c>
      <c r="H644" s="605"/>
      <c r="I644" s="746" t="s">
        <v>813</v>
      </c>
      <c r="J644" s="746">
        <v>4</v>
      </c>
      <c r="K644" s="736" t="s">
        <v>8952</v>
      </c>
      <c r="L644" s="737"/>
      <c r="M644" s="746">
        <v>10.8</v>
      </c>
      <c r="N644" s="746"/>
      <c r="O644" s="746"/>
      <c r="P644" s="746"/>
      <c r="Q644" s="746"/>
      <c r="R644" s="746"/>
      <c r="S644" s="746"/>
      <c r="T644" s="746"/>
      <c r="U644" s="746"/>
      <c r="V644" s="746"/>
      <c r="W644" s="746"/>
    </row>
    <row r="645" spans="1:23" ht="50.25" hidden="1" customHeight="1" x14ac:dyDescent="0.25">
      <c r="B645" s="602">
        <v>360</v>
      </c>
      <c r="C645" s="738" t="s">
        <v>2759</v>
      </c>
      <c r="D645" s="738" t="s">
        <v>1808</v>
      </c>
      <c r="E645" s="746" t="s">
        <v>1809</v>
      </c>
      <c r="F645" s="605" t="s">
        <v>2659</v>
      </c>
      <c r="G645" s="746" t="s">
        <v>1105</v>
      </c>
      <c r="H645" s="605"/>
      <c r="I645" s="746" t="s">
        <v>813</v>
      </c>
      <c r="J645" s="746">
        <v>4</v>
      </c>
      <c r="K645" s="736" t="s">
        <v>8952</v>
      </c>
      <c r="L645" s="746"/>
      <c r="M645" s="746">
        <v>10.8</v>
      </c>
      <c r="N645" s="746"/>
      <c r="O645" s="746"/>
      <c r="P645" s="746"/>
      <c r="Q645" s="746"/>
      <c r="R645" s="746"/>
      <c r="S645" s="746"/>
      <c r="T645" s="746"/>
      <c r="U645" s="746"/>
      <c r="V645" s="746"/>
      <c r="W645" s="746"/>
    </row>
    <row r="646" spans="1:23" ht="50.25" hidden="1" customHeight="1" x14ac:dyDescent="0.25">
      <c r="B646" s="602">
        <v>361</v>
      </c>
      <c r="C646" s="738" t="s">
        <v>2759</v>
      </c>
      <c r="D646" s="738" t="s">
        <v>8662</v>
      </c>
      <c r="E646" s="746" t="s">
        <v>1811</v>
      </c>
      <c r="F646" s="605" t="s">
        <v>2418</v>
      </c>
      <c r="G646" s="746" t="s">
        <v>1105</v>
      </c>
      <c r="H646" s="605"/>
      <c r="I646" s="746" t="s">
        <v>813</v>
      </c>
      <c r="J646" s="746">
        <v>4</v>
      </c>
      <c r="K646" s="736" t="s">
        <v>8952</v>
      </c>
      <c r="L646" s="746"/>
      <c r="M646" s="746">
        <v>10.8</v>
      </c>
      <c r="N646" s="746"/>
      <c r="O646" s="746"/>
      <c r="P646" s="746"/>
      <c r="Q646" s="746"/>
      <c r="R646" s="746"/>
      <c r="S646" s="746"/>
      <c r="T646" s="746"/>
      <c r="U646" s="746"/>
      <c r="V646" s="746"/>
      <c r="W646" s="746"/>
    </row>
    <row r="647" spans="1:23" ht="50.25" hidden="1" customHeight="1" x14ac:dyDescent="0.25">
      <c r="B647" s="602">
        <v>362</v>
      </c>
      <c r="C647" s="738" t="s">
        <v>2759</v>
      </c>
      <c r="D647" s="738" t="s">
        <v>8279</v>
      </c>
      <c r="E647" s="737" t="s">
        <v>1813</v>
      </c>
      <c r="F647" s="605" t="s">
        <v>2417</v>
      </c>
      <c r="G647" s="746" t="s">
        <v>1105</v>
      </c>
      <c r="H647" s="605"/>
      <c r="I647" s="746" t="s">
        <v>813</v>
      </c>
      <c r="J647" s="746">
        <v>4</v>
      </c>
      <c r="K647" s="736" t="s">
        <v>8952</v>
      </c>
      <c r="L647" s="737"/>
      <c r="M647" s="746">
        <v>10.8</v>
      </c>
      <c r="N647" s="746"/>
      <c r="O647" s="746"/>
      <c r="P647" s="746"/>
      <c r="Q647" s="746"/>
      <c r="R647" s="746"/>
      <c r="S647" s="746"/>
      <c r="T647" s="746"/>
      <c r="U647" s="746"/>
      <c r="V647" s="746"/>
      <c r="W647" s="746"/>
    </row>
    <row r="648" spans="1:23" ht="50.25" hidden="1" customHeight="1" x14ac:dyDescent="0.25">
      <c r="B648" s="1304">
        <v>363</v>
      </c>
      <c r="C648" s="1306" t="s">
        <v>2759</v>
      </c>
      <c r="D648" s="1312" t="s">
        <v>8663</v>
      </c>
      <c r="E648" s="1309" t="s">
        <v>1815</v>
      </c>
      <c r="F648" s="605" t="s">
        <v>2416</v>
      </c>
      <c r="G648" s="621" t="s">
        <v>1105</v>
      </c>
      <c r="H648" s="605"/>
      <c r="I648" s="746" t="s">
        <v>813</v>
      </c>
      <c r="J648" s="1362">
        <v>6</v>
      </c>
      <c r="K648" s="621" t="s">
        <v>8952</v>
      </c>
      <c r="L648" s="746"/>
      <c r="M648" s="746">
        <v>14.4</v>
      </c>
      <c r="N648" s="746"/>
      <c r="O648" s="746"/>
      <c r="P648" s="746"/>
      <c r="Q648" s="746"/>
      <c r="R648" s="746"/>
      <c r="S648" s="746"/>
      <c r="T648" s="746"/>
      <c r="U648" s="746"/>
      <c r="V648" s="746"/>
      <c r="W648" s="746"/>
    </row>
    <row r="649" spans="1:23" ht="50.25" hidden="1" customHeight="1" x14ac:dyDescent="0.25">
      <c r="B649" s="1305"/>
      <c r="C649" s="1306"/>
      <c r="D649" s="1313"/>
      <c r="E649" s="1310"/>
      <c r="F649" s="601" t="s">
        <v>2274</v>
      </c>
      <c r="G649" s="621" t="s">
        <v>7644</v>
      </c>
      <c r="H649" s="605"/>
      <c r="I649" s="746"/>
      <c r="J649" s="1363"/>
      <c r="K649" s="621"/>
      <c r="L649" s="746"/>
      <c r="M649" s="746"/>
      <c r="N649" s="746"/>
      <c r="O649" s="746"/>
      <c r="P649" s="746"/>
      <c r="Q649" s="746"/>
      <c r="R649" s="746"/>
      <c r="S649" s="746"/>
      <c r="T649" s="746"/>
      <c r="U649" s="746"/>
      <c r="V649" s="746"/>
      <c r="W649" s="746"/>
    </row>
    <row r="650" spans="1:23" ht="50.25" hidden="1" customHeight="1" x14ac:dyDescent="0.25">
      <c r="B650" s="602">
        <v>364</v>
      </c>
      <c r="C650" s="738" t="s">
        <v>2759</v>
      </c>
      <c r="D650" s="717" t="s">
        <v>8664</v>
      </c>
      <c r="E650" s="746" t="s">
        <v>1817</v>
      </c>
      <c r="F650" s="605" t="s">
        <v>2415</v>
      </c>
      <c r="G650" s="746" t="s">
        <v>1105</v>
      </c>
      <c r="H650" s="605"/>
      <c r="I650" s="746" t="s">
        <v>813</v>
      </c>
      <c r="J650" s="746">
        <v>4</v>
      </c>
      <c r="K650" s="736" t="s">
        <v>8952</v>
      </c>
      <c r="L650" s="739" t="s">
        <v>8166</v>
      </c>
      <c r="M650" s="746">
        <v>10.8</v>
      </c>
      <c r="N650" s="746"/>
      <c r="O650" s="746"/>
      <c r="P650" s="746"/>
      <c r="Q650" s="746"/>
      <c r="R650" s="746"/>
      <c r="S650" s="746"/>
      <c r="T650" s="746"/>
      <c r="U650" s="746"/>
      <c r="V650" s="746"/>
      <c r="W650" s="746"/>
    </row>
    <row r="651" spans="1:23" ht="50.25" hidden="1" customHeight="1" x14ac:dyDescent="0.25">
      <c r="B651" s="602">
        <v>365</v>
      </c>
      <c r="C651" s="738" t="s">
        <v>2759</v>
      </c>
      <c r="D651" s="738" t="s">
        <v>8280</v>
      </c>
      <c r="E651" s="746" t="s">
        <v>1818</v>
      </c>
      <c r="F651" s="605" t="s">
        <v>2414</v>
      </c>
      <c r="G651" s="746" t="s">
        <v>1105</v>
      </c>
      <c r="H651" s="605"/>
      <c r="I651" s="746" t="s">
        <v>813</v>
      </c>
      <c r="J651" s="746">
        <v>4</v>
      </c>
      <c r="K651" s="736" t="s">
        <v>8952</v>
      </c>
      <c r="L651" s="746"/>
      <c r="M651" s="746">
        <v>10.8</v>
      </c>
      <c r="N651" s="746"/>
      <c r="O651" s="746"/>
      <c r="P651" s="746"/>
      <c r="Q651" s="746"/>
      <c r="R651" s="746"/>
      <c r="S651" s="746"/>
      <c r="T651" s="746"/>
      <c r="U651" s="746"/>
      <c r="V651" s="746"/>
      <c r="W651" s="746"/>
    </row>
    <row r="652" spans="1:23" ht="50.25" hidden="1" customHeight="1" x14ac:dyDescent="0.25">
      <c r="A652" t="s">
        <v>2263</v>
      </c>
      <c r="B652" s="602">
        <v>366</v>
      </c>
      <c r="C652" s="738" t="s">
        <v>2759</v>
      </c>
      <c r="D652" s="619" t="s">
        <v>6377</v>
      </c>
      <c r="E652" s="746" t="s">
        <v>1819</v>
      </c>
      <c r="F652" s="605" t="s">
        <v>2413</v>
      </c>
      <c r="G652" s="746" t="s">
        <v>1105</v>
      </c>
      <c r="H652" s="605"/>
      <c r="I652" s="746" t="s">
        <v>813</v>
      </c>
      <c r="J652" s="746">
        <v>4</v>
      </c>
      <c r="K652" s="736" t="s">
        <v>8952</v>
      </c>
      <c r="L652" s="746"/>
      <c r="M652" s="746">
        <v>10.8</v>
      </c>
      <c r="N652" s="746"/>
      <c r="O652" s="746"/>
      <c r="P652" s="746"/>
      <c r="Q652" s="746"/>
      <c r="R652" s="746"/>
      <c r="S652" s="746"/>
      <c r="T652" s="746"/>
      <c r="U652" s="746"/>
      <c r="V652" s="746"/>
      <c r="W652" s="746"/>
    </row>
    <row r="653" spans="1:23" ht="50.25" hidden="1" customHeight="1" x14ac:dyDescent="0.25">
      <c r="B653" s="602">
        <v>367</v>
      </c>
      <c r="C653" s="738" t="s">
        <v>2759</v>
      </c>
      <c r="D653" s="738" t="s">
        <v>8281</v>
      </c>
      <c r="E653" s="746" t="s">
        <v>2221</v>
      </c>
      <c r="F653" s="605" t="s">
        <v>2412</v>
      </c>
      <c r="G653" s="621" t="s">
        <v>1105</v>
      </c>
      <c r="H653" s="605"/>
      <c r="I653" s="746" t="s">
        <v>813</v>
      </c>
      <c r="J653" s="746" t="s">
        <v>6372</v>
      </c>
      <c r="K653" s="736" t="s">
        <v>8952</v>
      </c>
      <c r="L653" s="746"/>
      <c r="M653" s="746">
        <v>14.4</v>
      </c>
      <c r="N653" s="746"/>
      <c r="O653" s="746"/>
      <c r="P653" s="746"/>
      <c r="Q653" s="746"/>
      <c r="R653" s="746"/>
      <c r="S653" s="746"/>
      <c r="T653" s="746"/>
      <c r="U653" s="746"/>
      <c r="V653" s="746"/>
      <c r="W653" s="746"/>
    </row>
    <row r="654" spans="1:23" ht="50.25" hidden="1" customHeight="1" x14ac:dyDescent="0.25">
      <c r="B654" s="602">
        <v>368</v>
      </c>
      <c r="C654" s="738" t="s">
        <v>2759</v>
      </c>
      <c r="D654" s="718" t="s">
        <v>7949</v>
      </c>
      <c r="E654" s="737" t="s">
        <v>140</v>
      </c>
      <c r="F654" s="688" t="s">
        <v>7948</v>
      </c>
      <c r="G654" s="746" t="s">
        <v>1105</v>
      </c>
      <c r="H654" s="737">
        <v>19.440000000000001</v>
      </c>
      <c r="I654" s="746" t="s">
        <v>813</v>
      </c>
      <c r="J654" s="746">
        <v>4</v>
      </c>
      <c r="K654" s="736" t="s">
        <v>8952</v>
      </c>
      <c r="L654" s="739" t="s">
        <v>7950</v>
      </c>
      <c r="M654" s="746">
        <v>10.8</v>
      </c>
      <c r="N654" s="746"/>
      <c r="O654" s="746"/>
      <c r="P654" s="746"/>
      <c r="Q654" s="746"/>
      <c r="R654" s="746"/>
      <c r="S654" s="746"/>
      <c r="T654" s="746"/>
      <c r="U654" s="746"/>
      <c r="V654" s="746"/>
      <c r="W654" s="746"/>
    </row>
    <row r="655" spans="1:23" ht="50.25" hidden="1" customHeight="1" x14ac:dyDescent="0.25">
      <c r="B655" s="602">
        <v>369</v>
      </c>
      <c r="C655" s="738" t="s">
        <v>2759</v>
      </c>
      <c r="D655" s="624" t="s">
        <v>8282</v>
      </c>
      <c r="E655" s="746" t="s">
        <v>2063</v>
      </c>
      <c r="F655" s="605" t="s">
        <v>2658</v>
      </c>
      <c r="G655" s="621" t="s">
        <v>1105</v>
      </c>
      <c r="H655" s="605"/>
      <c r="I655" s="746" t="s">
        <v>813</v>
      </c>
      <c r="J655" s="621">
        <v>6</v>
      </c>
      <c r="K655" s="736" t="s">
        <v>8952</v>
      </c>
      <c r="L655" s="746"/>
      <c r="M655" s="746">
        <v>14.4</v>
      </c>
      <c r="N655" s="746"/>
      <c r="O655" s="746"/>
      <c r="P655" s="746"/>
      <c r="Q655" s="746"/>
      <c r="R655" s="746"/>
      <c r="S655" s="746"/>
      <c r="T655" s="746"/>
      <c r="U655" s="746"/>
      <c r="V655" s="746"/>
      <c r="W655" s="746"/>
    </row>
    <row r="656" spans="1:23" ht="50.25" hidden="1" customHeight="1" x14ac:dyDescent="0.25">
      <c r="B656" s="1304">
        <v>370</v>
      </c>
      <c r="C656" s="1306" t="s">
        <v>2759</v>
      </c>
      <c r="D656" s="1368" t="s">
        <v>8283</v>
      </c>
      <c r="E656" s="1309" t="s">
        <v>2064</v>
      </c>
      <c r="F656" s="605" t="s">
        <v>2410</v>
      </c>
      <c r="G656" s="746" t="s">
        <v>1105</v>
      </c>
      <c r="H656" s="605"/>
      <c r="I656" s="746" t="s">
        <v>813</v>
      </c>
      <c r="J656" s="1309">
        <v>4</v>
      </c>
      <c r="K656" s="736" t="s">
        <v>8952</v>
      </c>
      <c r="L656" s="746"/>
      <c r="M656" s="746">
        <v>10.8</v>
      </c>
      <c r="N656" s="746"/>
      <c r="O656" s="746"/>
      <c r="P656" s="746"/>
      <c r="Q656" s="746"/>
      <c r="R656" s="746"/>
      <c r="S656" s="746"/>
      <c r="T656" s="746"/>
      <c r="U656" s="746"/>
      <c r="V656" s="746"/>
      <c r="W656" s="746"/>
    </row>
    <row r="657" spans="2:23" ht="50.25" hidden="1" customHeight="1" x14ac:dyDescent="0.25">
      <c r="B657" s="1305"/>
      <c r="C657" s="1306"/>
      <c r="D657" s="1369"/>
      <c r="E657" s="1310"/>
      <c r="F657" s="601" t="s">
        <v>2323</v>
      </c>
      <c r="G657" s="661" t="s">
        <v>7737</v>
      </c>
      <c r="H657" s="605"/>
      <c r="I657" s="746"/>
      <c r="J657" s="1310"/>
      <c r="K657" s="746"/>
      <c r="L657" s="746"/>
      <c r="M657" s="746"/>
      <c r="N657" s="746"/>
      <c r="O657" s="746"/>
      <c r="P657" s="746"/>
      <c r="Q657" s="746"/>
      <c r="R657" s="746"/>
      <c r="S657" s="746"/>
      <c r="T657" s="746"/>
      <c r="U657" s="746"/>
      <c r="V657" s="746"/>
      <c r="W657" s="746"/>
    </row>
    <row r="658" spans="2:23" ht="50.25" hidden="1" customHeight="1" x14ac:dyDescent="0.25">
      <c r="B658" s="602">
        <v>371</v>
      </c>
      <c r="C658" s="738" t="s">
        <v>2759</v>
      </c>
      <c r="D658" s="738" t="s">
        <v>1821</v>
      </c>
      <c r="E658" s="746" t="s">
        <v>1822</v>
      </c>
      <c r="F658" s="605" t="s">
        <v>2409</v>
      </c>
      <c r="G658" s="621" t="s">
        <v>1105</v>
      </c>
      <c r="H658" s="605"/>
      <c r="I658" s="746" t="s">
        <v>813</v>
      </c>
      <c r="J658" s="621">
        <v>6</v>
      </c>
      <c r="K658" s="621" t="s">
        <v>8952</v>
      </c>
      <c r="L658" s="746"/>
      <c r="M658" s="746">
        <v>14.4</v>
      </c>
      <c r="N658" s="746"/>
      <c r="O658" s="746"/>
      <c r="P658" s="746"/>
      <c r="Q658" s="746"/>
      <c r="R658" s="746"/>
      <c r="S658" s="746"/>
      <c r="T658" s="746"/>
      <c r="U658" s="746"/>
      <c r="V658" s="746"/>
      <c r="W658" s="746"/>
    </row>
    <row r="659" spans="2:23" ht="50.25" hidden="1" customHeight="1" x14ac:dyDescent="0.25">
      <c r="B659" s="602">
        <v>372</v>
      </c>
      <c r="C659" s="738" t="s">
        <v>2759</v>
      </c>
      <c r="D659" s="752" t="s">
        <v>9019</v>
      </c>
      <c r="E659" s="746" t="s">
        <v>1824</v>
      </c>
      <c r="F659" s="605" t="s">
        <v>8168</v>
      </c>
      <c r="G659" s="621" t="s">
        <v>1104</v>
      </c>
      <c r="H659" s="669">
        <v>2.1749999999999999E-2</v>
      </c>
      <c r="I659" s="746" t="s">
        <v>813</v>
      </c>
      <c r="J659" s="621">
        <v>6</v>
      </c>
      <c r="K659" s="621" t="s">
        <v>8952</v>
      </c>
      <c r="L659" s="739" t="s">
        <v>8169</v>
      </c>
      <c r="M659" s="746"/>
      <c r="N659" s="746"/>
      <c r="O659" s="746"/>
      <c r="P659" s="746"/>
      <c r="Q659" s="746"/>
      <c r="R659" s="746"/>
      <c r="S659" s="746"/>
      <c r="T659" s="746"/>
      <c r="U659" s="746"/>
      <c r="V659" s="746"/>
      <c r="W659" s="746"/>
    </row>
    <row r="660" spans="2:23" ht="50.25" hidden="1" customHeight="1" x14ac:dyDescent="0.25">
      <c r="B660" s="602">
        <v>373</v>
      </c>
      <c r="C660" s="738" t="s">
        <v>2759</v>
      </c>
      <c r="D660" s="738" t="s">
        <v>8284</v>
      </c>
      <c r="E660" s="746" t="s">
        <v>1826</v>
      </c>
      <c r="F660" s="605"/>
      <c r="G660" s="621" t="s">
        <v>1104</v>
      </c>
      <c r="H660" s="605"/>
      <c r="I660" s="746" t="s">
        <v>813</v>
      </c>
      <c r="J660" s="621">
        <v>6</v>
      </c>
      <c r="K660" s="621" t="s">
        <v>8952</v>
      </c>
      <c r="L660" s="746"/>
      <c r="M660" s="746"/>
      <c r="N660" s="746"/>
      <c r="O660" s="746"/>
      <c r="P660" s="746"/>
      <c r="Q660" s="746"/>
      <c r="R660" s="746"/>
      <c r="S660" s="746"/>
      <c r="T660" s="746"/>
      <c r="U660" s="746"/>
      <c r="V660" s="746"/>
      <c r="W660" s="746"/>
    </row>
    <row r="661" spans="2:23" ht="50.25" hidden="1" customHeight="1" x14ac:dyDescent="0.25">
      <c r="B661" s="602">
        <v>374</v>
      </c>
      <c r="C661" s="738" t="s">
        <v>2759</v>
      </c>
      <c r="D661" s="624" t="s">
        <v>8285</v>
      </c>
      <c r="E661" s="598" t="s">
        <v>1828</v>
      </c>
      <c r="F661" s="605"/>
      <c r="G661" s="621" t="s">
        <v>1104</v>
      </c>
      <c r="H661" s="605"/>
      <c r="I661" s="746" t="s">
        <v>813</v>
      </c>
      <c r="J661" s="621">
        <v>6</v>
      </c>
      <c r="K661" s="621" t="s">
        <v>8952</v>
      </c>
      <c r="L661" s="598"/>
      <c r="M661" s="746"/>
      <c r="N661" s="746"/>
      <c r="O661" s="746"/>
      <c r="P661" s="746"/>
      <c r="Q661" s="746"/>
      <c r="R661" s="746"/>
      <c r="S661" s="746"/>
      <c r="T661" s="746"/>
      <c r="U661" s="746"/>
      <c r="V661" s="746"/>
      <c r="W661" s="746"/>
    </row>
    <row r="662" spans="2:23" ht="50.25" hidden="1" customHeight="1" x14ac:dyDescent="0.25">
      <c r="B662" s="602">
        <v>375</v>
      </c>
      <c r="C662" s="738" t="s">
        <v>2759</v>
      </c>
      <c r="D662" s="738" t="s">
        <v>8947</v>
      </c>
      <c r="E662" s="737" t="s">
        <v>2324</v>
      </c>
      <c r="F662" s="605"/>
      <c r="G662" s="710" t="s">
        <v>1105</v>
      </c>
      <c r="H662" s="605"/>
      <c r="I662" s="746" t="s">
        <v>813</v>
      </c>
      <c r="J662" s="746">
        <v>4</v>
      </c>
      <c r="K662" s="621" t="s">
        <v>8952</v>
      </c>
      <c r="L662" s="737"/>
      <c r="M662" s="746"/>
      <c r="N662" s="746"/>
      <c r="O662" s="746"/>
      <c r="P662" s="746"/>
      <c r="Q662" s="746"/>
      <c r="R662" s="746"/>
      <c r="S662" s="746"/>
      <c r="T662" s="746"/>
      <c r="U662" s="746"/>
      <c r="V662" s="746"/>
      <c r="W662" s="746"/>
    </row>
    <row r="663" spans="2:23" ht="50.25" hidden="1" customHeight="1" x14ac:dyDescent="0.25">
      <c r="B663" s="602">
        <v>376</v>
      </c>
      <c r="C663" s="738" t="s">
        <v>2759</v>
      </c>
      <c r="D663" s="738" t="s">
        <v>8943</v>
      </c>
      <c r="E663" s="737" t="s">
        <v>2324</v>
      </c>
      <c r="F663" s="605" t="s">
        <v>2403</v>
      </c>
      <c r="G663" s="746" t="s">
        <v>1105</v>
      </c>
      <c r="H663" s="605"/>
      <c r="I663" s="746" t="s">
        <v>813</v>
      </c>
      <c r="J663" s="746">
        <v>6</v>
      </c>
      <c r="K663" s="621" t="s">
        <v>8952</v>
      </c>
      <c r="L663" s="737"/>
      <c r="M663" s="746">
        <v>14.4</v>
      </c>
      <c r="N663" s="746"/>
      <c r="O663" s="746"/>
      <c r="P663" s="746"/>
      <c r="Q663" s="746"/>
      <c r="R663" s="746"/>
      <c r="S663" s="746"/>
      <c r="T663" s="746"/>
      <c r="U663" s="746"/>
      <c r="V663" s="746"/>
      <c r="W663" s="746"/>
    </row>
    <row r="664" spans="2:23" ht="50.25" hidden="1" customHeight="1" x14ac:dyDescent="0.25">
      <c r="B664" s="602">
        <v>377</v>
      </c>
      <c r="C664" s="738" t="s">
        <v>2759</v>
      </c>
      <c r="D664" s="619" t="s">
        <v>8665</v>
      </c>
      <c r="E664" s="598" t="s">
        <v>1830</v>
      </c>
      <c r="F664" s="605" t="s">
        <v>2402</v>
      </c>
      <c r="G664" s="746" t="s">
        <v>1105</v>
      </c>
      <c r="H664" s="605"/>
      <c r="I664" s="746" t="s">
        <v>813</v>
      </c>
      <c r="J664" s="746">
        <v>4</v>
      </c>
      <c r="K664" s="736" t="s">
        <v>8952</v>
      </c>
      <c r="L664" s="598"/>
      <c r="M664" s="746">
        <v>10.8</v>
      </c>
      <c r="N664" s="746"/>
      <c r="O664" s="746"/>
      <c r="P664" s="746"/>
      <c r="Q664" s="746"/>
      <c r="R664" s="746"/>
      <c r="S664" s="746"/>
      <c r="T664" s="746"/>
      <c r="U664" s="746"/>
      <c r="V664" s="746"/>
      <c r="W664" s="746"/>
    </row>
    <row r="665" spans="2:23" ht="50.25" hidden="1" customHeight="1" x14ac:dyDescent="0.25">
      <c r="B665" s="602">
        <v>378</v>
      </c>
      <c r="C665" s="738" t="s">
        <v>2759</v>
      </c>
      <c r="D665" s="619" t="s">
        <v>8666</v>
      </c>
      <c r="E665" s="598" t="s">
        <v>1832</v>
      </c>
      <c r="F665" s="605" t="s">
        <v>2402</v>
      </c>
      <c r="G665" s="746" t="s">
        <v>1105</v>
      </c>
      <c r="H665" s="605"/>
      <c r="I665" s="746" t="s">
        <v>813</v>
      </c>
      <c r="J665" s="746">
        <v>4</v>
      </c>
      <c r="K665" s="736" t="s">
        <v>8952</v>
      </c>
      <c r="L665" s="598"/>
      <c r="M665" s="746">
        <v>10.8</v>
      </c>
      <c r="N665" s="746"/>
      <c r="O665" s="746"/>
      <c r="P665" s="746"/>
      <c r="Q665" s="746"/>
      <c r="R665" s="746"/>
      <c r="S665" s="746"/>
      <c r="T665" s="746"/>
      <c r="U665" s="746"/>
      <c r="V665" s="746"/>
      <c r="W665" s="746"/>
    </row>
    <row r="666" spans="2:23" ht="50.25" hidden="1" customHeight="1" x14ac:dyDescent="0.25">
      <c r="B666" s="1304">
        <v>379</v>
      </c>
      <c r="C666" s="1306" t="s">
        <v>2759</v>
      </c>
      <c r="D666" s="1317" t="s">
        <v>8286</v>
      </c>
      <c r="E666" s="1309" t="s">
        <v>1836</v>
      </c>
      <c r="F666" s="605" t="s">
        <v>1835</v>
      </c>
      <c r="G666" s="746" t="s">
        <v>1104</v>
      </c>
      <c r="H666" s="605"/>
      <c r="I666" s="746" t="s">
        <v>813</v>
      </c>
      <c r="J666" s="1309">
        <v>6</v>
      </c>
      <c r="K666" s="736" t="s">
        <v>8952</v>
      </c>
      <c r="L666" s="1311" t="s">
        <v>8170</v>
      </c>
      <c r="M666" s="746"/>
      <c r="N666" s="746"/>
      <c r="O666" s="746"/>
      <c r="P666" s="746"/>
      <c r="Q666" s="746"/>
      <c r="R666" s="746"/>
      <c r="S666" s="746"/>
      <c r="T666" s="746"/>
      <c r="U666" s="746"/>
      <c r="V666" s="746"/>
      <c r="W666" s="746"/>
    </row>
    <row r="667" spans="2:23" ht="50.25" hidden="1" customHeight="1" x14ac:dyDescent="0.25">
      <c r="B667" s="1305"/>
      <c r="C667" s="1306"/>
      <c r="D667" s="1319"/>
      <c r="E667" s="1310"/>
      <c r="F667" s="638" t="s">
        <v>2599</v>
      </c>
      <c r="G667" s="661" t="s">
        <v>7644</v>
      </c>
      <c r="H667" s="605">
        <v>5.0350000000000001</v>
      </c>
      <c r="I667" s="746"/>
      <c r="J667" s="1310"/>
      <c r="K667" s="746"/>
      <c r="L667" s="1311"/>
      <c r="M667" s="746"/>
      <c r="N667" s="746"/>
      <c r="O667" s="746"/>
      <c r="P667" s="746"/>
      <c r="Q667" s="746"/>
      <c r="R667" s="746"/>
      <c r="S667" s="746"/>
      <c r="T667" s="746"/>
      <c r="U667" s="746"/>
      <c r="V667" s="746"/>
      <c r="W667" s="746"/>
    </row>
    <row r="668" spans="2:23" ht="50.25" hidden="1" customHeight="1" x14ac:dyDescent="0.25">
      <c r="B668" s="602">
        <v>380</v>
      </c>
      <c r="C668" s="738" t="s">
        <v>2759</v>
      </c>
      <c r="D668" s="738" t="s">
        <v>8287</v>
      </c>
      <c r="E668" s="746" t="s">
        <v>1838</v>
      </c>
      <c r="F668" s="605" t="s">
        <v>2452</v>
      </c>
      <c r="G668" s="746" t="s">
        <v>1105</v>
      </c>
      <c r="H668" s="605"/>
      <c r="I668" s="746" t="s">
        <v>813</v>
      </c>
      <c r="J668" s="746">
        <v>4</v>
      </c>
      <c r="K668" s="736" t="s">
        <v>8952</v>
      </c>
      <c r="L668" s="746"/>
      <c r="M668" s="746">
        <v>10.8</v>
      </c>
      <c r="N668" s="746"/>
      <c r="O668" s="746"/>
      <c r="P668" s="746"/>
      <c r="Q668" s="746"/>
      <c r="R668" s="746"/>
      <c r="S668" s="746"/>
      <c r="T668" s="746"/>
      <c r="U668" s="746"/>
      <c r="V668" s="746"/>
      <c r="W668" s="746"/>
    </row>
    <row r="669" spans="2:23" ht="50.25" hidden="1" customHeight="1" x14ac:dyDescent="0.25">
      <c r="B669" s="602">
        <v>381</v>
      </c>
      <c r="C669" s="738" t="s">
        <v>2759</v>
      </c>
      <c r="D669" s="738" t="s">
        <v>8288</v>
      </c>
      <c r="E669" s="687" t="s">
        <v>1839</v>
      </c>
      <c r="F669" s="605" t="s">
        <v>2401</v>
      </c>
      <c r="G669" s="746" t="s">
        <v>1105</v>
      </c>
      <c r="H669" s="605"/>
      <c r="I669" s="746" t="s">
        <v>813</v>
      </c>
      <c r="J669" s="746">
        <v>4</v>
      </c>
      <c r="K669" s="736" t="s">
        <v>8952</v>
      </c>
      <c r="L669" s="746"/>
      <c r="M669" s="746">
        <v>10.8</v>
      </c>
      <c r="N669" s="746"/>
      <c r="O669" s="746"/>
      <c r="P669" s="746"/>
      <c r="Q669" s="746"/>
      <c r="R669" s="746"/>
      <c r="S669" s="746"/>
      <c r="T669" s="746"/>
      <c r="U669" s="746"/>
      <c r="V669" s="746"/>
      <c r="W669" s="746"/>
    </row>
    <row r="670" spans="2:23" ht="50.25" hidden="1" customHeight="1" x14ac:dyDescent="0.25">
      <c r="B670" s="602">
        <v>382</v>
      </c>
      <c r="C670" s="738" t="s">
        <v>2759</v>
      </c>
      <c r="D670" s="738" t="s">
        <v>1840</v>
      </c>
      <c r="E670" s="746" t="s">
        <v>1841</v>
      </c>
      <c r="F670" s="605" t="s">
        <v>2400</v>
      </c>
      <c r="G670" s="746" t="s">
        <v>1105</v>
      </c>
      <c r="H670" s="605"/>
      <c r="I670" s="746" t="s">
        <v>813</v>
      </c>
      <c r="J670" s="746">
        <v>6</v>
      </c>
      <c r="K670" s="736" t="s">
        <v>8952</v>
      </c>
      <c r="L670" s="746"/>
      <c r="M670" s="746">
        <v>14.4</v>
      </c>
      <c r="N670" s="746"/>
      <c r="O670" s="746"/>
      <c r="P670" s="746"/>
      <c r="Q670" s="746"/>
      <c r="R670" s="746"/>
      <c r="S670" s="746"/>
      <c r="T670" s="746"/>
      <c r="U670" s="746"/>
      <c r="V670" s="746"/>
      <c r="W670" s="746"/>
    </row>
    <row r="671" spans="2:23" ht="50.25" hidden="1" customHeight="1" x14ac:dyDescent="0.25">
      <c r="B671" s="602">
        <v>383</v>
      </c>
      <c r="C671" s="738" t="s">
        <v>2759</v>
      </c>
      <c r="D671" s="752" t="s">
        <v>8667</v>
      </c>
      <c r="E671" s="747" t="s">
        <v>1843</v>
      </c>
      <c r="F671" s="605"/>
      <c r="G671" s="708" t="s">
        <v>1104</v>
      </c>
      <c r="H671" s="605"/>
      <c r="I671" s="746"/>
      <c r="J671" s="746">
        <v>4</v>
      </c>
      <c r="K671" s="736" t="s">
        <v>8952</v>
      </c>
      <c r="L671" s="747"/>
      <c r="M671" s="746"/>
      <c r="N671" s="746"/>
      <c r="O671" s="746"/>
      <c r="P671" s="746"/>
      <c r="Q671" s="746"/>
      <c r="R671" s="746"/>
      <c r="S671" s="746"/>
      <c r="T671" s="746"/>
      <c r="U671" s="746"/>
      <c r="V671" s="746"/>
      <c r="W671" s="746"/>
    </row>
    <row r="672" spans="2:23" ht="50.25" hidden="1" customHeight="1" x14ac:dyDescent="0.25">
      <c r="B672" s="602">
        <v>384</v>
      </c>
      <c r="C672" s="738" t="s">
        <v>2759</v>
      </c>
      <c r="D672" s="752" t="s">
        <v>1842</v>
      </c>
      <c r="E672" s="747" t="s">
        <v>1843</v>
      </c>
      <c r="F672" s="605" t="s">
        <v>1842</v>
      </c>
      <c r="G672" s="746" t="s">
        <v>1104</v>
      </c>
      <c r="H672" s="71">
        <v>2.9000000000000001E-2</v>
      </c>
      <c r="I672" s="746"/>
      <c r="J672" s="746">
        <v>6</v>
      </c>
      <c r="K672" s="736" t="s">
        <v>8952</v>
      </c>
      <c r="L672" s="739" t="s">
        <v>8171</v>
      </c>
      <c r="M672" s="746"/>
      <c r="N672" s="746"/>
      <c r="O672" s="746"/>
      <c r="P672" s="746"/>
      <c r="Q672" s="746"/>
      <c r="R672" s="746"/>
      <c r="S672" s="746"/>
      <c r="T672" s="746"/>
      <c r="U672" s="746"/>
      <c r="V672" s="746"/>
      <c r="W672" s="746"/>
    </row>
    <row r="673" spans="2:23" ht="50.25" hidden="1" customHeight="1" x14ac:dyDescent="0.25">
      <c r="B673" s="1304">
        <v>385</v>
      </c>
      <c r="C673" s="1306" t="s">
        <v>2759</v>
      </c>
      <c r="D673" s="1312" t="s">
        <v>1844</v>
      </c>
      <c r="E673" s="1309" t="s">
        <v>1845</v>
      </c>
      <c r="F673" s="605"/>
      <c r="G673" s="746" t="s">
        <v>1104</v>
      </c>
      <c r="H673" s="605"/>
      <c r="I673" s="746" t="s">
        <v>813</v>
      </c>
      <c r="J673" s="1309">
        <v>6</v>
      </c>
      <c r="K673" s="736" t="s">
        <v>8952</v>
      </c>
      <c r="L673" s="746"/>
      <c r="M673" s="746"/>
      <c r="N673" s="746"/>
      <c r="O673" s="746"/>
      <c r="P673" s="746"/>
      <c r="Q673" s="746"/>
      <c r="R673" s="746"/>
      <c r="S673" s="746"/>
      <c r="T673" s="746"/>
      <c r="U673" s="746"/>
      <c r="V673" s="746"/>
      <c r="W673" s="746"/>
    </row>
    <row r="674" spans="2:23" ht="50.25" hidden="1" customHeight="1" x14ac:dyDescent="0.25">
      <c r="B674" s="1305"/>
      <c r="C674" s="1306"/>
      <c r="D674" s="1313"/>
      <c r="E674" s="1310"/>
      <c r="F674" s="644" t="s">
        <v>7087</v>
      </c>
      <c r="G674" s="654" t="s">
        <v>7646</v>
      </c>
      <c r="H674" s="605"/>
      <c r="I674" s="746"/>
      <c r="J674" s="1310"/>
      <c r="K674" s="746"/>
      <c r="L674" s="746"/>
      <c r="M674" s="746"/>
      <c r="N674" s="746"/>
      <c r="O674" s="746"/>
      <c r="P674" s="746"/>
      <c r="Q674" s="746"/>
      <c r="R674" s="746"/>
      <c r="S674" s="746"/>
      <c r="T674" s="746"/>
      <c r="U674" s="746"/>
      <c r="V674" s="746"/>
      <c r="W674" s="746"/>
    </row>
    <row r="675" spans="2:23" ht="50.25" hidden="1" customHeight="1" x14ac:dyDescent="0.25">
      <c r="B675" s="1304">
        <v>386</v>
      </c>
      <c r="C675" s="1306" t="s">
        <v>2759</v>
      </c>
      <c r="D675" s="1317" t="s">
        <v>8669</v>
      </c>
      <c r="E675" s="1309" t="s">
        <v>1847</v>
      </c>
      <c r="F675" s="605" t="s">
        <v>8173</v>
      </c>
      <c r="G675" s="746" t="s">
        <v>1104</v>
      </c>
      <c r="H675" s="71">
        <v>1.4500000000000001E-2</v>
      </c>
      <c r="I675" s="746" t="s">
        <v>813</v>
      </c>
      <c r="J675" s="1309">
        <v>4</v>
      </c>
      <c r="K675" s="736" t="s">
        <v>8952</v>
      </c>
      <c r="L675" s="1311" t="s">
        <v>8172</v>
      </c>
      <c r="M675" s="746"/>
      <c r="N675" s="746"/>
      <c r="O675" s="746"/>
      <c r="P675" s="746"/>
      <c r="Q675" s="746"/>
      <c r="R675" s="746"/>
      <c r="S675" s="746"/>
      <c r="T675" s="746"/>
      <c r="U675" s="746"/>
      <c r="V675" s="746"/>
      <c r="W675" s="746"/>
    </row>
    <row r="676" spans="2:23" ht="50.25" hidden="1" customHeight="1" x14ac:dyDescent="0.25">
      <c r="B676" s="1305"/>
      <c r="C676" s="1306"/>
      <c r="D676" s="1319"/>
      <c r="E676" s="1310"/>
      <c r="F676" s="601" t="s">
        <v>2720</v>
      </c>
      <c r="G676" s="661" t="s">
        <v>7644</v>
      </c>
      <c r="H676" s="605">
        <v>0.14499999999999999</v>
      </c>
      <c r="I676" s="746"/>
      <c r="J676" s="1310"/>
      <c r="K676" s="746"/>
      <c r="L676" s="1311"/>
      <c r="M676" s="746"/>
      <c r="N676" s="746"/>
      <c r="O676" s="746"/>
      <c r="P676" s="746"/>
      <c r="Q676" s="746"/>
      <c r="R676" s="746"/>
      <c r="S676" s="746"/>
      <c r="T676" s="746"/>
      <c r="U676" s="746"/>
      <c r="V676" s="746"/>
      <c r="W676" s="746"/>
    </row>
    <row r="677" spans="2:23" ht="50.25" hidden="1" customHeight="1" x14ac:dyDescent="0.25">
      <c r="B677" s="602">
        <v>387</v>
      </c>
      <c r="C677" s="738" t="s">
        <v>2759</v>
      </c>
      <c r="D677" s="738" t="s">
        <v>8668</v>
      </c>
      <c r="E677" s="623" t="s">
        <v>1849</v>
      </c>
      <c r="F677" s="605"/>
      <c r="G677" s="746" t="s">
        <v>1104</v>
      </c>
      <c r="H677" s="605"/>
      <c r="I677" s="746" t="s">
        <v>813</v>
      </c>
      <c r="J677" s="746">
        <v>6</v>
      </c>
      <c r="K677" s="736" t="s">
        <v>8952</v>
      </c>
      <c r="L677" s="623"/>
      <c r="M677" s="746"/>
      <c r="N677" s="746"/>
      <c r="O677" s="746"/>
      <c r="P677" s="746"/>
      <c r="Q677" s="746"/>
      <c r="R677" s="746"/>
      <c r="S677" s="746"/>
      <c r="T677" s="746"/>
      <c r="U677" s="746"/>
      <c r="V677" s="746"/>
      <c r="W677" s="746"/>
    </row>
    <row r="678" spans="2:23" ht="50.25" hidden="1" customHeight="1" x14ac:dyDescent="0.25">
      <c r="B678" s="602">
        <v>388</v>
      </c>
      <c r="C678" s="738" t="s">
        <v>2759</v>
      </c>
      <c r="D678" s="620" t="s">
        <v>1850</v>
      </c>
      <c r="E678" s="746" t="s">
        <v>1851</v>
      </c>
      <c r="F678" s="605"/>
      <c r="G678" s="746" t="s">
        <v>1104</v>
      </c>
      <c r="H678" s="605"/>
      <c r="I678" s="746" t="s">
        <v>813</v>
      </c>
      <c r="J678" s="746">
        <v>6</v>
      </c>
      <c r="K678" s="736" t="s">
        <v>8952</v>
      </c>
      <c r="L678" s="746"/>
      <c r="M678" s="746"/>
      <c r="N678" s="746"/>
      <c r="O678" s="746"/>
      <c r="P678" s="746"/>
      <c r="Q678" s="746"/>
      <c r="R678" s="746"/>
      <c r="S678" s="746"/>
      <c r="T678" s="746"/>
      <c r="U678" s="746"/>
      <c r="V678" s="746"/>
      <c r="W678" s="746"/>
    </row>
    <row r="679" spans="2:23" ht="50.25" hidden="1" customHeight="1" x14ac:dyDescent="0.25">
      <c r="B679" s="602">
        <v>389</v>
      </c>
      <c r="C679" s="738" t="s">
        <v>2809</v>
      </c>
      <c r="D679" s="738" t="s">
        <v>8670</v>
      </c>
      <c r="E679" s="707" t="s">
        <v>8225</v>
      </c>
      <c r="F679" s="605" t="s">
        <v>1852</v>
      </c>
      <c r="G679" s="746" t="s">
        <v>1105</v>
      </c>
      <c r="H679" s="605"/>
      <c r="I679" s="746" t="s">
        <v>813</v>
      </c>
      <c r="J679" s="746">
        <v>6</v>
      </c>
      <c r="K679" s="736" t="s">
        <v>8952</v>
      </c>
      <c r="L679" s="746"/>
      <c r="M679" s="746">
        <v>14.4</v>
      </c>
      <c r="N679" s="746"/>
      <c r="O679" s="746"/>
      <c r="P679" s="746"/>
      <c r="Q679" s="746"/>
      <c r="R679" s="746"/>
      <c r="S679" s="746"/>
      <c r="T679" s="746"/>
      <c r="U679" s="746"/>
      <c r="V679" s="746"/>
      <c r="W679" s="746"/>
    </row>
    <row r="680" spans="2:23" ht="50.25" hidden="1" customHeight="1" x14ac:dyDescent="0.25">
      <c r="B680" s="602">
        <v>390</v>
      </c>
      <c r="C680" s="738" t="s">
        <v>2809</v>
      </c>
      <c r="D680" s="738" t="s">
        <v>8671</v>
      </c>
      <c r="E680" s="746" t="s">
        <v>2482</v>
      </c>
      <c r="F680" s="605" t="s">
        <v>2481</v>
      </c>
      <c r="G680" s="746" t="s">
        <v>1105</v>
      </c>
      <c r="H680" s="605"/>
      <c r="I680" s="746" t="s">
        <v>813</v>
      </c>
      <c r="J680" s="746">
        <v>4</v>
      </c>
      <c r="K680" s="736" t="s">
        <v>8952</v>
      </c>
      <c r="L680" s="746"/>
      <c r="M680" s="746">
        <v>10.8</v>
      </c>
      <c r="N680" s="746"/>
      <c r="O680" s="746"/>
      <c r="P680" s="746"/>
      <c r="Q680" s="746"/>
      <c r="R680" s="746"/>
      <c r="S680" s="746"/>
      <c r="T680" s="746"/>
      <c r="U680" s="746"/>
      <c r="V680" s="746"/>
      <c r="W680" s="746"/>
    </row>
    <row r="681" spans="2:23" ht="50.25" hidden="1" customHeight="1" x14ac:dyDescent="0.25">
      <c r="B681" s="1304">
        <v>391</v>
      </c>
      <c r="C681" s="1306" t="s">
        <v>2817</v>
      </c>
      <c r="D681" s="1372" t="s">
        <v>8672</v>
      </c>
      <c r="E681" s="1309" t="s">
        <v>1859</v>
      </c>
      <c r="F681" s="605" t="s">
        <v>6555</v>
      </c>
      <c r="G681" s="746" t="s">
        <v>1105</v>
      </c>
      <c r="H681" s="605"/>
      <c r="I681" s="746" t="s">
        <v>813</v>
      </c>
      <c r="J681" s="1309">
        <v>4</v>
      </c>
      <c r="K681" s="736" t="s">
        <v>8952</v>
      </c>
      <c r="L681" s="746"/>
      <c r="M681" s="746">
        <v>10.8</v>
      </c>
      <c r="N681" s="746"/>
      <c r="O681" s="746"/>
      <c r="P681" s="746"/>
      <c r="Q681" s="746"/>
      <c r="R681" s="746"/>
      <c r="S681" s="746"/>
      <c r="T681" s="746"/>
      <c r="U681" s="746"/>
      <c r="V681" s="746"/>
      <c r="W681" s="746"/>
    </row>
    <row r="682" spans="2:23" ht="50.25" hidden="1" customHeight="1" x14ac:dyDescent="0.25">
      <c r="B682" s="1305"/>
      <c r="C682" s="1306"/>
      <c r="D682" s="1373"/>
      <c r="E682" s="1310"/>
      <c r="F682" s="601" t="s">
        <v>6554</v>
      </c>
      <c r="G682" s="661" t="s">
        <v>3400</v>
      </c>
      <c r="H682" s="605"/>
      <c r="I682" s="746"/>
      <c r="J682" s="1310"/>
      <c r="K682" s="746"/>
      <c r="L682" s="746"/>
      <c r="M682" s="746"/>
      <c r="N682" s="746"/>
      <c r="O682" s="746"/>
      <c r="P682" s="746"/>
      <c r="Q682" s="746"/>
      <c r="R682" s="746"/>
      <c r="S682" s="746"/>
      <c r="T682" s="746"/>
      <c r="U682" s="746"/>
      <c r="V682" s="746"/>
      <c r="W682" s="746"/>
    </row>
    <row r="683" spans="2:23" ht="50.25" hidden="1" customHeight="1" x14ac:dyDescent="0.25">
      <c r="B683" s="602">
        <v>392</v>
      </c>
      <c r="C683" s="738" t="s">
        <v>2817</v>
      </c>
      <c r="D683" s="619" t="s">
        <v>8673</v>
      </c>
      <c r="E683" s="746" t="s">
        <v>1861</v>
      </c>
      <c r="F683" s="605" t="s">
        <v>2429</v>
      </c>
      <c r="G683" s="746" t="s">
        <v>1105</v>
      </c>
      <c r="H683" s="605"/>
      <c r="I683" s="746" t="s">
        <v>813</v>
      </c>
      <c r="J683" s="746">
        <v>4</v>
      </c>
      <c r="K683" s="736" t="s">
        <v>8952</v>
      </c>
      <c r="L683" s="746"/>
      <c r="M683" s="746">
        <v>10.8</v>
      </c>
      <c r="N683" s="746"/>
      <c r="O683" s="746"/>
      <c r="P683" s="746"/>
      <c r="Q683" s="746"/>
      <c r="R683" s="746"/>
      <c r="S683" s="746"/>
      <c r="T683" s="746"/>
      <c r="U683" s="746"/>
      <c r="V683" s="746"/>
      <c r="W683" s="746"/>
    </row>
    <row r="684" spans="2:23" ht="50.25" hidden="1" customHeight="1" x14ac:dyDescent="0.25">
      <c r="B684" s="602">
        <v>393</v>
      </c>
      <c r="C684" s="738" t="s">
        <v>2817</v>
      </c>
      <c r="D684" s="738" t="s">
        <v>8674</v>
      </c>
      <c r="E684" s="746" t="s">
        <v>1863</v>
      </c>
      <c r="F684" s="605" t="s">
        <v>2430</v>
      </c>
      <c r="G684" s="746" t="s">
        <v>1105</v>
      </c>
      <c r="H684" s="605"/>
      <c r="I684" s="746" t="s">
        <v>813</v>
      </c>
      <c r="J684" s="746">
        <v>6</v>
      </c>
      <c r="K684" s="736" t="s">
        <v>8952</v>
      </c>
      <c r="L684" s="746"/>
      <c r="M684" s="746">
        <v>14.4</v>
      </c>
      <c r="N684" s="746"/>
      <c r="O684" s="746"/>
      <c r="P684" s="746"/>
      <c r="Q684" s="746"/>
      <c r="R684" s="746"/>
      <c r="S684" s="746"/>
      <c r="T684" s="746"/>
      <c r="U684" s="746"/>
      <c r="V684" s="746"/>
      <c r="W684" s="746"/>
    </row>
    <row r="685" spans="2:23" ht="50.25" hidden="1" customHeight="1" x14ac:dyDescent="0.25">
      <c r="B685" s="602">
        <v>394</v>
      </c>
      <c r="C685" s="738" t="s">
        <v>2817</v>
      </c>
      <c r="D685" s="619" t="s">
        <v>8675</v>
      </c>
      <c r="E685" s="747" t="s">
        <v>1865</v>
      </c>
      <c r="F685" s="605" t="s">
        <v>2480</v>
      </c>
      <c r="G685" s="746" t="s">
        <v>1105</v>
      </c>
      <c r="H685" s="605"/>
      <c r="I685" s="746" t="s">
        <v>813</v>
      </c>
      <c r="J685" s="746">
        <v>4</v>
      </c>
      <c r="K685" s="736" t="s">
        <v>8952</v>
      </c>
      <c r="L685" s="747"/>
      <c r="M685" s="746">
        <v>10.8</v>
      </c>
      <c r="N685" s="746"/>
      <c r="O685" s="746"/>
      <c r="P685" s="746"/>
      <c r="Q685" s="746"/>
      <c r="R685" s="746"/>
      <c r="S685" s="746"/>
      <c r="T685" s="746"/>
      <c r="U685" s="746"/>
      <c r="V685" s="746"/>
      <c r="W685" s="746"/>
    </row>
    <row r="686" spans="2:23" ht="50.25" hidden="1" customHeight="1" x14ac:dyDescent="0.25">
      <c r="B686" s="602">
        <v>395</v>
      </c>
      <c r="C686" s="738" t="s">
        <v>2817</v>
      </c>
      <c r="D686" s="619" t="s">
        <v>8676</v>
      </c>
      <c r="E686" s="747" t="s">
        <v>1867</v>
      </c>
      <c r="F686" s="605" t="s">
        <v>2431</v>
      </c>
      <c r="G686" s="746" t="s">
        <v>1105</v>
      </c>
      <c r="H686" s="605"/>
      <c r="I686" s="746" t="s">
        <v>813</v>
      </c>
      <c r="J686" s="746">
        <v>4</v>
      </c>
      <c r="K686" s="736" t="s">
        <v>8952</v>
      </c>
      <c r="L686" s="747"/>
      <c r="M686" s="746">
        <v>10.8</v>
      </c>
      <c r="N686" s="746"/>
      <c r="O686" s="746"/>
      <c r="P686" s="746"/>
      <c r="Q686" s="746"/>
      <c r="R686" s="746"/>
      <c r="S686" s="746"/>
      <c r="T686" s="746"/>
      <c r="U686" s="746"/>
      <c r="V686" s="746"/>
      <c r="W686" s="746"/>
    </row>
    <row r="687" spans="2:23" ht="50.25" hidden="1" customHeight="1" x14ac:dyDescent="0.25">
      <c r="B687" s="602">
        <v>396</v>
      </c>
      <c r="C687" s="738" t="s">
        <v>2817</v>
      </c>
      <c r="D687" s="619" t="s">
        <v>8677</v>
      </c>
      <c r="E687" s="747" t="s">
        <v>1869</v>
      </c>
      <c r="F687" s="605" t="s">
        <v>7078</v>
      </c>
      <c r="G687" s="746" t="s">
        <v>1105</v>
      </c>
      <c r="H687" s="605"/>
      <c r="I687" s="746" t="s">
        <v>813</v>
      </c>
      <c r="J687" s="746">
        <v>4</v>
      </c>
      <c r="K687" s="736" t="s">
        <v>8952</v>
      </c>
      <c r="L687" s="747"/>
      <c r="M687" s="746">
        <v>10.8</v>
      </c>
      <c r="N687" s="746"/>
      <c r="O687" s="746"/>
      <c r="P687" s="746"/>
      <c r="Q687" s="746"/>
      <c r="R687" s="746"/>
      <c r="S687" s="746"/>
      <c r="T687" s="746"/>
      <c r="U687" s="746"/>
      <c r="V687" s="746"/>
      <c r="W687" s="746"/>
    </row>
    <row r="688" spans="2:23" ht="50.25" hidden="1" customHeight="1" x14ac:dyDescent="0.25">
      <c r="B688" s="602">
        <v>397</v>
      </c>
      <c r="C688" s="738" t="s">
        <v>2817</v>
      </c>
      <c r="D688" s="619" t="s">
        <v>8678</v>
      </c>
      <c r="E688" s="747" t="s">
        <v>8222</v>
      </c>
      <c r="F688" s="605" t="s">
        <v>1900</v>
      </c>
      <c r="G688" s="746" t="s">
        <v>1105</v>
      </c>
      <c r="H688" s="605"/>
      <c r="I688" s="746" t="s">
        <v>813</v>
      </c>
      <c r="J688" s="746">
        <v>4</v>
      </c>
      <c r="K688" s="736" t="s">
        <v>8952</v>
      </c>
      <c r="L688" s="747"/>
      <c r="M688" s="746">
        <v>10.8</v>
      </c>
      <c r="N688" s="746"/>
      <c r="O688" s="746"/>
      <c r="P688" s="746"/>
      <c r="Q688" s="746"/>
      <c r="R688" s="746"/>
      <c r="S688" s="746"/>
      <c r="T688" s="746"/>
      <c r="U688" s="746"/>
      <c r="V688" s="746"/>
      <c r="W688" s="746"/>
    </row>
    <row r="689" spans="2:23" ht="50.25" hidden="1" customHeight="1" x14ac:dyDescent="0.25">
      <c r="B689" s="602">
        <v>398</v>
      </c>
      <c r="C689" s="738" t="s">
        <v>2817</v>
      </c>
      <c r="D689" s="619" t="s">
        <v>8678</v>
      </c>
      <c r="E689" s="747" t="s">
        <v>8223</v>
      </c>
      <c r="F689" s="605" t="s">
        <v>1900</v>
      </c>
      <c r="G689" s="746" t="s">
        <v>1105</v>
      </c>
      <c r="H689" s="605"/>
      <c r="I689" s="746" t="s">
        <v>813</v>
      </c>
      <c r="J689" s="746">
        <v>4</v>
      </c>
      <c r="K689" s="736" t="s">
        <v>8952</v>
      </c>
      <c r="L689" s="747"/>
      <c r="M689" s="746">
        <v>10.8</v>
      </c>
      <c r="N689" s="746"/>
      <c r="O689" s="746"/>
      <c r="P689" s="746"/>
      <c r="Q689" s="746"/>
      <c r="R689" s="746"/>
      <c r="S689" s="746"/>
      <c r="T689" s="746"/>
      <c r="U689" s="746"/>
      <c r="V689" s="746"/>
      <c r="W689" s="746"/>
    </row>
    <row r="690" spans="2:23" ht="50.25" hidden="1" customHeight="1" x14ac:dyDescent="0.25">
      <c r="B690" s="602">
        <v>399</v>
      </c>
      <c r="C690" s="738" t="s">
        <v>2817</v>
      </c>
      <c r="D690" s="619" t="s">
        <v>8810</v>
      </c>
      <c r="E690" s="747" t="s">
        <v>8224</v>
      </c>
      <c r="F690" s="605" t="s">
        <v>1900</v>
      </c>
      <c r="G690" s="746" t="s">
        <v>1105</v>
      </c>
      <c r="H690" s="605"/>
      <c r="I690" s="746" t="s">
        <v>813</v>
      </c>
      <c r="J690" s="746">
        <v>4</v>
      </c>
      <c r="K690" s="736" t="s">
        <v>8952</v>
      </c>
      <c r="L690" s="747"/>
      <c r="M690" s="746">
        <v>10.8</v>
      </c>
      <c r="N690" s="746"/>
      <c r="O690" s="746"/>
      <c r="P690" s="746"/>
      <c r="Q690" s="746"/>
      <c r="R690" s="746"/>
      <c r="S690" s="746"/>
      <c r="T690" s="746"/>
      <c r="U690" s="746"/>
      <c r="V690" s="746"/>
      <c r="W690" s="746"/>
    </row>
    <row r="691" spans="2:23" ht="50.25" hidden="1" customHeight="1" x14ac:dyDescent="0.25">
      <c r="B691" s="602">
        <v>400</v>
      </c>
      <c r="C691" s="738" t="s">
        <v>8347</v>
      </c>
      <c r="D691" s="738" t="s">
        <v>8679</v>
      </c>
      <c r="E691" s="746" t="s">
        <v>1875</v>
      </c>
      <c r="F691" s="605" t="s">
        <v>2458</v>
      </c>
      <c r="G691" s="746" t="s">
        <v>1105</v>
      </c>
      <c r="H691" s="605"/>
      <c r="I691" s="746" t="s">
        <v>813</v>
      </c>
      <c r="J691" s="746">
        <v>4</v>
      </c>
      <c r="K691" s="736" t="s">
        <v>8952</v>
      </c>
      <c r="L691" s="746"/>
      <c r="M691" s="746">
        <v>10.8</v>
      </c>
      <c r="N691" s="746"/>
      <c r="O691" s="746"/>
      <c r="P691" s="746"/>
      <c r="Q691" s="746"/>
      <c r="R691" s="746"/>
      <c r="S691" s="746"/>
      <c r="T691" s="746"/>
      <c r="U691" s="746"/>
      <c r="V691" s="746"/>
      <c r="W691" s="746"/>
    </row>
    <row r="692" spans="2:23" ht="50.25" hidden="1" customHeight="1" x14ac:dyDescent="0.25">
      <c r="B692" s="602">
        <v>401</v>
      </c>
      <c r="C692" s="738" t="s">
        <v>8347</v>
      </c>
      <c r="D692" s="603" t="s">
        <v>8680</v>
      </c>
      <c r="E692" s="598" t="s">
        <v>1877</v>
      </c>
      <c r="F692" s="605" t="s">
        <v>2458</v>
      </c>
      <c r="G692" s="746" t="s">
        <v>1105</v>
      </c>
      <c r="H692" s="605"/>
      <c r="I692" s="746" t="s">
        <v>813</v>
      </c>
      <c r="J692" s="746">
        <v>6</v>
      </c>
      <c r="K692" s="736" t="s">
        <v>8952</v>
      </c>
      <c r="L692" s="598"/>
      <c r="M692" s="746">
        <v>14.4</v>
      </c>
      <c r="N692" s="746"/>
      <c r="O692" s="746"/>
      <c r="P692" s="746"/>
      <c r="Q692" s="746"/>
      <c r="R692" s="746"/>
      <c r="S692" s="746"/>
      <c r="T692" s="746"/>
      <c r="U692" s="746"/>
      <c r="V692" s="746"/>
      <c r="W692" s="746"/>
    </row>
    <row r="693" spans="2:23" ht="50.25" hidden="1" customHeight="1" x14ac:dyDescent="0.25">
      <c r="B693" s="602">
        <v>402</v>
      </c>
      <c r="C693" s="738" t="s">
        <v>8347</v>
      </c>
      <c r="D693" s="603" t="s">
        <v>8681</v>
      </c>
      <c r="E693" s="746" t="s">
        <v>1878</v>
      </c>
      <c r="F693" s="605" t="s">
        <v>2458</v>
      </c>
      <c r="G693" s="746" t="s">
        <v>1105</v>
      </c>
      <c r="H693" s="605"/>
      <c r="I693" s="746" t="s">
        <v>813</v>
      </c>
      <c r="J693" s="746">
        <v>4</v>
      </c>
      <c r="K693" s="736" t="s">
        <v>8952</v>
      </c>
      <c r="L693" s="746"/>
      <c r="M693" s="746">
        <v>10.8</v>
      </c>
      <c r="N693" s="746"/>
      <c r="O693" s="746"/>
      <c r="P693" s="746"/>
      <c r="Q693" s="746"/>
      <c r="R693" s="746"/>
      <c r="S693" s="746"/>
      <c r="T693" s="746"/>
      <c r="U693" s="746"/>
      <c r="V693" s="746"/>
      <c r="W693" s="746"/>
    </row>
    <row r="694" spans="2:23" ht="50.25" hidden="1" customHeight="1" x14ac:dyDescent="0.25">
      <c r="B694" s="602">
        <v>403</v>
      </c>
      <c r="C694" s="738" t="s">
        <v>8347</v>
      </c>
      <c r="D694" s="619" t="s">
        <v>8682</v>
      </c>
      <c r="E694" s="598" t="s">
        <v>1880</v>
      </c>
      <c r="F694" s="605" t="s">
        <v>2457</v>
      </c>
      <c r="G694" s="746" t="s">
        <v>1105</v>
      </c>
      <c r="H694" s="605"/>
      <c r="I694" s="746" t="s">
        <v>813</v>
      </c>
      <c r="J694" s="746">
        <v>6</v>
      </c>
      <c r="K694" s="736" t="s">
        <v>8952</v>
      </c>
      <c r="L694" s="598"/>
      <c r="M694" s="746">
        <v>14.4</v>
      </c>
      <c r="N694" s="746"/>
      <c r="O694" s="746"/>
      <c r="P694" s="746"/>
      <c r="Q694" s="746"/>
      <c r="R694" s="746"/>
      <c r="S694" s="746"/>
      <c r="T694" s="746"/>
      <c r="U694" s="746"/>
      <c r="V694" s="746"/>
      <c r="W694" s="746"/>
    </row>
    <row r="695" spans="2:23" ht="50.25" hidden="1" customHeight="1" x14ac:dyDescent="0.25">
      <c r="B695" s="602">
        <v>404</v>
      </c>
      <c r="C695" s="738" t="s">
        <v>8347</v>
      </c>
      <c r="D695" s="619" t="s">
        <v>8683</v>
      </c>
      <c r="E695" s="746" t="s">
        <v>2187</v>
      </c>
      <c r="F695" s="605" t="s">
        <v>2456</v>
      </c>
      <c r="G695" s="746" t="s">
        <v>1105</v>
      </c>
      <c r="H695" s="605"/>
      <c r="I695" s="746" t="s">
        <v>813</v>
      </c>
      <c r="J695" s="746">
        <v>4</v>
      </c>
      <c r="K695" s="736" t="s">
        <v>8952</v>
      </c>
      <c r="L695" s="746"/>
      <c r="M695" s="746">
        <v>10.8</v>
      </c>
      <c r="N695" s="746"/>
      <c r="O695" s="746"/>
      <c r="P695" s="746"/>
      <c r="Q695" s="746"/>
      <c r="R695" s="746"/>
      <c r="S695" s="746"/>
      <c r="T695" s="746"/>
      <c r="U695" s="746"/>
      <c r="V695" s="746"/>
      <c r="W695" s="746"/>
    </row>
    <row r="696" spans="2:23" ht="50.25" hidden="1" customHeight="1" x14ac:dyDescent="0.25">
      <c r="B696" s="602">
        <v>405</v>
      </c>
      <c r="C696" s="738" t="s">
        <v>8347</v>
      </c>
      <c r="D696" s="752" t="s">
        <v>8684</v>
      </c>
      <c r="E696" s="747" t="s">
        <v>2071</v>
      </c>
      <c r="F696" s="605" t="s">
        <v>1882</v>
      </c>
      <c r="G696" s="746" t="s">
        <v>1105</v>
      </c>
      <c r="H696" s="605"/>
      <c r="I696" s="746" t="s">
        <v>813</v>
      </c>
      <c r="J696" s="746">
        <v>4</v>
      </c>
      <c r="K696" s="736" t="s">
        <v>8952</v>
      </c>
      <c r="L696" s="739" t="s">
        <v>8174</v>
      </c>
      <c r="M696" s="746">
        <v>10.8</v>
      </c>
      <c r="N696" s="746"/>
      <c r="O696" s="746"/>
      <c r="P696" s="746"/>
      <c r="Q696" s="746"/>
      <c r="R696" s="746"/>
      <c r="S696" s="746"/>
      <c r="T696" s="746"/>
      <c r="U696" s="746"/>
      <c r="V696" s="746"/>
      <c r="W696" s="746"/>
    </row>
    <row r="697" spans="2:23" ht="50.25" hidden="1" customHeight="1" x14ac:dyDescent="0.25">
      <c r="B697" s="602">
        <v>406</v>
      </c>
      <c r="C697" s="738" t="s">
        <v>8347</v>
      </c>
      <c r="D697" s="738" t="s">
        <v>8685</v>
      </c>
      <c r="E697" s="746" t="s">
        <v>2072</v>
      </c>
      <c r="F697" s="605" t="s">
        <v>2455</v>
      </c>
      <c r="G697" s="746" t="s">
        <v>1105</v>
      </c>
      <c r="H697" s="605"/>
      <c r="I697" s="746" t="s">
        <v>813</v>
      </c>
      <c r="J697" s="746">
        <v>4</v>
      </c>
      <c r="K697" s="736" t="s">
        <v>8952</v>
      </c>
      <c r="L697" s="746"/>
      <c r="M697" s="746">
        <v>10.8</v>
      </c>
      <c r="N697" s="746"/>
      <c r="O697" s="746"/>
      <c r="P697" s="746"/>
      <c r="Q697" s="746"/>
      <c r="R697" s="746"/>
      <c r="S697" s="746"/>
      <c r="T697" s="746"/>
      <c r="U697" s="746"/>
      <c r="V697" s="746"/>
      <c r="W697" s="746"/>
    </row>
    <row r="698" spans="2:23" ht="50.25" hidden="1" customHeight="1" x14ac:dyDescent="0.25">
      <c r="B698" s="602">
        <v>407</v>
      </c>
      <c r="C698" s="738" t="s">
        <v>8347</v>
      </c>
      <c r="D698" s="738" t="s">
        <v>8686</v>
      </c>
      <c r="E698" s="746" t="s">
        <v>2070</v>
      </c>
      <c r="F698" s="605" t="s">
        <v>2448</v>
      </c>
      <c r="G698" s="746" t="s">
        <v>1105</v>
      </c>
      <c r="H698" s="605"/>
      <c r="I698" s="746" t="s">
        <v>813</v>
      </c>
      <c r="J698" s="746">
        <v>4</v>
      </c>
      <c r="K698" s="736" t="s">
        <v>8952</v>
      </c>
      <c r="L698" s="746"/>
      <c r="M698" s="746">
        <v>10.8</v>
      </c>
      <c r="N698" s="746"/>
      <c r="O698" s="746"/>
      <c r="P698" s="746"/>
      <c r="Q698" s="746"/>
      <c r="R698" s="746"/>
      <c r="S698" s="746"/>
      <c r="T698" s="746"/>
      <c r="U698" s="746"/>
      <c r="V698" s="746"/>
      <c r="W698" s="746"/>
    </row>
    <row r="699" spans="2:23" ht="50.25" hidden="1" customHeight="1" x14ac:dyDescent="0.25">
      <c r="B699" s="1304">
        <v>408</v>
      </c>
      <c r="C699" s="1306" t="s">
        <v>8347</v>
      </c>
      <c r="D699" s="1372" t="s">
        <v>2453</v>
      </c>
      <c r="E699" s="1309" t="s">
        <v>1886</v>
      </c>
      <c r="F699" s="605" t="s">
        <v>2453</v>
      </c>
      <c r="G699" s="746" t="s">
        <v>1105</v>
      </c>
      <c r="H699" s="605"/>
      <c r="I699" s="746" t="s">
        <v>813</v>
      </c>
      <c r="J699" s="1309">
        <v>4</v>
      </c>
      <c r="K699" s="736" t="s">
        <v>8952</v>
      </c>
      <c r="L699" s="746"/>
      <c r="M699" s="746">
        <v>10.8</v>
      </c>
      <c r="N699" s="746"/>
      <c r="O699" s="746"/>
      <c r="P699" s="746"/>
      <c r="Q699" s="746"/>
      <c r="R699" s="746"/>
      <c r="S699" s="746"/>
      <c r="T699" s="746"/>
      <c r="U699" s="746"/>
      <c r="V699" s="746"/>
      <c r="W699" s="746"/>
    </row>
    <row r="700" spans="2:23" ht="50.25" hidden="1" customHeight="1" x14ac:dyDescent="0.25">
      <c r="B700" s="1316"/>
      <c r="C700" s="1306"/>
      <c r="D700" s="1374"/>
      <c r="E700" s="1320"/>
      <c r="F700" s="601" t="s">
        <v>6517</v>
      </c>
      <c r="G700" s="661" t="s">
        <v>3400</v>
      </c>
      <c r="H700" s="605">
        <v>0.8</v>
      </c>
      <c r="I700" s="746"/>
      <c r="J700" s="1320"/>
      <c r="K700" s="746"/>
      <c r="L700" s="746"/>
      <c r="M700" s="746"/>
      <c r="N700" s="746"/>
      <c r="O700" s="746"/>
      <c r="P700" s="746"/>
      <c r="Q700" s="746"/>
      <c r="R700" s="746"/>
      <c r="S700" s="746"/>
      <c r="T700" s="746"/>
      <c r="U700" s="746"/>
      <c r="V700" s="746"/>
      <c r="W700" s="746"/>
    </row>
    <row r="701" spans="2:23" ht="50.25" hidden="1" customHeight="1" x14ac:dyDescent="0.25">
      <c r="B701" s="1305"/>
      <c r="C701" s="1306"/>
      <c r="D701" s="1373"/>
      <c r="E701" s="1310"/>
      <c r="F701" s="601" t="s">
        <v>2454</v>
      </c>
      <c r="G701" s="661" t="s">
        <v>7644</v>
      </c>
      <c r="H701" s="605"/>
      <c r="I701" s="746"/>
      <c r="J701" s="1310"/>
      <c r="K701" s="746"/>
      <c r="L701" s="746"/>
      <c r="M701" s="746"/>
      <c r="N701" s="746"/>
      <c r="O701" s="746"/>
      <c r="P701" s="746"/>
      <c r="Q701" s="746"/>
      <c r="R701" s="746"/>
      <c r="S701" s="746"/>
      <c r="T701" s="746"/>
      <c r="U701" s="746"/>
      <c r="V701" s="746"/>
      <c r="W701" s="746"/>
    </row>
    <row r="702" spans="2:23" ht="50.25" hidden="1" customHeight="1" x14ac:dyDescent="0.25">
      <c r="B702" s="602">
        <v>409</v>
      </c>
      <c r="C702" s="738" t="s">
        <v>8347</v>
      </c>
      <c r="D702" s="619" t="s">
        <v>8687</v>
      </c>
      <c r="E702" s="746" t="s">
        <v>1888</v>
      </c>
      <c r="F702" s="605" t="s">
        <v>2451</v>
      </c>
      <c r="G702" s="746" t="s">
        <v>1105</v>
      </c>
      <c r="H702" s="605"/>
      <c r="I702" s="746" t="s">
        <v>813</v>
      </c>
      <c r="J702" s="746">
        <v>4</v>
      </c>
      <c r="K702" s="736" t="s">
        <v>8952</v>
      </c>
      <c r="L702" s="746"/>
      <c r="M702" s="746">
        <v>10.8</v>
      </c>
      <c r="N702" s="746"/>
      <c r="O702" s="746"/>
      <c r="P702" s="746"/>
      <c r="Q702" s="746"/>
      <c r="R702" s="746"/>
      <c r="S702" s="746"/>
      <c r="T702" s="746"/>
      <c r="U702" s="746"/>
      <c r="V702" s="746"/>
      <c r="W702" s="746"/>
    </row>
    <row r="703" spans="2:23" ht="50.25" hidden="1" customHeight="1" x14ac:dyDescent="0.25">
      <c r="B703" s="602">
        <v>410</v>
      </c>
      <c r="C703" s="738" t="s">
        <v>8347</v>
      </c>
      <c r="D703" s="752" t="s">
        <v>8688</v>
      </c>
      <c r="E703" s="746" t="s">
        <v>1890</v>
      </c>
      <c r="F703" s="605" t="s">
        <v>2449</v>
      </c>
      <c r="G703" s="709" t="s">
        <v>1105</v>
      </c>
      <c r="H703" s="605"/>
      <c r="I703" s="746" t="s">
        <v>813</v>
      </c>
      <c r="J703" s="727" t="s">
        <v>214</v>
      </c>
      <c r="K703" s="736" t="s">
        <v>8952</v>
      </c>
      <c r="L703" s="1311" t="s">
        <v>8175</v>
      </c>
      <c r="M703" s="746">
        <v>14.4</v>
      </c>
      <c r="N703" s="746">
        <v>1</v>
      </c>
      <c r="O703" s="746">
        <v>1</v>
      </c>
      <c r="P703" s="746"/>
      <c r="Q703" s="746"/>
      <c r="R703" s="746"/>
      <c r="S703" s="746"/>
      <c r="T703" s="746"/>
      <c r="U703" s="746"/>
      <c r="V703" s="746"/>
      <c r="W703" s="746"/>
    </row>
    <row r="704" spans="2:23" ht="50.25" hidden="1" customHeight="1" x14ac:dyDescent="0.25">
      <c r="B704" s="602">
        <v>411</v>
      </c>
      <c r="C704" s="738" t="s">
        <v>8347</v>
      </c>
      <c r="D704" s="752" t="s">
        <v>8689</v>
      </c>
      <c r="E704" s="746" t="s">
        <v>1890</v>
      </c>
      <c r="F704" s="605" t="s">
        <v>2449</v>
      </c>
      <c r="G704" s="746" t="s">
        <v>1105</v>
      </c>
      <c r="H704" s="605"/>
      <c r="I704" s="746" t="s">
        <v>813</v>
      </c>
      <c r="J704" s="746">
        <v>4</v>
      </c>
      <c r="K704" s="736" t="s">
        <v>8952</v>
      </c>
      <c r="L704" s="1311"/>
      <c r="M704" s="746"/>
      <c r="N704" s="746"/>
      <c r="O704" s="746"/>
      <c r="P704" s="746"/>
      <c r="Q704" s="746"/>
      <c r="R704" s="746"/>
      <c r="S704" s="746"/>
      <c r="T704" s="746"/>
      <c r="U704" s="746"/>
      <c r="V704" s="746"/>
      <c r="W704" s="746"/>
    </row>
    <row r="705" spans="2:23" ht="50.25" hidden="1" customHeight="1" x14ac:dyDescent="0.25">
      <c r="B705" s="602">
        <v>412</v>
      </c>
      <c r="C705" s="738" t="s">
        <v>8347</v>
      </c>
      <c r="D705" s="738" t="s">
        <v>8690</v>
      </c>
      <c r="E705" s="746" t="s">
        <v>1892</v>
      </c>
      <c r="F705" s="605" t="s">
        <v>2450</v>
      </c>
      <c r="G705" s="746" t="s">
        <v>1105</v>
      </c>
      <c r="H705" s="605"/>
      <c r="I705" s="746" t="s">
        <v>813</v>
      </c>
      <c r="J705" s="746">
        <v>4</v>
      </c>
      <c r="K705" s="736" t="s">
        <v>8952</v>
      </c>
      <c r="L705" s="746"/>
      <c r="M705" s="746">
        <v>10.8</v>
      </c>
      <c r="N705" s="746"/>
      <c r="O705" s="746"/>
      <c r="P705" s="746"/>
      <c r="Q705" s="746"/>
      <c r="R705" s="746"/>
      <c r="S705" s="746"/>
      <c r="T705" s="746"/>
      <c r="U705" s="746"/>
      <c r="V705" s="746"/>
      <c r="W705" s="746"/>
    </row>
    <row r="706" spans="2:23" ht="50.25" hidden="1" customHeight="1" x14ac:dyDescent="0.25">
      <c r="B706" s="602">
        <v>413</v>
      </c>
      <c r="C706" s="738" t="s">
        <v>8347</v>
      </c>
      <c r="D706" s="738" t="s">
        <v>8691</v>
      </c>
      <c r="E706" s="598" t="s">
        <v>1894</v>
      </c>
      <c r="F706" s="605" t="s">
        <v>1893</v>
      </c>
      <c r="G706" s="746" t="s">
        <v>1105</v>
      </c>
      <c r="H706" s="605"/>
      <c r="I706" s="746" t="s">
        <v>813</v>
      </c>
      <c r="J706" s="746">
        <v>4</v>
      </c>
      <c r="K706" s="736" t="s">
        <v>8952</v>
      </c>
      <c r="L706" s="598"/>
      <c r="M706" s="746">
        <v>10.8</v>
      </c>
      <c r="N706" s="746"/>
      <c r="O706" s="746"/>
      <c r="P706" s="746"/>
      <c r="Q706" s="746"/>
      <c r="R706" s="746"/>
      <c r="S706" s="746"/>
      <c r="T706" s="746"/>
      <c r="U706" s="746"/>
      <c r="V706" s="746"/>
      <c r="W706" s="746"/>
    </row>
    <row r="707" spans="2:23" ht="50.25" hidden="1" customHeight="1" x14ac:dyDescent="0.25">
      <c r="B707" s="602">
        <v>414</v>
      </c>
      <c r="C707" s="738" t="s">
        <v>8347</v>
      </c>
      <c r="D707" s="738" t="s">
        <v>8692</v>
      </c>
      <c r="E707" s="598" t="s">
        <v>1896</v>
      </c>
      <c r="F707" s="605" t="s">
        <v>1895</v>
      </c>
      <c r="G707" s="746" t="s">
        <v>1105</v>
      </c>
      <c r="H707" s="605"/>
      <c r="I707" s="746" t="s">
        <v>813</v>
      </c>
      <c r="J707" s="746">
        <v>4</v>
      </c>
      <c r="K707" s="736" t="s">
        <v>8952</v>
      </c>
      <c r="L707" s="598"/>
      <c r="M707" s="746">
        <v>10.8</v>
      </c>
      <c r="N707" s="746"/>
      <c r="O707" s="746"/>
      <c r="P707" s="746"/>
      <c r="Q707" s="746"/>
      <c r="R707" s="746"/>
      <c r="S707" s="746"/>
      <c r="T707" s="746"/>
      <c r="U707" s="746"/>
      <c r="V707" s="746"/>
      <c r="W707" s="746"/>
    </row>
    <row r="708" spans="2:23" ht="50.25" hidden="1" customHeight="1" x14ac:dyDescent="0.25">
      <c r="B708" s="602">
        <v>415</v>
      </c>
      <c r="C708" s="738" t="s">
        <v>8347</v>
      </c>
      <c r="D708" s="738" t="s">
        <v>8693</v>
      </c>
      <c r="E708" s="747" t="s">
        <v>2069</v>
      </c>
      <c r="F708" s="605" t="s">
        <v>2447</v>
      </c>
      <c r="G708" s="746" t="s">
        <v>1105</v>
      </c>
      <c r="H708" s="605"/>
      <c r="I708" s="746" t="s">
        <v>813</v>
      </c>
      <c r="J708" s="746">
        <v>4</v>
      </c>
      <c r="K708" s="736" t="s">
        <v>8952</v>
      </c>
      <c r="L708" s="747"/>
      <c r="M708" s="746">
        <v>10.8</v>
      </c>
      <c r="N708" s="746"/>
      <c r="O708" s="746"/>
      <c r="P708" s="746"/>
      <c r="Q708" s="746"/>
      <c r="R708" s="746"/>
      <c r="S708" s="746"/>
      <c r="T708" s="746"/>
      <c r="U708" s="746"/>
      <c r="V708" s="746"/>
      <c r="W708" s="746"/>
    </row>
    <row r="709" spans="2:23" ht="50.25" hidden="1" customHeight="1" x14ac:dyDescent="0.25">
      <c r="B709" s="602">
        <v>416</v>
      </c>
      <c r="C709" s="738" t="s">
        <v>8347</v>
      </c>
      <c r="D709" s="738" t="s">
        <v>8694</v>
      </c>
      <c r="E709" s="746" t="s">
        <v>2068</v>
      </c>
      <c r="F709" s="605" t="s">
        <v>2448</v>
      </c>
      <c r="G709" s="746" t="s">
        <v>1105</v>
      </c>
      <c r="H709" s="605"/>
      <c r="I709" s="746" t="s">
        <v>813</v>
      </c>
      <c r="J709" s="746">
        <v>6</v>
      </c>
      <c r="K709" s="736" t="s">
        <v>8952</v>
      </c>
      <c r="L709" s="746"/>
      <c r="M709" s="746">
        <v>14.4</v>
      </c>
      <c r="N709" s="746"/>
      <c r="O709" s="746"/>
      <c r="P709" s="746"/>
      <c r="Q709" s="746"/>
      <c r="R709" s="746"/>
      <c r="S709" s="746"/>
      <c r="T709" s="746"/>
      <c r="U709" s="746"/>
      <c r="V709" s="746"/>
      <c r="W709" s="746"/>
    </row>
    <row r="710" spans="2:23" ht="50.25" hidden="1" customHeight="1" x14ac:dyDescent="0.25">
      <c r="B710" s="602">
        <v>417</v>
      </c>
      <c r="C710" s="738" t="s">
        <v>8347</v>
      </c>
      <c r="D710" s="619" t="s">
        <v>8695</v>
      </c>
      <c r="E710" s="746" t="s">
        <v>1855</v>
      </c>
      <c r="F710" s="605" t="s">
        <v>2428</v>
      </c>
      <c r="G710" s="746" t="s">
        <v>1105</v>
      </c>
      <c r="H710" s="605"/>
      <c r="I710" s="746" t="s">
        <v>813</v>
      </c>
      <c r="J710" s="746">
        <v>6</v>
      </c>
      <c r="K710" s="736" t="s">
        <v>8952</v>
      </c>
      <c r="L710" s="746"/>
      <c r="M710" s="746">
        <v>14.4</v>
      </c>
      <c r="N710" s="746"/>
      <c r="O710" s="746"/>
      <c r="P710" s="746"/>
      <c r="Q710" s="746"/>
      <c r="R710" s="746"/>
      <c r="S710" s="746"/>
      <c r="T710" s="746"/>
      <c r="U710" s="746"/>
      <c r="V710" s="746"/>
      <c r="W710" s="746"/>
    </row>
    <row r="711" spans="2:23" ht="50.25" hidden="1" customHeight="1" x14ac:dyDescent="0.25">
      <c r="B711" s="602">
        <v>418</v>
      </c>
      <c r="C711" s="738" t="s">
        <v>8347</v>
      </c>
      <c r="D711" s="713" t="s">
        <v>8799</v>
      </c>
      <c r="E711" s="707" t="s">
        <v>8360</v>
      </c>
      <c r="F711" s="605" t="s">
        <v>2710</v>
      </c>
      <c r="G711" s="746" t="s">
        <v>1105</v>
      </c>
      <c r="H711" s="605"/>
      <c r="I711" s="746" t="s">
        <v>813</v>
      </c>
      <c r="J711" s="746">
        <v>6</v>
      </c>
      <c r="K711" s="736" t="s">
        <v>8952</v>
      </c>
      <c r="L711" s="746"/>
      <c r="M711" s="746">
        <v>14.4</v>
      </c>
      <c r="N711" s="746"/>
      <c r="O711" s="746"/>
      <c r="P711" s="746"/>
      <c r="Q711" s="746"/>
      <c r="R711" s="746"/>
      <c r="S711" s="746"/>
      <c r="T711" s="746"/>
      <c r="U711" s="746"/>
      <c r="V711" s="746"/>
      <c r="W711" s="746"/>
    </row>
    <row r="712" spans="2:23" ht="50.25" hidden="1" customHeight="1" x14ac:dyDescent="0.25">
      <c r="B712" s="602">
        <v>419</v>
      </c>
      <c r="C712" s="738" t="s">
        <v>8347</v>
      </c>
      <c r="D712" s="619" t="s">
        <v>8348</v>
      </c>
      <c r="E712" s="700" t="s">
        <v>1902</v>
      </c>
      <c r="F712" s="605" t="s">
        <v>2445</v>
      </c>
      <c r="G712" s="746" t="s">
        <v>1105</v>
      </c>
      <c r="H712" s="605"/>
      <c r="I712" s="746" t="s">
        <v>813</v>
      </c>
      <c r="J712" s="746">
        <v>4</v>
      </c>
      <c r="K712" s="736" t="s">
        <v>8952</v>
      </c>
      <c r="L712" s="747"/>
      <c r="M712" s="746">
        <v>10.8</v>
      </c>
      <c r="N712" s="746"/>
      <c r="O712" s="746"/>
      <c r="P712" s="746"/>
      <c r="Q712" s="746"/>
      <c r="R712" s="746"/>
      <c r="S712" s="746"/>
      <c r="T712" s="746"/>
      <c r="U712" s="746"/>
      <c r="V712" s="746"/>
      <c r="W712" s="746"/>
    </row>
    <row r="713" spans="2:23" ht="50.25" hidden="1" customHeight="1" x14ac:dyDescent="0.25">
      <c r="B713" s="602">
        <v>420</v>
      </c>
      <c r="C713" s="738" t="s">
        <v>2809</v>
      </c>
      <c r="D713" s="738" t="s">
        <v>1903</v>
      </c>
      <c r="E713" s="746" t="s">
        <v>6563</v>
      </c>
      <c r="F713" s="605"/>
      <c r="G713" s="746" t="s">
        <v>1105</v>
      </c>
      <c r="H713" s="605"/>
      <c r="I713" s="746" t="s">
        <v>813</v>
      </c>
      <c r="J713" s="746">
        <v>4</v>
      </c>
      <c r="K713" s="736" t="s">
        <v>8952</v>
      </c>
      <c r="L713" s="746"/>
      <c r="M713" s="746"/>
      <c r="N713" s="746"/>
      <c r="O713" s="746"/>
      <c r="P713" s="746"/>
      <c r="Q713" s="746"/>
      <c r="R713" s="746"/>
      <c r="S713" s="746"/>
      <c r="T713" s="746"/>
      <c r="U713" s="746"/>
      <c r="V713" s="746"/>
      <c r="W713" s="746"/>
    </row>
    <row r="714" spans="2:23" ht="50.25" hidden="1" customHeight="1" x14ac:dyDescent="0.25">
      <c r="B714" s="1304">
        <v>421</v>
      </c>
      <c r="C714" s="1306" t="s">
        <v>2809</v>
      </c>
      <c r="D714" s="1312" t="s">
        <v>8696</v>
      </c>
      <c r="E714" s="1309" t="s">
        <v>8184</v>
      </c>
      <c r="F714" s="605" t="s">
        <v>8696</v>
      </c>
      <c r="G714" s="746" t="s">
        <v>1105</v>
      </c>
      <c r="H714" s="605"/>
      <c r="I714" s="746" t="s">
        <v>813</v>
      </c>
      <c r="J714" s="1309">
        <v>4</v>
      </c>
      <c r="K714" s="736" t="s">
        <v>8952</v>
      </c>
      <c r="L714" s="746"/>
      <c r="M714" s="746"/>
      <c r="N714" s="746"/>
      <c r="O714" s="746"/>
      <c r="P714" s="746"/>
      <c r="Q714" s="746"/>
      <c r="R714" s="746"/>
      <c r="S714" s="746"/>
      <c r="T714" s="746"/>
      <c r="U714" s="746"/>
      <c r="V714" s="746"/>
      <c r="W714" s="746"/>
    </row>
    <row r="715" spans="2:23" ht="50.25" hidden="1" customHeight="1" x14ac:dyDescent="0.25">
      <c r="B715" s="1305"/>
      <c r="C715" s="1306"/>
      <c r="D715" s="1313"/>
      <c r="E715" s="1310"/>
      <c r="F715" s="601" t="s">
        <v>6510</v>
      </c>
      <c r="G715" s="661" t="s">
        <v>3400</v>
      </c>
      <c r="H715" s="605">
        <v>50</v>
      </c>
      <c r="I715" s="746"/>
      <c r="J715" s="1310"/>
      <c r="K715" s="746"/>
      <c r="L715" s="746"/>
      <c r="M715" s="746"/>
      <c r="N715" s="746"/>
      <c r="O715" s="746"/>
      <c r="P715" s="746"/>
      <c r="Q715" s="746"/>
      <c r="R715" s="746"/>
      <c r="S715" s="746"/>
      <c r="T715" s="746"/>
      <c r="U715" s="746"/>
      <c r="V715" s="746"/>
      <c r="W715" s="746"/>
    </row>
    <row r="716" spans="2:23" ht="50.25" hidden="1" customHeight="1" x14ac:dyDescent="0.25">
      <c r="B716" s="602">
        <v>422</v>
      </c>
      <c r="C716" s="738" t="s">
        <v>2809</v>
      </c>
      <c r="D716" s="719" t="s">
        <v>1905</v>
      </c>
      <c r="E716" s="701" t="s">
        <v>8183</v>
      </c>
      <c r="F716" s="705" t="s">
        <v>8182</v>
      </c>
      <c r="G716" s="746" t="s">
        <v>1105</v>
      </c>
      <c r="H716" s="605"/>
      <c r="I716" s="746" t="s">
        <v>813</v>
      </c>
      <c r="J716" s="746">
        <v>4</v>
      </c>
      <c r="K716" s="736" t="s">
        <v>8952</v>
      </c>
      <c r="L716" s="739" t="s">
        <v>8176</v>
      </c>
      <c r="M716" s="746"/>
      <c r="N716" s="746"/>
      <c r="O716" s="746"/>
      <c r="P716" s="746"/>
      <c r="Q716" s="746"/>
      <c r="R716" s="746"/>
      <c r="S716" s="746"/>
      <c r="T716" s="746"/>
      <c r="U716" s="746"/>
      <c r="V716" s="746"/>
      <c r="W716" s="746"/>
    </row>
    <row r="717" spans="2:23" ht="50.25" hidden="1" customHeight="1" x14ac:dyDescent="0.25">
      <c r="B717" s="602">
        <v>423</v>
      </c>
      <c r="C717" s="738" t="s">
        <v>2809</v>
      </c>
      <c r="D717" s="738" t="s">
        <v>1906</v>
      </c>
      <c r="E717" s="701" t="s">
        <v>8181</v>
      </c>
      <c r="F717" s="605"/>
      <c r="G717" s="746" t="s">
        <v>1105</v>
      </c>
      <c r="H717" s="605"/>
      <c r="I717" s="746" t="s">
        <v>813</v>
      </c>
      <c r="J717" s="746">
        <v>6</v>
      </c>
      <c r="K717" s="736" t="s">
        <v>8952</v>
      </c>
      <c r="L717" s="737"/>
      <c r="M717" s="746"/>
      <c r="N717" s="746"/>
      <c r="O717" s="746"/>
      <c r="P717" s="746"/>
      <c r="Q717" s="746"/>
      <c r="R717" s="746"/>
      <c r="S717" s="746"/>
      <c r="T717" s="746"/>
      <c r="U717" s="746"/>
      <c r="V717" s="746"/>
      <c r="W717" s="746"/>
    </row>
    <row r="718" spans="2:23" ht="50.25" hidden="1" customHeight="1" x14ac:dyDescent="0.25">
      <c r="B718" s="602">
        <v>424</v>
      </c>
      <c r="C718" s="738" t="s">
        <v>2759</v>
      </c>
      <c r="D718" s="605" t="s">
        <v>8697</v>
      </c>
      <c r="E718" s="700" t="s">
        <v>8180</v>
      </c>
      <c r="F718" s="605" t="s">
        <v>2362</v>
      </c>
      <c r="G718" s="746" t="s">
        <v>1105</v>
      </c>
      <c r="H718" s="605"/>
      <c r="I718" s="746" t="s">
        <v>813</v>
      </c>
      <c r="J718" s="746">
        <v>4</v>
      </c>
      <c r="K718" s="736" t="s">
        <v>8952</v>
      </c>
      <c r="L718" s="746"/>
      <c r="M718" s="746">
        <v>10.8</v>
      </c>
      <c r="N718" s="746"/>
      <c r="O718" s="746"/>
      <c r="P718" s="746"/>
      <c r="Q718" s="746"/>
      <c r="R718" s="746"/>
      <c r="S718" s="746"/>
      <c r="T718" s="746"/>
      <c r="U718" s="746"/>
      <c r="V718" s="746"/>
      <c r="W718" s="746"/>
    </row>
    <row r="719" spans="2:23" ht="50.25" hidden="1" customHeight="1" x14ac:dyDescent="0.25">
      <c r="B719" s="602">
        <v>425</v>
      </c>
      <c r="C719" s="738" t="s">
        <v>2759</v>
      </c>
      <c r="D719" s="752" t="s">
        <v>8185</v>
      </c>
      <c r="E719" s="700" t="s">
        <v>8179</v>
      </c>
      <c r="F719" s="605" t="s">
        <v>2399</v>
      </c>
      <c r="G719" s="746" t="s">
        <v>1105</v>
      </c>
      <c r="H719" s="605"/>
      <c r="I719" s="746" t="s">
        <v>813</v>
      </c>
      <c r="J719" s="746">
        <v>6</v>
      </c>
      <c r="K719" s="736" t="s">
        <v>8952</v>
      </c>
      <c r="L719" s="739" t="s">
        <v>8186</v>
      </c>
      <c r="M719" s="746">
        <v>14.4</v>
      </c>
      <c r="N719" s="746"/>
      <c r="O719" s="746"/>
      <c r="P719" s="746"/>
      <c r="Q719" s="746"/>
      <c r="R719" s="746"/>
      <c r="S719" s="746"/>
      <c r="T719" s="746"/>
      <c r="U719" s="746"/>
      <c r="V719" s="746"/>
      <c r="W719" s="746"/>
    </row>
    <row r="720" spans="2:23" ht="50.25" hidden="1" customHeight="1" x14ac:dyDescent="0.25">
      <c r="B720" s="602">
        <v>426</v>
      </c>
      <c r="C720" s="738" t="s">
        <v>2759</v>
      </c>
      <c r="D720" s="605" t="s">
        <v>8289</v>
      </c>
      <c r="E720" s="701" t="s">
        <v>8178</v>
      </c>
      <c r="F720" s="605" t="s">
        <v>2398</v>
      </c>
      <c r="G720" s="746" t="s">
        <v>1105</v>
      </c>
      <c r="H720" s="605"/>
      <c r="I720" s="746" t="s">
        <v>813</v>
      </c>
      <c r="J720" s="746">
        <v>4</v>
      </c>
      <c r="K720" s="736" t="s">
        <v>8952</v>
      </c>
      <c r="L720" s="746"/>
      <c r="M720" s="746">
        <v>10.8</v>
      </c>
      <c r="N720" s="746"/>
      <c r="O720" s="746"/>
      <c r="P720" s="746"/>
      <c r="Q720" s="746"/>
      <c r="R720" s="746"/>
      <c r="S720" s="746"/>
      <c r="T720" s="746"/>
      <c r="U720" s="746"/>
      <c r="V720" s="746"/>
      <c r="W720" s="746"/>
    </row>
    <row r="721" spans="2:23" ht="50.25" hidden="1" customHeight="1" x14ac:dyDescent="0.25">
      <c r="B721" s="602">
        <v>427</v>
      </c>
      <c r="C721" s="738" t="s">
        <v>2759</v>
      </c>
      <c r="D721" s="605" t="s">
        <v>8290</v>
      </c>
      <c r="E721" s="700" t="s">
        <v>8177</v>
      </c>
      <c r="F721" s="605" t="s">
        <v>2397</v>
      </c>
      <c r="G721" s="746" t="s">
        <v>1105</v>
      </c>
      <c r="H721" s="605"/>
      <c r="I721" s="746" t="s">
        <v>813</v>
      </c>
      <c r="J721" s="746">
        <v>6</v>
      </c>
      <c r="K721" s="736" t="s">
        <v>8952</v>
      </c>
      <c r="L721" s="746"/>
      <c r="M721" s="746">
        <v>14.4</v>
      </c>
      <c r="N721" s="746"/>
      <c r="O721" s="746"/>
      <c r="P721" s="746"/>
      <c r="Q721" s="746"/>
      <c r="R721" s="746"/>
      <c r="S721" s="746"/>
      <c r="T721" s="746"/>
      <c r="U721" s="746"/>
      <c r="V721" s="746"/>
      <c r="W721" s="746"/>
    </row>
    <row r="722" spans="2:23" ht="50.25" hidden="1" customHeight="1" x14ac:dyDescent="0.25">
      <c r="B722" s="602">
        <v>428</v>
      </c>
      <c r="C722" s="738" t="s">
        <v>2759</v>
      </c>
      <c r="D722" s="738" t="s">
        <v>8291</v>
      </c>
      <c r="E722" s="700" t="s">
        <v>8187</v>
      </c>
      <c r="F722" s="605" t="s">
        <v>2396</v>
      </c>
      <c r="G722" s="746" t="s">
        <v>1105</v>
      </c>
      <c r="H722" s="605"/>
      <c r="I722" s="746" t="s">
        <v>813</v>
      </c>
      <c r="J722" s="746">
        <v>4</v>
      </c>
      <c r="K722" s="736" t="s">
        <v>8952</v>
      </c>
      <c r="L722" s="746"/>
      <c r="M722" s="746">
        <v>10.8</v>
      </c>
      <c r="N722" s="746"/>
      <c r="O722" s="746"/>
      <c r="P722" s="746"/>
      <c r="Q722" s="746"/>
      <c r="R722" s="746"/>
      <c r="S722" s="746"/>
      <c r="T722" s="746"/>
      <c r="U722" s="746"/>
      <c r="V722" s="746"/>
      <c r="W722" s="746"/>
    </row>
    <row r="723" spans="2:23" ht="50.25" hidden="1" customHeight="1" x14ac:dyDescent="0.25">
      <c r="B723" s="602">
        <v>429</v>
      </c>
      <c r="C723" s="738" t="s">
        <v>2759</v>
      </c>
      <c r="D723" s="605" t="s">
        <v>8292</v>
      </c>
      <c r="E723" s="737" t="s">
        <v>8188</v>
      </c>
      <c r="F723" s="605" t="s">
        <v>2394</v>
      </c>
      <c r="G723" s="746" t="s">
        <v>1105</v>
      </c>
      <c r="H723" s="605"/>
      <c r="I723" s="746" t="s">
        <v>813</v>
      </c>
      <c r="J723" s="746">
        <v>6</v>
      </c>
      <c r="K723" s="736" t="s">
        <v>8952</v>
      </c>
      <c r="L723" s="746"/>
      <c r="M723" s="746">
        <v>14.4</v>
      </c>
      <c r="N723" s="746"/>
      <c r="O723" s="746"/>
      <c r="P723" s="746"/>
      <c r="Q723" s="746"/>
      <c r="R723" s="746"/>
      <c r="S723" s="746"/>
      <c r="T723" s="746"/>
      <c r="U723" s="746"/>
      <c r="V723" s="746"/>
      <c r="W723" s="746"/>
    </row>
    <row r="724" spans="2:23" ht="50.25" hidden="1" customHeight="1" x14ac:dyDescent="0.25">
      <c r="B724" s="602">
        <v>430</v>
      </c>
      <c r="C724" s="738" t="s">
        <v>2759</v>
      </c>
      <c r="D724" s="668" t="s">
        <v>8293</v>
      </c>
      <c r="E724" s="737" t="s">
        <v>8189</v>
      </c>
      <c r="F724" s="605" t="s">
        <v>2395</v>
      </c>
      <c r="G724" s="746" t="s">
        <v>1105</v>
      </c>
      <c r="H724" s="605"/>
      <c r="I724" s="746" t="s">
        <v>813</v>
      </c>
      <c r="J724" s="746">
        <v>4</v>
      </c>
      <c r="K724" s="736" t="s">
        <v>8952</v>
      </c>
      <c r="L724" s="739" t="s">
        <v>8190</v>
      </c>
      <c r="M724" s="746">
        <v>10.8</v>
      </c>
      <c r="N724" s="746"/>
      <c r="O724" s="746"/>
      <c r="P724" s="746"/>
      <c r="Q724" s="746"/>
      <c r="R724" s="746"/>
      <c r="S724" s="746"/>
      <c r="T724" s="746"/>
      <c r="U724" s="746"/>
      <c r="V724" s="746"/>
      <c r="W724" s="746"/>
    </row>
    <row r="725" spans="2:23" ht="50.25" hidden="1" customHeight="1" x14ac:dyDescent="0.25">
      <c r="B725" s="602">
        <v>431</v>
      </c>
      <c r="C725" s="738" t="s">
        <v>2759</v>
      </c>
      <c r="D725" s="605" t="s">
        <v>8294</v>
      </c>
      <c r="E725" s="737" t="s">
        <v>8191</v>
      </c>
      <c r="F725" s="605" t="s">
        <v>2393</v>
      </c>
      <c r="G725" s="746" t="s">
        <v>1105</v>
      </c>
      <c r="H725" s="605"/>
      <c r="I725" s="746" t="s">
        <v>813</v>
      </c>
      <c r="J725" s="746">
        <v>4</v>
      </c>
      <c r="K725" s="736" t="s">
        <v>8952</v>
      </c>
      <c r="L725" s="746"/>
      <c r="M725" s="746">
        <v>10.8</v>
      </c>
      <c r="N725" s="746"/>
      <c r="O725" s="746"/>
      <c r="P725" s="746"/>
      <c r="Q725" s="746"/>
      <c r="R725" s="746"/>
      <c r="S725" s="746"/>
      <c r="T725" s="746"/>
      <c r="U725" s="746"/>
      <c r="V725" s="746"/>
      <c r="W725" s="746"/>
    </row>
    <row r="726" spans="2:23" ht="50.25" hidden="1" customHeight="1" x14ac:dyDescent="0.25">
      <c r="B726" s="602">
        <v>432</v>
      </c>
      <c r="C726" s="738" t="s">
        <v>2759</v>
      </c>
      <c r="D726" s="620" t="s">
        <v>8295</v>
      </c>
      <c r="E726" s="747" t="s">
        <v>8192</v>
      </c>
      <c r="F726" s="605"/>
      <c r="G726" s="746" t="s">
        <v>1104</v>
      </c>
      <c r="H726" s="605"/>
      <c r="I726" s="746" t="s">
        <v>813</v>
      </c>
      <c r="J726" s="746">
        <v>6</v>
      </c>
      <c r="K726" s="736" t="s">
        <v>8952</v>
      </c>
      <c r="L726" s="746"/>
      <c r="M726" s="746"/>
      <c r="N726" s="746"/>
      <c r="O726" s="746"/>
      <c r="P726" s="746"/>
      <c r="Q726" s="746"/>
      <c r="R726" s="746"/>
      <c r="S726" s="746"/>
      <c r="T726" s="746"/>
      <c r="U726" s="746"/>
      <c r="V726" s="746"/>
      <c r="W726" s="746"/>
    </row>
    <row r="727" spans="2:23" ht="50.25" hidden="1" customHeight="1" x14ac:dyDescent="0.25">
      <c r="B727" s="1304">
        <v>433</v>
      </c>
      <c r="C727" s="1306" t="s">
        <v>2759</v>
      </c>
      <c r="D727" s="1370" t="s">
        <v>8698</v>
      </c>
      <c r="E727" s="1309" t="s">
        <v>8193</v>
      </c>
      <c r="F727" s="605" t="s">
        <v>2392</v>
      </c>
      <c r="G727" s="746" t="s">
        <v>1105</v>
      </c>
      <c r="H727" s="605"/>
      <c r="I727" s="746" t="s">
        <v>813</v>
      </c>
      <c r="J727" s="1309">
        <v>6</v>
      </c>
      <c r="K727" s="736" t="s">
        <v>8952</v>
      </c>
      <c r="L727" s="746"/>
      <c r="M727" s="746">
        <v>14.4</v>
      </c>
      <c r="N727" s="746"/>
      <c r="O727" s="746"/>
      <c r="P727" s="746"/>
      <c r="Q727" s="746"/>
      <c r="R727" s="746"/>
      <c r="S727" s="746"/>
      <c r="T727" s="746"/>
      <c r="U727" s="746"/>
      <c r="V727" s="746"/>
      <c r="W727" s="746"/>
    </row>
    <row r="728" spans="2:23" ht="50.25" hidden="1" customHeight="1" x14ac:dyDescent="0.25">
      <c r="B728" s="1305"/>
      <c r="C728" s="1306"/>
      <c r="D728" s="1371"/>
      <c r="E728" s="1310"/>
      <c r="F728" s="601" t="s">
        <v>6504</v>
      </c>
      <c r="G728" s="661" t="s">
        <v>3400</v>
      </c>
      <c r="H728" s="605">
        <v>8.5531600000000001</v>
      </c>
      <c r="I728" s="746"/>
      <c r="J728" s="1310"/>
      <c r="K728" s="746"/>
      <c r="L728" s="746"/>
      <c r="M728" s="746"/>
      <c r="N728" s="746"/>
      <c r="O728" s="746"/>
      <c r="P728" s="746"/>
      <c r="Q728" s="746"/>
      <c r="R728" s="746"/>
      <c r="S728" s="746"/>
      <c r="T728" s="746"/>
      <c r="U728" s="746"/>
      <c r="V728" s="746"/>
      <c r="W728" s="746"/>
    </row>
    <row r="729" spans="2:23" ht="50.25" hidden="1" customHeight="1" x14ac:dyDescent="0.25">
      <c r="B729" s="602">
        <v>434</v>
      </c>
      <c r="C729" s="738" t="s">
        <v>2759</v>
      </c>
      <c r="D729" s="738" t="s">
        <v>8699</v>
      </c>
      <c r="E729" s="702" t="s">
        <v>8194</v>
      </c>
      <c r="F729" s="605" t="s">
        <v>2391</v>
      </c>
      <c r="G729" s="746" t="s">
        <v>1105</v>
      </c>
      <c r="H729" s="605"/>
      <c r="I729" s="746" t="s">
        <v>813</v>
      </c>
      <c r="J729" s="746">
        <v>4</v>
      </c>
      <c r="K729" s="736" t="s">
        <v>8952</v>
      </c>
      <c r="L729" s="746"/>
      <c r="M729" s="746">
        <v>10.8</v>
      </c>
      <c r="N729" s="746"/>
      <c r="O729" s="746"/>
      <c r="P729" s="746"/>
      <c r="Q729" s="746"/>
      <c r="R729" s="746"/>
      <c r="S729" s="746"/>
      <c r="T729" s="746"/>
      <c r="U729" s="746"/>
      <c r="V729" s="746"/>
      <c r="W729" s="746"/>
    </row>
    <row r="730" spans="2:23" ht="50.25" hidden="1" customHeight="1" x14ac:dyDescent="0.25">
      <c r="B730" s="602">
        <v>435</v>
      </c>
      <c r="C730" s="738" t="s">
        <v>2759</v>
      </c>
      <c r="D730" s="738" t="s">
        <v>8700</v>
      </c>
      <c r="E730" s="700" t="s">
        <v>8195</v>
      </c>
      <c r="F730" s="605" t="s">
        <v>1918</v>
      </c>
      <c r="G730" s="746" t="s">
        <v>1105</v>
      </c>
      <c r="H730" s="605"/>
      <c r="I730" s="746" t="s">
        <v>813</v>
      </c>
      <c r="J730" s="746">
        <v>6</v>
      </c>
      <c r="K730" s="736" t="s">
        <v>8952</v>
      </c>
      <c r="L730" s="747"/>
      <c r="M730" s="746">
        <v>14.4</v>
      </c>
      <c r="N730" s="746"/>
      <c r="O730" s="746"/>
      <c r="P730" s="746"/>
      <c r="Q730" s="746"/>
      <c r="R730" s="746"/>
      <c r="S730" s="746"/>
      <c r="T730" s="746"/>
      <c r="U730" s="746"/>
      <c r="V730" s="746"/>
      <c r="W730" s="746"/>
    </row>
    <row r="731" spans="2:23" ht="50.25" hidden="1" customHeight="1" x14ac:dyDescent="0.25">
      <c r="B731" s="602">
        <v>436</v>
      </c>
      <c r="C731" s="738" t="s">
        <v>8364</v>
      </c>
      <c r="D731" s="738" t="s">
        <v>8701</v>
      </c>
      <c r="E731" s="702" t="s">
        <v>8196</v>
      </c>
      <c r="F731" s="605" t="s">
        <v>2493</v>
      </c>
      <c r="G731" s="746" t="s">
        <v>1105</v>
      </c>
      <c r="H731" s="605"/>
      <c r="I731" s="746" t="s">
        <v>813</v>
      </c>
      <c r="J731" s="746">
        <v>6</v>
      </c>
      <c r="K731" s="736" t="s">
        <v>8952</v>
      </c>
      <c r="L731" s="746"/>
      <c r="M731" s="746"/>
      <c r="N731" s="746"/>
      <c r="O731" s="746"/>
      <c r="P731" s="746"/>
      <c r="Q731" s="746"/>
      <c r="R731" s="746"/>
      <c r="S731" s="746"/>
      <c r="T731" s="746"/>
      <c r="U731" s="746"/>
      <c r="V731" s="746"/>
      <c r="W731" s="746"/>
    </row>
    <row r="732" spans="2:23" ht="50.25" hidden="1" customHeight="1" x14ac:dyDescent="0.25">
      <c r="B732" s="602">
        <v>437</v>
      </c>
      <c r="C732" s="738" t="s">
        <v>8364</v>
      </c>
      <c r="D732" s="738" t="s">
        <v>1920</v>
      </c>
      <c r="E732" s="702" t="s">
        <v>8197</v>
      </c>
      <c r="F732" s="605" t="s">
        <v>2493</v>
      </c>
      <c r="G732" s="746" t="s">
        <v>1105</v>
      </c>
      <c r="H732" s="605"/>
      <c r="I732" s="746" t="s">
        <v>813</v>
      </c>
      <c r="J732" s="746">
        <v>4</v>
      </c>
      <c r="K732" s="736" t="s">
        <v>8952</v>
      </c>
      <c r="L732" s="746"/>
      <c r="M732" s="746"/>
      <c r="N732" s="746"/>
      <c r="O732" s="746"/>
      <c r="P732" s="746"/>
      <c r="Q732" s="746"/>
      <c r="R732" s="746"/>
      <c r="S732" s="746"/>
      <c r="T732" s="746"/>
      <c r="U732" s="746"/>
      <c r="V732" s="746"/>
      <c r="W732" s="746"/>
    </row>
    <row r="733" spans="2:23" ht="50.25" hidden="1" customHeight="1" x14ac:dyDescent="0.25">
      <c r="B733" s="602">
        <v>438</v>
      </c>
      <c r="C733" s="738" t="s">
        <v>8364</v>
      </c>
      <c r="D733" s="738" t="s">
        <v>8702</v>
      </c>
      <c r="E733" s="747" t="s">
        <v>8198</v>
      </c>
      <c r="F733" s="605" t="s">
        <v>2390</v>
      </c>
      <c r="G733" s="746" t="s">
        <v>1105</v>
      </c>
      <c r="H733" s="605"/>
      <c r="I733" s="746" t="s">
        <v>813</v>
      </c>
      <c r="J733" s="746">
        <v>4</v>
      </c>
      <c r="K733" s="736" t="s">
        <v>8952</v>
      </c>
      <c r="L733" s="746"/>
      <c r="M733" s="746">
        <v>10.8</v>
      </c>
      <c r="N733" s="746"/>
      <c r="O733" s="746"/>
      <c r="P733" s="746"/>
      <c r="Q733" s="746"/>
      <c r="R733" s="746"/>
      <c r="S733" s="746"/>
      <c r="T733" s="746"/>
      <c r="U733" s="746"/>
      <c r="V733" s="746"/>
      <c r="W733" s="746"/>
    </row>
    <row r="734" spans="2:23" ht="50.25" hidden="1" customHeight="1" x14ac:dyDescent="0.25">
      <c r="B734" s="602">
        <v>439</v>
      </c>
      <c r="C734" s="738" t="s">
        <v>8364</v>
      </c>
      <c r="D734" s="738" t="s">
        <v>8703</v>
      </c>
      <c r="E734" s="747" t="s">
        <v>8199</v>
      </c>
      <c r="F734" s="605" t="s">
        <v>2389</v>
      </c>
      <c r="G734" s="746" t="s">
        <v>1105</v>
      </c>
      <c r="H734" s="605"/>
      <c r="I734" s="746" t="s">
        <v>813</v>
      </c>
      <c r="J734" s="746">
        <v>4</v>
      </c>
      <c r="K734" s="736" t="s">
        <v>8952</v>
      </c>
      <c r="L734" s="746"/>
      <c r="M734" s="746">
        <v>10.8</v>
      </c>
      <c r="N734" s="746"/>
      <c r="O734" s="746"/>
      <c r="P734" s="746"/>
      <c r="Q734" s="746"/>
      <c r="R734" s="746"/>
      <c r="S734" s="746"/>
      <c r="T734" s="746"/>
      <c r="U734" s="746"/>
      <c r="V734" s="746"/>
      <c r="W734" s="746"/>
    </row>
    <row r="735" spans="2:23" ht="50.25" hidden="1" customHeight="1" x14ac:dyDescent="0.25">
      <c r="B735" s="602">
        <v>440</v>
      </c>
      <c r="C735" s="738" t="s">
        <v>8364</v>
      </c>
      <c r="D735" s="738" t="s">
        <v>8704</v>
      </c>
      <c r="E735" s="747" t="s">
        <v>1924</v>
      </c>
      <c r="F735" s="605" t="s">
        <v>1923</v>
      </c>
      <c r="G735" s="746" t="s">
        <v>1105</v>
      </c>
      <c r="H735" s="605"/>
      <c r="I735" s="746" t="s">
        <v>813</v>
      </c>
      <c r="J735" s="746">
        <v>4</v>
      </c>
      <c r="K735" s="736" t="s">
        <v>8952</v>
      </c>
      <c r="L735" s="747"/>
      <c r="M735" s="746">
        <v>10.8</v>
      </c>
      <c r="N735" s="746"/>
      <c r="O735" s="746"/>
      <c r="P735" s="746"/>
      <c r="Q735" s="746"/>
      <c r="R735" s="746"/>
      <c r="S735" s="746"/>
      <c r="T735" s="746"/>
      <c r="U735" s="746"/>
      <c r="V735" s="746"/>
      <c r="W735" s="746"/>
    </row>
    <row r="736" spans="2:23" ht="50.25" hidden="1" customHeight="1" x14ac:dyDescent="0.25">
      <c r="B736" s="602">
        <v>441</v>
      </c>
      <c r="C736" s="738" t="s">
        <v>8364</v>
      </c>
      <c r="D736" s="738" t="s">
        <v>8705</v>
      </c>
      <c r="E736" s="747" t="s">
        <v>1926</v>
      </c>
      <c r="F736" s="605" t="s">
        <v>1925</v>
      </c>
      <c r="G736" s="746" t="s">
        <v>1105</v>
      </c>
      <c r="H736" s="605"/>
      <c r="I736" s="746" t="s">
        <v>813</v>
      </c>
      <c r="J736" s="746">
        <v>4</v>
      </c>
      <c r="K736" s="736" t="s">
        <v>8952</v>
      </c>
      <c r="L736" s="747"/>
      <c r="M736" s="746">
        <v>10.8</v>
      </c>
      <c r="N736" s="746"/>
      <c r="O736" s="746"/>
      <c r="P736" s="746"/>
      <c r="Q736" s="746"/>
      <c r="R736" s="746"/>
      <c r="S736" s="746"/>
      <c r="T736" s="746"/>
      <c r="U736" s="746"/>
      <c r="V736" s="746"/>
      <c r="W736" s="746"/>
    </row>
    <row r="737" spans="2:185" ht="50.25" hidden="1" customHeight="1" x14ac:dyDescent="0.25">
      <c r="B737" s="602">
        <v>442</v>
      </c>
      <c r="C737" s="738" t="s">
        <v>8364</v>
      </c>
      <c r="D737" s="717" t="s">
        <v>8706</v>
      </c>
      <c r="E737" s="707" t="s">
        <v>8200</v>
      </c>
      <c r="F737" s="605" t="s">
        <v>2388</v>
      </c>
      <c r="G737" s="746" t="s">
        <v>1105</v>
      </c>
      <c r="H737" s="605"/>
      <c r="I737" s="746" t="s">
        <v>813</v>
      </c>
      <c r="J737" s="746">
        <v>4</v>
      </c>
      <c r="K737" s="736" t="s">
        <v>8952</v>
      </c>
      <c r="L737" s="739" t="s">
        <v>8201</v>
      </c>
      <c r="M737" s="746">
        <v>10.8</v>
      </c>
      <c r="N737" s="746"/>
      <c r="O737" s="746"/>
      <c r="P737" s="746"/>
      <c r="Q737" s="746"/>
      <c r="R737" s="746"/>
      <c r="S737" s="746"/>
      <c r="T737" s="746"/>
      <c r="U737" s="746"/>
      <c r="V737" s="746"/>
      <c r="W737" s="746"/>
    </row>
    <row r="738" spans="2:185" ht="50.25" hidden="1" customHeight="1" x14ac:dyDescent="0.25">
      <c r="B738" s="602">
        <v>443</v>
      </c>
      <c r="C738" s="738" t="s">
        <v>8364</v>
      </c>
      <c r="D738" s="738" t="s">
        <v>8707</v>
      </c>
      <c r="E738" s="746" t="s">
        <v>1930</v>
      </c>
      <c r="F738" s="605" t="s">
        <v>2387</v>
      </c>
      <c r="G738" s="746" t="s">
        <v>1105</v>
      </c>
      <c r="H738" s="605"/>
      <c r="I738" s="746" t="s">
        <v>813</v>
      </c>
      <c r="J738" s="746">
        <v>4</v>
      </c>
      <c r="K738" s="736" t="s">
        <v>8952</v>
      </c>
      <c r="L738" s="746"/>
      <c r="M738" s="746">
        <v>10.8</v>
      </c>
      <c r="N738" s="746"/>
      <c r="O738" s="746"/>
      <c r="P738" s="746"/>
      <c r="Q738" s="746"/>
      <c r="R738" s="746"/>
      <c r="S738" s="746"/>
      <c r="T738" s="746"/>
      <c r="U738" s="746"/>
      <c r="V738" s="746"/>
      <c r="W738" s="746"/>
    </row>
    <row r="739" spans="2:185" ht="50.25" hidden="1" customHeight="1" x14ac:dyDescent="0.25">
      <c r="B739" s="602">
        <v>444</v>
      </c>
      <c r="C739" s="738" t="s">
        <v>8364</v>
      </c>
      <c r="D739" s="738" t="s">
        <v>8708</v>
      </c>
      <c r="E739" s="747" t="s">
        <v>1932</v>
      </c>
      <c r="F739" s="605" t="s">
        <v>2386</v>
      </c>
      <c r="G739" s="746" t="s">
        <v>1105</v>
      </c>
      <c r="H739" s="605"/>
      <c r="I739" s="746" t="s">
        <v>813</v>
      </c>
      <c r="J739" s="746">
        <v>6</v>
      </c>
      <c r="K739" s="736" t="s">
        <v>8952</v>
      </c>
      <c r="L739" s="747"/>
      <c r="M739" s="746">
        <v>14.4</v>
      </c>
      <c r="N739" s="746"/>
      <c r="O739" s="746"/>
      <c r="P739" s="746"/>
      <c r="Q739" s="746"/>
      <c r="R739" s="746"/>
      <c r="S739" s="746"/>
      <c r="T739" s="746"/>
      <c r="U739" s="746"/>
      <c r="V739" s="746"/>
      <c r="W739" s="746"/>
    </row>
    <row r="740" spans="2:185" ht="50.25" hidden="1" customHeight="1" x14ac:dyDescent="0.25">
      <c r="B740" s="602">
        <v>445</v>
      </c>
      <c r="C740" s="738" t="s">
        <v>8364</v>
      </c>
      <c r="D740" s="738" t="s">
        <v>8709</v>
      </c>
      <c r="E740" s="747" t="s">
        <v>1934</v>
      </c>
      <c r="F740" s="605" t="s">
        <v>2385</v>
      </c>
      <c r="G740" s="746" t="s">
        <v>1105</v>
      </c>
      <c r="H740" s="605"/>
      <c r="I740" s="746" t="s">
        <v>813</v>
      </c>
      <c r="J740" s="746">
        <v>4</v>
      </c>
      <c r="K740" s="736" t="s">
        <v>8952</v>
      </c>
      <c r="L740" s="747"/>
      <c r="M740" s="746">
        <v>10.8</v>
      </c>
      <c r="N740" s="746"/>
      <c r="O740" s="746"/>
      <c r="P740" s="746"/>
      <c r="Q740" s="746"/>
      <c r="R740" s="746"/>
      <c r="S740" s="746"/>
      <c r="T740" s="746"/>
      <c r="U740" s="746"/>
      <c r="V740" s="746"/>
      <c r="W740" s="746"/>
    </row>
    <row r="741" spans="2:185" ht="50.25" hidden="1" customHeight="1" x14ac:dyDescent="0.25">
      <c r="B741" s="602">
        <v>446</v>
      </c>
      <c r="C741" s="738" t="s">
        <v>8364</v>
      </c>
      <c r="D741" s="738" t="s">
        <v>8710</v>
      </c>
      <c r="E741" s="747" t="s">
        <v>1936</v>
      </c>
      <c r="F741" s="605" t="s">
        <v>2384</v>
      </c>
      <c r="G741" s="746" t="s">
        <v>1105</v>
      </c>
      <c r="H741" s="605"/>
      <c r="I741" s="746" t="s">
        <v>813</v>
      </c>
      <c r="J741" s="746">
        <v>4</v>
      </c>
      <c r="K741" s="736" t="s">
        <v>8952</v>
      </c>
      <c r="L741" s="747"/>
      <c r="M741" s="746">
        <v>10.8</v>
      </c>
      <c r="N741" s="746"/>
      <c r="O741" s="746"/>
      <c r="P741" s="746"/>
      <c r="Q741" s="746"/>
      <c r="R741" s="746"/>
      <c r="S741" s="746"/>
      <c r="T741" s="746"/>
      <c r="U741" s="746"/>
      <c r="V741" s="746"/>
      <c r="W741" s="746"/>
    </row>
    <row r="742" spans="2:185" ht="50.25" hidden="1" customHeight="1" x14ac:dyDescent="0.25">
      <c r="B742" s="602">
        <v>447</v>
      </c>
      <c r="C742" s="738" t="s">
        <v>8364</v>
      </c>
      <c r="D742" s="738" t="s">
        <v>8711</v>
      </c>
      <c r="E742" s="747" t="s">
        <v>1938</v>
      </c>
      <c r="F742" s="605" t="s">
        <v>1937</v>
      </c>
      <c r="G742" s="746" t="s">
        <v>1105</v>
      </c>
      <c r="H742" s="605"/>
      <c r="I742" s="746" t="s">
        <v>813</v>
      </c>
      <c r="J742" s="746">
        <v>6</v>
      </c>
      <c r="K742" s="736" t="s">
        <v>8952</v>
      </c>
      <c r="L742" s="747"/>
      <c r="M742" s="746">
        <v>14.4</v>
      </c>
      <c r="N742" s="746"/>
      <c r="O742" s="746"/>
      <c r="P742" s="746"/>
      <c r="Q742" s="746"/>
      <c r="R742" s="746"/>
      <c r="S742" s="746"/>
      <c r="T742" s="746"/>
      <c r="U742" s="746"/>
      <c r="V742" s="746"/>
      <c r="W742" s="746"/>
    </row>
    <row r="743" spans="2:185" ht="50.25" hidden="1" customHeight="1" x14ac:dyDescent="0.25">
      <c r="B743" s="602">
        <v>448</v>
      </c>
      <c r="C743" s="738" t="s">
        <v>8364</v>
      </c>
      <c r="D743" s="738" t="s">
        <v>8712</v>
      </c>
      <c r="E743" s="747" t="s">
        <v>1940</v>
      </c>
      <c r="F743" s="605" t="s">
        <v>1939</v>
      </c>
      <c r="G743" s="746" t="s">
        <v>1105</v>
      </c>
      <c r="H743" s="605"/>
      <c r="I743" s="746" t="s">
        <v>813</v>
      </c>
      <c r="J743" s="746">
        <v>4</v>
      </c>
      <c r="K743" s="736" t="s">
        <v>8952</v>
      </c>
      <c r="L743" s="747"/>
      <c r="M743" s="746">
        <v>10.8</v>
      </c>
      <c r="N743" s="746"/>
      <c r="O743" s="746"/>
      <c r="P743" s="746"/>
      <c r="Q743" s="746"/>
      <c r="R743" s="746"/>
      <c r="S743" s="746"/>
      <c r="T743" s="746"/>
      <c r="U743" s="746"/>
      <c r="V743" s="746"/>
      <c r="W743" s="746"/>
    </row>
    <row r="744" spans="2:185" ht="50.25" hidden="1" customHeight="1" x14ac:dyDescent="0.25">
      <c r="B744" s="602">
        <v>449</v>
      </c>
      <c r="C744" s="738" t="s">
        <v>8364</v>
      </c>
      <c r="D744" s="619" t="s">
        <v>8713</v>
      </c>
      <c r="E744" s="746" t="s">
        <v>2076</v>
      </c>
      <c r="F744" s="605" t="s">
        <v>2383</v>
      </c>
      <c r="G744" s="746" t="s">
        <v>1105</v>
      </c>
      <c r="H744" s="605"/>
      <c r="I744" s="746" t="s">
        <v>813</v>
      </c>
      <c r="J744" s="746">
        <v>4</v>
      </c>
      <c r="K744" s="736" t="s">
        <v>8952</v>
      </c>
      <c r="L744" s="746"/>
      <c r="M744" s="746">
        <v>10.8</v>
      </c>
      <c r="N744" s="746"/>
      <c r="O744" s="746"/>
      <c r="P744" s="746"/>
      <c r="Q744" s="746"/>
      <c r="R744" s="746"/>
      <c r="S744" s="746"/>
      <c r="T744" s="746"/>
      <c r="U744" s="746"/>
      <c r="V744" s="746"/>
      <c r="W744" s="746"/>
    </row>
    <row r="745" spans="2:185" s="577" customFormat="1" ht="50.25" hidden="1" customHeight="1" x14ac:dyDescent="0.25">
      <c r="B745" s="602">
        <v>450</v>
      </c>
      <c r="C745" s="738" t="s">
        <v>8364</v>
      </c>
      <c r="D745" s="738" t="s">
        <v>8714</v>
      </c>
      <c r="E745" s="746" t="s">
        <v>2074</v>
      </c>
      <c r="F745" s="605" t="s">
        <v>2382</v>
      </c>
      <c r="G745" s="746" t="s">
        <v>1105</v>
      </c>
      <c r="H745" s="605"/>
      <c r="I745" s="746" t="s">
        <v>813</v>
      </c>
      <c r="J745" s="746">
        <v>6</v>
      </c>
      <c r="K745" s="736" t="s">
        <v>8952</v>
      </c>
      <c r="L745" s="746"/>
      <c r="M745" s="746">
        <v>14.4</v>
      </c>
      <c r="N745" s="746"/>
      <c r="O745" s="746"/>
      <c r="P745" s="746"/>
      <c r="Q745" s="746"/>
      <c r="R745" s="746"/>
      <c r="S745" s="746"/>
      <c r="T745" s="746"/>
      <c r="U745" s="746"/>
      <c r="V745" s="746"/>
      <c r="W745" s="746"/>
      <c r="AA745" s="418"/>
      <c r="AB745" s="418"/>
      <c r="AC745" s="418"/>
      <c r="AD745" s="418"/>
      <c r="AE745" s="418"/>
      <c r="AF745" s="418"/>
      <c r="AG745" s="418"/>
      <c r="AH745" s="418"/>
      <c r="AI745" s="418"/>
      <c r="AJ745" s="418"/>
      <c r="AK745" s="418"/>
      <c r="AL745" s="418"/>
      <c r="AM745" s="418"/>
      <c r="AN745" s="418"/>
      <c r="AO745" s="418"/>
      <c r="AP745" s="418"/>
      <c r="AQ745" s="418"/>
      <c r="AR745" s="418"/>
      <c r="AS745" s="418"/>
      <c r="AT745" s="418"/>
      <c r="AU745" s="418"/>
      <c r="AV745" s="418"/>
      <c r="AW745" s="418"/>
      <c r="AX745" s="418"/>
      <c r="AY745" s="418"/>
      <c r="AZ745" s="418"/>
      <c r="BA745" s="418"/>
      <c r="BB745" s="418"/>
      <c r="BC745" s="418"/>
      <c r="BD745" s="418"/>
      <c r="BE745" s="418"/>
      <c r="BF745" s="418"/>
      <c r="BG745" s="418"/>
      <c r="BH745" s="418"/>
      <c r="BI745" s="418"/>
      <c r="BJ745" s="418"/>
      <c r="BK745" s="418"/>
      <c r="BL745" s="418"/>
      <c r="BM745" s="418"/>
      <c r="BN745" s="418"/>
      <c r="BO745" s="418"/>
      <c r="BP745" s="418"/>
      <c r="BQ745" s="418"/>
      <c r="BR745" s="418"/>
      <c r="BS745" s="418"/>
      <c r="BT745" s="418"/>
      <c r="BU745" s="418"/>
      <c r="BV745" s="418"/>
      <c r="BW745" s="418"/>
      <c r="BX745" s="418"/>
      <c r="BY745" s="418"/>
      <c r="BZ745" s="418"/>
      <c r="CA745" s="418"/>
      <c r="CB745" s="418"/>
      <c r="CC745" s="418"/>
      <c r="CD745" s="418"/>
      <c r="CE745" s="418"/>
      <c r="CF745" s="418"/>
      <c r="CG745" s="418"/>
      <c r="CH745" s="418"/>
      <c r="CI745" s="418"/>
      <c r="CJ745" s="418"/>
      <c r="CK745" s="418"/>
      <c r="CL745" s="418"/>
      <c r="CM745" s="418"/>
      <c r="CN745" s="418"/>
      <c r="CO745" s="418"/>
      <c r="CP745" s="418"/>
      <c r="CQ745" s="418"/>
      <c r="CR745" s="418"/>
      <c r="CS745" s="418"/>
      <c r="CT745" s="418"/>
      <c r="CU745" s="418"/>
      <c r="CV745" s="418"/>
      <c r="CW745" s="418"/>
      <c r="CX745" s="418"/>
      <c r="CY745" s="418"/>
      <c r="CZ745" s="418"/>
      <c r="DA745" s="418"/>
      <c r="DB745" s="418"/>
      <c r="DC745" s="418"/>
      <c r="DD745" s="418"/>
      <c r="DE745" s="418"/>
      <c r="DF745" s="418"/>
      <c r="DG745" s="418"/>
      <c r="DH745" s="418"/>
      <c r="DI745" s="418"/>
      <c r="DJ745" s="418"/>
      <c r="DK745" s="418"/>
      <c r="DL745" s="418"/>
      <c r="DM745" s="418"/>
      <c r="DN745" s="418"/>
      <c r="DO745" s="418"/>
      <c r="DP745" s="418"/>
      <c r="DQ745" s="418"/>
      <c r="DR745" s="418"/>
      <c r="DS745" s="418"/>
      <c r="DT745" s="418"/>
      <c r="DU745" s="418"/>
      <c r="DV745" s="418"/>
      <c r="DW745" s="418"/>
      <c r="DX745" s="418"/>
      <c r="DY745" s="418"/>
      <c r="DZ745" s="418"/>
      <c r="EA745" s="418"/>
      <c r="EB745" s="418"/>
      <c r="EC745" s="418"/>
      <c r="ED745" s="418"/>
      <c r="EE745" s="418"/>
      <c r="EF745" s="418"/>
      <c r="EG745" s="418"/>
      <c r="EH745" s="418"/>
      <c r="EI745" s="418"/>
      <c r="EJ745" s="418"/>
      <c r="EK745" s="418"/>
      <c r="EL745" s="418"/>
      <c r="EM745" s="418"/>
      <c r="EN745" s="418"/>
      <c r="EO745" s="418"/>
      <c r="EP745" s="418"/>
      <c r="EQ745" s="418"/>
      <c r="ER745" s="418"/>
      <c r="ES745" s="418"/>
      <c r="ET745" s="418"/>
      <c r="EU745" s="418"/>
      <c r="EV745" s="418"/>
      <c r="EW745" s="418"/>
      <c r="EX745" s="418"/>
      <c r="EY745" s="418"/>
      <c r="EZ745" s="418"/>
      <c r="FA745" s="418"/>
      <c r="FB745" s="418"/>
      <c r="FC745" s="418"/>
      <c r="FD745" s="418"/>
      <c r="FE745" s="418"/>
      <c r="FF745" s="418"/>
      <c r="FG745" s="418"/>
      <c r="FH745" s="418"/>
      <c r="FI745" s="418"/>
      <c r="FJ745" s="418"/>
      <c r="FK745" s="418"/>
      <c r="FL745" s="418"/>
      <c r="FM745" s="418"/>
      <c r="FN745" s="418"/>
      <c r="FO745" s="418"/>
      <c r="FP745" s="418"/>
      <c r="FQ745" s="418"/>
      <c r="FR745" s="418"/>
      <c r="FS745" s="418"/>
      <c r="FT745" s="418"/>
      <c r="FU745" s="418"/>
      <c r="FV745" s="418"/>
      <c r="FW745" s="418"/>
      <c r="FX745" s="418"/>
      <c r="FY745" s="418"/>
      <c r="FZ745" s="418"/>
      <c r="GA745" s="418"/>
      <c r="GB745" s="418"/>
      <c r="GC745" s="418"/>
    </row>
    <row r="746" spans="2:185" s="577" customFormat="1" ht="50.25" hidden="1" customHeight="1" x14ac:dyDescent="0.25">
      <c r="B746" s="602">
        <v>451</v>
      </c>
      <c r="C746" s="738" t="s">
        <v>8364</v>
      </c>
      <c r="D746" s="738" t="s">
        <v>8715</v>
      </c>
      <c r="E746" s="746" t="s">
        <v>2074</v>
      </c>
      <c r="F746" s="605" t="s">
        <v>6368</v>
      </c>
      <c r="G746" s="708" t="s">
        <v>1105</v>
      </c>
      <c r="H746" s="605"/>
      <c r="I746" s="746" t="s">
        <v>813</v>
      </c>
      <c r="J746" s="746">
        <v>8</v>
      </c>
      <c r="K746" s="736" t="s">
        <v>8952</v>
      </c>
      <c r="L746" s="746"/>
      <c r="M746" s="746">
        <v>10.8</v>
      </c>
      <c r="N746" s="746"/>
      <c r="O746" s="746"/>
      <c r="P746" s="746"/>
      <c r="Q746" s="746"/>
      <c r="R746" s="746"/>
      <c r="S746" s="746"/>
      <c r="T746" s="746"/>
      <c r="U746" s="746"/>
      <c r="V746" s="746"/>
      <c r="W746" s="746"/>
      <c r="AA746" s="418"/>
      <c r="AB746" s="418"/>
      <c r="AC746" s="418"/>
      <c r="AD746" s="418"/>
      <c r="AE746" s="418"/>
      <c r="AF746" s="418"/>
      <c r="AG746" s="418"/>
      <c r="AH746" s="418"/>
      <c r="AI746" s="418"/>
      <c r="AJ746" s="418"/>
      <c r="AK746" s="418"/>
      <c r="AL746" s="418"/>
      <c r="AM746" s="418"/>
      <c r="AN746" s="418"/>
      <c r="AO746" s="418"/>
      <c r="AP746" s="418"/>
      <c r="AQ746" s="418"/>
      <c r="AR746" s="418"/>
      <c r="AS746" s="418"/>
      <c r="AT746" s="418"/>
      <c r="AU746" s="418"/>
      <c r="AV746" s="418"/>
      <c r="AW746" s="418"/>
      <c r="AX746" s="418"/>
      <c r="AY746" s="418"/>
      <c r="AZ746" s="418"/>
      <c r="BA746" s="418"/>
      <c r="BB746" s="418"/>
      <c r="BC746" s="418"/>
      <c r="BD746" s="418"/>
      <c r="BE746" s="418"/>
      <c r="BF746" s="418"/>
      <c r="BG746" s="418"/>
      <c r="BH746" s="418"/>
      <c r="BI746" s="418"/>
      <c r="BJ746" s="418"/>
      <c r="BK746" s="418"/>
      <c r="BL746" s="418"/>
      <c r="BM746" s="418"/>
      <c r="BN746" s="418"/>
      <c r="BO746" s="418"/>
      <c r="BP746" s="418"/>
      <c r="BQ746" s="418"/>
      <c r="BR746" s="418"/>
      <c r="BS746" s="418"/>
      <c r="BT746" s="418"/>
      <c r="BU746" s="418"/>
      <c r="BV746" s="418"/>
      <c r="BW746" s="418"/>
      <c r="BX746" s="418"/>
      <c r="BY746" s="418"/>
      <c r="BZ746" s="418"/>
      <c r="CA746" s="418"/>
      <c r="CB746" s="418"/>
      <c r="CC746" s="418"/>
      <c r="CD746" s="418"/>
      <c r="CE746" s="418"/>
      <c r="CF746" s="418"/>
      <c r="CG746" s="418"/>
      <c r="CH746" s="418"/>
      <c r="CI746" s="418"/>
      <c r="CJ746" s="418"/>
      <c r="CK746" s="418"/>
      <c r="CL746" s="418"/>
      <c r="CM746" s="418"/>
      <c r="CN746" s="418"/>
      <c r="CO746" s="418"/>
      <c r="CP746" s="418"/>
      <c r="CQ746" s="418"/>
      <c r="CR746" s="418"/>
      <c r="CS746" s="418"/>
      <c r="CT746" s="418"/>
      <c r="CU746" s="418"/>
      <c r="CV746" s="418"/>
      <c r="CW746" s="418"/>
      <c r="CX746" s="418"/>
      <c r="CY746" s="418"/>
      <c r="CZ746" s="418"/>
      <c r="DA746" s="418"/>
      <c r="DB746" s="418"/>
      <c r="DC746" s="418"/>
      <c r="DD746" s="418"/>
      <c r="DE746" s="418"/>
      <c r="DF746" s="418"/>
      <c r="DG746" s="418"/>
      <c r="DH746" s="418"/>
      <c r="DI746" s="418"/>
      <c r="DJ746" s="418"/>
      <c r="DK746" s="418"/>
      <c r="DL746" s="418"/>
      <c r="DM746" s="418"/>
      <c r="DN746" s="418"/>
      <c r="DO746" s="418"/>
      <c r="DP746" s="418"/>
      <c r="DQ746" s="418"/>
      <c r="DR746" s="418"/>
      <c r="DS746" s="418"/>
      <c r="DT746" s="418"/>
      <c r="DU746" s="418"/>
      <c r="DV746" s="418"/>
      <c r="DW746" s="418"/>
      <c r="DX746" s="418"/>
      <c r="DY746" s="418"/>
      <c r="DZ746" s="418"/>
      <c r="EA746" s="418"/>
      <c r="EB746" s="418"/>
      <c r="EC746" s="418"/>
      <c r="ED746" s="418"/>
      <c r="EE746" s="418"/>
      <c r="EF746" s="418"/>
      <c r="EG746" s="418"/>
      <c r="EH746" s="418"/>
      <c r="EI746" s="418"/>
      <c r="EJ746" s="418"/>
      <c r="EK746" s="418"/>
      <c r="EL746" s="418"/>
      <c r="EM746" s="418"/>
      <c r="EN746" s="418"/>
      <c r="EO746" s="418"/>
      <c r="EP746" s="418"/>
      <c r="EQ746" s="418"/>
      <c r="ER746" s="418"/>
      <c r="ES746" s="418"/>
      <c r="ET746" s="418"/>
      <c r="EU746" s="418"/>
      <c r="EV746" s="418"/>
      <c r="EW746" s="418"/>
      <c r="EX746" s="418"/>
      <c r="EY746" s="418"/>
      <c r="EZ746" s="418"/>
      <c r="FA746" s="418"/>
      <c r="FB746" s="418"/>
      <c r="FC746" s="418"/>
      <c r="FD746" s="418"/>
      <c r="FE746" s="418"/>
      <c r="FF746" s="418"/>
      <c r="FG746" s="418"/>
      <c r="FH746" s="418"/>
      <c r="FI746" s="418"/>
      <c r="FJ746" s="418"/>
      <c r="FK746" s="418"/>
      <c r="FL746" s="418"/>
      <c r="FM746" s="418"/>
      <c r="FN746" s="418"/>
      <c r="FO746" s="418"/>
      <c r="FP746" s="418"/>
      <c r="FQ746" s="418"/>
      <c r="FR746" s="418"/>
      <c r="FS746" s="418"/>
      <c r="FT746" s="418"/>
      <c r="FU746" s="418"/>
      <c r="FV746" s="418"/>
      <c r="FW746" s="418"/>
      <c r="FX746" s="418"/>
      <c r="FY746" s="418"/>
      <c r="FZ746" s="418"/>
      <c r="GA746" s="418"/>
      <c r="GB746" s="418"/>
      <c r="GC746" s="418"/>
    </row>
    <row r="747" spans="2:185" ht="50.25" hidden="1" customHeight="1" x14ac:dyDescent="0.25">
      <c r="B747" s="602">
        <v>452</v>
      </c>
      <c r="C747" s="738" t="s">
        <v>8364</v>
      </c>
      <c r="D747" s="738" t="s">
        <v>8716</v>
      </c>
      <c r="E747" s="747" t="s">
        <v>1942</v>
      </c>
      <c r="F747" s="605" t="s">
        <v>6367</v>
      </c>
      <c r="G747" s="746" t="s">
        <v>1105</v>
      </c>
      <c r="H747" s="605"/>
      <c r="I747" s="746" t="s">
        <v>813</v>
      </c>
      <c r="J747" s="746">
        <v>4</v>
      </c>
      <c r="K747" s="736" t="s">
        <v>8952</v>
      </c>
      <c r="L747" s="747"/>
      <c r="M747" s="746">
        <v>10.8</v>
      </c>
      <c r="N747" s="746"/>
      <c r="O747" s="746"/>
      <c r="P747" s="746"/>
      <c r="Q747" s="746"/>
      <c r="R747" s="746"/>
      <c r="S747" s="746"/>
      <c r="T747" s="746"/>
      <c r="U747" s="746"/>
      <c r="V747" s="746"/>
      <c r="W747" s="746"/>
    </row>
    <row r="748" spans="2:185" ht="50.25" hidden="1" customHeight="1" x14ac:dyDescent="0.25">
      <c r="B748" s="602">
        <v>453</v>
      </c>
      <c r="C748" s="738" t="s">
        <v>8364</v>
      </c>
      <c r="D748" s="738" t="s">
        <v>8717</v>
      </c>
      <c r="E748" s="746" t="s">
        <v>1944</v>
      </c>
      <c r="F748" s="605" t="s">
        <v>2379</v>
      </c>
      <c r="G748" s="746" t="s">
        <v>1105</v>
      </c>
      <c r="H748" s="605"/>
      <c r="I748" s="746" t="s">
        <v>813</v>
      </c>
      <c r="J748" s="746">
        <v>4</v>
      </c>
      <c r="K748" s="736" t="s">
        <v>8952</v>
      </c>
      <c r="L748" s="746"/>
      <c r="M748" s="746">
        <v>10.8</v>
      </c>
      <c r="N748" s="746"/>
      <c r="O748" s="746"/>
      <c r="P748" s="746"/>
      <c r="Q748" s="746"/>
      <c r="R748" s="746"/>
      <c r="S748" s="746"/>
      <c r="T748" s="746"/>
      <c r="U748" s="746"/>
      <c r="V748" s="746"/>
      <c r="W748" s="746"/>
    </row>
    <row r="749" spans="2:185" ht="50.25" hidden="1" customHeight="1" x14ac:dyDescent="0.25">
      <c r="B749" s="602">
        <v>454</v>
      </c>
      <c r="C749" s="738" t="s">
        <v>8364</v>
      </c>
      <c r="D749" s="738" t="s">
        <v>8718</v>
      </c>
      <c r="E749" s="747" t="s">
        <v>1946</v>
      </c>
      <c r="F749" s="605" t="s">
        <v>1945</v>
      </c>
      <c r="G749" s="746" t="s">
        <v>1105</v>
      </c>
      <c r="H749" s="605"/>
      <c r="I749" s="746" t="s">
        <v>813</v>
      </c>
      <c r="J749" s="746">
        <v>4</v>
      </c>
      <c r="K749" s="736" t="s">
        <v>8952</v>
      </c>
      <c r="L749" s="747"/>
      <c r="M749" s="746">
        <v>10.8</v>
      </c>
      <c r="N749" s="746"/>
      <c r="O749" s="746"/>
      <c r="P749" s="746"/>
      <c r="Q749" s="746"/>
      <c r="R749" s="746"/>
      <c r="S749" s="746"/>
      <c r="T749" s="746"/>
      <c r="U749" s="746"/>
      <c r="V749" s="746"/>
      <c r="W749" s="746"/>
    </row>
    <row r="750" spans="2:185" ht="50.25" hidden="1" customHeight="1" x14ac:dyDescent="0.25">
      <c r="B750" s="602">
        <v>455</v>
      </c>
      <c r="C750" s="738" t="s">
        <v>8364</v>
      </c>
      <c r="D750" s="738" t="s">
        <v>8719</v>
      </c>
      <c r="E750" s="746" t="s">
        <v>2495</v>
      </c>
      <c r="F750" s="605" t="s">
        <v>2496</v>
      </c>
      <c r="G750" s="746" t="s">
        <v>1105</v>
      </c>
      <c r="H750" s="605"/>
      <c r="I750" s="746" t="s">
        <v>813</v>
      </c>
      <c r="J750" s="746">
        <v>4</v>
      </c>
      <c r="K750" s="736" t="s">
        <v>8952</v>
      </c>
      <c r="L750" s="746"/>
      <c r="M750" s="746">
        <v>10.8</v>
      </c>
      <c r="N750" s="746"/>
      <c r="O750" s="746"/>
      <c r="P750" s="746"/>
      <c r="Q750" s="746"/>
      <c r="R750" s="746"/>
      <c r="S750" s="746"/>
      <c r="T750" s="746"/>
      <c r="U750" s="746"/>
      <c r="V750" s="746"/>
      <c r="W750" s="746"/>
    </row>
    <row r="751" spans="2:185" ht="50.25" hidden="1" customHeight="1" x14ac:dyDescent="0.25">
      <c r="B751" s="602">
        <v>456</v>
      </c>
      <c r="C751" s="738" t="s">
        <v>8364</v>
      </c>
      <c r="D751" s="738" t="s">
        <v>1947</v>
      </c>
      <c r="E751" s="746" t="s">
        <v>1948</v>
      </c>
      <c r="F751" s="605" t="s">
        <v>2380</v>
      </c>
      <c r="G751" s="746" t="s">
        <v>1105</v>
      </c>
      <c r="H751" s="605"/>
      <c r="I751" s="746" t="s">
        <v>813</v>
      </c>
      <c r="J751" s="746">
        <v>4</v>
      </c>
      <c r="K751" s="736" t="s">
        <v>8952</v>
      </c>
      <c r="L751" s="746"/>
      <c r="M751" s="746">
        <v>10.8</v>
      </c>
      <c r="N751" s="746"/>
      <c r="O751" s="746"/>
      <c r="P751" s="746"/>
      <c r="Q751" s="746"/>
      <c r="R751" s="746"/>
      <c r="S751" s="746"/>
      <c r="T751" s="746"/>
      <c r="U751" s="746"/>
      <c r="V751" s="746"/>
      <c r="W751" s="746"/>
    </row>
    <row r="752" spans="2:185" ht="50.25" hidden="1" customHeight="1" x14ac:dyDescent="0.25">
      <c r="B752" s="602">
        <v>457</v>
      </c>
      <c r="C752" s="738" t="s">
        <v>8364</v>
      </c>
      <c r="D752" s="738" t="s">
        <v>8720</v>
      </c>
      <c r="E752" s="747" t="s">
        <v>1950</v>
      </c>
      <c r="F752" s="605" t="s">
        <v>2352</v>
      </c>
      <c r="G752" s="746" t="s">
        <v>1105</v>
      </c>
      <c r="H752" s="605"/>
      <c r="I752" s="746" t="s">
        <v>813</v>
      </c>
      <c r="J752" s="746">
        <v>4</v>
      </c>
      <c r="K752" s="736" t="s">
        <v>8952</v>
      </c>
      <c r="L752" s="747"/>
      <c r="M752" s="746">
        <v>10.8</v>
      </c>
      <c r="N752" s="746"/>
      <c r="O752" s="746"/>
      <c r="P752" s="746"/>
      <c r="Q752" s="746"/>
      <c r="R752" s="746"/>
      <c r="S752" s="746"/>
      <c r="T752" s="746"/>
      <c r="U752" s="746"/>
      <c r="V752" s="746"/>
      <c r="W752" s="746"/>
    </row>
    <row r="753" spans="2:23" ht="50.25" hidden="1" customHeight="1" x14ac:dyDescent="0.25">
      <c r="B753" s="602">
        <v>458</v>
      </c>
      <c r="C753" s="738" t="s">
        <v>8364</v>
      </c>
      <c r="D753" s="738" t="s">
        <v>8721</v>
      </c>
      <c r="E753" s="747" t="s">
        <v>1952</v>
      </c>
      <c r="F753" s="605" t="s">
        <v>2353</v>
      </c>
      <c r="G753" s="746" t="s">
        <v>1105</v>
      </c>
      <c r="H753" s="605"/>
      <c r="I753" s="746" t="s">
        <v>813</v>
      </c>
      <c r="J753" s="746">
        <v>4</v>
      </c>
      <c r="K753" s="736" t="s">
        <v>8952</v>
      </c>
      <c r="L753" s="747"/>
      <c r="M753" s="746">
        <v>10.8</v>
      </c>
      <c r="N753" s="746"/>
      <c r="O753" s="746"/>
      <c r="P753" s="746"/>
      <c r="Q753" s="746"/>
      <c r="R753" s="746"/>
      <c r="S753" s="746"/>
      <c r="T753" s="746"/>
      <c r="U753" s="746"/>
      <c r="V753" s="746"/>
      <c r="W753" s="746"/>
    </row>
    <row r="754" spans="2:23" ht="50.25" hidden="1" customHeight="1" x14ac:dyDescent="0.25">
      <c r="B754" s="602">
        <v>459</v>
      </c>
      <c r="C754" s="738" t="s">
        <v>8364</v>
      </c>
      <c r="D754" s="738" t="s">
        <v>8722</v>
      </c>
      <c r="E754" s="747" t="s">
        <v>1954</v>
      </c>
      <c r="F754" s="605" t="s">
        <v>2354</v>
      </c>
      <c r="G754" s="746" t="s">
        <v>1105</v>
      </c>
      <c r="H754" s="605"/>
      <c r="I754" s="746" t="s">
        <v>813</v>
      </c>
      <c r="J754" s="746">
        <v>4</v>
      </c>
      <c r="K754" s="736" t="s">
        <v>8952</v>
      </c>
      <c r="L754" s="747"/>
      <c r="M754" s="746">
        <v>10.8</v>
      </c>
      <c r="N754" s="746"/>
      <c r="O754" s="746"/>
      <c r="P754" s="746"/>
      <c r="Q754" s="746"/>
      <c r="R754" s="746"/>
      <c r="S754" s="746"/>
      <c r="T754" s="746"/>
      <c r="U754" s="746"/>
      <c r="V754" s="746"/>
      <c r="W754" s="746"/>
    </row>
    <row r="755" spans="2:23" ht="50.25" hidden="1" customHeight="1" x14ac:dyDescent="0.25">
      <c r="B755" s="602">
        <v>460</v>
      </c>
      <c r="C755" s="738" t="s">
        <v>8364</v>
      </c>
      <c r="D755" s="752" t="s">
        <v>8723</v>
      </c>
      <c r="E755" s="598" t="s">
        <v>2266</v>
      </c>
      <c r="F755" s="605" t="s">
        <v>2355</v>
      </c>
      <c r="G755" s="746" t="s">
        <v>1105</v>
      </c>
      <c r="H755" s="605"/>
      <c r="I755" s="746" t="s">
        <v>813</v>
      </c>
      <c r="J755" s="746">
        <v>4</v>
      </c>
      <c r="K755" s="736" t="s">
        <v>8952</v>
      </c>
      <c r="L755" s="739" t="s">
        <v>8202</v>
      </c>
      <c r="M755" s="746">
        <v>10.8</v>
      </c>
      <c r="N755" s="746"/>
      <c r="O755" s="746"/>
      <c r="P755" s="746"/>
      <c r="Q755" s="746"/>
      <c r="R755" s="746"/>
      <c r="S755" s="746"/>
      <c r="T755" s="746"/>
      <c r="U755" s="746"/>
      <c r="V755" s="746"/>
      <c r="W755" s="746"/>
    </row>
    <row r="756" spans="2:23" ht="50.25" hidden="1" customHeight="1" x14ac:dyDescent="0.25">
      <c r="B756" s="602">
        <v>461</v>
      </c>
      <c r="C756" s="738" t="s">
        <v>8364</v>
      </c>
      <c r="D756" s="738" t="s">
        <v>1956</v>
      </c>
      <c r="E756" s="598" t="s">
        <v>2079</v>
      </c>
      <c r="F756" s="605" t="s">
        <v>2356</v>
      </c>
      <c r="G756" s="746" t="s">
        <v>1105</v>
      </c>
      <c r="H756" s="605"/>
      <c r="I756" s="746" t="s">
        <v>813</v>
      </c>
      <c r="J756" s="746">
        <v>6</v>
      </c>
      <c r="K756" s="736" t="s">
        <v>8952</v>
      </c>
      <c r="L756" s="598"/>
      <c r="M756" s="746">
        <v>14.4</v>
      </c>
      <c r="N756" s="746"/>
      <c r="O756" s="746"/>
      <c r="P756" s="746"/>
      <c r="Q756" s="746"/>
      <c r="R756" s="746"/>
      <c r="S756" s="746"/>
      <c r="T756" s="746"/>
      <c r="U756" s="746"/>
      <c r="V756" s="746"/>
      <c r="W756" s="746"/>
    </row>
    <row r="757" spans="2:23" ht="50.25" hidden="1" customHeight="1" x14ac:dyDescent="0.25">
      <c r="B757" s="602">
        <v>462</v>
      </c>
      <c r="C757" s="738" t="s">
        <v>8364</v>
      </c>
      <c r="D757" s="738" t="s">
        <v>8724</v>
      </c>
      <c r="E757" s="747" t="s">
        <v>1958</v>
      </c>
      <c r="F757" s="605" t="s">
        <v>2478</v>
      </c>
      <c r="G757" s="746" t="s">
        <v>1105</v>
      </c>
      <c r="H757" s="605"/>
      <c r="I757" s="746" t="s">
        <v>813</v>
      </c>
      <c r="J757" s="746">
        <v>4</v>
      </c>
      <c r="K757" s="736" t="s">
        <v>8952</v>
      </c>
      <c r="L757" s="747"/>
      <c r="M757" s="746">
        <v>10.8</v>
      </c>
      <c r="N757" s="746"/>
      <c r="O757" s="746"/>
      <c r="P757" s="746"/>
      <c r="Q757" s="746"/>
      <c r="R757" s="746"/>
      <c r="S757" s="746"/>
      <c r="T757" s="746"/>
      <c r="U757" s="746"/>
      <c r="V757" s="746"/>
      <c r="W757" s="746"/>
    </row>
    <row r="758" spans="2:23" ht="50.25" hidden="1" customHeight="1" x14ac:dyDescent="0.25">
      <c r="B758" s="602">
        <v>463</v>
      </c>
      <c r="C758" s="738" t="s">
        <v>8364</v>
      </c>
      <c r="D758" s="738" t="s">
        <v>8725</v>
      </c>
      <c r="E758" s="747" t="s">
        <v>1960</v>
      </c>
      <c r="F758" s="605" t="s">
        <v>2381</v>
      </c>
      <c r="G758" s="746" t="s">
        <v>1105</v>
      </c>
      <c r="H758" s="605"/>
      <c r="I758" s="746" t="s">
        <v>813</v>
      </c>
      <c r="J758" s="746">
        <v>4</v>
      </c>
      <c r="K758" s="736" t="s">
        <v>8952</v>
      </c>
      <c r="L758" s="747"/>
      <c r="M758" s="746">
        <v>10.8</v>
      </c>
      <c r="N758" s="746"/>
      <c r="O758" s="746"/>
      <c r="P758" s="746"/>
      <c r="Q758" s="746"/>
      <c r="R758" s="746"/>
      <c r="S758" s="746"/>
      <c r="T758" s="746"/>
      <c r="U758" s="746"/>
      <c r="V758" s="746"/>
      <c r="W758" s="746"/>
    </row>
    <row r="759" spans="2:23" ht="50.25" hidden="1" customHeight="1" x14ac:dyDescent="0.25">
      <c r="B759" s="602">
        <v>464</v>
      </c>
      <c r="C759" s="738" t="s">
        <v>8373</v>
      </c>
      <c r="D759" s="738" t="s">
        <v>1961</v>
      </c>
      <c r="E759" s="747" t="s">
        <v>1962</v>
      </c>
      <c r="F759" s="605" t="s">
        <v>1963</v>
      </c>
      <c r="G759" s="746" t="s">
        <v>1105</v>
      </c>
      <c r="H759" s="605"/>
      <c r="I759" s="746" t="s">
        <v>813</v>
      </c>
      <c r="J759" s="746">
        <v>6</v>
      </c>
      <c r="K759" s="736" t="s">
        <v>8952</v>
      </c>
      <c r="L759" s="747"/>
      <c r="M759" s="746">
        <v>14.4</v>
      </c>
      <c r="N759" s="746"/>
      <c r="O759" s="746"/>
      <c r="P759" s="746"/>
      <c r="Q759" s="746"/>
      <c r="R759" s="746"/>
      <c r="S759" s="746"/>
      <c r="T759" s="746"/>
      <c r="U759" s="746"/>
      <c r="V759" s="746"/>
      <c r="W759" s="746"/>
    </row>
    <row r="760" spans="2:23" ht="50.25" hidden="1" customHeight="1" x14ac:dyDescent="0.25">
      <c r="B760" s="1304">
        <v>465</v>
      </c>
      <c r="C760" s="1306" t="s">
        <v>8373</v>
      </c>
      <c r="D760" s="1312" t="s">
        <v>1963</v>
      </c>
      <c r="E760" s="1162" t="s">
        <v>1964</v>
      </c>
      <c r="F760" s="605" t="s">
        <v>1963</v>
      </c>
      <c r="G760" s="746" t="s">
        <v>1105</v>
      </c>
      <c r="H760" s="605"/>
      <c r="I760" s="746" t="s">
        <v>813</v>
      </c>
      <c r="J760" s="1309">
        <v>4</v>
      </c>
      <c r="K760" s="736" t="s">
        <v>8952</v>
      </c>
      <c r="L760" s="747"/>
      <c r="M760" s="746">
        <v>10.8</v>
      </c>
      <c r="N760" s="746"/>
      <c r="O760" s="746"/>
      <c r="P760" s="746"/>
      <c r="Q760" s="746"/>
      <c r="R760" s="746"/>
      <c r="S760" s="746"/>
      <c r="T760" s="746"/>
      <c r="U760" s="746"/>
      <c r="V760" s="746"/>
      <c r="W760" s="746"/>
    </row>
    <row r="761" spans="2:23" ht="50.25" hidden="1" customHeight="1" x14ac:dyDescent="0.25">
      <c r="B761" s="1305"/>
      <c r="C761" s="1306"/>
      <c r="D761" s="1313"/>
      <c r="E761" s="1163"/>
      <c r="F761" s="601" t="s">
        <v>2477</v>
      </c>
      <c r="G761" s="661" t="s">
        <v>7644</v>
      </c>
      <c r="H761" s="605"/>
      <c r="I761" s="746"/>
      <c r="J761" s="1310"/>
      <c r="K761" s="746"/>
      <c r="L761" s="747"/>
      <c r="M761" s="746"/>
      <c r="N761" s="746"/>
      <c r="O761" s="746"/>
      <c r="P761" s="746"/>
      <c r="Q761" s="746"/>
      <c r="R761" s="746"/>
      <c r="S761" s="746"/>
      <c r="T761" s="746"/>
      <c r="U761" s="746"/>
      <c r="V761" s="746"/>
      <c r="W761" s="746"/>
    </row>
    <row r="762" spans="2:23" ht="50.25" hidden="1" customHeight="1" x14ac:dyDescent="0.25">
      <c r="B762" s="602">
        <v>466</v>
      </c>
      <c r="C762" s="738" t="s">
        <v>8373</v>
      </c>
      <c r="D762" s="738" t="s">
        <v>1965</v>
      </c>
      <c r="E762" s="747" t="s">
        <v>2080</v>
      </c>
      <c r="F762" s="605" t="s">
        <v>2357</v>
      </c>
      <c r="G762" s="746" t="s">
        <v>1105</v>
      </c>
      <c r="H762" s="605"/>
      <c r="I762" s="746" t="s">
        <v>813</v>
      </c>
      <c r="J762" s="746">
        <v>6</v>
      </c>
      <c r="K762" s="736" t="s">
        <v>8952</v>
      </c>
      <c r="L762" s="747"/>
      <c r="M762" s="746">
        <v>14.4</v>
      </c>
      <c r="N762" s="746"/>
      <c r="O762" s="746"/>
      <c r="P762" s="746"/>
      <c r="Q762" s="746"/>
      <c r="R762" s="746"/>
      <c r="S762" s="746"/>
      <c r="T762" s="746"/>
      <c r="U762" s="746"/>
      <c r="V762" s="746"/>
      <c r="W762" s="746"/>
    </row>
    <row r="763" spans="2:23" ht="50.25" hidden="1" customHeight="1" x14ac:dyDescent="0.25">
      <c r="B763" s="602">
        <v>467</v>
      </c>
      <c r="C763" s="738" t="s">
        <v>8373</v>
      </c>
      <c r="D763" s="738" t="s">
        <v>1966</v>
      </c>
      <c r="E763" s="746" t="s">
        <v>2081</v>
      </c>
      <c r="F763" s="605" t="s">
        <v>2357</v>
      </c>
      <c r="G763" s="746" t="s">
        <v>1105</v>
      </c>
      <c r="H763" s="605"/>
      <c r="I763" s="746" t="s">
        <v>813</v>
      </c>
      <c r="J763" s="746">
        <v>6</v>
      </c>
      <c r="K763" s="736" t="s">
        <v>8952</v>
      </c>
      <c r="L763" s="746"/>
      <c r="M763" s="746">
        <v>14.4</v>
      </c>
      <c r="N763" s="746"/>
      <c r="O763" s="746"/>
      <c r="P763" s="746"/>
      <c r="Q763" s="746"/>
      <c r="R763" s="746"/>
      <c r="S763" s="746"/>
      <c r="T763" s="746"/>
      <c r="U763" s="746"/>
      <c r="V763" s="746"/>
      <c r="W763" s="746"/>
    </row>
    <row r="764" spans="2:23" ht="50.25" hidden="1" customHeight="1" x14ac:dyDescent="0.25">
      <c r="B764" s="602">
        <v>468</v>
      </c>
      <c r="C764" s="738" t="s">
        <v>8373</v>
      </c>
      <c r="D764" s="605" t="s">
        <v>8726</v>
      </c>
      <c r="E764" s="747" t="s">
        <v>2077</v>
      </c>
      <c r="F764" s="605" t="s">
        <v>6366</v>
      </c>
      <c r="G764" s="746" t="s">
        <v>1105</v>
      </c>
      <c r="H764" s="605"/>
      <c r="I764" s="746" t="s">
        <v>813</v>
      </c>
      <c r="J764" s="746">
        <v>4</v>
      </c>
      <c r="K764" s="736" t="s">
        <v>8952</v>
      </c>
      <c r="L764" s="747"/>
      <c r="M764" s="746">
        <v>10.8</v>
      </c>
      <c r="N764" s="746"/>
      <c r="O764" s="746"/>
      <c r="P764" s="746"/>
      <c r="Q764" s="746"/>
      <c r="R764" s="746"/>
      <c r="S764" s="746"/>
      <c r="T764" s="746"/>
      <c r="U764" s="746"/>
      <c r="V764" s="746"/>
      <c r="W764" s="746"/>
    </row>
    <row r="765" spans="2:23" ht="50.25" hidden="1" customHeight="1" x14ac:dyDescent="0.25">
      <c r="B765" s="602">
        <v>469</v>
      </c>
      <c r="C765" s="738" t="s">
        <v>8364</v>
      </c>
      <c r="D765" s="717" t="s">
        <v>8727</v>
      </c>
      <c r="E765" s="747" t="s">
        <v>2078</v>
      </c>
      <c r="F765" s="605" t="s">
        <v>2006</v>
      </c>
      <c r="G765" s="746" t="s">
        <v>1105</v>
      </c>
      <c r="H765" s="605"/>
      <c r="I765" s="746" t="s">
        <v>813</v>
      </c>
      <c r="J765" s="746">
        <v>6</v>
      </c>
      <c r="K765" s="736" t="s">
        <v>8952</v>
      </c>
      <c r="L765" s="739" t="s">
        <v>8203</v>
      </c>
      <c r="M765" s="746">
        <v>14.4</v>
      </c>
      <c r="N765" s="746"/>
      <c r="O765" s="746"/>
      <c r="P765" s="746"/>
      <c r="Q765" s="746"/>
      <c r="R765" s="746"/>
      <c r="S765" s="746"/>
      <c r="T765" s="746"/>
      <c r="U765" s="746"/>
      <c r="V765" s="746"/>
      <c r="W765" s="746"/>
    </row>
    <row r="766" spans="2:23" ht="50.25" hidden="1" customHeight="1" x14ac:dyDescent="0.25">
      <c r="B766" s="602">
        <v>470</v>
      </c>
      <c r="C766" s="738" t="s">
        <v>8364</v>
      </c>
      <c r="D766" s="605" t="s">
        <v>8728</v>
      </c>
      <c r="E766" s="737" t="s">
        <v>2475</v>
      </c>
      <c r="F766" s="605" t="s">
        <v>2476</v>
      </c>
      <c r="G766" s="746" t="s">
        <v>1105</v>
      </c>
      <c r="H766" s="605"/>
      <c r="I766" s="746" t="s">
        <v>813</v>
      </c>
      <c r="J766" s="746">
        <v>6</v>
      </c>
      <c r="K766" s="736" t="s">
        <v>8952</v>
      </c>
      <c r="L766" s="737"/>
      <c r="M766" s="746">
        <v>14.4</v>
      </c>
      <c r="N766" s="746"/>
      <c r="O766" s="746"/>
      <c r="P766" s="746"/>
      <c r="Q766" s="746"/>
      <c r="R766" s="746"/>
      <c r="S766" s="746"/>
      <c r="T766" s="746"/>
      <c r="U766" s="746"/>
      <c r="V766" s="746"/>
      <c r="W766" s="746"/>
    </row>
    <row r="767" spans="2:23" ht="50.25" hidden="1" customHeight="1" x14ac:dyDescent="0.25">
      <c r="B767" s="602">
        <v>471</v>
      </c>
      <c r="C767" s="738" t="s">
        <v>8364</v>
      </c>
      <c r="D767" s="605" t="s">
        <v>8729</v>
      </c>
      <c r="E767" s="747" t="s">
        <v>2474</v>
      </c>
      <c r="F767" s="605" t="s">
        <v>2360</v>
      </c>
      <c r="G767" s="746" t="s">
        <v>1105</v>
      </c>
      <c r="H767" s="605"/>
      <c r="I767" s="746" t="s">
        <v>813</v>
      </c>
      <c r="J767" s="746">
        <v>6</v>
      </c>
      <c r="K767" s="736" t="s">
        <v>8952</v>
      </c>
      <c r="L767" s="747"/>
      <c r="M767" s="746">
        <v>14.4</v>
      </c>
      <c r="N767" s="746"/>
      <c r="O767" s="746"/>
      <c r="P767" s="746"/>
      <c r="Q767" s="746"/>
      <c r="R767" s="746"/>
      <c r="S767" s="746"/>
      <c r="T767" s="746"/>
      <c r="U767" s="746"/>
      <c r="V767" s="746"/>
      <c r="W767" s="746"/>
    </row>
    <row r="768" spans="2:23" ht="50.25" hidden="1" customHeight="1" x14ac:dyDescent="0.25">
      <c r="B768" s="602">
        <v>472</v>
      </c>
      <c r="C768" s="738" t="s">
        <v>8364</v>
      </c>
      <c r="D768" s="605" t="s">
        <v>8730</v>
      </c>
      <c r="E768" s="747" t="s">
        <v>2034</v>
      </c>
      <c r="F768" s="605" t="s">
        <v>2361</v>
      </c>
      <c r="G768" s="746" t="s">
        <v>1105</v>
      </c>
      <c r="H768" s="605"/>
      <c r="I768" s="746" t="s">
        <v>813</v>
      </c>
      <c r="J768" s="746">
        <v>6</v>
      </c>
      <c r="K768" s="736" t="s">
        <v>8952</v>
      </c>
      <c r="L768" s="747"/>
      <c r="M768" s="746">
        <v>14.4</v>
      </c>
      <c r="N768" s="746"/>
      <c r="O768" s="746"/>
      <c r="P768" s="746"/>
      <c r="Q768" s="746"/>
      <c r="R768" s="746"/>
      <c r="S768" s="746"/>
      <c r="T768" s="746"/>
      <c r="U768" s="746"/>
      <c r="V768" s="746"/>
      <c r="W768" s="746"/>
    </row>
    <row r="769" spans="2:23" ht="50.25" hidden="1" customHeight="1" x14ac:dyDescent="0.25">
      <c r="B769" s="602">
        <v>473</v>
      </c>
      <c r="C769" s="738" t="s">
        <v>8472</v>
      </c>
      <c r="D769" s="605" t="s">
        <v>8731</v>
      </c>
      <c r="E769" s="737" t="s">
        <v>2473</v>
      </c>
      <c r="F769" s="605" t="s">
        <v>2472</v>
      </c>
      <c r="G769" s="746" t="s">
        <v>1105</v>
      </c>
      <c r="H769" s="605"/>
      <c r="I769" s="746" t="s">
        <v>813</v>
      </c>
      <c r="J769" s="746">
        <v>6</v>
      </c>
      <c r="K769" s="736" t="s">
        <v>8952</v>
      </c>
      <c r="L769" s="737"/>
      <c r="M769" s="746">
        <v>14.4</v>
      </c>
      <c r="N769" s="746"/>
      <c r="O769" s="746"/>
      <c r="P769" s="746"/>
      <c r="Q769" s="746"/>
      <c r="R769" s="746"/>
      <c r="S769" s="746"/>
      <c r="T769" s="746"/>
      <c r="U769" s="746"/>
      <c r="V769" s="746"/>
      <c r="W769" s="746"/>
    </row>
    <row r="770" spans="2:23" ht="50.25" hidden="1" customHeight="1" x14ac:dyDescent="0.25">
      <c r="B770" s="602">
        <v>474</v>
      </c>
      <c r="C770" s="738" t="s">
        <v>8472</v>
      </c>
      <c r="D770" s="605" t="s">
        <v>8732</v>
      </c>
      <c r="E770" s="737" t="s">
        <v>2473</v>
      </c>
      <c r="F770" s="605" t="s">
        <v>2472</v>
      </c>
      <c r="G770" s="737" t="s">
        <v>1105</v>
      </c>
      <c r="H770" s="605"/>
      <c r="I770" s="746" t="s">
        <v>813</v>
      </c>
      <c r="J770" s="737">
        <v>8</v>
      </c>
      <c r="K770" s="736" t="s">
        <v>8952</v>
      </c>
      <c r="L770" s="737"/>
      <c r="M770" s="746"/>
      <c r="N770" s="746"/>
      <c r="O770" s="746"/>
      <c r="P770" s="746"/>
      <c r="Q770" s="746"/>
      <c r="R770" s="746"/>
      <c r="S770" s="746"/>
      <c r="T770" s="746"/>
      <c r="U770" s="746"/>
      <c r="V770" s="746"/>
      <c r="W770" s="746"/>
    </row>
    <row r="771" spans="2:23" ht="50.25" hidden="1" customHeight="1" x14ac:dyDescent="0.25">
      <c r="B771" s="602">
        <v>475</v>
      </c>
      <c r="C771" s="738" t="s">
        <v>8472</v>
      </c>
      <c r="D771" s="605" t="s">
        <v>8733</v>
      </c>
      <c r="E771" s="737" t="s">
        <v>2470</v>
      </c>
      <c r="F771" s="605" t="s">
        <v>2471</v>
      </c>
      <c r="G771" s="746" t="s">
        <v>1105</v>
      </c>
      <c r="H771" s="605"/>
      <c r="I771" s="746" t="s">
        <v>813</v>
      </c>
      <c r="J771" s="746">
        <v>4</v>
      </c>
      <c r="K771" s="736" t="s">
        <v>8952</v>
      </c>
      <c r="L771" s="737"/>
      <c r="M771" s="746">
        <v>10.8</v>
      </c>
      <c r="N771" s="746"/>
      <c r="O771" s="746"/>
      <c r="P771" s="746"/>
      <c r="Q771" s="746"/>
      <c r="R771" s="746"/>
      <c r="S771" s="746"/>
      <c r="T771" s="746"/>
      <c r="U771" s="746"/>
      <c r="V771" s="746"/>
      <c r="W771" s="746"/>
    </row>
    <row r="772" spans="2:23" ht="50.25" hidden="1" customHeight="1" x14ac:dyDescent="0.25">
      <c r="B772" s="602">
        <v>476</v>
      </c>
      <c r="C772" s="738" t="s">
        <v>8734</v>
      </c>
      <c r="D772" s="668" t="s">
        <v>8735</v>
      </c>
      <c r="E772" s="737" t="s">
        <v>2468</v>
      </c>
      <c r="F772" s="605" t="s">
        <v>2469</v>
      </c>
      <c r="G772" s="746" t="s">
        <v>1105</v>
      </c>
      <c r="H772" s="605"/>
      <c r="I772" s="746" t="s">
        <v>813</v>
      </c>
      <c r="J772" s="746">
        <v>6</v>
      </c>
      <c r="K772" s="736" t="s">
        <v>8952</v>
      </c>
      <c r="L772" s="739" t="s">
        <v>8204</v>
      </c>
      <c r="M772" s="746">
        <v>14.4</v>
      </c>
      <c r="N772" s="746"/>
      <c r="O772" s="746"/>
      <c r="P772" s="746"/>
      <c r="Q772" s="746"/>
      <c r="R772" s="746"/>
      <c r="S772" s="746"/>
      <c r="T772" s="746"/>
      <c r="U772" s="746"/>
      <c r="V772" s="746"/>
      <c r="W772" s="746"/>
    </row>
    <row r="773" spans="2:23" ht="50.25" hidden="1" customHeight="1" x14ac:dyDescent="0.25">
      <c r="B773" s="602">
        <v>477</v>
      </c>
      <c r="C773" s="738" t="s">
        <v>2759</v>
      </c>
      <c r="D773" s="752" t="s">
        <v>8736</v>
      </c>
      <c r="E773" s="746" t="s">
        <v>2497</v>
      </c>
      <c r="F773" s="605" t="s">
        <v>2498</v>
      </c>
      <c r="G773" s="746" t="s">
        <v>1105</v>
      </c>
      <c r="H773" s="605"/>
      <c r="I773" s="746" t="s">
        <v>813</v>
      </c>
      <c r="J773" s="746">
        <v>4</v>
      </c>
      <c r="K773" s="736" t="s">
        <v>8952</v>
      </c>
      <c r="L773" s="739" t="s">
        <v>8205</v>
      </c>
      <c r="M773" s="746">
        <v>10.8</v>
      </c>
      <c r="N773" s="746"/>
      <c r="O773" s="746"/>
      <c r="P773" s="746"/>
      <c r="Q773" s="746"/>
      <c r="R773" s="746"/>
      <c r="S773" s="746"/>
      <c r="T773" s="746"/>
      <c r="U773" s="746"/>
      <c r="V773" s="746"/>
      <c r="W773" s="746"/>
    </row>
    <row r="774" spans="2:23" ht="50.25" hidden="1" customHeight="1" x14ac:dyDescent="0.25">
      <c r="B774" s="602">
        <v>478</v>
      </c>
      <c r="C774" s="738" t="s">
        <v>2759</v>
      </c>
      <c r="D774" s="717" t="s">
        <v>8737</v>
      </c>
      <c r="E774" s="746" t="s">
        <v>2499</v>
      </c>
      <c r="F774" s="605" t="s">
        <v>2500</v>
      </c>
      <c r="G774" s="746" t="s">
        <v>1105</v>
      </c>
      <c r="H774" s="605"/>
      <c r="I774" s="746" t="s">
        <v>813</v>
      </c>
      <c r="J774" s="746">
        <v>4</v>
      </c>
      <c r="K774" s="736" t="s">
        <v>8952</v>
      </c>
      <c r="L774" s="739" t="s">
        <v>8206</v>
      </c>
      <c r="M774" s="746">
        <v>10.8</v>
      </c>
      <c r="N774" s="746"/>
      <c r="O774" s="746"/>
      <c r="P774" s="746"/>
      <c r="Q774" s="746"/>
      <c r="R774" s="746"/>
      <c r="S774" s="746"/>
      <c r="T774" s="746"/>
      <c r="U774" s="746"/>
      <c r="V774" s="746"/>
      <c r="W774" s="746"/>
    </row>
    <row r="775" spans="2:23" ht="50.25" hidden="1" customHeight="1" x14ac:dyDescent="0.25">
      <c r="B775" s="602">
        <v>479</v>
      </c>
      <c r="C775" s="738" t="s">
        <v>2759</v>
      </c>
      <c r="D775" s="738" t="s">
        <v>8738</v>
      </c>
      <c r="E775" s="746" t="s">
        <v>2501</v>
      </c>
      <c r="F775" s="605" t="s">
        <v>2502</v>
      </c>
      <c r="G775" s="746" t="s">
        <v>1105</v>
      </c>
      <c r="H775" s="605"/>
      <c r="I775" s="746" t="s">
        <v>813</v>
      </c>
      <c r="J775" s="746">
        <v>4</v>
      </c>
      <c r="K775" s="736" t="s">
        <v>8952</v>
      </c>
      <c r="L775" s="746"/>
      <c r="M775" s="746">
        <v>10.8</v>
      </c>
      <c r="N775" s="746"/>
      <c r="O775" s="746"/>
      <c r="P775" s="746"/>
      <c r="Q775" s="746"/>
      <c r="R775" s="746"/>
      <c r="S775" s="746"/>
      <c r="T775" s="746"/>
      <c r="U775" s="746"/>
      <c r="V775" s="746"/>
      <c r="W775" s="746"/>
    </row>
    <row r="776" spans="2:23" ht="50.25" hidden="1" customHeight="1" x14ac:dyDescent="0.25">
      <c r="B776" s="602">
        <v>480</v>
      </c>
      <c r="C776" s="738" t="s">
        <v>8472</v>
      </c>
      <c r="D776" s="738" t="s">
        <v>8504</v>
      </c>
      <c r="E776" s="746" t="s">
        <v>2503</v>
      </c>
      <c r="F776" s="605" t="s">
        <v>7079</v>
      </c>
      <c r="G776" s="746" t="s">
        <v>1105</v>
      </c>
      <c r="H776" s="605"/>
      <c r="I776" s="746" t="s">
        <v>813</v>
      </c>
      <c r="J776" s="746">
        <v>6</v>
      </c>
      <c r="K776" s="736" t="s">
        <v>8952</v>
      </c>
      <c r="L776" s="746"/>
      <c r="M776" s="746">
        <v>14.4</v>
      </c>
      <c r="N776" s="746"/>
      <c r="O776" s="746"/>
      <c r="P776" s="746"/>
      <c r="Q776" s="746"/>
      <c r="R776" s="746"/>
      <c r="S776" s="746"/>
      <c r="T776" s="746"/>
      <c r="U776" s="746"/>
      <c r="V776" s="746"/>
      <c r="W776" s="746"/>
    </row>
    <row r="777" spans="2:23" ht="50.25" hidden="1" customHeight="1" x14ac:dyDescent="0.25">
      <c r="B777" s="602">
        <v>481</v>
      </c>
      <c r="C777" s="738" t="s">
        <v>8472</v>
      </c>
      <c r="D777" s="738" t="s">
        <v>8739</v>
      </c>
      <c r="E777" s="746" t="s">
        <v>2504</v>
      </c>
      <c r="F777" s="605" t="s">
        <v>2506</v>
      </c>
      <c r="G777" s="746" t="s">
        <v>1105</v>
      </c>
      <c r="H777" s="605"/>
      <c r="I777" s="746" t="s">
        <v>813</v>
      </c>
      <c r="J777" s="746">
        <v>4</v>
      </c>
      <c r="K777" s="736" t="s">
        <v>8952</v>
      </c>
      <c r="L777" s="746"/>
      <c r="M777" s="746"/>
      <c r="N777" s="746"/>
      <c r="O777" s="746"/>
      <c r="P777" s="746"/>
      <c r="Q777" s="746"/>
      <c r="R777" s="746"/>
      <c r="S777" s="746"/>
      <c r="T777" s="746"/>
      <c r="U777" s="746"/>
      <c r="V777" s="746"/>
      <c r="W777" s="746"/>
    </row>
    <row r="778" spans="2:23" ht="50.25" hidden="1" customHeight="1" x14ac:dyDescent="0.25">
      <c r="B778" s="602">
        <v>482</v>
      </c>
      <c r="C778" s="738" t="s">
        <v>8472</v>
      </c>
      <c r="D778" s="738" t="s">
        <v>8741</v>
      </c>
      <c r="E778" s="746" t="s">
        <v>2507</v>
      </c>
      <c r="F778" s="605" t="s">
        <v>2508</v>
      </c>
      <c r="G778" s="746" t="s">
        <v>1105</v>
      </c>
      <c r="H778" s="605"/>
      <c r="I778" s="746" t="s">
        <v>813</v>
      </c>
      <c r="J778" s="746">
        <v>6</v>
      </c>
      <c r="K778" s="736" t="s">
        <v>8952</v>
      </c>
      <c r="L778" s="746"/>
      <c r="M778" s="746"/>
      <c r="N778" s="746"/>
      <c r="O778" s="746"/>
      <c r="P778" s="746"/>
      <c r="Q778" s="746"/>
      <c r="R778" s="746"/>
      <c r="S778" s="746"/>
      <c r="T778" s="746"/>
      <c r="U778" s="746"/>
      <c r="V778" s="746"/>
      <c r="W778" s="746"/>
    </row>
    <row r="779" spans="2:23" ht="50.25" hidden="1" customHeight="1" x14ac:dyDescent="0.25">
      <c r="B779" s="602">
        <v>483</v>
      </c>
      <c r="C779" s="738" t="s">
        <v>8472</v>
      </c>
      <c r="D779" s="738" t="s">
        <v>8740</v>
      </c>
      <c r="E779" s="746" t="s">
        <v>2509</v>
      </c>
      <c r="F779" s="605" t="s">
        <v>2510</v>
      </c>
      <c r="G779" s="746" t="s">
        <v>1105</v>
      </c>
      <c r="H779" s="605"/>
      <c r="I779" s="746" t="s">
        <v>813</v>
      </c>
      <c r="J779" s="746">
        <v>4</v>
      </c>
      <c r="K779" s="736" t="s">
        <v>8952</v>
      </c>
      <c r="L779" s="746"/>
      <c r="M779" s="746"/>
      <c r="N779" s="746"/>
      <c r="O779" s="746"/>
      <c r="P779" s="746"/>
      <c r="Q779" s="746"/>
      <c r="R779" s="746"/>
      <c r="S779" s="746"/>
      <c r="T779" s="746"/>
      <c r="U779" s="746"/>
      <c r="V779" s="746"/>
      <c r="W779" s="746"/>
    </row>
    <row r="780" spans="2:23" ht="50.25" hidden="1" customHeight="1" x14ac:dyDescent="0.25">
      <c r="B780" s="602">
        <v>484</v>
      </c>
      <c r="C780" s="738" t="s">
        <v>8472</v>
      </c>
      <c r="D780" s="738" t="s">
        <v>8742</v>
      </c>
      <c r="E780" s="746" t="s">
        <v>2511</v>
      </c>
      <c r="F780" s="605" t="s">
        <v>2512</v>
      </c>
      <c r="G780" s="746" t="s">
        <v>1105</v>
      </c>
      <c r="H780" s="605"/>
      <c r="I780" s="746" t="s">
        <v>813</v>
      </c>
      <c r="J780" s="746">
        <v>4</v>
      </c>
      <c r="K780" s="736" t="s">
        <v>8952</v>
      </c>
      <c r="L780" s="746"/>
      <c r="M780" s="746"/>
      <c r="N780" s="746"/>
      <c r="O780" s="746"/>
      <c r="P780" s="746"/>
      <c r="Q780" s="746"/>
      <c r="R780" s="746"/>
      <c r="S780" s="746"/>
      <c r="T780" s="746"/>
      <c r="U780" s="746"/>
      <c r="V780" s="746"/>
      <c r="W780" s="746"/>
    </row>
    <row r="781" spans="2:23" ht="50.25" hidden="1" customHeight="1" x14ac:dyDescent="0.25">
      <c r="B781" s="602">
        <v>485</v>
      </c>
      <c r="C781" s="738" t="s">
        <v>8472</v>
      </c>
      <c r="D781" s="738" t="s">
        <v>8743</v>
      </c>
      <c r="E781" s="746" t="s">
        <v>2513</v>
      </c>
      <c r="F781" s="605" t="s">
        <v>2514</v>
      </c>
      <c r="G781" s="746" t="s">
        <v>1105</v>
      </c>
      <c r="H781" s="605"/>
      <c r="I781" s="746" t="s">
        <v>813</v>
      </c>
      <c r="J781" s="746">
        <v>4</v>
      </c>
      <c r="K781" s="736" t="s">
        <v>8952</v>
      </c>
      <c r="L781" s="746"/>
      <c r="M781" s="746"/>
      <c r="N781" s="746"/>
      <c r="O781" s="746"/>
      <c r="P781" s="746"/>
      <c r="Q781" s="746"/>
      <c r="R781" s="746"/>
      <c r="S781" s="746"/>
      <c r="T781" s="746"/>
      <c r="U781" s="746"/>
      <c r="V781" s="746"/>
      <c r="W781" s="746"/>
    </row>
    <row r="782" spans="2:23" ht="50.25" hidden="1" customHeight="1" x14ac:dyDescent="0.25">
      <c r="B782" s="602">
        <v>486</v>
      </c>
      <c r="C782" s="738" t="s">
        <v>8472</v>
      </c>
      <c r="D782" s="738" t="s">
        <v>8744</v>
      </c>
      <c r="E782" s="746" t="s">
        <v>2515</v>
      </c>
      <c r="F782" s="605" t="s">
        <v>2516</v>
      </c>
      <c r="G782" s="746" t="s">
        <v>1105</v>
      </c>
      <c r="H782" s="605"/>
      <c r="I782" s="746" t="s">
        <v>813</v>
      </c>
      <c r="J782" s="746">
        <v>4</v>
      </c>
      <c r="K782" s="736" t="s">
        <v>8952</v>
      </c>
      <c r="L782" s="746"/>
      <c r="M782" s="746"/>
      <c r="N782" s="746"/>
      <c r="O782" s="746"/>
      <c r="P782" s="746"/>
      <c r="Q782" s="746"/>
      <c r="R782" s="746"/>
      <c r="S782" s="746"/>
      <c r="T782" s="746"/>
      <c r="U782" s="746"/>
      <c r="V782" s="746"/>
      <c r="W782" s="746"/>
    </row>
    <row r="783" spans="2:23" ht="50.25" hidden="1" customHeight="1" x14ac:dyDescent="0.25">
      <c r="B783" s="602">
        <v>487</v>
      </c>
      <c r="C783" s="738" t="s">
        <v>8472</v>
      </c>
      <c r="D783" s="738" t="s">
        <v>8482</v>
      </c>
      <c r="E783" s="746" t="s">
        <v>2523</v>
      </c>
      <c r="F783" s="605" t="s">
        <v>2525</v>
      </c>
      <c r="G783" s="746" t="s">
        <v>1105</v>
      </c>
      <c r="H783" s="605"/>
      <c r="I783" s="746" t="s">
        <v>813</v>
      </c>
      <c r="J783" s="746">
        <v>4</v>
      </c>
      <c r="K783" s="736" t="s">
        <v>8952</v>
      </c>
      <c r="L783" s="746"/>
      <c r="M783" s="746"/>
      <c r="N783" s="746"/>
      <c r="O783" s="746"/>
      <c r="P783" s="746"/>
      <c r="Q783" s="746"/>
      <c r="R783" s="746"/>
      <c r="S783" s="746"/>
      <c r="T783" s="746"/>
      <c r="U783" s="746"/>
      <c r="V783" s="746"/>
      <c r="W783" s="746"/>
    </row>
    <row r="784" spans="2:23" ht="50.25" hidden="1" customHeight="1" x14ac:dyDescent="0.25">
      <c r="B784" s="602">
        <v>488</v>
      </c>
      <c r="C784" s="738" t="s">
        <v>8472</v>
      </c>
      <c r="D784" s="738" t="s">
        <v>8483</v>
      </c>
      <c r="E784" s="746" t="s">
        <v>2526</v>
      </c>
      <c r="F784" s="605" t="s">
        <v>2527</v>
      </c>
      <c r="G784" s="746" t="s">
        <v>1105</v>
      </c>
      <c r="H784" s="605"/>
      <c r="I784" s="746" t="s">
        <v>813</v>
      </c>
      <c r="J784" s="746">
        <v>6</v>
      </c>
      <c r="K784" s="736" t="s">
        <v>8952</v>
      </c>
      <c r="L784" s="746"/>
      <c r="M784" s="746"/>
      <c r="N784" s="746"/>
      <c r="O784" s="746"/>
      <c r="P784" s="746"/>
      <c r="Q784" s="746"/>
      <c r="R784" s="746"/>
      <c r="S784" s="746"/>
      <c r="T784" s="746"/>
      <c r="U784" s="746"/>
      <c r="V784" s="746"/>
      <c r="W784" s="746"/>
    </row>
    <row r="785" spans="2:23" ht="50.25" hidden="1" customHeight="1" x14ac:dyDescent="0.25">
      <c r="B785" s="602">
        <v>489</v>
      </c>
      <c r="C785" s="738" t="s">
        <v>8472</v>
      </c>
      <c r="D785" s="738" t="s">
        <v>8484</v>
      </c>
      <c r="E785" s="746" t="s">
        <v>2528</v>
      </c>
      <c r="F785" s="605" t="s">
        <v>2529</v>
      </c>
      <c r="G785" s="746" t="s">
        <v>1105</v>
      </c>
      <c r="H785" s="605"/>
      <c r="I785" s="746" t="s">
        <v>813</v>
      </c>
      <c r="J785" s="746">
        <v>4</v>
      </c>
      <c r="K785" s="736" t="s">
        <v>8952</v>
      </c>
      <c r="L785" s="746"/>
      <c r="M785" s="746"/>
      <c r="N785" s="746"/>
      <c r="O785" s="746"/>
      <c r="P785" s="746"/>
      <c r="Q785" s="746"/>
      <c r="R785" s="746"/>
      <c r="S785" s="746"/>
      <c r="T785" s="746"/>
      <c r="U785" s="746"/>
      <c r="V785" s="746"/>
      <c r="W785" s="746"/>
    </row>
    <row r="786" spans="2:23" ht="50.25" hidden="1" customHeight="1" x14ac:dyDescent="0.25">
      <c r="B786" s="602">
        <v>490</v>
      </c>
      <c r="C786" s="738" t="s">
        <v>8472</v>
      </c>
      <c r="D786" s="738" t="s">
        <v>8485</v>
      </c>
      <c r="E786" s="746" t="s">
        <v>2530</v>
      </c>
      <c r="F786" s="605" t="s">
        <v>2531</v>
      </c>
      <c r="G786" s="746" t="s">
        <v>1105</v>
      </c>
      <c r="H786" s="605"/>
      <c r="I786" s="746" t="s">
        <v>813</v>
      </c>
      <c r="J786" s="746">
        <v>4</v>
      </c>
      <c r="K786" s="736" t="s">
        <v>8952</v>
      </c>
      <c r="L786" s="746"/>
      <c r="M786" s="746"/>
      <c r="N786" s="746"/>
      <c r="O786" s="746"/>
      <c r="P786" s="746"/>
      <c r="Q786" s="746"/>
      <c r="R786" s="746"/>
      <c r="S786" s="746"/>
      <c r="T786" s="746"/>
      <c r="U786" s="746"/>
      <c r="V786" s="746"/>
      <c r="W786" s="746"/>
    </row>
    <row r="787" spans="2:23" ht="50.25" hidden="1" customHeight="1" x14ac:dyDescent="0.25">
      <c r="B787" s="602">
        <v>491</v>
      </c>
      <c r="C787" s="738" t="s">
        <v>8472</v>
      </c>
      <c r="D787" s="738" t="s">
        <v>8486</v>
      </c>
      <c r="E787" s="746" t="s">
        <v>2532</v>
      </c>
      <c r="F787" s="605" t="s">
        <v>2533</v>
      </c>
      <c r="G787" s="746" t="s">
        <v>1105</v>
      </c>
      <c r="H787" s="605"/>
      <c r="I787" s="746" t="s">
        <v>813</v>
      </c>
      <c r="J787" s="746">
        <v>4</v>
      </c>
      <c r="K787" s="736" t="s">
        <v>8952</v>
      </c>
      <c r="L787" s="746"/>
      <c r="M787" s="746"/>
      <c r="N787" s="746"/>
      <c r="O787" s="746"/>
      <c r="P787" s="746"/>
      <c r="Q787" s="746"/>
      <c r="R787" s="746"/>
      <c r="S787" s="746"/>
      <c r="T787" s="746"/>
      <c r="U787" s="746"/>
      <c r="V787" s="746"/>
      <c r="W787" s="746"/>
    </row>
    <row r="788" spans="2:23" ht="50.25" hidden="1" customHeight="1" x14ac:dyDescent="0.25">
      <c r="B788" s="602">
        <v>492</v>
      </c>
      <c r="C788" s="738" t="s">
        <v>8472</v>
      </c>
      <c r="D788" s="738" t="s">
        <v>8745</v>
      </c>
      <c r="E788" s="746" t="s">
        <v>2534</v>
      </c>
      <c r="F788" s="605" t="s">
        <v>2535</v>
      </c>
      <c r="G788" s="746" t="s">
        <v>1105</v>
      </c>
      <c r="H788" s="605"/>
      <c r="I788" s="746" t="s">
        <v>813</v>
      </c>
      <c r="J788" s="746">
        <v>6</v>
      </c>
      <c r="K788" s="736" t="s">
        <v>8952</v>
      </c>
      <c r="L788" s="746"/>
      <c r="M788" s="746"/>
      <c r="N788" s="746"/>
      <c r="O788" s="746"/>
      <c r="P788" s="746"/>
      <c r="Q788" s="746"/>
      <c r="R788" s="746"/>
      <c r="S788" s="746"/>
      <c r="T788" s="746"/>
      <c r="U788" s="746"/>
      <c r="V788" s="746"/>
      <c r="W788" s="746"/>
    </row>
    <row r="789" spans="2:23" ht="50.25" hidden="1" customHeight="1" x14ac:dyDescent="0.25">
      <c r="B789" s="602">
        <v>493</v>
      </c>
      <c r="C789" s="738" t="s">
        <v>8472</v>
      </c>
      <c r="D789" s="738" t="s">
        <v>8746</v>
      </c>
      <c r="E789" s="746" t="s">
        <v>2536</v>
      </c>
      <c r="F789" s="605" t="s">
        <v>2537</v>
      </c>
      <c r="G789" s="746" t="s">
        <v>1105</v>
      </c>
      <c r="H789" s="605"/>
      <c r="I789" s="746" t="s">
        <v>813</v>
      </c>
      <c r="J789" s="746">
        <v>6</v>
      </c>
      <c r="K789" s="736" t="s">
        <v>8952</v>
      </c>
      <c r="L789" s="746"/>
      <c r="M789" s="746"/>
      <c r="N789" s="746"/>
      <c r="O789" s="746"/>
      <c r="P789" s="746"/>
      <c r="Q789" s="746"/>
      <c r="R789" s="746"/>
      <c r="S789" s="746"/>
      <c r="T789" s="746"/>
      <c r="U789" s="746"/>
      <c r="V789" s="746"/>
      <c r="W789" s="746"/>
    </row>
    <row r="790" spans="2:23" ht="50.25" hidden="1" customHeight="1" x14ac:dyDescent="0.25">
      <c r="B790" s="602">
        <v>494</v>
      </c>
      <c r="C790" s="738" t="s">
        <v>8472</v>
      </c>
      <c r="D790" s="738" t="s">
        <v>8747</v>
      </c>
      <c r="E790" s="746" t="s">
        <v>2538</v>
      </c>
      <c r="F790" s="605" t="s">
        <v>2541</v>
      </c>
      <c r="G790" s="746" t="s">
        <v>1105</v>
      </c>
      <c r="H790" s="605"/>
      <c r="I790" s="746" t="s">
        <v>813</v>
      </c>
      <c r="J790" s="746">
        <v>6</v>
      </c>
      <c r="K790" s="736" t="s">
        <v>8952</v>
      </c>
      <c r="L790" s="746"/>
      <c r="M790" s="746"/>
      <c r="N790" s="746"/>
      <c r="O790" s="746"/>
      <c r="P790" s="746"/>
      <c r="Q790" s="746"/>
      <c r="R790" s="746"/>
      <c r="S790" s="746"/>
      <c r="T790" s="746"/>
      <c r="U790" s="746"/>
      <c r="V790" s="746"/>
      <c r="W790" s="746"/>
    </row>
    <row r="791" spans="2:23" ht="50.25" hidden="1" customHeight="1" x14ac:dyDescent="0.25">
      <c r="B791" s="602">
        <v>495</v>
      </c>
      <c r="C791" s="738" t="s">
        <v>8472</v>
      </c>
      <c r="D791" s="738" t="s">
        <v>8748</v>
      </c>
      <c r="E791" s="746" t="s">
        <v>2539</v>
      </c>
      <c r="F791" s="605" t="s">
        <v>2540</v>
      </c>
      <c r="G791" s="746" t="s">
        <v>1105</v>
      </c>
      <c r="H791" s="605"/>
      <c r="I791" s="746" t="s">
        <v>813</v>
      </c>
      <c r="J791" s="746">
        <v>4</v>
      </c>
      <c r="K791" s="736" t="s">
        <v>8952</v>
      </c>
      <c r="L791" s="746"/>
      <c r="M791" s="746"/>
      <c r="N791" s="746"/>
      <c r="O791" s="746"/>
      <c r="P791" s="746"/>
      <c r="Q791" s="746"/>
      <c r="R791" s="746"/>
      <c r="S791" s="746"/>
      <c r="T791" s="746"/>
      <c r="U791" s="746"/>
      <c r="V791" s="746"/>
      <c r="W791" s="746"/>
    </row>
    <row r="792" spans="2:23" ht="50.25" hidden="1" customHeight="1" x14ac:dyDescent="0.25">
      <c r="B792" s="602">
        <v>496</v>
      </c>
      <c r="C792" s="738" t="s">
        <v>8472</v>
      </c>
      <c r="D792" s="738" t="s">
        <v>8507</v>
      </c>
      <c r="E792" s="746" t="s">
        <v>2542</v>
      </c>
      <c r="F792" s="605" t="s">
        <v>2543</v>
      </c>
      <c r="G792" s="746" t="s">
        <v>1105</v>
      </c>
      <c r="H792" s="605"/>
      <c r="I792" s="746" t="s">
        <v>813</v>
      </c>
      <c r="J792" s="746">
        <v>4</v>
      </c>
      <c r="K792" s="736" t="s">
        <v>8952</v>
      </c>
      <c r="L792" s="746"/>
      <c r="M792" s="746"/>
      <c r="N792" s="746"/>
      <c r="O792" s="746"/>
      <c r="P792" s="746"/>
      <c r="Q792" s="746"/>
      <c r="R792" s="746"/>
      <c r="S792" s="746"/>
      <c r="T792" s="746"/>
      <c r="U792" s="746"/>
      <c r="V792" s="746"/>
      <c r="W792" s="746"/>
    </row>
    <row r="793" spans="2:23" ht="50.25" hidden="1" customHeight="1" x14ac:dyDescent="0.25">
      <c r="B793" s="602">
        <v>497</v>
      </c>
      <c r="C793" s="738" t="s">
        <v>8472</v>
      </c>
      <c r="D793" s="738" t="s">
        <v>8749</v>
      </c>
      <c r="E793" s="746" t="s">
        <v>2568</v>
      </c>
      <c r="F793" s="605" t="s">
        <v>2570</v>
      </c>
      <c r="G793" s="746" t="s">
        <v>1105</v>
      </c>
      <c r="H793" s="605"/>
      <c r="I793" s="746" t="s">
        <v>813</v>
      </c>
      <c r="J793" s="746">
        <v>6</v>
      </c>
      <c r="K793" s="736" t="s">
        <v>8952</v>
      </c>
      <c r="L793" s="746"/>
      <c r="M793" s="746"/>
      <c r="N793" s="746"/>
      <c r="O793" s="746"/>
      <c r="P793" s="746"/>
      <c r="Q793" s="746"/>
      <c r="R793" s="746"/>
      <c r="S793" s="746"/>
      <c r="T793" s="746"/>
      <c r="U793" s="746"/>
      <c r="V793" s="746"/>
      <c r="W793" s="746"/>
    </row>
    <row r="794" spans="2:23" ht="50.25" hidden="1" customHeight="1" x14ac:dyDescent="0.25">
      <c r="B794" s="602">
        <v>498</v>
      </c>
      <c r="C794" s="738" t="s">
        <v>8472</v>
      </c>
      <c r="D794" s="738" t="s">
        <v>8750</v>
      </c>
      <c r="E794" s="746" t="s">
        <v>2569</v>
      </c>
      <c r="F794" s="605" t="s">
        <v>2573</v>
      </c>
      <c r="G794" s="746" t="s">
        <v>1105</v>
      </c>
      <c r="H794" s="605"/>
      <c r="I794" s="746" t="s">
        <v>813</v>
      </c>
      <c r="J794" s="746">
        <v>4</v>
      </c>
      <c r="K794" s="736" t="s">
        <v>8952</v>
      </c>
      <c r="L794" s="746"/>
      <c r="M794" s="746"/>
      <c r="N794" s="746"/>
      <c r="O794" s="746"/>
      <c r="P794" s="746"/>
      <c r="Q794" s="746"/>
      <c r="R794" s="746"/>
      <c r="S794" s="746"/>
      <c r="T794" s="746"/>
      <c r="U794" s="746"/>
      <c r="V794" s="746"/>
      <c r="W794" s="746"/>
    </row>
    <row r="795" spans="2:23" ht="50.25" hidden="1" customHeight="1" x14ac:dyDescent="0.25">
      <c r="B795" s="1304">
        <v>499</v>
      </c>
      <c r="C795" s="1306" t="s">
        <v>8472</v>
      </c>
      <c r="D795" s="1317" t="s">
        <v>8751</v>
      </c>
      <c r="E795" s="1309" t="s">
        <v>2574</v>
      </c>
      <c r="F795" s="605" t="s">
        <v>2571</v>
      </c>
      <c r="G795" s="746" t="s">
        <v>1105</v>
      </c>
      <c r="H795" s="605"/>
      <c r="I795" s="1309" t="s">
        <v>813</v>
      </c>
      <c r="J795" s="1309">
        <v>4</v>
      </c>
      <c r="K795" s="736" t="s">
        <v>8952</v>
      </c>
      <c r="L795" s="1311" t="s">
        <v>8207</v>
      </c>
      <c r="M795" s="746"/>
      <c r="N795" s="746"/>
      <c r="O795" s="746"/>
      <c r="P795" s="746"/>
      <c r="Q795" s="746"/>
      <c r="R795" s="746"/>
      <c r="S795" s="746"/>
      <c r="T795" s="746"/>
      <c r="U795" s="746"/>
      <c r="V795" s="746"/>
      <c r="W795" s="746"/>
    </row>
    <row r="796" spans="2:23" ht="50.25" hidden="1" customHeight="1" x14ac:dyDescent="0.25">
      <c r="B796" s="1305"/>
      <c r="C796" s="1306"/>
      <c r="D796" s="1319"/>
      <c r="E796" s="1310"/>
      <c r="F796" s="697" t="s">
        <v>8208</v>
      </c>
      <c r="G796" s="661" t="s">
        <v>7644</v>
      </c>
      <c r="H796" s="418">
        <v>7.2499999999999995E-2</v>
      </c>
      <c r="I796" s="1310"/>
      <c r="J796" s="1310"/>
      <c r="K796" s="736" t="s">
        <v>8952</v>
      </c>
      <c r="L796" s="1311"/>
      <c r="M796" s="746"/>
      <c r="N796" s="746"/>
      <c r="O796" s="746"/>
      <c r="P796" s="746"/>
      <c r="Q796" s="746"/>
      <c r="R796" s="746"/>
      <c r="S796" s="746"/>
      <c r="T796" s="746"/>
      <c r="U796" s="746"/>
      <c r="V796" s="746"/>
      <c r="W796" s="746"/>
    </row>
    <row r="797" spans="2:23" ht="50.25" hidden="1" customHeight="1" x14ac:dyDescent="0.25">
      <c r="B797" s="602">
        <v>500</v>
      </c>
      <c r="C797" s="738" t="s">
        <v>8472</v>
      </c>
      <c r="D797" s="738" t="s">
        <v>8731</v>
      </c>
      <c r="E797" s="746" t="s">
        <v>2473</v>
      </c>
      <c r="F797" s="605"/>
      <c r="G797" s="746" t="s">
        <v>1105</v>
      </c>
      <c r="H797" s="605"/>
      <c r="I797" s="746" t="s">
        <v>813</v>
      </c>
      <c r="J797" s="746">
        <v>6</v>
      </c>
      <c r="K797" s="736" t="s">
        <v>8952</v>
      </c>
      <c r="L797" s="746"/>
      <c r="M797" s="746"/>
      <c r="N797" s="746"/>
      <c r="O797" s="746"/>
      <c r="P797" s="746"/>
      <c r="Q797" s="746"/>
      <c r="R797" s="746"/>
      <c r="S797" s="746"/>
      <c r="T797" s="746"/>
      <c r="U797" s="746"/>
      <c r="V797" s="746"/>
      <c r="W797" s="746"/>
    </row>
    <row r="798" spans="2:23" ht="50.25" hidden="1" customHeight="1" x14ac:dyDescent="0.25">
      <c r="B798" s="602">
        <v>501</v>
      </c>
      <c r="C798" s="738" t="s">
        <v>8373</v>
      </c>
      <c r="D798" s="738" t="s">
        <v>8752</v>
      </c>
      <c r="E798" s="746" t="s">
        <v>2575</v>
      </c>
      <c r="F798" s="605" t="s">
        <v>2576</v>
      </c>
      <c r="G798" s="746" t="s">
        <v>1105</v>
      </c>
      <c r="H798" s="605"/>
      <c r="I798" s="746" t="s">
        <v>813</v>
      </c>
      <c r="J798" s="746">
        <v>6</v>
      </c>
      <c r="K798" s="736" t="s">
        <v>8952</v>
      </c>
      <c r="L798" s="746"/>
      <c r="M798" s="746"/>
      <c r="N798" s="746"/>
      <c r="O798" s="746"/>
      <c r="P798" s="746"/>
      <c r="Q798" s="746"/>
      <c r="R798" s="746"/>
      <c r="S798" s="746"/>
      <c r="T798" s="746"/>
      <c r="U798" s="746"/>
      <c r="V798" s="746"/>
      <c r="W798" s="746"/>
    </row>
    <row r="799" spans="2:23" ht="50.25" hidden="1" customHeight="1" x14ac:dyDescent="0.25">
      <c r="B799" s="602">
        <v>502</v>
      </c>
      <c r="C799" s="738" t="s">
        <v>8373</v>
      </c>
      <c r="D799" s="738" t="s">
        <v>8538</v>
      </c>
      <c r="E799" s="746" t="s">
        <v>2577</v>
      </c>
      <c r="F799" s="605" t="s">
        <v>2578</v>
      </c>
      <c r="G799" s="746" t="s">
        <v>1105</v>
      </c>
      <c r="H799" s="605"/>
      <c r="I799" s="746" t="s">
        <v>813</v>
      </c>
      <c r="J799" s="746">
        <v>6</v>
      </c>
      <c r="K799" s="736" t="s">
        <v>8952</v>
      </c>
      <c r="L799" s="746"/>
      <c r="M799" s="746"/>
      <c r="N799" s="746"/>
      <c r="O799" s="746"/>
      <c r="P799" s="746"/>
      <c r="Q799" s="746"/>
      <c r="R799" s="746"/>
      <c r="S799" s="746"/>
      <c r="T799" s="746"/>
      <c r="U799" s="746"/>
      <c r="V799" s="746"/>
      <c r="W799" s="746"/>
    </row>
    <row r="800" spans="2:23" ht="50.25" hidden="1" customHeight="1" x14ac:dyDescent="0.25">
      <c r="B800" s="602">
        <v>503</v>
      </c>
      <c r="C800" s="738" t="s">
        <v>8373</v>
      </c>
      <c r="D800" s="738" t="s">
        <v>8753</v>
      </c>
      <c r="E800" s="746" t="s">
        <v>2579</v>
      </c>
      <c r="F800" s="605" t="s">
        <v>2580</v>
      </c>
      <c r="G800" s="746" t="s">
        <v>1105</v>
      </c>
      <c r="H800" s="605"/>
      <c r="I800" s="746" t="s">
        <v>813</v>
      </c>
      <c r="J800" s="746">
        <v>6</v>
      </c>
      <c r="K800" s="736" t="s">
        <v>8952</v>
      </c>
      <c r="L800" s="746"/>
      <c r="M800" s="746"/>
      <c r="N800" s="746"/>
      <c r="O800" s="746"/>
      <c r="P800" s="746"/>
      <c r="Q800" s="746"/>
      <c r="R800" s="746"/>
      <c r="S800" s="746"/>
      <c r="T800" s="746"/>
      <c r="U800" s="746"/>
      <c r="V800" s="746"/>
      <c r="W800" s="746"/>
    </row>
    <row r="801" spans="2:23" ht="50.25" hidden="1" customHeight="1" x14ac:dyDescent="0.25">
      <c r="B801" s="602">
        <v>504</v>
      </c>
      <c r="C801" s="738" t="s">
        <v>8373</v>
      </c>
      <c r="D801" s="738" t="s">
        <v>8754</v>
      </c>
      <c r="E801" s="746" t="s">
        <v>2581</v>
      </c>
      <c r="F801" s="605" t="s">
        <v>2582</v>
      </c>
      <c r="G801" s="746" t="s">
        <v>1105</v>
      </c>
      <c r="H801" s="605"/>
      <c r="I801" s="746" t="s">
        <v>813</v>
      </c>
      <c r="J801" s="746">
        <v>6</v>
      </c>
      <c r="K801" s="736" t="s">
        <v>8952</v>
      </c>
      <c r="L801" s="746"/>
      <c r="M801" s="746"/>
      <c r="N801" s="746"/>
      <c r="O801" s="746"/>
      <c r="P801" s="746"/>
      <c r="Q801" s="746"/>
      <c r="R801" s="746"/>
      <c r="S801" s="746"/>
      <c r="T801" s="746"/>
      <c r="U801" s="746"/>
      <c r="V801" s="746"/>
      <c r="W801" s="746"/>
    </row>
    <row r="802" spans="2:23" ht="50.25" hidden="1" customHeight="1" x14ac:dyDescent="0.25">
      <c r="B802" s="1304">
        <v>505</v>
      </c>
      <c r="C802" s="1306" t="s">
        <v>8373</v>
      </c>
      <c r="D802" s="1351" t="s">
        <v>8755</v>
      </c>
      <c r="E802" s="1331" t="s">
        <v>2583</v>
      </c>
      <c r="F802" s="605" t="s">
        <v>6513</v>
      </c>
      <c r="G802" s="746" t="s">
        <v>1105</v>
      </c>
      <c r="H802" s="605"/>
      <c r="I802" s="746" t="s">
        <v>813</v>
      </c>
      <c r="J802" s="1309">
        <v>6</v>
      </c>
      <c r="K802" s="736" t="s">
        <v>8952</v>
      </c>
      <c r="L802" s="737"/>
      <c r="M802" s="746"/>
      <c r="N802" s="746"/>
      <c r="O802" s="746"/>
      <c r="P802" s="746"/>
      <c r="Q802" s="746"/>
      <c r="R802" s="746"/>
      <c r="S802" s="746"/>
      <c r="T802" s="746"/>
      <c r="U802" s="746"/>
      <c r="V802" s="746"/>
      <c r="W802" s="746"/>
    </row>
    <row r="803" spans="2:23" ht="50.25" hidden="1" customHeight="1" x14ac:dyDescent="0.25">
      <c r="B803" s="1305"/>
      <c r="C803" s="1306"/>
      <c r="D803" s="1352"/>
      <c r="E803" s="1332"/>
      <c r="F803" s="601" t="s">
        <v>6514</v>
      </c>
      <c r="G803" s="661" t="s">
        <v>3400</v>
      </c>
      <c r="H803" s="605">
        <v>10.27</v>
      </c>
      <c r="I803" s="746"/>
      <c r="J803" s="1310"/>
      <c r="K803" s="736" t="s">
        <v>8952</v>
      </c>
      <c r="L803" s="737"/>
      <c r="M803" s="746"/>
      <c r="N803" s="746"/>
      <c r="O803" s="746"/>
      <c r="P803" s="746"/>
      <c r="Q803" s="746"/>
      <c r="R803" s="746"/>
      <c r="S803" s="746"/>
      <c r="T803" s="746"/>
      <c r="U803" s="746"/>
      <c r="V803" s="746"/>
      <c r="W803" s="746"/>
    </row>
    <row r="804" spans="2:23" ht="50.25" hidden="1" customHeight="1" x14ac:dyDescent="0.25">
      <c r="B804" s="602">
        <v>506</v>
      </c>
      <c r="C804" s="738" t="s">
        <v>8373</v>
      </c>
      <c r="D804" s="717" t="s">
        <v>8756</v>
      </c>
      <c r="E804" s="746" t="s">
        <v>2584</v>
      </c>
      <c r="F804" s="605" t="s">
        <v>2585</v>
      </c>
      <c r="G804" s="746" t="s">
        <v>1105</v>
      </c>
      <c r="H804" s="605"/>
      <c r="I804" s="746" t="s">
        <v>813</v>
      </c>
      <c r="J804" s="746">
        <v>4</v>
      </c>
      <c r="K804" s="736" t="s">
        <v>8952</v>
      </c>
      <c r="L804" s="739" t="s">
        <v>8209</v>
      </c>
      <c r="M804" s="746"/>
      <c r="N804" s="746"/>
      <c r="O804" s="746"/>
      <c r="P804" s="746"/>
      <c r="Q804" s="746"/>
      <c r="R804" s="746"/>
      <c r="S804" s="746"/>
      <c r="T804" s="746"/>
      <c r="U804" s="746"/>
      <c r="V804" s="746"/>
      <c r="W804" s="746"/>
    </row>
    <row r="805" spans="2:23" ht="50.25" hidden="1" customHeight="1" x14ac:dyDescent="0.25">
      <c r="B805" s="602">
        <v>507</v>
      </c>
      <c r="C805" s="738" t="s">
        <v>8347</v>
      </c>
      <c r="D805" s="738" t="s">
        <v>8757</v>
      </c>
      <c r="E805" s="746" t="s">
        <v>1902</v>
      </c>
      <c r="F805" s="605" t="s">
        <v>2587</v>
      </c>
      <c r="G805" s="746" t="s">
        <v>1105</v>
      </c>
      <c r="H805" s="605"/>
      <c r="I805" s="746" t="s">
        <v>813</v>
      </c>
      <c r="J805" s="746">
        <v>4</v>
      </c>
      <c r="K805" s="736" t="s">
        <v>8952</v>
      </c>
      <c r="L805" s="746"/>
      <c r="M805" s="746"/>
      <c r="N805" s="746"/>
      <c r="O805" s="746"/>
      <c r="P805" s="746"/>
      <c r="Q805" s="746"/>
      <c r="R805" s="746"/>
      <c r="S805" s="746"/>
      <c r="T805" s="746"/>
      <c r="U805" s="746"/>
      <c r="V805" s="746"/>
      <c r="W805" s="746"/>
    </row>
    <row r="806" spans="2:23" ht="50.25" hidden="1" customHeight="1" x14ac:dyDescent="0.25">
      <c r="B806" s="602">
        <v>508</v>
      </c>
      <c r="C806" s="738" t="s">
        <v>8347</v>
      </c>
      <c r="D806" s="738" t="s">
        <v>8758</v>
      </c>
      <c r="E806" s="746" t="s">
        <v>2601</v>
      </c>
      <c r="F806" s="605" t="s">
        <v>2001</v>
      </c>
      <c r="G806" s="746" t="s">
        <v>1105</v>
      </c>
      <c r="H806" s="605"/>
      <c r="I806" s="746" t="s">
        <v>813</v>
      </c>
      <c r="J806" s="746">
        <v>4</v>
      </c>
      <c r="K806" s="736" t="s">
        <v>8952</v>
      </c>
      <c r="L806" s="746"/>
      <c r="M806" s="746"/>
      <c r="N806" s="746"/>
      <c r="O806" s="746"/>
      <c r="P806" s="746"/>
      <c r="Q806" s="746"/>
      <c r="R806" s="746"/>
      <c r="S806" s="746"/>
      <c r="T806" s="746"/>
      <c r="U806" s="746"/>
      <c r="V806" s="746"/>
      <c r="W806" s="746"/>
    </row>
    <row r="807" spans="2:23" ht="50.25" hidden="1" customHeight="1" x14ac:dyDescent="0.25">
      <c r="B807" s="602">
        <v>509</v>
      </c>
      <c r="C807" s="738" t="s">
        <v>8347</v>
      </c>
      <c r="D807" s="738" t="s">
        <v>8759</v>
      </c>
      <c r="E807" s="737" t="s">
        <v>2603</v>
      </c>
      <c r="F807" s="605" t="s">
        <v>2605</v>
      </c>
      <c r="G807" s="746" t="s">
        <v>1105</v>
      </c>
      <c r="H807" s="605"/>
      <c r="I807" s="746" t="s">
        <v>813</v>
      </c>
      <c r="J807" s="746">
        <v>4</v>
      </c>
      <c r="K807" s="736" t="s">
        <v>8952</v>
      </c>
      <c r="L807" s="737"/>
      <c r="M807" s="746"/>
      <c r="N807" s="746"/>
      <c r="O807" s="746"/>
      <c r="P807" s="746"/>
      <c r="Q807" s="746"/>
      <c r="R807" s="746"/>
      <c r="S807" s="746"/>
      <c r="T807" s="746"/>
      <c r="U807" s="746"/>
      <c r="V807" s="746"/>
      <c r="W807" s="746"/>
    </row>
    <row r="808" spans="2:23" ht="50.25" hidden="1" customHeight="1" x14ac:dyDescent="0.25">
      <c r="B808" s="602">
        <v>510</v>
      </c>
      <c r="C808" s="738" t="s">
        <v>2759</v>
      </c>
      <c r="D808" s="738" t="s">
        <v>8760</v>
      </c>
      <c r="E808" s="746" t="s">
        <v>2606</v>
      </c>
      <c r="F808" s="605" t="s">
        <v>2607</v>
      </c>
      <c r="G808" s="746" t="s">
        <v>1105</v>
      </c>
      <c r="H808" s="605"/>
      <c r="I808" s="746" t="s">
        <v>813</v>
      </c>
      <c r="J808" s="746">
        <v>6</v>
      </c>
      <c r="K808" s="736" t="s">
        <v>8952</v>
      </c>
      <c r="L808" s="746"/>
      <c r="M808" s="746"/>
      <c r="N808" s="746"/>
      <c r="O808" s="746"/>
      <c r="P808" s="746"/>
      <c r="Q808" s="746"/>
      <c r="R808" s="746"/>
      <c r="S808" s="746"/>
      <c r="T808" s="746"/>
      <c r="U808" s="746"/>
      <c r="V808" s="746"/>
      <c r="W808" s="746"/>
    </row>
    <row r="809" spans="2:23" ht="50.25" hidden="1" customHeight="1" x14ac:dyDescent="0.25">
      <c r="B809" s="602">
        <v>511</v>
      </c>
      <c r="C809" s="738" t="s">
        <v>2759</v>
      </c>
      <c r="D809" s="738" t="s">
        <v>8761</v>
      </c>
      <c r="E809" s="747" t="s">
        <v>2608</v>
      </c>
      <c r="F809" s="605" t="s">
        <v>2609</v>
      </c>
      <c r="G809" s="746" t="s">
        <v>1105</v>
      </c>
      <c r="H809" s="605"/>
      <c r="I809" s="746" t="s">
        <v>813</v>
      </c>
      <c r="J809" s="746">
        <v>6</v>
      </c>
      <c r="K809" s="736" t="s">
        <v>8952</v>
      </c>
      <c r="L809" s="747"/>
      <c r="M809" s="746"/>
      <c r="N809" s="746"/>
      <c r="O809" s="746"/>
      <c r="P809" s="746"/>
      <c r="Q809" s="746"/>
      <c r="R809" s="746"/>
      <c r="S809" s="746"/>
      <c r="T809" s="746"/>
      <c r="U809" s="746"/>
      <c r="V809" s="746"/>
      <c r="W809" s="746"/>
    </row>
    <row r="810" spans="2:23" ht="50.25" hidden="1" customHeight="1" x14ac:dyDescent="0.25">
      <c r="B810" s="602">
        <v>512</v>
      </c>
      <c r="C810" s="738" t="s">
        <v>2759</v>
      </c>
      <c r="D810" s="738" t="s">
        <v>8762</v>
      </c>
      <c r="E810" s="746" t="s">
        <v>2610</v>
      </c>
      <c r="F810" s="605" t="s">
        <v>2611</v>
      </c>
      <c r="G810" s="746" t="s">
        <v>1105</v>
      </c>
      <c r="H810" s="605"/>
      <c r="I810" s="746" t="s">
        <v>813</v>
      </c>
      <c r="J810" s="746">
        <v>4</v>
      </c>
      <c r="K810" s="736" t="s">
        <v>8952</v>
      </c>
      <c r="L810" s="746"/>
      <c r="M810" s="746"/>
      <c r="N810" s="746"/>
      <c r="O810" s="746"/>
      <c r="P810" s="746"/>
      <c r="Q810" s="746"/>
      <c r="R810" s="746"/>
      <c r="S810" s="746"/>
      <c r="T810" s="746"/>
      <c r="U810" s="746"/>
      <c r="V810" s="746"/>
      <c r="W810" s="746"/>
    </row>
    <row r="811" spans="2:23" ht="50.25" hidden="1" customHeight="1" x14ac:dyDescent="0.25">
      <c r="B811" s="602">
        <v>513</v>
      </c>
      <c r="C811" s="738" t="s">
        <v>8373</v>
      </c>
      <c r="D811" s="738" t="s">
        <v>8763</v>
      </c>
      <c r="E811" s="747" t="s">
        <v>2612</v>
      </c>
      <c r="F811" s="605" t="s">
        <v>2630</v>
      </c>
      <c r="G811" s="746" t="s">
        <v>1105</v>
      </c>
      <c r="H811" s="605"/>
      <c r="I811" s="746" t="s">
        <v>813</v>
      </c>
      <c r="J811" s="746">
        <v>6</v>
      </c>
      <c r="K811" s="736" t="s">
        <v>8952</v>
      </c>
      <c r="L811" s="747"/>
      <c r="M811" s="746"/>
      <c r="N811" s="746"/>
      <c r="O811" s="746"/>
      <c r="P811" s="746"/>
      <c r="Q811" s="746"/>
      <c r="R811" s="746"/>
      <c r="S811" s="746"/>
      <c r="T811" s="746"/>
      <c r="U811" s="746"/>
      <c r="V811" s="746"/>
      <c r="W811" s="746"/>
    </row>
    <row r="812" spans="2:23" ht="50.25" hidden="1" customHeight="1" x14ac:dyDescent="0.25">
      <c r="B812" s="602">
        <v>514</v>
      </c>
      <c r="C812" s="738" t="s">
        <v>8373</v>
      </c>
      <c r="D812" s="605" t="s">
        <v>8210</v>
      </c>
      <c r="E812" s="746" t="s">
        <v>6564</v>
      </c>
      <c r="F812" s="605"/>
      <c r="G812" s="746" t="s">
        <v>1105</v>
      </c>
      <c r="H812" s="605"/>
      <c r="I812" s="746" t="s">
        <v>813</v>
      </c>
      <c r="J812" s="746">
        <v>4</v>
      </c>
      <c r="K812" s="736" t="s">
        <v>8952</v>
      </c>
      <c r="L812" s="746"/>
      <c r="M812" s="746"/>
      <c r="N812" s="746"/>
      <c r="O812" s="746"/>
      <c r="P812" s="746"/>
      <c r="Q812" s="746"/>
      <c r="R812" s="746"/>
      <c r="S812" s="746"/>
      <c r="T812" s="746"/>
      <c r="U812" s="746"/>
      <c r="V812" s="746"/>
      <c r="W812" s="746"/>
    </row>
    <row r="813" spans="2:23" ht="50.25" hidden="1" customHeight="1" x14ac:dyDescent="0.25">
      <c r="B813" s="602">
        <v>515</v>
      </c>
      <c r="C813" s="738" t="s">
        <v>8373</v>
      </c>
      <c r="D813" s="738" t="s">
        <v>8908</v>
      </c>
      <c r="E813" s="746" t="s">
        <v>2631</v>
      </c>
      <c r="F813" s="605" t="s">
        <v>2005</v>
      </c>
      <c r="G813" s="746" t="s">
        <v>1105</v>
      </c>
      <c r="H813" s="605"/>
      <c r="I813" s="746" t="s">
        <v>813</v>
      </c>
      <c r="J813" s="746">
        <v>6</v>
      </c>
      <c r="K813" s="736" t="s">
        <v>8952</v>
      </c>
      <c r="L813" s="746"/>
      <c r="M813" s="746"/>
      <c r="N813" s="746"/>
      <c r="O813" s="746"/>
      <c r="P813" s="746"/>
      <c r="Q813" s="746"/>
      <c r="R813" s="746"/>
      <c r="S813" s="746"/>
      <c r="T813" s="746"/>
      <c r="U813" s="746"/>
      <c r="V813" s="746"/>
      <c r="W813" s="746"/>
    </row>
    <row r="814" spans="2:23" ht="50.25" hidden="1" customHeight="1" x14ac:dyDescent="0.25">
      <c r="B814" s="602">
        <v>516</v>
      </c>
      <c r="C814" s="738" t="s">
        <v>8373</v>
      </c>
      <c r="D814" s="738" t="s">
        <v>2635</v>
      </c>
      <c r="E814" s="746" t="s">
        <v>2636</v>
      </c>
      <c r="F814" s="605" t="s">
        <v>2637</v>
      </c>
      <c r="G814" s="746" t="s">
        <v>1105</v>
      </c>
      <c r="H814" s="605"/>
      <c r="I814" s="746" t="s">
        <v>813</v>
      </c>
      <c r="J814" s="746">
        <v>6</v>
      </c>
      <c r="K814" s="736" t="s">
        <v>8952</v>
      </c>
      <c r="L814" s="746"/>
      <c r="M814" s="746"/>
      <c r="N814" s="746"/>
      <c r="O814" s="746"/>
      <c r="P814" s="746"/>
      <c r="Q814" s="746"/>
      <c r="R814" s="746"/>
      <c r="S814" s="746"/>
      <c r="T814" s="746"/>
      <c r="U814" s="746"/>
      <c r="V814" s="746"/>
      <c r="W814" s="746"/>
    </row>
    <row r="815" spans="2:23" ht="50.25" hidden="1" customHeight="1" x14ac:dyDescent="0.25">
      <c r="B815" s="602">
        <v>517</v>
      </c>
      <c r="C815" s="738" t="s">
        <v>8373</v>
      </c>
      <c r="D815" s="738" t="s">
        <v>8815</v>
      </c>
      <c r="E815" s="746" t="s">
        <v>2639</v>
      </c>
      <c r="F815" s="605" t="s">
        <v>2640</v>
      </c>
      <c r="G815" s="746" t="s">
        <v>1105</v>
      </c>
      <c r="H815" s="605"/>
      <c r="I815" s="746" t="s">
        <v>813</v>
      </c>
      <c r="J815" s="746">
        <v>4</v>
      </c>
      <c r="K815" s="736" t="s">
        <v>8952</v>
      </c>
      <c r="L815" s="746"/>
      <c r="M815" s="746"/>
      <c r="N815" s="746"/>
      <c r="O815" s="746"/>
      <c r="P815" s="746"/>
      <c r="Q815" s="746"/>
      <c r="R815" s="746"/>
      <c r="S815" s="746"/>
      <c r="T815" s="746"/>
      <c r="U815" s="746"/>
      <c r="V815" s="746"/>
      <c r="W815" s="746"/>
    </row>
    <row r="816" spans="2:23" ht="50.25" hidden="1" customHeight="1" x14ac:dyDescent="0.25">
      <c r="B816" s="602">
        <v>518</v>
      </c>
      <c r="C816" s="738" t="s">
        <v>8373</v>
      </c>
      <c r="D816" s="738" t="s">
        <v>2642</v>
      </c>
      <c r="E816" s="746" t="s">
        <v>2641</v>
      </c>
      <c r="F816" s="605" t="s">
        <v>2007</v>
      </c>
      <c r="G816" s="746" t="s">
        <v>1105</v>
      </c>
      <c r="H816" s="605"/>
      <c r="I816" s="746" t="s">
        <v>813</v>
      </c>
      <c r="J816" s="746">
        <v>6</v>
      </c>
      <c r="K816" s="736" t="s">
        <v>8952</v>
      </c>
      <c r="L816" s="746"/>
      <c r="M816" s="746"/>
      <c r="N816" s="746"/>
      <c r="O816" s="746"/>
      <c r="P816" s="746"/>
      <c r="Q816" s="746"/>
      <c r="R816" s="746"/>
      <c r="S816" s="746"/>
      <c r="T816" s="746"/>
      <c r="U816" s="746"/>
      <c r="V816" s="746"/>
      <c r="W816" s="746"/>
    </row>
    <row r="817" spans="2:23" ht="50.25" hidden="1" customHeight="1" x14ac:dyDescent="0.25">
      <c r="B817" s="602">
        <v>519</v>
      </c>
      <c r="C817" s="738" t="s">
        <v>8373</v>
      </c>
      <c r="D817" s="605" t="s">
        <v>2008</v>
      </c>
      <c r="E817" s="737" t="s">
        <v>2644</v>
      </c>
      <c r="F817" s="605" t="s">
        <v>2008</v>
      </c>
      <c r="G817" s="746" t="s">
        <v>1105</v>
      </c>
      <c r="H817" s="605"/>
      <c r="I817" s="746" t="s">
        <v>813</v>
      </c>
      <c r="J817" s="746">
        <v>6</v>
      </c>
      <c r="K817" s="736" t="s">
        <v>8952</v>
      </c>
      <c r="L817" s="737"/>
      <c r="M817" s="746"/>
      <c r="N817" s="746"/>
      <c r="O817" s="746"/>
      <c r="P817" s="746"/>
      <c r="Q817" s="746"/>
      <c r="R817" s="746"/>
      <c r="S817" s="746"/>
      <c r="T817" s="746"/>
      <c r="U817" s="746"/>
      <c r="V817" s="746"/>
      <c r="W817" s="746"/>
    </row>
    <row r="818" spans="2:23" ht="50.25" hidden="1" customHeight="1" x14ac:dyDescent="0.25">
      <c r="B818" s="602">
        <v>520</v>
      </c>
      <c r="C818" s="738" t="s">
        <v>8373</v>
      </c>
      <c r="D818" s="738" t="s">
        <v>2645</v>
      </c>
      <c r="E818" s="746" t="s">
        <v>2646</v>
      </c>
      <c r="F818" s="605" t="s">
        <v>2009</v>
      </c>
      <c r="G818" s="746" t="s">
        <v>1105</v>
      </c>
      <c r="H818" s="605"/>
      <c r="I818" s="746" t="s">
        <v>813</v>
      </c>
      <c r="J818" s="746">
        <v>4</v>
      </c>
      <c r="K818" s="736" t="s">
        <v>8952</v>
      </c>
      <c r="L818" s="746"/>
      <c r="M818" s="746"/>
      <c r="N818" s="746"/>
      <c r="O818" s="746"/>
      <c r="P818" s="746"/>
      <c r="Q818" s="746"/>
      <c r="R818" s="746"/>
      <c r="S818" s="746"/>
      <c r="T818" s="746"/>
      <c r="U818" s="746"/>
      <c r="V818" s="746"/>
      <c r="W818" s="746"/>
    </row>
    <row r="819" spans="2:23" ht="50.25" hidden="1" customHeight="1" x14ac:dyDescent="0.25">
      <c r="B819" s="602">
        <v>521</v>
      </c>
      <c r="C819" s="738" t="s">
        <v>8373</v>
      </c>
      <c r="D819" s="717" t="s">
        <v>8764</v>
      </c>
      <c r="E819" s="746" t="s">
        <v>2649</v>
      </c>
      <c r="F819" s="605" t="s">
        <v>2648</v>
      </c>
      <c r="G819" s="746" t="s">
        <v>1105</v>
      </c>
      <c r="H819" s="605"/>
      <c r="I819" s="746" t="s">
        <v>813</v>
      </c>
      <c r="J819" s="746">
        <v>4</v>
      </c>
      <c r="K819" s="736" t="s">
        <v>8952</v>
      </c>
      <c r="L819" s="739" t="s">
        <v>8211</v>
      </c>
      <c r="M819" s="746"/>
      <c r="N819" s="746"/>
      <c r="O819" s="746"/>
      <c r="P819" s="746"/>
      <c r="Q819" s="746"/>
      <c r="R819" s="746"/>
      <c r="S819" s="746"/>
      <c r="T819" s="746"/>
      <c r="U819" s="746"/>
      <c r="V819" s="746"/>
      <c r="W819" s="746"/>
    </row>
    <row r="820" spans="2:23" ht="50.25" hidden="1" customHeight="1" x14ac:dyDescent="0.25">
      <c r="B820" s="602">
        <v>522</v>
      </c>
      <c r="C820" s="738" t="s">
        <v>8364</v>
      </c>
      <c r="D820" s="738" t="s">
        <v>2652</v>
      </c>
      <c r="E820" s="747" t="s">
        <v>2650</v>
      </c>
      <c r="F820" s="605" t="s">
        <v>2652</v>
      </c>
      <c r="G820" s="746" t="s">
        <v>1105</v>
      </c>
      <c r="H820" s="605"/>
      <c r="I820" s="746" t="s">
        <v>813</v>
      </c>
      <c r="J820" s="746">
        <v>6</v>
      </c>
      <c r="K820" s="736" t="s">
        <v>8952</v>
      </c>
      <c r="L820" s="747"/>
      <c r="M820" s="746">
        <v>14.4</v>
      </c>
      <c r="N820" s="746"/>
      <c r="O820" s="746"/>
      <c r="P820" s="746"/>
      <c r="Q820" s="746"/>
      <c r="R820" s="746"/>
      <c r="S820" s="746"/>
      <c r="T820" s="746"/>
      <c r="U820" s="746"/>
      <c r="V820" s="746"/>
      <c r="W820" s="746"/>
    </row>
    <row r="821" spans="2:23" ht="50.25" hidden="1" customHeight="1" x14ac:dyDescent="0.25">
      <c r="B821" s="602">
        <v>523</v>
      </c>
      <c r="C821" s="738" t="s">
        <v>2759</v>
      </c>
      <c r="D821" s="738" t="s">
        <v>8296</v>
      </c>
      <c r="E821" s="746" t="s">
        <v>2653</v>
      </c>
      <c r="F821" s="605" t="s">
        <v>2654</v>
      </c>
      <c r="G821" s="746" t="s">
        <v>1105</v>
      </c>
      <c r="H821" s="605"/>
      <c r="I821" s="746" t="s">
        <v>813</v>
      </c>
      <c r="J821" s="746">
        <v>6</v>
      </c>
      <c r="K821" s="736" t="s">
        <v>8952</v>
      </c>
      <c r="L821" s="746"/>
      <c r="M821" s="746"/>
      <c r="N821" s="746"/>
      <c r="O821" s="746"/>
      <c r="P821" s="746"/>
      <c r="Q821" s="746"/>
      <c r="R821" s="746"/>
      <c r="S821" s="746"/>
      <c r="T821" s="746"/>
      <c r="U821" s="746"/>
      <c r="V821" s="746"/>
      <c r="W821" s="746"/>
    </row>
    <row r="822" spans="2:23" ht="50.25" hidden="1" customHeight="1" x14ac:dyDescent="0.25">
      <c r="B822" s="602">
        <v>524</v>
      </c>
      <c r="C822" s="738" t="s">
        <v>2759</v>
      </c>
      <c r="D822" s="738" t="s">
        <v>8297</v>
      </c>
      <c r="E822" s="746" t="s">
        <v>2661</v>
      </c>
      <c r="F822" s="605"/>
      <c r="G822" s="746" t="s">
        <v>1105</v>
      </c>
      <c r="H822" s="605"/>
      <c r="I822" s="746" t="s">
        <v>813</v>
      </c>
      <c r="J822" s="746">
        <v>4</v>
      </c>
      <c r="K822" s="736" t="s">
        <v>8952</v>
      </c>
      <c r="L822" s="746"/>
      <c r="M822" s="746"/>
      <c r="N822" s="746"/>
      <c r="O822" s="746"/>
      <c r="P822" s="746"/>
      <c r="Q822" s="746"/>
      <c r="R822" s="746"/>
      <c r="S822" s="746"/>
      <c r="T822" s="746"/>
      <c r="U822" s="746"/>
      <c r="V822" s="746"/>
      <c r="W822" s="746"/>
    </row>
    <row r="823" spans="2:23" ht="50.25" hidden="1" customHeight="1" x14ac:dyDescent="0.25">
      <c r="B823" s="602">
        <v>525</v>
      </c>
      <c r="C823" s="738" t="s">
        <v>2759</v>
      </c>
      <c r="D823" s="752" t="s">
        <v>8765</v>
      </c>
      <c r="E823" s="746" t="s">
        <v>2655</v>
      </c>
      <c r="F823" s="605" t="s">
        <v>2656</v>
      </c>
      <c r="G823" s="746" t="s">
        <v>1105</v>
      </c>
      <c r="H823" s="605"/>
      <c r="I823" s="746" t="s">
        <v>813</v>
      </c>
      <c r="J823" s="746">
        <v>4</v>
      </c>
      <c r="K823" s="736" t="s">
        <v>8952</v>
      </c>
      <c r="L823" s="739" t="s">
        <v>8212</v>
      </c>
      <c r="M823" s="746"/>
      <c r="N823" s="746"/>
      <c r="O823" s="746"/>
      <c r="P823" s="746"/>
      <c r="Q823" s="746"/>
      <c r="R823" s="746"/>
      <c r="S823" s="746"/>
      <c r="T823" s="746"/>
      <c r="U823" s="746"/>
      <c r="V823" s="746"/>
      <c r="W823" s="746"/>
    </row>
    <row r="824" spans="2:23" ht="50.25" hidden="1" customHeight="1" x14ac:dyDescent="0.25">
      <c r="B824" s="602">
        <v>526</v>
      </c>
      <c r="C824" s="738" t="s">
        <v>2809</v>
      </c>
      <c r="D824" s="738" t="s">
        <v>2013</v>
      </c>
      <c r="E824" s="746" t="s">
        <v>6565</v>
      </c>
      <c r="F824" s="605"/>
      <c r="G824" s="746" t="s">
        <v>1105</v>
      </c>
      <c r="H824" s="605"/>
      <c r="I824" s="746" t="s">
        <v>813</v>
      </c>
      <c r="J824" s="746">
        <v>4</v>
      </c>
      <c r="K824" s="736" t="s">
        <v>8952</v>
      </c>
      <c r="L824" s="746"/>
      <c r="M824" s="746"/>
      <c r="N824" s="746"/>
      <c r="O824" s="746"/>
      <c r="P824" s="746"/>
      <c r="Q824" s="746"/>
      <c r="R824" s="746"/>
      <c r="S824" s="746"/>
      <c r="T824" s="746"/>
      <c r="U824" s="746"/>
      <c r="V824" s="746"/>
      <c r="W824" s="746"/>
    </row>
    <row r="825" spans="2:23" ht="50.25" hidden="1" customHeight="1" x14ac:dyDescent="0.25">
      <c r="B825" s="602">
        <v>527</v>
      </c>
      <c r="C825" s="738" t="s">
        <v>2809</v>
      </c>
      <c r="D825" s="605" t="s">
        <v>8569</v>
      </c>
      <c r="E825" s="737" t="s">
        <v>6566</v>
      </c>
      <c r="F825" s="605"/>
      <c r="G825" s="746" t="s">
        <v>1105</v>
      </c>
      <c r="H825" s="605"/>
      <c r="I825" s="746" t="s">
        <v>813</v>
      </c>
      <c r="J825" s="746">
        <v>6</v>
      </c>
      <c r="K825" s="736" t="s">
        <v>8952</v>
      </c>
      <c r="L825" s="737"/>
      <c r="M825" s="746"/>
      <c r="N825" s="746"/>
      <c r="O825" s="746"/>
      <c r="P825" s="746"/>
      <c r="Q825" s="746"/>
      <c r="R825" s="746"/>
      <c r="S825" s="746"/>
      <c r="T825" s="746"/>
      <c r="U825" s="746"/>
      <c r="V825" s="746"/>
      <c r="W825" s="746"/>
    </row>
    <row r="826" spans="2:23" ht="50.25" hidden="1" customHeight="1" x14ac:dyDescent="0.25">
      <c r="B826" s="602">
        <v>528</v>
      </c>
      <c r="C826" s="738" t="s">
        <v>2809</v>
      </c>
      <c r="D826" s="738" t="s">
        <v>2015</v>
      </c>
      <c r="E826" s="746" t="s">
        <v>6567</v>
      </c>
      <c r="F826" s="605"/>
      <c r="G826" s="746" t="s">
        <v>1105</v>
      </c>
      <c r="H826" s="605"/>
      <c r="I826" s="746" t="s">
        <v>813</v>
      </c>
      <c r="J826" s="746">
        <v>6</v>
      </c>
      <c r="K826" s="736" t="s">
        <v>8952</v>
      </c>
      <c r="L826" s="746"/>
      <c r="M826" s="746"/>
      <c r="N826" s="746"/>
      <c r="O826" s="746"/>
      <c r="P826" s="746"/>
      <c r="Q826" s="746"/>
      <c r="R826" s="746"/>
      <c r="S826" s="746"/>
      <c r="T826" s="746"/>
      <c r="U826" s="746"/>
      <c r="V826" s="746"/>
      <c r="W826" s="746"/>
    </row>
    <row r="827" spans="2:23" ht="50.25" hidden="1" customHeight="1" x14ac:dyDescent="0.25">
      <c r="B827" s="602">
        <v>529</v>
      </c>
      <c r="C827" s="738" t="s">
        <v>2809</v>
      </c>
      <c r="D827" s="738" t="s">
        <v>2016</v>
      </c>
      <c r="E827" s="746" t="s">
        <v>6568</v>
      </c>
      <c r="F827" s="605"/>
      <c r="G827" s="746" t="s">
        <v>1105</v>
      </c>
      <c r="H827" s="605"/>
      <c r="I827" s="746" t="s">
        <v>813</v>
      </c>
      <c r="J827" s="746">
        <v>4</v>
      </c>
      <c r="K827" s="736" t="s">
        <v>8952</v>
      </c>
      <c r="L827" s="746"/>
      <c r="M827" s="746"/>
      <c r="N827" s="746"/>
      <c r="O827" s="746"/>
      <c r="P827" s="746"/>
      <c r="Q827" s="746"/>
      <c r="R827" s="746"/>
      <c r="S827" s="746"/>
      <c r="T827" s="746"/>
      <c r="U827" s="746"/>
      <c r="V827" s="746"/>
      <c r="W827" s="746"/>
    </row>
    <row r="828" spans="2:23" ht="50.25" hidden="1" customHeight="1" x14ac:dyDescent="0.25">
      <c r="B828" s="602">
        <v>530</v>
      </c>
      <c r="C828" s="738" t="s">
        <v>2809</v>
      </c>
      <c r="D828" s="738" t="s">
        <v>2017</v>
      </c>
      <c r="E828" s="746" t="s">
        <v>6569</v>
      </c>
      <c r="F828" s="605"/>
      <c r="G828" s="746" t="s">
        <v>1105</v>
      </c>
      <c r="H828" s="605"/>
      <c r="I828" s="746" t="s">
        <v>813</v>
      </c>
      <c r="J828" s="746">
        <v>6</v>
      </c>
      <c r="K828" s="736" t="s">
        <v>8952</v>
      </c>
      <c r="L828" s="746"/>
      <c r="M828" s="746"/>
      <c r="N828" s="746"/>
      <c r="O828" s="746"/>
      <c r="P828" s="746"/>
      <c r="Q828" s="746"/>
      <c r="R828" s="746"/>
      <c r="S828" s="746"/>
      <c r="T828" s="746"/>
      <c r="U828" s="746"/>
      <c r="V828" s="746"/>
      <c r="W828" s="746"/>
    </row>
    <row r="829" spans="2:23" ht="50.25" hidden="1" customHeight="1" x14ac:dyDescent="0.25">
      <c r="B829" s="602">
        <v>531</v>
      </c>
      <c r="C829" s="738" t="s">
        <v>2809</v>
      </c>
      <c r="D829" s="738" t="s">
        <v>8570</v>
      </c>
      <c r="E829" s="746" t="s">
        <v>6570</v>
      </c>
      <c r="F829" s="605"/>
      <c r="G829" s="746" t="s">
        <v>1105</v>
      </c>
      <c r="H829" s="605"/>
      <c r="I829" s="746" t="s">
        <v>813</v>
      </c>
      <c r="J829" s="746">
        <v>4</v>
      </c>
      <c r="K829" s="736" t="s">
        <v>8952</v>
      </c>
      <c r="L829" s="746"/>
      <c r="M829" s="746"/>
      <c r="N829" s="746"/>
      <c r="O829" s="746"/>
      <c r="P829" s="746"/>
      <c r="Q829" s="746"/>
      <c r="R829" s="746"/>
      <c r="S829" s="746"/>
      <c r="T829" s="746"/>
      <c r="U829" s="746"/>
      <c r="V829" s="746"/>
      <c r="W829" s="746"/>
    </row>
    <row r="830" spans="2:23" ht="50.25" hidden="1" customHeight="1" x14ac:dyDescent="0.25">
      <c r="B830" s="602">
        <v>532</v>
      </c>
      <c r="C830" s="738" t="s">
        <v>2809</v>
      </c>
      <c r="D830" s="752" t="s">
        <v>8571</v>
      </c>
      <c r="E830" s="746" t="s">
        <v>6571</v>
      </c>
      <c r="F830" s="605"/>
      <c r="G830" s="746" t="s">
        <v>1105</v>
      </c>
      <c r="H830" s="605"/>
      <c r="I830" s="746" t="s">
        <v>813</v>
      </c>
      <c r="J830" s="746">
        <v>6</v>
      </c>
      <c r="K830" s="736" t="s">
        <v>8952</v>
      </c>
      <c r="L830" s="1311" t="s">
        <v>8213</v>
      </c>
      <c r="M830" s="746"/>
      <c r="N830" s="746"/>
      <c r="O830" s="746"/>
      <c r="P830" s="746"/>
      <c r="Q830" s="746"/>
      <c r="R830" s="746"/>
      <c r="S830" s="746"/>
      <c r="T830" s="746"/>
      <c r="U830" s="746"/>
      <c r="V830" s="746"/>
      <c r="W830" s="746"/>
    </row>
    <row r="831" spans="2:23" ht="50.25" hidden="1" customHeight="1" x14ac:dyDescent="0.25">
      <c r="B831" s="602">
        <v>533</v>
      </c>
      <c r="C831" s="738" t="s">
        <v>2809</v>
      </c>
      <c r="D831" s="752" t="s">
        <v>8944</v>
      </c>
      <c r="E831" s="746" t="s">
        <v>6572</v>
      </c>
      <c r="F831" s="605"/>
      <c r="G831" s="710" t="s">
        <v>1105</v>
      </c>
      <c r="H831" s="605"/>
      <c r="I831" s="746" t="s">
        <v>813</v>
      </c>
      <c r="J831" s="746">
        <v>8</v>
      </c>
      <c r="K831" s="736" t="s">
        <v>8952</v>
      </c>
      <c r="L831" s="1311"/>
      <c r="M831" s="746"/>
      <c r="N831" s="746"/>
      <c r="O831" s="746"/>
      <c r="P831" s="746"/>
      <c r="Q831" s="746"/>
      <c r="R831" s="746"/>
      <c r="S831" s="746"/>
      <c r="T831" s="746"/>
      <c r="U831" s="746"/>
      <c r="V831" s="746"/>
      <c r="W831" s="746"/>
    </row>
    <row r="832" spans="2:23" ht="50.25" hidden="1" customHeight="1" x14ac:dyDescent="0.25">
      <c r="B832" s="602">
        <v>534</v>
      </c>
      <c r="C832" s="738" t="s">
        <v>2809</v>
      </c>
      <c r="D832" s="738" t="s">
        <v>2021</v>
      </c>
      <c r="E832" s="746" t="s">
        <v>6573</v>
      </c>
      <c r="F832" s="605"/>
      <c r="G832" s="746" t="s">
        <v>1105</v>
      </c>
      <c r="H832" s="605"/>
      <c r="I832" s="746" t="s">
        <v>813</v>
      </c>
      <c r="J832" s="746">
        <v>4</v>
      </c>
      <c r="K832" s="736" t="s">
        <v>8952</v>
      </c>
      <c r="L832" s="746"/>
      <c r="M832" s="746"/>
      <c r="N832" s="746"/>
      <c r="O832" s="746"/>
      <c r="P832" s="746"/>
      <c r="Q832" s="746"/>
      <c r="R832" s="746"/>
      <c r="S832" s="746"/>
      <c r="T832" s="746"/>
      <c r="U832" s="746"/>
      <c r="V832" s="746"/>
      <c r="W832" s="746"/>
    </row>
    <row r="833" spans="2:23" ht="50.25" hidden="1" customHeight="1" x14ac:dyDescent="0.25">
      <c r="B833" s="1304">
        <v>535</v>
      </c>
      <c r="C833" s="1306" t="s">
        <v>2809</v>
      </c>
      <c r="D833" s="1317" t="s">
        <v>8813</v>
      </c>
      <c r="E833" s="1309" t="s">
        <v>6574</v>
      </c>
      <c r="F833" s="605" t="s">
        <v>8880</v>
      </c>
      <c r="G833" s="746" t="s">
        <v>1105</v>
      </c>
      <c r="H833" s="605"/>
      <c r="I833" s="746" t="s">
        <v>813</v>
      </c>
      <c r="J833" s="1309">
        <v>6</v>
      </c>
      <c r="K833" s="736" t="s">
        <v>8952</v>
      </c>
      <c r="L833" s="1311" t="s">
        <v>8215</v>
      </c>
      <c r="M833" s="746"/>
      <c r="N833" s="746"/>
      <c r="O833" s="746"/>
      <c r="P833" s="746"/>
      <c r="Q833" s="746"/>
      <c r="R833" s="746"/>
      <c r="S833" s="746"/>
      <c r="T833" s="746"/>
      <c r="U833" s="746"/>
      <c r="V833" s="746"/>
      <c r="W833" s="746"/>
    </row>
    <row r="834" spans="2:23" ht="50.25" hidden="1" customHeight="1" x14ac:dyDescent="0.25">
      <c r="B834" s="1305"/>
      <c r="C834" s="1306"/>
      <c r="D834" s="1319"/>
      <c r="E834" s="1310"/>
      <c r="F834" s="703" t="s">
        <v>8214</v>
      </c>
      <c r="G834" s="661" t="s">
        <v>3400</v>
      </c>
      <c r="H834" s="605">
        <v>9.5</v>
      </c>
      <c r="I834" s="746"/>
      <c r="J834" s="1310"/>
      <c r="K834" s="746"/>
      <c r="L834" s="1311"/>
      <c r="M834" s="746"/>
      <c r="N834" s="746"/>
      <c r="O834" s="746"/>
      <c r="P834" s="746"/>
      <c r="Q834" s="746"/>
      <c r="R834" s="746"/>
      <c r="S834" s="746"/>
      <c r="T834" s="746"/>
      <c r="U834" s="746"/>
      <c r="V834" s="746"/>
      <c r="W834" s="746"/>
    </row>
    <row r="835" spans="2:23" ht="50.25" hidden="1" customHeight="1" x14ac:dyDescent="0.25">
      <c r="B835" s="602">
        <v>536</v>
      </c>
      <c r="C835" s="738" t="s">
        <v>2809</v>
      </c>
      <c r="D835" s="738" t="s">
        <v>8814</v>
      </c>
      <c r="E835" s="746" t="s">
        <v>6575</v>
      </c>
      <c r="F835" s="605"/>
      <c r="G835" s="746" t="s">
        <v>1105</v>
      </c>
      <c r="H835" s="605"/>
      <c r="I835" s="746" t="s">
        <v>813</v>
      </c>
      <c r="J835" s="746">
        <v>6</v>
      </c>
      <c r="K835" s="736" t="s">
        <v>8952</v>
      </c>
      <c r="L835" s="746"/>
      <c r="M835" s="746"/>
      <c r="N835" s="746"/>
      <c r="O835" s="746"/>
      <c r="P835" s="746"/>
      <c r="Q835" s="746"/>
      <c r="R835" s="746"/>
      <c r="S835" s="746"/>
      <c r="T835" s="746"/>
      <c r="U835" s="746"/>
      <c r="V835" s="746"/>
      <c r="W835" s="746"/>
    </row>
    <row r="836" spans="2:23" ht="50.25" hidden="1" customHeight="1" x14ac:dyDescent="0.25">
      <c r="B836" s="602">
        <v>537</v>
      </c>
      <c r="C836" s="738" t="s">
        <v>2809</v>
      </c>
      <c r="D836" s="752" t="s">
        <v>2024</v>
      </c>
      <c r="E836" s="746" t="s">
        <v>6576</v>
      </c>
      <c r="F836" s="605"/>
      <c r="G836" s="746" t="s">
        <v>1105</v>
      </c>
      <c r="H836" s="605"/>
      <c r="I836" s="746" t="s">
        <v>813</v>
      </c>
      <c r="J836" s="746">
        <v>6</v>
      </c>
      <c r="K836" s="736" t="s">
        <v>8952</v>
      </c>
      <c r="L836" s="739" t="s">
        <v>8216</v>
      </c>
      <c r="M836" s="746"/>
      <c r="N836" s="746"/>
      <c r="O836" s="746"/>
      <c r="P836" s="746"/>
      <c r="Q836" s="746"/>
      <c r="R836" s="746"/>
      <c r="S836" s="746"/>
      <c r="T836" s="746"/>
      <c r="U836" s="746"/>
      <c r="V836" s="746"/>
      <c r="W836" s="746"/>
    </row>
    <row r="837" spans="2:23" ht="50.25" hidden="1" customHeight="1" x14ac:dyDescent="0.25">
      <c r="B837" s="602">
        <v>538</v>
      </c>
      <c r="C837" s="738" t="s">
        <v>2809</v>
      </c>
      <c r="D837" s="738" t="s">
        <v>8766</v>
      </c>
      <c r="E837" s="746" t="s">
        <v>6577</v>
      </c>
      <c r="F837" s="605"/>
      <c r="G837" s="746" t="s">
        <v>1105</v>
      </c>
      <c r="H837" s="605"/>
      <c r="I837" s="746" t="s">
        <v>813</v>
      </c>
      <c r="J837" s="746">
        <v>4</v>
      </c>
      <c r="K837" s="736" t="s">
        <v>8952</v>
      </c>
      <c r="L837" s="746"/>
      <c r="M837" s="746"/>
      <c r="N837" s="746"/>
      <c r="O837" s="746"/>
      <c r="P837" s="746"/>
      <c r="Q837" s="746"/>
      <c r="R837" s="746"/>
      <c r="S837" s="746"/>
      <c r="T837" s="746"/>
      <c r="U837" s="746"/>
      <c r="V837" s="746"/>
      <c r="W837" s="746"/>
    </row>
    <row r="838" spans="2:23" ht="50.25" hidden="1" customHeight="1" x14ac:dyDescent="0.25">
      <c r="B838" s="1304">
        <v>539</v>
      </c>
      <c r="C838" s="1312" t="s">
        <v>2809</v>
      </c>
      <c r="D838" s="1312" t="s">
        <v>2026</v>
      </c>
      <c r="E838" s="1162" t="s">
        <v>6578</v>
      </c>
      <c r="F838" s="605" t="s">
        <v>2026</v>
      </c>
      <c r="G838" s="746" t="s">
        <v>1105</v>
      </c>
      <c r="H838" s="605"/>
      <c r="I838" s="1309" t="s">
        <v>813</v>
      </c>
      <c r="J838" s="746">
        <v>6</v>
      </c>
      <c r="K838" s="1314" t="s">
        <v>8952</v>
      </c>
      <c r="L838" s="747"/>
      <c r="M838" s="746"/>
      <c r="N838" s="746"/>
      <c r="O838" s="746"/>
      <c r="P838" s="746"/>
      <c r="Q838" s="746"/>
      <c r="R838" s="746"/>
      <c r="S838" s="746"/>
      <c r="T838" s="746"/>
      <c r="U838" s="746"/>
      <c r="V838" s="746"/>
      <c r="W838" s="746"/>
    </row>
    <row r="839" spans="2:23" ht="50.25" hidden="1" customHeight="1" x14ac:dyDescent="0.25">
      <c r="B839" s="1305"/>
      <c r="C839" s="1313"/>
      <c r="D839" s="1313"/>
      <c r="E839" s="1163"/>
      <c r="F839" s="605" t="s">
        <v>9018</v>
      </c>
      <c r="G839" s="736" t="s">
        <v>7644</v>
      </c>
      <c r="H839" s="605"/>
      <c r="I839" s="1310"/>
      <c r="J839" s="746"/>
      <c r="K839" s="1314"/>
      <c r="L839" s="747"/>
      <c r="M839" s="746"/>
      <c r="N839" s="746"/>
      <c r="O839" s="746"/>
      <c r="P839" s="746"/>
      <c r="Q839" s="746"/>
      <c r="R839" s="746"/>
      <c r="S839" s="746"/>
      <c r="T839" s="746"/>
      <c r="U839" s="746"/>
      <c r="V839" s="746"/>
      <c r="W839" s="746"/>
    </row>
    <row r="840" spans="2:23" ht="50.25" hidden="1" customHeight="1" x14ac:dyDescent="0.25">
      <c r="B840" s="602">
        <v>540</v>
      </c>
      <c r="C840" s="738" t="s">
        <v>8373</v>
      </c>
      <c r="D840" s="738" t="s">
        <v>2027</v>
      </c>
      <c r="E840" s="746" t="s">
        <v>6579</v>
      </c>
      <c r="F840" s="605"/>
      <c r="G840" s="746" t="s">
        <v>1105</v>
      </c>
      <c r="H840" s="605"/>
      <c r="I840" s="746" t="s">
        <v>813</v>
      </c>
      <c r="J840" s="746">
        <v>4</v>
      </c>
      <c r="K840" s="736" t="s">
        <v>8952</v>
      </c>
      <c r="L840" s="746"/>
      <c r="M840" s="746"/>
      <c r="N840" s="746"/>
      <c r="O840" s="746"/>
      <c r="P840" s="746"/>
      <c r="Q840" s="746"/>
      <c r="R840" s="746"/>
      <c r="S840" s="746"/>
      <c r="T840" s="746"/>
      <c r="U840" s="746"/>
      <c r="V840" s="746"/>
      <c r="W840" s="746"/>
    </row>
    <row r="841" spans="2:23" ht="50.25" hidden="1" customHeight="1" x14ac:dyDescent="0.25">
      <c r="B841" s="602">
        <v>541</v>
      </c>
      <c r="C841" s="738" t="s">
        <v>8364</v>
      </c>
      <c r="D841" s="738" t="s">
        <v>8767</v>
      </c>
      <c r="E841" s="746" t="s">
        <v>2100</v>
      </c>
      <c r="F841" s="605" t="s">
        <v>2439</v>
      </c>
      <c r="G841" s="746" t="s">
        <v>1105</v>
      </c>
      <c r="H841" s="605"/>
      <c r="I841" s="746" t="s">
        <v>813</v>
      </c>
      <c r="J841" s="746">
        <v>6</v>
      </c>
      <c r="K841" s="736" t="s">
        <v>8952</v>
      </c>
      <c r="L841" s="746"/>
      <c r="M841" s="746"/>
      <c r="N841" s="746"/>
      <c r="O841" s="746"/>
      <c r="P841" s="746"/>
      <c r="Q841" s="746"/>
      <c r="R841" s="746"/>
      <c r="S841" s="746"/>
      <c r="T841" s="746"/>
      <c r="U841" s="746"/>
      <c r="V841" s="746"/>
      <c r="W841" s="746"/>
    </row>
    <row r="842" spans="2:23" ht="50.25" hidden="1" customHeight="1" x14ac:dyDescent="0.25">
      <c r="B842" s="602">
        <v>542</v>
      </c>
      <c r="C842" s="738" t="s">
        <v>8364</v>
      </c>
      <c r="D842" s="738" t="s">
        <v>8768</v>
      </c>
      <c r="E842" s="747" t="s">
        <v>2030</v>
      </c>
      <c r="F842" s="605" t="s">
        <v>2438</v>
      </c>
      <c r="G842" s="746" t="s">
        <v>1105</v>
      </c>
      <c r="H842" s="605"/>
      <c r="I842" s="746" t="s">
        <v>813</v>
      </c>
      <c r="J842" s="746">
        <v>6</v>
      </c>
      <c r="K842" s="736" t="s">
        <v>8952</v>
      </c>
      <c r="L842" s="747"/>
      <c r="M842" s="746"/>
      <c r="N842" s="746"/>
      <c r="O842" s="746"/>
      <c r="P842" s="746"/>
      <c r="Q842" s="746"/>
      <c r="R842" s="746"/>
      <c r="S842" s="746"/>
      <c r="T842" s="746"/>
      <c r="U842" s="746"/>
      <c r="V842" s="746"/>
      <c r="W842" s="746"/>
    </row>
    <row r="843" spans="2:23" ht="50.25" hidden="1" customHeight="1" x14ac:dyDescent="0.25">
      <c r="B843" s="602">
        <v>543</v>
      </c>
      <c r="C843" s="738" t="s">
        <v>8364</v>
      </c>
      <c r="D843" s="738" t="s">
        <v>8769</v>
      </c>
      <c r="E843" s="747" t="s">
        <v>2032</v>
      </c>
      <c r="F843" s="605" t="s">
        <v>2437</v>
      </c>
      <c r="G843" s="746" t="s">
        <v>1105</v>
      </c>
      <c r="H843" s="605"/>
      <c r="I843" s="746" t="s">
        <v>813</v>
      </c>
      <c r="J843" s="746">
        <v>6</v>
      </c>
      <c r="K843" s="736" t="s">
        <v>8952</v>
      </c>
      <c r="L843" s="747"/>
      <c r="M843" s="746">
        <v>14.4</v>
      </c>
      <c r="N843" s="746"/>
      <c r="O843" s="746"/>
      <c r="P843" s="746"/>
      <c r="Q843" s="746"/>
      <c r="R843" s="746"/>
      <c r="S843" s="746"/>
      <c r="T843" s="746"/>
      <c r="U843" s="746"/>
      <c r="V843" s="746"/>
      <c r="W843" s="746"/>
    </row>
    <row r="844" spans="2:23" ht="50.25" hidden="1" customHeight="1" x14ac:dyDescent="0.25">
      <c r="B844" s="602">
        <v>544</v>
      </c>
      <c r="C844" s="738" t="s">
        <v>8364</v>
      </c>
      <c r="D844" s="738" t="s">
        <v>8730</v>
      </c>
      <c r="E844" s="747" t="s">
        <v>2034</v>
      </c>
      <c r="F844" s="605" t="s">
        <v>2436</v>
      </c>
      <c r="G844" s="746" t="s">
        <v>1105</v>
      </c>
      <c r="H844" s="605"/>
      <c r="I844" s="746" t="s">
        <v>813</v>
      </c>
      <c r="J844" s="746">
        <v>6</v>
      </c>
      <c r="K844" s="736" t="s">
        <v>8952</v>
      </c>
      <c r="L844" s="747"/>
      <c r="M844" s="746">
        <v>14.4</v>
      </c>
      <c r="N844" s="746"/>
      <c r="O844" s="746"/>
      <c r="P844" s="746"/>
      <c r="Q844" s="746"/>
      <c r="R844" s="746"/>
      <c r="S844" s="746"/>
      <c r="T844" s="746"/>
      <c r="U844" s="746"/>
      <c r="V844" s="746"/>
      <c r="W844" s="746"/>
    </row>
    <row r="845" spans="2:23" ht="50.25" hidden="1" customHeight="1" x14ac:dyDescent="0.25">
      <c r="B845" s="602">
        <v>545</v>
      </c>
      <c r="C845" s="738" t="s">
        <v>8364</v>
      </c>
      <c r="D845" s="738" t="s">
        <v>8770</v>
      </c>
      <c r="E845" s="737" t="s">
        <v>2467</v>
      </c>
      <c r="F845" s="605" t="s">
        <v>2435</v>
      </c>
      <c r="G845" s="746" t="s">
        <v>1105</v>
      </c>
      <c r="H845" s="605"/>
      <c r="I845" s="746" t="s">
        <v>813</v>
      </c>
      <c r="J845" s="746">
        <v>6</v>
      </c>
      <c r="K845" s="736" t="s">
        <v>8952</v>
      </c>
      <c r="L845" s="737"/>
      <c r="M845" s="746">
        <v>14.4</v>
      </c>
      <c r="N845" s="746"/>
      <c r="O845" s="746"/>
      <c r="P845" s="746"/>
      <c r="Q845" s="746"/>
      <c r="R845" s="746"/>
      <c r="S845" s="746"/>
      <c r="T845" s="746"/>
      <c r="U845" s="746"/>
      <c r="V845" s="746"/>
      <c r="W845" s="746"/>
    </row>
    <row r="846" spans="2:23" ht="50.25" hidden="1" customHeight="1" x14ac:dyDescent="0.25">
      <c r="B846" s="602">
        <v>546</v>
      </c>
      <c r="C846" s="738" t="s">
        <v>8364</v>
      </c>
      <c r="D846" s="738" t="s">
        <v>8771</v>
      </c>
      <c r="E846" s="747" t="s">
        <v>2466</v>
      </c>
      <c r="F846" s="605" t="s">
        <v>6365</v>
      </c>
      <c r="G846" s="746" t="s">
        <v>1105</v>
      </c>
      <c r="H846" s="605"/>
      <c r="I846" s="746" t="s">
        <v>813</v>
      </c>
      <c r="J846" s="746">
        <v>4</v>
      </c>
      <c r="K846" s="736" t="s">
        <v>8952</v>
      </c>
      <c r="L846" s="747"/>
      <c r="M846" s="746">
        <v>10.8</v>
      </c>
      <c r="N846" s="746"/>
      <c r="O846" s="746"/>
      <c r="P846" s="746"/>
      <c r="Q846" s="746"/>
      <c r="R846" s="746"/>
      <c r="S846" s="746"/>
      <c r="T846" s="746"/>
      <c r="U846" s="746"/>
      <c r="V846" s="746"/>
      <c r="W846" s="746"/>
    </row>
    <row r="847" spans="2:23" ht="50.25" hidden="1" customHeight="1" x14ac:dyDescent="0.25">
      <c r="B847" s="602">
        <v>547</v>
      </c>
      <c r="C847" s="738" t="s">
        <v>8364</v>
      </c>
      <c r="D847" s="738" t="s">
        <v>8772</v>
      </c>
      <c r="E847" s="747" t="s">
        <v>2038</v>
      </c>
      <c r="F847" s="605" t="s">
        <v>6364</v>
      </c>
      <c r="G847" s="746" t="s">
        <v>1105</v>
      </c>
      <c r="H847" s="605"/>
      <c r="I847" s="746" t="s">
        <v>813</v>
      </c>
      <c r="J847" s="746">
        <v>4</v>
      </c>
      <c r="K847" s="736" t="s">
        <v>8952</v>
      </c>
      <c r="L847" s="747"/>
      <c r="M847" s="746">
        <v>10.8</v>
      </c>
      <c r="N847" s="746"/>
      <c r="O847" s="746"/>
      <c r="P847" s="746"/>
      <c r="Q847" s="746"/>
      <c r="R847" s="746"/>
      <c r="S847" s="746"/>
      <c r="T847" s="746"/>
      <c r="U847" s="746"/>
      <c r="V847" s="746"/>
      <c r="W847" s="746"/>
    </row>
    <row r="848" spans="2:23" ht="50.25" hidden="1" customHeight="1" x14ac:dyDescent="0.25">
      <c r="B848" s="602">
        <v>548</v>
      </c>
      <c r="C848" s="738" t="s">
        <v>8364</v>
      </c>
      <c r="D848" s="738" t="s">
        <v>8773</v>
      </c>
      <c r="E848" s="747" t="s">
        <v>2465</v>
      </c>
      <c r="F848" s="605" t="s">
        <v>2434</v>
      </c>
      <c r="G848" s="746" t="s">
        <v>1105</v>
      </c>
      <c r="H848" s="605"/>
      <c r="I848" s="746" t="s">
        <v>813</v>
      </c>
      <c r="J848" s="746">
        <v>4</v>
      </c>
      <c r="K848" s="736" t="s">
        <v>8952</v>
      </c>
      <c r="L848" s="747"/>
      <c r="M848" s="746">
        <v>10.8</v>
      </c>
      <c r="N848" s="746"/>
      <c r="O848" s="746"/>
      <c r="P848" s="746"/>
      <c r="Q848" s="746"/>
      <c r="R848" s="746"/>
      <c r="S848" s="746"/>
      <c r="T848" s="746"/>
      <c r="U848" s="746"/>
      <c r="V848" s="746"/>
      <c r="W848" s="746"/>
    </row>
    <row r="849" spans="2:23" ht="50.25" hidden="1" customHeight="1" x14ac:dyDescent="0.25">
      <c r="B849" s="602">
        <v>549</v>
      </c>
      <c r="C849" s="738" t="s">
        <v>8364</v>
      </c>
      <c r="D849" s="738" t="s">
        <v>8366</v>
      </c>
      <c r="E849" s="746" t="s">
        <v>2041</v>
      </c>
      <c r="F849" s="605" t="s">
        <v>2433</v>
      </c>
      <c r="G849" s="746" t="s">
        <v>1105</v>
      </c>
      <c r="H849" s="605"/>
      <c r="I849" s="746" t="s">
        <v>813</v>
      </c>
      <c r="J849" s="746">
        <v>6</v>
      </c>
      <c r="K849" s="736" t="s">
        <v>8952</v>
      </c>
      <c r="L849" s="746"/>
      <c r="M849" s="746">
        <v>14.4</v>
      </c>
      <c r="N849" s="746"/>
      <c r="O849" s="746"/>
      <c r="P849" s="746"/>
      <c r="Q849" s="746"/>
      <c r="R849" s="746"/>
      <c r="S849" s="746"/>
      <c r="T849" s="746"/>
      <c r="U849" s="746"/>
      <c r="V849" s="746"/>
      <c r="W849" s="746"/>
    </row>
    <row r="850" spans="2:23" ht="50.25" hidden="1" customHeight="1" x14ac:dyDescent="0.25">
      <c r="B850" s="602">
        <v>550</v>
      </c>
      <c r="C850" s="738" t="s">
        <v>8364</v>
      </c>
      <c r="D850" s="720" t="s">
        <v>8367</v>
      </c>
      <c r="E850" s="737" t="s">
        <v>2463</v>
      </c>
      <c r="F850" s="605" t="s">
        <v>2657</v>
      </c>
      <c r="G850" s="704" t="s">
        <v>1103</v>
      </c>
      <c r="H850" s="605"/>
      <c r="I850" s="746" t="s">
        <v>813</v>
      </c>
      <c r="J850" s="746">
        <v>6</v>
      </c>
      <c r="K850" s="736" t="s">
        <v>8952</v>
      </c>
      <c r="L850" s="739" t="s">
        <v>8217</v>
      </c>
      <c r="M850" s="746">
        <v>14.4</v>
      </c>
      <c r="N850" s="746"/>
      <c r="O850" s="746"/>
      <c r="P850" s="746"/>
      <c r="Q850" s="746"/>
      <c r="R850" s="746"/>
      <c r="S850" s="746"/>
      <c r="T850" s="746"/>
      <c r="U850" s="746"/>
      <c r="V850" s="746"/>
      <c r="W850" s="746"/>
    </row>
    <row r="851" spans="2:23" ht="50.25" hidden="1" customHeight="1" x14ac:dyDescent="0.25">
      <c r="B851" s="602">
        <v>551</v>
      </c>
      <c r="C851" s="738" t="s">
        <v>8364</v>
      </c>
      <c r="D851" s="738" t="s">
        <v>8774</v>
      </c>
      <c r="E851" s="747" t="s">
        <v>2462</v>
      </c>
      <c r="F851" s="605" t="s">
        <v>2432</v>
      </c>
      <c r="G851" s="746" t="s">
        <v>1105</v>
      </c>
      <c r="H851" s="605"/>
      <c r="I851" s="746" t="s">
        <v>813</v>
      </c>
      <c r="J851" s="746">
        <v>4</v>
      </c>
      <c r="K851" s="736" t="s">
        <v>8952</v>
      </c>
      <c r="L851" s="747"/>
      <c r="M851" s="746">
        <v>10.8</v>
      </c>
      <c r="N851" s="746"/>
      <c r="O851" s="746"/>
      <c r="P851" s="746"/>
      <c r="Q851" s="746"/>
      <c r="R851" s="746"/>
      <c r="S851" s="746"/>
      <c r="T851" s="746"/>
      <c r="U851" s="746"/>
      <c r="V851" s="746"/>
      <c r="W851" s="746"/>
    </row>
    <row r="852" spans="2:23" ht="50.25" hidden="1" customHeight="1" x14ac:dyDescent="0.25">
      <c r="B852" s="602">
        <v>552</v>
      </c>
      <c r="C852" s="738" t="s">
        <v>8379</v>
      </c>
      <c r="D852" s="738" t="s">
        <v>8885</v>
      </c>
      <c r="E852" s="737" t="s">
        <v>2461</v>
      </c>
      <c r="F852" s="605"/>
      <c r="G852" s="708" t="s">
        <v>1105</v>
      </c>
      <c r="H852" s="605"/>
      <c r="I852" s="746" t="s">
        <v>813</v>
      </c>
      <c r="J852" s="746">
        <v>8</v>
      </c>
      <c r="K852" s="736" t="s">
        <v>8952</v>
      </c>
      <c r="L852" s="737"/>
      <c r="M852" s="746"/>
      <c r="N852" s="746"/>
      <c r="O852" s="746"/>
      <c r="P852" s="746"/>
      <c r="Q852" s="746"/>
      <c r="R852" s="746"/>
      <c r="S852" s="746"/>
      <c r="T852" s="746"/>
      <c r="U852" s="746"/>
      <c r="V852" s="746"/>
      <c r="W852" s="746"/>
    </row>
    <row r="853" spans="2:23" ht="50.25" hidden="1" customHeight="1" x14ac:dyDescent="0.25">
      <c r="B853" s="602">
        <v>553</v>
      </c>
      <c r="C853" s="738" t="s">
        <v>8433</v>
      </c>
      <c r="D853" s="738" t="s">
        <v>8775</v>
      </c>
      <c r="E853" s="746" t="s">
        <v>2046</v>
      </c>
      <c r="F853" s="605" t="s">
        <v>2374</v>
      </c>
      <c r="G853" s="746" t="s">
        <v>1105</v>
      </c>
      <c r="H853" s="605"/>
      <c r="I853" s="746" t="s">
        <v>813</v>
      </c>
      <c r="J853" s="746">
        <v>6</v>
      </c>
      <c r="K853" s="736" t="s">
        <v>8952</v>
      </c>
      <c r="L853" s="746"/>
      <c r="M853" s="746"/>
      <c r="N853" s="746"/>
      <c r="O853" s="746"/>
      <c r="P853" s="746"/>
      <c r="Q853" s="746"/>
      <c r="R853" s="746"/>
      <c r="S853" s="746"/>
      <c r="T853" s="746"/>
      <c r="U853" s="746"/>
      <c r="V853" s="746"/>
      <c r="W853" s="746"/>
    </row>
    <row r="854" spans="2:23" ht="50.25" hidden="1" customHeight="1" x14ac:dyDescent="0.25">
      <c r="B854" s="602">
        <v>554</v>
      </c>
      <c r="C854" s="738" t="s">
        <v>8433</v>
      </c>
      <c r="D854" s="738" t="s">
        <v>8776</v>
      </c>
      <c r="E854" s="747" t="s">
        <v>2048</v>
      </c>
      <c r="F854" s="605" t="s">
        <v>2373</v>
      </c>
      <c r="G854" s="746" t="s">
        <v>1105</v>
      </c>
      <c r="H854" s="605"/>
      <c r="I854" s="746" t="s">
        <v>813</v>
      </c>
      <c r="J854" s="746">
        <v>4</v>
      </c>
      <c r="K854" s="736" t="s">
        <v>8952</v>
      </c>
      <c r="L854" s="747"/>
      <c r="M854" s="746"/>
      <c r="N854" s="746"/>
      <c r="O854" s="746"/>
      <c r="P854" s="746"/>
      <c r="Q854" s="746"/>
      <c r="R854" s="746"/>
      <c r="S854" s="746"/>
      <c r="T854" s="746"/>
      <c r="U854" s="746"/>
      <c r="V854" s="746"/>
      <c r="W854" s="746"/>
    </row>
    <row r="855" spans="2:23" ht="50.25" hidden="1" customHeight="1" x14ac:dyDescent="0.25">
      <c r="B855" s="602">
        <v>555</v>
      </c>
      <c r="C855" s="738" t="s">
        <v>8433</v>
      </c>
      <c r="D855" s="738" t="s">
        <v>2049</v>
      </c>
      <c r="E855" s="747" t="s">
        <v>2050</v>
      </c>
      <c r="F855" s="605" t="s">
        <v>2372</v>
      </c>
      <c r="G855" s="746" t="s">
        <v>1105</v>
      </c>
      <c r="H855" s="605"/>
      <c r="I855" s="746" t="s">
        <v>813</v>
      </c>
      <c r="J855" s="746">
        <v>4</v>
      </c>
      <c r="K855" s="736" t="s">
        <v>8952</v>
      </c>
      <c r="L855" s="747"/>
      <c r="M855" s="746"/>
      <c r="N855" s="746"/>
      <c r="O855" s="746"/>
      <c r="P855" s="746"/>
      <c r="Q855" s="746"/>
      <c r="R855" s="746"/>
      <c r="S855" s="746"/>
      <c r="T855" s="746"/>
      <c r="U855" s="746"/>
      <c r="V855" s="746"/>
      <c r="W855" s="746"/>
    </row>
    <row r="856" spans="2:23" ht="50.25" hidden="1" customHeight="1" x14ac:dyDescent="0.25">
      <c r="B856" s="602">
        <v>556</v>
      </c>
      <c r="C856" s="738" t="s">
        <v>8433</v>
      </c>
      <c r="D856" s="738" t="s">
        <v>2051</v>
      </c>
      <c r="E856" s="747" t="s">
        <v>2052</v>
      </c>
      <c r="F856" s="605" t="s">
        <v>2372</v>
      </c>
      <c r="G856" s="746" t="s">
        <v>1105</v>
      </c>
      <c r="H856" s="605"/>
      <c r="I856" s="746" t="s">
        <v>813</v>
      </c>
      <c r="J856" s="746">
        <v>4</v>
      </c>
      <c r="K856" s="736" t="s">
        <v>8952</v>
      </c>
      <c r="L856" s="747"/>
      <c r="M856" s="746"/>
      <c r="N856" s="746"/>
      <c r="O856" s="746"/>
      <c r="P856" s="746"/>
      <c r="Q856" s="746"/>
      <c r="R856" s="746"/>
      <c r="S856" s="746"/>
      <c r="T856" s="746"/>
      <c r="U856" s="746"/>
      <c r="V856" s="746"/>
      <c r="W856" s="746"/>
    </row>
    <row r="857" spans="2:23" ht="50.25" hidden="1" customHeight="1" x14ac:dyDescent="0.25">
      <c r="B857" s="602">
        <v>557</v>
      </c>
      <c r="C857" s="738" t="s">
        <v>8433</v>
      </c>
      <c r="D857" s="738" t="s">
        <v>8777</v>
      </c>
      <c r="E857" s="747" t="s">
        <v>2054</v>
      </c>
      <c r="F857" s="605" t="s">
        <v>2053</v>
      </c>
      <c r="G857" s="746" t="s">
        <v>1105</v>
      </c>
      <c r="H857" s="605"/>
      <c r="I857" s="746" t="s">
        <v>813</v>
      </c>
      <c r="J857" s="746">
        <v>4</v>
      </c>
      <c r="K857" s="736" t="s">
        <v>8952</v>
      </c>
      <c r="L857" s="747"/>
      <c r="M857" s="746"/>
      <c r="N857" s="746"/>
      <c r="O857" s="746"/>
      <c r="P857" s="746"/>
      <c r="Q857" s="746"/>
      <c r="R857" s="746"/>
      <c r="S857" s="746"/>
      <c r="T857" s="746"/>
      <c r="U857" s="746"/>
      <c r="V857" s="746"/>
      <c r="W857" s="746"/>
    </row>
    <row r="858" spans="2:23" ht="50.25" hidden="1" customHeight="1" x14ac:dyDescent="0.25">
      <c r="B858" s="602">
        <v>558</v>
      </c>
      <c r="C858" s="738" t="s">
        <v>2759</v>
      </c>
      <c r="D858" s="738" t="s">
        <v>2055</v>
      </c>
      <c r="E858" s="746" t="s">
        <v>6580</v>
      </c>
      <c r="F858" s="605"/>
      <c r="G858" s="746" t="s">
        <v>1105</v>
      </c>
      <c r="H858" s="605"/>
      <c r="I858" s="746" t="s">
        <v>813</v>
      </c>
      <c r="J858" s="746">
        <v>6</v>
      </c>
      <c r="K858" s="736" t="s">
        <v>8952</v>
      </c>
      <c r="L858" s="746"/>
      <c r="M858" s="746"/>
      <c r="N858" s="746"/>
      <c r="O858" s="746"/>
      <c r="P858" s="746"/>
      <c r="Q858" s="746"/>
      <c r="R858" s="746"/>
      <c r="S858" s="746"/>
      <c r="T858" s="746"/>
      <c r="U858" s="746"/>
      <c r="V858" s="746"/>
      <c r="W858" s="746"/>
    </row>
    <row r="859" spans="2:23" ht="50.25" hidden="1" customHeight="1" x14ac:dyDescent="0.25">
      <c r="B859" s="602">
        <v>559</v>
      </c>
      <c r="C859" s="738" t="s">
        <v>8433</v>
      </c>
      <c r="D859" s="738" t="s">
        <v>8778</v>
      </c>
      <c r="E859" s="747" t="s">
        <v>2057</v>
      </c>
      <c r="F859" s="605" t="s">
        <v>2371</v>
      </c>
      <c r="G859" s="746" t="s">
        <v>1105</v>
      </c>
      <c r="H859" s="605"/>
      <c r="I859" s="746" t="s">
        <v>813</v>
      </c>
      <c r="J859" s="746">
        <v>4</v>
      </c>
      <c r="K859" s="736" t="s">
        <v>8952</v>
      </c>
      <c r="L859" s="747"/>
      <c r="M859" s="746"/>
      <c r="N859" s="746"/>
      <c r="O859" s="746"/>
      <c r="P859" s="746"/>
      <c r="Q859" s="746"/>
      <c r="R859" s="746"/>
      <c r="S859" s="746"/>
      <c r="T859" s="746"/>
      <c r="U859" s="746"/>
      <c r="V859" s="746"/>
      <c r="W859" s="746"/>
    </row>
    <row r="860" spans="2:23" ht="50.25" hidden="1" customHeight="1" x14ac:dyDescent="0.25">
      <c r="B860" s="602">
        <v>560</v>
      </c>
      <c r="C860" s="738" t="s">
        <v>8433</v>
      </c>
      <c r="D860" s="738" t="s">
        <v>8779</v>
      </c>
      <c r="E860" s="627" t="s">
        <v>2059</v>
      </c>
      <c r="F860" s="605" t="s">
        <v>2370</v>
      </c>
      <c r="G860" s="746" t="s">
        <v>1105</v>
      </c>
      <c r="H860" s="605"/>
      <c r="I860" s="746" t="s">
        <v>813</v>
      </c>
      <c r="J860" s="746">
        <v>6</v>
      </c>
      <c r="K860" s="736" t="s">
        <v>8952</v>
      </c>
      <c r="L860" s="627"/>
      <c r="M860" s="746"/>
      <c r="N860" s="746"/>
      <c r="O860" s="746"/>
      <c r="P860" s="746"/>
      <c r="Q860" s="746"/>
      <c r="R860" s="746"/>
      <c r="S860" s="746"/>
      <c r="T860" s="746"/>
      <c r="U860" s="746"/>
      <c r="V860" s="746"/>
      <c r="W860" s="746"/>
    </row>
    <row r="861" spans="2:23" ht="50.25" hidden="1" customHeight="1" x14ac:dyDescent="0.25">
      <c r="B861" s="602">
        <v>561</v>
      </c>
      <c r="C861" s="738" t="s">
        <v>8433</v>
      </c>
      <c r="D861" s="738" t="s">
        <v>8945</v>
      </c>
      <c r="E861" s="627" t="s">
        <v>2060</v>
      </c>
      <c r="F861" s="605" t="s">
        <v>2369</v>
      </c>
      <c r="G861" s="710" t="s">
        <v>1105</v>
      </c>
      <c r="H861" s="605"/>
      <c r="I861" s="746" t="s">
        <v>813</v>
      </c>
      <c r="J861" s="746">
        <v>8</v>
      </c>
      <c r="K861" s="736" t="s">
        <v>8952</v>
      </c>
      <c r="L861" s="627"/>
      <c r="M861" s="746"/>
      <c r="N861" s="746"/>
      <c r="O861" s="746"/>
      <c r="P861" s="746"/>
      <c r="Q861" s="746"/>
      <c r="R861" s="746"/>
      <c r="S861" s="746"/>
      <c r="T861" s="746"/>
      <c r="U861" s="746"/>
      <c r="V861" s="746"/>
      <c r="W861" s="746"/>
    </row>
    <row r="862" spans="2:23" ht="50.25" hidden="1" customHeight="1" x14ac:dyDescent="0.25">
      <c r="B862" s="602">
        <v>562</v>
      </c>
      <c r="C862" s="738" t="s">
        <v>8433</v>
      </c>
      <c r="D862" s="738" t="s">
        <v>8780</v>
      </c>
      <c r="E862" s="746" t="s">
        <v>6556</v>
      </c>
      <c r="F862" s="605"/>
      <c r="G862" s="746" t="s">
        <v>1104</v>
      </c>
      <c r="H862" s="605"/>
      <c r="I862" s="746" t="s">
        <v>813</v>
      </c>
      <c r="J862" s="746">
        <v>6</v>
      </c>
      <c r="K862" s="736" t="s">
        <v>8952</v>
      </c>
      <c r="L862" s="746"/>
      <c r="M862" s="746"/>
      <c r="N862" s="746"/>
      <c r="O862" s="746"/>
      <c r="P862" s="746"/>
      <c r="Q862" s="746"/>
      <c r="R862" s="746"/>
      <c r="S862" s="746"/>
      <c r="T862" s="746"/>
      <c r="U862" s="746"/>
      <c r="V862" s="746"/>
      <c r="W862" s="746"/>
    </row>
    <row r="863" spans="2:23" ht="50.25" hidden="1" customHeight="1" x14ac:dyDescent="0.25">
      <c r="B863" s="602">
        <v>563</v>
      </c>
      <c r="C863" s="738" t="s">
        <v>8433</v>
      </c>
      <c r="D863" s="738" t="s">
        <v>8946</v>
      </c>
      <c r="E863" s="746" t="s">
        <v>6556</v>
      </c>
      <c r="F863" s="605"/>
      <c r="G863" s="710" t="s">
        <v>1104</v>
      </c>
      <c r="H863" s="605"/>
      <c r="I863" s="746" t="s">
        <v>813</v>
      </c>
      <c r="J863" s="746">
        <v>8</v>
      </c>
      <c r="K863" s="736" t="s">
        <v>8952</v>
      </c>
      <c r="L863" s="746"/>
      <c r="M863" s="746"/>
      <c r="N863" s="746"/>
      <c r="O863" s="746"/>
      <c r="P863" s="746"/>
      <c r="Q863" s="746"/>
      <c r="R863" s="746"/>
      <c r="S863" s="746"/>
      <c r="T863" s="746"/>
      <c r="U863" s="746"/>
      <c r="V863" s="746"/>
      <c r="W863" s="746"/>
    </row>
    <row r="864" spans="2:23" ht="50.25" hidden="1" customHeight="1" x14ac:dyDescent="0.25">
      <c r="B864" s="602">
        <v>564</v>
      </c>
      <c r="C864" s="738" t="s">
        <v>2759</v>
      </c>
      <c r="D864" s="738" t="s">
        <v>7913</v>
      </c>
      <c r="E864" s="746" t="s">
        <v>6370</v>
      </c>
      <c r="F864" s="605"/>
      <c r="G864" s="746" t="s">
        <v>1105</v>
      </c>
      <c r="H864" s="605"/>
      <c r="I864" s="746"/>
      <c r="J864" s="707" t="s">
        <v>8298</v>
      </c>
      <c r="K864" s="736" t="s">
        <v>8952</v>
      </c>
      <c r="L864" s="746"/>
      <c r="M864" s="746"/>
      <c r="N864" s="746"/>
      <c r="O864" s="746"/>
      <c r="P864" s="746"/>
      <c r="Q864" s="746"/>
      <c r="R864" s="746"/>
      <c r="S864" s="746"/>
      <c r="T864" s="746"/>
      <c r="U864" s="746"/>
      <c r="V864" s="746"/>
      <c r="W864" s="746"/>
    </row>
    <row r="865" spans="1:23" ht="50.25" hidden="1" customHeight="1" x14ac:dyDescent="0.25">
      <c r="B865" s="602">
        <v>565</v>
      </c>
      <c r="C865" s="738" t="s">
        <v>2759</v>
      </c>
      <c r="D865" s="608" t="s">
        <v>8299</v>
      </c>
      <c r="E865" s="654" t="s">
        <v>7730</v>
      </c>
      <c r="F865" s="605"/>
      <c r="G865" s="746" t="s">
        <v>1105</v>
      </c>
      <c r="H865" s="605"/>
      <c r="I865" s="746"/>
      <c r="J865" s="746" t="s">
        <v>6372</v>
      </c>
      <c r="K865" s="736" t="s">
        <v>8952</v>
      </c>
      <c r="L865" s="746"/>
      <c r="M865" s="746"/>
      <c r="N865" s="746"/>
      <c r="O865" s="746"/>
      <c r="P865" s="746"/>
      <c r="Q865" s="746"/>
      <c r="R865" s="746"/>
      <c r="S865" s="746"/>
      <c r="T865" s="746"/>
      <c r="U865" s="746"/>
      <c r="V865" s="746"/>
      <c r="W865" s="746"/>
    </row>
    <row r="866" spans="1:23" ht="50.25" hidden="1" customHeight="1" x14ac:dyDescent="0.25">
      <c r="B866" s="602">
        <v>566</v>
      </c>
      <c r="C866" s="738" t="s">
        <v>2759</v>
      </c>
      <c r="D866" s="608" t="s">
        <v>8299</v>
      </c>
      <c r="E866" s="746" t="s">
        <v>6557</v>
      </c>
      <c r="F866" s="605"/>
      <c r="G866" s="746" t="s">
        <v>1105</v>
      </c>
      <c r="H866" s="605"/>
      <c r="I866" s="746"/>
      <c r="J866" s="746" t="s">
        <v>6373</v>
      </c>
      <c r="K866" s="736" t="s">
        <v>8952</v>
      </c>
      <c r="L866" s="746"/>
      <c r="M866" s="746"/>
      <c r="N866" s="746"/>
      <c r="O866" s="746"/>
      <c r="P866" s="746"/>
      <c r="Q866" s="746"/>
      <c r="R866" s="746"/>
      <c r="S866" s="746"/>
      <c r="T866" s="746"/>
      <c r="U866" s="746"/>
      <c r="V866" s="746"/>
      <c r="W866" s="746"/>
    </row>
    <row r="867" spans="1:23" ht="50.25" hidden="1" customHeight="1" x14ac:dyDescent="0.25">
      <c r="B867" s="602">
        <v>567</v>
      </c>
      <c r="C867" s="738" t="s">
        <v>2759</v>
      </c>
      <c r="D867" s="608" t="s">
        <v>8300</v>
      </c>
      <c r="E867" s="746" t="s">
        <v>6579</v>
      </c>
      <c r="F867" s="605"/>
      <c r="G867" s="746" t="s">
        <v>1105</v>
      </c>
      <c r="H867" s="605"/>
      <c r="I867" s="746" t="s">
        <v>813</v>
      </c>
      <c r="J867" s="746">
        <v>1</v>
      </c>
      <c r="K867" s="736" t="s">
        <v>8952</v>
      </c>
      <c r="L867" s="746"/>
      <c r="M867" s="746"/>
      <c r="N867" s="746"/>
      <c r="O867" s="746"/>
      <c r="P867" s="746"/>
      <c r="Q867" s="746"/>
      <c r="R867" s="746"/>
      <c r="S867" s="746"/>
      <c r="T867" s="746"/>
      <c r="U867" s="746"/>
      <c r="V867" s="746"/>
      <c r="W867" s="746"/>
    </row>
    <row r="868" spans="1:23" ht="50.25" hidden="1" customHeight="1" x14ac:dyDescent="0.25">
      <c r="B868" s="602">
        <v>568</v>
      </c>
      <c r="C868" s="738" t="s">
        <v>2759</v>
      </c>
      <c r="D868" s="608" t="s">
        <v>6375</v>
      </c>
      <c r="E868" s="746" t="s">
        <v>6581</v>
      </c>
      <c r="F868" s="605"/>
      <c r="G868" s="746" t="s">
        <v>1105</v>
      </c>
      <c r="H868" s="605"/>
      <c r="I868" s="746" t="s">
        <v>813</v>
      </c>
      <c r="J868" s="746" t="s">
        <v>723</v>
      </c>
      <c r="K868" s="736" t="s">
        <v>8952</v>
      </c>
      <c r="L868" s="746"/>
      <c r="M868" s="746"/>
      <c r="N868" s="746"/>
      <c r="O868" s="746"/>
      <c r="P868" s="746"/>
      <c r="Q868" s="746"/>
      <c r="R868" s="746"/>
      <c r="S868" s="746"/>
      <c r="T868" s="746"/>
      <c r="U868" s="746"/>
      <c r="V868" s="746"/>
      <c r="W868" s="746"/>
    </row>
    <row r="869" spans="1:23" ht="50.25" hidden="1" customHeight="1" x14ac:dyDescent="0.25">
      <c r="B869" s="602">
        <v>569</v>
      </c>
      <c r="C869" s="738" t="s">
        <v>2759</v>
      </c>
      <c r="D869" s="608" t="s">
        <v>8781</v>
      </c>
      <c r="E869" s="746" t="s">
        <v>6559</v>
      </c>
      <c r="F869" s="605" t="s">
        <v>6560</v>
      </c>
      <c r="G869" s="746" t="s">
        <v>1104</v>
      </c>
      <c r="H869" s="605"/>
      <c r="I869" s="746"/>
      <c r="J869" s="746" t="s">
        <v>151</v>
      </c>
      <c r="K869" s="736" t="s">
        <v>8952</v>
      </c>
      <c r="L869" s="746"/>
      <c r="M869" s="746"/>
      <c r="N869" s="746"/>
      <c r="O869" s="746"/>
      <c r="P869" s="746"/>
      <c r="Q869" s="746"/>
      <c r="R869" s="746"/>
      <c r="S869" s="746"/>
      <c r="T869" s="746"/>
      <c r="U869" s="746"/>
      <c r="V869" s="746"/>
      <c r="W869" s="746"/>
    </row>
    <row r="870" spans="1:23" ht="50.25" hidden="1" customHeight="1" x14ac:dyDescent="0.25">
      <c r="B870" s="602">
        <v>570</v>
      </c>
      <c r="C870" s="738" t="s">
        <v>2759</v>
      </c>
      <c r="D870" s="608" t="s">
        <v>8782</v>
      </c>
      <c r="E870" s="746" t="s">
        <v>6562</v>
      </c>
      <c r="F870" s="605" t="s">
        <v>6560</v>
      </c>
      <c r="G870" s="746" t="s">
        <v>1105</v>
      </c>
      <c r="H870" s="605"/>
      <c r="I870" s="746"/>
      <c r="J870" s="746" t="s">
        <v>151</v>
      </c>
      <c r="K870" s="736" t="s">
        <v>8952</v>
      </c>
      <c r="L870" s="746"/>
      <c r="M870" s="746"/>
      <c r="N870" s="746"/>
      <c r="O870" s="746"/>
      <c r="P870" s="746"/>
      <c r="Q870" s="746"/>
      <c r="R870" s="746"/>
      <c r="S870" s="746"/>
      <c r="T870" s="746"/>
      <c r="U870" s="746"/>
      <c r="V870" s="746"/>
      <c r="W870" s="746"/>
    </row>
    <row r="871" spans="1:23" ht="50.25" hidden="1" customHeight="1" x14ac:dyDescent="0.25">
      <c r="B871" s="602">
        <v>571</v>
      </c>
      <c r="C871" s="738" t="s">
        <v>2759</v>
      </c>
      <c r="D871" s="738" t="s">
        <v>8783</v>
      </c>
      <c r="E871" s="746" t="s">
        <v>6585</v>
      </c>
      <c r="F871" s="605"/>
      <c r="G871" s="746" t="s">
        <v>1105</v>
      </c>
      <c r="H871" s="605"/>
      <c r="I871" s="746" t="s">
        <v>813</v>
      </c>
      <c r="J871" s="746">
        <v>6</v>
      </c>
      <c r="K871" s="736" t="s">
        <v>8952</v>
      </c>
      <c r="L871" s="746"/>
      <c r="M871" s="746"/>
      <c r="N871" s="746"/>
      <c r="O871" s="746"/>
      <c r="P871" s="746"/>
      <c r="Q871" s="746"/>
      <c r="R871" s="746"/>
      <c r="S871" s="746"/>
      <c r="T871" s="746"/>
      <c r="U871" s="746"/>
      <c r="V871" s="746"/>
      <c r="W871" s="746"/>
    </row>
    <row r="872" spans="1:23" ht="50.25" hidden="1" customHeight="1" x14ac:dyDescent="0.25">
      <c r="B872" s="602">
        <v>572</v>
      </c>
      <c r="C872" s="738" t="s">
        <v>8364</v>
      </c>
      <c r="D872" s="738" t="s">
        <v>8784</v>
      </c>
      <c r="E872" s="746" t="s">
        <v>6587</v>
      </c>
      <c r="F872" s="605"/>
      <c r="G872" s="746" t="s">
        <v>1105</v>
      </c>
      <c r="H872" s="605"/>
      <c r="I872" s="746" t="s">
        <v>813</v>
      </c>
      <c r="J872" s="746">
        <v>4</v>
      </c>
      <c r="K872" s="736" t="s">
        <v>8952</v>
      </c>
      <c r="L872" s="746"/>
      <c r="M872" s="746"/>
      <c r="N872" s="746"/>
      <c r="O872" s="746"/>
      <c r="P872" s="746"/>
      <c r="Q872" s="746"/>
      <c r="R872" s="746"/>
      <c r="S872" s="746"/>
      <c r="T872" s="746"/>
      <c r="U872" s="746"/>
      <c r="V872" s="746"/>
      <c r="W872" s="746"/>
    </row>
    <row r="873" spans="1:23" ht="50.25" hidden="1" customHeight="1" x14ac:dyDescent="0.25">
      <c r="B873" s="602">
        <v>573</v>
      </c>
      <c r="C873" s="738" t="s">
        <v>2759</v>
      </c>
      <c r="D873" s="738" t="s">
        <v>8785</v>
      </c>
      <c r="E873" s="598" t="s">
        <v>6589</v>
      </c>
      <c r="F873" s="605"/>
      <c r="G873" s="746" t="s">
        <v>1105</v>
      </c>
      <c r="H873" s="605"/>
      <c r="I873" s="746" t="s">
        <v>813</v>
      </c>
      <c r="J873" s="746">
        <v>6</v>
      </c>
      <c r="K873" s="736" t="s">
        <v>8952</v>
      </c>
      <c r="L873" s="598"/>
      <c r="M873" s="746"/>
      <c r="N873" s="746"/>
      <c r="O873" s="746"/>
      <c r="P873" s="746"/>
      <c r="Q873" s="746"/>
      <c r="R873" s="746"/>
      <c r="S873" s="746"/>
      <c r="T873" s="746"/>
      <c r="U873" s="746"/>
      <c r="V873" s="746"/>
      <c r="W873" s="746"/>
    </row>
    <row r="874" spans="1:23" ht="50.25" hidden="1" customHeight="1" x14ac:dyDescent="0.25">
      <c r="B874" s="602">
        <v>574</v>
      </c>
      <c r="C874" s="738" t="s">
        <v>2759</v>
      </c>
      <c r="D874" s="738" t="s">
        <v>8785</v>
      </c>
      <c r="E874" s="598" t="s">
        <v>6589</v>
      </c>
      <c r="F874" s="605"/>
      <c r="G874" s="746" t="s">
        <v>1105</v>
      </c>
      <c r="H874" s="605"/>
      <c r="I874" s="746" t="s">
        <v>813</v>
      </c>
      <c r="J874" s="746">
        <v>8</v>
      </c>
      <c r="K874" s="736" t="s">
        <v>8952</v>
      </c>
      <c r="L874" s="598"/>
      <c r="M874" s="746"/>
      <c r="N874" s="746"/>
      <c r="O874" s="746"/>
      <c r="P874" s="746"/>
      <c r="Q874" s="746"/>
      <c r="R874" s="746"/>
      <c r="S874" s="746"/>
      <c r="T874" s="746"/>
      <c r="U874" s="746"/>
      <c r="V874" s="746"/>
      <c r="W874" s="746"/>
    </row>
    <row r="875" spans="1:23" ht="50.25" hidden="1" customHeight="1" x14ac:dyDescent="0.25">
      <c r="B875" s="602">
        <v>575</v>
      </c>
      <c r="C875" s="738" t="s">
        <v>2759</v>
      </c>
      <c r="D875" s="738" t="s">
        <v>8940</v>
      </c>
      <c r="E875" s="746" t="s">
        <v>6591</v>
      </c>
      <c r="F875" s="605"/>
      <c r="G875" s="746" t="s">
        <v>1105</v>
      </c>
      <c r="H875" s="605"/>
      <c r="I875" s="746" t="s">
        <v>813</v>
      </c>
      <c r="J875" s="746">
        <v>4</v>
      </c>
      <c r="K875" s="736" t="s">
        <v>8952</v>
      </c>
      <c r="L875" s="746"/>
      <c r="M875" s="746"/>
      <c r="N875" s="746"/>
      <c r="O875" s="746"/>
      <c r="P875" s="746"/>
      <c r="Q875" s="746"/>
      <c r="R875" s="746"/>
      <c r="S875" s="746"/>
      <c r="T875" s="746"/>
      <c r="U875" s="746"/>
      <c r="V875" s="746"/>
      <c r="W875" s="746"/>
    </row>
    <row r="876" spans="1:23" ht="50.25" hidden="1" customHeight="1" x14ac:dyDescent="0.25">
      <c r="B876" s="602">
        <v>576</v>
      </c>
      <c r="C876" s="738" t="s">
        <v>2759</v>
      </c>
      <c r="D876" s="738" t="s">
        <v>8941</v>
      </c>
      <c r="E876" s="746" t="s">
        <v>6593</v>
      </c>
      <c r="F876" s="605"/>
      <c r="G876" s="746" t="s">
        <v>1105</v>
      </c>
      <c r="H876" s="605"/>
      <c r="I876" s="746" t="s">
        <v>813</v>
      </c>
      <c r="J876" s="746">
        <v>4</v>
      </c>
      <c r="K876" s="736" t="s">
        <v>8952</v>
      </c>
      <c r="L876" s="746"/>
      <c r="M876" s="746"/>
      <c r="N876" s="746"/>
      <c r="O876" s="746"/>
      <c r="P876" s="746"/>
      <c r="Q876" s="746"/>
      <c r="R876" s="746"/>
      <c r="S876" s="746"/>
      <c r="T876" s="746"/>
      <c r="U876" s="746"/>
      <c r="V876" s="746"/>
      <c r="W876" s="746"/>
    </row>
    <row r="877" spans="1:23" ht="50.25" hidden="1" customHeight="1" x14ac:dyDescent="0.25">
      <c r="A877" s="418"/>
      <c r="B877" s="602">
        <v>577</v>
      </c>
      <c r="C877" s="738" t="s">
        <v>2759</v>
      </c>
      <c r="D877" s="738" t="s">
        <v>8301</v>
      </c>
      <c r="E877" s="747" t="s">
        <v>6595</v>
      </c>
      <c r="F877" s="605"/>
      <c r="G877" s="746" t="s">
        <v>1105</v>
      </c>
      <c r="H877" s="605"/>
      <c r="I877" s="746" t="s">
        <v>813</v>
      </c>
      <c r="J877" s="746">
        <v>6</v>
      </c>
      <c r="K877" s="736" t="s">
        <v>8952</v>
      </c>
      <c r="L877" s="747"/>
      <c r="M877" s="746"/>
      <c r="N877" s="746"/>
      <c r="O877" s="746"/>
      <c r="P877" s="746"/>
      <c r="Q877" s="746"/>
      <c r="R877" s="746"/>
      <c r="S877" s="746"/>
      <c r="T877" s="746"/>
      <c r="U877" s="746"/>
      <c r="V877" s="746"/>
      <c r="W877" s="746"/>
    </row>
    <row r="878" spans="1:23" ht="50.25" hidden="1" customHeight="1" x14ac:dyDescent="0.25">
      <c r="A878" s="418"/>
      <c r="B878" s="602">
        <v>578</v>
      </c>
      <c r="C878" s="738" t="s">
        <v>2759</v>
      </c>
      <c r="D878" s="738" t="s">
        <v>8302</v>
      </c>
      <c r="E878" s="747" t="s">
        <v>7729</v>
      </c>
      <c r="F878" s="605"/>
      <c r="G878" s="710" t="s">
        <v>7644</v>
      </c>
      <c r="H878" s="605"/>
      <c r="I878" s="746"/>
      <c r="J878" s="746"/>
      <c r="K878" s="736" t="s">
        <v>8952</v>
      </c>
      <c r="L878" s="747"/>
      <c r="M878" s="746"/>
      <c r="N878" s="746"/>
      <c r="O878" s="746"/>
      <c r="P878" s="746"/>
      <c r="Q878" s="746"/>
      <c r="R878" s="746"/>
      <c r="S878" s="746"/>
      <c r="T878" s="746"/>
      <c r="U878" s="746"/>
      <c r="V878" s="746"/>
      <c r="W878" s="746"/>
    </row>
    <row r="879" spans="1:23" ht="50.25" hidden="1" customHeight="1" x14ac:dyDescent="0.25">
      <c r="A879" s="418"/>
      <c r="B879" s="602">
        <v>579</v>
      </c>
      <c r="C879" s="738" t="s">
        <v>2759</v>
      </c>
      <c r="D879" s="738" t="s">
        <v>8948</v>
      </c>
      <c r="E879" s="747" t="s">
        <v>8949</v>
      </c>
      <c r="F879" s="605" t="s">
        <v>8950</v>
      </c>
      <c r="G879" s="712" t="s">
        <v>1104</v>
      </c>
      <c r="H879" s="605"/>
      <c r="I879" s="746"/>
      <c r="J879" s="712" t="s">
        <v>8951</v>
      </c>
      <c r="K879" s="712" t="s">
        <v>8952</v>
      </c>
      <c r="L879" s="747"/>
      <c r="M879" s="746">
        <v>17.399999999999999</v>
      </c>
      <c r="N879" s="746">
        <v>2</v>
      </c>
      <c r="O879" s="746">
        <v>1</v>
      </c>
      <c r="P879" s="746"/>
      <c r="Q879" s="746"/>
      <c r="R879" s="712" t="s">
        <v>8953</v>
      </c>
      <c r="S879" s="712" t="s">
        <v>8954</v>
      </c>
      <c r="T879" s="746"/>
      <c r="U879" s="746"/>
      <c r="V879" s="746"/>
      <c r="W879" s="746"/>
    </row>
    <row r="880" spans="1:23" ht="50.25" hidden="1" customHeight="1" x14ac:dyDescent="0.25">
      <c r="A880" s="418"/>
      <c r="B880" s="602">
        <v>580</v>
      </c>
      <c r="C880" s="738" t="s">
        <v>2759</v>
      </c>
      <c r="D880" s="738" t="s">
        <v>8955</v>
      </c>
      <c r="E880" s="747" t="s">
        <v>8956</v>
      </c>
      <c r="F880" s="605" t="s">
        <v>8955</v>
      </c>
      <c r="G880" s="736" t="s">
        <v>1105</v>
      </c>
      <c r="H880" s="605"/>
      <c r="I880" s="736" t="s">
        <v>813</v>
      </c>
      <c r="J880" s="712"/>
      <c r="K880" s="736" t="s">
        <v>8952</v>
      </c>
      <c r="L880" s="747"/>
      <c r="M880" s="746"/>
      <c r="N880" s="746">
        <v>2</v>
      </c>
      <c r="O880" s="746">
        <v>1</v>
      </c>
      <c r="P880" s="746"/>
      <c r="Q880" s="746"/>
      <c r="R880" s="712"/>
      <c r="S880" s="712"/>
      <c r="T880" s="746"/>
      <c r="U880" s="746"/>
      <c r="V880" s="746"/>
      <c r="W880" s="746"/>
    </row>
    <row r="881" spans="1:23" ht="50.25" hidden="1" customHeight="1" x14ac:dyDescent="0.25">
      <c r="A881" s="418"/>
      <c r="B881" s="602">
        <v>581</v>
      </c>
      <c r="C881" s="738" t="s">
        <v>2759</v>
      </c>
      <c r="D881" s="738" t="s">
        <v>9016</v>
      </c>
      <c r="E881" s="737" t="s">
        <v>9017</v>
      </c>
      <c r="F881" s="605"/>
      <c r="G881" s="736" t="s">
        <v>1104</v>
      </c>
      <c r="H881" s="605"/>
      <c r="I881" s="736"/>
      <c r="J881" s="712"/>
      <c r="K881" s="736" t="s">
        <v>8952</v>
      </c>
      <c r="L881" s="747"/>
      <c r="M881" s="746"/>
      <c r="N881" s="746"/>
      <c r="O881" s="746"/>
      <c r="P881" s="746"/>
      <c r="Q881" s="746"/>
      <c r="R881" s="712"/>
      <c r="S881" s="712"/>
      <c r="T881" s="746"/>
      <c r="U881" s="746"/>
      <c r="V881" s="746"/>
      <c r="W881" s="746"/>
    </row>
    <row r="882" spans="1:23" ht="50.25" hidden="1" customHeight="1" x14ac:dyDescent="0.25">
      <c r="A882" s="418"/>
      <c r="B882" s="602">
        <v>582</v>
      </c>
      <c r="C882" s="738" t="s">
        <v>8472</v>
      </c>
      <c r="D882" s="728" t="s">
        <v>8506</v>
      </c>
      <c r="E882" s="737" t="s">
        <v>9025</v>
      </c>
      <c r="F882" s="605" t="s">
        <v>8506</v>
      </c>
      <c r="G882" s="727" t="s">
        <v>1105</v>
      </c>
      <c r="H882" s="605"/>
      <c r="I882" s="727" t="s">
        <v>813</v>
      </c>
      <c r="J882" s="712"/>
      <c r="K882" s="727" t="s">
        <v>8952</v>
      </c>
      <c r="L882" s="747"/>
      <c r="M882" s="746"/>
      <c r="N882" s="746">
        <v>2</v>
      </c>
      <c r="O882" s="746">
        <v>1</v>
      </c>
      <c r="P882" s="746"/>
      <c r="Q882" s="746"/>
      <c r="R882" s="712"/>
      <c r="S882" s="712"/>
      <c r="T882" s="746"/>
      <c r="U882" s="746"/>
      <c r="V882" s="746"/>
      <c r="W882" s="746"/>
    </row>
    <row r="883" spans="1:23" ht="50.25" hidden="1" customHeight="1" x14ac:dyDescent="0.25">
      <c r="A883" s="418"/>
      <c r="B883" s="602">
        <v>583</v>
      </c>
      <c r="C883" s="738" t="s">
        <v>8364</v>
      </c>
      <c r="D883" s="728" t="s">
        <v>9026</v>
      </c>
      <c r="E883" s="737" t="s">
        <v>9027</v>
      </c>
      <c r="F883" s="605" t="s">
        <v>9026</v>
      </c>
      <c r="G883" s="727" t="s">
        <v>1105</v>
      </c>
      <c r="H883" s="605"/>
      <c r="I883" s="727"/>
      <c r="J883" s="712"/>
      <c r="K883" s="727" t="s">
        <v>8952</v>
      </c>
      <c r="L883" s="747"/>
      <c r="M883" s="746"/>
      <c r="N883" s="746"/>
      <c r="O883" s="746">
        <v>1</v>
      </c>
      <c r="P883" s="746"/>
      <c r="Q883" s="746"/>
      <c r="R883" s="712"/>
      <c r="S883" s="712"/>
      <c r="T883" s="746"/>
      <c r="U883" s="746"/>
      <c r="V883" s="746"/>
      <c r="W883" s="746"/>
    </row>
    <row r="884" spans="1:23" ht="50.25" hidden="1" customHeight="1" x14ac:dyDescent="0.25">
      <c r="A884" s="418"/>
      <c r="B884" s="602">
        <v>584</v>
      </c>
      <c r="C884" s="738" t="s">
        <v>8472</v>
      </c>
      <c r="D884" s="728" t="s">
        <v>8503</v>
      </c>
      <c r="E884" s="737" t="s">
        <v>9028</v>
      </c>
      <c r="F884" s="605" t="s">
        <v>9029</v>
      </c>
      <c r="G884" s="727" t="s">
        <v>1105</v>
      </c>
      <c r="H884" s="605"/>
      <c r="I884" s="727"/>
      <c r="J884" s="712"/>
      <c r="K884" s="727" t="s">
        <v>8952</v>
      </c>
      <c r="L884" s="747"/>
      <c r="M884" s="746"/>
      <c r="N884" s="746">
        <v>3</v>
      </c>
      <c r="O884" s="746">
        <v>2</v>
      </c>
      <c r="P884" s="746"/>
      <c r="Q884" s="746"/>
      <c r="R884" s="712"/>
      <c r="S884" s="712"/>
      <c r="T884" s="746"/>
      <c r="U884" s="746"/>
      <c r="V884" s="746"/>
      <c r="W884" s="746"/>
    </row>
    <row r="885" spans="1:23" ht="50.25" hidden="1" customHeight="1" x14ac:dyDescent="0.25">
      <c r="A885" s="350"/>
      <c r="B885" s="602">
        <v>585</v>
      </c>
      <c r="C885" s="738" t="s">
        <v>2759</v>
      </c>
      <c r="D885" s="729" t="s">
        <v>8868</v>
      </c>
      <c r="E885" s="737" t="s">
        <v>9030</v>
      </c>
      <c r="F885" s="605" t="s">
        <v>8868</v>
      </c>
      <c r="G885" s="730" t="s">
        <v>1105</v>
      </c>
      <c r="H885" s="605"/>
      <c r="I885" s="727"/>
      <c r="J885" s="712"/>
      <c r="K885" s="730" t="s">
        <v>8952</v>
      </c>
      <c r="L885" s="747"/>
      <c r="M885" s="746"/>
      <c r="N885" s="746">
        <v>3</v>
      </c>
      <c r="O885" s="746">
        <v>1</v>
      </c>
      <c r="P885" s="746"/>
      <c r="Q885" s="746"/>
      <c r="R885" s="712"/>
      <c r="S885" s="712"/>
      <c r="T885" s="746"/>
      <c r="U885" s="746"/>
      <c r="V885" s="746"/>
      <c r="W885" s="746"/>
    </row>
    <row r="886" spans="1:23" ht="50.25" hidden="1" customHeight="1" x14ac:dyDescent="0.25">
      <c r="B886" s="602">
        <v>586</v>
      </c>
      <c r="C886" s="738" t="s">
        <v>2759</v>
      </c>
      <c r="D886" s="713" t="s">
        <v>2403</v>
      </c>
      <c r="E886" s="629" t="s">
        <v>6602</v>
      </c>
      <c r="F886" s="628" t="s">
        <v>3398</v>
      </c>
      <c r="G886" s="631" t="s">
        <v>3400</v>
      </c>
      <c r="H886" s="630">
        <v>19.72</v>
      </c>
      <c r="I886" s="618"/>
      <c r="J886" s="630" t="s">
        <v>3405</v>
      </c>
      <c r="K886" s="736" t="s">
        <v>8952</v>
      </c>
      <c r="L886" s="630" t="s">
        <v>3402</v>
      </c>
      <c r="M886" s="616"/>
      <c r="N886" s="632"/>
      <c r="O886" s="632"/>
      <c r="P886" s="632"/>
      <c r="Q886" s="632"/>
      <c r="R886" s="632"/>
      <c r="S886" s="632"/>
      <c r="T886" s="632"/>
      <c r="U886" s="632"/>
      <c r="V886" s="632"/>
      <c r="W886" s="632"/>
    </row>
    <row r="887" spans="1:23" ht="50.25" hidden="1" customHeight="1" x14ac:dyDescent="0.25">
      <c r="B887" s="602">
        <v>587</v>
      </c>
      <c r="C887" s="738" t="s">
        <v>8373</v>
      </c>
      <c r="D887" s="713" t="s">
        <v>8786</v>
      </c>
      <c r="E887" s="629" t="s">
        <v>6603</v>
      </c>
      <c r="F887" s="628" t="s">
        <v>3407</v>
      </c>
      <c r="G887" s="631" t="s">
        <v>3400</v>
      </c>
      <c r="H887" s="630">
        <v>4.95</v>
      </c>
      <c r="I887" s="618"/>
      <c r="J887" s="630" t="s">
        <v>2793</v>
      </c>
      <c r="K887" s="736" t="s">
        <v>8952</v>
      </c>
      <c r="L887" s="630" t="s">
        <v>3410</v>
      </c>
      <c r="M887" s="616"/>
      <c r="N887" s="632"/>
      <c r="O887" s="632"/>
      <c r="P887" s="632"/>
      <c r="Q887" s="632"/>
      <c r="R887" s="632"/>
      <c r="S887" s="632"/>
      <c r="T887" s="632"/>
      <c r="U887" s="632"/>
      <c r="V887" s="632"/>
      <c r="W887" s="632"/>
    </row>
    <row r="888" spans="1:23" ht="50.25" hidden="1" customHeight="1" x14ac:dyDescent="0.25">
      <c r="B888" s="602">
        <v>588</v>
      </c>
      <c r="C888" s="738" t="s">
        <v>8472</v>
      </c>
      <c r="D888" s="713" t="s">
        <v>8787</v>
      </c>
      <c r="E888" s="629" t="s">
        <v>6604</v>
      </c>
      <c r="F888" s="628" t="s">
        <v>3413</v>
      </c>
      <c r="G888" s="631" t="s">
        <v>3400</v>
      </c>
      <c r="H888" s="630">
        <v>6.16</v>
      </c>
      <c r="I888" s="618"/>
      <c r="J888" s="630" t="s">
        <v>3419</v>
      </c>
      <c r="K888" s="736" t="s">
        <v>8952</v>
      </c>
      <c r="L888" s="630" t="s">
        <v>3416</v>
      </c>
      <c r="M888" s="616"/>
      <c r="N888" s="632"/>
      <c r="O888" s="632"/>
      <c r="P888" s="632"/>
      <c r="Q888" s="632"/>
      <c r="R888" s="632"/>
      <c r="S888" s="632"/>
      <c r="T888" s="632"/>
      <c r="U888" s="632"/>
      <c r="V888" s="632"/>
      <c r="W888" s="632"/>
    </row>
    <row r="889" spans="1:23" ht="50.25" hidden="1" customHeight="1" x14ac:dyDescent="0.25">
      <c r="B889" s="602">
        <v>589</v>
      </c>
      <c r="C889" s="738" t="s">
        <v>8472</v>
      </c>
      <c r="D889" s="713" t="s">
        <v>8788</v>
      </c>
      <c r="E889" s="629" t="s">
        <v>6605</v>
      </c>
      <c r="F889" s="628" t="s">
        <v>3420</v>
      </c>
      <c r="G889" s="631" t="s">
        <v>3400</v>
      </c>
      <c r="H889" s="630">
        <v>5.5</v>
      </c>
      <c r="I889" s="618"/>
      <c r="J889" s="630" t="s">
        <v>2804</v>
      </c>
      <c r="K889" s="736" t="s">
        <v>8952</v>
      </c>
      <c r="L889" s="630" t="s">
        <v>3423</v>
      </c>
      <c r="M889" s="616"/>
      <c r="N889" s="632"/>
      <c r="O889" s="632"/>
      <c r="P889" s="632"/>
      <c r="Q889" s="632"/>
      <c r="R889" s="632"/>
      <c r="S889" s="632"/>
      <c r="T889" s="632"/>
      <c r="U889" s="632"/>
      <c r="V889" s="632"/>
      <c r="W889" s="632"/>
    </row>
    <row r="890" spans="1:23" ht="50.25" hidden="1" customHeight="1" x14ac:dyDescent="0.25">
      <c r="B890" s="602">
        <v>590</v>
      </c>
      <c r="C890" s="738" t="s">
        <v>8364</v>
      </c>
      <c r="D890" s="713" t="s">
        <v>8789</v>
      </c>
      <c r="E890" s="629" t="s">
        <v>6606</v>
      </c>
      <c r="F890" s="628" t="s">
        <v>3426</v>
      </c>
      <c r="G890" s="631" t="s">
        <v>3400</v>
      </c>
      <c r="H890" s="630">
        <v>2.2000000000000002</v>
      </c>
      <c r="I890" s="618"/>
      <c r="J890" s="630" t="s">
        <v>2855</v>
      </c>
      <c r="K890" s="736" t="s">
        <v>8952</v>
      </c>
      <c r="L890" s="630" t="s">
        <v>3429</v>
      </c>
      <c r="M890" s="616"/>
      <c r="N890" s="632"/>
      <c r="O890" s="632"/>
      <c r="P890" s="632"/>
      <c r="Q890" s="632"/>
      <c r="R890" s="632"/>
      <c r="S890" s="632"/>
      <c r="T890" s="632"/>
      <c r="U890" s="632"/>
      <c r="V890" s="632"/>
      <c r="W890" s="632"/>
    </row>
    <row r="891" spans="1:23" ht="50.25" hidden="1" customHeight="1" x14ac:dyDescent="0.25">
      <c r="B891" s="602">
        <v>591</v>
      </c>
      <c r="C891" s="738" t="s">
        <v>8373</v>
      </c>
      <c r="D891" s="713" t="s">
        <v>8815</v>
      </c>
      <c r="E891" s="629" t="s">
        <v>6607</v>
      </c>
      <c r="F891" s="628" t="s">
        <v>3432</v>
      </c>
      <c r="G891" s="631" t="s">
        <v>3400</v>
      </c>
      <c r="H891" s="630">
        <v>14.3</v>
      </c>
      <c r="I891" s="618"/>
      <c r="J891" s="630" t="s">
        <v>2847</v>
      </c>
      <c r="K891" s="736" t="s">
        <v>8952</v>
      </c>
      <c r="L891" s="630" t="s">
        <v>3435</v>
      </c>
      <c r="M891" s="616"/>
      <c r="N891" s="632"/>
      <c r="O891" s="632"/>
      <c r="P891" s="632"/>
      <c r="Q891" s="632"/>
      <c r="R891" s="632"/>
      <c r="S891" s="632"/>
      <c r="T891" s="632"/>
      <c r="U891" s="632"/>
      <c r="V891" s="632"/>
      <c r="W891" s="632"/>
    </row>
    <row r="892" spans="1:23" ht="50.25" hidden="1" customHeight="1" x14ac:dyDescent="0.25">
      <c r="B892" s="602">
        <v>592</v>
      </c>
      <c r="C892" s="738" t="s">
        <v>8347</v>
      </c>
      <c r="D892" s="713" t="s">
        <v>8790</v>
      </c>
      <c r="E892" s="629" t="s">
        <v>6608</v>
      </c>
      <c r="F892" s="628" t="s">
        <v>3438</v>
      </c>
      <c r="G892" s="631" t="s">
        <v>3400</v>
      </c>
      <c r="H892" s="630">
        <v>8</v>
      </c>
      <c r="I892" s="618"/>
      <c r="J892" s="630" t="s">
        <v>2786</v>
      </c>
      <c r="K892" s="736" t="s">
        <v>8952</v>
      </c>
      <c r="L892" s="630" t="s">
        <v>3441</v>
      </c>
      <c r="M892" s="616"/>
      <c r="N892" s="632"/>
      <c r="O892" s="632"/>
      <c r="P892" s="632"/>
      <c r="Q892" s="632"/>
      <c r="R892" s="632"/>
      <c r="S892" s="632"/>
      <c r="T892" s="632"/>
      <c r="U892" s="632"/>
      <c r="V892" s="632"/>
      <c r="W892" s="632"/>
    </row>
    <row r="893" spans="1:23" ht="50.25" hidden="1" customHeight="1" x14ac:dyDescent="0.25">
      <c r="B893" s="602">
        <v>593</v>
      </c>
      <c r="C893" s="738" t="s">
        <v>8373</v>
      </c>
      <c r="D893" s="713" t="s">
        <v>8909</v>
      </c>
      <c r="E893" s="629" t="s">
        <v>6609</v>
      </c>
      <c r="F893" s="628" t="s">
        <v>3444</v>
      </c>
      <c r="G893" s="631" t="s">
        <v>3400</v>
      </c>
      <c r="H893" s="630">
        <v>13.96</v>
      </c>
      <c r="I893" s="618"/>
      <c r="J893" s="630" t="s">
        <v>2762</v>
      </c>
      <c r="K893" s="736" t="s">
        <v>8952</v>
      </c>
      <c r="L893" s="630" t="s">
        <v>3447</v>
      </c>
      <c r="M893" s="616"/>
      <c r="N893" s="632"/>
      <c r="O893" s="632"/>
      <c r="P893" s="632"/>
      <c r="Q893" s="632"/>
      <c r="R893" s="632"/>
      <c r="S893" s="632"/>
      <c r="T893" s="632"/>
      <c r="U893" s="632"/>
      <c r="V893" s="632"/>
      <c r="W893" s="632"/>
    </row>
    <row r="894" spans="1:23" ht="50.25" hidden="1" customHeight="1" x14ac:dyDescent="0.25">
      <c r="B894" s="602">
        <v>594</v>
      </c>
      <c r="C894" s="738" t="s">
        <v>8361</v>
      </c>
      <c r="D894" s="713" t="s">
        <v>8791</v>
      </c>
      <c r="E894" s="629" t="s">
        <v>6610</v>
      </c>
      <c r="F894" s="628" t="s">
        <v>3450</v>
      </c>
      <c r="G894" s="631" t="s">
        <v>3400</v>
      </c>
      <c r="H894" s="630">
        <v>19.8</v>
      </c>
      <c r="I894" s="618"/>
      <c r="J894" s="630" t="s">
        <v>3456</v>
      </c>
      <c r="K894" s="736" t="s">
        <v>8952</v>
      </c>
      <c r="L894" s="630" t="s">
        <v>3453</v>
      </c>
      <c r="M894" s="616"/>
      <c r="N894" s="632"/>
      <c r="O894" s="632"/>
      <c r="P894" s="632"/>
      <c r="Q894" s="632"/>
      <c r="R894" s="632"/>
      <c r="S894" s="632"/>
      <c r="T894" s="632"/>
      <c r="U894" s="632"/>
      <c r="V894" s="632"/>
      <c r="W894" s="632"/>
    </row>
    <row r="895" spans="1:23" ht="50.25" hidden="1" customHeight="1" x14ac:dyDescent="0.25">
      <c r="B895" s="602">
        <v>595</v>
      </c>
      <c r="C895" s="738" t="s">
        <v>8373</v>
      </c>
      <c r="D895" s="713" t="s">
        <v>8763</v>
      </c>
      <c r="E895" s="629" t="s">
        <v>6611</v>
      </c>
      <c r="F895" s="628" t="s">
        <v>3457</v>
      </c>
      <c r="G895" s="631" t="s">
        <v>3400</v>
      </c>
      <c r="H895" s="630">
        <v>10.119999999999999</v>
      </c>
      <c r="I895" s="618"/>
      <c r="J895" s="630" t="s">
        <v>2847</v>
      </c>
      <c r="K895" s="736" t="s">
        <v>8952</v>
      </c>
      <c r="L895" s="630" t="s">
        <v>3460</v>
      </c>
      <c r="M895" s="616"/>
      <c r="N895" s="632"/>
      <c r="O895" s="632"/>
      <c r="P895" s="632"/>
      <c r="Q895" s="632"/>
      <c r="R895" s="632"/>
      <c r="S895" s="632"/>
      <c r="T895" s="632"/>
      <c r="U895" s="632"/>
      <c r="V895" s="632"/>
      <c r="W895" s="632"/>
    </row>
    <row r="896" spans="1:23" ht="50.25" hidden="1" customHeight="1" x14ac:dyDescent="0.25">
      <c r="B896" s="602">
        <v>596</v>
      </c>
      <c r="C896" s="738" t="s">
        <v>8472</v>
      </c>
      <c r="D896" s="713" t="s">
        <v>8792</v>
      </c>
      <c r="E896" s="629" t="s">
        <v>6612</v>
      </c>
      <c r="F896" s="628" t="s">
        <v>3463</v>
      </c>
      <c r="G896" s="631" t="s">
        <v>3400</v>
      </c>
      <c r="H896" s="630">
        <v>7.2</v>
      </c>
      <c r="I896" s="618"/>
      <c r="J896" s="630" t="s">
        <v>2762</v>
      </c>
      <c r="K896" s="736" t="s">
        <v>8952</v>
      </c>
      <c r="L896" s="630" t="s">
        <v>3466</v>
      </c>
      <c r="M896" s="616"/>
      <c r="N896" s="632"/>
      <c r="O896" s="632"/>
      <c r="P896" s="632"/>
      <c r="Q896" s="632"/>
      <c r="R896" s="632"/>
      <c r="S896" s="632"/>
      <c r="T896" s="632"/>
      <c r="U896" s="632"/>
      <c r="V896" s="632"/>
      <c r="W896" s="632"/>
    </row>
    <row r="897" spans="2:23" ht="50.25" hidden="1" customHeight="1" x14ac:dyDescent="0.25">
      <c r="B897" s="602">
        <v>597</v>
      </c>
      <c r="C897" s="738" t="s">
        <v>8472</v>
      </c>
      <c r="D897" s="713" t="s">
        <v>8506</v>
      </c>
      <c r="E897" s="629" t="s">
        <v>6613</v>
      </c>
      <c r="F897" s="628" t="s">
        <v>3469</v>
      </c>
      <c r="G897" s="631" t="s">
        <v>3400</v>
      </c>
      <c r="H897" s="630">
        <v>50.67</v>
      </c>
      <c r="I897" s="618"/>
      <c r="J897" s="630" t="s">
        <v>2786</v>
      </c>
      <c r="K897" s="736" t="s">
        <v>8952</v>
      </c>
      <c r="L897" s="630" t="s">
        <v>3472</v>
      </c>
      <c r="M897" s="616"/>
      <c r="N897" s="632"/>
      <c r="O897" s="632"/>
      <c r="P897" s="632"/>
      <c r="Q897" s="632"/>
      <c r="R897" s="632"/>
      <c r="S897" s="632"/>
      <c r="T897" s="632"/>
      <c r="U897" s="632"/>
      <c r="V897" s="632"/>
      <c r="W897" s="632"/>
    </row>
    <row r="898" spans="2:23" ht="50.25" hidden="1" customHeight="1" x14ac:dyDescent="0.25">
      <c r="B898" s="602">
        <v>598</v>
      </c>
      <c r="C898" s="738" t="s">
        <v>8472</v>
      </c>
      <c r="D898" s="713" t="s">
        <v>8793</v>
      </c>
      <c r="E898" s="629" t="s">
        <v>6615</v>
      </c>
      <c r="F898" s="628" t="s">
        <v>3478</v>
      </c>
      <c r="G898" s="631" t="s">
        <v>3400</v>
      </c>
      <c r="H898" s="630">
        <v>32</v>
      </c>
      <c r="I898" s="618"/>
      <c r="J898" s="630" t="s">
        <v>3165</v>
      </c>
      <c r="K898" s="736" t="s">
        <v>8952</v>
      </c>
      <c r="L898" s="630" t="s">
        <v>3481</v>
      </c>
      <c r="M898" s="616"/>
      <c r="N898" s="632"/>
      <c r="O898" s="632"/>
      <c r="P898" s="632"/>
      <c r="Q898" s="632"/>
      <c r="R898" s="632"/>
      <c r="S898" s="632"/>
      <c r="T898" s="632"/>
      <c r="U898" s="632"/>
      <c r="V898" s="632"/>
      <c r="W898" s="632"/>
    </row>
    <row r="899" spans="2:23" ht="50.25" hidden="1" customHeight="1" x14ac:dyDescent="0.25">
      <c r="B899" s="602">
        <v>599</v>
      </c>
      <c r="C899" s="738" t="s">
        <v>8472</v>
      </c>
      <c r="D899" s="713" t="s">
        <v>8487</v>
      </c>
      <c r="E899" s="629" t="s">
        <v>6616</v>
      </c>
      <c r="F899" s="628" t="s">
        <v>3484</v>
      </c>
      <c r="G899" s="631" t="s">
        <v>3400</v>
      </c>
      <c r="H899" s="630">
        <v>2.4</v>
      </c>
      <c r="I899" s="618"/>
      <c r="J899" s="630" t="s">
        <v>3490</v>
      </c>
      <c r="K899" s="736" t="s">
        <v>8952</v>
      </c>
      <c r="L899" s="630" t="s">
        <v>3487</v>
      </c>
      <c r="M899" s="616"/>
      <c r="N899" s="632"/>
      <c r="O899" s="632"/>
      <c r="P899" s="632"/>
      <c r="Q899" s="632"/>
      <c r="R899" s="632"/>
      <c r="S899" s="632"/>
      <c r="T899" s="632"/>
      <c r="U899" s="632"/>
      <c r="V899" s="632"/>
      <c r="W899" s="632"/>
    </row>
    <row r="900" spans="2:23" ht="50.25" hidden="1" customHeight="1" x14ac:dyDescent="0.25">
      <c r="B900" s="602">
        <v>600</v>
      </c>
      <c r="C900" s="738" t="s">
        <v>2809</v>
      </c>
      <c r="D900" s="713" t="s">
        <v>8572</v>
      </c>
      <c r="E900" s="629" t="s">
        <v>6617</v>
      </c>
      <c r="F900" s="628" t="s">
        <v>3491</v>
      </c>
      <c r="G900" s="631" t="s">
        <v>3400</v>
      </c>
      <c r="H900" s="630">
        <v>13</v>
      </c>
      <c r="I900" s="618"/>
      <c r="J900" s="630" t="s">
        <v>3364</v>
      </c>
      <c r="K900" s="736" t="s">
        <v>8952</v>
      </c>
      <c r="L900" s="630" t="s">
        <v>3494</v>
      </c>
      <c r="M900" s="616"/>
      <c r="N900" s="632"/>
      <c r="O900" s="632"/>
      <c r="P900" s="632"/>
      <c r="Q900" s="632"/>
      <c r="R900" s="632"/>
      <c r="S900" s="632"/>
      <c r="T900" s="632"/>
      <c r="U900" s="632"/>
      <c r="V900" s="632"/>
      <c r="W900" s="632"/>
    </row>
    <row r="901" spans="2:23" ht="50.25" hidden="1" customHeight="1" x14ac:dyDescent="0.25">
      <c r="B901" s="602">
        <v>601</v>
      </c>
      <c r="C901" s="738" t="s">
        <v>2759</v>
      </c>
      <c r="D901" s="713" t="s">
        <v>8794</v>
      </c>
      <c r="E901" s="629" t="s">
        <v>6618</v>
      </c>
      <c r="F901" s="628" t="s">
        <v>3497</v>
      </c>
      <c r="G901" s="631" t="s">
        <v>3400</v>
      </c>
      <c r="H901" s="630">
        <v>12.91</v>
      </c>
      <c r="I901" s="618"/>
      <c r="J901" s="630" t="s">
        <v>3503</v>
      </c>
      <c r="K901" s="736" t="s">
        <v>8952</v>
      </c>
      <c r="L901" s="630" t="s">
        <v>3500</v>
      </c>
      <c r="M901" s="616"/>
      <c r="N901" s="632"/>
      <c r="O901" s="632"/>
      <c r="P901" s="632"/>
      <c r="Q901" s="632"/>
      <c r="R901" s="632"/>
      <c r="S901" s="632"/>
      <c r="T901" s="632"/>
      <c r="U901" s="632"/>
      <c r="V901" s="632"/>
      <c r="W901" s="632"/>
    </row>
    <row r="902" spans="2:23" ht="50.25" hidden="1" customHeight="1" x14ac:dyDescent="0.25">
      <c r="B902" s="602">
        <v>602</v>
      </c>
      <c r="C902" s="738" t="s">
        <v>2809</v>
      </c>
      <c r="D902" s="713" t="s">
        <v>8795</v>
      </c>
      <c r="E902" s="629" t="s">
        <v>6619</v>
      </c>
      <c r="F902" s="628" t="s">
        <v>3504</v>
      </c>
      <c r="G902" s="631" t="s">
        <v>3400</v>
      </c>
      <c r="H902" s="630">
        <v>6.56</v>
      </c>
      <c r="I902" s="618"/>
      <c r="J902" s="630" t="s">
        <v>2820</v>
      </c>
      <c r="K902" s="736" t="s">
        <v>8952</v>
      </c>
      <c r="L902" s="630" t="s">
        <v>3507</v>
      </c>
      <c r="M902" s="616"/>
      <c r="N902" s="632"/>
      <c r="O902" s="632"/>
      <c r="P902" s="632"/>
      <c r="Q902" s="632"/>
      <c r="R902" s="632"/>
      <c r="S902" s="632"/>
      <c r="T902" s="632"/>
      <c r="U902" s="632"/>
      <c r="V902" s="632"/>
      <c r="W902" s="632"/>
    </row>
    <row r="903" spans="2:23" ht="50.25" hidden="1" customHeight="1" x14ac:dyDescent="0.25">
      <c r="B903" s="602">
        <v>603</v>
      </c>
      <c r="C903" s="738" t="s">
        <v>2809</v>
      </c>
      <c r="D903" s="713" t="s">
        <v>8573</v>
      </c>
      <c r="E903" s="629" t="s">
        <v>6620</v>
      </c>
      <c r="F903" s="628" t="s">
        <v>3510</v>
      </c>
      <c r="G903" s="631" t="s">
        <v>3400</v>
      </c>
      <c r="H903" s="630">
        <v>26.49</v>
      </c>
      <c r="I903" s="618"/>
      <c r="J903" s="630" t="s">
        <v>3516</v>
      </c>
      <c r="K903" s="736" t="s">
        <v>8952</v>
      </c>
      <c r="L903" s="630" t="s">
        <v>3513</v>
      </c>
      <c r="M903" s="616"/>
      <c r="N903" s="632"/>
      <c r="O903" s="632"/>
      <c r="P903" s="632"/>
      <c r="Q903" s="632"/>
      <c r="R903" s="632"/>
      <c r="S903" s="632"/>
      <c r="T903" s="632"/>
      <c r="U903" s="632"/>
      <c r="V903" s="632"/>
      <c r="W903" s="632"/>
    </row>
    <row r="904" spans="2:23" ht="50.25" hidden="1" customHeight="1" x14ac:dyDescent="0.25">
      <c r="B904" s="602">
        <v>604</v>
      </c>
      <c r="C904" s="738" t="s">
        <v>2809</v>
      </c>
      <c r="D904" s="713" t="s">
        <v>8795</v>
      </c>
      <c r="E904" s="629" t="s">
        <v>6621</v>
      </c>
      <c r="F904" s="628" t="s">
        <v>3517</v>
      </c>
      <c r="G904" s="631" t="s">
        <v>3400</v>
      </c>
      <c r="H904" s="630">
        <v>6.6</v>
      </c>
      <c r="I904" s="618"/>
      <c r="J904" s="630" t="s">
        <v>2902</v>
      </c>
      <c r="K904" s="736" t="s">
        <v>8952</v>
      </c>
      <c r="L904" s="630" t="s">
        <v>3520</v>
      </c>
      <c r="M904" s="616"/>
      <c r="N904" s="632"/>
      <c r="O904" s="632"/>
      <c r="P904" s="632"/>
      <c r="Q904" s="632"/>
      <c r="R904" s="632"/>
      <c r="S904" s="632"/>
      <c r="T904" s="632"/>
      <c r="U904" s="632"/>
      <c r="V904" s="632"/>
      <c r="W904" s="632"/>
    </row>
    <row r="905" spans="2:23" ht="50.25" hidden="1" customHeight="1" x14ac:dyDescent="0.25">
      <c r="B905" s="602">
        <v>605</v>
      </c>
      <c r="C905" s="738" t="s">
        <v>8361</v>
      </c>
      <c r="D905" s="713" t="s">
        <v>8796</v>
      </c>
      <c r="E905" s="629" t="s">
        <v>6622</v>
      </c>
      <c r="F905" s="628" t="s">
        <v>3523</v>
      </c>
      <c r="G905" s="631" t="s">
        <v>3400</v>
      </c>
      <c r="H905" s="630">
        <v>3.2</v>
      </c>
      <c r="I905" s="618"/>
      <c r="J905" s="630" t="s">
        <v>2820</v>
      </c>
      <c r="K905" s="736" t="s">
        <v>8952</v>
      </c>
      <c r="L905" s="630" t="s">
        <v>3526</v>
      </c>
      <c r="M905" s="616"/>
      <c r="N905" s="632"/>
      <c r="O905" s="632"/>
      <c r="P905" s="632"/>
      <c r="Q905" s="632"/>
      <c r="R905" s="632"/>
      <c r="S905" s="632"/>
      <c r="T905" s="632"/>
      <c r="U905" s="632"/>
      <c r="V905" s="632"/>
      <c r="W905" s="632"/>
    </row>
    <row r="906" spans="2:23" ht="50.25" hidden="1" customHeight="1" x14ac:dyDescent="0.25">
      <c r="B906" s="602">
        <v>606</v>
      </c>
      <c r="C906" s="738" t="s">
        <v>2809</v>
      </c>
      <c r="D906" s="713" t="s">
        <v>8539</v>
      </c>
      <c r="E906" s="629" t="s">
        <v>6623</v>
      </c>
      <c r="F906" s="628" t="s">
        <v>3529</v>
      </c>
      <c r="G906" s="631" t="s">
        <v>3400</v>
      </c>
      <c r="H906" s="630">
        <v>6.5</v>
      </c>
      <c r="I906" s="618"/>
      <c r="J906" s="630" t="s">
        <v>2820</v>
      </c>
      <c r="K906" s="736" t="s">
        <v>8952</v>
      </c>
      <c r="L906" s="630" t="s">
        <v>3532</v>
      </c>
      <c r="M906" s="616"/>
      <c r="N906" s="632"/>
      <c r="O906" s="632"/>
      <c r="P906" s="632"/>
      <c r="Q906" s="632"/>
      <c r="R906" s="632"/>
      <c r="S906" s="632"/>
      <c r="T906" s="632"/>
      <c r="U906" s="632"/>
      <c r="V906" s="632"/>
      <c r="W906" s="632"/>
    </row>
    <row r="907" spans="2:23" ht="50.25" hidden="1" customHeight="1" x14ac:dyDescent="0.25">
      <c r="B907" s="602">
        <v>607</v>
      </c>
      <c r="C907" s="738" t="s">
        <v>2759</v>
      </c>
      <c r="D907" s="713" t="s">
        <v>8797</v>
      </c>
      <c r="E907" s="629" t="s">
        <v>6624</v>
      </c>
      <c r="F907" s="628" t="s">
        <v>3535</v>
      </c>
      <c r="G907" s="631" t="s">
        <v>3400</v>
      </c>
      <c r="H907" s="630">
        <v>0.95</v>
      </c>
      <c r="I907" s="618"/>
      <c r="J907" s="630" t="s">
        <v>2855</v>
      </c>
      <c r="K907" s="736" t="s">
        <v>8952</v>
      </c>
      <c r="L907" s="630" t="s">
        <v>3538</v>
      </c>
      <c r="M907" s="616"/>
      <c r="N907" s="632"/>
      <c r="O907" s="632"/>
      <c r="P907" s="632"/>
      <c r="Q907" s="632"/>
      <c r="R907" s="632"/>
      <c r="S907" s="632"/>
      <c r="T907" s="632"/>
      <c r="U907" s="632"/>
      <c r="V907" s="632"/>
      <c r="W907" s="632"/>
    </row>
    <row r="908" spans="2:23" ht="50.25" hidden="1" customHeight="1" x14ac:dyDescent="0.25">
      <c r="B908" s="602">
        <v>608</v>
      </c>
      <c r="C908" s="738" t="s">
        <v>2809</v>
      </c>
      <c r="D908" s="713" t="s">
        <v>8798</v>
      </c>
      <c r="E908" s="629" t="s">
        <v>6625</v>
      </c>
      <c r="F908" s="628" t="s">
        <v>3541</v>
      </c>
      <c r="G908" s="631" t="s">
        <v>3400</v>
      </c>
      <c r="H908" s="630">
        <v>30.8</v>
      </c>
      <c r="I908" s="618"/>
      <c r="J908" s="630" t="s">
        <v>2847</v>
      </c>
      <c r="K908" s="736" t="s">
        <v>8952</v>
      </c>
      <c r="L908" s="630" t="s">
        <v>3544</v>
      </c>
      <c r="M908" s="616"/>
      <c r="N908" s="632"/>
      <c r="O908" s="632"/>
      <c r="P908" s="632"/>
      <c r="Q908" s="632"/>
      <c r="R908" s="632"/>
      <c r="S908" s="632"/>
      <c r="T908" s="632"/>
      <c r="U908" s="632"/>
      <c r="V908" s="632"/>
      <c r="W908" s="632"/>
    </row>
    <row r="909" spans="2:23" ht="50.25" hidden="1" customHeight="1" x14ac:dyDescent="0.25">
      <c r="B909" s="602">
        <v>609</v>
      </c>
      <c r="C909" s="738" t="s">
        <v>8347</v>
      </c>
      <c r="D909" s="713" t="s">
        <v>8799</v>
      </c>
      <c r="E909" s="629" t="s">
        <v>6626</v>
      </c>
      <c r="F909" s="628" t="s">
        <v>3547</v>
      </c>
      <c r="G909" s="631" t="s">
        <v>3400</v>
      </c>
      <c r="H909" s="630">
        <v>4.8766699999999998</v>
      </c>
      <c r="I909" s="618"/>
      <c r="J909" s="630" t="s">
        <v>2862</v>
      </c>
      <c r="K909" s="736" t="s">
        <v>8952</v>
      </c>
      <c r="L909" s="630" t="s">
        <v>3550</v>
      </c>
      <c r="M909" s="616"/>
      <c r="N909" s="632"/>
      <c r="O909" s="632"/>
      <c r="P909" s="632"/>
      <c r="Q909" s="632"/>
      <c r="R909" s="632"/>
      <c r="S909" s="632"/>
      <c r="T909" s="632"/>
      <c r="U909" s="632"/>
      <c r="V909" s="632"/>
      <c r="W909" s="632"/>
    </row>
    <row r="910" spans="2:23" ht="50.25" hidden="1" customHeight="1" x14ac:dyDescent="0.25">
      <c r="B910" s="602">
        <v>610</v>
      </c>
      <c r="C910" s="738" t="s">
        <v>2759</v>
      </c>
      <c r="D910" s="713" t="s">
        <v>2403</v>
      </c>
      <c r="E910" s="629" t="s">
        <v>6627</v>
      </c>
      <c r="F910" s="628" t="s">
        <v>3553</v>
      </c>
      <c r="G910" s="631" t="s">
        <v>3400</v>
      </c>
      <c r="H910" s="630">
        <v>11</v>
      </c>
      <c r="I910" s="618"/>
      <c r="J910" s="630" t="s">
        <v>2786</v>
      </c>
      <c r="K910" s="736" t="s">
        <v>8952</v>
      </c>
      <c r="L910" s="630" t="s">
        <v>3556</v>
      </c>
      <c r="M910" s="616"/>
      <c r="N910" s="632"/>
      <c r="O910" s="632"/>
      <c r="P910" s="632"/>
      <c r="Q910" s="632"/>
      <c r="R910" s="632"/>
      <c r="S910" s="632"/>
      <c r="T910" s="632"/>
      <c r="U910" s="632"/>
      <c r="V910" s="632"/>
      <c r="W910" s="632"/>
    </row>
    <row r="911" spans="2:23" ht="50.25" hidden="1" customHeight="1" x14ac:dyDescent="0.25">
      <c r="B911" s="602">
        <v>611</v>
      </c>
      <c r="C911" s="738" t="s">
        <v>2759</v>
      </c>
      <c r="D911" s="713" t="s">
        <v>8303</v>
      </c>
      <c r="E911" s="629" t="s">
        <v>6628</v>
      </c>
      <c r="F911" s="628" t="s">
        <v>3559</v>
      </c>
      <c r="G911" s="631" t="s">
        <v>3400</v>
      </c>
      <c r="H911" s="630">
        <v>5.0666700000000002</v>
      </c>
      <c r="I911" s="618"/>
      <c r="J911" s="630" t="s">
        <v>3565</v>
      </c>
      <c r="K911" s="736" t="s">
        <v>8952</v>
      </c>
      <c r="L911" s="630" t="s">
        <v>3562</v>
      </c>
      <c r="M911" s="616"/>
      <c r="N911" s="632"/>
      <c r="O911" s="632"/>
      <c r="P911" s="632"/>
      <c r="Q911" s="632"/>
      <c r="R911" s="632"/>
      <c r="S911" s="632"/>
      <c r="T911" s="632"/>
      <c r="U911" s="632"/>
      <c r="V911" s="632"/>
      <c r="W911" s="632"/>
    </row>
    <row r="912" spans="2:23" ht="50.25" hidden="1" customHeight="1" x14ac:dyDescent="0.25">
      <c r="B912" s="602">
        <v>612</v>
      </c>
      <c r="C912" s="738" t="s">
        <v>8364</v>
      </c>
      <c r="D912" s="713" t="s">
        <v>8800</v>
      </c>
      <c r="E912" s="629" t="s">
        <v>6629</v>
      </c>
      <c r="F912" s="628" t="s">
        <v>3566</v>
      </c>
      <c r="G912" s="631" t="s">
        <v>3400</v>
      </c>
      <c r="H912" s="630">
        <v>8</v>
      </c>
      <c r="I912" s="618"/>
      <c r="J912" s="630" t="s">
        <v>2786</v>
      </c>
      <c r="K912" s="736" t="s">
        <v>8952</v>
      </c>
      <c r="L912" s="630" t="s">
        <v>3569</v>
      </c>
      <c r="M912" s="616"/>
      <c r="N912" s="632"/>
      <c r="O912" s="632"/>
      <c r="P912" s="632"/>
      <c r="Q912" s="632"/>
      <c r="R912" s="632"/>
      <c r="S912" s="632"/>
      <c r="T912" s="632"/>
      <c r="U912" s="632"/>
      <c r="V912" s="632"/>
      <c r="W912" s="632"/>
    </row>
    <row r="913" spans="2:23" ht="50.25" hidden="1" customHeight="1" x14ac:dyDescent="0.25">
      <c r="B913" s="602">
        <v>613</v>
      </c>
      <c r="C913" s="738" t="s">
        <v>2759</v>
      </c>
      <c r="D913" s="713" t="s">
        <v>6560</v>
      </c>
      <c r="E913" s="629" t="s">
        <v>6630</v>
      </c>
      <c r="F913" s="628" t="s">
        <v>3572</v>
      </c>
      <c r="G913" s="631" t="s">
        <v>3400</v>
      </c>
      <c r="H913" s="630">
        <v>26.4</v>
      </c>
      <c r="I913" s="618"/>
      <c r="J913" s="630" t="s">
        <v>3456</v>
      </c>
      <c r="K913" s="736" t="s">
        <v>8952</v>
      </c>
      <c r="L913" s="630" t="s">
        <v>3575</v>
      </c>
      <c r="M913" s="616"/>
      <c r="N913" s="632"/>
      <c r="O913" s="632"/>
      <c r="P913" s="632"/>
      <c r="Q913" s="632"/>
      <c r="R913" s="632"/>
      <c r="S913" s="632"/>
      <c r="T913" s="632"/>
      <c r="U913" s="632"/>
      <c r="V913" s="632"/>
      <c r="W913" s="632"/>
    </row>
    <row r="914" spans="2:23" ht="50.25" hidden="1" customHeight="1" x14ac:dyDescent="0.25">
      <c r="B914" s="602">
        <v>614</v>
      </c>
      <c r="C914" s="738" t="s">
        <v>2809</v>
      </c>
      <c r="D914" s="713" t="s">
        <v>8574</v>
      </c>
      <c r="E914" s="629" t="s">
        <v>6631</v>
      </c>
      <c r="F914" s="628" t="s">
        <v>3578</v>
      </c>
      <c r="G914" s="631" t="s">
        <v>3400</v>
      </c>
      <c r="H914" s="630">
        <v>22.4</v>
      </c>
      <c r="I914" s="618"/>
      <c r="J914" s="630" t="s">
        <v>3584</v>
      </c>
      <c r="K914" s="736" t="s">
        <v>8952</v>
      </c>
      <c r="L914" s="630" t="s">
        <v>3581</v>
      </c>
      <c r="M914" s="616"/>
      <c r="N914" s="632"/>
      <c r="O914" s="632"/>
      <c r="P914" s="632"/>
      <c r="Q914" s="632"/>
      <c r="R914" s="632"/>
      <c r="S914" s="632"/>
      <c r="T914" s="632"/>
      <c r="U914" s="632"/>
      <c r="V914" s="632"/>
      <c r="W914" s="632"/>
    </row>
    <row r="915" spans="2:23" ht="50.25" hidden="1" customHeight="1" x14ac:dyDescent="0.25">
      <c r="B915" s="602">
        <v>615</v>
      </c>
      <c r="C915" s="738" t="s">
        <v>8347</v>
      </c>
      <c r="D915" s="713" t="s">
        <v>8799</v>
      </c>
      <c r="E915" s="629" t="s">
        <v>6626</v>
      </c>
      <c r="F915" s="628" t="s">
        <v>3585</v>
      </c>
      <c r="G915" s="631" t="s">
        <v>3400</v>
      </c>
      <c r="H915" s="630">
        <v>0.75</v>
      </c>
      <c r="I915" s="618"/>
      <c r="J915" s="630" t="s">
        <v>2862</v>
      </c>
      <c r="K915" s="736" t="s">
        <v>8952</v>
      </c>
      <c r="L915" s="630" t="s">
        <v>3550</v>
      </c>
      <c r="M915" s="616"/>
      <c r="N915" s="632"/>
      <c r="O915" s="632"/>
      <c r="P915" s="632"/>
      <c r="Q915" s="632"/>
      <c r="R915" s="632"/>
      <c r="S915" s="632"/>
      <c r="T915" s="632"/>
      <c r="U915" s="632"/>
      <c r="V915" s="632"/>
      <c r="W915" s="632"/>
    </row>
    <row r="916" spans="2:23" ht="50.25" hidden="1" customHeight="1" x14ac:dyDescent="0.25">
      <c r="B916" s="602">
        <v>616</v>
      </c>
      <c r="C916" s="738" t="s">
        <v>8347</v>
      </c>
      <c r="D916" s="713" t="s">
        <v>8757</v>
      </c>
      <c r="E916" s="629" t="s">
        <v>6632</v>
      </c>
      <c r="F916" s="628" t="s">
        <v>3587</v>
      </c>
      <c r="G916" s="631" t="s">
        <v>3400</v>
      </c>
      <c r="H916" s="630">
        <v>16.670000000000002</v>
      </c>
      <c r="I916" s="618"/>
      <c r="J916" s="630" t="s">
        <v>2776</v>
      </c>
      <c r="K916" s="736" t="s">
        <v>8952</v>
      </c>
      <c r="L916" s="630" t="s">
        <v>3590</v>
      </c>
      <c r="M916" s="616"/>
      <c r="N916" s="632"/>
      <c r="O916" s="632"/>
      <c r="P916" s="632"/>
      <c r="Q916" s="632"/>
      <c r="R916" s="632"/>
      <c r="S916" s="632"/>
      <c r="T916" s="632"/>
      <c r="U916" s="632"/>
      <c r="V916" s="632"/>
      <c r="W916" s="632"/>
    </row>
    <row r="917" spans="2:23" ht="50.25" hidden="1" customHeight="1" x14ac:dyDescent="0.25">
      <c r="B917" s="602">
        <v>617</v>
      </c>
      <c r="C917" s="738" t="s">
        <v>8347</v>
      </c>
      <c r="D917" s="713" t="s">
        <v>8757</v>
      </c>
      <c r="E917" s="629" t="s">
        <v>6633</v>
      </c>
      <c r="F917" s="628" t="s">
        <v>3587</v>
      </c>
      <c r="G917" s="631" t="s">
        <v>3400</v>
      </c>
      <c r="H917" s="634"/>
      <c r="I917" s="618"/>
      <c r="J917" s="630" t="s">
        <v>2776</v>
      </c>
      <c r="K917" s="736" t="s">
        <v>8952</v>
      </c>
      <c r="L917" s="630" t="s">
        <v>3594</v>
      </c>
      <c r="M917" s="616"/>
      <c r="N917" s="632"/>
      <c r="O917" s="632"/>
      <c r="P917" s="632"/>
      <c r="Q917" s="632"/>
      <c r="R917" s="632"/>
      <c r="S917" s="632"/>
      <c r="T917" s="632"/>
      <c r="U917" s="632"/>
      <c r="V917" s="632"/>
      <c r="W917" s="632"/>
    </row>
    <row r="918" spans="2:23" ht="50.25" hidden="1" customHeight="1" x14ac:dyDescent="0.25">
      <c r="B918" s="602">
        <v>618</v>
      </c>
      <c r="C918" s="738" t="s">
        <v>8433</v>
      </c>
      <c r="D918" s="713" t="s">
        <v>8457</v>
      </c>
      <c r="E918" s="629" t="s">
        <v>6634</v>
      </c>
      <c r="F918" s="628" t="s">
        <v>3597</v>
      </c>
      <c r="G918" s="631" t="s">
        <v>3400</v>
      </c>
      <c r="H918" s="630">
        <v>12</v>
      </c>
      <c r="I918" s="618"/>
      <c r="J918" s="630" t="s">
        <v>2902</v>
      </c>
      <c r="K918" s="736" t="s">
        <v>8952</v>
      </c>
      <c r="L918" s="630" t="s">
        <v>3600</v>
      </c>
      <c r="M918" s="616"/>
      <c r="N918" s="632"/>
      <c r="O918" s="632"/>
      <c r="P918" s="632"/>
      <c r="Q918" s="632"/>
      <c r="R918" s="632"/>
      <c r="S918" s="632"/>
      <c r="T918" s="632"/>
      <c r="U918" s="632"/>
      <c r="V918" s="632"/>
      <c r="W918" s="632"/>
    </row>
    <row r="919" spans="2:23" ht="50.25" hidden="1" customHeight="1" x14ac:dyDescent="0.25">
      <c r="B919" s="602">
        <v>619</v>
      </c>
      <c r="C919" s="738" t="s">
        <v>8472</v>
      </c>
      <c r="D919" s="713" t="s">
        <v>8801</v>
      </c>
      <c r="E919" s="629" t="s">
        <v>6635</v>
      </c>
      <c r="F919" s="628" t="s">
        <v>3603</v>
      </c>
      <c r="G919" s="631" t="s">
        <v>3400</v>
      </c>
      <c r="H919" s="630">
        <v>10.5</v>
      </c>
      <c r="I919" s="618"/>
      <c r="J919" s="630" t="s">
        <v>2847</v>
      </c>
      <c r="K919" s="736" t="s">
        <v>8952</v>
      </c>
      <c r="L919" s="630" t="s">
        <v>3606</v>
      </c>
      <c r="M919" s="616"/>
      <c r="N919" s="632"/>
      <c r="O919" s="632"/>
      <c r="P919" s="632"/>
      <c r="Q919" s="632"/>
      <c r="R919" s="632"/>
      <c r="S919" s="632"/>
      <c r="T919" s="632"/>
      <c r="U919" s="632"/>
      <c r="V919" s="632"/>
      <c r="W919" s="632"/>
    </row>
    <row r="920" spans="2:23" ht="50.25" hidden="1" customHeight="1" x14ac:dyDescent="0.25">
      <c r="B920" s="602">
        <v>620</v>
      </c>
      <c r="C920" s="738" t="s">
        <v>8472</v>
      </c>
      <c r="D920" s="713" t="s">
        <v>8802</v>
      </c>
      <c r="E920" s="629" t="s">
        <v>6636</v>
      </c>
      <c r="F920" s="628" t="s">
        <v>3609</v>
      </c>
      <c r="G920" s="631" t="s">
        <v>3400</v>
      </c>
      <c r="H920" s="630">
        <v>1.4566699999999999</v>
      </c>
      <c r="I920" s="618"/>
      <c r="J920" s="630" t="s">
        <v>3615</v>
      </c>
      <c r="K920" s="736" t="s">
        <v>8952</v>
      </c>
      <c r="L920" s="630" t="s">
        <v>3612</v>
      </c>
      <c r="M920" s="616"/>
      <c r="N920" s="632"/>
      <c r="O920" s="632"/>
      <c r="P920" s="632"/>
      <c r="Q920" s="632"/>
      <c r="R920" s="632"/>
      <c r="S920" s="632"/>
      <c r="T920" s="632"/>
      <c r="U920" s="632"/>
      <c r="V920" s="632"/>
      <c r="W920" s="632"/>
    </row>
    <row r="921" spans="2:23" ht="50.25" hidden="1" customHeight="1" x14ac:dyDescent="0.25">
      <c r="B921" s="602">
        <v>621</v>
      </c>
      <c r="C921" s="738" t="s">
        <v>8373</v>
      </c>
      <c r="D921" s="713" t="s">
        <v>8803</v>
      </c>
      <c r="E921" s="629" t="s">
        <v>6637</v>
      </c>
      <c r="F921" s="628" t="s">
        <v>3617</v>
      </c>
      <c r="G921" s="631" t="s">
        <v>3400</v>
      </c>
      <c r="H921" s="630">
        <v>8</v>
      </c>
      <c r="I921" s="618"/>
      <c r="J921" s="630" t="s">
        <v>2786</v>
      </c>
      <c r="K921" s="736" t="s">
        <v>8952</v>
      </c>
      <c r="L921" s="630" t="s">
        <v>3620</v>
      </c>
      <c r="M921" s="616"/>
      <c r="N921" s="632"/>
      <c r="O921" s="632"/>
      <c r="P921" s="632"/>
      <c r="Q921" s="632"/>
      <c r="R921" s="632"/>
      <c r="S921" s="632"/>
      <c r="T921" s="632"/>
      <c r="U921" s="632"/>
      <c r="V921" s="632"/>
      <c r="W921" s="632"/>
    </row>
    <row r="922" spans="2:23" ht="50.25" hidden="1" customHeight="1" x14ac:dyDescent="0.25">
      <c r="B922" s="602">
        <v>622</v>
      </c>
      <c r="C922" s="738" t="s">
        <v>8347</v>
      </c>
      <c r="D922" s="713" t="s">
        <v>8804</v>
      </c>
      <c r="E922" s="629" t="s">
        <v>6638</v>
      </c>
      <c r="F922" s="628" t="s">
        <v>3623</v>
      </c>
      <c r="G922" s="631" t="s">
        <v>3400</v>
      </c>
      <c r="H922" s="630">
        <v>1.33</v>
      </c>
      <c r="I922" s="618"/>
      <c r="J922" s="630" t="s">
        <v>2855</v>
      </c>
      <c r="K922" s="736" t="s">
        <v>8952</v>
      </c>
      <c r="L922" s="630" t="s">
        <v>3626</v>
      </c>
      <c r="M922" s="616"/>
      <c r="N922" s="632"/>
      <c r="O922" s="632"/>
      <c r="P922" s="632"/>
      <c r="Q922" s="632"/>
      <c r="R922" s="632"/>
      <c r="S922" s="632"/>
      <c r="T922" s="632"/>
      <c r="U922" s="632"/>
      <c r="V922" s="632"/>
      <c r="W922" s="632"/>
    </row>
    <row r="923" spans="2:23" ht="50.25" hidden="1" customHeight="1" x14ac:dyDescent="0.25">
      <c r="B923" s="602">
        <v>623</v>
      </c>
      <c r="C923" s="738" t="s">
        <v>8347</v>
      </c>
      <c r="D923" s="713" t="s">
        <v>8805</v>
      </c>
      <c r="E923" s="629" t="s">
        <v>6639</v>
      </c>
      <c r="F923" s="628" t="s">
        <v>3629</v>
      </c>
      <c r="G923" s="631" t="s">
        <v>3400</v>
      </c>
      <c r="H923" s="630">
        <v>2.2000000000000002</v>
      </c>
      <c r="I923" s="618"/>
      <c r="J923" s="630" t="s">
        <v>2793</v>
      </c>
      <c r="K923" s="736" t="s">
        <v>8952</v>
      </c>
      <c r="L923" s="630" t="s">
        <v>3632</v>
      </c>
      <c r="M923" s="616"/>
      <c r="N923" s="632"/>
      <c r="O923" s="632"/>
      <c r="P923" s="632"/>
      <c r="Q923" s="632"/>
      <c r="R923" s="632"/>
      <c r="S923" s="632"/>
      <c r="T923" s="632"/>
      <c r="U923" s="632"/>
      <c r="V923" s="632"/>
      <c r="W923" s="632"/>
    </row>
    <row r="924" spans="2:23" ht="50.25" hidden="1" customHeight="1" x14ac:dyDescent="0.25">
      <c r="B924" s="602">
        <v>624</v>
      </c>
      <c r="C924" s="738" t="s">
        <v>8472</v>
      </c>
      <c r="D924" s="713" t="s">
        <v>8806</v>
      </c>
      <c r="E924" s="629" t="s">
        <v>6640</v>
      </c>
      <c r="F924" s="628" t="s">
        <v>3635</v>
      </c>
      <c r="G924" s="631" t="s">
        <v>3400</v>
      </c>
      <c r="H924" s="630">
        <v>16</v>
      </c>
      <c r="I924" s="618"/>
      <c r="J924" s="630" t="s">
        <v>2786</v>
      </c>
      <c r="K924" s="736" t="s">
        <v>8952</v>
      </c>
      <c r="L924" s="630" t="s">
        <v>3638</v>
      </c>
      <c r="M924" s="616"/>
      <c r="N924" s="632"/>
      <c r="O924" s="632"/>
      <c r="P924" s="632"/>
      <c r="Q924" s="632"/>
      <c r="R924" s="632"/>
      <c r="S924" s="632"/>
      <c r="T924" s="632"/>
      <c r="U924" s="632"/>
      <c r="V924" s="632"/>
      <c r="W924" s="632"/>
    </row>
    <row r="925" spans="2:23" ht="50.25" hidden="1" customHeight="1" x14ac:dyDescent="0.25">
      <c r="B925" s="602">
        <v>625</v>
      </c>
      <c r="C925" s="738" t="s">
        <v>8472</v>
      </c>
      <c r="D925" s="713" t="s">
        <v>8807</v>
      </c>
      <c r="E925" s="629" t="s">
        <v>6641</v>
      </c>
      <c r="F925" s="628" t="s">
        <v>3641</v>
      </c>
      <c r="G925" s="631" t="s">
        <v>3400</v>
      </c>
      <c r="H925" s="630">
        <v>2.88</v>
      </c>
      <c r="I925" s="618"/>
      <c r="J925" s="630" t="s">
        <v>2913</v>
      </c>
      <c r="K925" s="736" t="s">
        <v>8952</v>
      </c>
      <c r="L925" s="630" t="s">
        <v>3644</v>
      </c>
      <c r="M925" s="616"/>
      <c r="N925" s="632"/>
      <c r="O925" s="632"/>
      <c r="P925" s="632"/>
      <c r="Q925" s="632"/>
      <c r="R925" s="632"/>
      <c r="S925" s="632"/>
      <c r="T925" s="632"/>
      <c r="U925" s="632"/>
      <c r="V925" s="632"/>
      <c r="W925" s="632"/>
    </row>
    <row r="926" spans="2:23" ht="50.25" hidden="1" customHeight="1" x14ac:dyDescent="0.25">
      <c r="B926" s="602">
        <v>626</v>
      </c>
      <c r="C926" s="738" t="s">
        <v>2759</v>
      </c>
      <c r="D926" s="713" t="s">
        <v>8304</v>
      </c>
      <c r="E926" s="629" t="s">
        <v>6642</v>
      </c>
      <c r="F926" s="628" t="s">
        <v>3647</v>
      </c>
      <c r="G926" s="631" t="s">
        <v>3400</v>
      </c>
      <c r="H926" s="630">
        <v>1.71</v>
      </c>
      <c r="I926" s="618"/>
      <c r="J926" s="630" t="s">
        <v>3653</v>
      </c>
      <c r="K926" s="736" t="s">
        <v>8952</v>
      </c>
      <c r="L926" s="630" t="s">
        <v>3650</v>
      </c>
      <c r="M926" s="616"/>
      <c r="N926" s="632"/>
      <c r="O926" s="632"/>
      <c r="P926" s="632"/>
      <c r="Q926" s="632"/>
      <c r="R926" s="632"/>
      <c r="S926" s="632"/>
      <c r="T926" s="632"/>
      <c r="U926" s="632"/>
      <c r="V926" s="632"/>
      <c r="W926" s="632"/>
    </row>
    <row r="927" spans="2:23" ht="50.25" hidden="1" customHeight="1" x14ac:dyDescent="0.25">
      <c r="B927" s="602">
        <v>627</v>
      </c>
      <c r="C927" s="738" t="s">
        <v>2759</v>
      </c>
      <c r="D927" s="713" t="s">
        <v>8826</v>
      </c>
      <c r="E927" s="629" t="s">
        <v>6643</v>
      </c>
      <c r="F927" s="628" t="s">
        <v>3654</v>
      </c>
      <c r="G927" s="631" t="s">
        <v>3400</v>
      </c>
      <c r="H927" s="630">
        <v>14.85</v>
      </c>
      <c r="I927" s="618"/>
      <c r="J927" s="630" t="s">
        <v>2847</v>
      </c>
      <c r="K927" s="736" t="s">
        <v>8952</v>
      </c>
      <c r="L927" s="630" t="s">
        <v>3657</v>
      </c>
      <c r="M927" s="616"/>
      <c r="N927" s="632"/>
      <c r="O927" s="632"/>
      <c r="P927" s="632"/>
      <c r="Q927" s="632"/>
      <c r="R927" s="632"/>
      <c r="S927" s="632"/>
      <c r="T927" s="632"/>
      <c r="U927" s="632"/>
      <c r="V927" s="632"/>
      <c r="W927" s="632"/>
    </row>
    <row r="928" spans="2:23" ht="50.25" hidden="1" customHeight="1" x14ac:dyDescent="0.25">
      <c r="B928" s="602">
        <v>628</v>
      </c>
      <c r="C928" s="738" t="s">
        <v>2759</v>
      </c>
      <c r="D928" s="713" t="s">
        <v>8808</v>
      </c>
      <c r="E928" s="629" t="s">
        <v>6644</v>
      </c>
      <c r="F928" s="628" t="s">
        <v>3660</v>
      </c>
      <c r="G928" s="631" t="s">
        <v>3400</v>
      </c>
      <c r="H928" s="630">
        <v>8</v>
      </c>
      <c r="I928" s="618"/>
      <c r="J928" s="630" t="s">
        <v>2786</v>
      </c>
      <c r="K928" s="736" t="s">
        <v>8952</v>
      </c>
      <c r="L928" s="630" t="s">
        <v>3663</v>
      </c>
      <c r="M928" s="616"/>
      <c r="N928" s="632"/>
      <c r="O928" s="632"/>
      <c r="P928" s="632"/>
      <c r="Q928" s="632"/>
      <c r="R928" s="632"/>
      <c r="S928" s="632"/>
      <c r="T928" s="632"/>
      <c r="U928" s="632"/>
      <c r="V928" s="632"/>
      <c r="W928" s="632"/>
    </row>
    <row r="929" spans="2:23" ht="50.25" hidden="1" customHeight="1" x14ac:dyDescent="0.25">
      <c r="B929" s="602">
        <v>629</v>
      </c>
      <c r="C929" s="738" t="s">
        <v>8347</v>
      </c>
      <c r="D929" s="713" t="s">
        <v>8672</v>
      </c>
      <c r="E929" s="629" t="s">
        <v>6645</v>
      </c>
      <c r="F929" s="628" t="s">
        <v>3666</v>
      </c>
      <c r="G929" s="631" t="s">
        <v>3400</v>
      </c>
      <c r="H929" s="630">
        <v>10.45</v>
      </c>
      <c r="I929" s="618"/>
      <c r="J929" s="630" t="s">
        <v>2820</v>
      </c>
      <c r="K929" s="736" t="s">
        <v>8952</v>
      </c>
      <c r="L929" s="630" t="s">
        <v>3669</v>
      </c>
      <c r="M929" s="616"/>
      <c r="N929" s="632"/>
      <c r="O929" s="632"/>
      <c r="P929" s="632"/>
      <c r="Q929" s="632"/>
      <c r="R929" s="632"/>
      <c r="S929" s="632"/>
      <c r="T929" s="632"/>
      <c r="U929" s="632"/>
      <c r="V929" s="632"/>
      <c r="W929" s="632"/>
    </row>
    <row r="930" spans="2:23" ht="50.25" hidden="1" customHeight="1" x14ac:dyDescent="0.25">
      <c r="B930" s="602">
        <v>630</v>
      </c>
      <c r="C930" s="738" t="s">
        <v>8364</v>
      </c>
      <c r="D930" s="713" t="s">
        <v>8771</v>
      </c>
      <c r="E930" s="629" t="s">
        <v>6646</v>
      </c>
      <c r="F930" s="628" t="s">
        <v>3672</v>
      </c>
      <c r="G930" s="631" t="s">
        <v>3400</v>
      </c>
      <c r="H930" s="630">
        <v>8</v>
      </c>
      <c r="I930" s="618"/>
      <c r="J930" s="630" t="s">
        <v>2786</v>
      </c>
      <c r="K930" s="736" t="s">
        <v>8952</v>
      </c>
      <c r="L930" s="630" t="s">
        <v>3675</v>
      </c>
      <c r="M930" s="616"/>
      <c r="N930" s="632"/>
      <c r="O930" s="632"/>
      <c r="P930" s="632"/>
      <c r="Q930" s="632"/>
      <c r="R930" s="632"/>
      <c r="S930" s="632"/>
      <c r="T930" s="632"/>
      <c r="U930" s="632"/>
      <c r="V930" s="632"/>
      <c r="W930" s="632"/>
    </row>
    <row r="931" spans="2:23" ht="50.25" hidden="1" customHeight="1" x14ac:dyDescent="0.25">
      <c r="B931" s="602">
        <v>631</v>
      </c>
      <c r="C931" s="738" t="s">
        <v>2759</v>
      </c>
      <c r="D931" s="713" t="s">
        <v>8809</v>
      </c>
      <c r="E931" s="629" t="s">
        <v>6647</v>
      </c>
      <c r="F931" s="628" t="s">
        <v>3678</v>
      </c>
      <c r="G931" s="631" t="s">
        <v>3400</v>
      </c>
      <c r="H931" s="630">
        <v>8</v>
      </c>
      <c r="I931" s="618"/>
      <c r="J931" s="630" t="s">
        <v>2786</v>
      </c>
      <c r="K931" s="736" t="s">
        <v>8952</v>
      </c>
      <c r="L931" s="630" t="s">
        <v>3681</v>
      </c>
      <c r="M931" s="616"/>
      <c r="N931" s="632"/>
      <c r="O931" s="632"/>
      <c r="P931" s="632"/>
      <c r="Q931" s="632"/>
      <c r="R931" s="632"/>
      <c r="S931" s="632"/>
      <c r="T931" s="632"/>
      <c r="U931" s="632"/>
      <c r="V931" s="632"/>
      <c r="W931" s="632"/>
    </row>
    <row r="932" spans="2:23" ht="50.25" hidden="1" customHeight="1" x14ac:dyDescent="0.25">
      <c r="B932" s="602">
        <v>632</v>
      </c>
      <c r="C932" s="738" t="s">
        <v>8472</v>
      </c>
      <c r="D932" s="713" t="s">
        <v>8488</v>
      </c>
      <c r="E932" s="629" t="s">
        <v>6648</v>
      </c>
      <c r="F932" s="628" t="s">
        <v>3684</v>
      </c>
      <c r="G932" s="631" t="s">
        <v>3400</v>
      </c>
      <c r="H932" s="630">
        <v>19.36</v>
      </c>
      <c r="I932" s="618"/>
      <c r="J932" s="630" t="s">
        <v>2776</v>
      </c>
      <c r="K932" s="736" t="s">
        <v>8952</v>
      </c>
      <c r="L932" s="630" t="s">
        <v>3687</v>
      </c>
      <c r="M932" s="616"/>
      <c r="N932" s="632"/>
      <c r="O932" s="632"/>
      <c r="P932" s="632"/>
      <c r="Q932" s="632"/>
      <c r="R932" s="632"/>
      <c r="S932" s="632"/>
      <c r="T932" s="632"/>
      <c r="U932" s="632"/>
      <c r="V932" s="632"/>
      <c r="W932" s="632"/>
    </row>
    <row r="933" spans="2:23" ht="50.25" hidden="1" customHeight="1" x14ac:dyDescent="0.25">
      <c r="B933" s="602">
        <v>633</v>
      </c>
      <c r="C933" s="738" t="s">
        <v>8364</v>
      </c>
      <c r="D933" s="713" t="s">
        <v>8816</v>
      </c>
      <c r="E933" s="629" t="s">
        <v>6649</v>
      </c>
      <c r="F933" s="628" t="s">
        <v>3690</v>
      </c>
      <c r="G933" s="631" t="s">
        <v>3400</v>
      </c>
      <c r="H933" s="630">
        <v>27.6</v>
      </c>
      <c r="I933" s="618"/>
      <c r="J933" s="630" t="s">
        <v>2812</v>
      </c>
      <c r="K933" s="736" t="s">
        <v>8952</v>
      </c>
      <c r="L933" s="630" t="s">
        <v>3693</v>
      </c>
      <c r="M933" s="616"/>
      <c r="N933" s="632"/>
      <c r="O933" s="632"/>
      <c r="P933" s="632"/>
      <c r="Q933" s="632"/>
      <c r="R933" s="632"/>
      <c r="S933" s="632"/>
      <c r="T933" s="632"/>
      <c r="U933" s="632"/>
      <c r="V933" s="632"/>
      <c r="W933" s="632"/>
    </row>
    <row r="934" spans="2:23" ht="50.25" hidden="1" customHeight="1" x14ac:dyDescent="0.25">
      <c r="B934" s="602">
        <v>634</v>
      </c>
      <c r="C934" s="738" t="s">
        <v>8364</v>
      </c>
      <c r="D934" s="713" t="s">
        <v>8812</v>
      </c>
      <c r="E934" s="629" t="s">
        <v>6650</v>
      </c>
      <c r="F934" s="628" t="s">
        <v>3696</v>
      </c>
      <c r="G934" s="631" t="s">
        <v>3400</v>
      </c>
      <c r="H934" s="630">
        <v>33</v>
      </c>
      <c r="I934" s="618"/>
      <c r="J934" s="630" t="s">
        <v>3364</v>
      </c>
      <c r="K934" s="736" t="s">
        <v>8952</v>
      </c>
      <c r="L934" s="630" t="s">
        <v>3699</v>
      </c>
      <c r="M934" s="616"/>
      <c r="N934" s="632"/>
      <c r="O934" s="632"/>
      <c r="P934" s="632"/>
      <c r="Q934" s="632"/>
      <c r="R934" s="632"/>
      <c r="S934" s="632"/>
      <c r="T934" s="632"/>
      <c r="U934" s="632"/>
      <c r="V934" s="632"/>
      <c r="W934" s="632"/>
    </row>
    <row r="935" spans="2:23" ht="50.25" hidden="1" customHeight="1" x14ac:dyDescent="0.25">
      <c r="B935" s="602">
        <v>635</v>
      </c>
      <c r="C935" s="738" t="s">
        <v>2759</v>
      </c>
      <c r="D935" s="713" t="s">
        <v>8817</v>
      </c>
      <c r="E935" s="629" t="s">
        <v>6651</v>
      </c>
      <c r="F935" s="628" t="s">
        <v>3702</v>
      </c>
      <c r="G935" s="631" t="s">
        <v>3400</v>
      </c>
      <c r="H935" s="630">
        <v>1.1000000000000001</v>
      </c>
      <c r="I935" s="618"/>
      <c r="J935" s="630" t="s">
        <v>2793</v>
      </c>
      <c r="K935" s="736" t="s">
        <v>8952</v>
      </c>
      <c r="L935" s="630" t="s">
        <v>3705</v>
      </c>
      <c r="M935" s="616"/>
      <c r="N935" s="632"/>
      <c r="O935" s="632"/>
      <c r="P935" s="632"/>
      <c r="Q935" s="632"/>
      <c r="R935" s="632"/>
      <c r="S935" s="632"/>
      <c r="T935" s="632"/>
      <c r="U935" s="632"/>
      <c r="V935" s="632"/>
      <c r="W935" s="632"/>
    </row>
    <row r="936" spans="2:23" ht="50.25" hidden="1" customHeight="1" x14ac:dyDescent="0.25">
      <c r="B936" s="602">
        <v>636</v>
      </c>
      <c r="C936" s="738" t="s">
        <v>2759</v>
      </c>
      <c r="D936" s="713" t="s">
        <v>8808</v>
      </c>
      <c r="E936" s="629" t="s">
        <v>6652</v>
      </c>
      <c r="F936" s="628" t="s">
        <v>3708</v>
      </c>
      <c r="G936" s="631" t="s">
        <v>3400</v>
      </c>
      <c r="H936" s="630">
        <v>29.7</v>
      </c>
      <c r="I936" s="618"/>
      <c r="J936" s="630" t="s">
        <v>3714</v>
      </c>
      <c r="K936" s="736" t="s">
        <v>8952</v>
      </c>
      <c r="L936" s="630" t="s">
        <v>3711</v>
      </c>
      <c r="M936" s="616"/>
      <c r="N936" s="632"/>
      <c r="O936" s="632"/>
      <c r="P936" s="632"/>
      <c r="Q936" s="632"/>
      <c r="R936" s="632"/>
      <c r="S936" s="632"/>
      <c r="T936" s="632"/>
      <c r="U936" s="632"/>
      <c r="V936" s="632"/>
      <c r="W936" s="632"/>
    </row>
    <row r="937" spans="2:23" ht="50.25" hidden="1" customHeight="1" x14ac:dyDescent="0.25">
      <c r="B937" s="602">
        <v>637</v>
      </c>
      <c r="C937" s="738" t="s">
        <v>8472</v>
      </c>
      <c r="D937" s="713" t="s">
        <v>8489</v>
      </c>
      <c r="E937" s="629" t="s">
        <v>6653</v>
      </c>
      <c r="F937" s="628" t="s">
        <v>3715</v>
      </c>
      <c r="G937" s="631" t="s">
        <v>3400</v>
      </c>
      <c r="H937" s="630">
        <v>1.1000000000000001</v>
      </c>
      <c r="I937" s="618"/>
      <c r="J937" s="630" t="s">
        <v>2855</v>
      </c>
      <c r="K937" s="736" t="s">
        <v>8952</v>
      </c>
      <c r="L937" s="630" t="s">
        <v>3718</v>
      </c>
      <c r="M937" s="616"/>
      <c r="N937" s="632"/>
      <c r="O937" s="632"/>
      <c r="P937" s="632"/>
      <c r="Q937" s="632"/>
      <c r="R937" s="632"/>
      <c r="S937" s="632"/>
      <c r="T937" s="632"/>
      <c r="U937" s="632"/>
      <c r="V937" s="632"/>
      <c r="W937" s="632"/>
    </row>
    <row r="938" spans="2:23" ht="50.25" hidden="1" customHeight="1" x14ac:dyDescent="0.25">
      <c r="B938" s="602">
        <v>638</v>
      </c>
      <c r="C938" s="738" t="s">
        <v>2809</v>
      </c>
      <c r="D938" s="713" t="s">
        <v>8583</v>
      </c>
      <c r="E938" s="629" t="s">
        <v>6654</v>
      </c>
      <c r="F938" s="628" t="s">
        <v>3721</v>
      </c>
      <c r="G938" s="631" t="s">
        <v>3400</v>
      </c>
      <c r="H938" s="630">
        <v>13.5</v>
      </c>
      <c r="I938" s="618"/>
      <c r="J938" s="630" t="s">
        <v>3727</v>
      </c>
      <c r="K938" s="736" t="s">
        <v>8952</v>
      </c>
      <c r="L938" s="630" t="s">
        <v>3724</v>
      </c>
      <c r="M938" s="616"/>
      <c r="N938" s="632"/>
      <c r="O938" s="632"/>
      <c r="P938" s="632"/>
      <c r="Q938" s="632"/>
      <c r="R938" s="632"/>
      <c r="S938" s="632"/>
      <c r="T938" s="632"/>
      <c r="U938" s="632"/>
      <c r="V938" s="632"/>
      <c r="W938" s="632"/>
    </row>
    <row r="939" spans="2:23" ht="50.25" hidden="1" customHeight="1" x14ac:dyDescent="0.25">
      <c r="B939" s="602">
        <v>639</v>
      </c>
      <c r="C939" s="738" t="s">
        <v>8347</v>
      </c>
      <c r="D939" s="713" t="s">
        <v>8349</v>
      </c>
      <c r="E939" s="629" t="s">
        <v>6655</v>
      </c>
      <c r="F939" s="628" t="s">
        <v>3728</v>
      </c>
      <c r="G939" s="631" t="s">
        <v>3400</v>
      </c>
      <c r="H939" s="630">
        <v>2.2799999999999998</v>
      </c>
      <c r="I939" s="618"/>
      <c r="J939" s="630" t="s">
        <v>3734</v>
      </c>
      <c r="K939" s="736" t="s">
        <v>8952</v>
      </c>
      <c r="L939" s="630" t="s">
        <v>3731</v>
      </c>
      <c r="M939" s="616"/>
      <c r="N939" s="632"/>
      <c r="O939" s="632"/>
      <c r="P939" s="632"/>
      <c r="Q939" s="632"/>
      <c r="R939" s="632"/>
      <c r="S939" s="632"/>
      <c r="T939" s="632"/>
      <c r="U939" s="632"/>
      <c r="V939" s="632"/>
      <c r="W939" s="632"/>
    </row>
    <row r="940" spans="2:23" ht="50.25" hidden="1" customHeight="1" x14ac:dyDescent="0.25">
      <c r="B940" s="602">
        <v>640</v>
      </c>
      <c r="C940" s="738" t="s">
        <v>2759</v>
      </c>
      <c r="D940" s="713" t="s">
        <v>8818</v>
      </c>
      <c r="E940" s="629" t="s">
        <v>6656</v>
      </c>
      <c r="F940" s="628" t="s">
        <v>3735</v>
      </c>
      <c r="G940" s="631" t="s">
        <v>3400</v>
      </c>
      <c r="H940" s="630">
        <v>1.6466700000000001</v>
      </c>
      <c r="I940" s="618"/>
      <c r="J940" s="630" t="s">
        <v>2786</v>
      </c>
      <c r="K940" s="736" t="s">
        <v>8952</v>
      </c>
      <c r="L940" s="630" t="s">
        <v>3738</v>
      </c>
      <c r="M940" s="616"/>
      <c r="N940" s="632"/>
      <c r="O940" s="632"/>
      <c r="P940" s="632"/>
      <c r="Q940" s="632"/>
      <c r="R940" s="632"/>
      <c r="S940" s="632"/>
      <c r="T940" s="632"/>
      <c r="U940" s="632"/>
      <c r="V940" s="632"/>
      <c r="W940" s="632"/>
    </row>
    <row r="941" spans="2:23" ht="50.25" hidden="1" customHeight="1" x14ac:dyDescent="0.25">
      <c r="B941" s="602">
        <v>641</v>
      </c>
      <c r="C941" s="738" t="s">
        <v>2809</v>
      </c>
      <c r="D941" s="713" t="s">
        <v>8580</v>
      </c>
      <c r="E941" s="629" t="s">
        <v>6657</v>
      </c>
      <c r="F941" s="628" t="s">
        <v>3741</v>
      </c>
      <c r="G941" s="631" t="s">
        <v>3400</v>
      </c>
      <c r="H941" s="630">
        <v>14</v>
      </c>
      <c r="I941" s="618"/>
      <c r="J941" s="630" t="s">
        <v>3747</v>
      </c>
      <c r="K941" s="736" t="s">
        <v>8952</v>
      </c>
      <c r="L941" s="630" t="s">
        <v>3744</v>
      </c>
      <c r="M941" s="616"/>
      <c r="N941" s="632"/>
      <c r="O941" s="632"/>
      <c r="P941" s="632"/>
      <c r="Q941" s="632"/>
      <c r="R941" s="632"/>
      <c r="S941" s="632"/>
      <c r="T941" s="632"/>
      <c r="U941" s="632"/>
      <c r="V941" s="632"/>
      <c r="W941" s="632"/>
    </row>
    <row r="942" spans="2:23" ht="50.25" hidden="1" customHeight="1" x14ac:dyDescent="0.25">
      <c r="B942" s="602">
        <v>642</v>
      </c>
      <c r="C942" s="738" t="s">
        <v>8364</v>
      </c>
      <c r="D942" s="713" t="s">
        <v>8819</v>
      </c>
      <c r="E942" s="629" t="s">
        <v>6658</v>
      </c>
      <c r="F942" s="628" t="s">
        <v>3748</v>
      </c>
      <c r="G942" s="631" t="s">
        <v>3400</v>
      </c>
      <c r="H942" s="630">
        <v>10.8</v>
      </c>
      <c r="I942" s="618"/>
      <c r="J942" s="630" t="s">
        <v>2913</v>
      </c>
      <c r="K942" s="736" t="s">
        <v>8952</v>
      </c>
      <c r="L942" s="630" t="s">
        <v>3751</v>
      </c>
      <c r="M942" s="616"/>
      <c r="N942" s="632"/>
      <c r="O942" s="632"/>
      <c r="P942" s="632"/>
      <c r="Q942" s="632"/>
      <c r="R942" s="632"/>
      <c r="S942" s="632"/>
      <c r="T942" s="632"/>
      <c r="U942" s="632"/>
      <c r="V942" s="632"/>
      <c r="W942" s="632"/>
    </row>
    <row r="943" spans="2:23" ht="50.25" hidden="1" customHeight="1" x14ac:dyDescent="0.25">
      <c r="B943" s="602">
        <v>643</v>
      </c>
      <c r="C943" s="738" t="s">
        <v>8364</v>
      </c>
      <c r="D943" s="713" t="s">
        <v>8819</v>
      </c>
      <c r="E943" s="629" t="s">
        <v>6659</v>
      </c>
      <c r="F943" s="628" t="s">
        <v>3748</v>
      </c>
      <c r="G943" s="631" t="s">
        <v>3400</v>
      </c>
      <c r="H943" s="634"/>
      <c r="I943" s="618"/>
      <c r="J943" s="630" t="s">
        <v>2762</v>
      </c>
      <c r="K943" s="736" t="s">
        <v>8952</v>
      </c>
      <c r="L943" s="630" t="s">
        <v>3754</v>
      </c>
      <c r="M943" s="616"/>
      <c r="N943" s="632"/>
      <c r="O943" s="632"/>
      <c r="P943" s="632"/>
      <c r="Q943" s="632"/>
      <c r="R943" s="632"/>
      <c r="S943" s="632"/>
      <c r="T943" s="632"/>
      <c r="U943" s="632"/>
      <c r="V943" s="632"/>
      <c r="W943" s="632"/>
    </row>
    <row r="944" spans="2:23" ht="50.25" hidden="1" customHeight="1" x14ac:dyDescent="0.25">
      <c r="B944" s="602">
        <v>644</v>
      </c>
      <c r="C944" s="738" t="s">
        <v>8373</v>
      </c>
      <c r="D944" s="713" t="s">
        <v>8754</v>
      </c>
      <c r="E944" s="629" t="s">
        <v>6660</v>
      </c>
      <c r="F944" s="628" t="s">
        <v>3757</v>
      </c>
      <c r="G944" s="631" t="s">
        <v>3400</v>
      </c>
      <c r="H944" s="630">
        <v>24</v>
      </c>
      <c r="I944" s="618"/>
      <c r="J944" s="630" t="s">
        <v>2786</v>
      </c>
      <c r="K944" s="736" t="s">
        <v>8952</v>
      </c>
      <c r="L944" s="630" t="s">
        <v>3760</v>
      </c>
      <c r="M944" s="616"/>
      <c r="N944" s="632"/>
      <c r="O944" s="632"/>
      <c r="P944" s="632"/>
      <c r="Q944" s="632"/>
      <c r="R944" s="632"/>
      <c r="S944" s="632"/>
      <c r="T944" s="632"/>
      <c r="U944" s="632"/>
      <c r="V944" s="632"/>
      <c r="W944" s="632"/>
    </row>
    <row r="945" spans="2:23" ht="50.25" hidden="1" customHeight="1" x14ac:dyDescent="0.25">
      <c r="B945" s="602">
        <v>645</v>
      </c>
      <c r="C945" s="738" t="s">
        <v>2759</v>
      </c>
      <c r="D945" s="713" t="s">
        <v>8820</v>
      </c>
      <c r="E945" s="629" t="s">
        <v>6661</v>
      </c>
      <c r="F945" s="628" t="s">
        <v>3763</v>
      </c>
      <c r="G945" s="631" t="s">
        <v>3400</v>
      </c>
      <c r="H945" s="630">
        <v>14.3</v>
      </c>
      <c r="I945" s="618"/>
      <c r="J945" s="630" t="s">
        <v>3769</v>
      </c>
      <c r="K945" s="736" t="s">
        <v>8952</v>
      </c>
      <c r="L945" s="630" t="s">
        <v>3766</v>
      </c>
      <c r="M945" s="616"/>
      <c r="N945" s="632"/>
      <c r="O945" s="632"/>
      <c r="P945" s="632"/>
      <c r="Q945" s="632"/>
      <c r="R945" s="632"/>
      <c r="S945" s="632"/>
      <c r="T945" s="632"/>
      <c r="U945" s="632"/>
      <c r="V945" s="632"/>
      <c r="W945" s="632"/>
    </row>
    <row r="946" spans="2:23" ht="50.25" hidden="1" customHeight="1" x14ac:dyDescent="0.25">
      <c r="B946" s="602">
        <v>646</v>
      </c>
      <c r="C946" s="738" t="s">
        <v>2809</v>
      </c>
      <c r="D946" s="713" t="s">
        <v>8575</v>
      </c>
      <c r="E946" s="629" t="s">
        <v>6662</v>
      </c>
      <c r="F946" s="628" t="s">
        <v>3770</v>
      </c>
      <c r="G946" s="631" t="s">
        <v>3400</v>
      </c>
      <c r="H946" s="630">
        <v>1.52</v>
      </c>
      <c r="I946" s="618"/>
      <c r="J946" s="630" t="s">
        <v>3776</v>
      </c>
      <c r="K946" s="736" t="s">
        <v>8952</v>
      </c>
      <c r="L946" s="630" t="s">
        <v>3773</v>
      </c>
      <c r="M946" s="616"/>
      <c r="N946" s="632"/>
      <c r="O946" s="632"/>
      <c r="P946" s="632"/>
      <c r="Q946" s="632"/>
      <c r="R946" s="632"/>
      <c r="S946" s="632"/>
      <c r="T946" s="632"/>
      <c r="U946" s="632"/>
      <c r="V946" s="632"/>
      <c r="W946" s="632"/>
    </row>
    <row r="947" spans="2:23" ht="50.25" hidden="1" customHeight="1" x14ac:dyDescent="0.25">
      <c r="B947" s="602">
        <v>647</v>
      </c>
      <c r="C947" s="738" t="s">
        <v>8347</v>
      </c>
      <c r="D947" s="713" t="s">
        <v>8821</v>
      </c>
      <c r="E947" s="629" t="s">
        <v>6663</v>
      </c>
      <c r="F947" s="628" t="s">
        <v>3777</v>
      </c>
      <c r="G947" s="631" t="s">
        <v>3400</v>
      </c>
      <c r="H947" s="630">
        <v>8</v>
      </c>
      <c r="I947" s="618"/>
      <c r="J947" s="630" t="s">
        <v>2771</v>
      </c>
      <c r="K947" s="736" t="s">
        <v>8952</v>
      </c>
      <c r="L947" s="630" t="s">
        <v>3780</v>
      </c>
      <c r="M947" s="616"/>
      <c r="N947" s="632"/>
      <c r="O947" s="632"/>
      <c r="P947" s="632"/>
      <c r="Q947" s="632"/>
      <c r="R947" s="632"/>
      <c r="S947" s="632"/>
      <c r="T947" s="632"/>
      <c r="U947" s="632"/>
      <c r="V947" s="632"/>
      <c r="W947" s="632"/>
    </row>
    <row r="948" spans="2:23" ht="50.25" hidden="1" customHeight="1" x14ac:dyDescent="0.25">
      <c r="B948" s="602">
        <v>648</v>
      </c>
      <c r="C948" s="738" t="s">
        <v>8373</v>
      </c>
      <c r="D948" s="741" t="s">
        <v>8608</v>
      </c>
      <c r="E948" s="629" t="s">
        <v>6664</v>
      </c>
      <c r="F948" s="628" t="s">
        <v>3783</v>
      </c>
      <c r="G948" s="631" t="s">
        <v>3400</v>
      </c>
      <c r="H948" s="630">
        <v>1.77</v>
      </c>
      <c r="I948" s="618"/>
      <c r="J948" s="630" t="s">
        <v>3789</v>
      </c>
      <c r="K948" s="736" t="s">
        <v>8952</v>
      </c>
      <c r="L948" s="630" t="s">
        <v>3786</v>
      </c>
      <c r="M948" s="616"/>
      <c r="N948" s="632"/>
      <c r="O948" s="632"/>
      <c r="P948" s="632"/>
      <c r="Q948" s="632"/>
      <c r="R948" s="632"/>
      <c r="S948" s="632"/>
      <c r="T948" s="632"/>
      <c r="U948" s="632"/>
      <c r="V948" s="632"/>
      <c r="W948" s="632"/>
    </row>
    <row r="949" spans="2:23" ht="50.25" hidden="1" customHeight="1" x14ac:dyDescent="0.25">
      <c r="B949" s="602">
        <v>649</v>
      </c>
      <c r="C949" s="738" t="s">
        <v>8472</v>
      </c>
      <c r="D949" s="713" t="s">
        <v>8489</v>
      </c>
      <c r="E949" s="629" t="s">
        <v>6665</v>
      </c>
      <c r="F949" s="628" t="s">
        <v>3790</v>
      </c>
      <c r="G949" s="631" t="s">
        <v>3400</v>
      </c>
      <c r="H949" s="630">
        <v>8</v>
      </c>
      <c r="I949" s="618"/>
      <c r="J949" s="630" t="s">
        <v>2786</v>
      </c>
      <c r="K949" s="736" t="s">
        <v>8952</v>
      </c>
      <c r="L949" s="630" t="s">
        <v>3793</v>
      </c>
      <c r="M949" s="616"/>
      <c r="N949" s="632"/>
      <c r="O949" s="632"/>
      <c r="P949" s="632"/>
      <c r="Q949" s="632"/>
      <c r="R949" s="632"/>
      <c r="S949" s="632"/>
      <c r="T949" s="632"/>
      <c r="U949" s="632"/>
      <c r="V949" s="632"/>
      <c r="W949" s="632"/>
    </row>
    <row r="950" spans="2:23" ht="50.25" hidden="1" customHeight="1" x14ac:dyDescent="0.25">
      <c r="B950" s="602">
        <v>650</v>
      </c>
      <c r="C950" s="738" t="s">
        <v>2759</v>
      </c>
      <c r="D950" s="713" t="s">
        <v>8822</v>
      </c>
      <c r="E950" s="629" t="s">
        <v>6666</v>
      </c>
      <c r="F950" s="628" t="s">
        <v>3796</v>
      </c>
      <c r="G950" s="631" t="s">
        <v>3400</v>
      </c>
      <c r="H950" s="630">
        <v>9.9</v>
      </c>
      <c r="I950" s="618"/>
      <c r="J950" s="630" t="s">
        <v>2812</v>
      </c>
      <c r="K950" s="736" t="s">
        <v>8952</v>
      </c>
      <c r="L950" s="630" t="s">
        <v>3799</v>
      </c>
      <c r="M950" s="616"/>
      <c r="N950" s="632"/>
      <c r="O950" s="632"/>
      <c r="P950" s="632"/>
      <c r="Q950" s="632"/>
      <c r="R950" s="632"/>
      <c r="S950" s="632"/>
      <c r="T950" s="632"/>
      <c r="U950" s="632"/>
      <c r="V950" s="632"/>
      <c r="W950" s="632"/>
    </row>
    <row r="951" spans="2:23" ht="50.25" hidden="1" customHeight="1" x14ac:dyDescent="0.25">
      <c r="B951" s="602">
        <v>651</v>
      </c>
      <c r="C951" s="738" t="s">
        <v>8373</v>
      </c>
      <c r="D951" s="713" t="s">
        <v>8754</v>
      </c>
      <c r="E951" s="629" t="s">
        <v>6667</v>
      </c>
      <c r="F951" s="628" t="s">
        <v>3802</v>
      </c>
      <c r="G951" s="631" t="s">
        <v>3400</v>
      </c>
      <c r="H951" s="630">
        <v>8</v>
      </c>
      <c r="I951" s="618"/>
      <c r="J951" s="630" t="s">
        <v>2786</v>
      </c>
      <c r="K951" s="736" t="s">
        <v>8952</v>
      </c>
      <c r="L951" s="630" t="s">
        <v>3805</v>
      </c>
      <c r="M951" s="616"/>
      <c r="N951" s="632"/>
      <c r="O951" s="632"/>
      <c r="P951" s="632"/>
      <c r="Q951" s="632"/>
      <c r="R951" s="632"/>
      <c r="S951" s="632"/>
      <c r="T951" s="632"/>
      <c r="U951" s="632"/>
      <c r="V951" s="632"/>
      <c r="W951" s="632"/>
    </row>
    <row r="952" spans="2:23" ht="50.25" hidden="1" customHeight="1" x14ac:dyDescent="0.25">
      <c r="B952" s="602">
        <v>652</v>
      </c>
      <c r="C952" s="738" t="s">
        <v>8373</v>
      </c>
      <c r="D952" s="713" t="s">
        <v>8755</v>
      </c>
      <c r="E952" s="629" t="s">
        <v>6668</v>
      </c>
      <c r="F952" s="628" t="s">
        <v>3808</v>
      </c>
      <c r="G952" s="631" t="s">
        <v>3400</v>
      </c>
      <c r="H952" s="630">
        <v>16</v>
      </c>
      <c r="I952" s="618"/>
      <c r="J952" s="630" t="s">
        <v>2786</v>
      </c>
      <c r="K952" s="736" t="s">
        <v>8952</v>
      </c>
      <c r="L952" s="630" t="s">
        <v>3811</v>
      </c>
      <c r="M952" s="616"/>
      <c r="N952" s="632"/>
      <c r="O952" s="632"/>
      <c r="P952" s="632"/>
      <c r="Q952" s="632"/>
      <c r="R952" s="632"/>
      <c r="S952" s="632"/>
      <c r="T952" s="632"/>
      <c r="U952" s="632"/>
      <c r="V952" s="632"/>
      <c r="W952" s="632"/>
    </row>
    <row r="953" spans="2:23" ht="50.25" hidden="1" customHeight="1" x14ac:dyDescent="0.25">
      <c r="B953" s="602">
        <v>653</v>
      </c>
      <c r="C953" s="738" t="s">
        <v>8373</v>
      </c>
      <c r="D953" s="713" t="s">
        <v>8754</v>
      </c>
      <c r="E953" s="629" t="s">
        <v>6669</v>
      </c>
      <c r="F953" s="628" t="s">
        <v>3814</v>
      </c>
      <c r="G953" s="631" t="s">
        <v>3400</v>
      </c>
      <c r="H953" s="630">
        <v>16</v>
      </c>
      <c r="I953" s="618"/>
      <c r="J953" s="630" t="s">
        <v>2786</v>
      </c>
      <c r="K953" s="736" t="s">
        <v>8952</v>
      </c>
      <c r="L953" s="630" t="s">
        <v>3817</v>
      </c>
      <c r="M953" s="616"/>
      <c r="N953" s="632"/>
      <c r="O953" s="632"/>
      <c r="P953" s="632"/>
      <c r="Q953" s="632"/>
      <c r="R953" s="632"/>
      <c r="S953" s="632"/>
      <c r="T953" s="632"/>
      <c r="U953" s="632"/>
      <c r="V953" s="632"/>
      <c r="W953" s="632"/>
    </row>
    <row r="954" spans="2:23" ht="50.25" hidden="1" customHeight="1" x14ac:dyDescent="0.25">
      <c r="B954" s="602">
        <v>654</v>
      </c>
      <c r="C954" s="738" t="s">
        <v>8373</v>
      </c>
      <c r="D954" s="713" t="s">
        <v>8754</v>
      </c>
      <c r="E954" s="629" t="s">
        <v>6670</v>
      </c>
      <c r="F954" s="628" t="s">
        <v>3820</v>
      </c>
      <c r="G954" s="631" t="s">
        <v>3400</v>
      </c>
      <c r="H954" s="630">
        <v>8</v>
      </c>
      <c r="I954" s="618"/>
      <c r="J954" s="630" t="s">
        <v>2786</v>
      </c>
      <c r="K954" s="736" t="s">
        <v>8952</v>
      </c>
      <c r="L954" s="630" t="s">
        <v>3823</v>
      </c>
      <c r="M954" s="616"/>
      <c r="N954" s="632"/>
      <c r="O954" s="632"/>
      <c r="P954" s="632"/>
      <c r="Q954" s="632"/>
      <c r="R954" s="632"/>
      <c r="S954" s="632"/>
      <c r="T954" s="632"/>
      <c r="U954" s="632"/>
      <c r="V954" s="632"/>
      <c r="W954" s="632"/>
    </row>
    <row r="955" spans="2:23" ht="50.25" hidden="1" customHeight="1" x14ac:dyDescent="0.25">
      <c r="B955" s="602">
        <v>655</v>
      </c>
      <c r="C955" s="738" t="s">
        <v>8373</v>
      </c>
      <c r="D955" s="713" t="s">
        <v>8754</v>
      </c>
      <c r="E955" s="629" t="s">
        <v>6671</v>
      </c>
      <c r="F955" s="628" t="s">
        <v>3825</v>
      </c>
      <c r="G955" s="631" t="s">
        <v>3400</v>
      </c>
      <c r="H955" s="630">
        <v>4</v>
      </c>
      <c r="I955" s="618"/>
      <c r="J955" s="630" t="s">
        <v>2786</v>
      </c>
      <c r="K955" s="736" t="s">
        <v>8952</v>
      </c>
      <c r="L955" s="630" t="s">
        <v>3828</v>
      </c>
      <c r="M955" s="616"/>
      <c r="N955" s="632"/>
      <c r="O955" s="632"/>
      <c r="P955" s="632"/>
      <c r="Q955" s="632"/>
      <c r="R955" s="632"/>
      <c r="S955" s="632"/>
      <c r="T955" s="632"/>
      <c r="U955" s="632"/>
      <c r="V955" s="632"/>
      <c r="W955" s="632"/>
    </row>
    <row r="956" spans="2:23" ht="50.25" hidden="1" customHeight="1" x14ac:dyDescent="0.25">
      <c r="B956" s="602">
        <v>656</v>
      </c>
      <c r="C956" s="738" t="s">
        <v>8347</v>
      </c>
      <c r="D956" s="713" t="s">
        <v>8823</v>
      </c>
      <c r="E956" s="629" t="s">
        <v>6672</v>
      </c>
      <c r="F956" s="628" t="s">
        <v>3831</v>
      </c>
      <c r="G956" s="631" t="s">
        <v>3400</v>
      </c>
      <c r="H956" s="630">
        <v>8</v>
      </c>
      <c r="I956" s="618"/>
      <c r="J956" s="630" t="s">
        <v>2786</v>
      </c>
      <c r="K956" s="736" t="s">
        <v>8952</v>
      </c>
      <c r="L956" s="630" t="s">
        <v>3834</v>
      </c>
      <c r="M956" s="616"/>
      <c r="N956" s="632"/>
      <c r="O956" s="632"/>
      <c r="P956" s="632"/>
      <c r="Q956" s="632"/>
      <c r="R956" s="632"/>
      <c r="S956" s="632"/>
      <c r="T956" s="632"/>
      <c r="U956" s="632"/>
      <c r="V956" s="632"/>
      <c r="W956" s="632"/>
    </row>
    <row r="957" spans="2:23" ht="50.25" hidden="1" customHeight="1" x14ac:dyDescent="0.25">
      <c r="B957" s="602">
        <v>657</v>
      </c>
      <c r="C957" s="738" t="s">
        <v>8433</v>
      </c>
      <c r="D957" s="713" t="s">
        <v>8453</v>
      </c>
      <c r="E957" s="629" t="s">
        <v>6673</v>
      </c>
      <c r="F957" s="628" t="s">
        <v>3831</v>
      </c>
      <c r="G957" s="631" t="s">
        <v>3400</v>
      </c>
      <c r="H957" s="630">
        <v>24</v>
      </c>
      <c r="I957" s="618"/>
      <c r="J957" s="630" t="s">
        <v>2786</v>
      </c>
      <c r="K957" s="736" t="s">
        <v>8952</v>
      </c>
      <c r="L957" s="630" t="s">
        <v>3839</v>
      </c>
      <c r="M957" s="616"/>
      <c r="N957" s="632"/>
      <c r="O957" s="632"/>
      <c r="P957" s="632"/>
      <c r="Q957" s="632"/>
      <c r="R957" s="632"/>
      <c r="S957" s="632"/>
      <c r="T957" s="632"/>
      <c r="U957" s="632"/>
      <c r="V957" s="632"/>
      <c r="W957" s="632"/>
    </row>
    <row r="958" spans="2:23" ht="50.25" hidden="1" customHeight="1" x14ac:dyDescent="0.25">
      <c r="B958" s="602">
        <v>658</v>
      </c>
      <c r="C958" s="738" t="s">
        <v>8433</v>
      </c>
      <c r="D958" s="713" t="s">
        <v>8454</v>
      </c>
      <c r="E958" s="629" t="s">
        <v>6674</v>
      </c>
      <c r="F958" s="628" t="s">
        <v>3831</v>
      </c>
      <c r="G958" s="631" t="s">
        <v>3400</v>
      </c>
      <c r="H958" s="634"/>
      <c r="I958" s="618"/>
      <c r="J958" s="630" t="s">
        <v>2786</v>
      </c>
      <c r="K958" s="736" t="s">
        <v>8952</v>
      </c>
      <c r="L958" s="630" t="s">
        <v>3843</v>
      </c>
      <c r="M958" s="616"/>
      <c r="N958" s="632"/>
      <c r="O958" s="632"/>
      <c r="P958" s="632"/>
      <c r="Q958" s="632"/>
      <c r="R958" s="632"/>
      <c r="S958" s="632"/>
      <c r="T958" s="632"/>
      <c r="U958" s="632"/>
      <c r="V958" s="632"/>
      <c r="W958" s="632"/>
    </row>
    <row r="959" spans="2:23" ht="50.25" hidden="1" customHeight="1" x14ac:dyDescent="0.25">
      <c r="B959" s="602">
        <v>659</v>
      </c>
      <c r="C959" s="738" t="s">
        <v>8373</v>
      </c>
      <c r="D959" s="713" t="s">
        <v>8755</v>
      </c>
      <c r="E959" s="629" t="s">
        <v>6675</v>
      </c>
      <c r="F959" s="628" t="s">
        <v>3846</v>
      </c>
      <c r="G959" s="631" t="s">
        <v>3400</v>
      </c>
      <c r="H959" s="630">
        <v>6.21</v>
      </c>
      <c r="I959" s="618"/>
      <c r="J959" s="630" t="s">
        <v>2812</v>
      </c>
      <c r="K959" s="736" t="s">
        <v>8952</v>
      </c>
      <c r="L959" s="630" t="s">
        <v>3849</v>
      </c>
      <c r="M959" s="616"/>
      <c r="N959" s="632"/>
      <c r="O959" s="632"/>
      <c r="P959" s="632"/>
      <c r="Q959" s="632"/>
      <c r="R959" s="632"/>
      <c r="S959" s="632"/>
      <c r="T959" s="632"/>
      <c r="U959" s="632"/>
      <c r="V959" s="632"/>
      <c r="W959" s="632"/>
    </row>
    <row r="960" spans="2:23" ht="50.25" hidden="1" customHeight="1" x14ac:dyDescent="0.25">
      <c r="B960" s="602">
        <v>660</v>
      </c>
      <c r="C960" s="738" t="s">
        <v>8373</v>
      </c>
      <c r="D960" s="713" t="s">
        <v>8824</v>
      </c>
      <c r="E960" s="629" t="s">
        <v>6676</v>
      </c>
      <c r="F960" s="628" t="s">
        <v>3852</v>
      </c>
      <c r="G960" s="631" t="s">
        <v>3400</v>
      </c>
      <c r="H960" s="630">
        <v>9.68</v>
      </c>
      <c r="I960" s="618"/>
      <c r="J960" s="630" t="s">
        <v>2820</v>
      </c>
      <c r="K960" s="736" t="s">
        <v>8952</v>
      </c>
      <c r="L960" s="630" t="s">
        <v>3855</v>
      </c>
      <c r="M960" s="616"/>
      <c r="N960" s="632"/>
      <c r="O960" s="632"/>
      <c r="P960" s="632"/>
      <c r="Q960" s="632"/>
      <c r="R960" s="632"/>
      <c r="S960" s="632"/>
      <c r="T960" s="632"/>
      <c r="U960" s="632"/>
      <c r="V960" s="632"/>
      <c r="W960" s="632"/>
    </row>
    <row r="961" spans="2:23" ht="50.25" hidden="1" customHeight="1" x14ac:dyDescent="0.25">
      <c r="B961" s="602">
        <v>661</v>
      </c>
      <c r="C961" s="738" t="s">
        <v>8373</v>
      </c>
      <c r="D961" s="713" t="s">
        <v>8824</v>
      </c>
      <c r="E961" s="629" t="s">
        <v>6677</v>
      </c>
      <c r="F961" s="628" t="s">
        <v>3858</v>
      </c>
      <c r="G961" s="631" t="s">
        <v>3400</v>
      </c>
      <c r="H961" s="634"/>
      <c r="I961" s="618"/>
      <c r="J961" s="630" t="s">
        <v>2786</v>
      </c>
      <c r="K961" s="736" t="s">
        <v>8952</v>
      </c>
      <c r="L961" s="630" t="s">
        <v>3861</v>
      </c>
      <c r="M961" s="616"/>
      <c r="N961" s="632"/>
      <c r="O961" s="632"/>
      <c r="P961" s="632"/>
      <c r="Q961" s="632"/>
      <c r="R961" s="632"/>
      <c r="S961" s="632"/>
      <c r="T961" s="632"/>
      <c r="U961" s="632"/>
      <c r="V961" s="632"/>
      <c r="W961" s="632"/>
    </row>
    <row r="962" spans="2:23" ht="50.25" hidden="1" customHeight="1" x14ac:dyDescent="0.25">
      <c r="B962" s="602">
        <v>662</v>
      </c>
      <c r="C962" s="738" t="s">
        <v>8364</v>
      </c>
      <c r="D962" s="713" t="s">
        <v>8825</v>
      </c>
      <c r="E962" s="629" t="s">
        <v>6678</v>
      </c>
      <c r="F962" s="628" t="s">
        <v>3864</v>
      </c>
      <c r="G962" s="631" t="s">
        <v>3400</v>
      </c>
      <c r="H962" s="630">
        <v>8</v>
      </c>
      <c r="I962" s="618"/>
      <c r="J962" s="630" t="s">
        <v>2753</v>
      </c>
      <c r="K962" s="736" t="s">
        <v>8952</v>
      </c>
      <c r="L962" s="630" t="s">
        <v>3867</v>
      </c>
      <c r="M962" s="616"/>
      <c r="N962" s="632"/>
      <c r="O962" s="632"/>
      <c r="P962" s="632"/>
      <c r="Q962" s="632"/>
      <c r="R962" s="632"/>
      <c r="S962" s="632"/>
      <c r="T962" s="632"/>
      <c r="U962" s="632"/>
      <c r="V962" s="632"/>
      <c r="W962" s="632"/>
    </row>
    <row r="963" spans="2:23" ht="50.25" hidden="1" customHeight="1" x14ac:dyDescent="0.25">
      <c r="B963" s="602">
        <v>663</v>
      </c>
      <c r="C963" s="738" t="s">
        <v>8364</v>
      </c>
      <c r="D963" s="713" t="s">
        <v>8825</v>
      </c>
      <c r="E963" s="629" t="s">
        <v>6679</v>
      </c>
      <c r="F963" s="628" t="s">
        <v>3864</v>
      </c>
      <c r="G963" s="631" t="s">
        <v>3400</v>
      </c>
      <c r="H963" s="630">
        <v>19.2</v>
      </c>
      <c r="I963" s="618"/>
      <c r="J963" s="630" t="s">
        <v>3490</v>
      </c>
      <c r="K963" s="736" t="s">
        <v>8952</v>
      </c>
      <c r="L963" s="630" t="s">
        <v>3871</v>
      </c>
      <c r="M963" s="616"/>
      <c r="N963" s="632"/>
      <c r="O963" s="632"/>
      <c r="P963" s="632"/>
      <c r="Q963" s="632"/>
      <c r="R963" s="632"/>
      <c r="S963" s="632"/>
      <c r="T963" s="632"/>
      <c r="U963" s="632"/>
      <c r="V963" s="632"/>
      <c r="W963" s="632"/>
    </row>
    <row r="964" spans="2:23" ht="50.25" hidden="1" customHeight="1" x14ac:dyDescent="0.25">
      <c r="B964" s="602">
        <v>664</v>
      </c>
      <c r="C964" s="738" t="s">
        <v>8347</v>
      </c>
      <c r="D964" s="713" t="s">
        <v>8823</v>
      </c>
      <c r="E964" s="629" t="s">
        <v>6680</v>
      </c>
      <c r="F964" s="628" t="s">
        <v>3874</v>
      </c>
      <c r="G964" s="631" t="s">
        <v>3400</v>
      </c>
      <c r="H964" s="630">
        <v>8</v>
      </c>
      <c r="I964" s="618"/>
      <c r="J964" s="630" t="s">
        <v>2786</v>
      </c>
      <c r="K964" s="736" t="s">
        <v>8952</v>
      </c>
      <c r="L964" s="630" t="s">
        <v>3877</v>
      </c>
      <c r="M964" s="616"/>
      <c r="N964" s="632"/>
      <c r="O964" s="632"/>
      <c r="P964" s="632"/>
      <c r="Q964" s="632"/>
      <c r="R964" s="632"/>
      <c r="S964" s="632"/>
      <c r="T964" s="632"/>
      <c r="U964" s="632"/>
      <c r="V964" s="632"/>
      <c r="W964" s="632"/>
    </row>
    <row r="965" spans="2:23" ht="50.25" hidden="1" customHeight="1" x14ac:dyDescent="0.25">
      <c r="B965" s="602">
        <v>665</v>
      </c>
      <c r="C965" s="738" t="s">
        <v>8472</v>
      </c>
      <c r="D965" s="713" t="s">
        <v>8490</v>
      </c>
      <c r="E965" s="629" t="s">
        <v>6681</v>
      </c>
      <c r="F965" s="628" t="s">
        <v>3880</v>
      </c>
      <c r="G965" s="631" t="s">
        <v>3400</v>
      </c>
      <c r="H965" s="630">
        <v>29.7</v>
      </c>
      <c r="I965" s="618"/>
      <c r="J965" s="630" t="s">
        <v>2820</v>
      </c>
      <c r="K965" s="736" t="s">
        <v>8952</v>
      </c>
      <c r="L965" s="630" t="s">
        <v>3883</v>
      </c>
      <c r="M965" s="616"/>
      <c r="N965" s="632"/>
      <c r="O965" s="632"/>
      <c r="P965" s="632"/>
      <c r="Q965" s="632"/>
      <c r="R965" s="632"/>
      <c r="S965" s="632"/>
      <c r="T965" s="632"/>
      <c r="U965" s="632"/>
      <c r="V965" s="632"/>
      <c r="W965" s="632"/>
    </row>
    <row r="966" spans="2:23" ht="50.25" hidden="1" customHeight="1" x14ac:dyDescent="0.25">
      <c r="B966" s="602">
        <v>666</v>
      </c>
      <c r="C966" s="738" t="s">
        <v>2759</v>
      </c>
      <c r="D966" s="713" t="s">
        <v>8826</v>
      </c>
      <c r="E966" s="629" t="s">
        <v>6682</v>
      </c>
      <c r="F966" s="628" t="s">
        <v>3886</v>
      </c>
      <c r="G966" s="631" t="s">
        <v>3400</v>
      </c>
      <c r="H966" s="630">
        <v>34.29</v>
      </c>
      <c r="I966" s="618"/>
      <c r="J966" s="630" t="s">
        <v>3269</v>
      </c>
      <c r="K966" s="736" t="s">
        <v>8952</v>
      </c>
      <c r="L966" s="630" t="s">
        <v>3889</v>
      </c>
      <c r="M966" s="616"/>
      <c r="N966" s="632"/>
      <c r="O966" s="632"/>
      <c r="P966" s="632"/>
      <c r="Q966" s="632"/>
      <c r="R966" s="632"/>
      <c r="S966" s="632"/>
      <c r="T966" s="632"/>
      <c r="U966" s="632"/>
      <c r="V966" s="632"/>
      <c r="W966" s="632"/>
    </row>
    <row r="967" spans="2:23" ht="50.25" hidden="1" customHeight="1" x14ac:dyDescent="0.25">
      <c r="B967" s="602">
        <v>667</v>
      </c>
      <c r="C967" s="738" t="s">
        <v>8472</v>
      </c>
      <c r="D967" s="713" t="s">
        <v>8502</v>
      </c>
      <c r="E967" s="629" t="s">
        <v>6683</v>
      </c>
      <c r="F967" s="628" t="s">
        <v>3892</v>
      </c>
      <c r="G967" s="631" t="s">
        <v>3400</v>
      </c>
      <c r="H967" s="630">
        <v>12</v>
      </c>
      <c r="I967" s="618"/>
      <c r="J967" s="630" t="s">
        <v>3727</v>
      </c>
      <c r="K967" s="736" t="s">
        <v>8952</v>
      </c>
      <c r="L967" s="630" t="s">
        <v>3895</v>
      </c>
      <c r="M967" s="616"/>
      <c r="N967" s="632"/>
      <c r="O967" s="632"/>
      <c r="P967" s="632"/>
      <c r="Q967" s="632"/>
      <c r="R967" s="632"/>
      <c r="S967" s="632"/>
      <c r="T967" s="632"/>
      <c r="U967" s="632"/>
      <c r="V967" s="632"/>
      <c r="W967" s="632"/>
    </row>
    <row r="968" spans="2:23" ht="50.25" hidden="1" customHeight="1" x14ac:dyDescent="0.25">
      <c r="B968" s="602">
        <v>668</v>
      </c>
      <c r="C968" s="738" t="s">
        <v>2759</v>
      </c>
      <c r="D968" s="713" t="s">
        <v>8827</v>
      </c>
      <c r="E968" s="629" t="s">
        <v>6684</v>
      </c>
      <c r="F968" s="628" t="s">
        <v>3898</v>
      </c>
      <c r="G968" s="631" t="s">
        <v>3400</v>
      </c>
      <c r="H968" s="630">
        <v>35.43</v>
      </c>
      <c r="I968" s="618"/>
      <c r="J968" s="630" t="s">
        <v>2786</v>
      </c>
      <c r="K968" s="736" t="s">
        <v>8952</v>
      </c>
      <c r="L968" s="630" t="s">
        <v>3901</v>
      </c>
      <c r="M968" s="616"/>
      <c r="N968" s="632"/>
      <c r="O968" s="632"/>
      <c r="P968" s="632"/>
      <c r="Q968" s="632"/>
      <c r="R968" s="632"/>
      <c r="S968" s="632"/>
      <c r="T968" s="632"/>
      <c r="U968" s="632"/>
      <c r="V968" s="632"/>
      <c r="W968" s="632"/>
    </row>
    <row r="969" spans="2:23" ht="50.25" hidden="1" customHeight="1" x14ac:dyDescent="0.25">
      <c r="B969" s="602">
        <v>669</v>
      </c>
      <c r="C969" s="738" t="s">
        <v>2759</v>
      </c>
      <c r="D969" s="713" t="s">
        <v>8828</v>
      </c>
      <c r="E969" s="629" t="s">
        <v>6685</v>
      </c>
      <c r="F969" s="628" t="s">
        <v>3904</v>
      </c>
      <c r="G969" s="631" t="s">
        <v>3400</v>
      </c>
      <c r="H969" s="630">
        <v>2.41</v>
      </c>
      <c r="I969" s="618"/>
      <c r="J969" s="630" t="s">
        <v>3269</v>
      </c>
      <c r="K969" s="736" t="s">
        <v>8952</v>
      </c>
      <c r="L969" s="630" t="s">
        <v>3907</v>
      </c>
      <c r="M969" s="616"/>
      <c r="N969" s="632"/>
      <c r="O969" s="632"/>
      <c r="P969" s="632"/>
      <c r="Q969" s="632"/>
      <c r="R969" s="632"/>
      <c r="S969" s="632"/>
      <c r="T969" s="632"/>
      <c r="U969" s="632"/>
      <c r="V969" s="632"/>
      <c r="W969" s="632"/>
    </row>
    <row r="970" spans="2:23" ht="50.25" hidden="1" customHeight="1" x14ac:dyDescent="0.25">
      <c r="B970" s="602">
        <v>670</v>
      </c>
      <c r="C970" s="738" t="s">
        <v>2759</v>
      </c>
      <c r="D970" s="713" t="s">
        <v>3912</v>
      </c>
      <c r="E970" s="629" t="s">
        <v>6686</v>
      </c>
      <c r="F970" s="628" t="s">
        <v>3910</v>
      </c>
      <c r="G970" s="631" t="s">
        <v>3400</v>
      </c>
      <c r="H970" s="630">
        <v>3.23</v>
      </c>
      <c r="I970" s="618"/>
      <c r="J970" s="630" t="s">
        <v>3916</v>
      </c>
      <c r="K970" s="736" t="s">
        <v>8952</v>
      </c>
      <c r="L970" s="630" t="s">
        <v>3913</v>
      </c>
      <c r="M970" s="616"/>
      <c r="N970" s="632"/>
      <c r="O970" s="632"/>
      <c r="P970" s="632"/>
      <c r="Q970" s="632"/>
      <c r="R970" s="632"/>
      <c r="S970" s="632"/>
      <c r="T970" s="632"/>
      <c r="U970" s="632"/>
      <c r="V970" s="632"/>
      <c r="W970" s="632"/>
    </row>
    <row r="971" spans="2:23" ht="50.25" hidden="1" customHeight="1" x14ac:dyDescent="0.25">
      <c r="B971" s="602">
        <v>671</v>
      </c>
      <c r="C971" s="738" t="s">
        <v>8472</v>
      </c>
      <c r="D971" s="713" t="s">
        <v>8886</v>
      </c>
      <c r="E971" s="629" t="s">
        <v>6687</v>
      </c>
      <c r="F971" s="628" t="s">
        <v>3918</v>
      </c>
      <c r="G971" s="631" t="s">
        <v>3400</v>
      </c>
      <c r="H971" s="630">
        <v>14.3</v>
      </c>
      <c r="I971" s="618"/>
      <c r="J971" s="630" t="s">
        <v>3364</v>
      </c>
      <c r="K971" s="736" t="s">
        <v>8952</v>
      </c>
      <c r="L971" s="630" t="s">
        <v>3921</v>
      </c>
      <c r="M971" s="616"/>
      <c r="N971" s="632"/>
      <c r="O971" s="632"/>
      <c r="P971" s="632"/>
      <c r="Q971" s="632"/>
      <c r="R971" s="632"/>
      <c r="S971" s="632"/>
      <c r="T971" s="632"/>
      <c r="U971" s="632"/>
      <c r="V971" s="632"/>
      <c r="W971" s="632"/>
    </row>
    <row r="972" spans="2:23" ht="50.25" hidden="1" customHeight="1" x14ac:dyDescent="0.25">
      <c r="B972" s="602">
        <v>672</v>
      </c>
      <c r="C972" s="738" t="s">
        <v>8472</v>
      </c>
      <c r="D972" s="713" t="s">
        <v>8490</v>
      </c>
      <c r="E972" s="629" t="s">
        <v>6688</v>
      </c>
      <c r="F972" s="628" t="s">
        <v>3924</v>
      </c>
      <c r="G972" s="631" t="s">
        <v>3400</v>
      </c>
      <c r="H972" s="630">
        <v>12.65</v>
      </c>
      <c r="I972" s="618"/>
      <c r="J972" s="630" t="s">
        <v>2847</v>
      </c>
      <c r="K972" s="736" t="s">
        <v>8952</v>
      </c>
      <c r="L972" s="630" t="s">
        <v>3927</v>
      </c>
      <c r="M972" s="616"/>
      <c r="N972" s="632"/>
      <c r="O972" s="632"/>
      <c r="P972" s="632"/>
      <c r="Q972" s="632"/>
      <c r="R972" s="632"/>
      <c r="S972" s="632"/>
      <c r="T972" s="632"/>
      <c r="U972" s="632"/>
      <c r="V972" s="632"/>
      <c r="W972" s="632"/>
    </row>
    <row r="973" spans="2:23" ht="50.25" hidden="1" customHeight="1" x14ac:dyDescent="0.25">
      <c r="B973" s="602">
        <v>673</v>
      </c>
      <c r="C973" s="738" t="s">
        <v>2809</v>
      </c>
      <c r="D973" s="713" t="s">
        <v>8829</v>
      </c>
      <c r="E973" s="629" t="s">
        <v>6689</v>
      </c>
      <c r="F973" s="628" t="s">
        <v>3930</v>
      </c>
      <c r="G973" s="631" t="s">
        <v>3400</v>
      </c>
      <c r="H973" s="630">
        <v>4.5</v>
      </c>
      <c r="I973" s="618"/>
      <c r="J973" s="630" t="s">
        <v>2962</v>
      </c>
      <c r="K973" s="736" t="s">
        <v>8952</v>
      </c>
      <c r="L973" s="630" t="s">
        <v>3933</v>
      </c>
      <c r="M973" s="616"/>
      <c r="N973" s="632"/>
      <c r="O973" s="632"/>
      <c r="P973" s="632"/>
      <c r="Q973" s="632"/>
      <c r="R973" s="632"/>
      <c r="S973" s="632"/>
      <c r="T973" s="632"/>
      <c r="U973" s="632"/>
      <c r="V973" s="632"/>
      <c r="W973" s="632"/>
    </row>
    <row r="974" spans="2:23" ht="50.25" hidden="1" customHeight="1" x14ac:dyDescent="0.25">
      <c r="B974" s="602">
        <v>674</v>
      </c>
      <c r="C974" s="738" t="s">
        <v>2759</v>
      </c>
      <c r="D974" s="713" t="s">
        <v>8830</v>
      </c>
      <c r="E974" s="629" t="s">
        <v>6690</v>
      </c>
      <c r="F974" s="628" t="s">
        <v>3936</v>
      </c>
      <c r="G974" s="631" t="s">
        <v>3400</v>
      </c>
      <c r="H974" s="630">
        <v>1.1399999999999999</v>
      </c>
      <c r="I974" s="618"/>
      <c r="J974" s="630" t="s">
        <v>2786</v>
      </c>
      <c r="K974" s="736" t="s">
        <v>8952</v>
      </c>
      <c r="L974" s="630" t="s">
        <v>3939</v>
      </c>
      <c r="M974" s="616"/>
      <c r="N974" s="632"/>
      <c r="O974" s="632"/>
      <c r="P974" s="632"/>
      <c r="Q974" s="632"/>
      <c r="R974" s="632"/>
      <c r="S974" s="632"/>
      <c r="T974" s="632"/>
      <c r="U974" s="632"/>
      <c r="V974" s="632"/>
      <c r="W974" s="632"/>
    </row>
    <row r="975" spans="2:23" ht="50.25" hidden="1" customHeight="1" x14ac:dyDescent="0.25">
      <c r="B975" s="602">
        <v>675</v>
      </c>
      <c r="C975" s="738" t="s">
        <v>2759</v>
      </c>
      <c r="D975" s="713" t="s">
        <v>8831</v>
      </c>
      <c r="E975" s="629" t="s">
        <v>6691</v>
      </c>
      <c r="F975" s="628" t="s">
        <v>3942</v>
      </c>
      <c r="G975" s="631" t="s">
        <v>3400</v>
      </c>
      <c r="H975" s="630">
        <v>6.6</v>
      </c>
      <c r="I975" s="618"/>
      <c r="J975" s="630" t="s">
        <v>2839</v>
      </c>
      <c r="K975" s="736" t="s">
        <v>8952</v>
      </c>
      <c r="L975" s="630" t="s">
        <v>3945</v>
      </c>
      <c r="M975" s="616"/>
      <c r="N975" s="632"/>
      <c r="O975" s="632"/>
      <c r="P975" s="632"/>
      <c r="Q975" s="632"/>
      <c r="R975" s="632"/>
      <c r="S975" s="632"/>
      <c r="T975" s="632"/>
      <c r="U975" s="632"/>
      <c r="V975" s="632"/>
      <c r="W975" s="632"/>
    </row>
    <row r="976" spans="2:23" ht="50.25" hidden="1" customHeight="1" x14ac:dyDescent="0.25">
      <c r="B976" s="602">
        <v>676</v>
      </c>
      <c r="C976" s="738" t="s">
        <v>2759</v>
      </c>
      <c r="D976" s="713" t="s">
        <v>8832</v>
      </c>
      <c r="E976" s="629" t="s">
        <v>6692</v>
      </c>
      <c r="F976" s="628" t="s">
        <v>3948</v>
      </c>
      <c r="G976" s="631" t="s">
        <v>3400</v>
      </c>
      <c r="H976" s="630">
        <v>1.5</v>
      </c>
      <c r="I976" s="618"/>
      <c r="J976" s="630" t="s">
        <v>2862</v>
      </c>
      <c r="K976" s="736" t="s">
        <v>8952</v>
      </c>
      <c r="L976" s="630" t="s">
        <v>3951</v>
      </c>
      <c r="M976" s="616"/>
      <c r="N976" s="632"/>
      <c r="O976" s="632"/>
      <c r="P976" s="632"/>
      <c r="Q976" s="632"/>
      <c r="R976" s="632"/>
      <c r="S976" s="632"/>
      <c r="T976" s="632"/>
      <c r="U976" s="632"/>
      <c r="V976" s="632"/>
      <c r="W976" s="632"/>
    </row>
    <row r="977" spans="2:23" ht="50.25" hidden="1" customHeight="1" x14ac:dyDescent="0.25">
      <c r="B977" s="602">
        <v>677</v>
      </c>
      <c r="C977" s="738" t="s">
        <v>2768</v>
      </c>
      <c r="D977" s="713" t="s">
        <v>8833</v>
      </c>
      <c r="E977" s="629" t="s">
        <v>6693</v>
      </c>
      <c r="F977" s="628" t="s">
        <v>3954</v>
      </c>
      <c r="G977" s="631" t="s">
        <v>3400</v>
      </c>
      <c r="H977" s="630">
        <v>32</v>
      </c>
      <c r="I977" s="618"/>
      <c r="J977" s="630" t="s">
        <v>2786</v>
      </c>
      <c r="K977" s="736" t="s">
        <v>8952</v>
      </c>
      <c r="L977" s="630" t="s">
        <v>3957</v>
      </c>
      <c r="M977" s="616"/>
      <c r="N977" s="632"/>
      <c r="O977" s="632"/>
      <c r="P977" s="632"/>
      <c r="Q977" s="632"/>
      <c r="R977" s="632"/>
      <c r="S977" s="632"/>
      <c r="T977" s="632"/>
      <c r="U977" s="632"/>
      <c r="V977" s="632"/>
      <c r="W977" s="632"/>
    </row>
    <row r="978" spans="2:23" ht="50.25" hidden="1" customHeight="1" x14ac:dyDescent="0.25">
      <c r="B978" s="602">
        <v>678</v>
      </c>
      <c r="C978" s="738" t="s">
        <v>2768</v>
      </c>
      <c r="D978" s="713" t="s">
        <v>8833</v>
      </c>
      <c r="E978" s="629" t="s">
        <v>6694</v>
      </c>
      <c r="F978" s="628" t="s">
        <v>3960</v>
      </c>
      <c r="G978" s="631" t="s">
        <v>3400</v>
      </c>
      <c r="H978" s="630">
        <v>24</v>
      </c>
      <c r="I978" s="618"/>
      <c r="J978" s="630" t="s">
        <v>2786</v>
      </c>
      <c r="K978" s="736" t="s">
        <v>8952</v>
      </c>
      <c r="L978" s="630" t="s">
        <v>3963</v>
      </c>
      <c r="M978" s="616"/>
      <c r="N978" s="632"/>
      <c r="O978" s="632"/>
      <c r="P978" s="632"/>
      <c r="Q978" s="632"/>
      <c r="R978" s="632"/>
      <c r="S978" s="632"/>
      <c r="T978" s="632"/>
      <c r="U978" s="632"/>
      <c r="V978" s="632"/>
      <c r="W978" s="632"/>
    </row>
    <row r="979" spans="2:23" ht="50.25" hidden="1" customHeight="1" x14ac:dyDescent="0.25">
      <c r="B979" s="602">
        <v>679</v>
      </c>
      <c r="C979" s="738" t="s">
        <v>8472</v>
      </c>
      <c r="D979" s="713" t="s">
        <v>8491</v>
      </c>
      <c r="E979" s="629" t="s">
        <v>6695</v>
      </c>
      <c r="F979" s="628" t="s">
        <v>3966</v>
      </c>
      <c r="G979" s="631" t="s">
        <v>3400</v>
      </c>
      <c r="H979" s="630">
        <v>8</v>
      </c>
      <c r="I979" s="618"/>
      <c r="J979" s="630" t="s">
        <v>2786</v>
      </c>
      <c r="K979" s="736" t="s">
        <v>8952</v>
      </c>
      <c r="L979" s="630" t="s">
        <v>3969</v>
      </c>
      <c r="M979" s="616"/>
      <c r="N979" s="632"/>
      <c r="O979" s="632"/>
      <c r="P979" s="632"/>
      <c r="Q979" s="632"/>
      <c r="R979" s="632"/>
      <c r="S979" s="632"/>
      <c r="T979" s="632"/>
      <c r="U979" s="632"/>
      <c r="V979" s="632"/>
      <c r="W979" s="632"/>
    </row>
    <row r="980" spans="2:23" ht="50.25" hidden="1" customHeight="1" x14ac:dyDescent="0.25">
      <c r="B980" s="602">
        <v>680</v>
      </c>
      <c r="C980" s="738" t="s">
        <v>2809</v>
      </c>
      <c r="D980" s="713" t="s">
        <v>8834</v>
      </c>
      <c r="E980" s="629" t="s">
        <v>6696</v>
      </c>
      <c r="F980" s="628" t="s">
        <v>3972</v>
      </c>
      <c r="G980" s="631" t="s">
        <v>3400</v>
      </c>
      <c r="H980" s="630">
        <v>4.5</v>
      </c>
      <c r="I980" s="618"/>
      <c r="J980" s="630" t="s">
        <v>2862</v>
      </c>
      <c r="K980" s="736" t="s">
        <v>8952</v>
      </c>
      <c r="L980" s="630" t="s">
        <v>3975</v>
      </c>
      <c r="M980" s="616"/>
      <c r="N980" s="632"/>
      <c r="O980" s="632"/>
      <c r="P980" s="632"/>
      <c r="Q980" s="632"/>
      <c r="R980" s="632"/>
      <c r="S980" s="632"/>
      <c r="T980" s="632"/>
      <c r="U980" s="632"/>
      <c r="V980" s="632"/>
      <c r="W980" s="632"/>
    </row>
    <row r="981" spans="2:23" ht="50.25" hidden="1" customHeight="1" x14ac:dyDescent="0.25">
      <c r="B981" s="602">
        <v>681</v>
      </c>
      <c r="C981" s="738" t="s">
        <v>2809</v>
      </c>
      <c r="D981" s="713" t="s">
        <v>8576</v>
      </c>
      <c r="E981" s="629" t="s">
        <v>6697</v>
      </c>
      <c r="F981" s="628" t="s">
        <v>3978</v>
      </c>
      <c r="G981" s="631" t="s">
        <v>3400</v>
      </c>
      <c r="H981" s="630">
        <v>8.67</v>
      </c>
      <c r="I981" s="618"/>
      <c r="J981" s="630" t="s">
        <v>2862</v>
      </c>
      <c r="K981" s="736" t="s">
        <v>8952</v>
      </c>
      <c r="L981" s="630" t="s">
        <v>3981</v>
      </c>
      <c r="M981" s="616"/>
      <c r="N981" s="632"/>
      <c r="O981" s="632"/>
      <c r="P981" s="632"/>
      <c r="Q981" s="632"/>
      <c r="R981" s="632"/>
      <c r="S981" s="632"/>
      <c r="T981" s="632"/>
      <c r="U981" s="632"/>
      <c r="V981" s="632"/>
      <c r="W981" s="632"/>
    </row>
    <row r="982" spans="2:23" ht="50.25" hidden="1" customHeight="1" x14ac:dyDescent="0.25">
      <c r="B982" s="602">
        <v>682</v>
      </c>
      <c r="C982" s="738" t="s">
        <v>2759</v>
      </c>
      <c r="D982" s="713" t="s">
        <v>8835</v>
      </c>
      <c r="E982" s="629" t="s">
        <v>6698</v>
      </c>
      <c r="F982" s="628" t="s">
        <v>3984</v>
      </c>
      <c r="G982" s="631" t="s">
        <v>3400</v>
      </c>
      <c r="H982" s="630">
        <v>4.7300000000000004</v>
      </c>
      <c r="I982" s="618"/>
      <c r="J982" s="630" t="s">
        <v>2793</v>
      </c>
      <c r="K982" s="736" t="s">
        <v>8952</v>
      </c>
      <c r="L982" s="630" t="s">
        <v>3987</v>
      </c>
      <c r="M982" s="616"/>
      <c r="N982" s="632"/>
      <c r="O982" s="632"/>
      <c r="P982" s="632"/>
      <c r="Q982" s="632"/>
      <c r="R982" s="632"/>
      <c r="S982" s="632"/>
      <c r="T982" s="632"/>
      <c r="U982" s="632"/>
      <c r="V982" s="632"/>
      <c r="W982" s="632"/>
    </row>
    <row r="983" spans="2:23" ht="50.25" hidden="1" customHeight="1" x14ac:dyDescent="0.25">
      <c r="B983" s="602">
        <v>683</v>
      </c>
      <c r="C983" s="738" t="s">
        <v>8472</v>
      </c>
      <c r="D983" s="713" t="s">
        <v>8836</v>
      </c>
      <c r="E983" s="629" t="s">
        <v>6699</v>
      </c>
      <c r="F983" s="628" t="s">
        <v>3990</v>
      </c>
      <c r="G983" s="631" t="s">
        <v>3400</v>
      </c>
      <c r="H983" s="630">
        <v>6.6</v>
      </c>
      <c r="I983" s="618"/>
      <c r="J983" s="630" t="s">
        <v>2776</v>
      </c>
      <c r="K983" s="736" t="s">
        <v>8952</v>
      </c>
      <c r="L983" s="630" t="s">
        <v>3993</v>
      </c>
      <c r="M983" s="616"/>
      <c r="N983" s="632"/>
      <c r="O983" s="632"/>
      <c r="P983" s="632"/>
      <c r="Q983" s="632"/>
      <c r="R983" s="632"/>
      <c r="S983" s="632"/>
      <c r="T983" s="632"/>
      <c r="U983" s="632"/>
      <c r="V983" s="632"/>
      <c r="W983" s="632"/>
    </row>
    <row r="984" spans="2:23" ht="50.25" hidden="1" customHeight="1" x14ac:dyDescent="0.25">
      <c r="B984" s="602">
        <v>684</v>
      </c>
      <c r="C984" s="738" t="s">
        <v>2759</v>
      </c>
      <c r="D984" s="713" t="s">
        <v>8828</v>
      </c>
      <c r="E984" s="629" t="s">
        <v>6685</v>
      </c>
      <c r="F984" s="628" t="s">
        <v>3996</v>
      </c>
      <c r="G984" s="631" t="s">
        <v>3400</v>
      </c>
      <c r="H984" s="630">
        <v>15</v>
      </c>
      <c r="I984" s="618"/>
      <c r="J984" s="630" t="s">
        <v>3269</v>
      </c>
      <c r="K984" s="736" t="s">
        <v>8952</v>
      </c>
      <c r="L984" s="630" t="s">
        <v>3907</v>
      </c>
      <c r="M984" s="616"/>
      <c r="N984" s="632"/>
      <c r="O984" s="632"/>
      <c r="P984" s="632"/>
      <c r="Q984" s="632"/>
      <c r="R984" s="632"/>
      <c r="S984" s="632"/>
      <c r="T984" s="632"/>
      <c r="U984" s="632"/>
      <c r="V984" s="632"/>
      <c r="W984" s="632"/>
    </row>
    <row r="985" spans="2:23" ht="50.25" hidden="1" customHeight="1" x14ac:dyDescent="0.25">
      <c r="B985" s="602">
        <v>685</v>
      </c>
      <c r="C985" s="738" t="s">
        <v>2809</v>
      </c>
      <c r="D985" s="713" t="s">
        <v>8837</v>
      </c>
      <c r="E985" s="629" t="s">
        <v>6700</v>
      </c>
      <c r="F985" s="628" t="s">
        <v>3998</v>
      </c>
      <c r="G985" s="631" t="s">
        <v>3400</v>
      </c>
      <c r="H985" s="630">
        <v>3.3</v>
      </c>
      <c r="I985" s="618"/>
      <c r="J985" s="630" t="s">
        <v>2847</v>
      </c>
      <c r="K985" s="736" t="s">
        <v>8952</v>
      </c>
      <c r="L985" s="630" t="s">
        <v>4001</v>
      </c>
      <c r="M985" s="616"/>
      <c r="N985" s="632"/>
      <c r="O985" s="632"/>
      <c r="P985" s="632"/>
      <c r="Q985" s="632"/>
      <c r="R985" s="632"/>
      <c r="S985" s="632"/>
      <c r="T985" s="632"/>
      <c r="U985" s="632"/>
      <c r="V985" s="632"/>
      <c r="W985" s="632"/>
    </row>
    <row r="986" spans="2:23" ht="50.25" hidden="1" customHeight="1" x14ac:dyDescent="0.25">
      <c r="B986" s="602">
        <v>686</v>
      </c>
      <c r="C986" s="738" t="s">
        <v>2759</v>
      </c>
      <c r="D986" s="713" t="s">
        <v>8838</v>
      </c>
      <c r="E986" s="629" t="s">
        <v>6701</v>
      </c>
      <c r="F986" s="628" t="s">
        <v>4004</v>
      </c>
      <c r="G986" s="631" t="s">
        <v>3400</v>
      </c>
      <c r="H986" s="630">
        <v>6.6250099999999996</v>
      </c>
      <c r="I986" s="618"/>
      <c r="J986" s="630" t="s">
        <v>2902</v>
      </c>
      <c r="K986" s="736" t="s">
        <v>8952</v>
      </c>
      <c r="L986" s="630" t="s">
        <v>4007</v>
      </c>
      <c r="M986" s="616"/>
      <c r="N986" s="632"/>
      <c r="O986" s="632"/>
      <c r="P986" s="632"/>
      <c r="Q986" s="632"/>
      <c r="R986" s="632"/>
      <c r="S986" s="632"/>
      <c r="T986" s="632"/>
      <c r="U986" s="632"/>
      <c r="V986" s="632"/>
      <c r="W986" s="632"/>
    </row>
    <row r="987" spans="2:23" ht="50.25" hidden="1" customHeight="1" x14ac:dyDescent="0.25">
      <c r="B987" s="602">
        <v>687</v>
      </c>
      <c r="C987" s="738" t="s">
        <v>2759</v>
      </c>
      <c r="D987" s="713" t="s">
        <v>8839</v>
      </c>
      <c r="E987" s="629" t="s">
        <v>6702</v>
      </c>
      <c r="F987" s="628" t="s">
        <v>4004</v>
      </c>
      <c r="G987" s="631" t="s">
        <v>3400</v>
      </c>
      <c r="H987" s="630">
        <v>16</v>
      </c>
      <c r="I987" s="618"/>
      <c r="J987" s="630" t="s">
        <v>2786</v>
      </c>
      <c r="K987" s="736" t="s">
        <v>8952</v>
      </c>
      <c r="L987" s="630" t="s">
        <v>4012</v>
      </c>
      <c r="M987" s="616"/>
      <c r="N987" s="632"/>
      <c r="O987" s="632"/>
      <c r="P987" s="632"/>
      <c r="Q987" s="632"/>
      <c r="R987" s="632"/>
      <c r="S987" s="632"/>
      <c r="T987" s="632"/>
      <c r="U987" s="632"/>
      <c r="V987" s="632"/>
      <c r="W987" s="632"/>
    </row>
    <row r="988" spans="2:23" ht="50.25" hidden="1" customHeight="1" x14ac:dyDescent="0.25">
      <c r="B988" s="602">
        <v>688</v>
      </c>
      <c r="C988" s="738" t="s">
        <v>2759</v>
      </c>
      <c r="D988" s="713" t="s">
        <v>8840</v>
      </c>
      <c r="E988" s="629" t="s">
        <v>6703</v>
      </c>
      <c r="F988" s="628" t="s">
        <v>4015</v>
      </c>
      <c r="G988" s="631" t="s">
        <v>3400</v>
      </c>
      <c r="H988" s="630">
        <v>16</v>
      </c>
      <c r="I988" s="618"/>
      <c r="J988" s="630" t="s">
        <v>3223</v>
      </c>
      <c r="K988" s="736" t="s">
        <v>8952</v>
      </c>
      <c r="L988" s="630" t="s">
        <v>4018</v>
      </c>
      <c r="M988" s="616"/>
      <c r="N988" s="632"/>
      <c r="O988" s="632"/>
      <c r="P988" s="632"/>
      <c r="Q988" s="632"/>
      <c r="R988" s="632"/>
      <c r="S988" s="632"/>
      <c r="T988" s="632"/>
      <c r="U988" s="632"/>
      <c r="V988" s="632"/>
      <c r="W988" s="632"/>
    </row>
    <row r="989" spans="2:23" ht="50.25" hidden="1" customHeight="1" x14ac:dyDescent="0.25">
      <c r="B989" s="602">
        <v>689</v>
      </c>
      <c r="C989" s="738" t="s">
        <v>2759</v>
      </c>
      <c r="D989" s="713" t="s">
        <v>8840</v>
      </c>
      <c r="E989" s="629" t="s">
        <v>6704</v>
      </c>
      <c r="F989" s="628" t="s">
        <v>4021</v>
      </c>
      <c r="G989" s="631" t="s">
        <v>3400</v>
      </c>
      <c r="H989" s="630">
        <v>11</v>
      </c>
      <c r="I989" s="618"/>
      <c r="J989" s="630" t="s">
        <v>2820</v>
      </c>
      <c r="K989" s="736" t="s">
        <v>8952</v>
      </c>
      <c r="L989" s="630" t="s">
        <v>4024</v>
      </c>
      <c r="M989" s="616"/>
      <c r="N989" s="632"/>
      <c r="O989" s="632"/>
      <c r="P989" s="632"/>
      <c r="Q989" s="632"/>
      <c r="R989" s="632"/>
      <c r="S989" s="632"/>
      <c r="T989" s="632"/>
      <c r="U989" s="632"/>
      <c r="V989" s="632"/>
      <c r="W989" s="632"/>
    </row>
    <row r="990" spans="2:23" ht="50.25" hidden="1" customHeight="1" x14ac:dyDescent="0.25">
      <c r="B990" s="602">
        <v>690</v>
      </c>
      <c r="C990" s="738" t="s">
        <v>8472</v>
      </c>
      <c r="D990" s="738" t="s">
        <v>8504</v>
      </c>
      <c r="E990" s="629" t="s">
        <v>6705</v>
      </c>
      <c r="F990" s="628" t="s">
        <v>4027</v>
      </c>
      <c r="G990" s="631" t="s">
        <v>3400</v>
      </c>
      <c r="H990" s="630">
        <v>24</v>
      </c>
      <c r="I990" s="618"/>
      <c r="J990" s="630" t="s">
        <v>4033</v>
      </c>
      <c r="K990" s="736" t="s">
        <v>8952</v>
      </c>
      <c r="L990" s="630" t="s">
        <v>4030</v>
      </c>
      <c r="M990" s="616"/>
      <c r="N990" s="632"/>
      <c r="O990" s="632"/>
      <c r="P990" s="632"/>
      <c r="Q990" s="632"/>
      <c r="R990" s="632"/>
      <c r="S990" s="632"/>
      <c r="T990" s="632"/>
      <c r="U990" s="632"/>
      <c r="V990" s="632"/>
      <c r="W990" s="632"/>
    </row>
    <row r="991" spans="2:23" ht="50.25" hidden="1" customHeight="1" x14ac:dyDescent="0.25">
      <c r="B991" s="602">
        <v>691</v>
      </c>
      <c r="C991" s="738" t="s">
        <v>8373</v>
      </c>
      <c r="D991" s="713" t="s">
        <v>8763</v>
      </c>
      <c r="E991" s="629" t="s">
        <v>6706</v>
      </c>
      <c r="F991" s="628" t="s">
        <v>4034</v>
      </c>
      <c r="G991" s="631" t="s">
        <v>3400</v>
      </c>
      <c r="H991" s="630">
        <v>16</v>
      </c>
      <c r="I991" s="618"/>
      <c r="J991" s="630" t="s">
        <v>2786</v>
      </c>
      <c r="K991" s="736" t="s">
        <v>8952</v>
      </c>
      <c r="L991" s="630" t="s">
        <v>4037</v>
      </c>
      <c r="M991" s="616"/>
      <c r="N991" s="632"/>
      <c r="O991" s="632"/>
      <c r="P991" s="632"/>
      <c r="Q991" s="632"/>
      <c r="R991" s="632"/>
      <c r="S991" s="632"/>
      <c r="T991" s="632"/>
      <c r="U991" s="632"/>
      <c r="V991" s="632"/>
      <c r="W991" s="632"/>
    </row>
    <row r="992" spans="2:23" ht="50.25" hidden="1" customHeight="1" x14ac:dyDescent="0.25">
      <c r="B992" s="602">
        <v>692</v>
      </c>
      <c r="C992" s="738" t="s">
        <v>2809</v>
      </c>
      <c r="D992" s="713" t="s">
        <v>8829</v>
      </c>
      <c r="E992" s="629" t="s">
        <v>6707</v>
      </c>
      <c r="F992" s="628" t="s">
        <v>4034</v>
      </c>
      <c r="G992" s="631" t="s">
        <v>3400</v>
      </c>
      <c r="H992" s="630">
        <v>19.93</v>
      </c>
      <c r="I992" s="618"/>
      <c r="J992" s="630" t="s">
        <v>2962</v>
      </c>
      <c r="K992" s="736" t="s">
        <v>8952</v>
      </c>
      <c r="L992" s="630" t="s">
        <v>4042</v>
      </c>
      <c r="M992" s="616"/>
      <c r="N992" s="632"/>
      <c r="O992" s="632"/>
      <c r="P992" s="632"/>
      <c r="Q992" s="632"/>
      <c r="R992" s="632"/>
      <c r="S992" s="632"/>
      <c r="T992" s="632"/>
      <c r="U992" s="632"/>
      <c r="V992" s="632"/>
      <c r="W992" s="632"/>
    </row>
    <row r="993" spans="2:23" ht="50.25" hidden="1" customHeight="1" x14ac:dyDescent="0.25">
      <c r="B993" s="602">
        <v>693</v>
      </c>
      <c r="C993" s="738" t="s">
        <v>8472</v>
      </c>
      <c r="D993" s="713" t="s">
        <v>8492</v>
      </c>
      <c r="E993" s="629" t="s">
        <v>6708</v>
      </c>
      <c r="F993" s="628" t="s">
        <v>4045</v>
      </c>
      <c r="G993" s="631" t="s">
        <v>3400</v>
      </c>
      <c r="H993" s="630">
        <v>14.85</v>
      </c>
      <c r="I993" s="618"/>
      <c r="J993" s="630" t="s">
        <v>2847</v>
      </c>
      <c r="K993" s="736" t="s">
        <v>8952</v>
      </c>
      <c r="L993" s="630" t="s">
        <v>4048</v>
      </c>
      <c r="M993" s="616"/>
      <c r="N993" s="632"/>
      <c r="O993" s="632"/>
      <c r="P993" s="632"/>
      <c r="Q993" s="632"/>
      <c r="R993" s="632"/>
      <c r="S993" s="632"/>
      <c r="T993" s="632"/>
      <c r="U993" s="632"/>
      <c r="V993" s="632"/>
      <c r="W993" s="632"/>
    </row>
    <row r="994" spans="2:23" ht="50.25" hidden="1" customHeight="1" x14ac:dyDescent="0.25">
      <c r="B994" s="602">
        <v>694</v>
      </c>
      <c r="C994" s="738" t="s">
        <v>8361</v>
      </c>
      <c r="D994" s="713" t="s">
        <v>8843</v>
      </c>
      <c r="E994" s="629" t="s">
        <v>6709</v>
      </c>
      <c r="F994" s="628" t="s">
        <v>4051</v>
      </c>
      <c r="G994" s="631" t="s">
        <v>3400</v>
      </c>
      <c r="H994" s="630">
        <v>36</v>
      </c>
      <c r="I994" s="618"/>
      <c r="J994" s="630" t="s">
        <v>2786</v>
      </c>
      <c r="K994" s="736" t="s">
        <v>8952</v>
      </c>
      <c r="L994" s="630" t="s">
        <v>4054</v>
      </c>
      <c r="M994" s="616"/>
      <c r="N994" s="632"/>
      <c r="O994" s="632"/>
      <c r="P994" s="632"/>
      <c r="Q994" s="632"/>
      <c r="R994" s="632"/>
      <c r="S994" s="632"/>
      <c r="T994" s="632"/>
      <c r="U994" s="632"/>
      <c r="V994" s="632"/>
      <c r="W994" s="632"/>
    </row>
    <row r="995" spans="2:23" ht="50.25" hidden="1" customHeight="1" x14ac:dyDescent="0.25">
      <c r="B995" s="602">
        <v>695</v>
      </c>
      <c r="C995" s="738" t="s">
        <v>8364</v>
      </c>
      <c r="D995" s="713" t="s">
        <v>8844</v>
      </c>
      <c r="E995" s="629" t="s">
        <v>6710</v>
      </c>
      <c r="F995" s="628" t="s">
        <v>4057</v>
      </c>
      <c r="G995" s="631" t="s">
        <v>3400</v>
      </c>
      <c r="H995" s="630">
        <v>14.85</v>
      </c>
      <c r="I995" s="618"/>
      <c r="J995" s="630" t="s">
        <v>2847</v>
      </c>
      <c r="K995" s="736" t="s">
        <v>8952</v>
      </c>
      <c r="L995" s="630" t="s">
        <v>4060</v>
      </c>
      <c r="M995" s="616"/>
      <c r="N995" s="632"/>
      <c r="O995" s="632"/>
      <c r="P995" s="632"/>
      <c r="Q995" s="632"/>
      <c r="R995" s="632"/>
      <c r="S995" s="632"/>
      <c r="T995" s="632"/>
      <c r="U995" s="632"/>
      <c r="V995" s="632"/>
      <c r="W995" s="632"/>
    </row>
    <row r="996" spans="2:23" ht="50.25" hidden="1" customHeight="1" x14ac:dyDescent="0.25">
      <c r="B996" s="602">
        <v>696</v>
      </c>
      <c r="C996" s="738" t="s">
        <v>2759</v>
      </c>
      <c r="D996" s="713" t="s">
        <v>8835</v>
      </c>
      <c r="E996" s="629" t="s">
        <v>6711</v>
      </c>
      <c r="F996" s="628" t="s">
        <v>4063</v>
      </c>
      <c r="G996" s="631" t="s">
        <v>3400</v>
      </c>
      <c r="H996" s="630">
        <v>15</v>
      </c>
      <c r="I996" s="618"/>
      <c r="J996" s="630" t="s">
        <v>4069</v>
      </c>
      <c r="K996" s="736" t="s">
        <v>8952</v>
      </c>
      <c r="L996" s="630" t="s">
        <v>4066</v>
      </c>
      <c r="M996" s="616"/>
      <c r="N996" s="632"/>
      <c r="O996" s="632"/>
      <c r="P996" s="632"/>
      <c r="Q996" s="632"/>
      <c r="R996" s="632"/>
      <c r="S996" s="632"/>
      <c r="T996" s="632"/>
      <c r="U996" s="632"/>
      <c r="V996" s="632"/>
      <c r="W996" s="632"/>
    </row>
    <row r="997" spans="2:23" ht="50.25" hidden="1" customHeight="1" x14ac:dyDescent="0.25">
      <c r="B997" s="602">
        <v>697</v>
      </c>
      <c r="C997" s="738" t="s">
        <v>8347</v>
      </c>
      <c r="D997" s="713" t="s">
        <v>8757</v>
      </c>
      <c r="E997" s="629" t="s">
        <v>6712</v>
      </c>
      <c r="F997" s="628" t="s">
        <v>4070</v>
      </c>
      <c r="G997" s="631" t="s">
        <v>3400</v>
      </c>
      <c r="H997" s="630">
        <v>3</v>
      </c>
      <c r="I997" s="618"/>
      <c r="J997" s="630" t="s">
        <v>2902</v>
      </c>
      <c r="K997" s="736" t="s">
        <v>8952</v>
      </c>
      <c r="L997" s="630" t="s">
        <v>4073</v>
      </c>
      <c r="M997" s="616"/>
      <c r="N997" s="632"/>
      <c r="O997" s="632"/>
      <c r="P997" s="632"/>
      <c r="Q997" s="632"/>
      <c r="R997" s="632"/>
      <c r="S997" s="632"/>
      <c r="T997" s="632"/>
      <c r="U997" s="632"/>
      <c r="V997" s="632"/>
      <c r="W997" s="632"/>
    </row>
    <row r="998" spans="2:23" ht="50.25" hidden="1" customHeight="1" x14ac:dyDescent="0.25">
      <c r="B998" s="602">
        <v>698</v>
      </c>
      <c r="C998" s="738" t="s">
        <v>8373</v>
      </c>
      <c r="D998" s="713" t="s">
        <v>8845</v>
      </c>
      <c r="E998" s="629" t="s">
        <v>6713</v>
      </c>
      <c r="F998" s="628" t="s">
        <v>4076</v>
      </c>
      <c r="G998" s="631" t="s">
        <v>3400</v>
      </c>
      <c r="H998" s="630">
        <v>29.7</v>
      </c>
      <c r="I998" s="618"/>
      <c r="J998" s="630" t="s">
        <v>4082</v>
      </c>
      <c r="K998" s="736" t="s">
        <v>8952</v>
      </c>
      <c r="L998" s="630" t="s">
        <v>4079</v>
      </c>
      <c r="M998" s="616"/>
      <c r="N998" s="632"/>
      <c r="O998" s="632"/>
      <c r="P998" s="632"/>
      <c r="Q998" s="632"/>
      <c r="R998" s="632"/>
      <c r="S998" s="632"/>
      <c r="T998" s="632"/>
      <c r="U998" s="632"/>
      <c r="V998" s="632"/>
      <c r="W998" s="632"/>
    </row>
    <row r="999" spans="2:23" ht="50.25" hidden="1" customHeight="1" x14ac:dyDescent="0.25">
      <c r="B999" s="602">
        <v>699</v>
      </c>
      <c r="C999" s="738" t="s">
        <v>8373</v>
      </c>
      <c r="D999" s="713" t="s">
        <v>8846</v>
      </c>
      <c r="E999" s="629" t="s">
        <v>6714</v>
      </c>
      <c r="F999" s="628" t="s">
        <v>4083</v>
      </c>
      <c r="G999" s="631" t="s">
        <v>3400</v>
      </c>
      <c r="H999" s="630">
        <v>18.600000000000001</v>
      </c>
      <c r="I999" s="618"/>
      <c r="J999" s="630" t="s">
        <v>2820</v>
      </c>
      <c r="K999" s="736" t="s">
        <v>8952</v>
      </c>
      <c r="L999" s="630" t="s">
        <v>4086</v>
      </c>
      <c r="M999" s="616"/>
      <c r="N999" s="632"/>
      <c r="O999" s="632"/>
      <c r="P999" s="632"/>
      <c r="Q999" s="632"/>
      <c r="R999" s="632"/>
      <c r="S999" s="632"/>
      <c r="T999" s="632"/>
      <c r="U999" s="632"/>
      <c r="V999" s="632"/>
      <c r="W999" s="632"/>
    </row>
    <row r="1000" spans="2:23" ht="50.25" hidden="1" customHeight="1" x14ac:dyDescent="0.25">
      <c r="B1000" s="602">
        <v>700</v>
      </c>
      <c r="C1000" s="738" t="s">
        <v>2809</v>
      </c>
      <c r="D1000" s="713" t="s">
        <v>8577</v>
      </c>
      <c r="E1000" s="629" t="s">
        <v>6715</v>
      </c>
      <c r="F1000" s="628" t="s">
        <v>4089</v>
      </c>
      <c r="G1000" s="631" t="s">
        <v>3400</v>
      </c>
      <c r="H1000" s="630">
        <v>9.9</v>
      </c>
      <c r="I1000" s="618"/>
      <c r="J1000" s="630" t="s">
        <v>2812</v>
      </c>
      <c r="K1000" s="736" t="s">
        <v>8952</v>
      </c>
      <c r="L1000" s="630" t="s">
        <v>4092</v>
      </c>
      <c r="M1000" s="616"/>
      <c r="N1000" s="632"/>
      <c r="O1000" s="632"/>
      <c r="P1000" s="632"/>
      <c r="Q1000" s="632"/>
      <c r="R1000" s="632"/>
      <c r="S1000" s="632"/>
      <c r="T1000" s="632"/>
      <c r="U1000" s="632"/>
      <c r="V1000" s="632"/>
      <c r="W1000" s="632"/>
    </row>
    <row r="1001" spans="2:23" ht="50.25" hidden="1" customHeight="1" x14ac:dyDescent="0.25">
      <c r="B1001" s="602">
        <v>701</v>
      </c>
      <c r="C1001" s="738" t="s">
        <v>8364</v>
      </c>
      <c r="D1001" s="717" t="s">
        <v>8727</v>
      </c>
      <c r="E1001" s="629" t="s">
        <v>6716</v>
      </c>
      <c r="F1001" s="628" t="s">
        <v>4095</v>
      </c>
      <c r="G1001" s="631" t="s">
        <v>3400</v>
      </c>
      <c r="H1001" s="630">
        <v>4.84</v>
      </c>
      <c r="I1001" s="618"/>
      <c r="J1001" s="630" t="s">
        <v>2855</v>
      </c>
      <c r="K1001" s="736" t="s">
        <v>8952</v>
      </c>
      <c r="L1001" s="630" t="s">
        <v>4098</v>
      </c>
      <c r="M1001" s="616"/>
      <c r="N1001" s="632"/>
      <c r="O1001" s="632"/>
      <c r="P1001" s="632"/>
      <c r="Q1001" s="632"/>
      <c r="R1001" s="632"/>
      <c r="S1001" s="632"/>
      <c r="T1001" s="632"/>
      <c r="U1001" s="632"/>
      <c r="V1001" s="632"/>
      <c r="W1001" s="632"/>
    </row>
    <row r="1002" spans="2:23" ht="50.25" hidden="1" customHeight="1" x14ac:dyDescent="0.25">
      <c r="B1002" s="602">
        <v>702</v>
      </c>
      <c r="C1002" s="738" t="s">
        <v>2759</v>
      </c>
      <c r="D1002" s="713" t="s">
        <v>2403</v>
      </c>
      <c r="E1002" s="629" t="s">
        <v>6717</v>
      </c>
      <c r="F1002" s="628" t="s">
        <v>4101</v>
      </c>
      <c r="G1002" s="631" t="s">
        <v>3400</v>
      </c>
      <c r="H1002" s="630">
        <v>11.7</v>
      </c>
      <c r="I1002" s="618"/>
      <c r="J1002" s="630" t="s">
        <v>2812</v>
      </c>
      <c r="K1002" s="736" t="s">
        <v>8952</v>
      </c>
      <c r="L1002" s="630" t="s">
        <v>4104</v>
      </c>
      <c r="M1002" s="616"/>
      <c r="N1002" s="632"/>
      <c r="O1002" s="632"/>
      <c r="P1002" s="632"/>
      <c r="Q1002" s="632"/>
      <c r="R1002" s="632"/>
      <c r="S1002" s="632"/>
      <c r="T1002" s="632"/>
      <c r="U1002" s="632"/>
      <c r="V1002" s="632"/>
      <c r="W1002" s="632"/>
    </row>
    <row r="1003" spans="2:23" ht="50.25" hidden="1" customHeight="1" x14ac:dyDescent="0.25">
      <c r="B1003" s="602">
        <v>703</v>
      </c>
      <c r="C1003" s="738" t="s">
        <v>2759</v>
      </c>
      <c r="D1003" s="713" t="s">
        <v>8303</v>
      </c>
      <c r="E1003" s="629" t="s">
        <v>6718</v>
      </c>
      <c r="F1003" s="628" t="s">
        <v>4107</v>
      </c>
      <c r="G1003" s="631" t="s">
        <v>3400</v>
      </c>
      <c r="H1003" s="630">
        <v>24</v>
      </c>
      <c r="I1003" s="618"/>
      <c r="J1003" s="630" t="s">
        <v>2786</v>
      </c>
      <c r="K1003" s="736" t="s">
        <v>8952</v>
      </c>
      <c r="L1003" s="630" t="s">
        <v>4110</v>
      </c>
      <c r="M1003" s="616"/>
      <c r="N1003" s="632"/>
      <c r="O1003" s="632"/>
      <c r="P1003" s="632"/>
      <c r="Q1003" s="632"/>
      <c r="R1003" s="632"/>
      <c r="S1003" s="632"/>
      <c r="T1003" s="632"/>
      <c r="U1003" s="632"/>
      <c r="V1003" s="632"/>
      <c r="W1003" s="632"/>
    </row>
    <row r="1004" spans="2:23" ht="50.25" hidden="1" customHeight="1" x14ac:dyDescent="0.25">
      <c r="B1004" s="602">
        <v>704</v>
      </c>
      <c r="C1004" s="738" t="s">
        <v>8472</v>
      </c>
      <c r="D1004" s="713" t="s">
        <v>8852</v>
      </c>
      <c r="E1004" s="629" t="s">
        <v>6719</v>
      </c>
      <c r="F1004" s="628" t="s">
        <v>4113</v>
      </c>
      <c r="G1004" s="631" t="s">
        <v>3400</v>
      </c>
      <c r="H1004" s="630">
        <v>8</v>
      </c>
      <c r="I1004" s="618"/>
      <c r="J1004" s="630" t="s">
        <v>2786</v>
      </c>
      <c r="K1004" s="736" t="s">
        <v>8952</v>
      </c>
      <c r="L1004" s="630" t="s">
        <v>4116</v>
      </c>
      <c r="M1004" s="616"/>
      <c r="N1004" s="632"/>
      <c r="O1004" s="632"/>
      <c r="P1004" s="632"/>
      <c r="Q1004" s="632"/>
      <c r="R1004" s="632"/>
      <c r="S1004" s="632"/>
      <c r="T1004" s="632"/>
      <c r="U1004" s="632"/>
      <c r="V1004" s="632"/>
      <c r="W1004" s="632"/>
    </row>
    <row r="1005" spans="2:23" ht="50.25" hidden="1" customHeight="1" x14ac:dyDescent="0.25">
      <c r="B1005" s="602">
        <v>705</v>
      </c>
      <c r="C1005" s="738" t="s">
        <v>8373</v>
      </c>
      <c r="D1005" s="738" t="s">
        <v>8855</v>
      </c>
      <c r="E1005" s="629" t="s">
        <v>6720</v>
      </c>
      <c r="F1005" s="628" t="s">
        <v>4113</v>
      </c>
      <c r="G1005" s="631" t="s">
        <v>3400</v>
      </c>
      <c r="H1005" s="630">
        <v>17.25</v>
      </c>
      <c r="I1005" s="618"/>
      <c r="J1005" s="630" t="s">
        <v>3104</v>
      </c>
      <c r="K1005" s="736" t="s">
        <v>8952</v>
      </c>
      <c r="L1005" s="630" t="s">
        <v>4121</v>
      </c>
      <c r="M1005" s="616"/>
      <c r="N1005" s="632"/>
      <c r="O1005" s="632"/>
      <c r="P1005" s="632"/>
      <c r="Q1005" s="632"/>
      <c r="R1005" s="632"/>
      <c r="S1005" s="632"/>
      <c r="T1005" s="632"/>
      <c r="U1005" s="632"/>
      <c r="V1005" s="632"/>
      <c r="W1005" s="632"/>
    </row>
    <row r="1006" spans="2:23" ht="50.25" hidden="1" customHeight="1" x14ac:dyDescent="0.25">
      <c r="B1006" s="602">
        <v>706</v>
      </c>
      <c r="C1006" s="738" t="s">
        <v>2759</v>
      </c>
      <c r="D1006" s="713" t="s">
        <v>8827</v>
      </c>
      <c r="E1006" s="629" t="s">
        <v>6721</v>
      </c>
      <c r="F1006" s="628" t="s">
        <v>4113</v>
      </c>
      <c r="G1006" s="631" t="s">
        <v>3400</v>
      </c>
      <c r="H1006" s="630">
        <v>3</v>
      </c>
      <c r="I1006" s="618"/>
      <c r="J1006" s="630" t="s">
        <v>3727</v>
      </c>
      <c r="K1006" s="736" t="s">
        <v>8952</v>
      </c>
      <c r="L1006" s="630" t="s">
        <v>4126</v>
      </c>
      <c r="M1006" s="616"/>
      <c r="N1006" s="632"/>
      <c r="O1006" s="632"/>
      <c r="P1006" s="632"/>
      <c r="Q1006" s="632"/>
      <c r="R1006" s="632"/>
      <c r="S1006" s="632"/>
      <c r="T1006" s="632"/>
      <c r="U1006" s="632"/>
      <c r="V1006" s="632"/>
      <c r="W1006" s="632"/>
    </row>
    <row r="1007" spans="2:23" ht="50.25" hidden="1" customHeight="1" x14ac:dyDescent="0.25">
      <c r="B1007" s="602">
        <v>707</v>
      </c>
      <c r="C1007" s="738" t="s">
        <v>8472</v>
      </c>
      <c r="D1007" s="738" t="s">
        <v>8731</v>
      </c>
      <c r="E1007" s="629" t="s">
        <v>6722</v>
      </c>
      <c r="F1007" s="628" t="s">
        <v>4129</v>
      </c>
      <c r="G1007" s="631" t="s">
        <v>3400</v>
      </c>
      <c r="H1007" s="630">
        <v>72</v>
      </c>
      <c r="I1007" s="618"/>
      <c r="J1007" s="630" t="s">
        <v>2786</v>
      </c>
      <c r="K1007" s="736" t="s">
        <v>8952</v>
      </c>
      <c r="L1007" s="630" t="s">
        <v>4132</v>
      </c>
      <c r="M1007" s="616"/>
      <c r="N1007" s="632"/>
      <c r="O1007" s="632"/>
      <c r="P1007" s="632"/>
      <c r="Q1007" s="632"/>
      <c r="R1007" s="632"/>
      <c r="S1007" s="632"/>
      <c r="T1007" s="632"/>
      <c r="U1007" s="632"/>
      <c r="V1007" s="632"/>
      <c r="W1007" s="632"/>
    </row>
    <row r="1008" spans="2:23" ht="50.25" hidden="1" customHeight="1" x14ac:dyDescent="0.25">
      <c r="B1008" s="602">
        <v>708</v>
      </c>
      <c r="C1008" s="738" t="s">
        <v>8364</v>
      </c>
      <c r="D1008" s="713" t="s">
        <v>8368</v>
      </c>
      <c r="E1008" s="629" t="s">
        <v>6723</v>
      </c>
      <c r="F1008" s="628" t="s">
        <v>4135</v>
      </c>
      <c r="G1008" s="631" t="s">
        <v>3400</v>
      </c>
      <c r="H1008" s="630">
        <v>1.1399999999999999</v>
      </c>
      <c r="I1008" s="618"/>
      <c r="J1008" s="630" t="s">
        <v>4140</v>
      </c>
      <c r="K1008" s="736" t="s">
        <v>8952</v>
      </c>
      <c r="L1008" s="630" t="s">
        <v>4137</v>
      </c>
      <c r="M1008" s="616"/>
      <c r="N1008" s="632"/>
      <c r="O1008" s="632"/>
      <c r="P1008" s="632"/>
      <c r="Q1008" s="632"/>
      <c r="R1008" s="632"/>
      <c r="S1008" s="632"/>
      <c r="T1008" s="632"/>
      <c r="U1008" s="632"/>
      <c r="V1008" s="632"/>
      <c r="W1008" s="632"/>
    </row>
    <row r="1009" spans="2:23" ht="50.25" hidden="1" customHeight="1" x14ac:dyDescent="0.25">
      <c r="B1009" s="602">
        <v>709</v>
      </c>
      <c r="C1009" s="738" t="s">
        <v>8361</v>
      </c>
      <c r="D1009" s="713" t="s">
        <v>8856</v>
      </c>
      <c r="E1009" s="629" t="s">
        <v>6724</v>
      </c>
      <c r="F1009" s="628" t="s">
        <v>4141</v>
      </c>
      <c r="G1009" s="631" t="s">
        <v>3400</v>
      </c>
      <c r="H1009" s="630">
        <v>4.5</v>
      </c>
      <c r="I1009" s="618"/>
      <c r="J1009" s="630" t="s">
        <v>2812</v>
      </c>
      <c r="K1009" s="736" t="s">
        <v>8952</v>
      </c>
      <c r="L1009" s="630" t="s">
        <v>4144</v>
      </c>
      <c r="M1009" s="616"/>
      <c r="N1009" s="632"/>
      <c r="O1009" s="632"/>
      <c r="P1009" s="632"/>
      <c r="Q1009" s="632"/>
      <c r="R1009" s="632"/>
      <c r="S1009" s="632"/>
      <c r="T1009" s="632"/>
      <c r="U1009" s="632"/>
      <c r="V1009" s="632"/>
      <c r="W1009" s="632"/>
    </row>
    <row r="1010" spans="2:23" ht="50.25" hidden="1" customHeight="1" x14ac:dyDescent="0.25">
      <c r="B1010" s="602">
        <v>710</v>
      </c>
      <c r="C1010" s="738" t="s">
        <v>8373</v>
      </c>
      <c r="D1010" s="713" t="s">
        <v>8858</v>
      </c>
      <c r="E1010" s="629" t="s">
        <v>6725</v>
      </c>
      <c r="F1010" s="628" t="s">
        <v>4147</v>
      </c>
      <c r="G1010" s="631" t="s">
        <v>3400</v>
      </c>
      <c r="H1010" s="630">
        <v>33</v>
      </c>
      <c r="I1010" s="618"/>
      <c r="J1010" s="630" t="s">
        <v>2913</v>
      </c>
      <c r="K1010" s="736" t="s">
        <v>8952</v>
      </c>
      <c r="L1010" s="630" t="s">
        <v>4150</v>
      </c>
      <c r="M1010" s="616"/>
      <c r="N1010" s="632"/>
      <c r="O1010" s="632"/>
      <c r="P1010" s="632"/>
      <c r="Q1010" s="632"/>
      <c r="R1010" s="632"/>
      <c r="S1010" s="632"/>
      <c r="T1010" s="632"/>
      <c r="U1010" s="632"/>
      <c r="V1010" s="632"/>
      <c r="W1010" s="632"/>
    </row>
    <row r="1011" spans="2:23" ht="50.25" hidden="1" customHeight="1" x14ac:dyDescent="0.25">
      <c r="B1011" s="602">
        <v>711</v>
      </c>
      <c r="C1011" s="738" t="s">
        <v>2809</v>
      </c>
      <c r="D1011" s="713" t="s">
        <v>8573</v>
      </c>
      <c r="E1011" s="629" t="s">
        <v>6726</v>
      </c>
      <c r="F1011" s="628" t="s">
        <v>4153</v>
      </c>
      <c r="G1011" s="631" t="s">
        <v>3400</v>
      </c>
      <c r="H1011" s="630">
        <v>3</v>
      </c>
      <c r="I1011" s="618"/>
      <c r="J1011" s="630" t="s">
        <v>2776</v>
      </c>
      <c r="K1011" s="736" t="s">
        <v>8952</v>
      </c>
      <c r="L1011" s="630" t="s">
        <v>4156</v>
      </c>
      <c r="M1011" s="616"/>
      <c r="N1011" s="632"/>
      <c r="O1011" s="632"/>
      <c r="P1011" s="632"/>
      <c r="Q1011" s="632"/>
      <c r="R1011" s="632"/>
      <c r="S1011" s="632"/>
      <c r="T1011" s="632"/>
      <c r="U1011" s="632"/>
      <c r="V1011" s="632"/>
      <c r="W1011" s="632"/>
    </row>
    <row r="1012" spans="2:23" ht="50.25" hidden="1" customHeight="1" x14ac:dyDescent="0.25">
      <c r="B1012" s="602">
        <v>712</v>
      </c>
      <c r="C1012" s="738" t="s">
        <v>2759</v>
      </c>
      <c r="D1012" s="713" t="s">
        <v>8857</v>
      </c>
      <c r="E1012" s="629" t="s">
        <v>6727</v>
      </c>
      <c r="F1012" s="628" t="s">
        <v>4159</v>
      </c>
      <c r="G1012" s="631" t="s">
        <v>3400</v>
      </c>
      <c r="H1012" s="630">
        <v>27.36</v>
      </c>
      <c r="I1012" s="618"/>
      <c r="J1012" s="630" t="s">
        <v>3223</v>
      </c>
      <c r="K1012" s="736" t="s">
        <v>8952</v>
      </c>
      <c r="L1012" s="630" t="s">
        <v>4162</v>
      </c>
      <c r="M1012" s="616"/>
      <c r="N1012" s="632"/>
      <c r="O1012" s="632"/>
      <c r="P1012" s="632"/>
      <c r="Q1012" s="632"/>
      <c r="R1012" s="632"/>
      <c r="S1012" s="632"/>
      <c r="T1012" s="632"/>
      <c r="U1012" s="632"/>
      <c r="V1012" s="632"/>
      <c r="W1012" s="632"/>
    </row>
    <row r="1013" spans="2:23" ht="50.25" hidden="1" customHeight="1" x14ac:dyDescent="0.25">
      <c r="B1013" s="602">
        <v>713</v>
      </c>
      <c r="C1013" s="738" t="s">
        <v>2759</v>
      </c>
      <c r="D1013" s="713" t="s">
        <v>8857</v>
      </c>
      <c r="E1013" s="629" t="s">
        <v>6728</v>
      </c>
      <c r="F1013" s="628" t="s">
        <v>4159</v>
      </c>
      <c r="G1013" s="631" t="s">
        <v>3400</v>
      </c>
      <c r="H1013" s="634"/>
      <c r="I1013" s="618"/>
      <c r="J1013" s="630" t="s">
        <v>2786</v>
      </c>
      <c r="K1013" s="736" t="s">
        <v>8952</v>
      </c>
      <c r="L1013" s="630" t="s">
        <v>4166</v>
      </c>
      <c r="M1013" s="616"/>
      <c r="N1013" s="632"/>
      <c r="O1013" s="632"/>
      <c r="P1013" s="632"/>
      <c r="Q1013" s="632"/>
      <c r="R1013" s="632"/>
      <c r="S1013" s="632"/>
      <c r="T1013" s="632"/>
      <c r="U1013" s="632"/>
      <c r="V1013" s="632"/>
      <c r="W1013" s="632"/>
    </row>
    <row r="1014" spans="2:23" ht="50.25" hidden="1" customHeight="1" x14ac:dyDescent="0.25">
      <c r="B1014" s="602">
        <v>714</v>
      </c>
      <c r="C1014" s="738" t="s">
        <v>8472</v>
      </c>
      <c r="D1014" s="713" t="s">
        <v>8865</v>
      </c>
      <c r="E1014" s="629" t="s">
        <v>6729</v>
      </c>
      <c r="F1014" s="628" t="s">
        <v>4169</v>
      </c>
      <c r="G1014" s="631" t="s">
        <v>3400</v>
      </c>
      <c r="H1014" s="630">
        <v>6.4</v>
      </c>
      <c r="I1014" s="618"/>
      <c r="J1014" s="630" t="s">
        <v>2762</v>
      </c>
      <c r="K1014" s="736" t="s">
        <v>8952</v>
      </c>
      <c r="L1014" s="630" t="s">
        <v>4172</v>
      </c>
      <c r="M1014" s="616"/>
      <c r="N1014" s="632"/>
      <c r="O1014" s="632"/>
      <c r="P1014" s="632"/>
      <c r="Q1014" s="632"/>
      <c r="R1014" s="632"/>
      <c r="S1014" s="632"/>
      <c r="T1014" s="632"/>
      <c r="U1014" s="632"/>
      <c r="V1014" s="632"/>
      <c r="W1014" s="632"/>
    </row>
    <row r="1015" spans="2:23" ht="50.25" hidden="1" customHeight="1" x14ac:dyDescent="0.25">
      <c r="B1015" s="602">
        <v>715</v>
      </c>
      <c r="C1015" s="738" t="s">
        <v>8364</v>
      </c>
      <c r="D1015" s="713" t="s">
        <v>8845</v>
      </c>
      <c r="E1015" s="629" t="s">
        <v>6730</v>
      </c>
      <c r="F1015" s="628" t="s">
        <v>4175</v>
      </c>
      <c r="G1015" s="631" t="s">
        <v>3400</v>
      </c>
      <c r="H1015" s="630">
        <v>8</v>
      </c>
      <c r="I1015" s="618"/>
      <c r="J1015" s="630" t="s">
        <v>2786</v>
      </c>
      <c r="K1015" s="736" t="s">
        <v>8952</v>
      </c>
      <c r="L1015" s="630" t="s">
        <v>4178</v>
      </c>
      <c r="M1015" s="616"/>
      <c r="N1015" s="632"/>
      <c r="O1015" s="632"/>
      <c r="P1015" s="632"/>
      <c r="Q1015" s="632"/>
      <c r="R1015" s="632"/>
      <c r="S1015" s="632"/>
      <c r="T1015" s="632"/>
      <c r="U1015" s="632"/>
      <c r="V1015" s="632"/>
      <c r="W1015" s="632"/>
    </row>
    <row r="1016" spans="2:23" ht="50.25" hidden="1" customHeight="1" x14ac:dyDescent="0.25">
      <c r="B1016" s="602">
        <v>716</v>
      </c>
      <c r="C1016" s="738" t="s">
        <v>2759</v>
      </c>
      <c r="D1016" s="713" t="s">
        <v>2403</v>
      </c>
      <c r="E1016" s="629" t="s">
        <v>6627</v>
      </c>
      <c r="F1016" s="628" t="s">
        <v>4175</v>
      </c>
      <c r="G1016" s="631" t="s">
        <v>3400</v>
      </c>
      <c r="H1016" s="630">
        <v>16</v>
      </c>
      <c r="I1016" s="618"/>
      <c r="J1016" s="630" t="s">
        <v>2786</v>
      </c>
      <c r="K1016" s="736" t="s">
        <v>8952</v>
      </c>
      <c r="L1016" s="630" t="s">
        <v>3556</v>
      </c>
      <c r="M1016" s="616"/>
      <c r="N1016" s="632"/>
      <c r="O1016" s="632"/>
      <c r="P1016" s="632"/>
      <c r="Q1016" s="632"/>
      <c r="R1016" s="632"/>
      <c r="S1016" s="632"/>
      <c r="T1016" s="632"/>
      <c r="U1016" s="632"/>
      <c r="V1016" s="632"/>
      <c r="W1016" s="632"/>
    </row>
    <row r="1017" spans="2:23" ht="50.25" hidden="1" customHeight="1" x14ac:dyDescent="0.25">
      <c r="B1017" s="602">
        <v>717</v>
      </c>
      <c r="C1017" s="738" t="s">
        <v>2759</v>
      </c>
      <c r="D1017" s="713" t="s">
        <v>8832</v>
      </c>
      <c r="E1017" s="629" t="s">
        <v>6731</v>
      </c>
      <c r="F1017" s="628" t="s">
        <v>4182</v>
      </c>
      <c r="G1017" s="631" t="s">
        <v>3400</v>
      </c>
      <c r="H1017" s="630">
        <v>16</v>
      </c>
      <c r="I1017" s="618"/>
      <c r="J1017" s="630" t="s">
        <v>2786</v>
      </c>
      <c r="K1017" s="736" t="s">
        <v>8952</v>
      </c>
      <c r="L1017" s="630" t="s">
        <v>4185</v>
      </c>
      <c r="M1017" s="616"/>
      <c r="N1017" s="632"/>
      <c r="O1017" s="632"/>
      <c r="P1017" s="632"/>
      <c r="Q1017" s="632"/>
      <c r="R1017" s="632"/>
      <c r="S1017" s="632"/>
      <c r="T1017" s="632"/>
      <c r="U1017" s="632"/>
      <c r="V1017" s="632"/>
      <c r="W1017" s="632"/>
    </row>
    <row r="1018" spans="2:23" ht="50.25" hidden="1" customHeight="1" x14ac:dyDescent="0.25">
      <c r="B1018" s="602">
        <v>718</v>
      </c>
      <c r="C1018" s="738" t="s">
        <v>2809</v>
      </c>
      <c r="D1018" s="713" t="s">
        <v>8795</v>
      </c>
      <c r="E1018" s="629" t="s">
        <v>6732</v>
      </c>
      <c r="F1018" s="628" t="s">
        <v>4188</v>
      </c>
      <c r="G1018" s="631" t="s">
        <v>3400</v>
      </c>
      <c r="H1018" s="630">
        <v>3</v>
      </c>
      <c r="I1018" s="618"/>
      <c r="J1018" s="630" t="s">
        <v>3747</v>
      </c>
      <c r="K1018" s="736" t="s">
        <v>8952</v>
      </c>
      <c r="L1018" s="630" t="s">
        <v>4191</v>
      </c>
      <c r="M1018" s="616"/>
      <c r="N1018" s="632"/>
      <c r="O1018" s="632"/>
      <c r="P1018" s="632"/>
      <c r="Q1018" s="632"/>
      <c r="R1018" s="632"/>
      <c r="S1018" s="632"/>
      <c r="T1018" s="632"/>
      <c r="U1018" s="632"/>
      <c r="V1018" s="632"/>
      <c r="W1018" s="632"/>
    </row>
    <row r="1019" spans="2:23" ht="50.25" hidden="1" customHeight="1" x14ac:dyDescent="0.25">
      <c r="B1019" s="602">
        <v>719</v>
      </c>
      <c r="C1019" s="738" t="s">
        <v>8373</v>
      </c>
      <c r="D1019" s="605" t="s">
        <v>2008</v>
      </c>
      <c r="E1019" s="629" t="s">
        <v>6733</v>
      </c>
      <c r="F1019" s="628" t="s">
        <v>4194</v>
      </c>
      <c r="G1019" s="631" t="s">
        <v>3400</v>
      </c>
      <c r="H1019" s="630">
        <v>7.2</v>
      </c>
      <c r="I1019" s="618"/>
      <c r="J1019" s="630" t="s">
        <v>2762</v>
      </c>
      <c r="K1019" s="736" t="s">
        <v>8952</v>
      </c>
      <c r="L1019" s="630" t="s">
        <v>4197</v>
      </c>
      <c r="M1019" s="616"/>
      <c r="N1019" s="632"/>
      <c r="O1019" s="632"/>
      <c r="P1019" s="632"/>
      <c r="Q1019" s="632"/>
      <c r="R1019" s="632"/>
      <c r="S1019" s="632"/>
      <c r="T1019" s="632"/>
      <c r="U1019" s="632"/>
      <c r="V1019" s="632"/>
      <c r="W1019" s="632"/>
    </row>
    <row r="1020" spans="2:23" ht="50.25" hidden="1" customHeight="1" x14ac:dyDescent="0.25">
      <c r="B1020" s="602">
        <v>720</v>
      </c>
      <c r="C1020" s="738" t="s">
        <v>2759</v>
      </c>
      <c r="D1020" s="713" t="s">
        <v>4202</v>
      </c>
      <c r="E1020" s="629" t="s">
        <v>6734</v>
      </c>
      <c r="F1020" s="628" t="s">
        <v>4200</v>
      </c>
      <c r="G1020" s="631" t="s">
        <v>3400</v>
      </c>
      <c r="H1020" s="630">
        <v>9.9</v>
      </c>
      <c r="I1020" s="618"/>
      <c r="J1020" s="630" t="s">
        <v>4206</v>
      </c>
      <c r="K1020" s="736" t="s">
        <v>8952</v>
      </c>
      <c r="L1020" s="630" t="s">
        <v>4203</v>
      </c>
      <c r="M1020" s="616"/>
      <c r="N1020" s="632"/>
      <c r="O1020" s="632"/>
      <c r="P1020" s="632"/>
      <c r="Q1020" s="632"/>
      <c r="R1020" s="632"/>
      <c r="S1020" s="632"/>
      <c r="T1020" s="632"/>
      <c r="U1020" s="632"/>
      <c r="V1020" s="632"/>
      <c r="W1020" s="632"/>
    </row>
    <row r="1021" spans="2:23" ht="50.25" hidden="1" customHeight="1" x14ac:dyDescent="0.25">
      <c r="B1021" s="602">
        <v>721</v>
      </c>
      <c r="C1021" s="738" t="s">
        <v>8373</v>
      </c>
      <c r="D1021" s="713" t="s">
        <v>8867</v>
      </c>
      <c r="E1021" s="629" t="s">
        <v>6735</v>
      </c>
      <c r="F1021" s="628" t="s">
        <v>4207</v>
      </c>
      <c r="G1021" s="631" t="s">
        <v>3400</v>
      </c>
      <c r="H1021" s="630">
        <v>6.75</v>
      </c>
      <c r="I1021" s="618"/>
      <c r="J1021" s="630" t="s">
        <v>2902</v>
      </c>
      <c r="K1021" s="736" t="s">
        <v>8952</v>
      </c>
      <c r="L1021" s="630" t="s">
        <v>4210</v>
      </c>
      <c r="M1021" s="616"/>
      <c r="N1021" s="632"/>
      <c r="O1021" s="632"/>
      <c r="P1021" s="632"/>
      <c r="Q1021" s="632"/>
      <c r="R1021" s="632"/>
      <c r="S1021" s="632"/>
      <c r="T1021" s="632"/>
      <c r="U1021" s="632"/>
      <c r="V1021" s="632"/>
      <c r="W1021" s="632"/>
    </row>
    <row r="1022" spans="2:23" ht="50.25" hidden="1" customHeight="1" x14ac:dyDescent="0.25">
      <c r="B1022" s="602">
        <v>722</v>
      </c>
      <c r="C1022" s="738" t="s">
        <v>8472</v>
      </c>
      <c r="D1022" s="713" t="s">
        <v>8879</v>
      </c>
      <c r="E1022" s="629" t="s">
        <v>6736</v>
      </c>
      <c r="F1022" s="628" t="s">
        <v>4213</v>
      </c>
      <c r="G1022" s="631" t="s">
        <v>3400</v>
      </c>
      <c r="H1022" s="630">
        <v>12.67</v>
      </c>
      <c r="I1022" s="618"/>
      <c r="J1022" s="630" t="s">
        <v>4219</v>
      </c>
      <c r="K1022" s="736" t="s">
        <v>8952</v>
      </c>
      <c r="L1022" s="630" t="s">
        <v>4216</v>
      </c>
      <c r="M1022" s="616"/>
      <c r="N1022" s="632"/>
      <c r="O1022" s="632"/>
      <c r="P1022" s="632"/>
      <c r="Q1022" s="632"/>
      <c r="R1022" s="632"/>
      <c r="S1022" s="632"/>
      <c r="T1022" s="632"/>
      <c r="U1022" s="632"/>
      <c r="V1022" s="632"/>
      <c r="W1022" s="632"/>
    </row>
    <row r="1023" spans="2:23" ht="50.25" hidden="1" customHeight="1" x14ac:dyDescent="0.25">
      <c r="B1023" s="602">
        <v>723</v>
      </c>
      <c r="C1023" s="738" t="s">
        <v>8347</v>
      </c>
      <c r="D1023" s="619" t="s">
        <v>8683</v>
      </c>
      <c r="E1023" s="629" t="s">
        <v>6737</v>
      </c>
      <c r="F1023" s="628" t="s">
        <v>4220</v>
      </c>
      <c r="G1023" s="631" t="s">
        <v>3400</v>
      </c>
      <c r="H1023" s="630">
        <v>2.2000000000000002</v>
      </c>
      <c r="I1023" s="618"/>
      <c r="J1023" s="630" t="s">
        <v>2855</v>
      </c>
      <c r="K1023" s="736" t="s">
        <v>8952</v>
      </c>
      <c r="L1023" s="630" t="s">
        <v>4223</v>
      </c>
      <c r="M1023" s="616"/>
      <c r="N1023" s="632"/>
      <c r="O1023" s="632"/>
      <c r="P1023" s="632"/>
      <c r="Q1023" s="632"/>
      <c r="R1023" s="632"/>
      <c r="S1023" s="632"/>
      <c r="T1023" s="632"/>
      <c r="U1023" s="632"/>
      <c r="V1023" s="632"/>
      <c r="W1023" s="632"/>
    </row>
    <row r="1024" spans="2:23" ht="50.25" hidden="1" customHeight="1" x14ac:dyDescent="0.25">
      <c r="B1024" s="602">
        <v>724</v>
      </c>
      <c r="C1024" s="738" t="s">
        <v>8305</v>
      </c>
      <c r="D1024" s="713" t="s">
        <v>8333</v>
      </c>
      <c r="E1024" s="629" t="s">
        <v>6738</v>
      </c>
      <c r="F1024" s="628" t="s">
        <v>4226</v>
      </c>
      <c r="G1024" s="631" t="s">
        <v>3400</v>
      </c>
      <c r="H1024" s="630">
        <v>36</v>
      </c>
      <c r="I1024" s="618"/>
      <c r="J1024" s="630" t="s">
        <v>2786</v>
      </c>
      <c r="K1024" s="736" t="s">
        <v>8952</v>
      </c>
      <c r="L1024" s="630" t="s">
        <v>4229</v>
      </c>
      <c r="M1024" s="616"/>
      <c r="N1024" s="632"/>
      <c r="O1024" s="632"/>
      <c r="P1024" s="632"/>
      <c r="Q1024" s="632"/>
      <c r="R1024" s="632"/>
      <c r="S1024" s="632"/>
      <c r="T1024" s="632"/>
      <c r="U1024" s="632"/>
      <c r="V1024" s="632"/>
      <c r="W1024" s="632"/>
    </row>
    <row r="1025" spans="2:23" ht="50.25" hidden="1" customHeight="1" x14ac:dyDescent="0.25">
      <c r="B1025" s="602">
        <v>725</v>
      </c>
      <c r="C1025" s="738" t="s">
        <v>2759</v>
      </c>
      <c r="D1025" s="713" t="s">
        <v>2403</v>
      </c>
      <c r="E1025" s="629" t="s">
        <v>6739</v>
      </c>
      <c r="F1025" s="628" t="s">
        <v>4232</v>
      </c>
      <c r="G1025" s="631" t="s">
        <v>3400</v>
      </c>
      <c r="H1025" s="630">
        <v>3.74</v>
      </c>
      <c r="I1025" s="618"/>
      <c r="J1025" s="630" t="s">
        <v>2812</v>
      </c>
      <c r="K1025" s="736" t="s">
        <v>8952</v>
      </c>
      <c r="L1025" s="630" t="s">
        <v>4235</v>
      </c>
      <c r="M1025" s="616"/>
      <c r="N1025" s="632"/>
      <c r="O1025" s="632"/>
      <c r="P1025" s="632"/>
      <c r="Q1025" s="632"/>
      <c r="R1025" s="632"/>
      <c r="S1025" s="632"/>
      <c r="T1025" s="632"/>
      <c r="U1025" s="632"/>
      <c r="V1025" s="632"/>
      <c r="W1025" s="632"/>
    </row>
    <row r="1026" spans="2:23" ht="50.25" hidden="1" customHeight="1" x14ac:dyDescent="0.25">
      <c r="B1026" s="602">
        <v>726</v>
      </c>
      <c r="C1026" s="738" t="s">
        <v>2759</v>
      </c>
      <c r="D1026" s="713" t="s">
        <v>8868</v>
      </c>
      <c r="E1026" s="629" t="s">
        <v>6740</v>
      </c>
      <c r="F1026" s="628" t="s">
        <v>4238</v>
      </c>
      <c r="G1026" s="631" t="s">
        <v>3400</v>
      </c>
      <c r="H1026" s="630">
        <v>16</v>
      </c>
      <c r="I1026" s="618"/>
      <c r="J1026" s="630" t="s">
        <v>2786</v>
      </c>
      <c r="K1026" s="736" t="s">
        <v>8952</v>
      </c>
      <c r="L1026" s="630" t="s">
        <v>4241</v>
      </c>
      <c r="M1026" s="616"/>
      <c r="N1026" s="632"/>
      <c r="O1026" s="632"/>
      <c r="P1026" s="632"/>
      <c r="Q1026" s="632"/>
      <c r="R1026" s="632"/>
      <c r="S1026" s="632"/>
      <c r="T1026" s="632"/>
      <c r="U1026" s="632"/>
      <c r="V1026" s="632"/>
      <c r="W1026" s="632"/>
    </row>
    <row r="1027" spans="2:23" ht="50.25" hidden="1" customHeight="1" x14ac:dyDescent="0.25">
      <c r="B1027" s="602">
        <v>727</v>
      </c>
      <c r="C1027" s="738" t="s">
        <v>2809</v>
      </c>
      <c r="D1027" s="713" t="s">
        <v>8837</v>
      </c>
      <c r="E1027" s="629" t="s">
        <v>6741</v>
      </c>
      <c r="F1027" s="628" t="s">
        <v>4244</v>
      </c>
      <c r="G1027" s="631" t="s">
        <v>3400</v>
      </c>
      <c r="H1027" s="630">
        <v>10.8</v>
      </c>
      <c r="I1027" s="618"/>
      <c r="J1027" s="630" t="s">
        <v>3490</v>
      </c>
      <c r="K1027" s="736" t="s">
        <v>8952</v>
      </c>
      <c r="L1027" s="630" t="s">
        <v>4247</v>
      </c>
      <c r="M1027" s="616"/>
      <c r="N1027" s="632"/>
      <c r="O1027" s="632"/>
      <c r="P1027" s="632"/>
      <c r="Q1027" s="632"/>
      <c r="R1027" s="632"/>
      <c r="S1027" s="632"/>
      <c r="T1027" s="632"/>
      <c r="U1027" s="632"/>
      <c r="V1027" s="632"/>
      <c r="W1027" s="632"/>
    </row>
    <row r="1028" spans="2:23" ht="50.25" hidden="1" customHeight="1" x14ac:dyDescent="0.25">
      <c r="B1028" s="602">
        <v>728</v>
      </c>
      <c r="C1028" s="738" t="s">
        <v>2759</v>
      </c>
      <c r="D1028" s="713" t="s">
        <v>8868</v>
      </c>
      <c r="E1028" s="629" t="s">
        <v>6742</v>
      </c>
      <c r="F1028" s="628" t="s">
        <v>4250</v>
      </c>
      <c r="G1028" s="631" t="s">
        <v>3400</v>
      </c>
      <c r="H1028" s="634"/>
      <c r="I1028" s="618"/>
      <c r="J1028" s="630" t="s">
        <v>2902</v>
      </c>
      <c r="K1028" s="736" t="s">
        <v>8952</v>
      </c>
      <c r="L1028" s="630" t="s">
        <v>4253</v>
      </c>
      <c r="M1028" s="616"/>
      <c r="N1028" s="632"/>
      <c r="O1028" s="632"/>
      <c r="P1028" s="632"/>
      <c r="Q1028" s="632"/>
      <c r="R1028" s="632"/>
      <c r="S1028" s="632"/>
      <c r="T1028" s="632"/>
      <c r="U1028" s="632"/>
      <c r="V1028" s="632"/>
      <c r="W1028" s="632"/>
    </row>
    <row r="1029" spans="2:23" ht="50.25" hidden="1" customHeight="1" x14ac:dyDescent="0.25">
      <c r="B1029" s="602">
        <v>729</v>
      </c>
      <c r="C1029" s="738" t="s">
        <v>2759</v>
      </c>
      <c r="D1029" s="713" t="s">
        <v>8868</v>
      </c>
      <c r="E1029" s="629" t="s">
        <v>6743</v>
      </c>
      <c r="F1029" s="628" t="s">
        <v>4256</v>
      </c>
      <c r="G1029" s="631" t="s">
        <v>3400</v>
      </c>
      <c r="H1029" s="630">
        <v>15.4</v>
      </c>
      <c r="I1029" s="618"/>
      <c r="J1029" s="630" t="s">
        <v>2847</v>
      </c>
      <c r="K1029" s="736" t="s">
        <v>8952</v>
      </c>
      <c r="L1029" s="630" t="s">
        <v>4259</v>
      </c>
      <c r="M1029" s="616"/>
      <c r="N1029" s="632"/>
      <c r="O1029" s="632"/>
      <c r="P1029" s="632"/>
      <c r="Q1029" s="632"/>
      <c r="R1029" s="632"/>
      <c r="S1029" s="632"/>
      <c r="T1029" s="632"/>
      <c r="U1029" s="632"/>
      <c r="V1029" s="632"/>
      <c r="W1029" s="632"/>
    </row>
    <row r="1030" spans="2:23" ht="50.25" hidden="1" customHeight="1" x14ac:dyDescent="0.25">
      <c r="B1030" s="602">
        <v>730</v>
      </c>
      <c r="C1030" s="738" t="s">
        <v>2759</v>
      </c>
      <c r="D1030" s="713" t="s">
        <v>8868</v>
      </c>
      <c r="E1030" s="629" t="s">
        <v>6744</v>
      </c>
      <c r="F1030" s="628" t="s">
        <v>4262</v>
      </c>
      <c r="G1030" s="631" t="s">
        <v>3400</v>
      </c>
      <c r="H1030" s="630">
        <v>3.3</v>
      </c>
      <c r="I1030" s="618"/>
      <c r="J1030" s="630" t="s">
        <v>3769</v>
      </c>
      <c r="K1030" s="736" t="s">
        <v>8952</v>
      </c>
      <c r="L1030" s="630" t="s">
        <v>4265</v>
      </c>
      <c r="M1030" s="616"/>
      <c r="N1030" s="632"/>
      <c r="O1030" s="632"/>
      <c r="P1030" s="632"/>
      <c r="Q1030" s="632"/>
      <c r="R1030" s="632"/>
      <c r="S1030" s="632"/>
      <c r="T1030" s="632"/>
      <c r="U1030" s="632"/>
      <c r="V1030" s="632"/>
      <c r="W1030" s="632"/>
    </row>
    <row r="1031" spans="2:23" ht="50.25" hidden="1" customHeight="1" x14ac:dyDescent="0.25">
      <c r="B1031" s="602">
        <v>731</v>
      </c>
      <c r="C1031" s="738" t="s">
        <v>8396</v>
      </c>
      <c r="D1031" s="713" t="s">
        <v>8870</v>
      </c>
      <c r="E1031" s="629" t="s">
        <v>6745</v>
      </c>
      <c r="F1031" s="628" t="s">
        <v>4268</v>
      </c>
      <c r="G1031" s="631" t="s">
        <v>3400</v>
      </c>
      <c r="H1031" s="630">
        <v>1.1000000000000001</v>
      </c>
      <c r="I1031" s="618"/>
      <c r="J1031" s="630" t="s">
        <v>2855</v>
      </c>
      <c r="K1031" s="736" t="s">
        <v>8952</v>
      </c>
      <c r="L1031" s="630" t="s">
        <v>4271</v>
      </c>
      <c r="M1031" s="616"/>
      <c r="N1031" s="632"/>
      <c r="O1031" s="632"/>
      <c r="P1031" s="632"/>
      <c r="Q1031" s="632"/>
      <c r="R1031" s="632"/>
      <c r="S1031" s="632"/>
      <c r="T1031" s="632"/>
      <c r="U1031" s="632"/>
      <c r="V1031" s="632"/>
      <c r="W1031" s="632"/>
    </row>
    <row r="1032" spans="2:23" ht="50.25" hidden="1" customHeight="1" x14ac:dyDescent="0.25">
      <c r="B1032" s="602">
        <v>732</v>
      </c>
      <c r="C1032" s="738" t="s">
        <v>8396</v>
      </c>
      <c r="D1032" s="713" t="s">
        <v>8418</v>
      </c>
      <c r="E1032" s="629" t="s">
        <v>6746</v>
      </c>
      <c r="F1032" s="628" t="s">
        <v>4274</v>
      </c>
      <c r="G1032" s="631" t="s">
        <v>3400</v>
      </c>
      <c r="H1032" s="630">
        <v>34.67</v>
      </c>
      <c r="I1032" s="618"/>
      <c r="J1032" s="630" t="s">
        <v>2786</v>
      </c>
      <c r="K1032" s="736" t="s">
        <v>8952</v>
      </c>
      <c r="L1032" s="630" t="s">
        <v>4277</v>
      </c>
      <c r="M1032" s="616"/>
      <c r="N1032" s="632"/>
      <c r="O1032" s="632"/>
      <c r="P1032" s="632"/>
      <c r="Q1032" s="632"/>
      <c r="R1032" s="632"/>
      <c r="S1032" s="632"/>
      <c r="T1032" s="632"/>
      <c r="U1032" s="632"/>
      <c r="V1032" s="632"/>
      <c r="W1032" s="632"/>
    </row>
    <row r="1033" spans="2:23" ht="50.25" hidden="1" customHeight="1" x14ac:dyDescent="0.25">
      <c r="B1033" s="602">
        <v>733</v>
      </c>
      <c r="C1033" s="738" t="s">
        <v>8396</v>
      </c>
      <c r="D1033" s="713" t="s">
        <v>8418</v>
      </c>
      <c r="E1033" s="629" t="s">
        <v>6747</v>
      </c>
      <c r="F1033" s="628" t="s">
        <v>4280</v>
      </c>
      <c r="G1033" s="631" t="s">
        <v>3400</v>
      </c>
      <c r="H1033" s="630">
        <v>8</v>
      </c>
      <c r="I1033" s="618"/>
      <c r="J1033" s="630" t="s">
        <v>2786</v>
      </c>
      <c r="K1033" s="736" t="s">
        <v>8952</v>
      </c>
      <c r="L1033" s="630" t="s">
        <v>4283</v>
      </c>
      <c r="M1033" s="616"/>
      <c r="N1033" s="632"/>
      <c r="O1033" s="632"/>
      <c r="P1033" s="632"/>
      <c r="Q1033" s="632"/>
      <c r="R1033" s="632"/>
      <c r="S1033" s="632"/>
      <c r="T1033" s="632"/>
      <c r="U1033" s="632"/>
      <c r="V1033" s="632"/>
      <c r="W1033" s="632"/>
    </row>
    <row r="1034" spans="2:23" ht="50.25" hidden="1" customHeight="1" x14ac:dyDescent="0.25">
      <c r="B1034" s="602">
        <v>734</v>
      </c>
      <c r="C1034" s="738" t="s">
        <v>8364</v>
      </c>
      <c r="D1034" s="713" t="s">
        <v>8368</v>
      </c>
      <c r="E1034" s="629" t="s">
        <v>6723</v>
      </c>
      <c r="F1034" s="628" t="s">
        <v>4286</v>
      </c>
      <c r="G1034" s="631" t="s">
        <v>3400</v>
      </c>
      <c r="H1034" s="630">
        <v>2.2166700000000001</v>
      </c>
      <c r="I1034" s="618"/>
      <c r="J1034" s="630" t="s">
        <v>4140</v>
      </c>
      <c r="K1034" s="736" t="s">
        <v>8952</v>
      </c>
      <c r="L1034" s="630" t="s">
        <v>4137</v>
      </c>
      <c r="M1034" s="616"/>
      <c r="N1034" s="632"/>
      <c r="O1034" s="632"/>
      <c r="P1034" s="632"/>
      <c r="Q1034" s="632"/>
      <c r="R1034" s="632"/>
      <c r="S1034" s="632"/>
      <c r="T1034" s="632"/>
      <c r="U1034" s="632"/>
      <c r="V1034" s="632"/>
      <c r="W1034" s="632"/>
    </row>
    <row r="1035" spans="2:23" ht="50.25" hidden="1" customHeight="1" x14ac:dyDescent="0.25">
      <c r="B1035" s="602">
        <v>735</v>
      </c>
      <c r="C1035" s="738" t="s">
        <v>8433</v>
      </c>
      <c r="D1035" s="713" t="s">
        <v>8869</v>
      </c>
      <c r="E1035" s="629" t="s">
        <v>6748</v>
      </c>
      <c r="F1035" s="628" t="s">
        <v>4288</v>
      </c>
      <c r="G1035" s="631" t="s">
        <v>3400</v>
      </c>
      <c r="H1035" s="630">
        <v>0.8</v>
      </c>
      <c r="I1035" s="618"/>
      <c r="J1035" s="630" t="s">
        <v>2913</v>
      </c>
      <c r="K1035" s="736" t="s">
        <v>8952</v>
      </c>
      <c r="L1035" s="630" t="s">
        <v>4291</v>
      </c>
      <c r="M1035" s="616"/>
      <c r="N1035" s="632"/>
      <c r="O1035" s="632"/>
      <c r="P1035" s="632"/>
      <c r="Q1035" s="632"/>
      <c r="R1035" s="632"/>
      <c r="S1035" s="632"/>
      <c r="T1035" s="632"/>
      <c r="U1035" s="632"/>
      <c r="V1035" s="632"/>
      <c r="W1035" s="632"/>
    </row>
    <row r="1036" spans="2:23" ht="50.25" hidden="1" customHeight="1" x14ac:dyDescent="0.25">
      <c r="B1036" s="602">
        <v>736</v>
      </c>
      <c r="C1036" s="738" t="s">
        <v>8373</v>
      </c>
      <c r="D1036" s="713" t="s">
        <v>8871</v>
      </c>
      <c r="E1036" s="629" t="s">
        <v>6749</v>
      </c>
      <c r="F1036" s="628" t="s">
        <v>4294</v>
      </c>
      <c r="G1036" s="631" t="s">
        <v>3400</v>
      </c>
      <c r="H1036" s="630">
        <v>4.4000000000000004</v>
      </c>
      <c r="I1036" s="618"/>
      <c r="J1036" s="630" t="s">
        <v>2776</v>
      </c>
      <c r="K1036" s="736" t="s">
        <v>8952</v>
      </c>
      <c r="L1036" s="630" t="s">
        <v>4297</v>
      </c>
      <c r="M1036" s="616"/>
      <c r="N1036" s="632"/>
      <c r="O1036" s="632"/>
      <c r="P1036" s="632"/>
      <c r="Q1036" s="632"/>
      <c r="R1036" s="632"/>
      <c r="S1036" s="632"/>
      <c r="T1036" s="632"/>
      <c r="U1036" s="632"/>
      <c r="V1036" s="632"/>
      <c r="W1036" s="632"/>
    </row>
    <row r="1037" spans="2:23" ht="50.25" hidden="1" customHeight="1" x14ac:dyDescent="0.25">
      <c r="B1037" s="602">
        <v>737</v>
      </c>
      <c r="C1037" s="738" t="s">
        <v>8373</v>
      </c>
      <c r="D1037" s="713" t="s">
        <v>8871</v>
      </c>
      <c r="E1037" s="629" t="s">
        <v>6750</v>
      </c>
      <c r="F1037" s="628" t="s">
        <v>4300</v>
      </c>
      <c r="G1037" s="631" t="s">
        <v>3400</v>
      </c>
      <c r="H1037" s="630">
        <v>17.77</v>
      </c>
      <c r="I1037" s="618"/>
      <c r="J1037" s="630" t="s">
        <v>4306</v>
      </c>
      <c r="K1037" s="736" t="s">
        <v>8952</v>
      </c>
      <c r="L1037" s="630" t="s">
        <v>4303</v>
      </c>
      <c r="M1037" s="616"/>
      <c r="N1037" s="632"/>
      <c r="O1037" s="632"/>
      <c r="P1037" s="632"/>
      <c r="Q1037" s="632"/>
      <c r="R1037" s="632"/>
      <c r="S1037" s="632"/>
      <c r="T1037" s="632"/>
      <c r="U1037" s="632"/>
      <c r="V1037" s="632"/>
      <c r="W1037" s="632"/>
    </row>
    <row r="1038" spans="2:23" ht="50.25" hidden="1" customHeight="1" x14ac:dyDescent="0.25">
      <c r="B1038" s="602">
        <v>738</v>
      </c>
      <c r="C1038" s="738" t="s">
        <v>8373</v>
      </c>
      <c r="D1038" s="713" t="s">
        <v>8871</v>
      </c>
      <c r="E1038" s="629" t="s">
        <v>6751</v>
      </c>
      <c r="F1038" s="628" t="s">
        <v>4307</v>
      </c>
      <c r="G1038" s="631" t="s">
        <v>3400</v>
      </c>
      <c r="H1038" s="630">
        <v>9.68</v>
      </c>
      <c r="I1038" s="618"/>
      <c r="J1038" s="630" t="s">
        <v>2776</v>
      </c>
      <c r="K1038" s="736" t="s">
        <v>8952</v>
      </c>
      <c r="L1038" s="630" t="s">
        <v>4310</v>
      </c>
      <c r="M1038" s="616"/>
      <c r="N1038" s="632"/>
      <c r="O1038" s="632"/>
      <c r="P1038" s="632"/>
      <c r="Q1038" s="632"/>
      <c r="R1038" s="632"/>
      <c r="S1038" s="632"/>
      <c r="T1038" s="632"/>
      <c r="U1038" s="632"/>
      <c r="V1038" s="632"/>
      <c r="W1038" s="632"/>
    </row>
    <row r="1039" spans="2:23" ht="50.25" hidden="1" customHeight="1" x14ac:dyDescent="0.25">
      <c r="B1039" s="602">
        <v>739</v>
      </c>
      <c r="C1039" s="738" t="s">
        <v>8347</v>
      </c>
      <c r="D1039" s="619" t="s">
        <v>8683</v>
      </c>
      <c r="E1039" s="629" t="s">
        <v>6752</v>
      </c>
      <c r="F1039" s="628" t="s">
        <v>4313</v>
      </c>
      <c r="G1039" s="631" t="s">
        <v>3400</v>
      </c>
      <c r="H1039" s="630">
        <v>6.93</v>
      </c>
      <c r="I1039" s="618"/>
      <c r="J1039" s="630" t="s">
        <v>2902</v>
      </c>
      <c r="K1039" s="736" t="s">
        <v>8952</v>
      </c>
      <c r="L1039" s="630" t="s">
        <v>4316</v>
      </c>
      <c r="M1039" s="616"/>
      <c r="N1039" s="632"/>
      <c r="O1039" s="632"/>
      <c r="P1039" s="632"/>
      <c r="Q1039" s="632"/>
      <c r="R1039" s="632"/>
      <c r="S1039" s="632"/>
      <c r="T1039" s="632"/>
      <c r="U1039" s="632"/>
      <c r="V1039" s="632"/>
      <c r="W1039" s="632"/>
    </row>
    <row r="1040" spans="2:23" ht="50.25" hidden="1" customHeight="1" x14ac:dyDescent="0.25">
      <c r="B1040" s="602">
        <v>740</v>
      </c>
      <c r="C1040" s="738" t="s">
        <v>8373</v>
      </c>
      <c r="D1040" s="713" t="s">
        <v>8815</v>
      </c>
      <c r="E1040" s="629" t="s">
        <v>6753</v>
      </c>
      <c r="F1040" s="628" t="s">
        <v>4319</v>
      </c>
      <c r="G1040" s="631" t="s">
        <v>3400</v>
      </c>
      <c r="H1040" s="630">
        <v>18</v>
      </c>
      <c r="I1040" s="618"/>
      <c r="J1040" s="630" t="s">
        <v>2962</v>
      </c>
      <c r="K1040" s="736" t="s">
        <v>8952</v>
      </c>
      <c r="L1040" s="630" t="s">
        <v>4322</v>
      </c>
      <c r="M1040" s="616"/>
      <c r="N1040" s="632"/>
      <c r="O1040" s="632"/>
      <c r="P1040" s="632"/>
      <c r="Q1040" s="632"/>
      <c r="R1040" s="632"/>
      <c r="S1040" s="632"/>
      <c r="T1040" s="632"/>
      <c r="U1040" s="632"/>
      <c r="V1040" s="632"/>
      <c r="W1040" s="632"/>
    </row>
    <row r="1041" spans="2:23" ht="50.25" hidden="1" customHeight="1" x14ac:dyDescent="0.25">
      <c r="B1041" s="602">
        <v>741</v>
      </c>
      <c r="C1041" s="738" t="s">
        <v>2759</v>
      </c>
      <c r="D1041" s="713" t="s">
        <v>4327</v>
      </c>
      <c r="E1041" s="629" t="s">
        <v>6754</v>
      </c>
      <c r="F1041" s="628" t="s">
        <v>4325</v>
      </c>
      <c r="G1041" s="631" t="s">
        <v>3400</v>
      </c>
      <c r="H1041" s="630">
        <v>3.96</v>
      </c>
      <c r="I1041" s="618"/>
      <c r="J1041" s="630" t="s">
        <v>2839</v>
      </c>
      <c r="K1041" s="736" t="s">
        <v>8952</v>
      </c>
      <c r="L1041" s="630" t="s">
        <v>4328</v>
      </c>
      <c r="M1041" s="616"/>
      <c r="N1041" s="632"/>
      <c r="O1041" s="632"/>
      <c r="P1041" s="632"/>
      <c r="Q1041" s="632"/>
      <c r="R1041" s="632"/>
      <c r="S1041" s="632"/>
      <c r="T1041" s="632"/>
      <c r="U1041" s="632"/>
      <c r="V1041" s="632"/>
      <c r="W1041" s="632"/>
    </row>
    <row r="1042" spans="2:23" ht="50.25" hidden="1" customHeight="1" x14ac:dyDescent="0.25">
      <c r="B1042" s="602">
        <v>742</v>
      </c>
      <c r="C1042" s="738" t="s">
        <v>2759</v>
      </c>
      <c r="D1042" s="713" t="s">
        <v>8659</v>
      </c>
      <c r="E1042" s="629" t="s">
        <v>6755</v>
      </c>
      <c r="F1042" s="628" t="s">
        <v>4331</v>
      </c>
      <c r="G1042" s="631" t="s">
        <v>3400</v>
      </c>
      <c r="H1042" s="630">
        <v>1.0133300000000001</v>
      </c>
      <c r="I1042" s="618"/>
      <c r="J1042" s="630" t="s">
        <v>4337</v>
      </c>
      <c r="K1042" s="736" t="s">
        <v>8952</v>
      </c>
      <c r="L1042" s="630" t="s">
        <v>4334</v>
      </c>
      <c r="M1042" s="616"/>
      <c r="N1042" s="632"/>
      <c r="O1042" s="632"/>
      <c r="P1042" s="632"/>
      <c r="Q1042" s="632"/>
      <c r="R1042" s="632"/>
      <c r="S1042" s="632"/>
      <c r="T1042" s="632"/>
      <c r="U1042" s="632"/>
      <c r="V1042" s="632"/>
      <c r="W1042" s="632"/>
    </row>
    <row r="1043" spans="2:23" ht="50.25" hidden="1" customHeight="1" x14ac:dyDescent="0.25">
      <c r="B1043" s="602">
        <v>743</v>
      </c>
      <c r="C1043" s="738" t="s">
        <v>8472</v>
      </c>
      <c r="D1043" s="713" t="s">
        <v>8853</v>
      </c>
      <c r="E1043" s="629" t="s">
        <v>6756</v>
      </c>
      <c r="F1043" s="628" t="s">
        <v>4338</v>
      </c>
      <c r="G1043" s="631" t="s">
        <v>3400</v>
      </c>
      <c r="H1043" s="630">
        <v>8</v>
      </c>
      <c r="I1043" s="618"/>
      <c r="J1043" s="630" t="s">
        <v>2786</v>
      </c>
      <c r="K1043" s="736" t="s">
        <v>8952</v>
      </c>
      <c r="L1043" s="630" t="s">
        <v>4341</v>
      </c>
      <c r="M1043" s="616"/>
      <c r="N1043" s="632"/>
      <c r="O1043" s="632"/>
      <c r="P1043" s="632"/>
      <c r="Q1043" s="632"/>
      <c r="R1043" s="632"/>
      <c r="S1043" s="632"/>
      <c r="T1043" s="632"/>
      <c r="U1043" s="632"/>
      <c r="V1043" s="632"/>
      <c r="W1043" s="632"/>
    </row>
    <row r="1044" spans="2:23" ht="50.25" hidden="1" customHeight="1" x14ac:dyDescent="0.25">
      <c r="B1044" s="602">
        <v>744</v>
      </c>
      <c r="C1044" s="738" t="s">
        <v>2809</v>
      </c>
      <c r="D1044" s="713" t="s">
        <v>8872</v>
      </c>
      <c r="E1044" s="629" t="s">
        <v>6757</v>
      </c>
      <c r="F1044" s="628" t="s">
        <v>4344</v>
      </c>
      <c r="G1044" s="631" t="s">
        <v>3400</v>
      </c>
      <c r="H1044" s="630">
        <v>3</v>
      </c>
      <c r="I1044" s="618"/>
      <c r="J1044" s="630" t="s">
        <v>2902</v>
      </c>
      <c r="K1044" s="736" t="s">
        <v>8952</v>
      </c>
      <c r="L1044" s="630" t="s">
        <v>4347</v>
      </c>
      <c r="M1044" s="616"/>
      <c r="N1044" s="632"/>
      <c r="O1044" s="632"/>
      <c r="P1044" s="632"/>
      <c r="Q1044" s="632"/>
      <c r="R1044" s="632"/>
      <c r="S1044" s="632"/>
      <c r="T1044" s="632"/>
      <c r="U1044" s="632"/>
      <c r="V1044" s="632"/>
      <c r="W1044" s="632"/>
    </row>
    <row r="1045" spans="2:23" ht="50.25" hidden="1" customHeight="1" x14ac:dyDescent="0.25">
      <c r="B1045" s="602">
        <v>745</v>
      </c>
      <c r="C1045" s="738" t="s">
        <v>8364</v>
      </c>
      <c r="D1045" s="738" t="s">
        <v>8724</v>
      </c>
      <c r="E1045" s="629" t="s">
        <v>6758</v>
      </c>
      <c r="F1045" s="628" t="s">
        <v>4350</v>
      </c>
      <c r="G1045" s="631" t="s">
        <v>3400</v>
      </c>
      <c r="H1045" s="630">
        <v>10.125</v>
      </c>
      <c r="I1045" s="618"/>
      <c r="J1045" s="630" t="s">
        <v>2812</v>
      </c>
      <c r="K1045" s="736" t="s">
        <v>8952</v>
      </c>
      <c r="L1045" s="630" t="s">
        <v>4353</v>
      </c>
      <c r="M1045" s="616"/>
      <c r="N1045" s="632"/>
      <c r="O1045" s="632"/>
      <c r="P1045" s="632"/>
      <c r="Q1045" s="632"/>
      <c r="R1045" s="632"/>
      <c r="S1045" s="632"/>
      <c r="T1045" s="632"/>
      <c r="U1045" s="632"/>
      <c r="V1045" s="632"/>
      <c r="W1045" s="632"/>
    </row>
    <row r="1046" spans="2:23" ht="50.25" hidden="1" customHeight="1" x14ac:dyDescent="0.25">
      <c r="B1046" s="602">
        <v>746</v>
      </c>
      <c r="C1046" s="738" t="s">
        <v>2759</v>
      </c>
      <c r="D1046" s="713" t="s">
        <v>8838</v>
      </c>
      <c r="E1046" s="629" t="s">
        <v>6759</v>
      </c>
      <c r="F1046" s="628" t="s">
        <v>4356</v>
      </c>
      <c r="G1046" s="631" t="s">
        <v>3400</v>
      </c>
      <c r="H1046" s="630">
        <v>20</v>
      </c>
      <c r="I1046" s="618"/>
      <c r="J1046" s="630" t="s">
        <v>2786</v>
      </c>
      <c r="K1046" s="736" t="s">
        <v>8952</v>
      </c>
      <c r="L1046" s="630" t="s">
        <v>4359</v>
      </c>
      <c r="M1046" s="616"/>
      <c r="N1046" s="632"/>
      <c r="O1046" s="632"/>
      <c r="P1046" s="632"/>
      <c r="Q1046" s="632"/>
      <c r="R1046" s="632"/>
      <c r="S1046" s="632"/>
      <c r="T1046" s="632"/>
      <c r="U1046" s="632"/>
      <c r="V1046" s="632"/>
      <c r="W1046" s="632"/>
    </row>
    <row r="1047" spans="2:23" ht="50.25" hidden="1" customHeight="1" x14ac:dyDescent="0.25">
      <c r="B1047" s="602">
        <v>747</v>
      </c>
      <c r="C1047" s="738" t="s">
        <v>8347</v>
      </c>
      <c r="D1047" s="713" t="s">
        <v>8873</v>
      </c>
      <c r="E1047" s="629" t="s">
        <v>6760</v>
      </c>
      <c r="F1047" s="628" t="s">
        <v>4362</v>
      </c>
      <c r="G1047" s="631" t="s">
        <v>3400</v>
      </c>
      <c r="H1047" s="630">
        <v>7.5</v>
      </c>
      <c r="I1047" s="618"/>
      <c r="J1047" s="630" t="s">
        <v>2812</v>
      </c>
      <c r="K1047" s="736" t="s">
        <v>8952</v>
      </c>
      <c r="L1047" s="630" t="s">
        <v>4365</v>
      </c>
      <c r="M1047" s="616"/>
      <c r="N1047" s="632"/>
      <c r="O1047" s="632"/>
      <c r="P1047" s="632"/>
      <c r="Q1047" s="632"/>
      <c r="R1047" s="632"/>
      <c r="S1047" s="632"/>
      <c r="T1047" s="632"/>
      <c r="U1047" s="632"/>
      <c r="V1047" s="632"/>
      <c r="W1047" s="632"/>
    </row>
    <row r="1048" spans="2:23" ht="50.25" hidden="1" customHeight="1" x14ac:dyDescent="0.25">
      <c r="B1048" s="602">
        <v>748</v>
      </c>
      <c r="C1048" s="738" t="s">
        <v>2759</v>
      </c>
      <c r="D1048" s="713" t="s">
        <v>2403</v>
      </c>
      <c r="E1048" s="629" t="s">
        <v>6627</v>
      </c>
      <c r="F1048" s="628" t="s">
        <v>4368</v>
      </c>
      <c r="G1048" s="631" t="s">
        <v>3400</v>
      </c>
      <c r="H1048" s="630">
        <v>16</v>
      </c>
      <c r="I1048" s="618"/>
      <c r="J1048" s="630" t="s">
        <v>2786</v>
      </c>
      <c r="K1048" s="736" t="s">
        <v>8952</v>
      </c>
      <c r="L1048" s="630" t="s">
        <v>3556</v>
      </c>
      <c r="M1048" s="616"/>
      <c r="N1048" s="632"/>
      <c r="O1048" s="632"/>
      <c r="P1048" s="632"/>
      <c r="Q1048" s="632"/>
      <c r="R1048" s="632"/>
      <c r="S1048" s="632"/>
      <c r="T1048" s="632"/>
      <c r="U1048" s="632"/>
      <c r="V1048" s="632"/>
      <c r="W1048" s="632"/>
    </row>
    <row r="1049" spans="2:23" ht="50.25" hidden="1" customHeight="1" x14ac:dyDescent="0.25">
      <c r="B1049" s="602">
        <v>749</v>
      </c>
      <c r="C1049" s="738" t="s">
        <v>8364</v>
      </c>
      <c r="D1049" s="738" t="s">
        <v>8724</v>
      </c>
      <c r="E1049" s="629" t="s">
        <v>6761</v>
      </c>
      <c r="F1049" s="628" t="s">
        <v>4370</v>
      </c>
      <c r="G1049" s="631" t="s">
        <v>3400</v>
      </c>
      <c r="H1049" s="630">
        <v>10.5</v>
      </c>
      <c r="I1049" s="618"/>
      <c r="J1049" s="630" t="s">
        <v>2902</v>
      </c>
      <c r="K1049" s="736" t="s">
        <v>8952</v>
      </c>
      <c r="L1049" s="630" t="s">
        <v>4373</v>
      </c>
      <c r="M1049" s="616"/>
      <c r="N1049" s="632"/>
      <c r="O1049" s="632"/>
      <c r="P1049" s="632"/>
      <c r="Q1049" s="632"/>
      <c r="R1049" s="632"/>
      <c r="S1049" s="632"/>
      <c r="T1049" s="632"/>
      <c r="U1049" s="632"/>
      <c r="V1049" s="632"/>
      <c r="W1049" s="632"/>
    </row>
    <row r="1050" spans="2:23" ht="50.25" hidden="1" customHeight="1" x14ac:dyDescent="0.25">
      <c r="B1050" s="602">
        <v>750</v>
      </c>
      <c r="C1050" s="738" t="s">
        <v>2759</v>
      </c>
      <c r="D1050" s="713" t="s">
        <v>4378</v>
      </c>
      <c r="E1050" s="629" t="s">
        <v>6762</v>
      </c>
      <c r="F1050" s="628" t="s">
        <v>4376</v>
      </c>
      <c r="G1050" s="631" t="s">
        <v>3400</v>
      </c>
      <c r="H1050" s="630">
        <v>7.03</v>
      </c>
      <c r="I1050" s="618"/>
      <c r="J1050" s="630" t="s">
        <v>3565</v>
      </c>
      <c r="K1050" s="736" t="s">
        <v>8952</v>
      </c>
      <c r="L1050" s="630" t="s">
        <v>4379</v>
      </c>
      <c r="M1050" s="616"/>
      <c r="N1050" s="632"/>
      <c r="O1050" s="632"/>
      <c r="P1050" s="632"/>
      <c r="Q1050" s="632"/>
      <c r="R1050" s="632"/>
      <c r="S1050" s="632"/>
      <c r="T1050" s="632"/>
      <c r="U1050" s="632"/>
      <c r="V1050" s="632"/>
      <c r="W1050" s="632"/>
    </row>
    <row r="1051" spans="2:23" ht="50.25" hidden="1" customHeight="1" x14ac:dyDescent="0.25">
      <c r="B1051" s="602">
        <v>751</v>
      </c>
      <c r="C1051" s="738" t="s">
        <v>8396</v>
      </c>
      <c r="D1051" s="713" t="s">
        <v>1434</v>
      </c>
      <c r="E1051" s="629" t="s">
        <v>6763</v>
      </c>
      <c r="F1051" s="628" t="s">
        <v>4382</v>
      </c>
      <c r="G1051" s="631" t="s">
        <v>3400</v>
      </c>
      <c r="H1051" s="630">
        <v>16</v>
      </c>
      <c r="I1051" s="618"/>
      <c r="J1051" s="630" t="s">
        <v>2786</v>
      </c>
      <c r="K1051" s="736" t="s">
        <v>8952</v>
      </c>
      <c r="L1051" s="630" t="s">
        <v>4385</v>
      </c>
      <c r="M1051" s="616"/>
      <c r="N1051" s="632"/>
      <c r="O1051" s="632"/>
      <c r="P1051" s="632"/>
      <c r="Q1051" s="632"/>
      <c r="R1051" s="632"/>
      <c r="S1051" s="632"/>
      <c r="T1051" s="632"/>
      <c r="U1051" s="632"/>
      <c r="V1051" s="632"/>
      <c r="W1051" s="632"/>
    </row>
    <row r="1052" spans="2:23" ht="50.25" hidden="1" customHeight="1" x14ac:dyDescent="0.25">
      <c r="B1052" s="602">
        <v>752</v>
      </c>
      <c r="C1052" s="738" t="s">
        <v>2759</v>
      </c>
      <c r="D1052" s="713" t="s">
        <v>8874</v>
      </c>
      <c r="E1052" s="629" t="s">
        <v>6764</v>
      </c>
      <c r="F1052" s="628" t="s">
        <v>4388</v>
      </c>
      <c r="G1052" s="631" t="s">
        <v>3400</v>
      </c>
      <c r="H1052" s="630">
        <v>27.87499</v>
      </c>
      <c r="I1052" s="618"/>
      <c r="J1052" s="630" t="s">
        <v>4394</v>
      </c>
      <c r="K1052" s="736" t="s">
        <v>8952</v>
      </c>
      <c r="L1052" s="630" t="s">
        <v>4391</v>
      </c>
      <c r="M1052" s="616"/>
      <c r="N1052" s="632"/>
      <c r="O1052" s="632"/>
      <c r="P1052" s="632"/>
      <c r="Q1052" s="632"/>
      <c r="R1052" s="632"/>
      <c r="S1052" s="632"/>
      <c r="T1052" s="632"/>
      <c r="U1052" s="632"/>
      <c r="V1052" s="632"/>
      <c r="W1052" s="632"/>
    </row>
    <row r="1053" spans="2:23" ht="50.25" hidden="1" customHeight="1" x14ac:dyDescent="0.25">
      <c r="B1053" s="602">
        <v>753</v>
      </c>
      <c r="C1053" s="738" t="s">
        <v>8472</v>
      </c>
      <c r="D1053" s="713" t="s">
        <v>8493</v>
      </c>
      <c r="E1053" s="629" t="s">
        <v>6765</v>
      </c>
      <c r="F1053" s="628" t="s">
        <v>4395</v>
      </c>
      <c r="G1053" s="631" t="s">
        <v>3400</v>
      </c>
      <c r="H1053" s="630">
        <v>9.6</v>
      </c>
      <c r="I1053" s="618"/>
      <c r="J1053" s="630" t="s">
        <v>2786</v>
      </c>
      <c r="K1053" s="736" t="s">
        <v>8952</v>
      </c>
      <c r="L1053" s="630" t="s">
        <v>4398</v>
      </c>
      <c r="M1053" s="616"/>
      <c r="N1053" s="632"/>
      <c r="O1053" s="632"/>
      <c r="P1053" s="632"/>
      <c r="Q1053" s="632"/>
      <c r="R1053" s="632"/>
      <c r="S1053" s="632"/>
      <c r="T1053" s="632"/>
      <c r="U1053" s="632"/>
      <c r="V1053" s="632"/>
      <c r="W1053" s="632"/>
    </row>
    <row r="1054" spans="2:23" ht="50.25" hidden="1" customHeight="1" x14ac:dyDescent="0.25">
      <c r="B1054" s="602">
        <v>754</v>
      </c>
      <c r="C1054" s="738" t="s">
        <v>8472</v>
      </c>
      <c r="D1054" s="713" t="s">
        <v>8859</v>
      </c>
      <c r="E1054" s="629" t="s">
        <v>6766</v>
      </c>
      <c r="F1054" s="628" t="s">
        <v>4395</v>
      </c>
      <c r="G1054" s="631" t="s">
        <v>3400</v>
      </c>
      <c r="H1054" s="634"/>
      <c r="I1054" s="618"/>
      <c r="J1054" s="630" t="s">
        <v>2786</v>
      </c>
      <c r="K1054" s="736" t="s">
        <v>8952</v>
      </c>
      <c r="L1054" s="630" t="s">
        <v>4402</v>
      </c>
      <c r="M1054" s="616"/>
      <c r="N1054" s="632"/>
      <c r="O1054" s="632"/>
      <c r="P1054" s="632"/>
      <c r="Q1054" s="632"/>
      <c r="R1054" s="632"/>
      <c r="S1054" s="632"/>
      <c r="T1054" s="632"/>
      <c r="U1054" s="632"/>
      <c r="V1054" s="632"/>
      <c r="W1054" s="632"/>
    </row>
    <row r="1055" spans="2:23" ht="50.25" hidden="1" customHeight="1" x14ac:dyDescent="0.25">
      <c r="B1055" s="602">
        <v>755</v>
      </c>
      <c r="C1055" s="738" t="s">
        <v>8472</v>
      </c>
      <c r="D1055" s="713" t="s">
        <v>8506</v>
      </c>
      <c r="E1055" s="629" t="s">
        <v>6767</v>
      </c>
      <c r="F1055" s="628" t="s">
        <v>4405</v>
      </c>
      <c r="G1055" s="631" t="s">
        <v>3400</v>
      </c>
      <c r="H1055" s="630">
        <v>33.33</v>
      </c>
      <c r="I1055" s="618"/>
      <c r="J1055" s="630" t="s">
        <v>2786</v>
      </c>
      <c r="K1055" s="736" t="s">
        <v>8952</v>
      </c>
      <c r="L1055" s="630" t="s">
        <v>4408</v>
      </c>
      <c r="M1055" s="616"/>
      <c r="N1055" s="632"/>
      <c r="O1055" s="632"/>
      <c r="P1055" s="632"/>
      <c r="Q1055" s="632"/>
      <c r="R1055" s="632"/>
      <c r="S1055" s="632"/>
      <c r="T1055" s="632"/>
      <c r="U1055" s="632"/>
      <c r="V1055" s="632"/>
      <c r="W1055" s="632"/>
    </row>
    <row r="1056" spans="2:23" ht="50.25" hidden="1" customHeight="1" x14ac:dyDescent="0.25">
      <c r="B1056" s="602">
        <v>756</v>
      </c>
      <c r="C1056" s="738" t="s">
        <v>2759</v>
      </c>
      <c r="D1056" s="713" t="s">
        <v>8822</v>
      </c>
      <c r="E1056" s="629" t="s">
        <v>6768</v>
      </c>
      <c r="F1056" s="628" t="s">
        <v>4411</v>
      </c>
      <c r="G1056" s="631" t="s">
        <v>3400</v>
      </c>
      <c r="H1056" s="630">
        <v>8.23</v>
      </c>
      <c r="I1056" s="618"/>
      <c r="J1056" s="630" t="s">
        <v>2786</v>
      </c>
      <c r="K1056" s="736" t="s">
        <v>8952</v>
      </c>
      <c r="L1056" s="630" t="s">
        <v>4414</v>
      </c>
      <c r="M1056" s="616"/>
      <c r="N1056" s="632"/>
      <c r="O1056" s="632"/>
      <c r="P1056" s="632"/>
      <c r="Q1056" s="632"/>
      <c r="R1056" s="632"/>
      <c r="S1056" s="632"/>
      <c r="T1056" s="632"/>
      <c r="U1056" s="632"/>
      <c r="V1056" s="632"/>
      <c r="W1056" s="632"/>
    </row>
    <row r="1057" spans="2:23" ht="50.25" hidden="1" customHeight="1" x14ac:dyDescent="0.25">
      <c r="B1057" s="602">
        <v>757</v>
      </c>
      <c r="C1057" s="738" t="s">
        <v>8472</v>
      </c>
      <c r="D1057" s="713" t="s">
        <v>8860</v>
      </c>
      <c r="E1057" s="629" t="s">
        <v>6769</v>
      </c>
      <c r="F1057" s="628" t="s">
        <v>4417</v>
      </c>
      <c r="G1057" s="631" t="s">
        <v>3400</v>
      </c>
      <c r="H1057" s="630">
        <v>8</v>
      </c>
      <c r="I1057" s="618"/>
      <c r="J1057" s="630" t="s">
        <v>2786</v>
      </c>
      <c r="K1057" s="736" t="s">
        <v>8952</v>
      </c>
      <c r="L1057" s="630" t="s">
        <v>4420</v>
      </c>
      <c r="M1057" s="616"/>
      <c r="N1057" s="632"/>
      <c r="O1057" s="632"/>
      <c r="P1057" s="632"/>
      <c r="Q1057" s="632"/>
      <c r="R1057" s="632"/>
      <c r="S1057" s="632"/>
      <c r="T1057" s="632"/>
      <c r="U1057" s="632"/>
      <c r="V1057" s="632"/>
      <c r="W1057" s="632"/>
    </row>
    <row r="1058" spans="2:23" ht="50.25" hidden="1" customHeight="1" x14ac:dyDescent="0.25">
      <c r="B1058" s="602">
        <v>758</v>
      </c>
      <c r="C1058" s="738" t="s">
        <v>2759</v>
      </c>
      <c r="D1058" s="738" t="s">
        <v>8700</v>
      </c>
      <c r="E1058" s="629" t="s">
        <v>6770</v>
      </c>
      <c r="F1058" s="628" t="s">
        <v>4417</v>
      </c>
      <c r="G1058" s="631" t="s">
        <v>3400</v>
      </c>
      <c r="H1058" s="630">
        <v>8</v>
      </c>
      <c r="I1058" s="618"/>
      <c r="J1058" s="630" t="s">
        <v>2786</v>
      </c>
      <c r="K1058" s="736" t="s">
        <v>8952</v>
      </c>
      <c r="L1058" s="630" t="s">
        <v>4425</v>
      </c>
      <c r="M1058" s="616"/>
      <c r="N1058" s="632"/>
      <c r="O1058" s="632"/>
      <c r="P1058" s="632"/>
      <c r="Q1058" s="632"/>
      <c r="R1058" s="632"/>
      <c r="S1058" s="632"/>
      <c r="T1058" s="632"/>
      <c r="U1058" s="632"/>
      <c r="V1058" s="632"/>
      <c r="W1058" s="632"/>
    </row>
    <row r="1059" spans="2:23" ht="50.25" hidden="1" customHeight="1" x14ac:dyDescent="0.25">
      <c r="B1059" s="602">
        <v>759</v>
      </c>
      <c r="C1059" s="738" t="s">
        <v>2759</v>
      </c>
      <c r="D1059" s="713" t="s">
        <v>8808</v>
      </c>
      <c r="E1059" s="629" t="s">
        <v>6771</v>
      </c>
      <c r="F1059" s="628" t="s">
        <v>4428</v>
      </c>
      <c r="G1059" s="631" t="s">
        <v>3400</v>
      </c>
      <c r="H1059" s="630">
        <v>17.600000000000001</v>
      </c>
      <c r="I1059" s="618"/>
      <c r="J1059" s="630" t="s">
        <v>3516</v>
      </c>
      <c r="K1059" s="736" t="s">
        <v>8952</v>
      </c>
      <c r="L1059" s="630" t="s">
        <v>4431</v>
      </c>
      <c r="M1059" s="616"/>
      <c r="N1059" s="632"/>
      <c r="O1059" s="632"/>
      <c r="P1059" s="632"/>
      <c r="Q1059" s="632"/>
      <c r="R1059" s="632"/>
      <c r="S1059" s="632"/>
      <c r="T1059" s="632"/>
      <c r="U1059" s="632"/>
      <c r="V1059" s="632"/>
      <c r="W1059" s="632"/>
    </row>
    <row r="1060" spans="2:23" ht="50.25" hidden="1" customHeight="1" x14ac:dyDescent="0.25">
      <c r="B1060" s="602">
        <v>760</v>
      </c>
      <c r="C1060" s="738" t="s">
        <v>8472</v>
      </c>
      <c r="D1060" s="713" t="s">
        <v>8506</v>
      </c>
      <c r="E1060" s="629" t="s">
        <v>6772</v>
      </c>
      <c r="F1060" s="628" t="s">
        <v>4434</v>
      </c>
      <c r="G1060" s="631" t="s">
        <v>3400</v>
      </c>
      <c r="H1060" s="630">
        <v>6.5</v>
      </c>
      <c r="I1060" s="618"/>
      <c r="J1060" s="630" t="s">
        <v>2902</v>
      </c>
      <c r="K1060" s="736" t="s">
        <v>8952</v>
      </c>
      <c r="L1060" s="630" t="s">
        <v>4437</v>
      </c>
      <c r="M1060" s="616"/>
      <c r="N1060" s="632"/>
      <c r="O1060" s="632"/>
      <c r="P1060" s="632"/>
      <c r="Q1060" s="632"/>
      <c r="R1060" s="632"/>
      <c r="S1060" s="632"/>
      <c r="T1060" s="632"/>
      <c r="U1060" s="632"/>
      <c r="V1060" s="632"/>
      <c r="W1060" s="632"/>
    </row>
    <row r="1061" spans="2:23" ht="50.25" hidden="1" customHeight="1" x14ac:dyDescent="0.25">
      <c r="B1061" s="602">
        <v>761</v>
      </c>
      <c r="C1061" s="738" t="s">
        <v>8347</v>
      </c>
      <c r="D1061" s="713" t="s">
        <v>8349</v>
      </c>
      <c r="E1061" s="629" t="s">
        <v>6655</v>
      </c>
      <c r="F1061" s="628" t="s">
        <v>4440</v>
      </c>
      <c r="G1061" s="631" t="s">
        <v>3400</v>
      </c>
      <c r="H1061" s="630">
        <v>6.3333300000000001</v>
      </c>
      <c r="I1061" s="618"/>
      <c r="J1061" s="630" t="s">
        <v>3734</v>
      </c>
      <c r="K1061" s="736" t="s">
        <v>8952</v>
      </c>
      <c r="L1061" s="630" t="s">
        <v>3731</v>
      </c>
      <c r="M1061" s="616"/>
      <c r="N1061" s="632"/>
      <c r="O1061" s="632"/>
      <c r="P1061" s="632"/>
      <c r="Q1061" s="632"/>
      <c r="R1061" s="632"/>
      <c r="S1061" s="632"/>
      <c r="T1061" s="632"/>
      <c r="U1061" s="632"/>
      <c r="V1061" s="632"/>
      <c r="W1061" s="632"/>
    </row>
    <row r="1062" spans="2:23" ht="50.25" hidden="1" customHeight="1" x14ac:dyDescent="0.25">
      <c r="B1062" s="602">
        <v>762</v>
      </c>
      <c r="C1062" s="738" t="s">
        <v>8347</v>
      </c>
      <c r="D1062" s="713" t="s">
        <v>4444</v>
      </c>
      <c r="E1062" s="629" t="s">
        <v>6773</v>
      </c>
      <c r="F1062" s="628" t="s">
        <v>4442</v>
      </c>
      <c r="G1062" s="631" t="s">
        <v>3400</v>
      </c>
      <c r="H1062" s="630">
        <v>6.75</v>
      </c>
      <c r="I1062" s="618"/>
      <c r="J1062" s="630" t="s">
        <v>3727</v>
      </c>
      <c r="K1062" s="736" t="s">
        <v>8952</v>
      </c>
      <c r="L1062" s="630" t="s">
        <v>4445</v>
      </c>
      <c r="M1062" s="616"/>
      <c r="N1062" s="632"/>
      <c r="O1062" s="632"/>
      <c r="P1062" s="632"/>
      <c r="Q1062" s="632"/>
      <c r="R1062" s="632"/>
      <c r="S1062" s="632"/>
      <c r="T1062" s="632"/>
      <c r="U1062" s="632"/>
      <c r="V1062" s="632"/>
      <c r="W1062" s="632"/>
    </row>
    <row r="1063" spans="2:23" ht="50.25" hidden="1" customHeight="1" x14ac:dyDescent="0.25">
      <c r="B1063" s="602">
        <v>763</v>
      </c>
      <c r="C1063" s="738" t="s">
        <v>2759</v>
      </c>
      <c r="D1063" s="713" t="s">
        <v>8868</v>
      </c>
      <c r="E1063" s="629" t="s">
        <v>6774</v>
      </c>
      <c r="F1063" s="628" t="s">
        <v>4448</v>
      </c>
      <c r="G1063" s="631" t="s">
        <v>3400</v>
      </c>
      <c r="H1063" s="630">
        <v>3.2</v>
      </c>
      <c r="I1063" s="618"/>
      <c r="J1063" s="630" t="s">
        <v>2762</v>
      </c>
      <c r="K1063" s="736" t="s">
        <v>8952</v>
      </c>
      <c r="L1063" s="630" t="s">
        <v>4451</v>
      </c>
      <c r="M1063" s="616"/>
      <c r="N1063" s="632"/>
      <c r="O1063" s="632"/>
      <c r="P1063" s="632"/>
      <c r="Q1063" s="632"/>
      <c r="R1063" s="632"/>
      <c r="S1063" s="632"/>
      <c r="T1063" s="632"/>
      <c r="U1063" s="632"/>
      <c r="V1063" s="632"/>
      <c r="W1063" s="632"/>
    </row>
    <row r="1064" spans="2:23" ht="50.25" hidden="1" customHeight="1" x14ac:dyDescent="0.25">
      <c r="B1064" s="602">
        <v>764</v>
      </c>
      <c r="C1064" s="738" t="s">
        <v>2759</v>
      </c>
      <c r="D1064" s="713" t="s">
        <v>8876</v>
      </c>
      <c r="E1064" s="629" t="s">
        <v>6775</v>
      </c>
      <c r="F1064" s="628" t="s">
        <v>4454</v>
      </c>
      <c r="G1064" s="631" t="s">
        <v>3400</v>
      </c>
      <c r="H1064" s="630">
        <v>3.36</v>
      </c>
      <c r="I1064" s="618"/>
      <c r="J1064" s="630" t="s">
        <v>2902</v>
      </c>
      <c r="K1064" s="736" t="s">
        <v>8952</v>
      </c>
      <c r="L1064" s="630" t="s">
        <v>4457</v>
      </c>
      <c r="M1064" s="616"/>
      <c r="N1064" s="632"/>
      <c r="O1064" s="632"/>
      <c r="P1064" s="632"/>
      <c r="Q1064" s="632"/>
      <c r="R1064" s="632"/>
      <c r="S1064" s="632"/>
      <c r="T1064" s="632"/>
      <c r="U1064" s="632"/>
      <c r="V1064" s="632"/>
      <c r="W1064" s="632"/>
    </row>
    <row r="1065" spans="2:23" ht="50.25" hidden="1" customHeight="1" x14ac:dyDescent="0.25">
      <c r="B1065" s="602">
        <v>765</v>
      </c>
      <c r="C1065" s="738" t="s">
        <v>8433</v>
      </c>
      <c r="D1065" s="713" t="s">
        <v>8877</v>
      </c>
      <c r="E1065" s="629" t="s">
        <v>6776</v>
      </c>
      <c r="F1065" s="628" t="s">
        <v>4460</v>
      </c>
      <c r="G1065" s="631" t="s">
        <v>3400</v>
      </c>
      <c r="H1065" s="630">
        <v>38.130000000000003</v>
      </c>
      <c r="I1065" s="618"/>
      <c r="J1065" s="630" t="s">
        <v>3456</v>
      </c>
      <c r="K1065" s="736" t="s">
        <v>8952</v>
      </c>
      <c r="L1065" s="630" t="s">
        <v>4463</v>
      </c>
      <c r="M1065" s="616"/>
      <c r="N1065" s="632"/>
      <c r="O1065" s="632"/>
      <c r="P1065" s="632"/>
      <c r="Q1065" s="632"/>
      <c r="R1065" s="632"/>
      <c r="S1065" s="632"/>
      <c r="T1065" s="632"/>
      <c r="U1065" s="632"/>
      <c r="V1065" s="632"/>
      <c r="W1065" s="632"/>
    </row>
    <row r="1066" spans="2:23" ht="50.25" hidden="1" customHeight="1" x14ac:dyDescent="0.25">
      <c r="B1066" s="602">
        <v>766</v>
      </c>
      <c r="C1066" s="738" t="s">
        <v>8514</v>
      </c>
      <c r="D1066" s="713" t="s">
        <v>8515</v>
      </c>
      <c r="E1066" s="629" t="s">
        <v>6777</v>
      </c>
      <c r="F1066" s="628" t="s">
        <v>4466</v>
      </c>
      <c r="G1066" s="631" t="s">
        <v>3400</v>
      </c>
      <c r="H1066" s="630">
        <v>2.9792000000000001</v>
      </c>
      <c r="I1066" s="618"/>
      <c r="J1066" s="630" t="s">
        <v>3172</v>
      </c>
      <c r="K1066" s="736" t="s">
        <v>8952</v>
      </c>
      <c r="L1066" s="630" t="s">
        <v>3169</v>
      </c>
      <c r="M1066" s="616"/>
      <c r="N1066" s="632"/>
      <c r="O1066" s="632"/>
      <c r="P1066" s="632"/>
      <c r="Q1066" s="632"/>
      <c r="R1066" s="632"/>
      <c r="S1066" s="632"/>
      <c r="T1066" s="632"/>
      <c r="U1066" s="632"/>
      <c r="V1066" s="632"/>
      <c r="W1066" s="632"/>
    </row>
    <row r="1067" spans="2:23" ht="50.25" hidden="1" customHeight="1" x14ac:dyDescent="0.25">
      <c r="B1067" s="602">
        <v>767</v>
      </c>
      <c r="C1067" s="738" t="s">
        <v>8347</v>
      </c>
      <c r="D1067" s="713" t="s">
        <v>8799</v>
      </c>
      <c r="E1067" s="629" t="s">
        <v>6778</v>
      </c>
      <c r="F1067" s="628" t="s">
        <v>4468</v>
      </c>
      <c r="G1067" s="631" t="s">
        <v>3400</v>
      </c>
      <c r="H1067" s="630">
        <v>32</v>
      </c>
      <c r="I1067" s="618"/>
      <c r="J1067" s="630" t="s">
        <v>3269</v>
      </c>
      <c r="K1067" s="736" t="s">
        <v>8952</v>
      </c>
      <c r="L1067" s="630" t="s">
        <v>4471</v>
      </c>
      <c r="M1067" s="616"/>
      <c r="N1067" s="632"/>
      <c r="O1067" s="632"/>
      <c r="P1067" s="632"/>
      <c r="Q1067" s="632"/>
      <c r="R1067" s="632"/>
      <c r="S1067" s="632"/>
      <c r="T1067" s="632"/>
      <c r="U1067" s="632"/>
      <c r="V1067" s="632"/>
      <c r="W1067" s="632"/>
    </row>
    <row r="1068" spans="2:23" ht="50.25" hidden="1" customHeight="1" x14ac:dyDescent="0.25">
      <c r="B1068" s="602">
        <v>768</v>
      </c>
      <c r="C1068" s="738" t="s">
        <v>2809</v>
      </c>
      <c r="D1068" s="713" t="s">
        <v>8573</v>
      </c>
      <c r="E1068" s="629" t="s">
        <v>6779</v>
      </c>
      <c r="F1068" s="628" t="s">
        <v>4474</v>
      </c>
      <c r="G1068" s="631" t="s">
        <v>3400</v>
      </c>
      <c r="H1068" s="630">
        <v>4.8</v>
      </c>
      <c r="I1068" s="618"/>
      <c r="J1068" s="630" t="s">
        <v>3490</v>
      </c>
      <c r="K1068" s="736" t="s">
        <v>8952</v>
      </c>
      <c r="L1068" s="630" t="s">
        <v>4477</v>
      </c>
      <c r="M1068" s="616"/>
      <c r="N1068" s="632"/>
      <c r="O1068" s="632"/>
      <c r="P1068" s="632"/>
      <c r="Q1068" s="632"/>
      <c r="R1068" s="632"/>
      <c r="S1068" s="632"/>
      <c r="T1068" s="632"/>
      <c r="U1068" s="632"/>
      <c r="V1068" s="632"/>
      <c r="W1068" s="632"/>
    </row>
    <row r="1069" spans="2:23" ht="50.25" hidden="1" customHeight="1" x14ac:dyDescent="0.25">
      <c r="B1069" s="602">
        <v>769</v>
      </c>
      <c r="C1069" s="738" t="s">
        <v>8347</v>
      </c>
      <c r="D1069" s="713" t="s">
        <v>8878</v>
      </c>
      <c r="E1069" s="629" t="s">
        <v>6780</v>
      </c>
      <c r="F1069" s="628" t="s">
        <v>4480</v>
      </c>
      <c r="G1069" s="631" t="s">
        <v>3400</v>
      </c>
      <c r="H1069" s="630">
        <v>8</v>
      </c>
      <c r="I1069" s="618"/>
      <c r="J1069" s="630" t="s">
        <v>2786</v>
      </c>
      <c r="K1069" s="736" t="s">
        <v>8952</v>
      </c>
      <c r="L1069" s="630" t="s">
        <v>4483</v>
      </c>
      <c r="M1069" s="616"/>
      <c r="N1069" s="632"/>
      <c r="O1069" s="632"/>
      <c r="P1069" s="632"/>
      <c r="Q1069" s="632"/>
      <c r="R1069" s="632"/>
      <c r="S1069" s="632"/>
      <c r="T1069" s="632"/>
      <c r="U1069" s="632"/>
      <c r="V1069" s="632"/>
      <c r="W1069" s="632"/>
    </row>
    <row r="1070" spans="2:23" ht="50.25" hidden="1" customHeight="1" x14ac:dyDescent="0.25">
      <c r="B1070" s="602">
        <v>770</v>
      </c>
      <c r="C1070" s="738" t="s">
        <v>8472</v>
      </c>
      <c r="D1070" s="713" t="s">
        <v>8859</v>
      </c>
      <c r="E1070" s="629" t="s">
        <v>6781</v>
      </c>
      <c r="F1070" s="628" t="s">
        <v>4486</v>
      </c>
      <c r="G1070" s="631" t="s">
        <v>3400</v>
      </c>
      <c r="H1070" s="630">
        <v>32</v>
      </c>
      <c r="I1070" s="618"/>
      <c r="J1070" s="630" t="s">
        <v>2786</v>
      </c>
      <c r="K1070" s="736" t="s">
        <v>8952</v>
      </c>
      <c r="L1070" s="630" t="s">
        <v>4489</v>
      </c>
      <c r="M1070" s="616"/>
      <c r="N1070" s="632"/>
      <c r="O1070" s="632"/>
      <c r="P1070" s="632"/>
      <c r="Q1070" s="632"/>
      <c r="R1070" s="632"/>
      <c r="S1070" s="632"/>
      <c r="T1070" s="632"/>
      <c r="U1070" s="632"/>
      <c r="V1070" s="632"/>
      <c r="W1070" s="632"/>
    </row>
    <row r="1071" spans="2:23" ht="50.25" hidden="1" customHeight="1" x14ac:dyDescent="0.25">
      <c r="B1071" s="602">
        <v>771</v>
      </c>
      <c r="C1071" s="738" t="s">
        <v>8347</v>
      </c>
      <c r="D1071" s="713" t="s">
        <v>8878</v>
      </c>
      <c r="E1071" s="629" t="s">
        <v>6782</v>
      </c>
      <c r="F1071" s="628" t="s">
        <v>4486</v>
      </c>
      <c r="G1071" s="631" t="s">
        <v>3400</v>
      </c>
      <c r="H1071" s="630">
        <v>5.5</v>
      </c>
      <c r="I1071" s="618"/>
      <c r="J1071" s="630" t="s">
        <v>2793</v>
      </c>
      <c r="K1071" s="736" t="s">
        <v>8952</v>
      </c>
      <c r="L1071" s="630" t="s">
        <v>4494</v>
      </c>
      <c r="M1071" s="616"/>
      <c r="N1071" s="632"/>
      <c r="O1071" s="632"/>
      <c r="P1071" s="632"/>
      <c r="Q1071" s="632"/>
      <c r="R1071" s="632"/>
      <c r="S1071" s="632"/>
      <c r="T1071" s="632"/>
      <c r="U1071" s="632"/>
      <c r="V1071" s="632"/>
      <c r="W1071" s="632"/>
    </row>
    <row r="1072" spans="2:23" ht="50.25" hidden="1" customHeight="1" x14ac:dyDescent="0.25">
      <c r="B1072" s="602">
        <v>772</v>
      </c>
      <c r="C1072" s="738" t="s">
        <v>2759</v>
      </c>
      <c r="D1072" s="738" t="s">
        <v>8700</v>
      </c>
      <c r="E1072" s="629" t="s">
        <v>6783</v>
      </c>
      <c r="F1072" s="628" t="s">
        <v>4497</v>
      </c>
      <c r="G1072" s="631" t="s">
        <v>3400</v>
      </c>
      <c r="H1072" s="630">
        <v>6.75</v>
      </c>
      <c r="I1072" s="618"/>
      <c r="J1072" s="630" t="s">
        <v>2902</v>
      </c>
      <c r="K1072" s="736" t="s">
        <v>8952</v>
      </c>
      <c r="L1072" s="630" t="s">
        <v>4500</v>
      </c>
      <c r="M1072" s="616"/>
      <c r="N1072" s="632"/>
      <c r="O1072" s="632"/>
      <c r="P1072" s="632"/>
      <c r="Q1072" s="632"/>
      <c r="R1072" s="632"/>
      <c r="S1072" s="632"/>
      <c r="T1072" s="632"/>
      <c r="U1072" s="632"/>
      <c r="V1072" s="632"/>
      <c r="W1072" s="632"/>
    </row>
    <row r="1073" spans="2:23" ht="50.25" hidden="1" customHeight="1" x14ac:dyDescent="0.25">
      <c r="B1073" s="602">
        <v>773</v>
      </c>
      <c r="C1073" s="738" t="s">
        <v>8305</v>
      </c>
      <c r="D1073" s="713" t="s">
        <v>8334</v>
      </c>
      <c r="E1073" s="629" t="s">
        <v>6784</v>
      </c>
      <c r="F1073" s="628" t="s">
        <v>4503</v>
      </c>
      <c r="G1073" s="631" t="s">
        <v>3400</v>
      </c>
      <c r="H1073" s="630">
        <v>8</v>
      </c>
      <c r="I1073" s="618"/>
      <c r="J1073" s="630" t="s">
        <v>4509</v>
      </c>
      <c r="K1073" s="736" t="s">
        <v>8952</v>
      </c>
      <c r="L1073" s="630" t="s">
        <v>4506</v>
      </c>
      <c r="M1073" s="616"/>
      <c r="N1073" s="632"/>
      <c r="O1073" s="632"/>
      <c r="P1073" s="632"/>
      <c r="Q1073" s="632"/>
      <c r="R1073" s="632"/>
      <c r="S1073" s="632"/>
      <c r="T1073" s="632"/>
      <c r="U1073" s="632"/>
      <c r="V1073" s="632"/>
      <c r="W1073" s="632"/>
    </row>
    <row r="1074" spans="2:23" ht="50.25" hidden="1" customHeight="1" x14ac:dyDescent="0.25">
      <c r="B1074" s="602">
        <v>774</v>
      </c>
      <c r="C1074" s="738" t="s">
        <v>8373</v>
      </c>
      <c r="D1074" s="738" t="s">
        <v>8855</v>
      </c>
      <c r="E1074" s="629" t="s">
        <v>6785</v>
      </c>
      <c r="F1074" s="628" t="s">
        <v>4510</v>
      </c>
      <c r="G1074" s="631" t="s">
        <v>3400</v>
      </c>
      <c r="H1074" s="630">
        <v>9</v>
      </c>
      <c r="I1074" s="618"/>
      <c r="J1074" s="630" t="s">
        <v>3727</v>
      </c>
      <c r="K1074" s="736" t="s">
        <v>8952</v>
      </c>
      <c r="L1074" s="630" t="s">
        <v>4513</v>
      </c>
      <c r="M1074" s="616"/>
      <c r="N1074" s="632"/>
      <c r="O1074" s="632"/>
      <c r="P1074" s="632"/>
      <c r="Q1074" s="632"/>
      <c r="R1074" s="632"/>
      <c r="S1074" s="632"/>
      <c r="T1074" s="632"/>
      <c r="U1074" s="632"/>
      <c r="V1074" s="632"/>
      <c r="W1074" s="632"/>
    </row>
    <row r="1075" spans="2:23" ht="50.25" hidden="1" customHeight="1" x14ac:dyDescent="0.25">
      <c r="B1075" s="602">
        <v>775</v>
      </c>
      <c r="C1075" s="738" t="s">
        <v>8373</v>
      </c>
      <c r="D1075" s="713" t="s">
        <v>8763</v>
      </c>
      <c r="E1075" s="629" t="s">
        <v>6786</v>
      </c>
      <c r="F1075" s="628" t="s">
        <v>4516</v>
      </c>
      <c r="G1075" s="631" t="s">
        <v>3400</v>
      </c>
      <c r="H1075" s="630">
        <v>13.5</v>
      </c>
      <c r="I1075" s="618"/>
      <c r="J1075" s="630" t="s">
        <v>3727</v>
      </c>
      <c r="K1075" s="736" t="s">
        <v>8952</v>
      </c>
      <c r="L1075" s="630" t="s">
        <v>4519</v>
      </c>
      <c r="M1075" s="616"/>
      <c r="N1075" s="632"/>
      <c r="O1075" s="632"/>
      <c r="P1075" s="632"/>
      <c r="Q1075" s="632"/>
      <c r="R1075" s="632"/>
      <c r="S1075" s="632"/>
      <c r="T1075" s="632"/>
      <c r="U1075" s="632"/>
      <c r="V1075" s="632"/>
      <c r="W1075" s="632"/>
    </row>
    <row r="1076" spans="2:23" ht="50.25" hidden="1" customHeight="1" x14ac:dyDescent="0.25">
      <c r="B1076" s="602">
        <v>776</v>
      </c>
      <c r="C1076" s="738" t="s">
        <v>8373</v>
      </c>
      <c r="D1076" s="738" t="s">
        <v>8855</v>
      </c>
      <c r="E1076" s="629" t="s">
        <v>6787</v>
      </c>
      <c r="F1076" s="628" t="s">
        <v>4522</v>
      </c>
      <c r="G1076" s="631" t="s">
        <v>3400</v>
      </c>
      <c r="H1076" s="630">
        <v>4.95</v>
      </c>
      <c r="I1076" s="618"/>
      <c r="J1076" s="630" t="s">
        <v>2862</v>
      </c>
      <c r="K1076" s="736" t="s">
        <v>8952</v>
      </c>
      <c r="L1076" s="630" t="s">
        <v>4525</v>
      </c>
      <c r="M1076" s="616"/>
      <c r="N1076" s="632"/>
      <c r="O1076" s="632"/>
      <c r="P1076" s="632"/>
      <c r="Q1076" s="632"/>
      <c r="R1076" s="632"/>
      <c r="S1076" s="632"/>
      <c r="T1076" s="632"/>
      <c r="U1076" s="632"/>
      <c r="V1076" s="632"/>
      <c r="W1076" s="632"/>
    </row>
    <row r="1077" spans="2:23" ht="50.25" hidden="1" customHeight="1" x14ac:dyDescent="0.25">
      <c r="B1077" s="602">
        <v>777</v>
      </c>
      <c r="C1077" s="738" t="s">
        <v>2809</v>
      </c>
      <c r="D1077" s="713" t="s">
        <v>8581</v>
      </c>
      <c r="E1077" s="629" t="s">
        <v>6788</v>
      </c>
      <c r="F1077" s="628" t="s">
        <v>4528</v>
      </c>
      <c r="G1077" s="631" t="s">
        <v>3400</v>
      </c>
      <c r="H1077" s="630">
        <v>15.75</v>
      </c>
      <c r="I1077" s="618"/>
      <c r="J1077" s="630" t="s">
        <v>2820</v>
      </c>
      <c r="K1077" s="736" t="s">
        <v>8952</v>
      </c>
      <c r="L1077" s="630" t="s">
        <v>4531</v>
      </c>
      <c r="M1077" s="616"/>
      <c r="N1077" s="632"/>
      <c r="O1077" s="632"/>
      <c r="P1077" s="632"/>
      <c r="Q1077" s="632"/>
      <c r="R1077" s="632"/>
      <c r="S1077" s="632"/>
      <c r="T1077" s="632"/>
      <c r="U1077" s="632"/>
      <c r="V1077" s="632"/>
      <c r="W1077" s="632"/>
    </row>
    <row r="1078" spans="2:23" ht="50.25" hidden="1" customHeight="1" x14ac:dyDescent="0.25">
      <c r="B1078" s="602">
        <v>778</v>
      </c>
      <c r="C1078" s="738" t="s">
        <v>2809</v>
      </c>
      <c r="D1078" s="713" t="s">
        <v>8880</v>
      </c>
      <c r="E1078" s="629" t="s">
        <v>6789</v>
      </c>
      <c r="F1078" s="628" t="s">
        <v>4534</v>
      </c>
      <c r="G1078" s="631" t="s">
        <v>3400</v>
      </c>
      <c r="H1078" s="630">
        <v>4.5</v>
      </c>
      <c r="I1078" s="618"/>
      <c r="J1078" s="630" t="s">
        <v>2812</v>
      </c>
      <c r="K1078" s="736" t="s">
        <v>8952</v>
      </c>
      <c r="L1078" s="630" t="s">
        <v>4537</v>
      </c>
      <c r="M1078" s="616"/>
      <c r="N1078" s="632"/>
      <c r="O1078" s="632"/>
      <c r="P1078" s="632"/>
      <c r="Q1078" s="632"/>
      <c r="R1078" s="632"/>
      <c r="S1078" s="632"/>
      <c r="T1078" s="632"/>
      <c r="U1078" s="632"/>
      <c r="V1078" s="632"/>
      <c r="W1078" s="632"/>
    </row>
    <row r="1079" spans="2:23" ht="50.25" hidden="1" customHeight="1" x14ac:dyDescent="0.25">
      <c r="B1079" s="602">
        <v>779</v>
      </c>
      <c r="C1079" s="738" t="s">
        <v>8472</v>
      </c>
      <c r="D1079" s="738" t="s">
        <v>8504</v>
      </c>
      <c r="E1079" s="629" t="s">
        <v>6790</v>
      </c>
      <c r="F1079" s="628" t="s">
        <v>4540</v>
      </c>
      <c r="G1079" s="631" t="s">
        <v>3400</v>
      </c>
      <c r="H1079" s="630">
        <v>32</v>
      </c>
      <c r="I1079" s="618"/>
      <c r="J1079" s="630" t="s">
        <v>2786</v>
      </c>
      <c r="K1079" s="736" t="s">
        <v>8952</v>
      </c>
      <c r="L1079" s="630" t="s">
        <v>4543</v>
      </c>
      <c r="M1079" s="616"/>
      <c r="N1079" s="632"/>
      <c r="O1079" s="632"/>
      <c r="P1079" s="632"/>
      <c r="Q1079" s="632"/>
      <c r="R1079" s="632"/>
      <c r="S1079" s="632"/>
      <c r="T1079" s="632"/>
      <c r="U1079" s="632"/>
      <c r="V1079" s="632"/>
      <c r="W1079" s="632"/>
    </row>
    <row r="1080" spans="2:23" ht="50.25" hidden="1" customHeight="1" x14ac:dyDescent="0.25">
      <c r="B1080" s="602">
        <v>780</v>
      </c>
      <c r="C1080" s="738" t="s">
        <v>8347</v>
      </c>
      <c r="D1080" s="713" t="s">
        <v>8672</v>
      </c>
      <c r="E1080" s="629" t="s">
        <v>6791</v>
      </c>
      <c r="F1080" s="628" t="s">
        <v>4546</v>
      </c>
      <c r="G1080" s="631" t="s">
        <v>3400</v>
      </c>
      <c r="H1080" s="630">
        <v>5.33</v>
      </c>
      <c r="I1080" s="618"/>
      <c r="J1080" s="630" t="s">
        <v>2862</v>
      </c>
      <c r="K1080" s="736" t="s">
        <v>8952</v>
      </c>
      <c r="L1080" s="630" t="s">
        <v>4549</v>
      </c>
      <c r="M1080" s="616"/>
      <c r="N1080" s="632"/>
      <c r="O1080" s="632"/>
      <c r="P1080" s="632"/>
      <c r="Q1080" s="632"/>
      <c r="R1080" s="632"/>
      <c r="S1080" s="632"/>
      <c r="T1080" s="632"/>
      <c r="U1080" s="632"/>
      <c r="V1080" s="632"/>
      <c r="W1080" s="632"/>
    </row>
    <row r="1081" spans="2:23" ht="50.25" hidden="1" customHeight="1" x14ac:dyDescent="0.25">
      <c r="B1081" s="602">
        <v>781</v>
      </c>
      <c r="C1081" s="738" t="s">
        <v>8347</v>
      </c>
      <c r="D1081" s="713" t="s">
        <v>8823</v>
      </c>
      <c r="E1081" s="629" t="s">
        <v>6792</v>
      </c>
      <c r="F1081" s="628" t="s">
        <v>4552</v>
      </c>
      <c r="G1081" s="631" t="s">
        <v>3400</v>
      </c>
      <c r="H1081" s="630">
        <v>24.2</v>
      </c>
      <c r="I1081" s="618"/>
      <c r="J1081" s="630" t="s">
        <v>2771</v>
      </c>
      <c r="K1081" s="736" t="s">
        <v>8952</v>
      </c>
      <c r="L1081" s="630" t="s">
        <v>4555</v>
      </c>
      <c r="M1081" s="616"/>
      <c r="N1081" s="632"/>
      <c r="O1081" s="632"/>
      <c r="P1081" s="632"/>
      <c r="Q1081" s="632"/>
      <c r="R1081" s="632"/>
      <c r="S1081" s="632"/>
      <c r="T1081" s="632"/>
      <c r="U1081" s="632"/>
      <c r="V1081" s="632"/>
      <c r="W1081" s="632"/>
    </row>
    <row r="1082" spans="2:23" ht="50.25" hidden="1" customHeight="1" x14ac:dyDescent="0.25">
      <c r="B1082" s="602">
        <v>782</v>
      </c>
      <c r="C1082" s="738" t="s">
        <v>2759</v>
      </c>
      <c r="D1082" s="713" t="s">
        <v>8887</v>
      </c>
      <c r="E1082" s="629" t="s">
        <v>6685</v>
      </c>
      <c r="F1082" s="628" t="s">
        <v>4558</v>
      </c>
      <c r="G1082" s="631" t="s">
        <v>3400</v>
      </c>
      <c r="H1082" s="630">
        <v>4.4301700000000004</v>
      </c>
      <c r="I1082" s="618"/>
      <c r="J1082" s="630" t="s">
        <v>3269</v>
      </c>
      <c r="K1082" s="736" t="s">
        <v>8952</v>
      </c>
      <c r="L1082" s="630" t="s">
        <v>3907</v>
      </c>
      <c r="M1082" s="616"/>
      <c r="N1082" s="632"/>
      <c r="O1082" s="632"/>
      <c r="P1082" s="632"/>
      <c r="Q1082" s="632"/>
      <c r="R1082" s="632"/>
      <c r="S1082" s="632"/>
      <c r="T1082" s="632"/>
      <c r="U1082" s="632"/>
      <c r="V1082" s="632"/>
      <c r="W1082" s="632"/>
    </row>
    <row r="1083" spans="2:23" ht="50.25" hidden="1" customHeight="1" x14ac:dyDescent="0.25">
      <c r="B1083" s="602">
        <v>783</v>
      </c>
      <c r="C1083" s="738" t="s">
        <v>8472</v>
      </c>
      <c r="D1083" s="713" t="s">
        <v>8841</v>
      </c>
      <c r="E1083" s="629" t="s">
        <v>6793</v>
      </c>
      <c r="F1083" s="628" t="s">
        <v>4560</v>
      </c>
      <c r="G1083" s="631" t="s">
        <v>3400</v>
      </c>
      <c r="H1083" s="630">
        <v>16</v>
      </c>
      <c r="I1083" s="618"/>
      <c r="J1083" s="630" t="s">
        <v>2786</v>
      </c>
      <c r="K1083" s="736" t="s">
        <v>8952</v>
      </c>
      <c r="L1083" s="630" t="s">
        <v>4563</v>
      </c>
      <c r="M1083" s="616"/>
      <c r="N1083" s="632"/>
      <c r="O1083" s="632"/>
      <c r="P1083" s="632"/>
      <c r="Q1083" s="632"/>
      <c r="R1083" s="632"/>
      <c r="S1083" s="632"/>
      <c r="T1083" s="632"/>
      <c r="U1083" s="632"/>
      <c r="V1083" s="632"/>
      <c r="W1083" s="632"/>
    </row>
    <row r="1084" spans="2:23" ht="50.25" hidden="1" customHeight="1" x14ac:dyDescent="0.25">
      <c r="B1084" s="602">
        <v>784</v>
      </c>
      <c r="C1084" s="738" t="s">
        <v>8373</v>
      </c>
      <c r="D1084" s="713" t="s">
        <v>8901</v>
      </c>
      <c r="E1084" s="629" t="s">
        <v>6794</v>
      </c>
      <c r="F1084" s="628" t="s">
        <v>4566</v>
      </c>
      <c r="G1084" s="631" t="s">
        <v>3400</v>
      </c>
      <c r="H1084" s="630">
        <v>1</v>
      </c>
      <c r="I1084" s="618"/>
      <c r="J1084" s="630" t="s">
        <v>2862</v>
      </c>
      <c r="K1084" s="736" t="s">
        <v>8952</v>
      </c>
      <c r="L1084" s="630" t="s">
        <v>4569</v>
      </c>
      <c r="M1084" s="616"/>
      <c r="N1084" s="632"/>
      <c r="O1084" s="632"/>
      <c r="P1084" s="632"/>
      <c r="Q1084" s="632"/>
      <c r="R1084" s="632"/>
      <c r="S1084" s="632"/>
      <c r="T1084" s="632"/>
      <c r="U1084" s="632"/>
      <c r="V1084" s="632"/>
      <c r="W1084" s="632"/>
    </row>
    <row r="1085" spans="2:23" ht="50.25" hidden="1" customHeight="1" x14ac:dyDescent="0.25">
      <c r="B1085" s="602">
        <v>785</v>
      </c>
      <c r="C1085" s="738" t="s">
        <v>2759</v>
      </c>
      <c r="D1085" s="713" t="s">
        <v>8835</v>
      </c>
      <c r="E1085" s="629" t="s">
        <v>6795</v>
      </c>
      <c r="F1085" s="628" t="s">
        <v>4572</v>
      </c>
      <c r="G1085" s="631" t="s">
        <v>3400</v>
      </c>
      <c r="H1085" s="630">
        <v>8</v>
      </c>
      <c r="I1085" s="618"/>
      <c r="J1085" s="630" t="s">
        <v>2786</v>
      </c>
      <c r="K1085" s="736" t="s">
        <v>8952</v>
      </c>
      <c r="L1085" s="630" t="s">
        <v>4575</v>
      </c>
      <c r="M1085" s="616"/>
      <c r="N1085" s="632"/>
      <c r="O1085" s="632"/>
      <c r="P1085" s="632"/>
      <c r="Q1085" s="632"/>
      <c r="R1085" s="632"/>
      <c r="S1085" s="632"/>
      <c r="T1085" s="632"/>
      <c r="U1085" s="632"/>
      <c r="V1085" s="632"/>
      <c r="W1085" s="632"/>
    </row>
    <row r="1086" spans="2:23" ht="50.25" hidden="1" customHeight="1" x14ac:dyDescent="0.25">
      <c r="B1086" s="602">
        <v>786</v>
      </c>
      <c r="C1086" s="738" t="s">
        <v>8472</v>
      </c>
      <c r="D1086" s="713" t="s">
        <v>8801</v>
      </c>
      <c r="E1086" s="629" t="s">
        <v>6796</v>
      </c>
      <c r="F1086" s="628" t="s">
        <v>4572</v>
      </c>
      <c r="G1086" s="631" t="s">
        <v>3400</v>
      </c>
      <c r="H1086" s="630">
        <v>9.24</v>
      </c>
      <c r="I1086" s="618"/>
      <c r="J1086" s="630" t="s">
        <v>2776</v>
      </c>
      <c r="K1086" s="736" t="s">
        <v>8952</v>
      </c>
      <c r="L1086" s="630" t="s">
        <v>4580</v>
      </c>
      <c r="M1086" s="616"/>
      <c r="N1086" s="632"/>
      <c r="O1086" s="632"/>
      <c r="P1086" s="632"/>
      <c r="Q1086" s="632"/>
      <c r="R1086" s="632"/>
      <c r="S1086" s="632"/>
      <c r="T1086" s="632"/>
      <c r="U1086" s="632"/>
      <c r="V1086" s="632"/>
      <c r="W1086" s="632"/>
    </row>
    <row r="1087" spans="2:23" ht="50.25" hidden="1" customHeight="1" x14ac:dyDescent="0.25">
      <c r="B1087" s="602">
        <v>787</v>
      </c>
      <c r="C1087" s="738" t="s">
        <v>8347</v>
      </c>
      <c r="D1087" s="619" t="s">
        <v>8695</v>
      </c>
      <c r="E1087" s="629" t="s">
        <v>6797</v>
      </c>
      <c r="F1087" s="628" t="s">
        <v>4572</v>
      </c>
      <c r="G1087" s="631" t="s">
        <v>3400</v>
      </c>
      <c r="H1087" s="630">
        <v>8</v>
      </c>
      <c r="I1087" s="618"/>
      <c r="J1087" s="630" t="s">
        <v>2786</v>
      </c>
      <c r="K1087" s="736" t="s">
        <v>8952</v>
      </c>
      <c r="L1087" s="630" t="s">
        <v>4585</v>
      </c>
      <c r="M1087" s="616"/>
      <c r="N1087" s="632"/>
      <c r="O1087" s="632"/>
      <c r="P1087" s="632"/>
      <c r="Q1087" s="632"/>
      <c r="R1087" s="632"/>
      <c r="S1087" s="632"/>
      <c r="T1087" s="632"/>
      <c r="U1087" s="632"/>
      <c r="V1087" s="632"/>
      <c r="W1087" s="632"/>
    </row>
    <row r="1088" spans="2:23" ht="50.25" hidden="1" customHeight="1" x14ac:dyDescent="0.25">
      <c r="B1088" s="602">
        <v>788</v>
      </c>
      <c r="C1088" s="738" t="s">
        <v>8364</v>
      </c>
      <c r="D1088" s="713" t="s">
        <v>8881</v>
      </c>
      <c r="E1088" s="629" t="s">
        <v>6798</v>
      </c>
      <c r="F1088" s="628" t="s">
        <v>4588</v>
      </c>
      <c r="G1088" s="631" t="s">
        <v>3400</v>
      </c>
      <c r="H1088" s="630">
        <v>22.4</v>
      </c>
      <c r="I1088" s="618"/>
      <c r="J1088" s="630" t="s">
        <v>4594</v>
      </c>
      <c r="K1088" s="736" t="s">
        <v>8952</v>
      </c>
      <c r="L1088" s="630" t="s">
        <v>4591</v>
      </c>
      <c r="M1088" s="616"/>
      <c r="N1088" s="632"/>
      <c r="O1088" s="632"/>
      <c r="P1088" s="632"/>
      <c r="Q1088" s="632"/>
      <c r="R1088" s="632"/>
      <c r="S1088" s="632"/>
      <c r="T1088" s="632"/>
      <c r="U1088" s="632"/>
      <c r="V1088" s="632"/>
      <c r="W1088" s="632"/>
    </row>
    <row r="1089" spans="2:23" ht="50.25" hidden="1" customHeight="1" x14ac:dyDescent="0.25">
      <c r="B1089" s="602">
        <v>789</v>
      </c>
      <c r="C1089" s="738" t="s">
        <v>2759</v>
      </c>
      <c r="D1089" s="713" t="s">
        <v>8835</v>
      </c>
      <c r="E1089" s="629" t="s">
        <v>6795</v>
      </c>
      <c r="F1089" s="628" t="s">
        <v>4595</v>
      </c>
      <c r="G1089" s="631" t="s">
        <v>3400</v>
      </c>
      <c r="H1089" s="630">
        <v>20.456669999999999</v>
      </c>
      <c r="I1089" s="618"/>
      <c r="J1089" s="630" t="s">
        <v>2786</v>
      </c>
      <c r="K1089" s="736" t="s">
        <v>8952</v>
      </c>
      <c r="L1089" s="630" t="s">
        <v>4575</v>
      </c>
      <c r="M1089" s="616"/>
      <c r="N1089" s="632"/>
      <c r="O1089" s="632"/>
      <c r="P1089" s="632"/>
      <c r="Q1089" s="632"/>
      <c r="R1089" s="632"/>
      <c r="S1089" s="632"/>
      <c r="T1089" s="632"/>
      <c r="U1089" s="632"/>
      <c r="V1089" s="632"/>
      <c r="W1089" s="632"/>
    </row>
    <row r="1090" spans="2:23" ht="50.25" hidden="1" customHeight="1" x14ac:dyDescent="0.25">
      <c r="B1090" s="602">
        <v>790</v>
      </c>
      <c r="C1090" s="738" t="s">
        <v>8472</v>
      </c>
      <c r="D1090" s="713" t="s">
        <v>8494</v>
      </c>
      <c r="E1090" s="629" t="s">
        <v>6799</v>
      </c>
      <c r="F1090" s="628" t="s">
        <v>4597</v>
      </c>
      <c r="G1090" s="631" t="s">
        <v>3400</v>
      </c>
      <c r="H1090" s="630">
        <v>9.68</v>
      </c>
      <c r="I1090" s="618"/>
      <c r="J1090" s="630" t="s">
        <v>2820</v>
      </c>
      <c r="K1090" s="736" t="s">
        <v>8952</v>
      </c>
      <c r="L1090" s="630" t="s">
        <v>4600</v>
      </c>
      <c r="M1090" s="616"/>
      <c r="N1090" s="632"/>
      <c r="O1090" s="632"/>
      <c r="P1090" s="632"/>
      <c r="Q1090" s="632"/>
      <c r="R1090" s="632"/>
      <c r="S1090" s="632"/>
      <c r="T1090" s="632"/>
      <c r="U1090" s="632"/>
      <c r="V1090" s="632"/>
      <c r="W1090" s="632"/>
    </row>
    <row r="1091" spans="2:23" ht="50.25" hidden="1" customHeight="1" x14ac:dyDescent="0.25">
      <c r="B1091" s="602">
        <v>791</v>
      </c>
      <c r="C1091" s="738" t="s">
        <v>8373</v>
      </c>
      <c r="D1091" s="713" t="s">
        <v>8882</v>
      </c>
      <c r="E1091" s="629" t="s">
        <v>6800</v>
      </c>
      <c r="F1091" s="628" t="s">
        <v>4603</v>
      </c>
      <c r="G1091" s="631" t="s">
        <v>3400</v>
      </c>
      <c r="H1091" s="630">
        <v>10</v>
      </c>
      <c r="I1091" s="618"/>
      <c r="J1091" s="630" t="s">
        <v>3490</v>
      </c>
      <c r="K1091" s="736" t="s">
        <v>8952</v>
      </c>
      <c r="L1091" s="630" t="s">
        <v>4606</v>
      </c>
      <c r="M1091" s="616"/>
      <c r="N1091" s="632"/>
      <c r="O1091" s="632"/>
      <c r="P1091" s="632"/>
      <c r="Q1091" s="632"/>
      <c r="R1091" s="632"/>
      <c r="S1091" s="632"/>
      <c r="T1091" s="632"/>
      <c r="U1091" s="632"/>
      <c r="V1091" s="632"/>
      <c r="W1091" s="632"/>
    </row>
    <row r="1092" spans="2:23" ht="50.25" hidden="1" customHeight="1" x14ac:dyDescent="0.25">
      <c r="B1092" s="602">
        <v>792</v>
      </c>
      <c r="C1092" s="738" t="s">
        <v>8472</v>
      </c>
      <c r="D1092" s="713" t="s">
        <v>8861</v>
      </c>
      <c r="E1092" s="629" t="s">
        <v>6801</v>
      </c>
      <c r="F1092" s="628" t="s">
        <v>4609</v>
      </c>
      <c r="G1092" s="631" t="s">
        <v>3400</v>
      </c>
      <c r="H1092" s="630">
        <v>13.2</v>
      </c>
      <c r="I1092" s="618"/>
      <c r="J1092" s="630" t="s">
        <v>3727</v>
      </c>
      <c r="K1092" s="736" t="s">
        <v>8952</v>
      </c>
      <c r="L1092" s="630" t="s">
        <v>4612</v>
      </c>
      <c r="M1092" s="616"/>
      <c r="N1092" s="632"/>
      <c r="O1092" s="632"/>
      <c r="P1092" s="632"/>
      <c r="Q1092" s="632"/>
      <c r="R1092" s="632"/>
      <c r="S1092" s="632"/>
      <c r="T1092" s="632"/>
      <c r="U1092" s="632"/>
      <c r="V1092" s="632"/>
      <c r="W1092" s="632"/>
    </row>
    <row r="1093" spans="2:23" ht="50.25" hidden="1" customHeight="1" x14ac:dyDescent="0.25">
      <c r="B1093" s="602">
        <v>793</v>
      </c>
      <c r="C1093" s="738" t="s">
        <v>2759</v>
      </c>
      <c r="D1093" s="713" t="s">
        <v>8888</v>
      </c>
      <c r="E1093" s="629" t="s">
        <v>6802</v>
      </c>
      <c r="F1093" s="628" t="s">
        <v>4615</v>
      </c>
      <c r="G1093" s="631" t="s">
        <v>3400</v>
      </c>
      <c r="H1093" s="630">
        <v>4.4000000000000004</v>
      </c>
      <c r="I1093" s="618"/>
      <c r="J1093" s="630" t="s">
        <v>2820</v>
      </c>
      <c r="K1093" s="736" t="s">
        <v>8952</v>
      </c>
      <c r="L1093" s="630" t="s">
        <v>4618</v>
      </c>
      <c r="M1093" s="616"/>
      <c r="N1093" s="632"/>
      <c r="O1093" s="632"/>
      <c r="P1093" s="632"/>
      <c r="Q1093" s="632"/>
      <c r="R1093" s="632"/>
      <c r="S1093" s="632"/>
      <c r="T1093" s="632"/>
      <c r="U1093" s="632"/>
      <c r="V1093" s="632"/>
      <c r="W1093" s="632"/>
    </row>
    <row r="1094" spans="2:23" ht="50.25" hidden="1" customHeight="1" x14ac:dyDescent="0.25">
      <c r="B1094" s="602">
        <v>794</v>
      </c>
      <c r="C1094" s="738" t="s">
        <v>2809</v>
      </c>
      <c r="D1094" s="713" t="s">
        <v>8582</v>
      </c>
      <c r="E1094" s="629" t="s">
        <v>6803</v>
      </c>
      <c r="F1094" s="628" t="s">
        <v>4621</v>
      </c>
      <c r="G1094" s="631" t="s">
        <v>3400</v>
      </c>
      <c r="H1094" s="630">
        <v>15.75</v>
      </c>
      <c r="I1094" s="618"/>
      <c r="J1094" s="630" t="s">
        <v>2771</v>
      </c>
      <c r="K1094" s="736" t="s">
        <v>8952</v>
      </c>
      <c r="L1094" s="630" t="s">
        <v>4624</v>
      </c>
      <c r="M1094" s="616"/>
      <c r="N1094" s="632"/>
      <c r="O1094" s="632"/>
      <c r="P1094" s="632"/>
      <c r="Q1094" s="632"/>
      <c r="R1094" s="632"/>
      <c r="S1094" s="632"/>
      <c r="T1094" s="632"/>
      <c r="U1094" s="632"/>
      <c r="V1094" s="632"/>
      <c r="W1094" s="632"/>
    </row>
    <row r="1095" spans="2:23" ht="50.25" hidden="1" customHeight="1" x14ac:dyDescent="0.25">
      <c r="B1095" s="602">
        <v>795</v>
      </c>
      <c r="C1095" s="738" t="s">
        <v>8472</v>
      </c>
      <c r="D1095" s="713" t="s">
        <v>8886</v>
      </c>
      <c r="E1095" s="629" t="s">
        <v>6804</v>
      </c>
      <c r="F1095" s="628" t="s">
        <v>4627</v>
      </c>
      <c r="G1095" s="631" t="s">
        <v>3400</v>
      </c>
      <c r="H1095" s="630">
        <v>52.8</v>
      </c>
      <c r="I1095" s="618"/>
      <c r="J1095" s="630" t="s">
        <v>4082</v>
      </c>
      <c r="K1095" s="736" t="s">
        <v>8952</v>
      </c>
      <c r="L1095" s="630" t="s">
        <v>4630</v>
      </c>
      <c r="M1095" s="616"/>
      <c r="N1095" s="632"/>
      <c r="O1095" s="632"/>
      <c r="P1095" s="632"/>
      <c r="Q1095" s="632"/>
      <c r="R1095" s="632"/>
      <c r="S1095" s="632"/>
      <c r="T1095" s="632"/>
      <c r="U1095" s="632"/>
      <c r="V1095" s="632"/>
      <c r="W1095" s="632"/>
    </row>
    <row r="1096" spans="2:23" ht="50.25" hidden="1" customHeight="1" x14ac:dyDescent="0.25">
      <c r="B1096" s="602">
        <v>796</v>
      </c>
      <c r="C1096" s="738" t="s">
        <v>8373</v>
      </c>
      <c r="D1096" s="713" t="s">
        <v>8763</v>
      </c>
      <c r="E1096" s="629" t="s">
        <v>6805</v>
      </c>
      <c r="F1096" s="628" t="s">
        <v>4633</v>
      </c>
      <c r="G1096" s="631" t="s">
        <v>3400</v>
      </c>
      <c r="H1096" s="630">
        <v>8</v>
      </c>
      <c r="I1096" s="618"/>
      <c r="J1096" s="630" t="s">
        <v>2786</v>
      </c>
      <c r="K1096" s="736" t="s">
        <v>8952</v>
      </c>
      <c r="L1096" s="630" t="s">
        <v>4636</v>
      </c>
      <c r="M1096" s="616"/>
      <c r="N1096" s="632"/>
      <c r="O1096" s="632"/>
      <c r="P1096" s="632"/>
      <c r="Q1096" s="632"/>
      <c r="R1096" s="632"/>
      <c r="S1096" s="632"/>
      <c r="T1096" s="632"/>
      <c r="U1096" s="632"/>
      <c r="V1096" s="632"/>
      <c r="W1096" s="632"/>
    </row>
    <row r="1097" spans="2:23" ht="50.25" hidden="1" customHeight="1" x14ac:dyDescent="0.25">
      <c r="B1097" s="602">
        <v>797</v>
      </c>
      <c r="C1097" s="738" t="s">
        <v>2809</v>
      </c>
      <c r="D1097" s="713" t="s">
        <v>8837</v>
      </c>
      <c r="E1097" s="629" t="s">
        <v>6806</v>
      </c>
      <c r="F1097" s="628" t="s">
        <v>4639</v>
      </c>
      <c r="G1097" s="631" t="s">
        <v>3400</v>
      </c>
      <c r="H1097" s="630">
        <v>8</v>
      </c>
      <c r="I1097" s="618"/>
      <c r="J1097" s="630" t="s">
        <v>2786</v>
      </c>
      <c r="K1097" s="736" t="s">
        <v>8952</v>
      </c>
      <c r="L1097" s="630" t="s">
        <v>4642</v>
      </c>
      <c r="M1097" s="616"/>
      <c r="N1097" s="632"/>
      <c r="O1097" s="632"/>
      <c r="P1097" s="632"/>
      <c r="Q1097" s="632"/>
      <c r="R1097" s="632"/>
      <c r="S1097" s="632"/>
      <c r="T1097" s="632"/>
      <c r="U1097" s="632"/>
      <c r="V1097" s="632"/>
      <c r="W1097" s="632"/>
    </row>
    <row r="1098" spans="2:23" ht="50.25" hidden="1" customHeight="1" x14ac:dyDescent="0.25">
      <c r="B1098" s="602">
        <v>798</v>
      </c>
      <c r="C1098" s="738" t="s">
        <v>8472</v>
      </c>
      <c r="D1098" s="713" t="s">
        <v>8862</v>
      </c>
      <c r="E1098" s="629" t="s">
        <v>6807</v>
      </c>
      <c r="F1098" s="628" t="s">
        <v>4645</v>
      </c>
      <c r="G1098" s="631" t="s">
        <v>3400</v>
      </c>
      <c r="H1098" s="630">
        <v>4.8</v>
      </c>
      <c r="I1098" s="618"/>
      <c r="J1098" s="630" t="s">
        <v>2762</v>
      </c>
      <c r="K1098" s="736" t="s">
        <v>8952</v>
      </c>
      <c r="L1098" s="630" t="s">
        <v>4648</v>
      </c>
      <c r="M1098" s="616"/>
      <c r="N1098" s="632"/>
      <c r="O1098" s="632"/>
      <c r="P1098" s="632"/>
      <c r="Q1098" s="632"/>
      <c r="R1098" s="632"/>
      <c r="S1098" s="632"/>
      <c r="T1098" s="632"/>
      <c r="U1098" s="632"/>
      <c r="V1098" s="632"/>
      <c r="W1098" s="632"/>
    </row>
    <row r="1099" spans="2:23" ht="50.25" hidden="1" customHeight="1" x14ac:dyDescent="0.25">
      <c r="B1099" s="602">
        <v>799</v>
      </c>
      <c r="C1099" s="738" t="s">
        <v>2809</v>
      </c>
      <c r="D1099" s="713" t="s">
        <v>8837</v>
      </c>
      <c r="E1099" s="629" t="s">
        <v>6808</v>
      </c>
      <c r="F1099" s="628" t="s">
        <v>4651</v>
      </c>
      <c r="G1099" s="631" t="s">
        <v>3400</v>
      </c>
      <c r="H1099" s="630">
        <v>8</v>
      </c>
      <c r="I1099" s="618"/>
      <c r="J1099" s="630" t="s">
        <v>2786</v>
      </c>
      <c r="K1099" s="736" t="s">
        <v>8952</v>
      </c>
      <c r="L1099" s="630" t="s">
        <v>4654</v>
      </c>
      <c r="M1099" s="616"/>
      <c r="N1099" s="632"/>
      <c r="O1099" s="632"/>
      <c r="P1099" s="632"/>
      <c r="Q1099" s="632"/>
      <c r="R1099" s="632"/>
      <c r="S1099" s="632"/>
      <c r="T1099" s="632"/>
      <c r="U1099" s="632"/>
      <c r="V1099" s="632"/>
      <c r="W1099" s="632"/>
    </row>
    <row r="1100" spans="2:23" ht="50.25" hidden="1" customHeight="1" x14ac:dyDescent="0.25">
      <c r="B1100" s="602">
        <v>800</v>
      </c>
      <c r="C1100" s="738" t="s">
        <v>8347</v>
      </c>
      <c r="D1100" s="713" t="s">
        <v>8889</v>
      </c>
      <c r="E1100" s="629" t="s">
        <v>6809</v>
      </c>
      <c r="F1100" s="628" t="s">
        <v>4657</v>
      </c>
      <c r="G1100" s="631" t="s">
        <v>3400</v>
      </c>
      <c r="H1100" s="630">
        <v>13.5</v>
      </c>
      <c r="I1100" s="618"/>
      <c r="J1100" s="630" t="s">
        <v>3727</v>
      </c>
      <c r="K1100" s="736" t="s">
        <v>8952</v>
      </c>
      <c r="L1100" s="630" t="s">
        <v>4660</v>
      </c>
      <c r="M1100" s="616"/>
      <c r="N1100" s="632"/>
      <c r="O1100" s="632"/>
      <c r="P1100" s="632"/>
      <c r="Q1100" s="632"/>
      <c r="R1100" s="632"/>
      <c r="S1100" s="632"/>
      <c r="T1100" s="632"/>
      <c r="U1100" s="632"/>
      <c r="V1100" s="632"/>
      <c r="W1100" s="632"/>
    </row>
    <row r="1101" spans="2:23" ht="50.25" hidden="1" customHeight="1" x14ac:dyDescent="0.25">
      <c r="B1101" s="602">
        <v>801</v>
      </c>
      <c r="C1101" s="738" t="s">
        <v>2817</v>
      </c>
      <c r="D1101" s="619" t="s">
        <v>8673</v>
      </c>
      <c r="E1101" s="629" t="s">
        <v>6810</v>
      </c>
      <c r="F1101" s="628" t="s">
        <v>4663</v>
      </c>
      <c r="G1101" s="631" t="s">
        <v>3400</v>
      </c>
      <c r="H1101" s="630">
        <v>13.87</v>
      </c>
      <c r="I1101" s="618"/>
      <c r="J1101" s="630" t="s">
        <v>4669</v>
      </c>
      <c r="K1101" s="736" t="s">
        <v>8952</v>
      </c>
      <c r="L1101" s="630" t="s">
        <v>4666</v>
      </c>
      <c r="M1101" s="616"/>
      <c r="N1101" s="632"/>
      <c r="O1101" s="632"/>
      <c r="P1101" s="632"/>
      <c r="Q1101" s="632"/>
      <c r="R1101" s="632"/>
      <c r="S1101" s="632"/>
      <c r="T1101" s="632"/>
      <c r="U1101" s="632"/>
      <c r="V1101" s="632"/>
      <c r="W1101" s="632"/>
    </row>
    <row r="1102" spans="2:23" ht="50.25" hidden="1" customHeight="1" x14ac:dyDescent="0.25">
      <c r="B1102" s="602">
        <v>802</v>
      </c>
      <c r="C1102" s="722" t="s">
        <v>8361</v>
      </c>
      <c r="D1102" s="713" t="s">
        <v>8891</v>
      </c>
      <c r="E1102" s="629" t="s">
        <v>6811</v>
      </c>
      <c r="F1102" s="628" t="s">
        <v>4670</v>
      </c>
      <c r="G1102" s="631" t="s">
        <v>3400</v>
      </c>
      <c r="H1102" s="630">
        <v>8</v>
      </c>
      <c r="I1102" s="618"/>
      <c r="J1102" s="630" t="s">
        <v>4676</v>
      </c>
      <c r="K1102" s="736" t="s">
        <v>8952</v>
      </c>
      <c r="L1102" s="630" t="s">
        <v>4673</v>
      </c>
      <c r="M1102" s="616"/>
      <c r="N1102" s="632"/>
      <c r="O1102" s="632"/>
      <c r="P1102" s="632"/>
      <c r="Q1102" s="632"/>
      <c r="R1102" s="632"/>
      <c r="S1102" s="632"/>
      <c r="T1102" s="632"/>
      <c r="U1102" s="632"/>
      <c r="V1102" s="632"/>
      <c r="W1102" s="632"/>
    </row>
    <row r="1103" spans="2:23" ht="50.25" hidden="1" customHeight="1" x14ac:dyDescent="0.25">
      <c r="B1103" s="602">
        <v>803</v>
      </c>
      <c r="C1103" s="722" t="s">
        <v>8361</v>
      </c>
      <c r="D1103" s="713" t="s">
        <v>8891</v>
      </c>
      <c r="E1103" s="629" t="s">
        <v>6811</v>
      </c>
      <c r="F1103" s="628" t="s">
        <v>4677</v>
      </c>
      <c r="G1103" s="631" t="s">
        <v>3400</v>
      </c>
      <c r="H1103" s="630">
        <v>1.5833299999999999</v>
      </c>
      <c r="I1103" s="618"/>
      <c r="J1103" s="630" t="s">
        <v>4676</v>
      </c>
      <c r="K1103" s="736" t="s">
        <v>8952</v>
      </c>
      <c r="L1103" s="630" t="s">
        <v>4673</v>
      </c>
      <c r="M1103" s="616"/>
      <c r="N1103" s="632"/>
      <c r="O1103" s="632"/>
      <c r="P1103" s="632"/>
      <c r="Q1103" s="632"/>
      <c r="R1103" s="632"/>
      <c r="S1103" s="632"/>
      <c r="T1103" s="632"/>
      <c r="U1103" s="632"/>
      <c r="V1103" s="632"/>
      <c r="W1103" s="632"/>
    </row>
    <row r="1104" spans="2:23" ht="50.25" hidden="1" customHeight="1" x14ac:dyDescent="0.25">
      <c r="B1104" s="602">
        <v>804</v>
      </c>
      <c r="C1104" s="738" t="s">
        <v>8373</v>
      </c>
      <c r="D1104" s="713" t="s">
        <v>8754</v>
      </c>
      <c r="E1104" s="629" t="s">
        <v>6812</v>
      </c>
      <c r="F1104" s="628" t="s">
        <v>4679</v>
      </c>
      <c r="G1104" s="631" t="s">
        <v>3400</v>
      </c>
      <c r="H1104" s="630">
        <v>4.4000000000000004</v>
      </c>
      <c r="I1104" s="618"/>
      <c r="J1104" s="630" t="s">
        <v>2855</v>
      </c>
      <c r="K1104" s="736" t="s">
        <v>8952</v>
      </c>
      <c r="L1104" s="630" t="s">
        <v>4682</v>
      </c>
      <c r="M1104" s="616"/>
      <c r="N1104" s="632"/>
      <c r="O1104" s="632"/>
      <c r="P1104" s="632"/>
      <c r="Q1104" s="632"/>
      <c r="R1104" s="632"/>
      <c r="S1104" s="632"/>
      <c r="T1104" s="632"/>
      <c r="U1104" s="632"/>
      <c r="V1104" s="632"/>
      <c r="W1104" s="632"/>
    </row>
    <row r="1105" spans="2:23" ht="50.25" hidden="1" customHeight="1" x14ac:dyDescent="0.25">
      <c r="B1105" s="602">
        <v>805</v>
      </c>
      <c r="C1105" s="738" t="s">
        <v>2768</v>
      </c>
      <c r="D1105" s="713" t="s">
        <v>8833</v>
      </c>
      <c r="E1105" s="629" t="s">
        <v>6813</v>
      </c>
      <c r="F1105" s="628" t="s">
        <v>4685</v>
      </c>
      <c r="G1105" s="631" t="s">
        <v>3400</v>
      </c>
      <c r="H1105" s="630">
        <v>14</v>
      </c>
      <c r="I1105" s="618"/>
      <c r="J1105" s="630" t="s">
        <v>3727</v>
      </c>
      <c r="K1105" s="736" t="s">
        <v>8952</v>
      </c>
      <c r="L1105" s="630" t="s">
        <v>4688</v>
      </c>
      <c r="M1105" s="616"/>
      <c r="N1105" s="632"/>
      <c r="O1105" s="632"/>
      <c r="P1105" s="632"/>
      <c r="Q1105" s="632"/>
      <c r="R1105" s="632"/>
      <c r="S1105" s="632"/>
      <c r="T1105" s="632"/>
      <c r="U1105" s="632"/>
      <c r="V1105" s="632"/>
      <c r="W1105" s="632"/>
    </row>
    <row r="1106" spans="2:23" ht="50.25" hidden="1" customHeight="1" x14ac:dyDescent="0.25">
      <c r="B1106" s="602">
        <v>806</v>
      </c>
      <c r="C1106" s="738" t="s">
        <v>2809</v>
      </c>
      <c r="D1106" s="713" t="s">
        <v>8578</v>
      </c>
      <c r="E1106" s="629" t="s">
        <v>6814</v>
      </c>
      <c r="F1106" s="628" t="s">
        <v>4691</v>
      </c>
      <c r="G1106" s="631" t="s">
        <v>3400</v>
      </c>
      <c r="H1106" s="630">
        <v>24</v>
      </c>
      <c r="I1106" s="618"/>
      <c r="J1106" s="630" t="s">
        <v>2902</v>
      </c>
      <c r="K1106" s="736" t="s">
        <v>8952</v>
      </c>
      <c r="L1106" s="630" t="s">
        <v>4694</v>
      </c>
      <c r="M1106" s="616"/>
      <c r="N1106" s="632"/>
      <c r="O1106" s="632"/>
      <c r="P1106" s="632"/>
      <c r="Q1106" s="632"/>
      <c r="R1106" s="632"/>
      <c r="S1106" s="632"/>
      <c r="T1106" s="632"/>
      <c r="U1106" s="632"/>
      <c r="V1106" s="632"/>
      <c r="W1106" s="632"/>
    </row>
    <row r="1107" spans="2:23" ht="50.25" hidden="1" customHeight="1" x14ac:dyDescent="0.25">
      <c r="B1107" s="602">
        <v>807</v>
      </c>
      <c r="C1107" s="738" t="s">
        <v>2809</v>
      </c>
      <c r="D1107" s="713" t="s">
        <v>8578</v>
      </c>
      <c r="E1107" s="629" t="s">
        <v>6815</v>
      </c>
      <c r="F1107" s="628" t="s">
        <v>4691</v>
      </c>
      <c r="G1107" s="631" t="s">
        <v>3400</v>
      </c>
      <c r="H1107" s="630">
        <v>8</v>
      </c>
      <c r="I1107" s="618"/>
      <c r="J1107" s="630" t="s">
        <v>4394</v>
      </c>
      <c r="K1107" s="736" t="s">
        <v>8952</v>
      </c>
      <c r="L1107" s="630" t="s">
        <v>4697</v>
      </c>
      <c r="M1107" s="616"/>
      <c r="N1107" s="632"/>
      <c r="O1107" s="632"/>
      <c r="P1107" s="632"/>
      <c r="Q1107" s="632"/>
      <c r="R1107" s="632"/>
      <c r="S1107" s="632"/>
      <c r="T1107" s="632"/>
      <c r="U1107" s="632"/>
      <c r="V1107" s="632"/>
      <c r="W1107" s="632"/>
    </row>
    <row r="1108" spans="2:23" ht="50.25" hidden="1" customHeight="1" x14ac:dyDescent="0.25">
      <c r="B1108" s="602">
        <v>808</v>
      </c>
      <c r="C1108" s="738" t="s">
        <v>2759</v>
      </c>
      <c r="D1108" s="713" t="s">
        <v>8808</v>
      </c>
      <c r="E1108" s="629" t="s">
        <v>6816</v>
      </c>
      <c r="F1108" s="628" t="s">
        <v>4700</v>
      </c>
      <c r="G1108" s="631" t="s">
        <v>3400</v>
      </c>
      <c r="H1108" s="630">
        <v>6.75</v>
      </c>
      <c r="I1108" s="618"/>
      <c r="J1108" s="630" t="s">
        <v>2902</v>
      </c>
      <c r="K1108" s="736" t="s">
        <v>8952</v>
      </c>
      <c r="L1108" s="630" t="s">
        <v>4703</v>
      </c>
      <c r="M1108" s="616"/>
      <c r="N1108" s="632"/>
      <c r="O1108" s="632"/>
      <c r="P1108" s="632"/>
      <c r="Q1108" s="632"/>
      <c r="R1108" s="632"/>
      <c r="S1108" s="632"/>
      <c r="T1108" s="632"/>
      <c r="U1108" s="632"/>
      <c r="V1108" s="632"/>
      <c r="W1108" s="632"/>
    </row>
    <row r="1109" spans="2:23" ht="50.25" hidden="1" customHeight="1" x14ac:dyDescent="0.25">
      <c r="B1109" s="602">
        <v>809</v>
      </c>
      <c r="C1109" s="738" t="s">
        <v>8472</v>
      </c>
      <c r="D1109" s="713" t="s">
        <v>8890</v>
      </c>
      <c r="E1109" s="629" t="s">
        <v>6817</v>
      </c>
      <c r="F1109" s="628" t="s">
        <v>4706</v>
      </c>
      <c r="G1109" s="631" t="s">
        <v>3400</v>
      </c>
      <c r="H1109" s="630">
        <v>19.36</v>
      </c>
      <c r="I1109" s="618"/>
      <c r="J1109" s="630" t="s">
        <v>2902</v>
      </c>
      <c r="K1109" s="736" t="s">
        <v>8952</v>
      </c>
      <c r="L1109" s="630" t="s">
        <v>4709</v>
      </c>
      <c r="M1109" s="616"/>
      <c r="N1109" s="632"/>
      <c r="O1109" s="632"/>
      <c r="P1109" s="632"/>
      <c r="Q1109" s="632"/>
      <c r="R1109" s="632"/>
      <c r="S1109" s="632"/>
      <c r="T1109" s="632"/>
      <c r="U1109" s="632"/>
      <c r="V1109" s="632"/>
      <c r="W1109" s="632"/>
    </row>
    <row r="1110" spans="2:23" ht="50.25" hidden="1" customHeight="1" x14ac:dyDescent="0.25">
      <c r="B1110" s="602">
        <v>810</v>
      </c>
      <c r="C1110" s="738" t="s">
        <v>8472</v>
      </c>
      <c r="D1110" s="738" t="s">
        <v>8504</v>
      </c>
      <c r="E1110" s="629" t="s">
        <v>6818</v>
      </c>
      <c r="F1110" s="628" t="s">
        <v>4712</v>
      </c>
      <c r="G1110" s="631" t="s">
        <v>3400</v>
      </c>
      <c r="H1110" s="630">
        <v>6.75</v>
      </c>
      <c r="I1110" s="618"/>
      <c r="J1110" s="630" t="s">
        <v>2902</v>
      </c>
      <c r="K1110" s="736" t="s">
        <v>8952</v>
      </c>
      <c r="L1110" s="630" t="s">
        <v>4715</v>
      </c>
      <c r="M1110" s="616"/>
      <c r="N1110" s="632"/>
      <c r="O1110" s="632"/>
      <c r="P1110" s="632"/>
      <c r="Q1110" s="632"/>
      <c r="R1110" s="632"/>
      <c r="S1110" s="632"/>
      <c r="T1110" s="632"/>
      <c r="U1110" s="632"/>
      <c r="V1110" s="632"/>
      <c r="W1110" s="632"/>
    </row>
    <row r="1111" spans="2:23" ht="50.25" hidden="1" customHeight="1" x14ac:dyDescent="0.25">
      <c r="B1111" s="602">
        <v>811</v>
      </c>
      <c r="C1111" s="738" t="s">
        <v>2759</v>
      </c>
      <c r="D1111" s="713" t="s">
        <v>8808</v>
      </c>
      <c r="E1111" s="629" t="s">
        <v>6819</v>
      </c>
      <c r="F1111" s="628" t="s">
        <v>4718</v>
      </c>
      <c r="G1111" s="631" t="s">
        <v>3400</v>
      </c>
      <c r="H1111" s="630">
        <v>38.7684</v>
      </c>
      <c r="I1111" s="618"/>
      <c r="J1111" s="630" t="s">
        <v>3516</v>
      </c>
      <c r="K1111" s="736" t="s">
        <v>8952</v>
      </c>
      <c r="L1111" s="630" t="s">
        <v>4721</v>
      </c>
      <c r="M1111" s="616"/>
      <c r="N1111" s="632"/>
      <c r="O1111" s="632"/>
      <c r="P1111" s="632"/>
      <c r="Q1111" s="632"/>
      <c r="R1111" s="632"/>
      <c r="S1111" s="632"/>
      <c r="T1111" s="632"/>
      <c r="U1111" s="632"/>
      <c r="V1111" s="632"/>
      <c r="W1111" s="632"/>
    </row>
    <row r="1112" spans="2:23" ht="50.25" hidden="1" customHeight="1" x14ac:dyDescent="0.25">
      <c r="B1112" s="602">
        <v>812</v>
      </c>
      <c r="C1112" s="738" t="s">
        <v>2759</v>
      </c>
      <c r="D1112" s="738" t="s">
        <v>8783</v>
      </c>
      <c r="E1112" s="629" t="s">
        <v>6820</v>
      </c>
      <c r="F1112" s="628" t="s">
        <v>4724</v>
      </c>
      <c r="G1112" s="631" t="s">
        <v>3400</v>
      </c>
      <c r="H1112" s="630">
        <v>27</v>
      </c>
      <c r="I1112" s="618"/>
      <c r="J1112" s="630" t="s">
        <v>3727</v>
      </c>
      <c r="K1112" s="736" t="s">
        <v>8952</v>
      </c>
      <c r="L1112" s="630" t="s">
        <v>4727</v>
      </c>
      <c r="M1112" s="616"/>
      <c r="N1112" s="632"/>
      <c r="O1112" s="632"/>
      <c r="P1112" s="632"/>
      <c r="Q1112" s="632"/>
      <c r="R1112" s="632"/>
      <c r="S1112" s="632"/>
      <c r="T1112" s="632"/>
      <c r="U1112" s="632"/>
      <c r="V1112" s="632"/>
      <c r="W1112" s="632"/>
    </row>
    <row r="1113" spans="2:23" ht="50.25" hidden="1" customHeight="1" x14ac:dyDescent="0.25">
      <c r="B1113" s="602">
        <v>813</v>
      </c>
      <c r="C1113" s="738" t="s">
        <v>8347</v>
      </c>
      <c r="D1113" s="713" t="s">
        <v>8350</v>
      </c>
      <c r="E1113" s="629" t="s">
        <v>6821</v>
      </c>
      <c r="F1113" s="628" t="s">
        <v>4730</v>
      </c>
      <c r="G1113" s="631" t="s">
        <v>3400</v>
      </c>
      <c r="H1113" s="630">
        <v>16</v>
      </c>
      <c r="I1113" s="618"/>
      <c r="J1113" s="630" t="s">
        <v>2786</v>
      </c>
      <c r="K1113" s="736" t="s">
        <v>8952</v>
      </c>
      <c r="L1113" s="630" t="s">
        <v>4733</v>
      </c>
      <c r="M1113" s="616"/>
      <c r="N1113" s="632"/>
      <c r="O1113" s="632"/>
      <c r="P1113" s="632"/>
      <c r="Q1113" s="632"/>
      <c r="R1113" s="632"/>
      <c r="S1113" s="632"/>
      <c r="T1113" s="632"/>
      <c r="U1113" s="632"/>
      <c r="V1113" s="632"/>
      <c r="W1113" s="632"/>
    </row>
    <row r="1114" spans="2:23" ht="50.25" hidden="1" customHeight="1" x14ac:dyDescent="0.25">
      <c r="B1114" s="602">
        <v>814</v>
      </c>
      <c r="C1114" s="738" t="s">
        <v>8347</v>
      </c>
      <c r="D1114" s="743" t="s">
        <v>2453</v>
      </c>
      <c r="E1114" s="629" t="s">
        <v>6822</v>
      </c>
      <c r="F1114" s="628" t="s">
        <v>4736</v>
      </c>
      <c r="G1114" s="631" t="s">
        <v>3400</v>
      </c>
      <c r="H1114" s="630">
        <v>3</v>
      </c>
      <c r="I1114" s="618"/>
      <c r="J1114" s="630" t="s">
        <v>2862</v>
      </c>
      <c r="K1114" s="736" t="s">
        <v>8952</v>
      </c>
      <c r="L1114" s="630" t="s">
        <v>4739</v>
      </c>
      <c r="M1114" s="616"/>
      <c r="N1114" s="632"/>
      <c r="O1114" s="632"/>
      <c r="P1114" s="632"/>
      <c r="Q1114" s="632"/>
      <c r="R1114" s="632"/>
      <c r="S1114" s="632"/>
      <c r="T1114" s="632"/>
      <c r="U1114" s="632"/>
      <c r="V1114" s="632"/>
      <c r="W1114" s="632"/>
    </row>
    <row r="1115" spans="2:23" ht="50.25" hidden="1" customHeight="1" x14ac:dyDescent="0.25">
      <c r="B1115" s="602">
        <v>815</v>
      </c>
      <c r="C1115" s="738" t="s">
        <v>2809</v>
      </c>
      <c r="D1115" s="713" t="s">
        <v>8576</v>
      </c>
      <c r="E1115" s="629" t="s">
        <v>6823</v>
      </c>
      <c r="F1115" s="628" t="s">
        <v>4742</v>
      </c>
      <c r="G1115" s="631" t="s">
        <v>3400</v>
      </c>
      <c r="H1115" s="630">
        <v>2.75</v>
      </c>
      <c r="I1115" s="618"/>
      <c r="J1115" s="630" t="s">
        <v>2862</v>
      </c>
      <c r="K1115" s="736" t="s">
        <v>8952</v>
      </c>
      <c r="L1115" s="630" t="s">
        <v>4745</v>
      </c>
      <c r="M1115" s="616"/>
      <c r="N1115" s="632"/>
      <c r="O1115" s="632"/>
      <c r="P1115" s="632"/>
      <c r="Q1115" s="632"/>
      <c r="R1115" s="632"/>
      <c r="S1115" s="632"/>
      <c r="T1115" s="632"/>
      <c r="U1115" s="632"/>
      <c r="V1115" s="632"/>
      <c r="W1115" s="632"/>
    </row>
    <row r="1116" spans="2:23" ht="50.25" hidden="1" customHeight="1" x14ac:dyDescent="0.25">
      <c r="B1116" s="602">
        <v>816</v>
      </c>
      <c r="C1116" s="738" t="s">
        <v>2759</v>
      </c>
      <c r="D1116" s="713" t="s">
        <v>8876</v>
      </c>
      <c r="E1116" s="629" t="s">
        <v>6824</v>
      </c>
      <c r="F1116" s="628" t="s">
        <v>4748</v>
      </c>
      <c r="G1116" s="631" t="s">
        <v>3400</v>
      </c>
      <c r="H1116" s="630">
        <v>3.25</v>
      </c>
      <c r="I1116" s="618"/>
      <c r="J1116" s="630" t="s">
        <v>2902</v>
      </c>
      <c r="K1116" s="736" t="s">
        <v>8952</v>
      </c>
      <c r="L1116" s="630" t="s">
        <v>4751</v>
      </c>
      <c r="M1116" s="616"/>
      <c r="N1116" s="632"/>
      <c r="O1116" s="632"/>
      <c r="P1116" s="632"/>
      <c r="Q1116" s="632"/>
      <c r="R1116" s="632"/>
      <c r="S1116" s="632"/>
      <c r="T1116" s="632"/>
      <c r="U1116" s="632"/>
      <c r="V1116" s="632"/>
      <c r="W1116" s="632"/>
    </row>
    <row r="1117" spans="2:23" ht="50.25" hidden="1" customHeight="1" x14ac:dyDescent="0.25">
      <c r="B1117" s="602">
        <v>817</v>
      </c>
      <c r="C1117" s="738" t="s">
        <v>8433</v>
      </c>
      <c r="D1117" s="713" t="s">
        <v>8457</v>
      </c>
      <c r="E1117" s="629" t="s">
        <v>6825</v>
      </c>
      <c r="F1117" s="628" t="s">
        <v>4754</v>
      </c>
      <c r="G1117" s="631" t="s">
        <v>3400</v>
      </c>
      <c r="H1117" s="630">
        <v>13.2</v>
      </c>
      <c r="I1117" s="618"/>
      <c r="J1117" s="630" t="s">
        <v>3727</v>
      </c>
      <c r="K1117" s="736" t="s">
        <v>8952</v>
      </c>
      <c r="L1117" s="630" t="s">
        <v>4757</v>
      </c>
      <c r="M1117" s="616"/>
      <c r="N1117" s="632"/>
      <c r="O1117" s="632"/>
      <c r="P1117" s="632"/>
      <c r="Q1117" s="632"/>
      <c r="R1117" s="632"/>
      <c r="S1117" s="632"/>
      <c r="T1117" s="632"/>
      <c r="U1117" s="632"/>
      <c r="V1117" s="632"/>
      <c r="W1117" s="632"/>
    </row>
    <row r="1118" spans="2:23" ht="50.25" hidden="1" customHeight="1" x14ac:dyDescent="0.25">
      <c r="B1118" s="602">
        <v>818</v>
      </c>
      <c r="C1118" s="738" t="s">
        <v>8373</v>
      </c>
      <c r="D1118" s="713" t="s">
        <v>8815</v>
      </c>
      <c r="E1118" s="629" t="s">
        <v>6826</v>
      </c>
      <c r="F1118" s="628" t="s">
        <v>4760</v>
      </c>
      <c r="G1118" s="631" t="s">
        <v>3400</v>
      </c>
      <c r="H1118" s="630">
        <v>30</v>
      </c>
      <c r="I1118" s="618"/>
      <c r="J1118" s="630" t="s">
        <v>3727</v>
      </c>
      <c r="K1118" s="736" t="s">
        <v>8952</v>
      </c>
      <c r="L1118" s="630" t="s">
        <v>4763</v>
      </c>
      <c r="M1118" s="616"/>
      <c r="N1118" s="632"/>
      <c r="O1118" s="632"/>
      <c r="P1118" s="632"/>
      <c r="Q1118" s="632"/>
      <c r="R1118" s="632"/>
      <c r="S1118" s="632"/>
      <c r="T1118" s="632"/>
      <c r="U1118" s="632"/>
      <c r="V1118" s="632"/>
      <c r="W1118" s="632"/>
    </row>
    <row r="1119" spans="2:23" ht="50.25" hidden="1" customHeight="1" x14ac:dyDescent="0.25">
      <c r="B1119" s="602">
        <v>819</v>
      </c>
      <c r="C1119" s="738" t="s">
        <v>2759</v>
      </c>
      <c r="D1119" s="713" t="s">
        <v>8892</v>
      </c>
      <c r="E1119" s="629" t="s">
        <v>6827</v>
      </c>
      <c r="F1119" s="628" t="s">
        <v>4766</v>
      </c>
      <c r="G1119" s="631" t="s">
        <v>3400</v>
      </c>
      <c r="H1119" s="630">
        <v>8</v>
      </c>
      <c r="I1119" s="618"/>
      <c r="J1119" s="630" t="s">
        <v>2786</v>
      </c>
      <c r="K1119" s="736" t="s">
        <v>8952</v>
      </c>
      <c r="L1119" s="630" t="s">
        <v>4769</v>
      </c>
      <c r="M1119" s="616"/>
      <c r="N1119" s="632"/>
      <c r="O1119" s="632"/>
      <c r="P1119" s="632"/>
      <c r="Q1119" s="632"/>
      <c r="R1119" s="632"/>
      <c r="S1119" s="632"/>
      <c r="T1119" s="632"/>
      <c r="U1119" s="632"/>
      <c r="V1119" s="632"/>
      <c r="W1119" s="632"/>
    </row>
    <row r="1120" spans="2:23" ht="50.25" hidden="1" customHeight="1" x14ac:dyDescent="0.25">
      <c r="B1120" s="602">
        <v>820</v>
      </c>
      <c r="C1120" s="738" t="s">
        <v>2809</v>
      </c>
      <c r="D1120" s="713" t="s">
        <v>8005</v>
      </c>
      <c r="E1120" s="629" t="s">
        <v>6828</v>
      </c>
      <c r="F1120" s="628" t="s">
        <v>4772</v>
      </c>
      <c r="G1120" s="631" t="s">
        <v>3400</v>
      </c>
      <c r="H1120" s="630">
        <v>1.20333</v>
      </c>
      <c r="I1120" s="618"/>
      <c r="J1120" s="630" t="s">
        <v>4778</v>
      </c>
      <c r="K1120" s="736" t="s">
        <v>8952</v>
      </c>
      <c r="L1120" s="630" t="s">
        <v>4775</v>
      </c>
      <c r="M1120" s="616"/>
      <c r="N1120" s="632"/>
      <c r="O1120" s="632"/>
      <c r="P1120" s="632"/>
      <c r="Q1120" s="632"/>
      <c r="R1120" s="632"/>
      <c r="S1120" s="632"/>
      <c r="T1120" s="632"/>
      <c r="U1120" s="632"/>
      <c r="V1120" s="632"/>
      <c r="W1120" s="632"/>
    </row>
    <row r="1121" spans="2:23" ht="50.25" hidden="1" customHeight="1" x14ac:dyDescent="0.25">
      <c r="B1121" s="602">
        <v>821</v>
      </c>
      <c r="C1121" s="723" t="s">
        <v>8373</v>
      </c>
      <c r="D1121" s="713" t="s">
        <v>8893</v>
      </c>
      <c r="E1121" s="629" t="s">
        <v>6829</v>
      </c>
      <c r="F1121" s="628" t="s">
        <v>4779</v>
      </c>
      <c r="G1121" s="631" t="s">
        <v>3400</v>
      </c>
      <c r="H1121" s="630">
        <v>7.7</v>
      </c>
      <c r="I1121" s="618"/>
      <c r="J1121" s="630" t="s">
        <v>2839</v>
      </c>
      <c r="K1121" s="736" t="s">
        <v>8952</v>
      </c>
      <c r="L1121" s="630" t="s">
        <v>4782</v>
      </c>
      <c r="M1121" s="616"/>
      <c r="N1121" s="632"/>
      <c r="O1121" s="632"/>
      <c r="P1121" s="632"/>
      <c r="Q1121" s="632"/>
      <c r="R1121" s="632"/>
      <c r="S1121" s="632"/>
      <c r="T1121" s="632"/>
      <c r="U1121" s="632"/>
      <c r="V1121" s="632"/>
      <c r="W1121" s="632"/>
    </row>
    <row r="1122" spans="2:23" ht="50.25" hidden="1" customHeight="1" x14ac:dyDescent="0.25">
      <c r="B1122" s="602">
        <v>822</v>
      </c>
      <c r="C1122" s="738" t="s">
        <v>2759</v>
      </c>
      <c r="D1122" s="713" t="s">
        <v>2403</v>
      </c>
      <c r="E1122" s="629" t="s">
        <v>6830</v>
      </c>
      <c r="F1122" s="628" t="s">
        <v>4785</v>
      </c>
      <c r="G1122" s="631" t="s">
        <v>3400</v>
      </c>
      <c r="H1122" s="630">
        <v>8</v>
      </c>
      <c r="I1122" s="618"/>
      <c r="J1122" s="630" t="s">
        <v>2786</v>
      </c>
      <c r="K1122" s="736" t="s">
        <v>8952</v>
      </c>
      <c r="L1122" s="630" t="s">
        <v>4788</v>
      </c>
      <c r="M1122" s="616"/>
      <c r="N1122" s="632"/>
      <c r="O1122" s="632"/>
      <c r="P1122" s="632"/>
      <c r="Q1122" s="632"/>
      <c r="R1122" s="632"/>
      <c r="S1122" s="632"/>
      <c r="T1122" s="632"/>
      <c r="U1122" s="632"/>
      <c r="V1122" s="632"/>
      <c r="W1122" s="632"/>
    </row>
    <row r="1123" spans="2:23" ht="50.25" hidden="1" customHeight="1" x14ac:dyDescent="0.25">
      <c r="B1123" s="602">
        <v>823</v>
      </c>
      <c r="C1123" s="738" t="s">
        <v>2759</v>
      </c>
      <c r="D1123" s="713" t="s">
        <v>2403</v>
      </c>
      <c r="E1123" s="629" t="s">
        <v>6831</v>
      </c>
      <c r="F1123" s="628" t="s">
        <v>4791</v>
      </c>
      <c r="G1123" s="631" t="s">
        <v>3400</v>
      </c>
      <c r="H1123" s="630">
        <v>4.84</v>
      </c>
      <c r="I1123" s="618"/>
      <c r="J1123" s="630" t="s">
        <v>2855</v>
      </c>
      <c r="K1123" s="736" t="s">
        <v>8952</v>
      </c>
      <c r="L1123" s="630" t="s">
        <v>4794</v>
      </c>
      <c r="M1123" s="616"/>
      <c r="N1123" s="632"/>
      <c r="O1123" s="632"/>
      <c r="P1123" s="632"/>
      <c r="Q1123" s="632"/>
      <c r="R1123" s="632"/>
      <c r="S1123" s="632"/>
      <c r="T1123" s="632"/>
      <c r="U1123" s="632"/>
      <c r="V1123" s="632"/>
      <c r="W1123" s="632"/>
    </row>
    <row r="1124" spans="2:23" ht="50.25" hidden="1" customHeight="1" x14ac:dyDescent="0.25">
      <c r="B1124" s="602">
        <v>824</v>
      </c>
      <c r="C1124" s="738" t="s">
        <v>8347</v>
      </c>
      <c r="D1124" s="713" t="s">
        <v>8894</v>
      </c>
      <c r="E1124" s="629" t="s">
        <v>6832</v>
      </c>
      <c r="F1124" s="628" t="s">
        <v>4797</v>
      </c>
      <c r="G1124" s="631" t="s">
        <v>3400</v>
      </c>
      <c r="H1124" s="630">
        <v>16</v>
      </c>
      <c r="I1124" s="618"/>
      <c r="J1124" s="630" t="s">
        <v>2786</v>
      </c>
      <c r="K1124" s="736" t="s">
        <v>8952</v>
      </c>
      <c r="L1124" s="630" t="s">
        <v>4800</v>
      </c>
      <c r="M1124" s="616"/>
      <c r="N1124" s="632"/>
      <c r="O1124" s="632"/>
      <c r="P1124" s="632"/>
      <c r="Q1124" s="632"/>
      <c r="R1124" s="632"/>
      <c r="S1124" s="632"/>
      <c r="T1124" s="632"/>
      <c r="U1124" s="632"/>
      <c r="V1124" s="632"/>
      <c r="W1124" s="632"/>
    </row>
    <row r="1125" spans="2:23" ht="50.25" hidden="1" customHeight="1" x14ac:dyDescent="0.25">
      <c r="B1125" s="602">
        <v>825</v>
      </c>
      <c r="C1125" s="738" t="s">
        <v>8347</v>
      </c>
      <c r="D1125" s="713" t="s">
        <v>8757</v>
      </c>
      <c r="E1125" s="629" t="s">
        <v>6833</v>
      </c>
      <c r="F1125" s="628" t="s">
        <v>4797</v>
      </c>
      <c r="G1125" s="631" t="s">
        <v>3400</v>
      </c>
      <c r="H1125" s="630">
        <v>16</v>
      </c>
      <c r="I1125" s="618"/>
      <c r="J1125" s="630" t="s">
        <v>2786</v>
      </c>
      <c r="K1125" s="736" t="s">
        <v>8952</v>
      </c>
      <c r="L1125" s="630" t="s">
        <v>4805</v>
      </c>
      <c r="M1125" s="616"/>
      <c r="N1125" s="632"/>
      <c r="O1125" s="632"/>
      <c r="P1125" s="632"/>
      <c r="Q1125" s="632"/>
      <c r="R1125" s="632"/>
      <c r="S1125" s="632"/>
      <c r="T1125" s="632"/>
      <c r="U1125" s="632"/>
      <c r="V1125" s="632"/>
      <c r="W1125" s="632"/>
    </row>
    <row r="1126" spans="2:23" ht="50.25" hidden="1" customHeight="1" x14ac:dyDescent="0.25">
      <c r="B1126" s="602">
        <v>826</v>
      </c>
      <c r="C1126" s="738" t="s">
        <v>2759</v>
      </c>
      <c r="D1126" s="713" t="s">
        <v>8884</v>
      </c>
      <c r="E1126" s="629" t="s">
        <v>6834</v>
      </c>
      <c r="F1126" s="628" t="s">
        <v>4808</v>
      </c>
      <c r="G1126" s="631" t="s">
        <v>3400</v>
      </c>
      <c r="H1126" s="630">
        <v>3</v>
      </c>
      <c r="I1126" s="618"/>
      <c r="J1126" s="630" t="s">
        <v>2793</v>
      </c>
      <c r="K1126" s="736" t="s">
        <v>8952</v>
      </c>
      <c r="L1126" s="630" t="s">
        <v>4811</v>
      </c>
      <c r="M1126" s="616"/>
      <c r="N1126" s="632"/>
      <c r="O1126" s="632"/>
      <c r="P1126" s="632"/>
      <c r="Q1126" s="632"/>
      <c r="R1126" s="632"/>
      <c r="S1126" s="632"/>
      <c r="T1126" s="632"/>
      <c r="U1126" s="632"/>
      <c r="V1126" s="632"/>
      <c r="W1126" s="632"/>
    </row>
    <row r="1127" spans="2:23" ht="50.25" hidden="1" customHeight="1" x14ac:dyDescent="0.25">
      <c r="B1127" s="602">
        <v>827</v>
      </c>
      <c r="C1127" s="738" t="s">
        <v>8347</v>
      </c>
      <c r="D1127" s="743" t="s">
        <v>2453</v>
      </c>
      <c r="E1127" s="629" t="s">
        <v>6835</v>
      </c>
      <c r="F1127" s="628" t="s">
        <v>4814</v>
      </c>
      <c r="G1127" s="631" t="s">
        <v>3400</v>
      </c>
      <c r="H1127" s="630">
        <v>19.8</v>
      </c>
      <c r="I1127" s="618"/>
      <c r="J1127" s="630" t="s">
        <v>4082</v>
      </c>
      <c r="K1127" s="736" t="s">
        <v>8952</v>
      </c>
      <c r="L1127" s="630" t="s">
        <v>4817</v>
      </c>
      <c r="M1127" s="616"/>
      <c r="N1127" s="632"/>
      <c r="O1127" s="632"/>
      <c r="P1127" s="632"/>
      <c r="Q1127" s="632"/>
      <c r="R1127" s="632"/>
      <c r="S1127" s="632"/>
      <c r="T1127" s="632"/>
      <c r="U1127" s="632"/>
      <c r="V1127" s="632"/>
      <c r="W1127" s="632"/>
    </row>
    <row r="1128" spans="2:23" ht="50.25" hidden="1" customHeight="1" x14ac:dyDescent="0.25">
      <c r="B1128" s="602">
        <v>828</v>
      </c>
      <c r="C1128" s="738" t="s">
        <v>2809</v>
      </c>
      <c r="D1128" s="713" t="s">
        <v>8581</v>
      </c>
      <c r="E1128" s="629" t="s">
        <v>6836</v>
      </c>
      <c r="F1128" s="628" t="s">
        <v>4820</v>
      </c>
      <c r="G1128" s="631" t="s">
        <v>3400</v>
      </c>
      <c r="H1128" s="630">
        <v>0.75</v>
      </c>
      <c r="I1128" s="618"/>
      <c r="J1128" s="630" t="s">
        <v>2862</v>
      </c>
      <c r="K1128" s="736" t="s">
        <v>8952</v>
      </c>
      <c r="L1128" s="630" t="s">
        <v>4823</v>
      </c>
      <c r="M1128" s="616"/>
      <c r="N1128" s="632"/>
      <c r="O1128" s="632"/>
      <c r="P1128" s="632"/>
      <c r="Q1128" s="632"/>
      <c r="R1128" s="632"/>
      <c r="S1128" s="632"/>
      <c r="T1128" s="632"/>
      <c r="U1128" s="632"/>
      <c r="V1128" s="632"/>
      <c r="W1128" s="632"/>
    </row>
    <row r="1129" spans="2:23" ht="50.25" hidden="1" customHeight="1" x14ac:dyDescent="0.25">
      <c r="B1129" s="602">
        <v>829</v>
      </c>
      <c r="C1129" s="738" t="s">
        <v>8373</v>
      </c>
      <c r="D1129" s="713" t="s">
        <v>8882</v>
      </c>
      <c r="E1129" s="629" t="s">
        <v>6837</v>
      </c>
      <c r="F1129" s="628" t="s">
        <v>4826</v>
      </c>
      <c r="G1129" s="631" t="s">
        <v>3400</v>
      </c>
      <c r="H1129" s="630">
        <v>2.2000000000000002</v>
      </c>
      <c r="I1129" s="618"/>
      <c r="J1129" s="630" t="s">
        <v>2855</v>
      </c>
      <c r="K1129" s="736" t="s">
        <v>8952</v>
      </c>
      <c r="L1129" s="630" t="s">
        <v>4829</v>
      </c>
      <c r="M1129" s="616"/>
      <c r="N1129" s="632"/>
      <c r="O1129" s="632"/>
      <c r="P1129" s="632"/>
      <c r="Q1129" s="632"/>
      <c r="R1129" s="632"/>
      <c r="S1129" s="632"/>
      <c r="T1129" s="632"/>
      <c r="U1129" s="632"/>
      <c r="V1129" s="632"/>
      <c r="W1129" s="632"/>
    </row>
    <row r="1130" spans="2:23" ht="50.25" hidden="1" customHeight="1" x14ac:dyDescent="0.25">
      <c r="B1130" s="602">
        <v>830</v>
      </c>
      <c r="C1130" s="738" t="s">
        <v>2809</v>
      </c>
      <c r="D1130" s="713" t="s">
        <v>6542</v>
      </c>
      <c r="E1130" s="629" t="s">
        <v>6838</v>
      </c>
      <c r="F1130" s="628" t="s">
        <v>4826</v>
      </c>
      <c r="G1130" s="631" t="s">
        <v>3400</v>
      </c>
      <c r="H1130" s="630">
        <v>8</v>
      </c>
      <c r="I1130" s="618"/>
      <c r="J1130" s="630" t="s">
        <v>2786</v>
      </c>
      <c r="K1130" s="736" t="s">
        <v>8952</v>
      </c>
      <c r="L1130" s="630" t="s">
        <v>4834</v>
      </c>
      <c r="M1130" s="616"/>
      <c r="N1130" s="632"/>
      <c r="O1130" s="632"/>
      <c r="P1130" s="632"/>
      <c r="Q1130" s="632"/>
      <c r="R1130" s="632"/>
      <c r="S1130" s="632"/>
      <c r="T1130" s="632"/>
      <c r="U1130" s="632"/>
      <c r="V1130" s="632"/>
      <c r="W1130" s="632"/>
    </row>
    <row r="1131" spans="2:23" ht="50.25" hidden="1" customHeight="1" x14ac:dyDescent="0.25">
      <c r="B1131" s="602">
        <v>831</v>
      </c>
      <c r="C1131" s="738" t="s">
        <v>2809</v>
      </c>
      <c r="D1131" s="713" t="s">
        <v>8580</v>
      </c>
      <c r="E1131" s="629" t="s">
        <v>6839</v>
      </c>
      <c r="F1131" s="628" t="s">
        <v>4837</v>
      </c>
      <c r="G1131" s="631" t="s">
        <v>3400</v>
      </c>
      <c r="H1131" s="630">
        <v>9</v>
      </c>
      <c r="I1131" s="618"/>
      <c r="J1131" s="630" t="s">
        <v>2820</v>
      </c>
      <c r="K1131" s="736" t="s">
        <v>8952</v>
      </c>
      <c r="L1131" s="630" t="s">
        <v>4840</v>
      </c>
      <c r="M1131" s="616"/>
      <c r="N1131" s="632"/>
      <c r="O1131" s="632"/>
      <c r="P1131" s="632"/>
      <c r="Q1131" s="632"/>
      <c r="R1131" s="632"/>
      <c r="S1131" s="632"/>
      <c r="T1131" s="632"/>
      <c r="U1131" s="632"/>
      <c r="V1131" s="632"/>
      <c r="W1131" s="632"/>
    </row>
    <row r="1132" spans="2:23" ht="50.25" hidden="1" customHeight="1" x14ac:dyDescent="0.25">
      <c r="B1132" s="602">
        <v>832</v>
      </c>
      <c r="C1132" s="738" t="s">
        <v>2759</v>
      </c>
      <c r="D1132" s="713" t="s">
        <v>4845</v>
      </c>
      <c r="E1132" s="629" t="s">
        <v>6840</v>
      </c>
      <c r="F1132" s="628" t="s">
        <v>4843</v>
      </c>
      <c r="G1132" s="631" t="s">
        <v>3400</v>
      </c>
      <c r="H1132" s="630">
        <v>2.53017</v>
      </c>
      <c r="I1132" s="618"/>
      <c r="J1132" s="630" t="s">
        <v>4849</v>
      </c>
      <c r="K1132" s="736" t="s">
        <v>8952</v>
      </c>
      <c r="L1132" s="630" t="s">
        <v>4846</v>
      </c>
      <c r="M1132" s="616"/>
      <c r="N1132" s="632"/>
      <c r="O1132" s="632"/>
      <c r="P1132" s="632"/>
      <c r="Q1132" s="632"/>
      <c r="R1132" s="632"/>
      <c r="S1132" s="632"/>
      <c r="T1132" s="632"/>
      <c r="U1132" s="632"/>
      <c r="V1132" s="632"/>
      <c r="W1132" s="632"/>
    </row>
    <row r="1133" spans="2:23" ht="50.25" hidden="1" customHeight="1" x14ac:dyDescent="0.25">
      <c r="B1133" s="602">
        <v>833</v>
      </c>
      <c r="C1133" s="738" t="s">
        <v>8373</v>
      </c>
      <c r="D1133" s="713" t="s">
        <v>2357</v>
      </c>
      <c r="E1133" s="629" t="s">
        <v>6841</v>
      </c>
      <c r="F1133" s="628" t="s">
        <v>4843</v>
      </c>
      <c r="G1133" s="631" t="s">
        <v>3400</v>
      </c>
      <c r="H1133" s="630">
        <v>9.9</v>
      </c>
      <c r="I1133" s="618"/>
      <c r="J1133" s="630" t="s">
        <v>2902</v>
      </c>
      <c r="K1133" s="736" t="s">
        <v>8952</v>
      </c>
      <c r="L1133" s="630" t="s">
        <v>4852</v>
      </c>
      <c r="M1133" s="616"/>
      <c r="N1133" s="632"/>
      <c r="O1133" s="632"/>
      <c r="P1133" s="632"/>
      <c r="Q1133" s="632"/>
      <c r="R1133" s="632"/>
      <c r="S1133" s="632"/>
      <c r="T1133" s="632"/>
      <c r="U1133" s="632"/>
      <c r="V1133" s="632"/>
      <c r="W1133" s="632"/>
    </row>
    <row r="1134" spans="2:23" ht="50.25" hidden="1" customHeight="1" x14ac:dyDescent="0.25">
      <c r="B1134" s="602">
        <v>834</v>
      </c>
      <c r="C1134" s="738" t="s">
        <v>8347</v>
      </c>
      <c r="D1134" s="713" t="s">
        <v>8878</v>
      </c>
      <c r="E1134" s="629" t="s">
        <v>6842</v>
      </c>
      <c r="F1134" s="628" t="s">
        <v>4855</v>
      </c>
      <c r="G1134" s="631" t="s">
        <v>3400</v>
      </c>
      <c r="H1134" s="630">
        <v>8</v>
      </c>
      <c r="I1134" s="618"/>
      <c r="J1134" s="630" t="s">
        <v>2786</v>
      </c>
      <c r="K1134" s="736" t="s">
        <v>8952</v>
      </c>
      <c r="L1134" s="630" t="s">
        <v>4858</v>
      </c>
      <c r="M1134" s="616"/>
      <c r="N1134" s="632"/>
      <c r="O1134" s="632"/>
      <c r="P1134" s="632"/>
      <c r="Q1134" s="632"/>
      <c r="R1134" s="632"/>
      <c r="S1134" s="632"/>
      <c r="T1134" s="632"/>
      <c r="U1134" s="632"/>
      <c r="V1134" s="632"/>
      <c r="W1134" s="632"/>
    </row>
    <row r="1135" spans="2:23" ht="50.25" hidden="1" customHeight="1" x14ac:dyDescent="0.25">
      <c r="B1135" s="602">
        <v>835</v>
      </c>
      <c r="C1135" s="738" t="s">
        <v>8472</v>
      </c>
      <c r="D1135" s="713" t="s">
        <v>8495</v>
      </c>
      <c r="E1135" s="629" t="s">
        <v>6843</v>
      </c>
      <c r="F1135" s="628" t="s">
        <v>4861</v>
      </c>
      <c r="G1135" s="631" t="s">
        <v>3400</v>
      </c>
      <c r="H1135" s="630">
        <v>14.4</v>
      </c>
      <c r="I1135" s="618"/>
      <c r="J1135" s="630" t="s">
        <v>4669</v>
      </c>
      <c r="K1135" s="736" t="s">
        <v>8952</v>
      </c>
      <c r="L1135" s="630" t="s">
        <v>4864</v>
      </c>
      <c r="M1135" s="616"/>
      <c r="N1135" s="632"/>
      <c r="O1135" s="632"/>
      <c r="P1135" s="632"/>
      <c r="Q1135" s="632"/>
      <c r="R1135" s="632"/>
      <c r="S1135" s="632"/>
      <c r="T1135" s="632"/>
      <c r="U1135" s="632"/>
      <c r="V1135" s="632"/>
      <c r="W1135" s="632"/>
    </row>
    <row r="1136" spans="2:23" ht="50.25" hidden="1" customHeight="1" x14ac:dyDescent="0.25">
      <c r="B1136" s="602">
        <v>836</v>
      </c>
      <c r="C1136" s="738" t="s">
        <v>2759</v>
      </c>
      <c r="D1136" s="713" t="s">
        <v>4845</v>
      </c>
      <c r="E1136" s="629" t="s">
        <v>6840</v>
      </c>
      <c r="F1136" s="628" t="s">
        <v>4867</v>
      </c>
      <c r="G1136" s="631" t="s">
        <v>3400</v>
      </c>
      <c r="H1136" s="630">
        <v>1.9</v>
      </c>
      <c r="I1136" s="618"/>
      <c r="J1136" s="630" t="s">
        <v>4849</v>
      </c>
      <c r="K1136" s="736" t="s">
        <v>8952</v>
      </c>
      <c r="L1136" s="630" t="s">
        <v>4846</v>
      </c>
      <c r="M1136" s="616"/>
      <c r="N1136" s="632"/>
      <c r="O1136" s="632"/>
      <c r="P1136" s="632"/>
      <c r="Q1136" s="632"/>
      <c r="R1136" s="632"/>
      <c r="S1136" s="632"/>
      <c r="T1136" s="632"/>
      <c r="U1136" s="632"/>
      <c r="V1136" s="632"/>
      <c r="W1136" s="632"/>
    </row>
    <row r="1137" spans="2:23" ht="50.25" hidden="1" customHeight="1" x14ac:dyDescent="0.25">
      <c r="B1137" s="602">
        <v>837</v>
      </c>
      <c r="C1137" s="738" t="s">
        <v>8373</v>
      </c>
      <c r="D1137" s="713" t="s">
        <v>8617</v>
      </c>
      <c r="E1137" s="629" t="s">
        <v>6844</v>
      </c>
      <c r="F1137" s="628" t="s">
        <v>4869</v>
      </c>
      <c r="G1137" s="631" t="s">
        <v>3400</v>
      </c>
      <c r="H1137" s="630">
        <v>6.1433299999999997</v>
      </c>
      <c r="I1137" s="618"/>
      <c r="J1137" s="630" t="s">
        <v>4875</v>
      </c>
      <c r="K1137" s="736" t="s">
        <v>8952</v>
      </c>
      <c r="L1137" s="630" t="s">
        <v>4872</v>
      </c>
      <c r="M1137" s="616"/>
      <c r="N1137" s="632"/>
      <c r="O1137" s="632"/>
      <c r="P1137" s="632"/>
      <c r="Q1137" s="632"/>
      <c r="R1137" s="632"/>
      <c r="S1137" s="632"/>
      <c r="T1137" s="632"/>
      <c r="U1137" s="632"/>
      <c r="V1137" s="632"/>
      <c r="W1137" s="632"/>
    </row>
    <row r="1138" spans="2:23" ht="50.25" hidden="1" customHeight="1" x14ac:dyDescent="0.25">
      <c r="B1138" s="602">
        <v>838</v>
      </c>
      <c r="C1138" s="738" t="s">
        <v>8373</v>
      </c>
      <c r="D1138" s="713" t="s">
        <v>8815</v>
      </c>
      <c r="E1138" s="629" t="s">
        <v>6845</v>
      </c>
      <c r="F1138" s="628" t="s">
        <v>4869</v>
      </c>
      <c r="G1138" s="631" t="s">
        <v>3400</v>
      </c>
      <c r="H1138" s="630">
        <v>6</v>
      </c>
      <c r="I1138" s="618"/>
      <c r="J1138" s="630" t="s">
        <v>2902</v>
      </c>
      <c r="K1138" s="736" t="s">
        <v>8952</v>
      </c>
      <c r="L1138" s="630" t="s">
        <v>4878</v>
      </c>
      <c r="M1138" s="616"/>
      <c r="N1138" s="632"/>
      <c r="O1138" s="632"/>
      <c r="P1138" s="632"/>
      <c r="Q1138" s="632"/>
      <c r="R1138" s="632"/>
      <c r="S1138" s="632"/>
      <c r="T1138" s="632"/>
      <c r="U1138" s="632"/>
      <c r="V1138" s="632"/>
      <c r="W1138" s="632"/>
    </row>
    <row r="1139" spans="2:23" ht="50.25" hidden="1" customHeight="1" x14ac:dyDescent="0.25">
      <c r="B1139" s="602">
        <v>839</v>
      </c>
      <c r="C1139" s="738" t="s">
        <v>8472</v>
      </c>
      <c r="D1139" s="713" t="s">
        <v>8496</v>
      </c>
      <c r="E1139" s="629" t="s">
        <v>6846</v>
      </c>
      <c r="F1139" s="628" t="s">
        <v>4881</v>
      </c>
      <c r="G1139" s="631" t="s">
        <v>3400</v>
      </c>
      <c r="H1139" s="630">
        <v>6.75</v>
      </c>
      <c r="I1139" s="618"/>
      <c r="J1139" s="630" t="s">
        <v>4887</v>
      </c>
      <c r="K1139" s="736" t="s">
        <v>8952</v>
      </c>
      <c r="L1139" s="630" t="s">
        <v>4884</v>
      </c>
      <c r="M1139" s="616"/>
      <c r="N1139" s="632"/>
      <c r="O1139" s="632"/>
      <c r="P1139" s="632"/>
      <c r="Q1139" s="632"/>
      <c r="R1139" s="632"/>
      <c r="S1139" s="632"/>
      <c r="T1139" s="632"/>
      <c r="U1139" s="632"/>
      <c r="V1139" s="632"/>
      <c r="W1139" s="632"/>
    </row>
    <row r="1140" spans="2:23" ht="50.25" hidden="1" customHeight="1" x14ac:dyDescent="0.25">
      <c r="B1140" s="602">
        <v>840</v>
      </c>
      <c r="C1140" s="738" t="s">
        <v>8373</v>
      </c>
      <c r="D1140" s="713" t="s">
        <v>8815</v>
      </c>
      <c r="E1140" s="629" t="s">
        <v>6847</v>
      </c>
      <c r="F1140" s="628" t="s">
        <v>4888</v>
      </c>
      <c r="G1140" s="631" t="s">
        <v>3400</v>
      </c>
      <c r="H1140" s="630">
        <v>1.1000000000000001</v>
      </c>
      <c r="I1140" s="618"/>
      <c r="J1140" s="630" t="s">
        <v>2855</v>
      </c>
      <c r="K1140" s="736" t="s">
        <v>8952</v>
      </c>
      <c r="L1140" s="630" t="s">
        <v>4891</v>
      </c>
      <c r="M1140" s="616"/>
      <c r="N1140" s="632"/>
      <c r="O1140" s="632"/>
      <c r="P1140" s="632"/>
      <c r="Q1140" s="632"/>
      <c r="R1140" s="632"/>
      <c r="S1140" s="632"/>
      <c r="T1140" s="632"/>
      <c r="U1140" s="632"/>
      <c r="V1140" s="632"/>
      <c r="W1140" s="632"/>
    </row>
    <row r="1141" spans="2:23" ht="50.25" hidden="1" customHeight="1" x14ac:dyDescent="0.25">
      <c r="B1141" s="602">
        <v>841</v>
      </c>
      <c r="C1141" s="723" t="s">
        <v>8396</v>
      </c>
      <c r="D1141" s="713" t="s">
        <v>1428</v>
      </c>
      <c r="E1141" s="629" t="s">
        <v>6848</v>
      </c>
      <c r="F1141" s="628" t="s">
        <v>4894</v>
      </c>
      <c r="G1141" s="631" t="s">
        <v>3400</v>
      </c>
      <c r="H1141" s="630">
        <v>3.03</v>
      </c>
      <c r="I1141" s="618"/>
      <c r="J1141" s="630" t="s">
        <v>2862</v>
      </c>
      <c r="K1141" s="736" t="s">
        <v>8952</v>
      </c>
      <c r="L1141" s="630" t="s">
        <v>4897</v>
      </c>
      <c r="M1141" s="616"/>
      <c r="N1141" s="632"/>
      <c r="O1141" s="632"/>
      <c r="P1141" s="632"/>
      <c r="Q1141" s="632"/>
      <c r="R1141" s="632"/>
      <c r="S1141" s="632"/>
      <c r="T1141" s="632"/>
      <c r="U1141" s="632"/>
      <c r="V1141" s="632"/>
      <c r="W1141" s="632"/>
    </row>
    <row r="1142" spans="2:23" ht="50.25" hidden="1" customHeight="1" x14ac:dyDescent="0.25">
      <c r="B1142" s="602">
        <v>842</v>
      </c>
      <c r="C1142" s="738" t="s">
        <v>8433</v>
      </c>
      <c r="D1142" s="713" t="s">
        <v>8457</v>
      </c>
      <c r="E1142" s="629" t="s">
        <v>6849</v>
      </c>
      <c r="F1142" s="628" t="s">
        <v>4900</v>
      </c>
      <c r="G1142" s="631" t="s">
        <v>3400</v>
      </c>
      <c r="H1142" s="630">
        <v>5.07</v>
      </c>
      <c r="I1142" s="618"/>
      <c r="J1142" s="630" t="s">
        <v>2762</v>
      </c>
      <c r="K1142" s="736" t="s">
        <v>8952</v>
      </c>
      <c r="L1142" s="630" t="s">
        <v>4903</v>
      </c>
      <c r="M1142" s="616"/>
      <c r="N1142" s="632"/>
      <c r="O1142" s="632"/>
      <c r="P1142" s="632"/>
      <c r="Q1142" s="632"/>
      <c r="R1142" s="632"/>
      <c r="S1142" s="632"/>
      <c r="T1142" s="632"/>
      <c r="U1142" s="632"/>
      <c r="V1142" s="632"/>
      <c r="W1142" s="632"/>
    </row>
    <row r="1143" spans="2:23" ht="50.25" hidden="1" customHeight="1" x14ac:dyDescent="0.25">
      <c r="B1143" s="602">
        <v>843</v>
      </c>
      <c r="C1143" s="738" t="s">
        <v>2759</v>
      </c>
      <c r="D1143" s="713" t="s">
        <v>8875</v>
      </c>
      <c r="E1143" s="629" t="s">
        <v>6690</v>
      </c>
      <c r="F1143" s="628" t="s">
        <v>4906</v>
      </c>
      <c r="G1143" s="631" t="s">
        <v>3400</v>
      </c>
      <c r="H1143" s="630">
        <v>2.15333</v>
      </c>
      <c r="I1143" s="618"/>
      <c r="J1143" s="630" t="s">
        <v>2786</v>
      </c>
      <c r="K1143" s="736" t="s">
        <v>8952</v>
      </c>
      <c r="L1143" s="630" t="s">
        <v>3939</v>
      </c>
      <c r="M1143" s="616"/>
      <c r="N1143" s="632"/>
      <c r="O1143" s="632"/>
      <c r="P1143" s="632"/>
      <c r="Q1143" s="632"/>
      <c r="R1143" s="632"/>
      <c r="S1143" s="632"/>
      <c r="T1143" s="632"/>
      <c r="U1143" s="632"/>
      <c r="V1143" s="632"/>
      <c r="W1143" s="632"/>
    </row>
    <row r="1144" spans="2:23" ht="50.25" hidden="1" customHeight="1" x14ac:dyDescent="0.25">
      <c r="B1144" s="602">
        <v>844</v>
      </c>
      <c r="C1144" s="738" t="s">
        <v>8373</v>
      </c>
      <c r="D1144" s="713" t="s">
        <v>8374</v>
      </c>
      <c r="E1144" s="629" t="s">
        <v>6850</v>
      </c>
      <c r="F1144" s="628" t="s">
        <v>4908</v>
      </c>
      <c r="G1144" s="631" t="s">
        <v>3400</v>
      </c>
      <c r="H1144" s="630">
        <v>0.95</v>
      </c>
      <c r="I1144" s="618"/>
      <c r="J1144" s="630" t="s">
        <v>4914</v>
      </c>
      <c r="K1144" s="736" t="s">
        <v>8952</v>
      </c>
      <c r="L1144" s="630" t="s">
        <v>4911</v>
      </c>
      <c r="M1144" s="616"/>
      <c r="N1144" s="632"/>
      <c r="O1144" s="632"/>
      <c r="P1144" s="632"/>
      <c r="Q1144" s="632"/>
      <c r="R1144" s="632"/>
      <c r="S1144" s="632"/>
      <c r="T1144" s="632"/>
      <c r="U1144" s="632"/>
      <c r="V1144" s="632"/>
      <c r="W1144" s="632"/>
    </row>
    <row r="1145" spans="2:23" ht="50.25" hidden="1" customHeight="1" x14ac:dyDescent="0.25">
      <c r="B1145" s="602">
        <v>845</v>
      </c>
      <c r="C1145" s="738" t="s">
        <v>2809</v>
      </c>
      <c r="D1145" s="713" t="s">
        <v>8580</v>
      </c>
      <c r="E1145" s="629" t="s">
        <v>6851</v>
      </c>
      <c r="F1145" s="628" t="s">
        <v>4915</v>
      </c>
      <c r="G1145" s="631" t="s">
        <v>3400</v>
      </c>
      <c r="H1145" s="630">
        <v>16</v>
      </c>
      <c r="I1145" s="618"/>
      <c r="J1145" s="630" t="s">
        <v>2786</v>
      </c>
      <c r="K1145" s="736" t="s">
        <v>8952</v>
      </c>
      <c r="L1145" s="630" t="s">
        <v>4918</v>
      </c>
      <c r="M1145" s="616"/>
      <c r="N1145" s="632"/>
      <c r="O1145" s="632"/>
      <c r="P1145" s="632"/>
      <c r="Q1145" s="632"/>
      <c r="R1145" s="632"/>
      <c r="S1145" s="632"/>
      <c r="T1145" s="632"/>
      <c r="U1145" s="632"/>
      <c r="V1145" s="632"/>
      <c r="W1145" s="632"/>
    </row>
    <row r="1146" spans="2:23" ht="50.25" hidden="1" customHeight="1" x14ac:dyDescent="0.25">
      <c r="B1146" s="602">
        <v>846</v>
      </c>
      <c r="C1146" s="738" t="s">
        <v>2759</v>
      </c>
      <c r="D1146" s="713" t="s">
        <v>8818</v>
      </c>
      <c r="E1146" s="629" t="s">
        <v>6656</v>
      </c>
      <c r="F1146" s="628" t="s">
        <v>4921</v>
      </c>
      <c r="G1146" s="631" t="s">
        <v>3400</v>
      </c>
      <c r="H1146" s="630">
        <v>32</v>
      </c>
      <c r="I1146" s="618"/>
      <c r="J1146" s="630" t="s">
        <v>2786</v>
      </c>
      <c r="K1146" s="736" t="s">
        <v>8952</v>
      </c>
      <c r="L1146" s="630" t="s">
        <v>3738</v>
      </c>
      <c r="M1146" s="616"/>
      <c r="N1146" s="632"/>
      <c r="O1146" s="632"/>
      <c r="P1146" s="632"/>
      <c r="Q1146" s="632"/>
      <c r="R1146" s="632"/>
      <c r="S1146" s="632"/>
      <c r="T1146" s="632"/>
      <c r="U1146" s="632"/>
      <c r="V1146" s="632"/>
      <c r="W1146" s="632"/>
    </row>
    <row r="1147" spans="2:23" ht="50.25" hidden="1" customHeight="1" x14ac:dyDescent="0.25">
      <c r="B1147" s="602">
        <v>847</v>
      </c>
      <c r="C1147" s="738" t="s">
        <v>8472</v>
      </c>
      <c r="D1147" s="713" t="s">
        <v>8498</v>
      </c>
      <c r="E1147" s="629" t="s">
        <v>6852</v>
      </c>
      <c r="F1147" s="628" t="s">
        <v>4923</v>
      </c>
      <c r="G1147" s="631" t="s">
        <v>3400</v>
      </c>
      <c r="H1147" s="630">
        <v>2.4700000000000002</v>
      </c>
      <c r="I1147" s="618"/>
      <c r="J1147" s="630" t="s">
        <v>4929</v>
      </c>
      <c r="K1147" s="736" t="s">
        <v>8952</v>
      </c>
      <c r="L1147" s="630" t="s">
        <v>4926</v>
      </c>
      <c r="M1147" s="616"/>
      <c r="N1147" s="632"/>
      <c r="O1147" s="632"/>
      <c r="P1147" s="632"/>
      <c r="Q1147" s="632"/>
      <c r="R1147" s="632"/>
      <c r="S1147" s="632"/>
      <c r="T1147" s="632"/>
      <c r="U1147" s="632"/>
      <c r="V1147" s="632"/>
      <c r="W1147" s="632"/>
    </row>
    <row r="1148" spans="2:23" ht="50.25" hidden="1" customHeight="1" x14ac:dyDescent="0.25">
      <c r="B1148" s="602">
        <v>848</v>
      </c>
      <c r="C1148" s="738" t="s">
        <v>8347</v>
      </c>
      <c r="D1148" s="619" t="s">
        <v>8683</v>
      </c>
      <c r="E1148" s="629" t="s">
        <v>6853</v>
      </c>
      <c r="F1148" s="628" t="s">
        <v>4930</v>
      </c>
      <c r="G1148" s="631" t="s">
        <v>3400</v>
      </c>
      <c r="H1148" s="630">
        <v>2.25</v>
      </c>
      <c r="I1148" s="618"/>
      <c r="J1148" s="630" t="s">
        <v>2862</v>
      </c>
      <c r="K1148" s="736" t="s">
        <v>8952</v>
      </c>
      <c r="L1148" s="630" t="s">
        <v>4933</v>
      </c>
      <c r="M1148" s="616"/>
      <c r="N1148" s="632"/>
      <c r="O1148" s="632"/>
      <c r="P1148" s="632"/>
      <c r="Q1148" s="632"/>
      <c r="R1148" s="632"/>
      <c r="S1148" s="632"/>
      <c r="T1148" s="632"/>
      <c r="U1148" s="632"/>
      <c r="V1148" s="632"/>
      <c r="W1148" s="632"/>
    </row>
    <row r="1149" spans="2:23" ht="50.25" hidden="1" customHeight="1" x14ac:dyDescent="0.25">
      <c r="B1149" s="602">
        <v>849</v>
      </c>
      <c r="C1149" s="738" t="s">
        <v>8361</v>
      </c>
      <c r="D1149" s="713" t="s">
        <v>8796</v>
      </c>
      <c r="E1149" s="629" t="s">
        <v>6854</v>
      </c>
      <c r="F1149" s="628" t="s">
        <v>4936</v>
      </c>
      <c r="G1149" s="631" t="s">
        <v>3400</v>
      </c>
      <c r="H1149" s="630">
        <v>15.5</v>
      </c>
      <c r="I1149" s="618"/>
      <c r="J1149" s="630" t="s">
        <v>4942</v>
      </c>
      <c r="K1149" s="736" t="s">
        <v>8952</v>
      </c>
      <c r="L1149" s="630" t="s">
        <v>4939</v>
      </c>
      <c r="M1149" s="616"/>
      <c r="N1149" s="632"/>
      <c r="O1149" s="632"/>
      <c r="P1149" s="632"/>
      <c r="Q1149" s="632"/>
      <c r="R1149" s="632"/>
      <c r="S1149" s="632"/>
      <c r="T1149" s="632"/>
      <c r="U1149" s="632"/>
      <c r="V1149" s="632"/>
      <c r="W1149" s="632"/>
    </row>
    <row r="1150" spans="2:23" ht="50.25" hidden="1" customHeight="1" x14ac:dyDescent="0.25">
      <c r="B1150" s="602">
        <v>850</v>
      </c>
      <c r="C1150" s="738" t="s">
        <v>2809</v>
      </c>
      <c r="D1150" s="713" t="s">
        <v>8539</v>
      </c>
      <c r="E1150" s="629" t="s">
        <v>6855</v>
      </c>
      <c r="F1150" s="628" t="s">
        <v>4943</v>
      </c>
      <c r="G1150" s="631" t="s">
        <v>3400</v>
      </c>
      <c r="H1150" s="630">
        <v>1.9</v>
      </c>
      <c r="I1150" s="618"/>
      <c r="J1150" s="630" t="s">
        <v>2793</v>
      </c>
      <c r="K1150" s="736" t="s">
        <v>8952</v>
      </c>
      <c r="L1150" s="630" t="s">
        <v>4946</v>
      </c>
      <c r="M1150" s="616"/>
      <c r="N1150" s="632"/>
      <c r="O1150" s="632"/>
      <c r="P1150" s="632"/>
      <c r="Q1150" s="632"/>
      <c r="R1150" s="632"/>
      <c r="S1150" s="632"/>
      <c r="T1150" s="632"/>
      <c r="U1150" s="632"/>
      <c r="V1150" s="632"/>
      <c r="W1150" s="632"/>
    </row>
    <row r="1151" spans="2:23" ht="50.25" hidden="1" customHeight="1" x14ac:dyDescent="0.25">
      <c r="B1151" s="602">
        <v>851</v>
      </c>
      <c r="C1151" s="738" t="s">
        <v>8364</v>
      </c>
      <c r="D1151" s="713" t="s">
        <v>8845</v>
      </c>
      <c r="E1151" s="629" t="s">
        <v>6856</v>
      </c>
      <c r="F1151" s="628" t="s">
        <v>4949</v>
      </c>
      <c r="G1151" s="631" t="s">
        <v>3400</v>
      </c>
      <c r="H1151" s="630">
        <v>24</v>
      </c>
      <c r="I1151" s="618"/>
      <c r="J1151" s="630" t="s">
        <v>2786</v>
      </c>
      <c r="K1151" s="736" t="s">
        <v>8952</v>
      </c>
      <c r="L1151" s="630" t="s">
        <v>4952</v>
      </c>
      <c r="M1151" s="616"/>
      <c r="N1151" s="632"/>
      <c r="O1151" s="632"/>
      <c r="P1151" s="632"/>
      <c r="Q1151" s="632"/>
      <c r="R1151" s="632"/>
      <c r="S1151" s="632"/>
      <c r="T1151" s="632"/>
      <c r="U1151" s="632"/>
      <c r="V1151" s="632"/>
      <c r="W1151" s="632"/>
    </row>
    <row r="1152" spans="2:23" ht="50.25" hidden="1" customHeight="1" x14ac:dyDescent="0.25">
      <c r="B1152" s="602">
        <v>852</v>
      </c>
      <c r="C1152" s="738" t="s">
        <v>8347</v>
      </c>
      <c r="D1152" s="713" t="s">
        <v>8351</v>
      </c>
      <c r="E1152" s="629" t="s">
        <v>6857</v>
      </c>
      <c r="F1152" s="628" t="s">
        <v>4949</v>
      </c>
      <c r="G1152" s="631" t="s">
        <v>3400</v>
      </c>
      <c r="H1152" s="630">
        <v>5.07</v>
      </c>
      <c r="I1152" s="618"/>
      <c r="J1152" s="630" t="s">
        <v>3165</v>
      </c>
      <c r="K1152" s="736" t="s">
        <v>8952</v>
      </c>
      <c r="L1152" s="630" t="s">
        <v>4957</v>
      </c>
      <c r="M1152" s="616"/>
      <c r="N1152" s="632"/>
      <c r="O1152" s="632"/>
      <c r="P1152" s="632"/>
      <c r="Q1152" s="632"/>
      <c r="R1152" s="632"/>
      <c r="S1152" s="632"/>
      <c r="T1152" s="632"/>
      <c r="U1152" s="632"/>
      <c r="V1152" s="632"/>
      <c r="W1152" s="632"/>
    </row>
    <row r="1153" spans="2:23" ht="50.25" hidden="1" customHeight="1" x14ac:dyDescent="0.25">
      <c r="B1153" s="602">
        <v>853</v>
      </c>
      <c r="C1153" s="738" t="s">
        <v>8364</v>
      </c>
      <c r="D1153" s="713" t="s">
        <v>8845</v>
      </c>
      <c r="E1153" s="629" t="s">
        <v>6858</v>
      </c>
      <c r="F1153" s="628" t="s">
        <v>4960</v>
      </c>
      <c r="G1153" s="631" t="s">
        <v>3400</v>
      </c>
      <c r="H1153" s="630">
        <v>25.33</v>
      </c>
      <c r="I1153" s="618"/>
      <c r="J1153" s="630" t="s">
        <v>2786</v>
      </c>
      <c r="K1153" s="736" t="s">
        <v>8952</v>
      </c>
      <c r="L1153" s="630" t="s">
        <v>4963</v>
      </c>
      <c r="M1153" s="616"/>
      <c r="N1153" s="632"/>
      <c r="O1153" s="632"/>
      <c r="P1153" s="632"/>
      <c r="Q1153" s="632"/>
      <c r="R1153" s="632"/>
      <c r="S1153" s="632"/>
      <c r="T1153" s="632"/>
      <c r="U1153" s="632"/>
      <c r="V1153" s="632"/>
      <c r="W1153" s="632"/>
    </row>
    <row r="1154" spans="2:23" ht="50.25" hidden="1" customHeight="1" x14ac:dyDescent="0.25">
      <c r="B1154" s="602">
        <v>854</v>
      </c>
      <c r="C1154" s="738" t="s">
        <v>8472</v>
      </c>
      <c r="D1154" s="738" t="s">
        <v>8504</v>
      </c>
      <c r="E1154" s="629" t="s">
        <v>6859</v>
      </c>
      <c r="F1154" s="628" t="s">
        <v>4966</v>
      </c>
      <c r="G1154" s="631" t="s">
        <v>3400</v>
      </c>
      <c r="H1154" s="630">
        <v>36</v>
      </c>
      <c r="I1154" s="618"/>
      <c r="J1154" s="630" t="s">
        <v>2786</v>
      </c>
      <c r="K1154" s="736" t="s">
        <v>8952</v>
      </c>
      <c r="L1154" s="630" t="s">
        <v>4969</v>
      </c>
      <c r="M1154" s="616"/>
      <c r="N1154" s="632"/>
      <c r="O1154" s="632"/>
      <c r="P1154" s="632"/>
      <c r="Q1154" s="632"/>
      <c r="R1154" s="632"/>
      <c r="S1154" s="632"/>
      <c r="T1154" s="632"/>
      <c r="U1154" s="632"/>
      <c r="V1154" s="632"/>
      <c r="W1154" s="632"/>
    </row>
    <row r="1155" spans="2:23" ht="50.25" hidden="1" customHeight="1" x14ac:dyDescent="0.25">
      <c r="B1155" s="602">
        <v>855</v>
      </c>
      <c r="C1155" s="738" t="s">
        <v>8347</v>
      </c>
      <c r="D1155" s="713" t="s">
        <v>8823</v>
      </c>
      <c r="E1155" s="629" t="s">
        <v>6860</v>
      </c>
      <c r="F1155" s="628" t="s">
        <v>4972</v>
      </c>
      <c r="G1155" s="631" t="s">
        <v>3400</v>
      </c>
      <c r="H1155" s="630">
        <v>16</v>
      </c>
      <c r="I1155" s="618"/>
      <c r="J1155" s="630" t="s">
        <v>2786</v>
      </c>
      <c r="K1155" s="736" t="s">
        <v>8952</v>
      </c>
      <c r="L1155" s="630" t="s">
        <v>4975</v>
      </c>
      <c r="M1155" s="616"/>
      <c r="N1155" s="632"/>
      <c r="O1155" s="632"/>
      <c r="P1155" s="632"/>
      <c r="Q1155" s="632"/>
      <c r="R1155" s="632"/>
      <c r="S1155" s="632"/>
      <c r="T1155" s="632"/>
      <c r="U1155" s="632"/>
      <c r="V1155" s="632"/>
      <c r="W1155" s="632"/>
    </row>
    <row r="1156" spans="2:23" ht="50.25" hidden="1" customHeight="1" x14ac:dyDescent="0.25">
      <c r="B1156" s="602">
        <v>856</v>
      </c>
      <c r="C1156" s="738" t="s">
        <v>2809</v>
      </c>
      <c r="D1156" s="713" t="s">
        <v>8579</v>
      </c>
      <c r="E1156" s="629" t="s">
        <v>6861</v>
      </c>
      <c r="F1156" s="628" t="s">
        <v>4978</v>
      </c>
      <c r="G1156" s="631" t="s">
        <v>3400</v>
      </c>
      <c r="H1156" s="630">
        <v>9.68</v>
      </c>
      <c r="I1156" s="618"/>
      <c r="J1156" s="630" t="s">
        <v>2776</v>
      </c>
      <c r="K1156" s="736" t="s">
        <v>8952</v>
      </c>
      <c r="L1156" s="630" t="s">
        <v>4981</v>
      </c>
      <c r="M1156" s="616"/>
      <c r="N1156" s="632"/>
      <c r="O1156" s="632"/>
      <c r="P1156" s="632"/>
      <c r="Q1156" s="632"/>
      <c r="R1156" s="632"/>
      <c r="S1156" s="632"/>
      <c r="T1156" s="632"/>
      <c r="U1156" s="632"/>
      <c r="V1156" s="632"/>
      <c r="W1156" s="632"/>
    </row>
    <row r="1157" spans="2:23" ht="50.25" hidden="1" customHeight="1" x14ac:dyDescent="0.25">
      <c r="B1157" s="602">
        <v>857</v>
      </c>
      <c r="C1157" s="738" t="s">
        <v>8472</v>
      </c>
      <c r="D1157" s="713" t="s">
        <v>8497</v>
      </c>
      <c r="E1157" s="629" t="s">
        <v>6862</v>
      </c>
      <c r="F1157" s="628" t="s">
        <v>4984</v>
      </c>
      <c r="G1157" s="631" t="s">
        <v>3400</v>
      </c>
      <c r="H1157" s="630">
        <v>40</v>
      </c>
      <c r="I1157" s="618"/>
      <c r="J1157" s="630" t="s">
        <v>2786</v>
      </c>
      <c r="K1157" s="736" t="s">
        <v>8952</v>
      </c>
      <c r="L1157" s="630" t="s">
        <v>4987</v>
      </c>
      <c r="M1157" s="616"/>
      <c r="N1157" s="632"/>
      <c r="O1157" s="632"/>
      <c r="P1157" s="632"/>
      <c r="Q1157" s="632"/>
      <c r="R1157" s="632"/>
      <c r="S1157" s="632"/>
      <c r="T1157" s="632"/>
      <c r="U1157" s="632"/>
      <c r="V1157" s="632"/>
      <c r="W1157" s="632"/>
    </row>
    <row r="1158" spans="2:23" ht="50.25" hidden="1" customHeight="1" x14ac:dyDescent="0.25">
      <c r="B1158" s="602">
        <v>858</v>
      </c>
      <c r="C1158" s="738" t="s">
        <v>8472</v>
      </c>
      <c r="D1158" s="713" t="s">
        <v>8499</v>
      </c>
      <c r="E1158" s="629" t="s">
        <v>6765</v>
      </c>
      <c r="F1158" s="628" t="s">
        <v>4984</v>
      </c>
      <c r="G1158" s="631" t="s">
        <v>3400</v>
      </c>
      <c r="H1158" s="634"/>
      <c r="I1158" s="618"/>
      <c r="J1158" s="630" t="s">
        <v>2786</v>
      </c>
      <c r="K1158" s="736" t="s">
        <v>8952</v>
      </c>
      <c r="L1158" s="630" t="s">
        <v>4398</v>
      </c>
      <c r="M1158" s="616"/>
      <c r="N1158" s="632"/>
      <c r="O1158" s="632"/>
      <c r="P1158" s="632"/>
      <c r="Q1158" s="632"/>
      <c r="R1158" s="632"/>
      <c r="S1158" s="632"/>
      <c r="T1158" s="632"/>
      <c r="U1158" s="632"/>
      <c r="V1158" s="632"/>
      <c r="W1158" s="632"/>
    </row>
    <row r="1159" spans="2:23" ht="50.25" hidden="1" customHeight="1" x14ac:dyDescent="0.25">
      <c r="B1159" s="602">
        <v>859</v>
      </c>
      <c r="C1159" s="738" t="s">
        <v>8472</v>
      </c>
      <c r="D1159" s="713" t="s">
        <v>8861</v>
      </c>
      <c r="E1159" s="629" t="s">
        <v>6863</v>
      </c>
      <c r="F1159" s="628" t="s">
        <v>4990</v>
      </c>
      <c r="G1159" s="631" t="s">
        <v>3400</v>
      </c>
      <c r="H1159" s="630">
        <v>33.6</v>
      </c>
      <c r="I1159" s="618"/>
      <c r="J1159" s="630" t="s">
        <v>2786</v>
      </c>
      <c r="K1159" s="736" t="s">
        <v>8952</v>
      </c>
      <c r="L1159" s="630" t="s">
        <v>4993</v>
      </c>
      <c r="M1159" s="616"/>
      <c r="N1159" s="632"/>
      <c r="O1159" s="632"/>
      <c r="P1159" s="632"/>
      <c r="Q1159" s="632"/>
      <c r="R1159" s="632"/>
      <c r="S1159" s="632"/>
      <c r="T1159" s="632"/>
      <c r="U1159" s="632"/>
      <c r="V1159" s="632"/>
      <c r="W1159" s="632"/>
    </row>
    <row r="1160" spans="2:23" ht="50.25" hidden="1" customHeight="1" x14ac:dyDescent="0.25">
      <c r="B1160" s="602">
        <v>860</v>
      </c>
      <c r="C1160" s="738" t="s">
        <v>2759</v>
      </c>
      <c r="D1160" s="738" t="s">
        <v>8783</v>
      </c>
      <c r="E1160" s="629" t="s">
        <v>6864</v>
      </c>
      <c r="F1160" s="628" t="s">
        <v>4996</v>
      </c>
      <c r="G1160" s="631" t="s">
        <v>3400</v>
      </c>
      <c r="H1160" s="630">
        <v>4.62</v>
      </c>
      <c r="I1160" s="618"/>
      <c r="J1160" s="630" t="s">
        <v>5002</v>
      </c>
      <c r="K1160" s="736" t="s">
        <v>8952</v>
      </c>
      <c r="L1160" s="630" t="s">
        <v>4999</v>
      </c>
      <c r="M1160" s="616"/>
      <c r="N1160" s="632"/>
      <c r="O1160" s="632"/>
      <c r="P1160" s="632"/>
      <c r="Q1160" s="632"/>
      <c r="R1160" s="632"/>
      <c r="S1160" s="632"/>
      <c r="T1160" s="632"/>
      <c r="U1160" s="632"/>
      <c r="V1160" s="632"/>
      <c r="W1160" s="632"/>
    </row>
    <row r="1161" spans="2:23" ht="50.25" hidden="1" customHeight="1" x14ac:dyDescent="0.25">
      <c r="B1161" s="602">
        <v>861</v>
      </c>
      <c r="C1161" s="738" t="s">
        <v>2759</v>
      </c>
      <c r="D1161" s="713" t="s">
        <v>8883</v>
      </c>
      <c r="E1161" s="629" t="s">
        <v>6865</v>
      </c>
      <c r="F1161" s="628" t="s">
        <v>5003</v>
      </c>
      <c r="G1161" s="631" t="s">
        <v>3400</v>
      </c>
      <c r="H1161" s="630">
        <v>0.76</v>
      </c>
      <c r="I1161" s="618"/>
      <c r="J1161" s="630" t="s">
        <v>5009</v>
      </c>
      <c r="K1161" s="736" t="s">
        <v>8952</v>
      </c>
      <c r="L1161" s="630" t="s">
        <v>5006</v>
      </c>
      <c r="M1161" s="616"/>
      <c r="N1161" s="632"/>
      <c r="O1161" s="632"/>
      <c r="P1161" s="632"/>
      <c r="Q1161" s="632"/>
      <c r="R1161" s="632"/>
      <c r="S1161" s="632"/>
      <c r="T1161" s="632"/>
      <c r="U1161" s="632"/>
      <c r="V1161" s="632"/>
      <c r="W1161" s="632"/>
    </row>
    <row r="1162" spans="2:23" ht="50.25" hidden="1" customHeight="1" x14ac:dyDescent="0.25">
      <c r="B1162" s="602">
        <v>862</v>
      </c>
      <c r="C1162" s="738" t="s">
        <v>8472</v>
      </c>
      <c r="D1162" s="713" t="s">
        <v>8886</v>
      </c>
      <c r="E1162" s="629" t="s">
        <v>6866</v>
      </c>
      <c r="F1162" s="628" t="s">
        <v>5010</v>
      </c>
      <c r="G1162" s="631" t="s">
        <v>3400</v>
      </c>
      <c r="H1162" s="630">
        <v>22</v>
      </c>
      <c r="I1162" s="618"/>
      <c r="J1162" s="630" t="s">
        <v>2786</v>
      </c>
      <c r="K1162" s="736" t="s">
        <v>8952</v>
      </c>
      <c r="L1162" s="630" t="s">
        <v>5013</v>
      </c>
      <c r="M1162" s="616"/>
      <c r="N1162" s="632"/>
      <c r="O1162" s="632"/>
      <c r="P1162" s="632"/>
      <c r="Q1162" s="632"/>
      <c r="R1162" s="632"/>
      <c r="S1162" s="632"/>
      <c r="T1162" s="632"/>
      <c r="U1162" s="632"/>
      <c r="V1162" s="632"/>
      <c r="W1162" s="632"/>
    </row>
    <row r="1163" spans="2:23" ht="50.25" hidden="1" customHeight="1" x14ac:dyDescent="0.25">
      <c r="B1163" s="602">
        <v>863</v>
      </c>
      <c r="C1163" s="738" t="s">
        <v>8373</v>
      </c>
      <c r="D1163" s="713" t="s">
        <v>8375</v>
      </c>
      <c r="E1163" s="629" t="s">
        <v>6867</v>
      </c>
      <c r="F1163" s="628" t="s">
        <v>5016</v>
      </c>
      <c r="G1163" s="631" t="s">
        <v>3400</v>
      </c>
      <c r="H1163" s="630">
        <v>5.81</v>
      </c>
      <c r="I1163" s="618"/>
      <c r="J1163" s="630" t="s">
        <v>5022</v>
      </c>
      <c r="K1163" s="736" t="s">
        <v>8952</v>
      </c>
      <c r="L1163" s="630" t="s">
        <v>5019</v>
      </c>
      <c r="M1163" s="616"/>
      <c r="N1163" s="632"/>
      <c r="O1163" s="632"/>
      <c r="P1163" s="632"/>
      <c r="Q1163" s="632"/>
      <c r="R1163" s="632"/>
      <c r="S1163" s="632"/>
      <c r="T1163" s="632"/>
      <c r="U1163" s="632"/>
      <c r="V1163" s="632"/>
      <c r="W1163" s="632"/>
    </row>
    <row r="1164" spans="2:23" ht="50.25" hidden="1" customHeight="1" x14ac:dyDescent="0.25">
      <c r="B1164" s="602">
        <v>864</v>
      </c>
      <c r="C1164" s="738" t="s">
        <v>8373</v>
      </c>
      <c r="D1164" s="713" t="s">
        <v>8376</v>
      </c>
      <c r="E1164" s="629" t="s">
        <v>6868</v>
      </c>
      <c r="F1164" s="628" t="s">
        <v>5023</v>
      </c>
      <c r="G1164" s="631" t="s">
        <v>3400</v>
      </c>
      <c r="H1164" s="630">
        <v>8.8666699999999992</v>
      </c>
      <c r="I1164" s="618"/>
      <c r="J1164" s="630" t="s">
        <v>5028</v>
      </c>
      <c r="K1164" s="736" t="s">
        <v>8952</v>
      </c>
      <c r="L1164" s="630" t="s">
        <v>5026</v>
      </c>
      <c r="M1164" s="616"/>
      <c r="N1164" s="632"/>
      <c r="O1164" s="632"/>
      <c r="P1164" s="632"/>
      <c r="Q1164" s="632"/>
      <c r="R1164" s="632"/>
      <c r="S1164" s="632"/>
      <c r="T1164" s="632"/>
      <c r="U1164" s="632"/>
      <c r="V1164" s="632"/>
      <c r="W1164" s="632"/>
    </row>
    <row r="1165" spans="2:23" ht="50.25" hidden="1" customHeight="1" x14ac:dyDescent="0.25">
      <c r="B1165" s="602">
        <v>865</v>
      </c>
      <c r="C1165" s="738" t="s">
        <v>2759</v>
      </c>
      <c r="D1165" s="713" t="s">
        <v>8808</v>
      </c>
      <c r="E1165" s="629" t="s">
        <v>6869</v>
      </c>
      <c r="F1165" s="628" t="s">
        <v>5029</v>
      </c>
      <c r="G1165" s="631" t="s">
        <v>3400</v>
      </c>
      <c r="H1165" s="630">
        <v>9.24</v>
      </c>
      <c r="I1165" s="618"/>
      <c r="J1165" s="630" t="s">
        <v>5035</v>
      </c>
      <c r="K1165" s="736" t="s">
        <v>8952</v>
      </c>
      <c r="L1165" s="630" t="s">
        <v>5032</v>
      </c>
      <c r="M1165" s="616"/>
      <c r="N1165" s="632"/>
      <c r="O1165" s="632"/>
      <c r="P1165" s="632"/>
      <c r="Q1165" s="632"/>
      <c r="R1165" s="632"/>
      <c r="S1165" s="632"/>
      <c r="T1165" s="632"/>
      <c r="U1165" s="632"/>
      <c r="V1165" s="632"/>
      <c r="W1165" s="632"/>
    </row>
    <row r="1166" spans="2:23" ht="50.25" hidden="1" customHeight="1" x14ac:dyDescent="0.25">
      <c r="B1166" s="602">
        <v>866</v>
      </c>
      <c r="C1166" s="738" t="s">
        <v>2759</v>
      </c>
      <c r="D1166" s="713" t="s">
        <v>8840</v>
      </c>
      <c r="E1166" s="629" t="s">
        <v>6870</v>
      </c>
      <c r="F1166" s="628" t="s">
        <v>5036</v>
      </c>
      <c r="G1166" s="631" t="s">
        <v>3400</v>
      </c>
      <c r="H1166" s="630">
        <v>13.2</v>
      </c>
      <c r="I1166" s="618"/>
      <c r="J1166" s="630" t="s">
        <v>3364</v>
      </c>
      <c r="K1166" s="736" t="s">
        <v>8952</v>
      </c>
      <c r="L1166" s="630" t="s">
        <v>5039</v>
      </c>
      <c r="M1166" s="616"/>
      <c r="N1166" s="632"/>
      <c r="O1166" s="632"/>
      <c r="P1166" s="632"/>
      <c r="Q1166" s="632"/>
      <c r="R1166" s="632"/>
      <c r="S1166" s="632"/>
      <c r="T1166" s="632"/>
      <c r="U1166" s="632"/>
      <c r="V1166" s="632"/>
      <c r="W1166" s="632"/>
    </row>
    <row r="1167" spans="2:23" ht="50.25" hidden="1" customHeight="1" x14ac:dyDescent="0.25">
      <c r="B1167" s="602">
        <v>867</v>
      </c>
      <c r="C1167" s="738" t="s">
        <v>8472</v>
      </c>
      <c r="D1167" s="738" t="s">
        <v>8504</v>
      </c>
      <c r="E1167" s="629" t="s">
        <v>6871</v>
      </c>
      <c r="F1167" s="628" t="s">
        <v>5042</v>
      </c>
      <c r="G1167" s="631" t="s">
        <v>3400</v>
      </c>
      <c r="H1167" s="630">
        <v>35.200000000000003</v>
      </c>
      <c r="I1167" s="618"/>
      <c r="J1167" s="630" t="s">
        <v>2786</v>
      </c>
      <c r="K1167" s="736" t="s">
        <v>8952</v>
      </c>
      <c r="L1167" s="630" t="s">
        <v>5045</v>
      </c>
      <c r="M1167" s="616"/>
      <c r="N1167" s="632"/>
      <c r="O1167" s="632"/>
      <c r="P1167" s="632"/>
      <c r="Q1167" s="632"/>
      <c r="R1167" s="632"/>
      <c r="S1167" s="632"/>
      <c r="T1167" s="632"/>
      <c r="U1167" s="632"/>
      <c r="V1167" s="632"/>
      <c r="W1167" s="632"/>
    </row>
    <row r="1168" spans="2:23" ht="50.25" hidden="1" customHeight="1" x14ac:dyDescent="0.25">
      <c r="B1168" s="602">
        <v>868</v>
      </c>
      <c r="C1168" s="738" t="s">
        <v>8347</v>
      </c>
      <c r="D1168" s="713" t="s">
        <v>8902</v>
      </c>
      <c r="E1168" s="629" t="s">
        <v>6872</v>
      </c>
      <c r="F1168" s="628" t="s">
        <v>5048</v>
      </c>
      <c r="G1168" s="631" t="s">
        <v>3400</v>
      </c>
      <c r="H1168" s="630">
        <v>1.5</v>
      </c>
      <c r="I1168" s="618"/>
      <c r="J1168" s="630" t="s">
        <v>2862</v>
      </c>
      <c r="K1168" s="736" t="s">
        <v>8952</v>
      </c>
      <c r="L1168" s="630" t="s">
        <v>5051</v>
      </c>
      <c r="M1168" s="616"/>
      <c r="N1168" s="632"/>
      <c r="O1168" s="632"/>
      <c r="P1168" s="632"/>
      <c r="Q1168" s="632"/>
      <c r="R1168" s="632"/>
      <c r="S1168" s="632"/>
      <c r="T1168" s="632"/>
      <c r="U1168" s="632"/>
      <c r="V1168" s="632"/>
      <c r="W1168" s="632"/>
    </row>
    <row r="1169" spans="2:23" ht="50.25" hidden="1" customHeight="1" x14ac:dyDescent="0.25">
      <c r="B1169" s="602">
        <v>869</v>
      </c>
      <c r="C1169" s="738" t="s">
        <v>2809</v>
      </c>
      <c r="D1169" s="713" t="s">
        <v>1904</v>
      </c>
      <c r="E1169" s="629" t="s">
        <v>6873</v>
      </c>
      <c r="F1169" s="628" t="s">
        <v>5054</v>
      </c>
      <c r="G1169" s="631" t="s">
        <v>3400</v>
      </c>
      <c r="H1169" s="630">
        <v>13.8</v>
      </c>
      <c r="I1169" s="618"/>
      <c r="J1169" s="630" t="s">
        <v>3727</v>
      </c>
      <c r="K1169" s="736" t="s">
        <v>8952</v>
      </c>
      <c r="L1169" s="630" t="s">
        <v>5057</v>
      </c>
      <c r="M1169" s="616"/>
      <c r="N1169" s="632"/>
      <c r="O1169" s="632"/>
      <c r="P1169" s="632"/>
      <c r="Q1169" s="632"/>
      <c r="R1169" s="632"/>
      <c r="S1169" s="632"/>
      <c r="T1169" s="632"/>
      <c r="U1169" s="632"/>
      <c r="V1169" s="632"/>
      <c r="W1169" s="632"/>
    </row>
    <row r="1170" spans="2:23" ht="50.25" hidden="1" customHeight="1" x14ac:dyDescent="0.25">
      <c r="B1170" s="602">
        <v>870</v>
      </c>
      <c r="C1170" s="738" t="s">
        <v>2759</v>
      </c>
      <c r="D1170" s="713" t="s">
        <v>8808</v>
      </c>
      <c r="E1170" s="629" t="s">
        <v>6874</v>
      </c>
      <c r="F1170" s="628" t="s">
        <v>5060</v>
      </c>
      <c r="G1170" s="631" t="s">
        <v>3400</v>
      </c>
      <c r="H1170" s="630">
        <v>4.4000000000000004</v>
      </c>
      <c r="I1170" s="618"/>
      <c r="J1170" s="630" t="s">
        <v>2793</v>
      </c>
      <c r="K1170" s="736" t="s">
        <v>8952</v>
      </c>
      <c r="L1170" s="630" t="s">
        <v>5063</v>
      </c>
      <c r="M1170" s="616"/>
      <c r="N1170" s="632"/>
      <c r="O1170" s="632"/>
      <c r="P1170" s="632"/>
      <c r="Q1170" s="632"/>
      <c r="R1170" s="632"/>
      <c r="S1170" s="632"/>
      <c r="T1170" s="632"/>
      <c r="U1170" s="632"/>
      <c r="V1170" s="632"/>
      <c r="W1170" s="632"/>
    </row>
    <row r="1171" spans="2:23" ht="50.25" hidden="1" customHeight="1" x14ac:dyDescent="0.25">
      <c r="B1171" s="602">
        <v>871</v>
      </c>
      <c r="C1171" s="738" t="s">
        <v>8472</v>
      </c>
      <c r="D1171" s="713" t="s">
        <v>8500</v>
      </c>
      <c r="E1171" s="629" t="s">
        <v>6875</v>
      </c>
      <c r="F1171" s="628" t="s">
        <v>5066</v>
      </c>
      <c r="G1171" s="631" t="s">
        <v>3400</v>
      </c>
      <c r="H1171" s="630">
        <v>16</v>
      </c>
      <c r="I1171" s="618"/>
      <c r="J1171" s="630" t="s">
        <v>2786</v>
      </c>
      <c r="K1171" s="736" t="s">
        <v>8952</v>
      </c>
      <c r="L1171" s="630" t="s">
        <v>5069</v>
      </c>
      <c r="M1171" s="616"/>
      <c r="N1171" s="632"/>
      <c r="O1171" s="632"/>
      <c r="P1171" s="632"/>
      <c r="Q1171" s="632"/>
      <c r="R1171" s="632"/>
      <c r="S1171" s="632"/>
      <c r="T1171" s="632"/>
      <c r="U1171" s="632"/>
      <c r="V1171" s="632"/>
      <c r="W1171" s="632"/>
    </row>
    <row r="1172" spans="2:23" ht="50.25" hidden="1" customHeight="1" x14ac:dyDescent="0.25">
      <c r="B1172" s="602">
        <v>872</v>
      </c>
      <c r="C1172" s="723" t="s">
        <v>8373</v>
      </c>
      <c r="D1172" s="713" t="s">
        <v>2357</v>
      </c>
      <c r="E1172" s="629" t="s">
        <v>6876</v>
      </c>
      <c r="F1172" s="628" t="s">
        <v>5072</v>
      </c>
      <c r="G1172" s="631" t="s">
        <v>3400</v>
      </c>
      <c r="H1172" s="630">
        <v>2.72</v>
      </c>
      <c r="I1172" s="618"/>
      <c r="J1172" s="630" t="s">
        <v>5078</v>
      </c>
      <c r="K1172" s="736" t="s">
        <v>8952</v>
      </c>
      <c r="L1172" s="630" t="s">
        <v>5075</v>
      </c>
      <c r="M1172" s="616"/>
      <c r="N1172" s="632"/>
      <c r="O1172" s="632"/>
      <c r="P1172" s="632"/>
      <c r="Q1172" s="632"/>
      <c r="R1172" s="632"/>
      <c r="S1172" s="632"/>
      <c r="T1172" s="632"/>
      <c r="U1172" s="632"/>
      <c r="V1172" s="632"/>
      <c r="W1172" s="632"/>
    </row>
    <row r="1173" spans="2:23" ht="50.25" hidden="1" customHeight="1" x14ac:dyDescent="0.25">
      <c r="B1173" s="602">
        <v>873</v>
      </c>
      <c r="C1173" s="738" t="s">
        <v>8472</v>
      </c>
      <c r="D1173" s="713" t="s">
        <v>8900</v>
      </c>
      <c r="E1173" s="629" t="s">
        <v>6877</v>
      </c>
      <c r="F1173" s="628" t="s">
        <v>5079</v>
      </c>
      <c r="G1173" s="631" t="s">
        <v>3400</v>
      </c>
      <c r="H1173" s="630">
        <v>7.92</v>
      </c>
      <c r="I1173" s="618"/>
      <c r="J1173" s="630" t="s">
        <v>2812</v>
      </c>
      <c r="K1173" s="736" t="s">
        <v>8952</v>
      </c>
      <c r="L1173" s="630" t="s">
        <v>5082</v>
      </c>
      <c r="M1173" s="616"/>
      <c r="N1173" s="632"/>
      <c r="O1173" s="632"/>
      <c r="P1173" s="632"/>
      <c r="Q1173" s="632"/>
      <c r="R1173" s="632"/>
      <c r="S1173" s="632"/>
      <c r="T1173" s="632"/>
      <c r="U1173" s="632"/>
      <c r="V1173" s="632"/>
      <c r="W1173" s="632"/>
    </row>
    <row r="1174" spans="2:23" ht="50.25" hidden="1" customHeight="1" x14ac:dyDescent="0.25">
      <c r="B1174" s="602">
        <v>874</v>
      </c>
      <c r="C1174" s="738" t="s">
        <v>2809</v>
      </c>
      <c r="D1174" s="713" t="s">
        <v>6542</v>
      </c>
      <c r="E1174" s="629" t="s">
        <v>6878</v>
      </c>
      <c r="F1174" s="628" t="s">
        <v>5085</v>
      </c>
      <c r="G1174" s="631" t="s">
        <v>3400</v>
      </c>
      <c r="H1174" s="630">
        <v>8</v>
      </c>
      <c r="I1174" s="618"/>
      <c r="J1174" s="630" t="s">
        <v>2786</v>
      </c>
      <c r="K1174" s="736" t="s">
        <v>8952</v>
      </c>
      <c r="L1174" s="630" t="s">
        <v>5088</v>
      </c>
      <c r="M1174" s="616"/>
      <c r="N1174" s="632"/>
      <c r="O1174" s="632"/>
      <c r="P1174" s="632"/>
      <c r="Q1174" s="632"/>
      <c r="R1174" s="632"/>
      <c r="S1174" s="632"/>
      <c r="T1174" s="632"/>
      <c r="U1174" s="632"/>
      <c r="V1174" s="632"/>
      <c r="W1174" s="632"/>
    </row>
    <row r="1175" spans="2:23" ht="50.25" hidden="1" customHeight="1" x14ac:dyDescent="0.25">
      <c r="B1175" s="602">
        <v>875</v>
      </c>
      <c r="C1175" s="738" t="s">
        <v>8373</v>
      </c>
      <c r="D1175" s="713" t="s">
        <v>8901</v>
      </c>
      <c r="E1175" s="629" t="s">
        <v>6879</v>
      </c>
      <c r="F1175" s="628" t="s">
        <v>5091</v>
      </c>
      <c r="G1175" s="631" t="s">
        <v>3400</v>
      </c>
      <c r="H1175" s="630">
        <v>4.95</v>
      </c>
      <c r="I1175" s="618"/>
      <c r="J1175" s="630" t="s">
        <v>2855</v>
      </c>
      <c r="K1175" s="736" t="s">
        <v>8952</v>
      </c>
      <c r="L1175" s="630" t="s">
        <v>5094</v>
      </c>
      <c r="M1175" s="616"/>
      <c r="N1175" s="632"/>
      <c r="O1175" s="632"/>
      <c r="P1175" s="632"/>
      <c r="Q1175" s="632"/>
      <c r="R1175" s="632"/>
      <c r="S1175" s="632"/>
      <c r="T1175" s="632"/>
      <c r="U1175" s="632"/>
      <c r="V1175" s="632"/>
      <c r="W1175" s="632"/>
    </row>
    <row r="1176" spans="2:23" ht="50.25" hidden="1" customHeight="1" x14ac:dyDescent="0.25">
      <c r="B1176" s="602">
        <v>876</v>
      </c>
      <c r="C1176" s="738" t="s">
        <v>2759</v>
      </c>
      <c r="D1176" s="713" t="s">
        <v>8827</v>
      </c>
      <c r="E1176" s="629" t="s">
        <v>6880</v>
      </c>
      <c r="F1176" s="628" t="s">
        <v>5097</v>
      </c>
      <c r="G1176" s="631" t="s">
        <v>3400</v>
      </c>
      <c r="H1176" s="630">
        <v>8</v>
      </c>
      <c r="I1176" s="618"/>
      <c r="J1176" s="630" t="s">
        <v>2786</v>
      </c>
      <c r="K1176" s="736" t="s">
        <v>8952</v>
      </c>
      <c r="L1176" s="630" t="s">
        <v>5100</v>
      </c>
      <c r="M1176" s="616"/>
      <c r="N1176" s="632"/>
      <c r="O1176" s="632"/>
      <c r="P1176" s="632"/>
      <c r="Q1176" s="632"/>
      <c r="R1176" s="632"/>
      <c r="S1176" s="632"/>
      <c r="T1176" s="632"/>
      <c r="U1176" s="632"/>
      <c r="V1176" s="632"/>
      <c r="W1176" s="632"/>
    </row>
    <row r="1177" spans="2:23" ht="50.25" hidden="1" customHeight="1" x14ac:dyDescent="0.25">
      <c r="B1177" s="602">
        <v>877</v>
      </c>
      <c r="C1177" s="738" t="s">
        <v>8361</v>
      </c>
      <c r="D1177" s="713" t="s">
        <v>8796</v>
      </c>
      <c r="E1177" s="629" t="s">
        <v>6881</v>
      </c>
      <c r="F1177" s="628" t="s">
        <v>5103</v>
      </c>
      <c r="G1177" s="631" t="s">
        <v>3400</v>
      </c>
      <c r="H1177" s="630">
        <v>6.6</v>
      </c>
      <c r="I1177" s="618"/>
      <c r="J1177" s="630" t="s">
        <v>2902</v>
      </c>
      <c r="K1177" s="736" t="s">
        <v>8952</v>
      </c>
      <c r="L1177" s="630" t="s">
        <v>5106</v>
      </c>
      <c r="M1177" s="616"/>
      <c r="N1177" s="632"/>
      <c r="O1177" s="632"/>
      <c r="P1177" s="632"/>
      <c r="Q1177" s="632"/>
      <c r="R1177" s="632"/>
      <c r="S1177" s="632"/>
      <c r="T1177" s="632"/>
      <c r="U1177" s="632"/>
      <c r="V1177" s="632"/>
      <c r="W1177" s="632"/>
    </row>
    <row r="1178" spans="2:23" ht="50.25" hidden="1" customHeight="1" x14ac:dyDescent="0.25">
      <c r="B1178" s="602">
        <v>878</v>
      </c>
      <c r="C1178" s="738" t="s">
        <v>8347</v>
      </c>
      <c r="D1178" s="738" t="s">
        <v>8759</v>
      </c>
      <c r="E1178" s="629" t="s">
        <v>6882</v>
      </c>
      <c r="F1178" s="628" t="s">
        <v>5109</v>
      </c>
      <c r="G1178" s="631" t="s">
        <v>3400</v>
      </c>
      <c r="H1178" s="630">
        <v>16.5</v>
      </c>
      <c r="I1178" s="618"/>
      <c r="J1178" s="630" t="s">
        <v>3769</v>
      </c>
      <c r="K1178" s="736" t="s">
        <v>8952</v>
      </c>
      <c r="L1178" s="630" t="s">
        <v>5112</v>
      </c>
      <c r="M1178" s="616"/>
      <c r="N1178" s="632"/>
      <c r="O1178" s="632"/>
      <c r="P1178" s="632"/>
      <c r="Q1178" s="632"/>
      <c r="R1178" s="632"/>
      <c r="S1178" s="632"/>
      <c r="T1178" s="632"/>
      <c r="U1178" s="632"/>
      <c r="V1178" s="632"/>
      <c r="W1178" s="632"/>
    </row>
    <row r="1179" spans="2:23" ht="50.25" hidden="1" customHeight="1" x14ac:dyDescent="0.25">
      <c r="B1179" s="602">
        <v>879</v>
      </c>
      <c r="C1179" s="738" t="s">
        <v>2759</v>
      </c>
      <c r="D1179" s="713" t="s">
        <v>8905</v>
      </c>
      <c r="E1179" s="629" t="s">
        <v>6883</v>
      </c>
      <c r="F1179" s="628" t="s">
        <v>5115</v>
      </c>
      <c r="G1179" s="631" t="s">
        <v>3400</v>
      </c>
      <c r="H1179" s="630">
        <v>33</v>
      </c>
      <c r="I1179" s="618"/>
      <c r="J1179" s="630" t="s">
        <v>2771</v>
      </c>
      <c r="K1179" s="736" t="s">
        <v>8952</v>
      </c>
      <c r="L1179" s="630" t="s">
        <v>5118</v>
      </c>
      <c r="M1179" s="616"/>
      <c r="N1179" s="632"/>
      <c r="O1179" s="632"/>
      <c r="P1179" s="632"/>
      <c r="Q1179" s="632"/>
      <c r="R1179" s="632"/>
      <c r="S1179" s="632"/>
      <c r="T1179" s="632"/>
      <c r="U1179" s="632"/>
      <c r="V1179" s="632"/>
      <c r="W1179" s="632"/>
    </row>
    <row r="1180" spans="2:23" ht="50.25" hidden="1" customHeight="1" x14ac:dyDescent="0.25">
      <c r="B1180" s="602">
        <v>880</v>
      </c>
      <c r="C1180" s="738" t="s">
        <v>2759</v>
      </c>
      <c r="D1180" s="713" t="s">
        <v>8822</v>
      </c>
      <c r="E1180" s="629" t="s">
        <v>6768</v>
      </c>
      <c r="F1180" s="628" t="s">
        <v>5120</v>
      </c>
      <c r="G1180" s="631" t="s">
        <v>3400</v>
      </c>
      <c r="H1180" s="630">
        <v>8.3000000000000007</v>
      </c>
      <c r="I1180" s="618"/>
      <c r="J1180" s="630" t="s">
        <v>2786</v>
      </c>
      <c r="K1180" s="736" t="s">
        <v>8952</v>
      </c>
      <c r="L1180" s="630" t="s">
        <v>4414</v>
      </c>
      <c r="M1180" s="616"/>
      <c r="N1180" s="632"/>
      <c r="O1180" s="632"/>
      <c r="P1180" s="632"/>
      <c r="Q1180" s="632"/>
      <c r="R1180" s="632"/>
      <c r="S1180" s="632"/>
      <c r="T1180" s="632"/>
      <c r="U1180" s="632"/>
      <c r="V1180" s="632"/>
      <c r="W1180" s="632"/>
    </row>
    <row r="1181" spans="2:23" ht="50.25" hidden="1" customHeight="1" x14ac:dyDescent="0.25">
      <c r="B1181" s="602">
        <v>881</v>
      </c>
      <c r="C1181" s="738" t="s">
        <v>8373</v>
      </c>
      <c r="D1181" s="713" t="s">
        <v>8901</v>
      </c>
      <c r="E1181" s="629" t="s">
        <v>6884</v>
      </c>
      <c r="F1181" s="628" t="s">
        <v>5122</v>
      </c>
      <c r="G1181" s="631" t="s">
        <v>3400</v>
      </c>
      <c r="H1181" s="630">
        <v>3</v>
      </c>
      <c r="I1181" s="618"/>
      <c r="J1181" s="630" t="s">
        <v>2862</v>
      </c>
      <c r="K1181" s="736" t="s">
        <v>8952</v>
      </c>
      <c r="L1181" s="630" t="s">
        <v>5125</v>
      </c>
      <c r="M1181" s="616"/>
      <c r="N1181" s="632"/>
      <c r="O1181" s="632"/>
      <c r="P1181" s="632"/>
      <c r="Q1181" s="632"/>
      <c r="R1181" s="632"/>
      <c r="S1181" s="632"/>
      <c r="T1181" s="632"/>
      <c r="U1181" s="632"/>
      <c r="V1181" s="632"/>
      <c r="W1181" s="632"/>
    </row>
    <row r="1182" spans="2:23" ht="50.25" hidden="1" customHeight="1" x14ac:dyDescent="0.25">
      <c r="B1182" s="602">
        <v>882</v>
      </c>
      <c r="C1182" s="738" t="s">
        <v>2759</v>
      </c>
      <c r="D1182" s="713" t="s">
        <v>8826</v>
      </c>
      <c r="E1182" s="629" t="s">
        <v>6885</v>
      </c>
      <c r="F1182" s="628" t="s">
        <v>5128</v>
      </c>
      <c r="G1182" s="631" t="s">
        <v>3400</v>
      </c>
      <c r="H1182" s="630">
        <v>5.32</v>
      </c>
      <c r="I1182" s="618"/>
      <c r="J1182" s="630" t="s">
        <v>3727</v>
      </c>
      <c r="K1182" s="736" t="s">
        <v>8952</v>
      </c>
      <c r="L1182" s="630" t="s">
        <v>5131</v>
      </c>
      <c r="M1182" s="616"/>
      <c r="N1182" s="632"/>
      <c r="O1182" s="632"/>
      <c r="P1182" s="632"/>
      <c r="Q1182" s="632"/>
      <c r="R1182" s="632"/>
      <c r="S1182" s="632"/>
      <c r="T1182" s="632"/>
      <c r="U1182" s="632"/>
      <c r="V1182" s="632"/>
      <c r="W1182" s="632"/>
    </row>
    <row r="1183" spans="2:23" ht="50.25" hidden="1" customHeight="1" x14ac:dyDescent="0.25">
      <c r="B1183" s="602">
        <v>883</v>
      </c>
      <c r="C1183" s="738" t="s">
        <v>2759</v>
      </c>
      <c r="D1183" s="713" t="s">
        <v>7956</v>
      </c>
      <c r="E1183" s="629" t="s">
        <v>6886</v>
      </c>
      <c r="F1183" s="628" t="s">
        <v>5134</v>
      </c>
      <c r="G1183" s="631" t="s">
        <v>3400</v>
      </c>
      <c r="H1183" s="630">
        <v>72</v>
      </c>
      <c r="I1183" s="618"/>
      <c r="J1183" s="630" t="s">
        <v>3364</v>
      </c>
      <c r="K1183" s="736" t="s">
        <v>8952</v>
      </c>
      <c r="L1183" s="630" t="s">
        <v>5137</v>
      </c>
      <c r="M1183" s="616"/>
      <c r="N1183" s="632"/>
      <c r="O1183" s="632"/>
      <c r="P1183" s="632"/>
      <c r="Q1183" s="632"/>
      <c r="R1183" s="632"/>
      <c r="S1183" s="632"/>
      <c r="T1183" s="632"/>
      <c r="U1183" s="632"/>
      <c r="V1183" s="632"/>
      <c r="W1183" s="632"/>
    </row>
    <row r="1184" spans="2:23" ht="50.25" hidden="1" customHeight="1" x14ac:dyDescent="0.25">
      <c r="B1184" s="602">
        <v>884</v>
      </c>
      <c r="C1184" s="738" t="s">
        <v>8396</v>
      </c>
      <c r="D1184" s="713" t="s">
        <v>8418</v>
      </c>
      <c r="E1184" s="629" t="s">
        <v>6887</v>
      </c>
      <c r="F1184" s="628" t="s">
        <v>5134</v>
      </c>
      <c r="G1184" s="631" t="s">
        <v>3400</v>
      </c>
      <c r="H1184" s="630">
        <v>7.5</v>
      </c>
      <c r="I1184" s="618"/>
      <c r="J1184" s="630" t="s">
        <v>2862</v>
      </c>
      <c r="K1184" s="736" t="s">
        <v>8952</v>
      </c>
      <c r="L1184" s="630" t="s">
        <v>5142</v>
      </c>
      <c r="M1184" s="616"/>
      <c r="N1184" s="632"/>
      <c r="O1184" s="632"/>
      <c r="P1184" s="632"/>
      <c r="Q1184" s="632"/>
      <c r="R1184" s="632"/>
      <c r="S1184" s="632"/>
      <c r="T1184" s="632"/>
      <c r="U1184" s="632"/>
      <c r="V1184" s="632"/>
      <c r="W1184" s="632"/>
    </row>
    <row r="1185" spans="2:23" ht="50.25" hidden="1" customHeight="1" x14ac:dyDescent="0.25">
      <c r="B1185" s="602">
        <v>885</v>
      </c>
      <c r="C1185" s="738" t="s">
        <v>2759</v>
      </c>
      <c r="D1185" s="713" t="s">
        <v>8903</v>
      </c>
      <c r="E1185" s="629" t="s">
        <v>6888</v>
      </c>
      <c r="F1185" s="628" t="s">
        <v>5134</v>
      </c>
      <c r="G1185" s="631" t="s">
        <v>3400</v>
      </c>
      <c r="H1185" s="630">
        <v>3.2</v>
      </c>
      <c r="I1185" s="618"/>
      <c r="J1185" s="630" t="s">
        <v>2776</v>
      </c>
      <c r="K1185" s="736" t="s">
        <v>8952</v>
      </c>
      <c r="L1185" s="630" t="s">
        <v>5147</v>
      </c>
      <c r="M1185" s="616"/>
      <c r="N1185" s="632"/>
      <c r="O1185" s="632"/>
      <c r="P1185" s="632"/>
      <c r="Q1185" s="632"/>
      <c r="R1185" s="632"/>
      <c r="S1185" s="632"/>
      <c r="T1185" s="632"/>
      <c r="U1185" s="632"/>
      <c r="V1185" s="632"/>
      <c r="W1185" s="632"/>
    </row>
    <row r="1186" spans="2:23" ht="50.25" hidden="1" customHeight="1" x14ac:dyDescent="0.25">
      <c r="B1186" s="602">
        <v>886</v>
      </c>
      <c r="C1186" s="738" t="s">
        <v>2759</v>
      </c>
      <c r="D1186" s="713" t="s">
        <v>8818</v>
      </c>
      <c r="E1186" s="629" t="s">
        <v>6889</v>
      </c>
      <c r="F1186" s="628" t="s">
        <v>5150</v>
      </c>
      <c r="G1186" s="631" t="s">
        <v>3400</v>
      </c>
      <c r="H1186" s="634"/>
      <c r="I1186" s="618"/>
      <c r="J1186" s="630" t="s">
        <v>2786</v>
      </c>
      <c r="K1186" s="736" t="s">
        <v>8952</v>
      </c>
      <c r="L1186" s="630" t="s">
        <v>5153</v>
      </c>
      <c r="M1186" s="616"/>
      <c r="N1186" s="632"/>
      <c r="O1186" s="632"/>
      <c r="P1186" s="632"/>
      <c r="Q1186" s="632"/>
      <c r="R1186" s="632"/>
      <c r="S1186" s="632"/>
      <c r="T1186" s="632"/>
      <c r="U1186" s="632"/>
      <c r="V1186" s="632"/>
      <c r="W1186" s="632"/>
    </row>
    <row r="1187" spans="2:23" ht="50.25" hidden="1" customHeight="1" x14ac:dyDescent="0.25">
      <c r="B1187" s="602">
        <v>887</v>
      </c>
      <c r="C1187" s="738" t="s">
        <v>8472</v>
      </c>
      <c r="D1187" s="713" t="s">
        <v>8501</v>
      </c>
      <c r="E1187" s="629" t="s">
        <v>6890</v>
      </c>
      <c r="F1187" s="628" t="s">
        <v>5156</v>
      </c>
      <c r="G1187" s="631" t="s">
        <v>3400</v>
      </c>
      <c r="H1187" s="630">
        <v>3</v>
      </c>
      <c r="I1187" s="618"/>
      <c r="J1187" s="630" t="s">
        <v>2902</v>
      </c>
      <c r="K1187" s="736" t="s">
        <v>8952</v>
      </c>
      <c r="L1187" s="630" t="s">
        <v>5159</v>
      </c>
      <c r="M1187" s="616"/>
      <c r="N1187" s="632"/>
      <c r="O1187" s="632"/>
      <c r="P1187" s="632"/>
      <c r="Q1187" s="632"/>
      <c r="R1187" s="632"/>
      <c r="S1187" s="632"/>
      <c r="T1187" s="632"/>
      <c r="U1187" s="632"/>
      <c r="V1187" s="632"/>
      <c r="W1187" s="632"/>
    </row>
    <row r="1188" spans="2:23" ht="50.25" hidden="1" customHeight="1" x14ac:dyDescent="0.25">
      <c r="B1188" s="602">
        <v>888</v>
      </c>
      <c r="C1188" s="738" t="s">
        <v>8396</v>
      </c>
      <c r="D1188" s="713" t="s">
        <v>8418</v>
      </c>
      <c r="E1188" s="629" t="s">
        <v>6891</v>
      </c>
      <c r="F1188" s="628" t="s">
        <v>5162</v>
      </c>
      <c r="G1188" s="631" t="s">
        <v>3400</v>
      </c>
      <c r="H1188" s="630">
        <v>13.5</v>
      </c>
      <c r="I1188" s="618"/>
      <c r="J1188" s="630" t="s">
        <v>2902</v>
      </c>
      <c r="K1188" s="736" t="s">
        <v>8952</v>
      </c>
      <c r="L1188" s="630" t="s">
        <v>5165</v>
      </c>
      <c r="M1188" s="616"/>
      <c r="N1188" s="632"/>
      <c r="O1188" s="632"/>
      <c r="P1188" s="632"/>
      <c r="Q1188" s="632"/>
      <c r="R1188" s="632"/>
      <c r="S1188" s="632"/>
      <c r="T1188" s="632"/>
      <c r="U1188" s="632"/>
      <c r="V1188" s="632"/>
      <c r="W1188" s="632"/>
    </row>
    <row r="1189" spans="2:23" ht="50.25" hidden="1" customHeight="1" x14ac:dyDescent="0.25">
      <c r="B1189" s="602">
        <v>889</v>
      </c>
      <c r="C1189" s="738" t="s">
        <v>2759</v>
      </c>
      <c r="D1189" s="713" t="s">
        <v>8904</v>
      </c>
      <c r="E1189" s="629" t="s">
        <v>6892</v>
      </c>
      <c r="F1189" s="628" t="s">
        <v>5168</v>
      </c>
      <c r="G1189" s="631" t="s">
        <v>3400</v>
      </c>
      <c r="H1189" s="630">
        <v>5.19</v>
      </c>
      <c r="I1189" s="618"/>
      <c r="J1189" s="630" t="s">
        <v>3916</v>
      </c>
      <c r="K1189" s="736" t="s">
        <v>8952</v>
      </c>
      <c r="L1189" s="630" t="s">
        <v>5171</v>
      </c>
      <c r="M1189" s="616"/>
      <c r="N1189" s="632"/>
      <c r="O1189" s="632"/>
      <c r="P1189" s="632"/>
      <c r="Q1189" s="632"/>
      <c r="R1189" s="632"/>
      <c r="S1189" s="632"/>
      <c r="T1189" s="632"/>
      <c r="U1189" s="632"/>
      <c r="V1189" s="632"/>
      <c r="W1189" s="632"/>
    </row>
    <row r="1190" spans="2:23" ht="50.25" hidden="1" customHeight="1" x14ac:dyDescent="0.25">
      <c r="B1190" s="602">
        <v>890</v>
      </c>
      <c r="C1190" s="738" t="s">
        <v>8364</v>
      </c>
      <c r="D1190" s="713" t="s">
        <v>8816</v>
      </c>
      <c r="E1190" s="629" t="s">
        <v>6893</v>
      </c>
      <c r="F1190" s="628" t="s">
        <v>5168</v>
      </c>
      <c r="G1190" s="631" t="s">
        <v>3400</v>
      </c>
      <c r="H1190" s="630">
        <v>13.83</v>
      </c>
      <c r="I1190" s="618"/>
      <c r="J1190" s="630" t="s">
        <v>3456</v>
      </c>
      <c r="K1190" s="736" t="s">
        <v>8952</v>
      </c>
      <c r="L1190" s="630" t="s">
        <v>5176</v>
      </c>
      <c r="M1190" s="616"/>
      <c r="N1190" s="632"/>
      <c r="O1190" s="632"/>
      <c r="P1190" s="632"/>
      <c r="Q1190" s="632"/>
      <c r="R1190" s="632"/>
      <c r="S1190" s="632"/>
      <c r="T1190" s="632"/>
      <c r="U1190" s="632"/>
      <c r="V1190" s="632"/>
      <c r="W1190" s="632"/>
    </row>
    <row r="1191" spans="2:23" ht="50.25" hidden="1" customHeight="1" x14ac:dyDescent="0.25">
      <c r="B1191" s="602">
        <v>891</v>
      </c>
      <c r="C1191" s="738" t="s">
        <v>8347</v>
      </c>
      <c r="D1191" s="713" t="s">
        <v>8757</v>
      </c>
      <c r="E1191" s="629" t="s">
        <v>6894</v>
      </c>
      <c r="F1191" s="628" t="s">
        <v>5179</v>
      </c>
      <c r="G1191" s="631" t="s">
        <v>3400</v>
      </c>
      <c r="H1191" s="630">
        <v>13.2</v>
      </c>
      <c r="I1191" s="618"/>
      <c r="J1191" s="630" t="s">
        <v>3727</v>
      </c>
      <c r="K1191" s="736" t="s">
        <v>8952</v>
      </c>
      <c r="L1191" s="630" t="s">
        <v>5182</v>
      </c>
      <c r="M1191" s="616"/>
      <c r="N1191" s="632"/>
      <c r="O1191" s="632"/>
      <c r="P1191" s="632"/>
      <c r="Q1191" s="632"/>
      <c r="R1191" s="632"/>
      <c r="S1191" s="632"/>
      <c r="T1191" s="632"/>
      <c r="U1191" s="632"/>
      <c r="V1191" s="632"/>
      <c r="W1191" s="632"/>
    </row>
    <row r="1192" spans="2:23" ht="50.25" hidden="1" customHeight="1" x14ac:dyDescent="0.25">
      <c r="B1192" s="602">
        <v>892</v>
      </c>
      <c r="C1192" s="738" t="s">
        <v>2809</v>
      </c>
      <c r="D1192" s="713" t="s">
        <v>8573</v>
      </c>
      <c r="E1192" s="629" t="s">
        <v>6895</v>
      </c>
      <c r="F1192" s="628" t="s">
        <v>5185</v>
      </c>
      <c r="G1192" s="631" t="s">
        <v>3400</v>
      </c>
      <c r="H1192" s="630">
        <v>16.5</v>
      </c>
      <c r="I1192" s="618"/>
      <c r="J1192" s="630" t="s">
        <v>2862</v>
      </c>
      <c r="K1192" s="736" t="s">
        <v>8952</v>
      </c>
      <c r="L1192" s="630" t="s">
        <v>5188</v>
      </c>
      <c r="M1192" s="616"/>
      <c r="N1192" s="632"/>
      <c r="O1192" s="632"/>
      <c r="P1192" s="632"/>
      <c r="Q1192" s="632"/>
      <c r="R1192" s="632"/>
      <c r="S1192" s="632"/>
      <c r="T1192" s="632"/>
      <c r="U1192" s="632"/>
      <c r="V1192" s="632"/>
      <c r="W1192" s="632"/>
    </row>
    <row r="1193" spans="2:23" ht="50.25" hidden="1" customHeight="1" x14ac:dyDescent="0.25">
      <c r="B1193" s="602">
        <v>893</v>
      </c>
      <c r="C1193" s="738" t="s">
        <v>8433</v>
      </c>
      <c r="D1193" s="713" t="s">
        <v>8455</v>
      </c>
      <c r="E1193" s="629" t="s">
        <v>6896</v>
      </c>
      <c r="F1193" s="628" t="s">
        <v>5191</v>
      </c>
      <c r="G1193" s="631" t="s">
        <v>3400</v>
      </c>
      <c r="H1193" s="630">
        <v>1.96333</v>
      </c>
      <c r="I1193" s="618"/>
      <c r="J1193" s="630" t="s">
        <v>2820</v>
      </c>
      <c r="K1193" s="736" t="s">
        <v>8952</v>
      </c>
      <c r="L1193" s="630" t="s">
        <v>5194</v>
      </c>
      <c r="M1193" s="616"/>
      <c r="N1193" s="632"/>
      <c r="O1193" s="632"/>
      <c r="P1193" s="632"/>
      <c r="Q1193" s="632"/>
      <c r="R1193" s="632"/>
      <c r="S1193" s="632"/>
      <c r="T1193" s="632"/>
      <c r="U1193" s="632"/>
      <c r="V1193" s="632"/>
      <c r="W1193" s="632"/>
    </row>
    <row r="1194" spans="2:23" ht="50.25" hidden="1" customHeight="1" x14ac:dyDescent="0.25">
      <c r="B1194" s="602">
        <v>894</v>
      </c>
      <c r="C1194" s="738" t="s">
        <v>2809</v>
      </c>
      <c r="D1194" s="713" t="s">
        <v>8538</v>
      </c>
      <c r="E1194" s="629" t="s">
        <v>6897</v>
      </c>
      <c r="F1194" s="628" t="s">
        <v>5197</v>
      </c>
      <c r="G1194" s="631" t="s">
        <v>3400</v>
      </c>
      <c r="H1194" s="630">
        <v>2.2000000000000002</v>
      </c>
      <c r="I1194" s="618"/>
      <c r="J1194" s="630" t="s">
        <v>2776</v>
      </c>
      <c r="K1194" s="736" t="s">
        <v>8952</v>
      </c>
      <c r="L1194" s="630" t="s">
        <v>5200</v>
      </c>
      <c r="M1194" s="616"/>
      <c r="N1194" s="632"/>
      <c r="O1194" s="632"/>
      <c r="P1194" s="632"/>
      <c r="Q1194" s="632"/>
      <c r="R1194" s="632"/>
      <c r="S1194" s="632"/>
      <c r="T1194" s="632"/>
      <c r="U1194" s="632"/>
      <c r="V1194" s="632"/>
      <c r="W1194" s="632"/>
    </row>
    <row r="1195" spans="2:23" ht="50.25" hidden="1" customHeight="1" x14ac:dyDescent="0.25">
      <c r="B1195" s="602">
        <v>895</v>
      </c>
      <c r="C1195" s="738" t="s">
        <v>8373</v>
      </c>
      <c r="D1195" s="713" t="s">
        <v>8755</v>
      </c>
      <c r="E1195" s="629" t="s">
        <v>6898</v>
      </c>
      <c r="F1195" s="628" t="s">
        <v>5203</v>
      </c>
      <c r="G1195" s="631" t="s">
        <v>3400</v>
      </c>
      <c r="H1195" s="630">
        <v>19.36</v>
      </c>
      <c r="I1195" s="618"/>
      <c r="J1195" s="630" t="s">
        <v>2776</v>
      </c>
      <c r="K1195" s="736" t="s">
        <v>8952</v>
      </c>
      <c r="L1195" s="630" t="s">
        <v>5206</v>
      </c>
      <c r="M1195" s="616"/>
      <c r="N1195" s="632"/>
      <c r="O1195" s="632"/>
      <c r="P1195" s="632"/>
      <c r="Q1195" s="632"/>
      <c r="R1195" s="632"/>
      <c r="S1195" s="632"/>
      <c r="T1195" s="632"/>
      <c r="U1195" s="632"/>
      <c r="V1195" s="632"/>
      <c r="W1195" s="632"/>
    </row>
    <row r="1196" spans="2:23" ht="50.25" hidden="1" customHeight="1" x14ac:dyDescent="0.25">
      <c r="B1196" s="602">
        <v>896</v>
      </c>
      <c r="C1196" s="738" t="s">
        <v>8347</v>
      </c>
      <c r="D1196" s="713" t="s">
        <v>8352</v>
      </c>
      <c r="E1196" s="629" t="s">
        <v>6899</v>
      </c>
      <c r="F1196" s="628" t="s">
        <v>5209</v>
      </c>
      <c r="G1196" s="631" t="s">
        <v>3400</v>
      </c>
      <c r="H1196" s="630">
        <v>3.61</v>
      </c>
      <c r="I1196" s="618"/>
      <c r="J1196" s="630" t="s">
        <v>2820</v>
      </c>
      <c r="K1196" s="736" t="s">
        <v>8952</v>
      </c>
      <c r="L1196" s="630" t="s">
        <v>5212</v>
      </c>
      <c r="M1196" s="616"/>
      <c r="N1196" s="632"/>
      <c r="O1196" s="632"/>
      <c r="P1196" s="632"/>
      <c r="Q1196" s="632"/>
      <c r="R1196" s="632"/>
      <c r="S1196" s="632"/>
      <c r="T1196" s="632"/>
      <c r="U1196" s="632"/>
      <c r="V1196" s="632"/>
      <c r="W1196" s="632"/>
    </row>
    <row r="1197" spans="2:23" ht="50.25" hidden="1" customHeight="1" x14ac:dyDescent="0.25">
      <c r="B1197" s="602">
        <v>897</v>
      </c>
      <c r="C1197" s="738" t="s">
        <v>8472</v>
      </c>
      <c r="D1197" s="738" t="s">
        <v>8504</v>
      </c>
      <c r="E1197" s="629" t="s">
        <v>6900</v>
      </c>
      <c r="F1197" s="628" t="s">
        <v>5215</v>
      </c>
      <c r="G1197" s="631" t="s">
        <v>3400</v>
      </c>
      <c r="H1197" s="630">
        <v>10.130000000000001</v>
      </c>
      <c r="I1197" s="618"/>
      <c r="J1197" s="630" t="s">
        <v>2812</v>
      </c>
      <c r="K1197" s="736" t="s">
        <v>8952</v>
      </c>
      <c r="L1197" s="630" t="s">
        <v>5218</v>
      </c>
      <c r="M1197" s="616"/>
      <c r="N1197" s="632"/>
      <c r="O1197" s="632"/>
      <c r="P1197" s="632"/>
      <c r="Q1197" s="632"/>
      <c r="R1197" s="632"/>
      <c r="S1197" s="632"/>
      <c r="T1197" s="632"/>
      <c r="U1197" s="632"/>
      <c r="V1197" s="632"/>
      <c r="W1197" s="632"/>
    </row>
    <row r="1198" spans="2:23" ht="50.25" hidden="1" customHeight="1" x14ac:dyDescent="0.25">
      <c r="B1198" s="602">
        <v>898</v>
      </c>
      <c r="C1198" s="738" t="s">
        <v>8373</v>
      </c>
      <c r="D1198" s="713" t="s">
        <v>8882</v>
      </c>
      <c r="E1198" s="629" t="s">
        <v>6901</v>
      </c>
      <c r="F1198" s="628" t="s">
        <v>5221</v>
      </c>
      <c r="G1198" s="631" t="s">
        <v>3400</v>
      </c>
      <c r="H1198" s="630">
        <v>6.75</v>
      </c>
      <c r="I1198" s="618"/>
      <c r="J1198" s="630" t="s">
        <v>2902</v>
      </c>
      <c r="K1198" s="736" t="s">
        <v>8952</v>
      </c>
      <c r="L1198" s="630" t="s">
        <v>5224</v>
      </c>
      <c r="M1198" s="616"/>
      <c r="N1198" s="632"/>
      <c r="O1198" s="632"/>
      <c r="P1198" s="632"/>
      <c r="Q1198" s="632"/>
      <c r="R1198" s="632"/>
      <c r="S1198" s="632"/>
      <c r="T1198" s="632"/>
      <c r="U1198" s="632"/>
      <c r="V1198" s="632"/>
      <c r="W1198" s="632"/>
    </row>
    <row r="1199" spans="2:23" ht="50.25" hidden="1" customHeight="1" x14ac:dyDescent="0.25">
      <c r="B1199" s="602">
        <v>899</v>
      </c>
      <c r="C1199" s="738" t="s">
        <v>8433</v>
      </c>
      <c r="D1199" s="713" t="s">
        <v>8457</v>
      </c>
      <c r="E1199" s="629" t="s">
        <v>6902</v>
      </c>
      <c r="F1199" s="628" t="s">
        <v>5227</v>
      </c>
      <c r="G1199" s="631" t="s">
        <v>3400</v>
      </c>
      <c r="H1199" s="630">
        <v>2.2000000000000002</v>
      </c>
      <c r="I1199" s="618"/>
      <c r="J1199" s="630" t="s">
        <v>2804</v>
      </c>
      <c r="K1199" s="736" t="s">
        <v>8952</v>
      </c>
      <c r="L1199" s="630" t="s">
        <v>5230</v>
      </c>
      <c r="M1199" s="616"/>
      <c r="N1199" s="632"/>
      <c r="O1199" s="632"/>
      <c r="P1199" s="632"/>
      <c r="Q1199" s="632"/>
      <c r="R1199" s="632"/>
      <c r="S1199" s="632"/>
      <c r="T1199" s="632"/>
      <c r="U1199" s="632"/>
      <c r="V1199" s="632"/>
      <c r="W1199" s="632"/>
    </row>
    <row r="1200" spans="2:23" ht="50.25" hidden="1" customHeight="1" x14ac:dyDescent="0.25">
      <c r="B1200" s="602">
        <v>900</v>
      </c>
      <c r="C1200" s="738" t="s">
        <v>2759</v>
      </c>
      <c r="D1200" s="713" t="s">
        <v>8906</v>
      </c>
      <c r="E1200" s="629" t="s">
        <v>6903</v>
      </c>
      <c r="F1200" s="628" t="s">
        <v>5233</v>
      </c>
      <c r="G1200" s="631" t="s">
        <v>3400</v>
      </c>
      <c r="H1200" s="630">
        <v>1.71</v>
      </c>
      <c r="I1200" s="618"/>
      <c r="J1200" s="630" t="s">
        <v>5239</v>
      </c>
      <c r="K1200" s="736" t="s">
        <v>8952</v>
      </c>
      <c r="L1200" s="630" t="s">
        <v>5236</v>
      </c>
      <c r="M1200" s="616"/>
      <c r="N1200" s="632"/>
      <c r="O1200" s="632"/>
      <c r="P1200" s="632"/>
      <c r="Q1200" s="632"/>
      <c r="R1200" s="632"/>
      <c r="S1200" s="632"/>
      <c r="T1200" s="632"/>
      <c r="U1200" s="632"/>
      <c r="V1200" s="632"/>
      <c r="W1200" s="632"/>
    </row>
    <row r="1201" spans="2:23" ht="50.25" hidden="1" customHeight="1" x14ac:dyDescent="0.25">
      <c r="B1201" s="602">
        <v>901</v>
      </c>
      <c r="C1201" s="716" t="s">
        <v>2759</v>
      </c>
      <c r="D1201" s="713" t="s">
        <v>8907</v>
      </c>
      <c r="E1201" s="629" t="s">
        <v>6904</v>
      </c>
      <c r="F1201" s="628" t="s">
        <v>5240</v>
      </c>
      <c r="G1201" s="631" t="s">
        <v>3400</v>
      </c>
      <c r="H1201" s="630">
        <v>9.9600000000000009</v>
      </c>
      <c r="I1201" s="618"/>
      <c r="J1201" s="630" t="s">
        <v>2812</v>
      </c>
      <c r="K1201" s="736" t="s">
        <v>8952</v>
      </c>
      <c r="L1201" s="630" t="s">
        <v>5243</v>
      </c>
      <c r="M1201" s="616"/>
      <c r="N1201" s="632"/>
      <c r="O1201" s="632"/>
      <c r="P1201" s="632"/>
      <c r="Q1201" s="632"/>
      <c r="R1201" s="632"/>
      <c r="S1201" s="632"/>
      <c r="T1201" s="632"/>
      <c r="U1201" s="632"/>
      <c r="V1201" s="632"/>
      <c r="W1201" s="632"/>
    </row>
    <row r="1202" spans="2:23" ht="50.25" hidden="1" customHeight="1" x14ac:dyDescent="0.25">
      <c r="B1202" s="602">
        <v>902</v>
      </c>
      <c r="C1202" s="738" t="s">
        <v>8347</v>
      </c>
      <c r="D1202" s="713" t="s">
        <v>8878</v>
      </c>
      <c r="E1202" s="629" t="s">
        <v>6905</v>
      </c>
      <c r="F1202" s="628" t="s">
        <v>5246</v>
      </c>
      <c r="G1202" s="631" t="s">
        <v>3400</v>
      </c>
      <c r="H1202" s="630">
        <v>9.9</v>
      </c>
      <c r="I1202" s="618"/>
      <c r="J1202" s="630" t="s">
        <v>3727</v>
      </c>
      <c r="K1202" s="736" t="s">
        <v>8952</v>
      </c>
      <c r="L1202" s="630" t="s">
        <v>5249</v>
      </c>
      <c r="M1202" s="616"/>
      <c r="N1202" s="632"/>
      <c r="O1202" s="632"/>
      <c r="P1202" s="632"/>
      <c r="Q1202" s="632"/>
      <c r="R1202" s="632"/>
      <c r="S1202" s="632"/>
      <c r="T1202" s="632"/>
      <c r="U1202" s="632"/>
      <c r="V1202" s="632"/>
      <c r="W1202" s="632"/>
    </row>
    <row r="1203" spans="2:23" ht="50.25" hidden="1" customHeight="1" x14ac:dyDescent="0.25">
      <c r="B1203" s="602">
        <v>903</v>
      </c>
      <c r="C1203" s="738" t="s">
        <v>2759</v>
      </c>
      <c r="D1203" s="713" t="s">
        <v>8840</v>
      </c>
      <c r="E1203" s="629" t="s">
        <v>6906</v>
      </c>
      <c r="F1203" s="628" t="s">
        <v>5246</v>
      </c>
      <c r="G1203" s="631" t="s">
        <v>3400</v>
      </c>
      <c r="H1203" s="630">
        <v>5.32</v>
      </c>
      <c r="I1203" s="618"/>
      <c r="J1203" s="630" t="s">
        <v>2902</v>
      </c>
      <c r="K1203" s="736" t="s">
        <v>8952</v>
      </c>
      <c r="L1203" s="630" t="s">
        <v>5254</v>
      </c>
      <c r="M1203" s="616"/>
      <c r="N1203" s="632"/>
      <c r="O1203" s="632"/>
      <c r="P1203" s="632"/>
      <c r="Q1203" s="632"/>
      <c r="R1203" s="632"/>
      <c r="S1203" s="632"/>
      <c r="T1203" s="632"/>
      <c r="U1203" s="632"/>
      <c r="V1203" s="632"/>
      <c r="W1203" s="632"/>
    </row>
    <row r="1204" spans="2:23" ht="50.25" hidden="1" customHeight="1" x14ac:dyDescent="0.25">
      <c r="B1204" s="602">
        <v>904</v>
      </c>
      <c r="C1204" s="719" t="s">
        <v>8472</v>
      </c>
      <c r="D1204" s="713" t="s">
        <v>9009</v>
      </c>
      <c r="E1204" s="629" t="s">
        <v>6907</v>
      </c>
      <c r="F1204" s="628" t="s">
        <v>5257</v>
      </c>
      <c r="G1204" s="631" t="s">
        <v>3400</v>
      </c>
      <c r="H1204" s="630">
        <v>6.6</v>
      </c>
      <c r="I1204" s="618"/>
      <c r="J1204" s="630" t="s">
        <v>5263</v>
      </c>
      <c r="K1204" s="736" t="s">
        <v>8952</v>
      </c>
      <c r="L1204" s="630" t="s">
        <v>5260</v>
      </c>
      <c r="M1204" s="616"/>
      <c r="N1204" s="632"/>
      <c r="O1204" s="632"/>
      <c r="P1204" s="632"/>
      <c r="Q1204" s="632"/>
      <c r="R1204" s="632"/>
      <c r="S1204" s="632"/>
      <c r="T1204" s="632"/>
      <c r="U1204" s="632"/>
      <c r="V1204" s="632"/>
      <c r="W1204" s="632"/>
    </row>
    <row r="1205" spans="2:23" ht="50.25" hidden="1" customHeight="1" x14ac:dyDescent="0.25">
      <c r="B1205" s="602">
        <v>905</v>
      </c>
      <c r="C1205" s="719" t="s">
        <v>8373</v>
      </c>
      <c r="D1205" s="713" t="s">
        <v>5266</v>
      </c>
      <c r="E1205" s="629" t="s">
        <v>6908</v>
      </c>
      <c r="F1205" s="628" t="s">
        <v>5264</v>
      </c>
      <c r="G1205" s="631" t="s">
        <v>3400</v>
      </c>
      <c r="H1205" s="630">
        <v>6.6</v>
      </c>
      <c r="I1205" s="618"/>
      <c r="J1205" s="630" t="s">
        <v>2862</v>
      </c>
      <c r="K1205" s="736" t="s">
        <v>8952</v>
      </c>
      <c r="L1205" s="630" t="s">
        <v>5267</v>
      </c>
      <c r="M1205" s="616"/>
      <c r="N1205" s="632"/>
      <c r="O1205" s="632"/>
      <c r="P1205" s="632"/>
      <c r="Q1205" s="632"/>
      <c r="R1205" s="632"/>
      <c r="S1205" s="632"/>
      <c r="T1205" s="632"/>
      <c r="U1205" s="632"/>
      <c r="V1205" s="632"/>
      <c r="W1205" s="632"/>
    </row>
    <row r="1206" spans="2:23" ht="50.25" hidden="1" customHeight="1" x14ac:dyDescent="0.25">
      <c r="B1206" s="602">
        <v>906</v>
      </c>
      <c r="C1206" s="738" t="s">
        <v>8373</v>
      </c>
      <c r="D1206" s="713" t="s">
        <v>8908</v>
      </c>
      <c r="E1206" s="629" t="s">
        <v>6909</v>
      </c>
      <c r="F1206" s="628" t="s">
        <v>5270</v>
      </c>
      <c r="G1206" s="631" t="s">
        <v>3400</v>
      </c>
      <c r="H1206" s="630">
        <v>6.4</v>
      </c>
      <c r="I1206" s="618"/>
      <c r="J1206" s="630" t="s">
        <v>2762</v>
      </c>
      <c r="K1206" s="736" t="s">
        <v>8952</v>
      </c>
      <c r="L1206" s="630" t="s">
        <v>5273</v>
      </c>
      <c r="M1206" s="616"/>
      <c r="N1206" s="632"/>
      <c r="O1206" s="632"/>
      <c r="P1206" s="632"/>
      <c r="Q1206" s="632"/>
      <c r="R1206" s="632"/>
      <c r="S1206" s="632"/>
      <c r="T1206" s="632"/>
      <c r="U1206" s="632"/>
      <c r="V1206" s="632"/>
      <c r="W1206" s="632"/>
    </row>
    <row r="1207" spans="2:23" ht="50.25" hidden="1" customHeight="1" x14ac:dyDescent="0.25">
      <c r="B1207" s="602">
        <v>907</v>
      </c>
      <c r="C1207" s="738" t="s">
        <v>2809</v>
      </c>
      <c r="D1207" s="713" t="s">
        <v>8580</v>
      </c>
      <c r="E1207" s="629" t="s">
        <v>6910</v>
      </c>
      <c r="F1207" s="628" t="s">
        <v>5276</v>
      </c>
      <c r="G1207" s="631" t="s">
        <v>3400</v>
      </c>
      <c r="H1207" s="630">
        <v>50</v>
      </c>
      <c r="I1207" s="618"/>
      <c r="J1207" s="630" t="s">
        <v>5282</v>
      </c>
      <c r="K1207" s="736" t="s">
        <v>8952</v>
      </c>
      <c r="L1207" s="630" t="s">
        <v>5279</v>
      </c>
      <c r="M1207" s="616"/>
      <c r="N1207" s="632"/>
      <c r="O1207" s="632"/>
      <c r="P1207" s="632"/>
      <c r="Q1207" s="632"/>
      <c r="R1207" s="632"/>
      <c r="S1207" s="632"/>
      <c r="T1207" s="632"/>
      <c r="U1207" s="632"/>
      <c r="V1207" s="632"/>
      <c r="W1207" s="632"/>
    </row>
    <row r="1208" spans="2:23" ht="50.25" hidden="1" customHeight="1" x14ac:dyDescent="0.25">
      <c r="B1208" s="602">
        <v>908</v>
      </c>
      <c r="C1208" s="738" t="s">
        <v>8373</v>
      </c>
      <c r="D1208" s="713" t="s">
        <v>8909</v>
      </c>
      <c r="E1208" s="629" t="s">
        <v>6911</v>
      </c>
      <c r="F1208" s="628" t="s">
        <v>5283</v>
      </c>
      <c r="G1208" s="631" t="s">
        <v>3400</v>
      </c>
      <c r="H1208" s="630">
        <v>8.8000000000000007</v>
      </c>
      <c r="I1208" s="618"/>
      <c r="J1208" s="630" t="s">
        <v>3490</v>
      </c>
      <c r="K1208" s="736" t="s">
        <v>8952</v>
      </c>
      <c r="L1208" s="630" t="s">
        <v>5286</v>
      </c>
      <c r="M1208" s="616"/>
      <c r="N1208" s="632"/>
      <c r="O1208" s="632"/>
      <c r="P1208" s="632"/>
      <c r="Q1208" s="632"/>
      <c r="R1208" s="632"/>
      <c r="S1208" s="632"/>
      <c r="T1208" s="632"/>
      <c r="U1208" s="632"/>
      <c r="V1208" s="632"/>
      <c r="W1208" s="632"/>
    </row>
    <row r="1209" spans="2:23" ht="50.25" hidden="1" customHeight="1" x14ac:dyDescent="0.25">
      <c r="B1209" s="602">
        <v>909</v>
      </c>
      <c r="C1209" s="738" t="s">
        <v>8347</v>
      </c>
      <c r="D1209" s="619" t="s">
        <v>8695</v>
      </c>
      <c r="E1209" s="629" t="s">
        <v>6912</v>
      </c>
      <c r="F1209" s="628" t="s">
        <v>5289</v>
      </c>
      <c r="G1209" s="631" t="s">
        <v>3400</v>
      </c>
      <c r="H1209" s="630">
        <v>10.56</v>
      </c>
      <c r="I1209" s="618"/>
      <c r="J1209" s="630" t="s">
        <v>2776</v>
      </c>
      <c r="K1209" s="736" t="s">
        <v>8952</v>
      </c>
      <c r="L1209" s="630" t="s">
        <v>5292</v>
      </c>
      <c r="M1209" s="616"/>
      <c r="N1209" s="632"/>
      <c r="O1209" s="632"/>
      <c r="P1209" s="632"/>
      <c r="Q1209" s="632"/>
      <c r="R1209" s="632"/>
      <c r="S1209" s="632"/>
      <c r="T1209" s="632"/>
      <c r="U1209" s="632"/>
      <c r="V1209" s="632"/>
      <c r="W1209" s="632"/>
    </row>
    <row r="1210" spans="2:23" ht="50.25" hidden="1" customHeight="1" x14ac:dyDescent="0.25">
      <c r="B1210" s="602">
        <v>910</v>
      </c>
      <c r="C1210" s="719" t="s">
        <v>8364</v>
      </c>
      <c r="D1210" s="713" t="s">
        <v>5297</v>
      </c>
      <c r="E1210" s="629" t="s">
        <v>6913</v>
      </c>
      <c r="F1210" s="628" t="s">
        <v>5295</v>
      </c>
      <c r="G1210" s="631" t="s">
        <v>3400</v>
      </c>
      <c r="H1210" s="630">
        <v>16</v>
      </c>
      <c r="I1210" s="618"/>
      <c r="J1210" s="630" t="s">
        <v>2786</v>
      </c>
      <c r="K1210" s="736" t="s">
        <v>8952</v>
      </c>
      <c r="L1210" s="630" t="s">
        <v>5298</v>
      </c>
      <c r="M1210" s="616"/>
      <c r="N1210" s="632"/>
      <c r="O1210" s="632"/>
      <c r="P1210" s="632"/>
      <c r="Q1210" s="632"/>
      <c r="R1210" s="632"/>
      <c r="S1210" s="632"/>
      <c r="T1210" s="632"/>
      <c r="U1210" s="632"/>
      <c r="V1210" s="632"/>
      <c r="W1210" s="632"/>
    </row>
    <row r="1211" spans="2:23" ht="50.25" hidden="1" customHeight="1" x14ac:dyDescent="0.25">
      <c r="B1211" s="602">
        <v>911</v>
      </c>
      <c r="C1211" s="738" t="s">
        <v>2809</v>
      </c>
      <c r="D1211" s="713" t="s">
        <v>8872</v>
      </c>
      <c r="E1211" s="629" t="s">
        <v>6914</v>
      </c>
      <c r="F1211" s="628" t="s">
        <v>5301</v>
      </c>
      <c r="G1211" s="631" t="s">
        <v>3400</v>
      </c>
      <c r="H1211" s="630">
        <v>8</v>
      </c>
      <c r="I1211" s="618"/>
      <c r="J1211" s="630" t="s">
        <v>2786</v>
      </c>
      <c r="K1211" s="736" t="s">
        <v>8952</v>
      </c>
      <c r="L1211" s="630" t="s">
        <v>5304</v>
      </c>
      <c r="M1211" s="616"/>
      <c r="N1211" s="632"/>
      <c r="O1211" s="632"/>
      <c r="P1211" s="632"/>
      <c r="Q1211" s="632"/>
      <c r="R1211" s="632"/>
      <c r="S1211" s="632"/>
      <c r="T1211" s="632"/>
      <c r="U1211" s="632"/>
      <c r="V1211" s="632"/>
      <c r="W1211" s="632"/>
    </row>
    <row r="1212" spans="2:23" ht="50.25" hidden="1" customHeight="1" x14ac:dyDescent="0.25">
      <c r="B1212" s="602">
        <v>912</v>
      </c>
      <c r="C1212" s="738" t="s">
        <v>2759</v>
      </c>
      <c r="D1212" s="713" t="s">
        <v>8822</v>
      </c>
      <c r="E1212" s="629" t="s">
        <v>6768</v>
      </c>
      <c r="F1212" s="628" t="s">
        <v>5307</v>
      </c>
      <c r="G1212" s="631" t="s">
        <v>3400</v>
      </c>
      <c r="H1212" s="630">
        <v>9.18</v>
      </c>
      <c r="I1212" s="618"/>
      <c r="J1212" s="630" t="s">
        <v>2786</v>
      </c>
      <c r="K1212" s="736" t="s">
        <v>8952</v>
      </c>
      <c r="L1212" s="630" t="s">
        <v>4414</v>
      </c>
      <c r="M1212" s="616"/>
      <c r="N1212" s="632"/>
      <c r="O1212" s="632"/>
      <c r="P1212" s="632"/>
      <c r="Q1212" s="632"/>
      <c r="R1212" s="632"/>
      <c r="S1212" s="632"/>
      <c r="T1212" s="632"/>
      <c r="U1212" s="632"/>
      <c r="V1212" s="632"/>
      <c r="W1212" s="632"/>
    </row>
    <row r="1213" spans="2:23" ht="50.25" hidden="1" customHeight="1" x14ac:dyDescent="0.25">
      <c r="B1213" s="602">
        <v>913</v>
      </c>
      <c r="C1213" s="719" t="s">
        <v>8347</v>
      </c>
      <c r="D1213" s="713" t="s">
        <v>8959</v>
      </c>
      <c r="E1213" s="629" t="s">
        <v>6915</v>
      </c>
      <c r="F1213" s="628" t="s">
        <v>5307</v>
      </c>
      <c r="G1213" s="631" t="s">
        <v>3400</v>
      </c>
      <c r="H1213" s="630">
        <v>26.25</v>
      </c>
      <c r="I1213" s="618"/>
      <c r="J1213" s="630" t="s">
        <v>2820</v>
      </c>
      <c r="K1213" s="736" t="s">
        <v>8952</v>
      </c>
      <c r="L1213" s="630" t="s">
        <v>5311</v>
      </c>
      <c r="M1213" s="616"/>
      <c r="N1213" s="632"/>
      <c r="O1213" s="632"/>
      <c r="P1213" s="632"/>
      <c r="Q1213" s="632"/>
      <c r="R1213" s="632"/>
      <c r="S1213" s="632"/>
      <c r="T1213" s="632"/>
      <c r="U1213" s="632"/>
      <c r="V1213" s="632"/>
      <c r="W1213" s="632"/>
    </row>
    <row r="1214" spans="2:23" ht="50.25" hidden="1" customHeight="1" x14ac:dyDescent="0.25">
      <c r="B1214" s="602">
        <v>914</v>
      </c>
      <c r="C1214" s="738" t="s">
        <v>2759</v>
      </c>
      <c r="D1214" s="713" t="s">
        <v>8808</v>
      </c>
      <c r="E1214" s="629" t="s">
        <v>6916</v>
      </c>
      <c r="F1214" s="628" t="s">
        <v>5307</v>
      </c>
      <c r="G1214" s="631" t="s">
        <v>3400</v>
      </c>
      <c r="H1214" s="630">
        <v>12.1</v>
      </c>
      <c r="I1214" s="618"/>
      <c r="J1214" s="630" t="s">
        <v>2820</v>
      </c>
      <c r="K1214" s="736" t="s">
        <v>8952</v>
      </c>
      <c r="L1214" s="630" t="s">
        <v>5316</v>
      </c>
      <c r="M1214" s="616"/>
      <c r="N1214" s="632"/>
      <c r="O1214" s="632"/>
      <c r="P1214" s="632"/>
      <c r="Q1214" s="632"/>
      <c r="R1214" s="632"/>
      <c r="S1214" s="632"/>
      <c r="T1214" s="632"/>
      <c r="U1214" s="632"/>
      <c r="V1214" s="632"/>
      <c r="W1214" s="632"/>
    </row>
    <row r="1215" spans="2:23" ht="50.25" hidden="1" customHeight="1" x14ac:dyDescent="0.25">
      <c r="B1215" s="602">
        <v>915</v>
      </c>
      <c r="C1215" s="738" t="s">
        <v>8347</v>
      </c>
      <c r="D1215" s="713" t="s">
        <v>8878</v>
      </c>
      <c r="E1215" s="629" t="s">
        <v>6905</v>
      </c>
      <c r="F1215" s="628" t="s">
        <v>5319</v>
      </c>
      <c r="G1215" s="631" t="s">
        <v>3400</v>
      </c>
      <c r="H1215" s="630">
        <v>9.9</v>
      </c>
      <c r="I1215" s="618"/>
      <c r="J1215" s="630" t="s">
        <v>3727</v>
      </c>
      <c r="K1215" s="736" t="s">
        <v>8952</v>
      </c>
      <c r="L1215" s="630" t="s">
        <v>5249</v>
      </c>
      <c r="M1215" s="616"/>
      <c r="N1215" s="632"/>
      <c r="O1215" s="632"/>
      <c r="P1215" s="632"/>
      <c r="Q1215" s="632"/>
      <c r="R1215" s="632"/>
      <c r="S1215" s="632"/>
      <c r="T1215" s="632"/>
      <c r="U1215" s="632"/>
      <c r="V1215" s="632"/>
      <c r="W1215" s="632"/>
    </row>
    <row r="1216" spans="2:23" ht="50.25" hidden="1" customHeight="1" x14ac:dyDescent="0.25">
      <c r="B1216" s="602">
        <v>916</v>
      </c>
      <c r="C1216" s="738" t="s">
        <v>8364</v>
      </c>
      <c r="D1216" s="713" t="s">
        <v>8369</v>
      </c>
      <c r="E1216" s="629" t="s">
        <v>6917</v>
      </c>
      <c r="F1216" s="628" t="s">
        <v>5321</v>
      </c>
      <c r="G1216" s="631" t="s">
        <v>3400</v>
      </c>
      <c r="H1216" s="630">
        <v>3.8</v>
      </c>
      <c r="I1216" s="618"/>
      <c r="J1216" s="630" t="s">
        <v>3364</v>
      </c>
      <c r="K1216" s="736" t="s">
        <v>8952</v>
      </c>
      <c r="L1216" s="630" t="s">
        <v>5323</v>
      </c>
      <c r="M1216" s="616"/>
      <c r="N1216" s="632"/>
      <c r="O1216" s="632"/>
      <c r="P1216" s="632"/>
      <c r="Q1216" s="632"/>
      <c r="R1216" s="632"/>
      <c r="S1216" s="632"/>
      <c r="T1216" s="632"/>
      <c r="U1216" s="632"/>
      <c r="V1216" s="632"/>
      <c r="W1216" s="632"/>
    </row>
    <row r="1217" spans="2:23" ht="50.25" hidden="1" customHeight="1" x14ac:dyDescent="0.25">
      <c r="B1217" s="602">
        <v>917</v>
      </c>
      <c r="C1217" s="738" t="s">
        <v>2759</v>
      </c>
      <c r="D1217" s="713" t="s">
        <v>8826</v>
      </c>
      <c r="E1217" s="629" t="s">
        <v>6918</v>
      </c>
      <c r="F1217" s="628" t="s">
        <v>5326</v>
      </c>
      <c r="G1217" s="631" t="s">
        <v>3400</v>
      </c>
      <c r="H1217" s="630">
        <v>4.4000000000000004</v>
      </c>
      <c r="I1217" s="618"/>
      <c r="J1217" s="630" t="s">
        <v>2820</v>
      </c>
      <c r="K1217" s="736" t="s">
        <v>8952</v>
      </c>
      <c r="L1217" s="630" t="s">
        <v>5329</v>
      </c>
      <c r="M1217" s="616"/>
      <c r="N1217" s="632"/>
      <c r="O1217" s="632"/>
      <c r="P1217" s="632"/>
      <c r="Q1217" s="632"/>
      <c r="R1217" s="632"/>
      <c r="S1217" s="632"/>
      <c r="T1217" s="632"/>
      <c r="U1217" s="632"/>
      <c r="V1217" s="632"/>
      <c r="W1217" s="632"/>
    </row>
    <row r="1218" spans="2:23" ht="50.25" hidden="1" customHeight="1" x14ac:dyDescent="0.25">
      <c r="B1218" s="602">
        <v>918</v>
      </c>
      <c r="C1218" s="722" t="s">
        <v>8361</v>
      </c>
      <c r="D1218" s="713" t="s">
        <v>8891</v>
      </c>
      <c r="E1218" s="629" t="s">
        <v>6811</v>
      </c>
      <c r="F1218" s="628" t="s">
        <v>5332</v>
      </c>
      <c r="G1218" s="631" t="s">
        <v>3400</v>
      </c>
      <c r="H1218" s="630">
        <v>6.1433299999999997</v>
      </c>
      <c r="I1218" s="618"/>
      <c r="J1218" s="630" t="s">
        <v>4676</v>
      </c>
      <c r="K1218" s="736" t="s">
        <v>8952</v>
      </c>
      <c r="L1218" s="630" t="s">
        <v>4673</v>
      </c>
      <c r="M1218" s="616"/>
      <c r="N1218" s="632"/>
      <c r="O1218" s="632"/>
      <c r="P1218" s="632"/>
      <c r="Q1218" s="632"/>
      <c r="R1218" s="632"/>
      <c r="S1218" s="632"/>
      <c r="T1218" s="632"/>
      <c r="U1218" s="632"/>
      <c r="V1218" s="632"/>
      <c r="W1218" s="632"/>
    </row>
    <row r="1219" spans="2:23" ht="50.25" hidden="1" customHeight="1" x14ac:dyDescent="0.25">
      <c r="B1219" s="602">
        <v>919</v>
      </c>
      <c r="C1219" s="738" t="s">
        <v>8347</v>
      </c>
      <c r="D1219" s="713" t="s">
        <v>8757</v>
      </c>
      <c r="E1219" s="629" t="s">
        <v>6919</v>
      </c>
      <c r="F1219" s="628" t="s">
        <v>5334</v>
      </c>
      <c r="G1219" s="631" t="s">
        <v>3400</v>
      </c>
      <c r="H1219" s="630">
        <v>1.58</v>
      </c>
      <c r="I1219" s="618"/>
      <c r="J1219" s="630" t="s">
        <v>2969</v>
      </c>
      <c r="K1219" s="736" t="s">
        <v>8952</v>
      </c>
      <c r="L1219" s="630" t="s">
        <v>5337</v>
      </c>
      <c r="M1219" s="616"/>
      <c r="N1219" s="632"/>
      <c r="O1219" s="632"/>
      <c r="P1219" s="632"/>
      <c r="Q1219" s="632"/>
      <c r="R1219" s="632"/>
      <c r="S1219" s="632"/>
      <c r="T1219" s="632"/>
      <c r="U1219" s="632"/>
      <c r="V1219" s="632"/>
      <c r="W1219" s="632"/>
    </row>
    <row r="1220" spans="2:23" ht="50.25" hidden="1" customHeight="1" x14ac:dyDescent="0.25">
      <c r="B1220" s="602">
        <v>920</v>
      </c>
      <c r="C1220" s="738" t="s">
        <v>8472</v>
      </c>
      <c r="D1220" s="713" t="s">
        <v>8506</v>
      </c>
      <c r="E1220" s="629" t="s">
        <v>6920</v>
      </c>
      <c r="F1220" s="628" t="s">
        <v>5340</v>
      </c>
      <c r="G1220" s="631" t="s">
        <v>3400</v>
      </c>
      <c r="H1220" s="630">
        <v>13.2</v>
      </c>
      <c r="I1220" s="618"/>
      <c r="J1220" s="630" t="s">
        <v>2812</v>
      </c>
      <c r="K1220" s="736" t="s">
        <v>8952</v>
      </c>
      <c r="L1220" s="630" t="s">
        <v>5343</v>
      </c>
      <c r="M1220" s="616"/>
      <c r="N1220" s="632"/>
      <c r="O1220" s="632"/>
      <c r="P1220" s="632"/>
      <c r="Q1220" s="632"/>
      <c r="R1220" s="632"/>
      <c r="S1220" s="632"/>
      <c r="T1220" s="632"/>
      <c r="U1220" s="632"/>
      <c r="V1220" s="632"/>
      <c r="W1220" s="632"/>
    </row>
    <row r="1221" spans="2:23" ht="50.25" hidden="1" customHeight="1" x14ac:dyDescent="0.25">
      <c r="B1221" s="602">
        <v>921</v>
      </c>
      <c r="C1221" s="738" t="s">
        <v>8347</v>
      </c>
      <c r="D1221" s="713" t="s">
        <v>8353</v>
      </c>
      <c r="E1221" s="629" t="s">
        <v>6921</v>
      </c>
      <c r="F1221" s="628" t="s">
        <v>5346</v>
      </c>
      <c r="G1221" s="631" t="s">
        <v>3400</v>
      </c>
      <c r="H1221" s="630">
        <v>24</v>
      </c>
      <c r="I1221" s="618"/>
      <c r="J1221" s="630" t="s">
        <v>2786</v>
      </c>
      <c r="K1221" s="736" t="s">
        <v>8952</v>
      </c>
      <c r="L1221" s="630" t="s">
        <v>5349</v>
      </c>
      <c r="M1221" s="616"/>
      <c r="N1221" s="632"/>
      <c r="O1221" s="632"/>
      <c r="P1221" s="632"/>
      <c r="Q1221" s="632"/>
      <c r="R1221" s="632"/>
      <c r="S1221" s="632"/>
      <c r="T1221" s="632"/>
      <c r="U1221" s="632"/>
      <c r="V1221" s="632"/>
      <c r="W1221" s="632"/>
    </row>
    <row r="1222" spans="2:23" ht="50.25" hidden="1" customHeight="1" x14ac:dyDescent="0.25">
      <c r="B1222" s="602">
        <v>922</v>
      </c>
      <c r="C1222" s="738" t="s">
        <v>2759</v>
      </c>
      <c r="D1222" s="713" t="s">
        <v>8808</v>
      </c>
      <c r="E1222" s="629" t="s">
        <v>6922</v>
      </c>
      <c r="F1222" s="628" t="s">
        <v>5352</v>
      </c>
      <c r="G1222" s="631" t="s">
        <v>3400</v>
      </c>
      <c r="H1222" s="630">
        <v>36</v>
      </c>
      <c r="I1222" s="618"/>
      <c r="J1222" s="630" t="s">
        <v>2786</v>
      </c>
      <c r="K1222" s="736" t="s">
        <v>8952</v>
      </c>
      <c r="L1222" s="630" t="s">
        <v>5355</v>
      </c>
      <c r="M1222" s="616"/>
      <c r="N1222" s="632"/>
      <c r="O1222" s="632"/>
      <c r="P1222" s="632"/>
      <c r="Q1222" s="632"/>
      <c r="R1222" s="632"/>
      <c r="S1222" s="632"/>
      <c r="T1222" s="632"/>
      <c r="U1222" s="632"/>
      <c r="V1222" s="632"/>
      <c r="W1222" s="632"/>
    </row>
    <row r="1223" spans="2:23" ht="50.25" hidden="1" customHeight="1" x14ac:dyDescent="0.25">
      <c r="B1223" s="602">
        <v>923</v>
      </c>
      <c r="C1223" s="738" t="s">
        <v>8472</v>
      </c>
      <c r="D1223" s="713" t="s">
        <v>8861</v>
      </c>
      <c r="E1223" s="629" t="s">
        <v>6923</v>
      </c>
      <c r="F1223" s="628" t="s">
        <v>5352</v>
      </c>
      <c r="G1223" s="631" t="s">
        <v>3400</v>
      </c>
      <c r="H1223" s="630">
        <v>6.4</v>
      </c>
      <c r="I1223" s="618"/>
      <c r="J1223" s="630" t="s">
        <v>5363</v>
      </c>
      <c r="K1223" s="736" t="s">
        <v>8952</v>
      </c>
      <c r="L1223" s="630" t="s">
        <v>5360</v>
      </c>
      <c r="M1223" s="616"/>
      <c r="N1223" s="632"/>
      <c r="O1223" s="632"/>
      <c r="P1223" s="632"/>
      <c r="Q1223" s="632"/>
      <c r="R1223" s="632"/>
      <c r="S1223" s="632"/>
      <c r="T1223" s="632"/>
      <c r="U1223" s="632"/>
      <c r="V1223" s="632"/>
      <c r="W1223" s="632"/>
    </row>
    <row r="1224" spans="2:23" ht="50.25" hidden="1" customHeight="1" x14ac:dyDescent="0.25">
      <c r="B1224" s="602">
        <v>924</v>
      </c>
      <c r="C1224" s="738" t="s">
        <v>2809</v>
      </c>
      <c r="D1224" s="713" t="s">
        <v>8837</v>
      </c>
      <c r="E1224" s="629" t="s">
        <v>6924</v>
      </c>
      <c r="F1224" s="628" t="s">
        <v>5364</v>
      </c>
      <c r="G1224" s="631" t="s">
        <v>3400</v>
      </c>
      <c r="H1224" s="630">
        <v>3.38</v>
      </c>
      <c r="I1224" s="618"/>
      <c r="J1224" s="630" t="s">
        <v>2862</v>
      </c>
      <c r="K1224" s="736" t="s">
        <v>8952</v>
      </c>
      <c r="L1224" s="630" t="s">
        <v>5367</v>
      </c>
      <c r="M1224" s="616"/>
      <c r="N1224" s="632"/>
      <c r="O1224" s="632"/>
      <c r="P1224" s="632"/>
      <c r="Q1224" s="632"/>
      <c r="R1224" s="632"/>
      <c r="S1224" s="632"/>
      <c r="T1224" s="632"/>
      <c r="U1224" s="632"/>
      <c r="V1224" s="632"/>
      <c r="W1224" s="632"/>
    </row>
    <row r="1225" spans="2:23" ht="50.25" hidden="1" customHeight="1" x14ac:dyDescent="0.25">
      <c r="B1225" s="602">
        <v>925</v>
      </c>
      <c r="C1225" s="719" t="s">
        <v>8364</v>
      </c>
      <c r="D1225" s="713" t="s">
        <v>5372</v>
      </c>
      <c r="E1225" s="629" t="s">
        <v>6925</v>
      </c>
      <c r="F1225" s="628" t="s">
        <v>5370</v>
      </c>
      <c r="G1225" s="631" t="s">
        <v>3400</v>
      </c>
      <c r="H1225" s="630">
        <v>6.93</v>
      </c>
      <c r="I1225" s="618"/>
      <c r="J1225" s="630" t="s">
        <v>2812</v>
      </c>
      <c r="K1225" s="736" t="s">
        <v>8952</v>
      </c>
      <c r="L1225" s="630" t="s">
        <v>5373</v>
      </c>
      <c r="M1225" s="616"/>
      <c r="N1225" s="632"/>
      <c r="O1225" s="632"/>
      <c r="P1225" s="632"/>
      <c r="Q1225" s="632"/>
      <c r="R1225" s="632"/>
      <c r="S1225" s="632"/>
      <c r="T1225" s="632"/>
      <c r="U1225" s="632"/>
      <c r="V1225" s="632"/>
      <c r="W1225" s="632"/>
    </row>
    <row r="1226" spans="2:23" ht="50.25" hidden="1" customHeight="1" x14ac:dyDescent="0.25">
      <c r="B1226" s="602">
        <v>926</v>
      </c>
      <c r="C1226" s="719" t="s">
        <v>8364</v>
      </c>
      <c r="D1226" s="713" t="s">
        <v>5376</v>
      </c>
      <c r="E1226" s="629" t="s">
        <v>6926</v>
      </c>
      <c r="F1226" s="628" t="s">
        <v>5370</v>
      </c>
      <c r="G1226" s="631" t="s">
        <v>3400</v>
      </c>
      <c r="H1226" s="634"/>
      <c r="I1226" s="618"/>
      <c r="J1226" s="630" t="s">
        <v>2862</v>
      </c>
      <c r="K1226" s="736" t="s">
        <v>8952</v>
      </c>
      <c r="L1226" s="630" t="s">
        <v>5377</v>
      </c>
      <c r="M1226" s="616"/>
      <c r="N1226" s="632"/>
      <c r="O1226" s="632"/>
      <c r="P1226" s="632"/>
      <c r="Q1226" s="632"/>
      <c r="R1226" s="632"/>
      <c r="S1226" s="632"/>
      <c r="T1226" s="632"/>
      <c r="U1226" s="632"/>
      <c r="V1226" s="632"/>
      <c r="W1226" s="632"/>
    </row>
    <row r="1227" spans="2:23" ht="50.25" hidden="1" customHeight="1" x14ac:dyDescent="0.25">
      <c r="B1227" s="602">
        <v>927</v>
      </c>
      <c r="C1227" s="719" t="s">
        <v>8373</v>
      </c>
      <c r="D1227" s="713" t="s">
        <v>8968</v>
      </c>
      <c r="E1227" s="629" t="s">
        <v>6927</v>
      </c>
      <c r="F1227" s="628" t="s">
        <v>5380</v>
      </c>
      <c r="G1227" s="631" t="s">
        <v>3400</v>
      </c>
      <c r="H1227" s="630">
        <v>20.7</v>
      </c>
      <c r="I1227" s="618"/>
      <c r="J1227" s="630" t="s">
        <v>2812</v>
      </c>
      <c r="K1227" s="736" t="s">
        <v>8952</v>
      </c>
      <c r="L1227" s="630" t="s">
        <v>5383</v>
      </c>
      <c r="M1227" s="616"/>
      <c r="N1227" s="632"/>
      <c r="O1227" s="632"/>
      <c r="P1227" s="632"/>
      <c r="Q1227" s="632"/>
      <c r="R1227" s="632"/>
      <c r="S1227" s="632"/>
      <c r="T1227" s="632"/>
      <c r="U1227" s="632"/>
      <c r="V1227" s="632"/>
      <c r="W1227" s="632"/>
    </row>
    <row r="1228" spans="2:23" ht="50.25" hidden="1" customHeight="1" x14ac:dyDescent="0.25">
      <c r="B1228" s="602">
        <v>928</v>
      </c>
      <c r="C1228" s="738" t="s">
        <v>8347</v>
      </c>
      <c r="D1228" s="713" t="s">
        <v>2430</v>
      </c>
      <c r="E1228" s="629" t="s">
        <v>6928</v>
      </c>
      <c r="F1228" s="628" t="s">
        <v>5386</v>
      </c>
      <c r="G1228" s="631" t="s">
        <v>3400</v>
      </c>
      <c r="H1228" s="630">
        <v>13.5</v>
      </c>
      <c r="I1228" s="618"/>
      <c r="J1228" s="630" t="s">
        <v>2812</v>
      </c>
      <c r="K1228" s="736" t="s">
        <v>8952</v>
      </c>
      <c r="L1228" s="630" t="s">
        <v>5389</v>
      </c>
      <c r="M1228" s="616"/>
      <c r="N1228" s="632"/>
      <c r="O1228" s="632"/>
      <c r="P1228" s="632"/>
      <c r="Q1228" s="632"/>
      <c r="R1228" s="632"/>
      <c r="S1228" s="632"/>
      <c r="T1228" s="632"/>
      <c r="U1228" s="632"/>
      <c r="V1228" s="632"/>
      <c r="W1228" s="632"/>
    </row>
    <row r="1229" spans="2:23" ht="50.25" hidden="1" customHeight="1" x14ac:dyDescent="0.25">
      <c r="B1229" s="602">
        <v>929</v>
      </c>
      <c r="C1229" s="716" t="s">
        <v>2759</v>
      </c>
      <c r="D1229" s="713" t="s">
        <v>8910</v>
      </c>
      <c r="E1229" s="629" t="s">
        <v>6929</v>
      </c>
      <c r="F1229" s="628" t="s">
        <v>5392</v>
      </c>
      <c r="G1229" s="631" t="s">
        <v>3400</v>
      </c>
      <c r="H1229" s="630">
        <v>8.8000000000000007</v>
      </c>
      <c r="I1229" s="618"/>
      <c r="J1229" s="630" t="s">
        <v>5398</v>
      </c>
      <c r="K1229" s="736" t="s">
        <v>8952</v>
      </c>
      <c r="L1229" s="630" t="s">
        <v>5395</v>
      </c>
      <c r="M1229" s="616"/>
      <c r="N1229" s="632"/>
      <c r="O1229" s="632"/>
      <c r="P1229" s="632"/>
      <c r="Q1229" s="632"/>
      <c r="R1229" s="632"/>
      <c r="S1229" s="632"/>
      <c r="T1229" s="632"/>
      <c r="U1229" s="632"/>
      <c r="V1229" s="632"/>
      <c r="W1229" s="632"/>
    </row>
    <row r="1230" spans="2:23" ht="50.25" hidden="1" customHeight="1" x14ac:dyDescent="0.25">
      <c r="B1230" s="602">
        <v>930</v>
      </c>
      <c r="C1230" s="716" t="s">
        <v>2759</v>
      </c>
      <c r="D1230" s="713" t="s">
        <v>8911</v>
      </c>
      <c r="E1230" s="629" t="s">
        <v>6734</v>
      </c>
      <c r="F1230" s="628" t="s">
        <v>5399</v>
      </c>
      <c r="G1230" s="631" t="s">
        <v>3400</v>
      </c>
      <c r="H1230" s="630">
        <v>0.63017000000000001</v>
      </c>
      <c r="I1230" s="618"/>
      <c r="J1230" s="630" t="s">
        <v>4206</v>
      </c>
      <c r="K1230" s="736" t="s">
        <v>8952</v>
      </c>
      <c r="L1230" s="630" t="s">
        <v>4203</v>
      </c>
      <c r="M1230" s="616"/>
      <c r="N1230" s="632"/>
      <c r="O1230" s="632"/>
      <c r="P1230" s="632"/>
      <c r="Q1230" s="632"/>
      <c r="R1230" s="632"/>
      <c r="S1230" s="632"/>
      <c r="T1230" s="632"/>
      <c r="U1230" s="632"/>
      <c r="V1230" s="632"/>
      <c r="W1230" s="632"/>
    </row>
    <row r="1231" spans="2:23" ht="50.25" hidden="1" customHeight="1" x14ac:dyDescent="0.25">
      <c r="B1231" s="602">
        <v>931</v>
      </c>
      <c r="C1231" s="716" t="s">
        <v>2759</v>
      </c>
      <c r="D1231" s="713" t="s">
        <v>8912</v>
      </c>
      <c r="E1231" s="629" t="s">
        <v>6930</v>
      </c>
      <c r="F1231" s="628" t="s">
        <v>5401</v>
      </c>
      <c r="G1231" s="631" t="s">
        <v>3400</v>
      </c>
      <c r="H1231" s="630">
        <v>17</v>
      </c>
      <c r="I1231" s="618"/>
      <c r="J1231" s="630" t="s">
        <v>3516</v>
      </c>
      <c r="K1231" s="736" t="s">
        <v>8952</v>
      </c>
      <c r="L1231" s="630" t="s">
        <v>5404</v>
      </c>
      <c r="M1231" s="616"/>
      <c r="N1231" s="632"/>
      <c r="O1231" s="632"/>
      <c r="P1231" s="632"/>
      <c r="Q1231" s="632"/>
      <c r="R1231" s="632"/>
      <c r="S1231" s="632"/>
      <c r="T1231" s="632"/>
      <c r="U1231" s="632"/>
      <c r="V1231" s="632"/>
      <c r="W1231" s="632"/>
    </row>
    <row r="1232" spans="2:23" ht="50.25" hidden="1" customHeight="1" x14ac:dyDescent="0.25">
      <c r="B1232" s="602">
        <v>932</v>
      </c>
      <c r="C1232" s="738" t="s">
        <v>8305</v>
      </c>
      <c r="D1232" s="713" t="s">
        <v>8335</v>
      </c>
      <c r="E1232" s="629" t="s">
        <v>6931</v>
      </c>
      <c r="F1232" s="628" t="s">
        <v>5407</v>
      </c>
      <c r="G1232" s="631" t="s">
        <v>3400</v>
      </c>
      <c r="H1232" s="630">
        <v>0.50666999999999995</v>
      </c>
      <c r="I1232" s="618"/>
      <c r="J1232" s="630" t="s">
        <v>5412</v>
      </c>
      <c r="K1232" s="736" t="s">
        <v>8952</v>
      </c>
      <c r="L1232" s="630" t="s">
        <v>5409</v>
      </c>
      <c r="M1232" s="616"/>
      <c r="N1232" s="632"/>
      <c r="O1232" s="632"/>
      <c r="P1232" s="632"/>
      <c r="Q1232" s="632"/>
      <c r="R1232" s="632"/>
      <c r="S1232" s="632"/>
      <c r="T1232" s="632"/>
      <c r="U1232" s="632"/>
      <c r="V1232" s="632"/>
      <c r="W1232" s="632"/>
    </row>
    <row r="1233" spans="2:23" ht="50.25" hidden="1" customHeight="1" x14ac:dyDescent="0.25">
      <c r="B1233" s="602">
        <v>933</v>
      </c>
      <c r="C1233" s="738" t="s">
        <v>8305</v>
      </c>
      <c r="D1233" s="713" t="s">
        <v>8336</v>
      </c>
      <c r="E1233" s="629" t="s">
        <v>6932</v>
      </c>
      <c r="F1233" s="628" t="s">
        <v>5413</v>
      </c>
      <c r="G1233" s="631" t="s">
        <v>3400</v>
      </c>
      <c r="H1233" s="630">
        <v>20.8</v>
      </c>
      <c r="I1233" s="618"/>
      <c r="J1233" s="630" t="s">
        <v>5419</v>
      </c>
      <c r="K1233" s="736" t="s">
        <v>8952</v>
      </c>
      <c r="L1233" s="630" t="s">
        <v>5416</v>
      </c>
      <c r="M1233" s="616"/>
      <c r="N1233" s="632"/>
      <c r="O1233" s="632"/>
      <c r="P1233" s="632"/>
      <c r="Q1233" s="632"/>
      <c r="R1233" s="632"/>
      <c r="S1233" s="632"/>
      <c r="T1233" s="632"/>
      <c r="U1233" s="632"/>
      <c r="V1233" s="632"/>
      <c r="W1233" s="632"/>
    </row>
    <row r="1234" spans="2:23" ht="50.25" hidden="1" customHeight="1" x14ac:dyDescent="0.25">
      <c r="B1234" s="602">
        <v>934</v>
      </c>
      <c r="C1234" s="738" t="s">
        <v>8305</v>
      </c>
      <c r="D1234" s="713" t="s">
        <v>8337</v>
      </c>
      <c r="E1234" s="629" t="s">
        <v>6933</v>
      </c>
      <c r="F1234" s="628" t="s">
        <v>5420</v>
      </c>
      <c r="G1234" s="631" t="s">
        <v>3400</v>
      </c>
      <c r="H1234" s="630">
        <v>9.35</v>
      </c>
      <c r="I1234" s="618"/>
      <c r="J1234" s="630" t="s">
        <v>2786</v>
      </c>
      <c r="K1234" s="736" t="s">
        <v>8952</v>
      </c>
      <c r="L1234" s="630" t="s">
        <v>5423</v>
      </c>
      <c r="M1234" s="616"/>
      <c r="N1234" s="632"/>
      <c r="O1234" s="632"/>
      <c r="P1234" s="632"/>
      <c r="Q1234" s="632"/>
      <c r="R1234" s="632"/>
      <c r="S1234" s="632"/>
      <c r="T1234" s="632"/>
      <c r="U1234" s="632"/>
      <c r="V1234" s="632"/>
      <c r="W1234" s="632"/>
    </row>
    <row r="1235" spans="2:23" ht="50.25" hidden="1" customHeight="1" x14ac:dyDescent="0.25">
      <c r="B1235" s="602">
        <v>935</v>
      </c>
      <c r="C1235" s="738" t="s">
        <v>8305</v>
      </c>
      <c r="D1235" s="713" t="s">
        <v>8338</v>
      </c>
      <c r="E1235" s="629" t="s">
        <v>6934</v>
      </c>
      <c r="F1235" s="628" t="s">
        <v>5426</v>
      </c>
      <c r="G1235" s="631" t="s">
        <v>3400</v>
      </c>
      <c r="H1235" s="630">
        <v>2.2166700000000001</v>
      </c>
      <c r="I1235" s="618"/>
      <c r="J1235" s="630" t="s">
        <v>5432</v>
      </c>
      <c r="K1235" s="736" t="s">
        <v>8952</v>
      </c>
      <c r="L1235" s="630" t="s">
        <v>5429</v>
      </c>
      <c r="M1235" s="616"/>
      <c r="N1235" s="632"/>
      <c r="O1235" s="632"/>
      <c r="P1235" s="632"/>
      <c r="Q1235" s="632"/>
      <c r="R1235" s="632"/>
      <c r="S1235" s="632"/>
      <c r="T1235" s="632"/>
      <c r="U1235" s="632"/>
      <c r="V1235" s="632"/>
      <c r="W1235" s="632"/>
    </row>
    <row r="1236" spans="2:23" ht="50.25" hidden="1" customHeight="1" x14ac:dyDescent="0.25">
      <c r="B1236" s="602">
        <v>936</v>
      </c>
      <c r="C1236" s="716" t="s">
        <v>2759</v>
      </c>
      <c r="D1236" s="713" t="s">
        <v>8912</v>
      </c>
      <c r="E1236" s="629" t="s">
        <v>6935</v>
      </c>
      <c r="F1236" s="628" t="s">
        <v>5433</v>
      </c>
      <c r="G1236" s="631" t="s">
        <v>3400</v>
      </c>
      <c r="H1236" s="630">
        <v>15</v>
      </c>
      <c r="I1236" s="618"/>
      <c r="J1236" s="630" t="s">
        <v>3364</v>
      </c>
      <c r="K1236" s="736" t="s">
        <v>8952</v>
      </c>
      <c r="L1236" s="630" t="s">
        <v>5436</v>
      </c>
      <c r="M1236" s="616"/>
      <c r="N1236" s="632"/>
      <c r="O1236" s="632"/>
      <c r="P1236" s="632"/>
      <c r="Q1236" s="632"/>
      <c r="R1236" s="632"/>
      <c r="S1236" s="632"/>
      <c r="T1236" s="632"/>
      <c r="U1236" s="632"/>
      <c r="V1236" s="632"/>
      <c r="W1236" s="632"/>
    </row>
    <row r="1237" spans="2:23" ht="50.25" hidden="1" customHeight="1" x14ac:dyDescent="0.25">
      <c r="B1237" s="602">
        <v>937</v>
      </c>
      <c r="C1237" s="738" t="s">
        <v>8305</v>
      </c>
      <c r="D1237" s="713" t="s">
        <v>8339</v>
      </c>
      <c r="E1237" s="629" t="s">
        <v>6936</v>
      </c>
      <c r="F1237" s="628" t="s">
        <v>5439</v>
      </c>
      <c r="G1237" s="631" t="s">
        <v>3400</v>
      </c>
      <c r="H1237" s="630">
        <v>16</v>
      </c>
      <c r="I1237" s="618"/>
      <c r="J1237" s="630" t="s">
        <v>2786</v>
      </c>
      <c r="K1237" s="736" t="s">
        <v>8952</v>
      </c>
      <c r="L1237" s="630" t="s">
        <v>5442</v>
      </c>
      <c r="M1237" s="616"/>
      <c r="N1237" s="632"/>
      <c r="O1237" s="632"/>
      <c r="P1237" s="632"/>
      <c r="Q1237" s="632"/>
      <c r="R1237" s="632"/>
      <c r="S1237" s="632"/>
      <c r="T1237" s="632"/>
      <c r="U1237" s="632"/>
      <c r="V1237" s="632"/>
      <c r="W1237" s="632"/>
    </row>
    <row r="1238" spans="2:23" ht="50.25" hidden="1" customHeight="1" x14ac:dyDescent="0.25">
      <c r="B1238" s="602">
        <v>938</v>
      </c>
      <c r="C1238" s="719" t="s">
        <v>8305</v>
      </c>
      <c r="D1238" s="713" t="s">
        <v>8333</v>
      </c>
      <c r="E1238" s="629" t="s">
        <v>6937</v>
      </c>
      <c r="F1238" s="628" t="s">
        <v>5445</v>
      </c>
      <c r="G1238" s="631" t="s">
        <v>3400</v>
      </c>
      <c r="H1238" s="630">
        <v>8</v>
      </c>
      <c r="I1238" s="618"/>
      <c r="J1238" s="630" t="s">
        <v>2786</v>
      </c>
      <c r="K1238" s="736" t="s">
        <v>8952</v>
      </c>
      <c r="L1238" s="630" t="s">
        <v>5448</v>
      </c>
      <c r="M1238" s="616"/>
      <c r="N1238" s="632"/>
      <c r="O1238" s="632"/>
      <c r="P1238" s="632"/>
      <c r="Q1238" s="632"/>
      <c r="R1238" s="632"/>
      <c r="S1238" s="632"/>
      <c r="T1238" s="632"/>
      <c r="U1238" s="632"/>
      <c r="V1238" s="632"/>
      <c r="W1238" s="632"/>
    </row>
    <row r="1239" spans="2:23" ht="50.25" hidden="1" customHeight="1" x14ac:dyDescent="0.25">
      <c r="B1239" s="602">
        <v>939</v>
      </c>
      <c r="C1239" s="738" t="s">
        <v>8305</v>
      </c>
      <c r="D1239" s="713" t="s">
        <v>8338</v>
      </c>
      <c r="E1239" s="629" t="s">
        <v>6934</v>
      </c>
      <c r="F1239" s="628" t="s">
        <v>5451</v>
      </c>
      <c r="G1239" s="631" t="s">
        <v>3400</v>
      </c>
      <c r="H1239" s="630">
        <v>1.83667</v>
      </c>
      <c r="I1239" s="618"/>
      <c r="J1239" s="630" t="s">
        <v>5432</v>
      </c>
      <c r="K1239" s="736" t="s">
        <v>8952</v>
      </c>
      <c r="L1239" s="630" t="s">
        <v>5429</v>
      </c>
      <c r="M1239" s="616"/>
      <c r="N1239" s="632"/>
      <c r="O1239" s="632"/>
      <c r="P1239" s="632"/>
      <c r="Q1239" s="632"/>
      <c r="R1239" s="632"/>
      <c r="S1239" s="632"/>
      <c r="T1239" s="632"/>
      <c r="U1239" s="632"/>
      <c r="V1239" s="632"/>
      <c r="W1239" s="632"/>
    </row>
    <row r="1240" spans="2:23" ht="50.25" hidden="1" customHeight="1" x14ac:dyDescent="0.25">
      <c r="B1240" s="602">
        <v>940</v>
      </c>
      <c r="C1240" s="738" t="s">
        <v>8305</v>
      </c>
      <c r="D1240" s="713" t="s">
        <v>8333</v>
      </c>
      <c r="E1240" s="629" t="s">
        <v>6938</v>
      </c>
      <c r="F1240" s="628" t="s">
        <v>5453</v>
      </c>
      <c r="G1240" s="631" t="s">
        <v>3400</v>
      </c>
      <c r="H1240" s="634"/>
      <c r="I1240" s="618"/>
      <c r="J1240" s="630" t="s">
        <v>2855</v>
      </c>
      <c r="K1240" s="736" t="s">
        <v>8952</v>
      </c>
      <c r="L1240" s="630" t="s">
        <v>5456</v>
      </c>
      <c r="M1240" s="616"/>
      <c r="N1240" s="632"/>
      <c r="O1240" s="632"/>
      <c r="P1240" s="632"/>
      <c r="Q1240" s="632"/>
      <c r="R1240" s="632"/>
      <c r="S1240" s="632"/>
      <c r="T1240" s="632"/>
      <c r="U1240" s="632"/>
      <c r="V1240" s="632"/>
      <c r="W1240" s="632"/>
    </row>
    <row r="1241" spans="2:23" ht="50.25" hidden="1" customHeight="1" x14ac:dyDescent="0.25">
      <c r="B1241" s="602">
        <v>941</v>
      </c>
      <c r="C1241" s="738" t="s">
        <v>8305</v>
      </c>
      <c r="D1241" s="713" t="s">
        <v>5461</v>
      </c>
      <c r="E1241" s="629" t="s">
        <v>6939</v>
      </c>
      <c r="F1241" s="628" t="s">
        <v>5459</v>
      </c>
      <c r="G1241" s="631" t="s">
        <v>3400</v>
      </c>
      <c r="H1241" s="630">
        <v>4.6500000000000004</v>
      </c>
      <c r="I1241" s="618"/>
      <c r="J1241" s="630" t="s">
        <v>2862</v>
      </c>
      <c r="K1241" s="736" t="s">
        <v>8952</v>
      </c>
      <c r="L1241" s="630" t="s">
        <v>5462</v>
      </c>
      <c r="M1241" s="616"/>
      <c r="N1241" s="632"/>
      <c r="O1241" s="632"/>
      <c r="P1241" s="632"/>
      <c r="Q1241" s="632"/>
      <c r="R1241" s="632"/>
      <c r="S1241" s="632"/>
      <c r="T1241" s="632"/>
      <c r="U1241" s="632"/>
      <c r="V1241" s="632"/>
      <c r="W1241" s="632"/>
    </row>
    <row r="1242" spans="2:23" ht="50.25" hidden="1" customHeight="1" x14ac:dyDescent="0.25">
      <c r="B1242" s="602">
        <v>942</v>
      </c>
      <c r="C1242" s="738" t="s">
        <v>8347</v>
      </c>
      <c r="D1242" s="713" t="s">
        <v>5467</v>
      </c>
      <c r="E1242" s="629" t="s">
        <v>6940</v>
      </c>
      <c r="F1242" s="628" t="s">
        <v>5465</v>
      </c>
      <c r="G1242" s="631" t="s">
        <v>3400</v>
      </c>
      <c r="H1242" s="630">
        <v>8</v>
      </c>
      <c r="I1242" s="618"/>
      <c r="J1242" s="630" t="s">
        <v>3223</v>
      </c>
      <c r="K1242" s="736" t="s">
        <v>8952</v>
      </c>
      <c r="L1242" s="630" t="s">
        <v>5468</v>
      </c>
      <c r="M1242" s="616"/>
      <c r="N1242" s="632"/>
      <c r="O1242" s="632"/>
      <c r="P1242" s="632"/>
      <c r="Q1242" s="632"/>
      <c r="R1242" s="632"/>
      <c r="S1242" s="632"/>
      <c r="T1242" s="632"/>
      <c r="U1242" s="632"/>
      <c r="V1242" s="632"/>
      <c r="W1242" s="632"/>
    </row>
    <row r="1243" spans="2:23" ht="50.25" hidden="1" customHeight="1" x14ac:dyDescent="0.25">
      <c r="B1243" s="602">
        <v>943</v>
      </c>
      <c r="C1243" s="722" t="s">
        <v>8361</v>
      </c>
      <c r="D1243" s="713" t="s">
        <v>8891</v>
      </c>
      <c r="E1243" s="629" t="s">
        <v>6811</v>
      </c>
      <c r="F1243" s="628" t="s">
        <v>5471</v>
      </c>
      <c r="G1243" s="631" t="s">
        <v>3400</v>
      </c>
      <c r="H1243" s="630">
        <v>1.1399999999999999</v>
      </c>
      <c r="I1243" s="618"/>
      <c r="J1243" s="630" t="s">
        <v>4676</v>
      </c>
      <c r="K1243" s="736" t="s">
        <v>8952</v>
      </c>
      <c r="L1243" s="630" t="s">
        <v>4673</v>
      </c>
      <c r="M1243" s="616"/>
      <c r="N1243" s="632"/>
      <c r="O1243" s="632"/>
      <c r="P1243" s="632"/>
      <c r="Q1243" s="632"/>
      <c r="R1243" s="632"/>
      <c r="S1243" s="632"/>
      <c r="T1243" s="632"/>
      <c r="U1243" s="632"/>
      <c r="V1243" s="632"/>
      <c r="W1243" s="632"/>
    </row>
    <row r="1244" spans="2:23" ht="50.25" hidden="1" customHeight="1" x14ac:dyDescent="0.25">
      <c r="B1244" s="602">
        <v>944</v>
      </c>
      <c r="C1244" s="719" t="s">
        <v>8373</v>
      </c>
      <c r="D1244" s="713" t="s">
        <v>8726</v>
      </c>
      <c r="E1244" s="629" t="s">
        <v>6941</v>
      </c>
      <c r="F1244" s="628" t="s">
        <v>5473</v>
      </c>
      <c r="G1244" s="631" t="s">
        <v>3400</v>
      </c>
      <c r="H1244" s="630">
        <v>6.66</v>
      </c>
      <c r="I1244" s="618"/>
      <c r="J1244" s="630" t="s">
        <v>2786</v>
      </c>
      <c r="K1244" s="736" t="s">
        <v>8952</v>
      </c>
      <c r="L1244" s="630" t="s">
        <v>5476</v>
      </c>
      <c r="M1244" s="616"/>
      <c r="N1244" s="632"/>
      <c r="O1244" s="632"/>
      <c r="P1244" s="632"/>
      <c r="Q1244" s="632"/>
      <c r="R1244" s="632"/>
      <c r="S1244" s="632"/>
      <c r="T1244" s="632"/>
      <c r="U1244" s="632"/>
      <c r="V1244" s="632"/>
      <c r="W1244" s="632"/>
    </row>
    <row r="1245" spans="2:23" ht="50.25" hidden="1" customHeight="1" x14ac:dyDescent="0.25">
      <c r="B1245" s="602">
        <v>945</v>
      </c>
      <c r="C1245" s="738" t="s">
        <v>8373</v>
      </c>
      <c r="D1245" s="713" t="s">
        <v>8376</v>
      </c>
      <c r="E1245" s="629" t="s">
        <v>6868</v>
      </c>
      <c r="F1245" s="628" t="s">
        <v>5479</v>
      </c>
      <c r="G1245" s="631" t="s">
        <v>3400</v>
      </c>
      <c r="H1245" s="630">
        <v>1.39333</v>
      </c>
      <c r="I1245" s="618"/>
      <c r="J1245" s="630" t="s">
        <v>5028</v>
      </c>
      <c r="K1245" s="736" t="s">
        <v>8952</v>
      </c>
      <c r="L1245" s="630" t="s">
        <v>5026</v>
      </c>
      <c r="M1245" s="616"/>
      <c r="N1245" s="632"/>
      <c r="O1245" s="632"/>
      <c r="P1245" s="632"/>
      <c r="Q1245" s="632"/>
      <c r="R1245" s="632"/>
      <c r="S1245" s="632"/>
      <c r="T1245" s="632"/>
      <c r="U1245" s="632"/>
      <c r="V1245" s="632"/>
      <c r="W1245" s="632"/>
    </row>
    <row r="1246" spans="2:23" ht="50.25" hidden="1" customHeight="1" x14ac:dyDescent="0.25">
      <c r="B1246" s="602">
        <v>946</v>
      </c>
      <c r="C1246" s="738" t="s">
        <v>8373</v>
      </c>
      <c r="D1246" s="713" t="s">
        <v>8755</v>
      </c>
      <c r="E1246" s="629" t="s">
        <v>6942</v>
      </c>
      <c r="F1246" s="628" t="s">
        <v>5481</v>
      </c>
      <c r="G1246" s="631" t="s">
        <v>3400</v>
      </c>
      <c r="H1246" s="630">
        <v>10.27</v>
      </c>
      <c r="I1246" s="618"/>
      <c r="J1246" s="630" t="s">
        <v>2776</v>
      </c>
      <c r="K1246" s="736" t="s">
        <v>8952</v>
      </c>
      <c r="L1246" s="630" t="s">
        <v>5484</v>
      </c>
      <c r="M1246" s="616"/>
      <c r="N1246" s="632"/>
      <c r="O1246" s="632"/>
      <c r="P1246" s="632"/>
      <c r="Q1246" s="632"/>
      <c r="R1246" s="632"/>
      <c r="S1246" s="632"/>
      <c r="T1246" s="632"/>
      <c r="U1246" s="632"/>
      <c r="V1246" s="632"/>
      <c r="W1246" s="632"/>
    </row>
    <row r="1247" spans="2:23" ht="50.25" hidden="1" customHeight="1" x14ac:dyDescent="0.25">
      <c r="B1247" s="602">
        <v>947</v>
      </c>
      <c r="C1247" s="738" t="s">
        <v>8373</v>
      </c>
      <c r="D1247" s="713" t="s">
        <v>8755</v>
      </c>
      <c r="E1247" s="629" t="s">
        <v>6943</v>
      </c>
      <c r="F1247" s="628" t="s">
        <v>5487</v>
      </c>
      <c r="G1247" s="631" t="s">
        <v>3400</v>
      </c>
      <c r="H1247" s="630">
        <v>10.125</v>
      </c>
      <c r="I1247" s="618"/>
      <c r="J1247" s="630" t="s">
        <v>2812</v>
      </c>
      <c r="K1247" s="736" t="s">
        <v>8952</v>
      </c>
      <c r="L1247" s="630" t="s">
        <v>5490</v>
      </c>
      <c r="M1247" s="616"/>
      <c r="N1247" s="632"/>
      <c r="O1247" s="632"/>
      <c r="P1247" s="632"/>
      <c r="Q1247" s="632"/>
      <c r="R1247" s="632"/>
      <c r="S1247" s="632"/>
      <c r="T1247" s="632"/>
      <c r="U1247" s="632"/>
      <c r="V1247" s="632"/>
      <c r="W1247" s="632"/>
    </row>
    <row r="1248" spans="2:23" ht="50.25" hidden="1" customHeight="1" x14ac:dyDescent="0.25">
      <c r="B1248" s="602">
        <v>948</v>
      </c>
      <c r="C1248" s="738" t="s">
        <v>8433</v>
      </c>
      <c r="D1248" s="713" t="s">
        <v>8457</v>
      </c>
      <c r="E1248" s="629" t="s">
        <v>6944</v>
      </c>
      <c r="F1248" s="628" t="s">
        <v>5493</v>
      </c>
      <c r="G1248" s="631" t="s">
        <v>3400</v>
      </c>
      <c r="H1248" s="630">
        <v>0.75</v>
      </c>
      <c r="I1248" s="618"/>
      <c r="J1248" s="630" t="s">
        <v>5499</v>
      </c>
      <c r="K1248" s="736" t="s">
        <v>8952</v>
      </c>
      <c r="L1248" s="630" t="s">
        <v>5496</v>
      </c>
      <c r="M1248" s="616"/>
      <c r="N1248" s="632"/>
      <c r="O1248" s="632"/>
      <c r="P1248" s="632"/>
      <c r="Q1248" s="632"/>
      <c r="R1248" s="632"/>
      <c r="S1248" s="632"/>
      <c r="T1248" s="632"/>
      <c r="U1248" s="632"/>
      <c r="V1248" s="632"/>
      <c r="W1248" s="632"/>
    </row>
    <row r="1249" spans="2:23" ht="50.25" hidden="1" customHeight="1" x14ac:dyDescent="0.25">
      <c r="B1249" s="602">
        <v>949</v>
      </c>
      <c r="C1249" s="738" t="s">
        <v>8305</v>
      </c>
      <c r="D1249" s="713" t="s">
        <v>5502</v>
      </c>
      <c r="E1249" s="629" t="s">
        <v>6945</v>
      </c>
      <c r="F1249" s="628" t="s">
        <v>5500</v>
      </c>
      <c r="G1249" s="631" t="s">
        <v>3400</v>
      </c>
      <c r="H1249" s="630">
        <v>0.88666999999999996</v>
      </c>
      <c r="I1249" s="618"/>
      <c r="J1249" s="630" t="s">
        <v>5506</v>
      </c>
      <c r="K1249" s="736" t="s">
        <v>8952</v>
      </c>
      <c r="L1249" s="630" t="s">
        <v>5503</v>
      </c>
      <c r="M1249" s="616"/>
      <c r="N1249" s="632"/>
      <c r="O1249" s="632"/>
      <c r="P1249" s="632"/>
      <c r="Q1249" s="632"/>
      <c r="R1249" s="632"/>
      <c r="S1249" s="632"/>
      <c r="T1249" s="632"/>
      <c r="U1249" s="632"/>
      <c r="V1249" s="632"/>
      <c r="W1249" s="632"/>
    </row>
    <row r="1250" spans="2:23" ht="50.25" hidden="1" customHeight="1" x14ac:dyDescent="0.25">
      <c r="B1250" s="602">
        <v>950</v>
      </c>
      <c r="C1250" s="738" t="s">
        <v>8347</v>
      </c>
      <c r="D1250" s="619" t="s">
        <v>8683</v>
      </c>
      <c r="E1250" s="629" t="s">
        <v>6946</v>
      </c>
      <c r="F1250" s="628" t="s">
        <v>5507</v>
      </c>
      <c r="G1250" s="631" t="s">
        <v>3400</v>
      </c>
      <c r="H1250" s="630">
        <v>16</v>
      </c>
      <c r="I1250" s="618"/>
      <c r="J1250" s="630" t="s">
        <v>2786</v>
      </c>
      <c r="K1250" s="736" t="s">
        <v>8952</v>
      </c>
      <c r="L1250" s="630" t="s">
        <v>5510</v>
      </c>
      <c r="M1250" s="616"/>
      <c r="N1250" s="632"/>
      <c r="O1250" s="632"/>
      <c r="P1250" s="632"/>
      <c r="Q1250" s="632"/>
      <c r="R1250" s="632"/>
      <c r="S1250" s="632"/>
      <c r="T1250" s="632"/>
      <c r="U1250" s="632"/>
      <c r="V1250" s="632"/>
      <c r="W1250" s="632"/>
    </row>
    <row r="1251" spans="2:23" ht="50.25" hidden="1" customHeight="1" x14ac:dyDescent="0.25">
      <c r="B1251" s="602">
        <v>951</v>
      </c>
      <c r="C1251" s="738" t="s">
        <v>8347</v>
      </c>
      <c r="D1251" s="713" t="s">
        <v>8757</v>
      </c>
      <c r="E1251" s="629" t="s">
        <v>6947</v>
      </c>
      <c r="F1251" s="628" t="s">
        <v>5513</v>
      </c>
      <c r="G1251" s="631" t="s">
        <v>3400</v>
      </c>
      <c r="H1251" s="630">
        <v>25.6</v>
      </c>
      <c r="I1251" s="618"/>
      <c r="J1251" s="630" t="s">
        <v>3104</v>
      </c>
      <c r="K1251" s="736" t="s">
        <v>8952</v>
      </c>
      <c r="L1251" s="630" t="s">
        <v>5516</v>
      </c>
      <c r="M1251" s="616"/>
      <c r="N1251" s="632"/>
      <c r="O1251" s="632"/>
      <c r="P1251" s="632"/>
      <c r="Q1251" s="632"/>
      <c r="R1251" s="632"/>
      <c r="S1251" s="632"/>
      <c r="T1251" s="632"/>
      <c r="U1251" s="632"/>
      <c r="V1251" s="632"/>
      <c r="W1251" s="632"/>
    </row>
    <row r="1252" spans="2:23" ht="50.25" hidden="1" customHeight="1" x14ac:dyDescent="0.25">
      <c r="B1252" s="602">
        <v>952</v>
      </c>
      <c r="C1252" s="719" t="s">
        <v>8373</v>
      </c>
      <c r="D1252" s="713" t="s">
        <v>5521</v>
      </c>
      <c r="E1252" s="629" t="s">
        <v>6948</v>
      </c>
      <c r="F1252" s="628" t="s">
        <v>5519</v>
      </c>
      <c r="G1252" s="631" t="s">
        <v>3400</v>
      </c>
      <c r="H1252" s="630">
        <v>0.75</v>
      </c>
      <c r="I1252" s="618"/>
      <c r="J1252" s="630" t="s">
        <v>2862</v>
      </c>
      <c r="K1252" s="736" t="s">
        <v>8952</v>
      </c>
      <c r="L1252" s="630" t="s">
        <v>5522</v>
      </c>
      <c r="M1252" s="616"/>
      <c r="N1252" s="632"/>
      <c r="O1252" s="632"/>
      <c r="P1252" s="632"/>
      <c r="Q1252" s="632"/>
      <c r="R1252" s="632"/>
      <c r="S1252" s="632"/>
      <c r="T1252" s="632"/>
      <c r="U1252" s="632"/>
      <c r="V1252" s="632"/>
      <c r="W1252" s="632"/>
    </row>
    <row r="1253" spans="2:23" ht="50.25" hidden="1" customHeight="1" x14ac:dyDescent="0.25">
      <c r="B1253" s="602">
        <v>953</v>
      </c>
      <c r="C1253" s="738" t="s">
        <v>2759</v>
      </c>
      <c r="D1253" s="713" t="s">
        <v>8818</v>
      </c>
      <c r="E1253" s="629" t="s">
        <v>6647</v>
      </c>
      <c r="F1253" s="628" t="s">
        <v>5525</v>
      </c>
      <c r="G1253" s="631" t="s">
        <v>3400</v>
      </c>
      <c r="H1253" s="630">
        <v>8</v>
      </c>
      <c r="I1253" s="618"/>
      <c r="J1253" s="630" t="s">
        <v>2786</v>
      </c>
      <c r="K1253" s="736" t="s">
        <v>8952</v>
      </c>
      <c r="L1253" s="630" t="s">
        <v>3681</v>
      </c>
      <c r="M1253" s="616"/>
      <c r="N1253" s="632"/>
      <c r="O1253" s="632"/>
      <c r="P1253" s="632"/>
      <c r="Q1253" s="632"/>
      <c r="R1253" s="632"/>
      <c r="S1253" s="632"/>
      <c r="T1253" s="632"/>
      <c r="U1253" s="632"/>
      <c r="V1253" s="632"/>
      <c r="W1253" s="632"/>
    </row>
    <row r="1254" spans="2:23" ht="50.25" hidden="1" customHeight="1" x14ac:dyDescent="0.25">
      <c r="B1254" s="602">
        <v>954</v>
      </c>
      <c r="C1254" s="738" t="s">
        <v>2759</v>
      </c>
      <c r="D1254" s="713" t="s">
        <v>8822</v>
      </c>
      <c r="E1254" s="629" t="s">
        <v>6768</v>
      </c>
      <c r="F1254" s="628" t="s">
        <v>5527</v>
      </c>
      <c r="G1254" s="631" t="s">
        <v>3400</v>
      </c>
      <c r="H1254" s="630">
        <v>3.17</v>
      </c>
      <c r="I1254" s="618"/>
      <c r="J1254" s="630" t="s">
        <v>2786</v>
      </c>
      <c r="K1254" s="736" t="s">
        <v>8952</v>
      </c>
      <c r="L1254" s="630" t="s">
        <v>4414</v>
      </c>
      <c r="M1254" s="616"/>
      <c r="N1254" s="632"/>
      <c r="O1254" s="632"/>
      <c r="P1254" s="632"/>
      <c r="Q1254" s="632"/>
      <c r="R1254" s="632"/>
      <c r="S1254" s="632"/>
      <c r="T1254" s="632"/>
      <c r="U1254" s="632"/>
      <c r="V1254" s="632"/>
      <c r="W1254" s="632"/>
    </row>
    <row r="1255" spans="2:23" ht="50.25" hidden="1" customHeight="1" x14ac:dyDescent="0.25">
      <c r="B1255" s="602">
        <v>955</v>
      </c>
      <c r="C1255" s="738" t="s">
        <v>2759</v>
      </c>
      <c r="D1255" s="713" t="s">
        <v>8875</v>
      </c>
      <c r="E1255" s="629" t="s">
        <v>6690</v>
      </c>
      <c r="F1255" s="628" t="s">
        <v>5529</v>
      </c>
      <c r="G1255" s="631" t="s">
        <v>3400</v>
      </c>
      <c r="H1255" s="630">
        <v>5.25983</v>
      </c>
      <c r="I1255" s="618"/>
      <c r="J1255" s="630" t="s">
        <v>2786</v>
      </c>
      <c r="K1255" s="736" t="s">
        <v>8952</v>
      </c>
      <c r="L1255" s="630" t="s">
        <v>3939</v>
      </c>
      <c r="M1255" s="616"/>
      <c r="N1255" s="632"/>
      <c r="O1255" s="632"/>
      <c r="P1255" s="632"/>
      <c r="Q1255" s="632"/>
      <c r="R1255" s="632"/>
      <c r="S1255" s="632"/>
      <c r="T1255" s="632"/>
      <c r="U1255" s="632"/>
      <c r="V1255" s="632"/>
      <c r="W1255" s="632"/>
    </row>
    <row r="1256" spans="2:23" ht="50.25" hidden="1" customHeight="1" x14ac:dyDescent="0.25">
      <c r="B1256" s="602">
        <v>956</v>
      </c>
      <c r="C1256" s="738" t="s">
        <v>8472</v>
      </c>
      <c r="D1256" s="738" t="s">
        <v>8504</v>
      </c>
      <c r="E1256" s="629" t="s">
        <v>6705</v>
      </c>
      <c r="F1256" s="628" t="s">
        <v>5529</v>
      </c>
      <c r="G1256" s="631" t="s">
        <v>3400</v>
      </c>
      <c r="H1256" s="630">
        <v>11.04</v>
      </c>
      <c r="I1256" s="618"/>
      <c r="J1256" s="630" t="s">
        <v>4033</v>
      </c>
      <c r="K1256" s="736" t="s">
        <v>8952</v>
      </c>
      <c r="L1256" s="630" t="s">
        <v>4030</v>
      </c>
      <c r="M1256" s="616"/>
      <c r="N1256" s="632"/>
      <c r="O1256" s="632"/>
      <c r="P1256" s="632"/>
      <c r="Q1256" s="632"/>
      <c r="R1256" s="632"/>
      <c r="S1256" s="632"/>
      <c r="T1256" s="632"/>
      <c r="U1256" s="632"/>
      <c r="V1256" s="632"/>
      <c r="W1256" s="632"/>
    </row>
    <row r="1257" spans="2:23" ht="50.25" hidden="1" customHeight="1" x14ac:dyDescent="0.25">
      <c r="B1257" s="602">
        <v>957</v>
      </c>
      <c r="C1257" s="721" t="s">
        <v>2809</v>
      </c>
      <c r="D1257" s="713" t="s">
        <v>410</v>
      </c>
      <c r="E1257" s="629" t="s">
        <v>6949</v>
      </c>
      <c r="F1257" s="628" t="s">
        <v>5532</v>
      </c>
      <c r="G1257" s="631" t="s">
        <v>3400</v>
      </c>
      <c r="H1257" s="630">
        <v>11.25</v>
      </c>
      <c r="I1257" s="618"/>
      <c r="J1257" s="630" t="s">
        <v>2812</v>
      </c>
      <c r="K1257" s="736" t="s">
        <v>8952</v>
      </c>
      <c r="L1257" s="630" t="s">
        <v>5535</v>
      </c>
      <c r="M1257" s="616"/>
      <c r="N1257" s="632"/>
      <c r="O1257" s="632"/>
      <c r="P1257" s="632"/>
      <c r="Q1257" s="632"/>
      <c r="R1257" s="632"/>
      <c r="S1257" s="632"/>
      <c r="T1257" s="632"/>
      <c r="U1257" s="632"/>
      <c r="V1257" s="632"/>
      <c r="W1257" s="632"/>
    </row>
    <row r="1258" spans="2:23" ht="50.25" hidden="1" customHeight="1" x14ac:dyDescent="0.25">
      <c r="B1258" s="602">
        <v>958</v>
      </c>
      <c r="C1258" s="738" t="s">
        <v>8472</v>
      </c>
      <c r="D1258" s="738" t="s">
        <v>8504</v>
      </c>
      <c r="E1258" s="629" t="s">
        <v>6950</v>
      </c>
      <c r="F1258" s="628" t="s">
        <v>5538</v>
      </c>
      <c r="G1258" s="631" t="s">
        <v>3400</v>
      </c>
      <c r="H1258" s="630">
        <v>3.75</v>
      </c>
      <c r="I1258" s="618"/>
      <c r="J1258" s="630" t="s">
        <v>3104</v>
      </c>
      <c r="K1258" s="736" t="s">
        <v>8952</v>
      </c>
      <c r="L1258" s="630" t="s">
        <v>5541</v>
      </c>
      <c r="M1258" s="616"/>
      <c r="N1258" s="632"/>
      <c r="O1258" s="632"/>
      <c r="P1258" s="632"/>
      <c r="Q1258" s="632"/>
      <c r="R1258" s="632"/>
      <c r="S1258" s="632"/>
      <c r="T1258" s="632"/>
      <c r="U1258" s="632"/>
      <c r="V1258" s="632"/>
      <c r="W1258" s="632"/>
    </row>
    <row r="1259" spans="2:23" ht="50.25" hidden="1" customHeight="1" x14ac:dyDescent="0.25">
      <c r="B1259" s="602">
        <v>959</v>
      </c>
      <c r="C1259" s="738" t="s">
        <v>2759</v>
      </c>
      <c r="D1259" s="713" t="s">
        <v>8822</v>
      </c>
      <c r="E1259" s="629" t="s">
        <v>6951</v>
      </c>
      <c r="F1259" s="628" t="s">
        <v>5544</v>
      </c>
      <c r="G1259" s="631" t="s">
        <v>3400</v>
      </c>
      <c r="H1259" s="630">
        <v>17.600000000000001</v>
      </c>
      <c r="I1259" s="618"/>
      <c r="J1259" s="630" t="s">
        <v>2820</v>
      </c>
      <c r="K1259" s="736" t="s">
        <v>8952</v>
      </c>
      <c r="L1259" s="630" t="s">
        <v>5547</v>
      </c>
      <c r="M1259" s="616"/>
      <c r="N1259" s="632"/>
      <c r="O1259" s="632"/>
      <c r="P1259" s="632"/>
      <c r="Q1259" s="632"/>
      <c r="R1259" s="632"/>
      <c r="S1259" s="632"/>
      <c r="T1259" s="632"/>
      <c r="U1259" s="632"/>
      <c r="V1259" s="632"/>
      <c r="W1259" s="632"/>
    </row>
    <row r="1260" spans="2:23" ht="50.25" hidden="1" customHeight="1" x14ac:dyDescent="0.25">
      <c r="B1260" s="602">
        <v>960</v>
      </c>
      <c r="C1260" s="738" t="s">
        <v>2759</v>
      </c>
      <c r="D1260" s="713" t="s">
        <v>8899</v>
      </c>
      <c r="E1260" s="629" t="s">
        <v>6952</v>
      </c>
      <c r="F1260" s="628" t="s">
        <v>5550</v>
      </c>
      <c r="G1260" s="631" t="s">
        <v>3400</v>
      </c>
      <c r="H1260" s="630">
        <v>17.600000000000001</v>
      </c>
      <c r="I1260" s="618"/>
      <c r="J1260" s="630" t="s">
        <v>2855</v>
      </c>
      <c r="K1260" s="736" t="s">
        <v>8952</v>
      </c>
      <c r="L1260" s="630" t="s">
        <v>5553</v>
      </c>
      <c r="M1260" s="616"/>
      <c r="N1260" s="632"/>
      <c r="O1260" s="632"/>
      <c r="P1260" s="632"/>
      <c r="Q1260" s="632"/>
      <c r="R1260" s="632"/>
      <c r="S1260" s="632"/>
      <c r="T1260" s="632"/>
      <c r="U1260" s="632"/>
      <c r="V1260" s="632"/>
      <c r="W1260" s="632"/>
    </row>
    <row r="1261" spans="2:23" ht="50.25" hidden="1" customHeight="1" x14ac:dyDescent="0.25">
      <c r="B1261" s="602">
        <v>961</v>
      </c>
      <c r="C1261" s="738" t="s">
        <v>2809</v>
      </c>
      <c r="D1261" s="713" t="s">
        <v>7996</v>
      </c>
      <c r="E1261" s="629" t="s">
        <v>6953</v>
      </c>
      <c r="F1261" s="628" t="s">
        <v>5556</v>
      </c>
      <c r="G1261" s="631" t="s">
        <v>3400</v>
      </c>
      <c r="H1261" s="630">
        <v>0.95</v>
      </c>
      <c r="I1261" s="618"/>
      <c r="J1261" s="630" t="s">
        <v>5562</v>
      </c>
      <c r="K1261" s="736" t="s">
        <v>8952</v>
      </c>
      <c r="L1261" s="630" t="s">
        <v>5559</v>
      </c>
      <c r="M1261" s="616"/>
      <c r="N1261" s="632"/>
      <c r="O1261" s="632"/>
      <c r="P1261" s="632"/>
      <c r="Q1261" s="632"/>
      <c r="R1261" s="632"/>
      <c r="S1261" s="632"/>
      <c r="T1261" s="632"/>
      <c r="U1261" s="632"/>
      <c r="V1261" s="632"/>
      <c r="W1261" s="632"/>
    </row>
    <row r="1262" spans="2:23" ht="50.25" hidden="1" customHeight="1" x14ac:dyDescent="0.25">
      <c r="B1262" s="602">
        <v>962</v>
      </c>
      <c r="C1262" s="738" t="s">
        <v>8433</v>
      </c>
      <c r="D1262" s="713" t="s">
        <v>8457</v>
      </c>
      <c r="E1262" s="629" t="s">
        <v>6954</v>
      </c>
      <c r="F1262" s="628" t="s">
        <v>5563</v>
      </c>
      <c r="G1262" s="631" t="s">
        <v>3400</v>
      </c>
      <c r="H1262" s="630">
        <v>12.8</v>
      </c>
      <c r="I1262" s="618"/>
      <c r="J1262" s="630" t="s">
        <v>2762</v>
      </c>
      <c r="K1262" s="736" t="s">
        <v>8952</v>
      </c>
      <c r="L1262" s="630" t="s">
        <v>5566</v>
      </c>
      <c r="M1262" s="616"/>
      <c r="N1262" s="632"/>
      <c r="O1262" s="632"/>
      <c r="P1262" s="632"/>
      <c r="Q1262" s="632"/>
      <c r="R1262" s="632"/>
      <c r="S1262" s="632"/>
      <c r="T1262" s="632"/>
      <c r="U1262" s="632"/>
      <c r="V1262" s="632"/>
      <c r="W1262" s="632"/>
    </row>
    <row r="1263" spans="2:23" ht="50.25" hidden="1" customHeight="1" x14ac:dyDescent="0.25">
      <c r="B1263" s="602">
        <v>963</v>
      </c>
      <c r="C1263" s="738" t="s">
        <v>8347</v>
      </c>
      <c r="D1263" s="713" t="s">
        <v>8757</v>
      </c>
      <c r="E1263" s="629" t="s">
        <v>6955</v>
      </c>
      <c r="F1263" s="628" t="s">
        <v>5569</v>
      </c>
      <c r="G1263" s="631" t="s">
        <v>3400</v>
      </c>
      <c r="H1263" s="630">
        <v>3</v>
      </c>
      <c r="I1263" s="618"/>
      <c r="J1263" s="630" t="s">
        <v>2820</v>
      </c>
      <c r="K1263" s="736" t="s">
        <v>8952</v>
      </c>
      <c r="L1263" s="630" t="s">
        <v>5572</v>
      </c>
      <c r="M1263" s="616"/>
      <c r="N1263" s="632"/>
      <c r="O1263" s="632"/>
      <c r="P1263" s="632"/>
      <c r="Q1263" s="632"/>
      <c r="R1263" s="632"/>
      <c r="S1263" s="632"/>
      <c r="T1263" s="632"/>
      <c r="U1263" s="632"/>
      <c r="V1263" s="632"/>
      <c r="W1263" s="632"/>
    </row>
    <row r="1264" spans="2:23" ht="50.25" hidden="1" customHeight="1" x14ac:dyDescent="0.25">
      <c r="B1264" s="602">
        <v>964</v>
      </c>
      <c r="C1264" s="738" t="s">
        <v>2759</v>
      </c>
      <c r="D1264" s="713" t="s">
        <v>8826</v>
      </c>
      <c r="E1264" s="629" t="s">
        <v>6956</v>
      </c>
      <c r="F1264" s="628" t="s">
        <v>5575</v>
      </c>
      <c r="G1264" s="631" t="s">
        <v>3400</v>
      </c>
      <c r="H1264" s="630">
        <v>22</v>
      </c>
      <c r="I1264" s="618"/>
      <c r="J1264" s="630" t="s">
        <v>5581</v>
      </c>
      <c r="K1264" s="736" t="s">
        <v>8952</v>
      </c>
      <c r="L1264" s="630" t="s">
        <v>5578</v>
      </c>
      <c r="M1264" s="616"/>
      <c r="N1264" s="632"/>
      <c r="O1264" s="632"/>
      <c r="P1264" s="632"/>
      <c r="Q1264" s="632"/>
      <c r="R1264" s="632"/>
      <c r="S1264" s="632"/>
      <c r="T1264" s="632"/>
      <c r="U1264" s="632"/>
      <c r="V1264" s="632"/>
      <c r="W1264" s="632"/>
    </row>
    <row r="1265" spans="2:23" ht="50.25" hidden="1" customHeight="1" x14ac:dyDescent="0.25">
      <c r="B1265" s="602">
        <v>965</v>
      </c>
      <c r="C1265" s="738" t="s">
        <v>8433</v>
      </c>
      <c r="D1265" s="713" t="s">
        <v>8456</v>
      </c>
      <c r="E1265" s="629" t="s">
        <v>6957</v>
      </c>
      <c r="F1265" s="628" t="s">
        <v>5582</v>
      </c>
      <c r="G1265" s="631" t="s">
        <v>3400</v>
      </c>
      <c r="H1265" s="630">
        <v>2.91</v>
      </c>
      <c r="I1265" s="618"/>
      <c r="J1265" s="630" t="s">
        <v>2913</v>
      </c>
      <c r="K1265" s="736" t="s">
        <v>8952</v>
      </c>
      <c r="L1265" s="630" t="s">
        <v>5585</v>
      </c>
      <c r="M1265" s="616"/>
      <c r="N1265" s="632"/>
      <c r="O1265" s="632"/>
      <c r="P1265" s="632"/>
      <c r="Q1265" s="632"/>
      <c r="R1265" s="632"/>
      <c r="S1265" s="632"/>
      <c r="T1265" s="632"/>
      <c r="U1265" s="632"/>
      <c r="V1265" s="632"/>
      <c r="W1265" s="632"/>
    </row>
    <row r="1266" spans="2:23" ht="50.25" hidden="1" customHeight="1" x14ac:dyDescent="0.25">
      <c r="B1266" s="602">
        <v>966</v>
      </c>
      <c r="C1266" s="738" t="s">
        <v>8472</v>
      </c>
      <c r="D1266" s="713" t="s">
        <v>8801</v>
      </c>
      <c r="E1266" s="629" t="s">
        <v>6958</v>
      </c>
      <c r="F1266" s="628" t="s">
        <v>5588</v>
      </c>
      <c r="G1266" s="631" t="s">
        <v>3400</v>
      </c>
      <c r="H1266" s="630">
        <v>10.130000000000001</v>
      </c>
      <c r="I1266" s="618"/>
      <c r="J1266" s="630" t="s">
        <v>2820</v>
      </c>
      <c r="K1266" s="736" t="s">
        <v>8952</v>
      </c>
      <c r="L1266" s="630" t="s">
        <v>5591</v>
      </c>
      <c r="M1266" s="616"/>
      <c r="N1266" s="632"/>
      <c r="O1266" s="632"/>
      <c r="P1266" s="632"/>
      <c r="Q1266" s="632"/>
      <c r="R1266" s="632"/>
      <c r="S1266" s="632"/>
      <c r="T1266" s="632"/>
      <c r="U1266" s="632"/>
      <c r="V1266" s="632"/>
      <c r="W1266" s="632"/>
    </row>
    <row r="1267" spans="2:23" ht="50.25" hidden="1" customHeight="1" x14ac:dyDescent="0.25">
      <c r="B1267" s="602">
        <v>967</v>
      </c>
      <c r="C1267" s="738" t="s">
        <v>8347</v>
      </c>
      <c r="D1267" s="619" t="s">
        <v>8683</v>
      </c>
      <c r="E1267" s="629" t="s">
        <v>6959</v>
      </c>
      <c r="F1267" s="628" t="s">
        <v>5594</v>
      </c>
      <c r="G1267" s="631" t="s">
        <v>3400</v>
      </c>
      <c r="H1267" s="630">
        <v>15.94</v>
      </c>
      <c r="I1267" s="618"/>
      <c r="J1267" s="630" t="s">
        <v>2812</v>
      </c>
      <c r="K1267" s="736" t="s">
        <v>8952</v>
      </c>
      <c r="L1267" s="630" t="s">
        <v>5597</v>
      </c>
      <c r="M1267" s="616"/>
      <c r="N1267" s="632"/>
      <c r="O1267" s="632"/>
      <c r="P1267" s="632"/>
      <c r="Q1267" s="632"/>
      <c r="R1267" s="632"/>
      <c r="S1267" s="632"/>
      <c r="T1267" s="632"/>
      <c r="U1267" s="632"/>
      <c r="V1267" s="632"/>
      <c r="W1267" s="632"/>
    </row>
    <row r="1268" spans="2:23" ht="50.25" hidden="1" customHeight="1" x14ac:dyDescent="0.25">
      <c r="B1268" s="602">
        <v>968</v>
      </c>
      <c r="C1268" s="715" t="s">
        <v>2809</v>
      </c>
      <c r="D1268" s="713" t="s">
        <v>8573</v>
      </c>
      <c r="E1268" s="629" t="s">
        <v>6960</v>
      </c>
      <c r="F1268" s="628" t="s">
        <v>5600</v>
      </c>
      <c r="G1268" s="631" t="s">
        <v>3400</v>
      </c>
      <c r="H1268" s="630">
        <v>6.75</v>
      </c>
      <c r="I1268" s="618"/>
      <c r="J1268" s="630" t="s">
        <v>2902</v>
      </c>
      <c r="K1268" s="736" t="s">
        <v>8952</v>
      </c>
      <c r="L1268" s="630" t="s">
        <v>5603</v>
      </c>
      <c r="M1268" s="616"/>
      <c r="N1268" s="632"/>
      <c r="O1268" s="632"/>
      <c r="P1268" s="632"/>
      <c r="Q1268" s="632"/>
      <c r="R1268" s="632"/>
      <c r="S1268" s="632"/>
      <c r="T1268" s="632"/>
      <c r="U1268" s="632"/>
      <c r="V1268" s="632"/>
      <c r="W1268" s="632"/>
    </row>
    <row r="1269" spans="2:23" ht="50.25" hidden="1" customHeight="1" x14ac:dyDescent="0.25">
      <c r="B1269" s="602">
        <v>969</v>
      </c>
      <c r="C1269" s="738" t="s">
        <v>2809</v>
      </c>
      <c r="D1269" s="713" t="s">
        <v>8580</v>
      </c>
      <c r="E1269" s="629" t="s">
        <v>6961</v>
      </c>
      <c r="F1269" s="628" t="s">
        <v>5606</v>
      </c>
      <c r="G1269" s="631" t="s">
        <v>3400</v>
      </c>
      <c r="H1269" s="630">
        <v>2.25</v>
      </c>
      <c r="I1269" s="618"/>
      <c r="J1269" s="630" t="s">
        <v>2771</v>
      </c>
      <c r="K1269" s="736" t="s">
        <v>8952</v>
      </c>
      <c r="L1269" s="630" t="s">
        <v>5609</v>
      </c>
      <c r="M1269" s="616"/>
      <c r="N1269" s="632"/>
      <c r="O1269" s="632"/>
      <c r="P1269" s="632"/>
      <c r="Q1269" s="632"/>
      <c r="R1269" s="632"/>
      <c r="S1269" s="632"/>
      <c r="T1269" s="632"/>
      <c r="U1269" s="632"/>
      <c r="V1269" s="632"/>
      <c r="W1269" s="632"/>
    </row>
    <row r="1270" spans="2:23" ht="50.25" hidden="1" customHeight="1" x14ac:dyDescent="0.25">
      <c r="B1270" s="602">
        <v>970</v>
      </c>
      <c r="C1270" s="738" t="s">
        <v>8472</v>
      </c>
      <c r="D1270" s="713" t="s">
        <v>8502</v>
      </c>
      <c r="E1270" s="629" t="s">
        <v>6962</v>
      </c>
      <c r="F1270" s="628" t="s">
        <v>5612</v>
      </c>
      <c r="G1270" s="631" t="s">
        <v>3400</v>
      </c>
      <c r="H1270" s="630">
        <v>6.66</v>
      </c>
      <c r="I1270" s="618"/>
      <c r="J1270" s="630" t="s">
        <v>2786</v>
      </c>
      <c r="K1270" s="736" t="s">
        <v>8952</v>
      </c>
      <c r="L1270" s="630" t="s">
        <v>5615</v>
      </c>
      <c r="M1270" s="616"/>
      <c r="N1270" s="632"/>
      <c r="O1270" s="632"/>
      <c r="P1270" s="632"/>
      <c r="Q1270" s="632"/>
      <c r="R1270" s="632"/>
      <c r="S1270" s="632"/>
      <c r="T1270" s="632"/>
      <c r="U1270" s="632"/>
      <c r="V1270" s="632"/>
      <c r="W1270" s="632"/>
    </row>
    <row r="1271" spans="2:23" ht="50.25" hidden="1" customHeight="1" x14ac:dyDescent="0.25">
      <c r="B1271" s="602">
        <v>971</v>
      </c>
      <c r="C1271" s="738" t="s">
        <v>8472</v>
      </c>
      <c r="D1271" s="713" t="s">
        <v>8503</v>
      </c>
      <c r="E1271" s="629" t="s">
        <v>6963</v>
      </c>
      <c r="F1271" s="628" t="s">
        <v>5618</v>
      </c>
      <c r="G1271" s="631" t="s">
        <v>3400</v>
      </c>
      <c r="H1271" s="630">
        <v>16</v>
      </c>
      <c r="I1271" s="618"/>
      <c r="J1271" s="630" t="s">
        <v>2786</v>
      </c>
      <c r="K1271" s="736" t="s">
        <v>8952</v>
      </c>
      <c r="L1271" s="630" t="s">
        <v>5621</v>
      </c>
      <c r="M1271" s="616"/>
      <c r="N1271" s="632"/>
      <c r="O1271" s="632"/>
      <c r="P1271" s="632"/>
      <c r="Q1271" s="632"/>
      <c r="R1271" s="632"/>
      <c r="S1271" s="632"/>
      <c r="T1271" s="632"/>
      <c r="U1271" s="632"/>
      <c r="V1271" s="632"/>
      <c r="W1271" s="632"/>
    </row>
    <row r="1272" spans="2:23" ht="50.25" hidden="1" customHeight="1" x14ac:dyDescent="0.25">
      <c r="B1272" s="602">
        <v>972</v>
      </c>
      <c r="C1272" s="738" t="s">
        <v>8472</v>
      </c>
      <c r="D1272" s="713" t="s">
        <v>8504</v>
      </c>
      <c r="E1272" s="629" t="s">
        <v>6964</v>
      </c>
      <c r="F1272" s="628" t="s">
        <v>5618</v>
      </c>
      <c r="G1272" s="631" t="s">
        <v>3400</v>
      </c>
      <c r="H1272" s="630">
        <v>9</v>
      </c>
      <c r="I1272" s="618"/>
      <c r="J1272" s="630" t="s">
        <v>2902</v>
      </c>
      <c r="K1272" s="736" t="s">
        <v>8952</v>
      </c>
      <c r="L1272" s="630" t="s">
        <v>5626</v>
      </c>
      <c r="M1272" s="616"/>
      <c r="N1272" s="632"/>
      <c r="O1272" s="632"/>
      <c r="P1272" s="632"/>
      <c r="Q1272" s="632"/>
      <c r="R1272" s="632"/>
      <c r="S1272" s="632"/>
      <c r="T1272" s="632"/>
      <c r="U1272" s="632"/>
      <c r="V1272" s="632"/>
      <c r="W1272" s="632"/>
    </row>
    <row r="1273" spans="2:23" ht="50.25" hidden="1" customHeight="1" x14ac:dyDescent="0.25">
      <c r="B1273" s="602">
        <v>973</v>
      </c>
      <c r="C1273" s="719" t="s">
        <v>8373</v>
      </c>
      <c r="D1273" s="713" t="s">
        <v>5631</v>
      </c>
      <c r="E1273" s="629" t="s">
        <v>6965</v>
      </c>
      <c r="F1273" s="628" t="s">
        <v>5629</v>
      </c>
      <c r="G1273" s="631" t="s">
        <v>3400</v>
      </c>
      <c r="H1273" s="634"/>
      <c r="I1273" s="618"/>
      <c r="J1273" s="630" t="s">
        <v>3727</v>
      </c>
      <c r="K1273" s="736" t="s">
        <v>8952</v>
      </c>
      <c r="L1273" s="630" t="s">
        <v>5632</v>
      </c>
      <c r="M1273" s="616"/>
      <c r="N1273" s="632"/>
      <c r="O1273" s="632"/>
      <c r="P1273" s="632"/>
      <c r="Q1273" s="632"/>
      <c r="R1273" s="632"/>
      <c r="S1273" s="632"/>
      <c r="T1273" s="632"/>
      <c r="U1273" s="632"/>
      <c r="V1273" s="632"/>
      <c r="W1273" s="632"/>
    </row>
    <row r="1274" spans="2:23" ht="50.25" hidden="1" customHeight="1" x14ac:dyDescent="0.25">
      <c r="B1274" s="602">
        <v>974</v>
      </c>
      <c r="C1274" s="738" t="s">
        <v>2809</v>
      </c>
      <c r="D1274" s="713" t="s">
        <v>6541</v>
      </c>
      <c r="E1274" s="629" t="s">
        <v>6966</v>
      </c>
      <c r="F1274" s="628" t="s">
        <v>5635</v>
      </c>
      <c r="G1274" s="631" t="s">
        <v>3400</v>
      </c>
      <c r="H1274" s="630">
        <v>80</v>
      </c>
      <c r="I1274" s="618"/>
      <c r="J1274" s="630" t="s">
        <v>2786</v>
      </c>
      <c r="K1274" s="736" t="s">
        <v>8952</v>
      </c>
      <c r="L1274" s="630" t="s">
        <v>5638</v>
      </c>
      <c r="M1274" s="616"/>
      <c r="N1274" s="632"/>
      <c r="O1274" s="632"/>
      <c r="P1274" s="632"/>
      <c r="Q1274" s="632"/>
      <c r="R1274" s="632"/>
      <c r="S1274" s="632"/>
      <c r="T1274" s="632"/>
      <c r="U1274" s="632"/>
      <c r="V1274" s="632"/>
      <c r="W1274" s="632"/>
    </row>
    <row r="1275" spans="2:23" ht="50.25" hidden="1" customHeight="1" x14ac:dyDescent="0.25">
      <c r="B1275" s="602">
        <v>975</v>
      </c>
      <c r="C1275" s="738" t="s">
        <v>2809</v>
      </c>
      <c r="D1275" s="713" t="s">
        <v>6541</v>
      </c>
      <c r="E1275" s="629" t="s">
        <v>6967</v>
      </c>
      <c r="F1275" s="628" t="s">
        <v>5635</v>
      </c>
      <c r="G1275" s="631" t="s">
        <v>3400</v>
      </c>
      <c r="H1275" s="634"/>
      <c r="I1275" s="618"/>
      <c r="J1275" s="630" t="s">
        <v>2786</v>
      </c>
      <c r="K1275" s="736" t="s">
        <v>8952</v>
      </c>
      <c r="L1275" s="630" t="s">
        <v>5642</v>
      </c>
      <c r="M1275" s="616"/>
      <c r="N1275" s="632"/>
      <c r="O1275" s="632"/>
      <c r="P1275" s="632"/>
      <c r="Q1275" s="632"/>
      <c r="R1275" s="632"/>
      <c r="S1275" s="632"/>
      <c r="T1275" s="632"/>
      <c r="U1275" s="632"/>
      <c r="V1275" s="632"/>
      <c r="W1275" s="632"/>
    </row>
    <row r="1276" spans="2:23" ht="50.25" hidden="1" customHeight="1" x14ac:dyDescent="0.25">
      <c r="B1276" s="602">
        <v>976</v>
      </c>
      <c r="C1276" s="738" t="s">
        <v>2809</v>
      </c>
      <c r="D1276" s="713" t="s">
        <v>6541</v>
      </c>
      <c r="E1276" s="629" t="s">
        <v>6968</v>
      </c>
      <c r="F1276" s="628" t="s">
        <v>5635</v>
      </c>
      <c r="G1276" s="631" t="s">
        <v>3400</v>
      </c>
      <c r="H1276" s="634"/>
      <c r="I1276" s="618"/>
      <c r="J1276" s="630" t="s">
        <v>2786</v>
      </c>
      <c r="K1276" s="736" t="s">
        <v>8952</v>
      </c>
      <c r="L1276" s="630" t="s">
        <v>5646</v>
      </c>
      <c r="M1276" s="616"/>
      <c r="N1276" s="632"/>
      <c r="O1276" s="632"/>
      <c r="P1276" s="632"/>
      <c r="Q1276" s="632"/>
      <c r="R1276" s="632"/>
      <c r="S1276" s="632"/>
      <c r="T1276" s="632"/>
      <c r="U1276" s="632"/>
      <c r="V1276" s="632"/>
      <c r="W1276" s="632"/>
    </row>
    <row r="1277" spans="2:23" ht="50.25" hidden="1" customHeight="1" x14ac:dyDescent="0.25">
      <c r="B1277" s="602">
        <v>977</v>
      </c>
      <c r="C1277" s="721" t="s">
        <v>2809</v>
      </c>
      <c r="D1277" s="713" t="s">
        <v>9008</v>
      </c>
      <c r="E1277" s="629" t="s">
        <v>6969</v>
      </c>
      <c r="F1277" s="628" t="s">
        <v>5649</v>
      </c>
      <c r="G1277" s="631" t="s">
        <v>3400</v>
      </c>
      <c r="H1277" s="630">
        <v>2.2000000000000002</v>
      </c>
      <c r="I1277" s="618"/>
      <c r="J1277" s="630" t="s">
        <v>2753</v>
      </c>
      <c r="K1277" s="736" t="s">
        <v>8952</v>
      </c>
      <c r="L1277" s="630" t="s">
        <v>5652</v>
      </c>
      <c r="M1277" s="616"/>
      <c r="N1277" s="632"/>
      <c r="O1277" s="632"/>
      <c r="P1277" s="632"/>
      <c r="Q1277" s="632"/>
      <c r="R1277" s="632"/>
      <c r="S1277" s="632"/>
      <c r="T1277" s="632"/>
      <c r="U1277" s="632"/>
      <c r="V1277" s="632"/>
      <c r="W1277" s="632"/>
    </row>
    <row r="1278" spans="2:23" ht="50.25" hidden="1" customHeight="1" x14ac:dyDescent="0.25">
      <c r="B1278" s="602">
        <v>978</v>
      </c>
      <c r="C1278" s="721" t="s">
        <v>2809</v>
      </c>
      <c r="D1278" s="713" t="s">
        <v>8837</v>
      </c>
      <c r="E1278" s="629" t="s">
        <v>6970</v>
      </c>
      <c r="F1278" s="628" t="s">
        <v>5649</v>
      </c>
      <c r="G1278" s="631" t="s">
        <v>3400</v>
      </c>
      <c r="H1278" s="634"/>
      <c r="I1278" s="618"/>
      <c r="J1278" s="630" t="s">
        <v>2776</v>
      </c>
      <c r="K1278" s="736" t="s">
        <v>8952</v>
      </c>
      <c r="L1278" s="630" t="s">
        <v>5656</v>
      </c>
      <c r="M1278" s="616"/>
      <c r="N1278" s="632"/>
      <c r="O1278" s="632"/>
      <c r="P1278" s="632"/>
      <c r="Q1278" s="632"/>
      <c r="R1278" s="632"/>
      <c r="S1278" s="632"/>
      <c r="T1278" s="632"/>
      <c r="U1278" s="632"/>
      <c r="V1278" s="632"/>
      <c r="W1278" s="632"/>
    </row>
    <row r="1279" spans="2:23" ht="50.25" hidden="1" customHeight="1" x14ac:dyDescent="0.25">
      <c r="B1279" s="602">
        <v>979</v>
      </c>
      <c r="C1279" s="738" t="s">
        <v>2759</v>
      </c>
      <c r="D1279" s="713" t="s">
        <v>8840</v>
      </c>
      <c r="E1279" s="629" t="s">
        <v>6971</v>
      </c>
      <c r="F1279" s="628" t="s">
        <v>5659</v>
      </c>
      <c r="G1279" s="631" t="s">
        <v>3400</v>
      </c>
      <c r="H1279" s="630">
        <v>9.9</v>
      </c>
      <c r="I1279" s="618"/>
      <c r="J1279" s="630" t="s">
        <v>2820</v>
      </c>
      <c r="K1279" s="736" t="s">
        <v>8952</v>
      </c>
      <c r="L1279" s="630" t="s">
        <v>5662</v>
      </c>
      <c r="M1279" s="616"/>
      <c r="N1279" s="632"/>
      <c r="O1279" s="632"/>
      <c r="P1279" s="632"/>
      <c r="Q1279" s="632"/>
      <c r="R1279" s="632"/>
      <c r="S1279" s="632"/>
      <c r="T1279" s="632"/>
      <c r="U1279" s="632"/>
      <c r="V1279" s="632"/>
      <c r="W1279" s="632"/>
    </row>
    <row r="1280" spans="2:23" ht="50.25" hidden="1" customHeight="1" x14ac:dyDescent="0.25">
      <c r="B1280" s="602">
        <v>980</v>
      </c>
      <c r="C1280" s="738" t="s">
        <v>2759</v>
      </c>
      <c r="D1280" s="713" t="s">
        <v>8835</v>
      </c>
      <c r="E1280" s="629" t="s">
        <v>6972</v>
      </c>
      <c r="F1280" s="628" t="s">
        <v>5665</v>
      </c>
      <c r="G1280" s="631" t="s">
        <v>3400</v>
      </c>
      <c r="H1280" s="630">
        <v>8</v>
      </c>
      <c r="I1280" s="618"/>
      <c r="J1280" s="630" t="s">
        <v>2786</v>
      </c>
      <c r="K1280" s="736" t="s">
        <v>8952</v>
      </c>
      <c r="L1280" s="630" t="s">
        <v>5668</v>
      </c>
      <c r="M1280" s="616"/>
      <c r="N1280" s="632"/>
      <c r="O1280" s="632"/>
      <c r="P1280" s="632"/>
      <c r="Q1280" s="632"/>
      <c r="R1280" s="632"/>
      <c r="S1280" s="632"/>
      <c r="T1280" s="632"/>
      <c r="U1280" s="632"/>
      <c r="V1280" s="632"/>
      <c r="W1280" s="632"/>
    </row>
    <row r="1281" spans="2:23" ht="50.25" hidden="1" customHeight="1" x14ac:dyDescent="0.25">
      <c r="B1281" s="602">
        <v>981</v>
      </c>
      <c r="C1281" s="716" t="s">
        <v>2759</v>
      </c>
      <c r="D1281" s="713" t="s">
        <v>8973</v>
      </c>
      <c r="E1281" s="629" t="s">
        <v>6973</v>
      </c>
      <c r="F1281" s="628" t="s">
        <v>5671</v>
      </c>
      <c r="G1281" s="631" t="s">
        <v>3400</v>
      </c>
      <c r="H1281" s="630">
        <v>8</v>
      </c>
      <c r="I1281" s="618"/>
      <c r="J1281" s="630" t="s">
        <v>2786</v>
      </c>
      <c r="K1281" s="736" t="s">
        <v>8952</v>
      </c>
      <c r="L1281" s="630" t="s">
        <v>5674</v>
      </c>
      <c r="M1281" s="616"/>
      <c r="N1281" s="632"/>
      <c r="O1281" s="632"/>
      <c r="P1281" s="632"/>
      <c r="Q1281" s="632"/>
      <c r="R1281" s="632"/>
      <c r="S1281" s="632"/>
      <c r="T1281" s="632"/>
      <c r="U1281" s="632"/>
      <c r="V1281" s="632"/>
      <c r="W1281" s="632"/>
    </row>
    <row r="1282" spans="2:23" ht="50.25" hidden="1" customHeight="1" x14ac:dyDescent="0.25">
      <c r="B1282" s="602">
        <v>982</v>
      </c>
      <c r="C1282" s="738" t="s">
        <v>8433</v>
      </c>
      <c r="D1282" s="713" t="s">
        <v>8457</v>
      </c>
      <c r="E1282" s="629" t="s">
        <v>6974</v>
      </c>
      <c r="F1282" s="628" t="s">
        <v>5677</v>
      </c>
      <c r="G1282" s="631" t="s">
        <v>3400</v>
      </c>
      <c r="H1282" s="630">
        <v>11.53</v>
      </c>
      <c r="I1282" s="618"/>
      <c r="J1282" s="630" t="s">
        <v>2793</v>
      </c>
      <c r="K1282" s="736" t="s">
        <v>8952</v>
      </c>
      <c r="L1282" s="630" t="s">
        <v>5680</v>
      </c>
      <c r="M1282" s="616"/>
      <c r="N1282" s="632"/>
      <c r="O1282" s="632"/>
      <c r="P1282" s="632"/>
      <c r="Q1282" s="632"/>
      <c r="R1282" s="632"/>
      <c r="S1282" s="632"/>
      <c r="T1282" s="632"/>
      <c r="U1282" s="632"/>
      <c r="V1282" s="632"/>
      <c r="W1282" s="632"/>
    </row>
    <row r="1283" spans="2:23" ht="50.25" hidden="1" customHeight="1" x14ac:dyDescent="0.25">
      <c r="B1283" s="602">
        <v>983</v>
      </c>
      <c r="C1283" s="738" t="s">
        <v>2809</v>
      </c>
      <c r="D1283" s="713" t="s">
        <v>8580</v>
      </c>
      <c r="E1283" s="629" t="s">
        <v>6975</v>
      </c>
      <c r="F1283" s="628" t="s">
        <v>5683</v>
      </c>
      <c r="G1283" s="631" t="s">
        <v>3400</v>
      </c>
      <c r="H1283" s="630">
        <v>4.5</v>
      </c>
      <c r="I1283" s="618"/>
      <c r="J1283" s="630" t="s">
        <v>2812</v>
      </c>
      <c r="K1283" s="736" t="s">
        <v>8952</v>
      </c>
      <c r="L1283" s="630" t="s">
        <v>5686</v>
      </c>
      <c r="M1283" s="616"/>
      <c r="N1283" s="632"/>
      <c r="O1283" s="632"/>
      <c r="P1283" s="632"/>
      <c r="Q1283" s="632"/>
      <c r="R1283" s="632"/>
      <c r="S1283" s="632"/>
      <c r="T1283" s="632"/>
      <c r="U1283" s="632"/>
      <c r="V1283" s="632"/>
      <c r="W1283" s="632"/>
    </row>
    <row r="1284" spans="2:23" ht="50.25" hidden="1" customHeight="1" x14ac:dyDescent="0.25">
      <c r="B1284" s="602">
        <v>984</v>
      </c>
      <c r="C1284" s="723" t="s">
        <v>8373</v>
      </c>
      <c r="D1284" s="713" t="s">
        <v>8893</v>
      </c>
      <c r="E1284" s="629" t="s">
        <v>6829</v>
      </c>
      <c r="F1284" s="628" t="s">
        <v>5689</v>
      </c>
      <c r="G1284" s="631" t="s">
        <v>3400</v>
      </c>
      <c r="H1284" s="630">
        <v>5.85</v>
      </c>
      <c r="I1284" s="618"/>
      <c r="J1284" s="630" t="s">
        <v>2839</v>
      </c>
      <c r="K1284" s="736" t="s">
        <v>8952</v>
      </c>
      <c r="L1284" s="630" t="s">
        <v>4782</v>
      </c>
      <c r="M1284" s="616"/>
      <c r="N1284" s="632"/>
      <c r="O1284" s="632"/>
      <c r="P1284" s="632"/>
      <c r="Q1284" s="632"/>
      <c r="R1284" s="632"/>
      <c r="S1284" s="632"/>
      <c r="T1284" s="632"/>
      <c r="U1284" s="632"/>
      <c r="V1284" s="632"/>
      <c r="W1284" s="632"/>
    </row>
    <row r="1285" spans="2:23" ht="50.25" hidden="1" customHeight="1" x14ac:dyDescent="0.25">
      <c r="B1285" s="602">
        <v>985</v>
      </c>
      <c r="C1285" s="738" t="s">
        <v>2809</v>
      </c>
      <c r="D1285" s="713" t="s">
        <v>8581</v>
      </c>
      <c r="E1285" s="629" t="s">
        <v>6976</v>
      </c>
      <c r="F1285" s="628" t="s">
        <v>5691</v>
      </c>
      <c r="G1285" s="631" t="s">
        <v>3400</v>
      </c>
      <c r="H1285" s="630">
        <v>7.2</v>
      </c>
      <c r="I1285" s="618"/>
      <c r="J1285" s="630" t="s">
        <v>2862</v>
      </c>
      <c r="K1285" s="736" t="s">
        <v>8952</v>
      </c>
      <c r="L1285" s="630" t="s">
        <v>5694</v>
      </c>
      <c r="M1285" s="616"/>
      <c r="N1285" s="632"/>
      <c r="O1285" s="632"/>
      <c r="P1285" s="632"/>
      <c r="Q1285" s="632"/>
      <c r="R1285" s="632"/>
      <c r="S1285" s="632"/>
      <c r="T1285" s="632"/>
      <c r="U1285" s="632"/>
      <c r="V1285" s="632"/>
      <c r="W1285" s="632"/>
    </row>
    <row r="1286" spans="2:23" ht="50.25" hidden="1" customHeight="1" x14ac:dyDescent="0.25">
      <c r="B1286" s="602">
        <v>986</v>
      </c>
      <c r="C1286" s="738" t="s">
        <v>2809</v>
      </c>
      <c r="D1286" s="713" t="s">
        <v>8582</v>
      </c>
      <c r="E1286" s="629" t="s">
        <v>6977</v>
      </c>
      <c r="F1286" s="628" t="s">
        <v>5697</v>
      </c>
      <c r="G1286" s="631" t="s">
        <v>3400</v>
      </c>
      <c r="H1286" s="630">
        <v>18</v>
      </c>
      <c r="I1286" s="618"/>
      <c r="J1286" s="630" t="s">
        <v>3584</v>
      </c>
      <c r="K1286" s="736" t="s">
        <v>8952</v>
      </c>
      <c r="L1286" s="630" t="s">
        <v>5700</v>
      </c>
      <c r="M1286" s="616"/>
      <c r="N1286" s="632"/>
      <c r="O1286" s="632"/>
      <c r="P1286" s="632"/>
      <c r="Q1286" s="632"/>
      <c r="R1286" s="632"/>
      <c r="S1286" s="632"/>
      <c r="T1286" s="632"/>
      <c r="U1286" s="632"/>
      <c r="V1286" s="632"/>
      <c r="W1286" s="632"/>
    </row>
    <row r="1287" spans="2:23" ht="50.25" hidden="1" customHeight="1" x14ac:dyDescent="0.25">
      <c r="B1287" s="602">
        <v>987</v>
      </c>
      <c r="C1287" s="738" t="s">
        <v>2809</v>
      </c>
      <c r="D1287" s="713" t="s">
        <v>8582</v>
      </c>
      <c r="E1287" s="629" t="s">
        <v>6978</v>
      </c>
      <c r="F1287" s="628" t="s">
        <v>5703</v>
      </c>
      <c r="G1287" s="631" t="s">
        <v>3400</v>
      </c>
      <c r="H1287" s="630">
        <v>13.29</v>
      </c>
      <c r="I1287" s="618"/>
      <c r="J1287" s="630" t="s">
        <v>3727</v>
      </c>
      <c r="K1287" s="736" t="s">
        <v>8952</v>
      </c>
      <c r="L1287" s="630" t="s">
        <v>5706</v>
      </c>
      <c r="M1287" s="616"/>
      <c r="N1287" s="632"/>
      <c r="O1287" s="632"/>
      <c r="P1287" s="632"/>
      <c r="Q1287" s="632"/>
      <c r="R1287" s="632"/>
      <c r="S1287" s="632"/>
      <c r="T1287" s="632"/>
      <c r="U1287" s="632"/>
      <c r="V1287" s="632"/>
      <c r="W1287" s="632"/>
    </row>
    <row r="1288" spans="2:23" ht="50.25" hidden="1" customHeight="1" x14ac:dyDescent="0.25">
      <c r="B1288" s="602">
        <v>988</v>
      </c>
      <c r="C1288" s="738" t="s">
        <v>2759</v>
      </c>
      <c r="D1288" s="713" t="s">
        <v>8840</v>
      </c>
      <c r="E1288" s="629" t="s">
        <v>6979</v>
      </c>
      <c r="F1288" s="628" t="s">
        <v>5709</v>
      </c>
      <c r="G1288" s="631" t="s">
        <v>3400</v>
      </c>
      <c r="H1288" s="630">
        <v>3</v>
      </c>
      <c r="I1288" s="618"/>
      <c r="J1288" s="630" t="s">
        <v>3727</v>
      </c>
      <c r="K1288" s="736" t="s">
        <v>8952</v>
      </c>
      <c r="L1288" s="630" t="s">
        <v>5712</v>
      </c>
      <c r="M1288" s="616"/>
      <c r="N1288" s="632"/>
      <c r="O1288" s="632"/>
      <c r="P1288" s="632"/>
      <c r="Q1288" s="632"/>
      <c r="R1288" s="632"/>
      <c r="S1288" s="632"/>
      <c r="T1288" s="632"/>
      <c r="U1288" s="632"/>
      <c r="V1288" s="632"/>
      <c r="W1288" s="632"/>
    </row>
    <row r="1289" spans="2:23" ht="50.25" hidden="1" customHeight="1" x14ac:dyDescent="0.25">
      <c r="B1289" s="602">
        <v>989</v>
      </c>
      <c r="C1289" s="719" t="s">
        <v>8373</v>
      </c>
      <c r="D1289" s="713" t="s">
        <v>8971</v>
      </c>
      <c r="E1289" s="629" t="s">
        <v>6980</v>
      </c>
      <c r="F1289" s="628" t="s">
        <v>5715</v>
      </c>
      <c r="G1289" s="631" t="s">
        <v>3400</v>
      </c>
      <c r="H1289" s="630">
        <v>13.2</v>
      </c>
      <c r="I1289" s="618"/>
      <c r="J1289" s="630" t="s">
        <v>2913</v>
      </c>
      <c r="K1289" s="736" t="s">
        <v>8952</v>
      </c>
      <c r="L1289" s="630" t="s">
        <v>5718</v>
      </c>
      <c r="M1289" s="616"/>
      <c r="N1289" s="632"/>
      <c r="O1289" s="632"/>
      <c r="P1289" s="632"/>
      <c r="Q1289" s="632"/>
      <c r="R1289" s="632"/>
      <c r="S1289" s="632"/>
      <c r="T1289" s="632"/>
      <c r="U1289" s="632"/>
      <c r="V1289" s="632"/>
      <c r="W1289" s="632"/>
    </row>
    <row r="1290" spans="2:23" ht="50.25" hidden="1" customHeight="1" x14ac:dyDescent="0.25">
      <c r="B1290" s="602">
        <v>990</v>
      </c>
      <c r="C1290" s="738" t="s">
        <v>8347</v>
      </c>
      <c r="D1290" s="743" t="s">
        <v>2453</v>
      </c>
      <c r="E1290" s="629" t="s">
        <v>6981</v>
      </c>
      <c r="F1290" s="628" t="s">
        <v>5721</v>
      </c>
      <c r="G1290" s="631" t="s">
        <v>3400</v>
      </c>
      <c r="H1290" s="630">
        <v>8</v>
      </c>
      <c r="I1290" s="618"/>
      <c r="J1290" s="630" t="s">
        <v>2786</v>
      </c>
      <c r="K1290" s="736" t="s">
        <v>8952</v>
      </c>
      <c r="L1290" s="630" t="s">
        <v>5724</v>
      </c>
      <c r="M1290" s="616"/>
      <c r="N1290" s="632"/>
      <c r="O1290" s="632"/>
      <c r="P1290" s="632"/>
      <c r="Q1290" s="632"/>
      <c r="R1290" s="632"/>
      <c r="S1290" s="632"/>
      <c r="T1290" s="632"/>
      <c r="U1290" s="632"/>
      <c r="V1290" s="632"/>
      <c r="W1290" s="632"/>
    </row>
    <row r="1291" spans="2:23" ht="50.25" hidden="1" customHeight="1" x14ac:dyDescent="0.25">
      <c r="B1291" s="602">
        <v>991</v>
      </c>
      <c r="C1291" s="738" t="s">
        <v>2809</v>
      </c>
      <c r="D1291" s="713" t="s">
        <v>8578</v>
      </c>
      <c r="E1291" s="629" t="s">
        <v>6982</v>
      </c>
      <c r="F1291" s="628" t="s">
        <v>5727</v>
      </c>
      <c r="G1291" s="631" t="s">
        <v>3400</v>
      </c>
      <c r="H1291" s="630">
        <v>6.6</v>
      </c>
      <c r="I1291" s="618"/>
      <c r="J1291" s="630" t="s">
        <v>2902</v>
      </c>
      <c r="K1291" s="736" t="s">
        <v>8952</v>
      </c>
      <c r="L1291" s="630" t="s">
        <v>5730</v>
      </c>
      <c r="M1291" s="616"/>
      <c r="N1291" s="632"/>
      <c r="O1291" s="632"/>
      <c r="P1291" s="632"/>
      <c r="Q1291" s="632"/>
      <c r="R1291" s="632"/>
      <c r="S1291" s="632"/>
      <c r="T1291" s="632"/>
      <c r="U1291" s="632"/>
      <c r="V1291" s="632"/>
      <c r="W1291" s="632"/>
    </row>
    <row r="1292" spans="2:23" ht="50.25" hidden="1" customHeight="1" x14ac:dyDescent="0.25">
      <c r="B1292" s="602">
        <v>992</v>
      </c>
      <c r="C1292" s="719" t="s">
        <v>8373</v>
      </c>
      <c r="D1292" s="713" t="s">
        <v>8957</v>
      </c>
      <c r="E1292" s="629" t="s">
        <v>6983</v>
      </c>
      <c r="F1292" s="628" t="s">
        <v>5733</v>
      </c>
      <c r="G1292" s="631" t="s">
        <v>3400</v>
      </c>
      <c r="H1292" s="630">
        <v>6.4</v>
      </c>
      <c r="I1292" s="618"/>
      <c r="J1292" s="630" t="s">
        <v>2762</v>
      </c>
      <c r="K1292" s="736" t="s">
        <v>8952</v>
      </c>
      <c r="L1292" s="630" t="s">
        <v>5736</v>
      </c>
      <c r="M1292" s="616"/>
      <c r="N1292" s="632"/>
      <c r="O1292" s="632"/>
      <c r="P1292" s="632"/>
      <c r="Q1292" s="632"/>
      <c r="R1292" s="632"/>
      <c r="S1292" s="632"/>
      <c r="T1292" s="632"/>
      <c r="U1292" s="632"/>
      <c r="V1292" s="632"/>
      <c r="W1292" s="632"/>
    </row>
    <row r="1293" spans="2:23" ht="50.25" hidden="1" customHeight="1" x14ac:dyDescent="0.25">
      <c r="B1293" s="602">
        <v>993</v>
      </c>
      <c r="C1293" s="738" t="s">
        <v>8347</v>
      </c>
      <c r="D1293" s="713" t="s">
        <v>1895</v>
      </c>
      <c r="E1293" s="629" t="s">
        <v>6984</v>
      </c>
      <c r="F1293" s="628" t="s">
        <v>5739</v>
      </c>
      <c r="G1293" s="631" t="s">
        <v>3400</v>
      </c>
      <c r="H1293" s="630">
        <v>7</v>
      </c>
      <c r="I1293" s="618"/>
      <c r="J1293" s="630" t="s">
        <v>2812</v>
      </c>
      <c r="K1293" s="736" t="s">
        <v>8952</v>
      </c>
      <c r="L1293" s="630" t="s">
        <v>5742</v>
      </c>
      <c r="M1293" s="616"/>
      <c r="N1293" s="632"/>
      <c r="O1293" s="632"/>
      <c r="P1293" s="632"/>
      <c r="Q1293" s="632"/>
      <c r="R1293" s="632"/>
      <c r="S1293" s="632"/>
      <c r="T1293" s="632"/>
      <c r="U1293" s="632"/>
      <c r="V1293" s="632"/>
      <c r="W1293" s="632"/>
    </row>
    <row r="1294" spans="2:23" ht="50.25" hidden="1" customHeight="1" x14ac:dyDescent="0.25">
      <c r="B1294" s="602">
        <v>994</v>
      </c>
      <c r="C1294" s="738" t="s">
        <v>2809</v>
      </c>
      <c r="D1294" s="713" t="s">
        <v>8580</v>
      </c>
      <c r="E1294" s="629" t="s">
        <v>6985</v>
      </c>
      <c r="F1294" s="628" t="s">
        <v>5745</v>
      </c>
      <c r="G1294" s="631" t="s">
        <v>3400</v>
      </c>
      <c r="H1294" s="630">
        <v>39.875</v>
      </c>
      <c r="I1294" s="618"/>
      <c r="J1294" s="630" t="s">
        <v>4942</v>
      </c>
      <c r="K1294" s="736" t="s">
        <v>8952</v>
      </c>
      <c r="L1294" s="630" t="s">
        <v>5748</v>
      </c>
      <c r="M1294" s="616"/>
      <c r="N1294" s="632"/>
      <c r="O1294" s="632"/>
      <c r="P1294" s="632"/>
      <c r="Q1294" s="632"/>
      <c r="R1294" s="632"/>
      <c r="S1294" s="632"/>
      <c r="T1294" s="632"/>
      <c r="U1294" s="632"/>
      <c r="V1294" s="632"/>
      <c r="W1294" s="632"/>
    </row>
    <row r="1295" spans="2:23" ht="50.25" hidden="1" customHeight="1" x14ac:dyDescent="0.25">
      <c r="B1295" s="602">
        <v>995</v>
      </c>
      <c r="C1295" s="738" t="s">
        <v>2809</v>
      </c>
      <c r="D1295" s="740" t="s">
        <v>8537</v>
      </c>
      <c r="E1295" s="629" t="s">
        <v>6986</v>
      </c>
      <c r="F1295" s="628" t="s">
        <v>5751</v>
      </c>
      <c r="G1295" s="631" t="s">
        <v>3400</v>
      </c>
      <c r="H1295" s="630">
        <v>8.8000000000000007</v>
      </c>
      <c r="I1295" s="618"/>
      <c r="J1295" s="630" t="s">
        <v>3490</v>
      </c>
      <c r="K1295" s="736" t="s">
        <v>8952</v>
      </c>
      <c r="L1295" s="630" t="s">
        <v>5754</v>
      </c>
      <c r="M1295" s="616"/>
      <c r="N1295" s="632"/>
      <c r="O1295" s="632"/>
      <c r="P1295" s="632"/>
      <c r="Q1295" s="632"/>
      <c r="R1295" s="632"/>
      <c r="S1295" s="632"/>
      <c r="T1295" s="632"/>
      <c r="U1295" s="632"/>
      <c r="V1295" s="632"/>
      <c r="W1295" s="632"/>
    </row>
    <row r="1296" spans="2:23" ht="50.25" hidden="1" customHeight="1" x14ac:dyDescent="0.25">
      <c r="B1296" s="602">
        <v>996</v>
      </c>
      <c r="C1296" s="738" t="s">
        <v>2809</v>
      </c>
      <c r="D1296" s="713" t="s">
        <v>8880</v>
      </c>
      <c r="E1296" s="629" t="s">
        <v>6987</v>
      </c>
      <c r="F1296" s="628" t="s">
        <v>5757</v>
      </c>
      <c r="G1296" s="631" t="s">
        <v>3400</v>
      </c>
      <c r="H1296" s="630">
        <v>9.5</v>
      </c>
      <c r="I1296" s="618"/>
      <c r="J1296" s="630" t="s">
        <v>4082</v>
      </c>
      <c r="K1296" s="736" t="s">
        <v>8952</v>
      </c>
      <c r="L1296" s="630" t="s">
        <v>5760</v>
      </c>
      <c r="M1296" s="616"/>
      <c r="N1296" s="632"/>
      <c r="O1296" s="632"/>
      <c r="P1296" s="632"/>
      <c r="Q1296" s="632"/>
      <c r="R1296" s="632"/>
      <c r="S1296" s="632"/>
      <c r="T1296" s="632"/>
      <c r="U1296" s="632"/>
      <c r="V1296" s="632"/>
      <c r="W1296" s="632"/>
    </row>
    <row r="1297" spans="2:23" ht="50.25" hidden="1" customHeight="1" x14ac:dyDescent="0.25">
      <c r="B1297" s="602">
        <v>997</v>
      </c>
      <c r="C1297" s="738" t="s">
        <v>2809</v>
      </c>
      <c r="D1297" s="713" t="s">
        <v>2026</v>
      </c>
      <c r="E1297" s="629" t="s">
        <v>6988</v>
      </c>
      <c r="F1297" s="628" t="s">
        <v>5762</v>
      </c>
      <c r="G1297" s="631" t="s">
        <v>3400</v>
      </c>
      <c r="H1297" s="630">
        <v>37.5</v>
      </c>
      <c r="I1297" s="618"/>
      <c r="J1297" s="630" t="s">
        <v>3104</v>
      </c>
      <c r="K1297" s="736" t="s">
        <v>8952</v>
      </c>
      <c r="L1297" s="630" t="s">
        <v>5765</v>
      </c>
      <c r="M1297" s="616"/>
      <c r="N1297" s="632"/>
      <c r="O1297" s="632"/>
      <c r="P1297" s="632"/>
      <c r="Q1297" s="632"/>
      <c r="R1297" s="632"/>
      <c r="S1297" s="632"/>
      <c r="T1297" s="632"/>
      <c r="U1297" s="632"/>
      <c r="V1297" s="632"/>
      <c r="W1297" s="632"/>
    </row>
    <row r="1298" spans="2:23" ht="50.25" hidden="1" customHeight="1" x14ac:dyDescent="0.25">
      <c r="B1298" s="602">
        <v>998</v>
      </c>
      <c r="C1298" s="715" t="s">
        <v>2809</v>
      </c>
      <c r="D1298" s="713" t="s">
        <v>9007</v>
      </c>
      <c r="E1298" s="629" t="s">
        <v>6989</v>
      </c>
      <c r="F1298" s="628" t="s">
        <v>5768</v>
      </c>
      <c r="G1298" s="631" t="s">
        <v>3400</v>
      </c>
      <c r="H1298" s="630">
        <v>3.2</v>
      </c>
      <c r="I1298" s="618"/>
      <c r="J1298" s="630" t="s">
        <v>5774</v>
      </c>
      <c r="K1298" s="736" t="s">
        <v>8952</v>
      </c>
      <c r="L1298" s="630" t="s">
        <v>5771</v>
      </c>
      <c r="M1298" s="616"/>
      <c r="N1298" s="632"/>
      <c r="O1298" s="632"/>
      <c r="P1298" s="632"/>
      <c r="Q1298" s="632"/>
      <c r="R1298" s="632"/>
      <c r="S1298" s="632"/>
      <c r="T1298" s="632"/>
      <c r="U1298" s="632"/>
      <c r="V1298" s="632"/>
      <c r="W1298" s="632"/>
    </row>
    <row r="1299" spans="2:23" ht="50.25" hidden="1" customHeight="1" x14ac:dyDescent="0.25">
      <c r="B1299" s="602">
        <v>999</v>
      </c>
      <c r="C1299" s="738" t="s">
        <v>2809</v>
      </c>
      <c r="D1299" s="713" t="s">
        <v>8582</v>
      </c>
      <c r="E1299" s="629" t="s">
        <v>6990</v>
      </c>
      <c r="F1299" s="628" t="s">
        <v>5768</v>
      </c>
      <c r="G1299" s="631" t="s">
        <v>3400</v>
      </c>
      <c r="H1299" s="634"/>
      <c r="I1299" s="618"/>
      <c r="J1299" s="630" t="s">
        <v>2762</v>
      </c>
      <c r="K1299" s="736" t="s">
        <v>8952</v>
      </c>
      <c r="L1299" s="630" t="s">
        <v>5776</v>
      </c>
      <c r="M1299" s="616"/>
      <c r="N1299" s="632"/>
      <c r="O1299" s="632"/>
      <c r="P1299" s="632"/>
      <c r="Q1299" s="632"/>
      <c r="R1299" s="632"/>
      <c r="S1299" s="632"/>
      <c r="T1299" s="632"/>
      <c r="U1299" s="632"/>
      <c r="V1299" s="632"/>
      <c r="W1299" s="632"/>
    </row>
    <row r="1300" spans="2:23" ht="50.25" hidden="1" customHeight="1" x14ac:dyDescent="0.25">
      <c r="B1300" s="602">
        <v>1000</v>
      </c>
      <c r="C1300" s="719" t="s">
        <v>8472</v>
      </c>
      <c r="D1300" s="713" t="s">
        <v>9006</v>
      </c>
      <c r="E1300" s="629" t="s">
        <v>6991</v>
      </c>
      <c r="F1300" s="628" t="s">
        <v>5779</v>
      </c>
      <c r="G1300" s="631" t="s">
        <v>3400</v>
      </c>
      <c r="H1300" s="630">
        <v>6.4</v>
      </c>
      <c r="I1300" s="618"/>
      <c r="J1300" s="630" t="s">
        <v>2753</v>
      </c>
      <c r="K1300" s="736" t="s">
        <v>8952</v>
      </c>
      <c r="L1300" s="630" t="s">
        <v>5782</v>
      </c>
      <c r="M1300" s="616"/>
      <c r="N1300" s="632"/>
      <c r="O1300" s="632"/>
      <c r="P1300" s="632"/>
      <c r="Q1300" s="632"/>
      <c r="R1300" s="632"/>
      <c r="S1300" s="632"/>
      <c r="T1300" s="632"/>
      <c r="U1300" s="632"/>
      <c r="V1300" s="632"/>
      <c r="W1300" s="632"/>
    </row>
    <row r="1301" spans="2:23" ht="50.25" hidden="1" customHeight="1" x14ac:dyDescent="0.25">
      <c r="B1301" s="602">
        <v>1001</v>
      </c>
      <c r="C1301" s="719" t="s">
        <v>8373</v>
      </c>
      <c r="D1301" s="713" t="s">
        <v>9005</v>
      </c>
      <c r="E1301" s="629" t="s">
        <v>6992</v>
      </c>
      <c r="F1301" s="628" t="s">
        <v>5779</v>
      </c>
      <c r="G1301" s="631" t="s">
        <v>3400</v>
      </c>
      <c r="H1301" s="634"/>
      <c r="I1301" s="618"/>
      <c r="J1301" s="630" t="s">
        <v>2762</v>
      </c>
      <c r="K1301" s="736" t="s">
        <v>8952</v>
      </c>
      <c r="L1301" s="630" t="s">
        <v>5786</v>
      </c>
      <c r="M1301" s="616"/>
      <c r="N1301" s="632"/>
      <c r="O1301" s="632"/>
      <c r="P1301" s="632"/>
      <c r="Q1301" s="632"/>
      <c r="R1301" s="632"/>
      <c r="S1301" s="632"/>
      <c r="T1301" s="632"/>
      <c r="U1301" s="632"/>
      <c r="V1301" s="632"/>
      <c r="W1301" s="632"/>
    </row>
    <row r="1302" spans="2:23" ht="50.25" hidden="1" customHeight="1" x14ac:dyDescent="0.25">
      <c r="B1302" s="602">
        <v>1002</v>
      </c>
      <c r="C1302" s="738" t="s">
        <v>2759</v>
      </c>
      <c r="D1302" s="713" t="s">
        <v>8827</v>
      </c>
      <c r="E1302" s="629" t="s">
        <v>6993</v>
      </c>
      <c r="F1302" s="628" t="s">
        <v>5789</v>
      </c>
      <c r="G1302" s="631" t="s">
        <v>3400</v>
      </c>
      <c r="H1302" s="630">
        <v>3</v>
      </c>
      <c r="I1302" s="618"/>
      <c r="J1302" s="630" t="s">
        <v>3516</v>
      </c>
      <c r="K1302" s="736" t="s">
        <v>8952</v>
      </c>
      <c r="L1302" s="630" t="s">
        <v>5792</v>
      </c>
      <c r="M1302" s="616"/>
      <c r="N1302" s="632"/>
      <c r="O1302" s="632"/>
      <c r="P1302" s="632"/>
      <c r="Q1302" s="632"/>
      <c r="R1302" s="632"/>
      <c r="S1302" s="632"/>
      <c r="T1302" s="632"/>
      <c r="U1302" s="632"/>
      <c r="V1302" s="632"/>
      <c r="W1302" s="632"/>
    </row>
    <row r="1303" spans="2:23" ht="50.25" hidden="1" customHeight="1" x14ac:dyDescent="0.25">
      <c r="B1303" s="602">
        <v>1003</v>
      </c>
      <c r="C1303" s="719" t="s">
        <v>8347</v>
      </c>
      <c r="D1303" s="713" t="s">
        <v>8983</v>
      </c>
      <c r="E1303" s="629" t="s">
        <v>6994</v>
      </c>
      <c r="F1303" s="628" t="s">
        <v>5795</v>
      </c>
      <c r="G1303" s="631" t="s">
        <v>3400</v>
      </c>
      <c r="H1303" s="630">
        <v>8</v>
      </c>
      <c r="I1303" s="618"/>
      <c r="J1303" s="630" t="s">
        <v>2786</v>
      </c>
      <c r="K1303" s="736" t="s">
        <v>8952</v>
      </c>
      <c r="L1303" s="630" t="s">
        <v>5798</v>
      </c>
      <c r="M1303" s="616"/>
      <c r="N1303" s="632"/>
      <c r="O1303" s="632"/>
      <c r="P1303" s="632"/>
      <c r="Q1303" s="632"/>
      <c r="R1303" s="632"/>
      <c r="S1303" s="632"/>
      <c r="T1303" s="632"/>
      <c r="U1303" s="632"/>
      <c r="V1303" s="632"/>
      <c r="W1303" s="632"/>
    </row>
    <row r="1304" spans="2:23" ht="50.25" hidden="1" customHeight="1" x14ac:dyDescent="0.25">
      <c r="B1304" s="602">
        <v>1004</v>
      </c>
      <c r="C1304" s="715" t="s">
        <v>2809</v>
      </c>
      <c r="D1304" s="713" t="s">
        <v>8573</v>
      </c>
      <c r="E1304" s="629" t="s">
        <v>6995</v>
      </c>
      <c r="F1304" s="628" t="s">
        <v>5801</v>
      </c>
      <c r="G1304" s="631" t="s">
        <v>3400</v>
      </c>
      <c r="H1304" s="630">
        <v>26.4</v>
      </c>
      <c r="I1304" s="618"/>
      <c r="J1304" s="630" t="s">
        <v>3727</v>
      </c>
      <c r="K1304" s="736" t="s">
        <v>8952</v>
      </c>
      <c r="L1304" s="630" t="s">
        <v>5804</v>
      </c>
      <c r="M1304" s="616"/>
      <c r="N1304" s="632"/>
      <c r="O1304" s="632"/>
      <c r="P1304" s="632"/>
      <c r="Q1304" s="632"/>
      <c r="R1304" s="632"/>
      <c r="S1304" s="632"/>
      <c r="T1304" s="632"/>
      <c r="U1304" s="632"/>
      <c r="V1304" s="632"/>
      <c r="W1304" s="632"/>
    </row>
    <row r="1305" spans="2:23" ht="50.25" hidden="1" customHeight="1" x14ac:dyDescent="0.25">
      <c r="B1305" s="602">
        <v>1005</v>
      </c>
      <c r="C1305" s="738" t="s">
        <v>8472</v>
      </c>
      <c r="D1305" s="713" t="s">
        <v>8490</v>
      </c>
      <c r="E1305" s="629" t="s">
        <v>6996</v>
      </c>
      <c r="F1305" s="628" t="s">
        <v>5807</v>
      </c>
      <c r="G1305" s="631" t="s">
        <v>3400</v>
      </c>
      <c r="H1305" s="630">
        <v>8</v>
      </c>
      <c r="I1305" s="618"/>
      <c r="J1305" s="630" t="s">
        <v>2786</v>
      </c>
      <c r="K1305" s="736" t="s">
        <v>8952</v>
      </c>
      <c r="L1305" s="630" t="s">
        <v>5810</v>
      </c>
      <c r="M1305" s="616"/>
      <c r="N1305" s="632"/>
      <c r="O1305" s="632"/>
      <c r="P1305" s="632"/>
      <c r="Q1305" s="632"/>
      <c r="R1305" s="632"/>
      <c r="S1305" s="632"/>
      <c r="T1305" s="632"/>
      <c r="U1305" s="632"/>
      <c r="V1305" s="632"/>
      <c r="W1305" s="632"/>
    </row>
    <row r="1306" spans="2:23" ht="50.25" hidden="1" customHeight="1" x14ac:dyDescent="0.25">
      <c r="B1306" s="602">
        <v>1006</v>
      </c>
      <c r="C1306" s="738" t="s">
        <v>8347</v>
      </c>
      <c r="D1306" s="738" t="s">
        <v>8759</v>
      </c>
      <c r="E1306" s="629" t="s">
        <v>6997</v>
      </c>
      <c r="F1306" s="628" t="s">
        <v>5813</v>
      </c>
      <c r="G1306" s="631" t="s">
        <v>3400</v>
      </c>
      <c r="H1306" s="630">
        <v>1.8</v>
      </c>
      <c r="I1306" s="618"/>
      <c r="J1306" s="630" t="s">
        <v>5819</v>
      </c>
      <c r="K1306" s="736" t="s">
        <v>8952</v>
      </c>
      <c r="L1306" s="630" t="s">
        <v>5816</v>
      </c>
      <c r="M1306" s="616"/>
      <c r="N1306" s="632"/>
      <c r="O1306" s="632"/>
      <c r="P1306" s="632"/>
      <c r="Q1306" s="632"/>
      <c r="R1306" s="632"/>
      <c r="S1306" s="632"/>
      <c r="T1306" s="632"/>
      <c r="U1306" s="632"/>
      <c r="V1306" s="632"/>
      <c r="W1306" s="632"/>
    </row>
    <row r="1307" spans="2:23" ht="50.25" hidden="1" customHeight="1" x14ac:dyDescent="0.25">
      <c r="B1307" s="602">
        <v>1007</v>
      </c>
      <c r="C1307" s="738" t="s">
        <v>8472</v>
      </c>
      <c r="D1307" s="713" t="s">
        <v>8505</v>
      </c>
      <c r="E1307" s="629" t="s">
        <v>6998</v>
      </c>
      <c r="F1307" s="628" t="s">
        <v>5820</v>
      </c>
      <c r="G1307" s="631" t="s">
        <v>3400</v>
      </c>
      <c r="H1307" s="630">
        <v>13.5</v>
      </c>
      <c r="I1307" s="618"/>
      <c r="J1307" s="630" t="s">
        <v>3727</v>
      </c>
      <c r="K1307" s="736" t="s">
        <v>8952</v>
      </c>
      <c r="L1307" s="630" t="s">
        <v>5823</v>
      </c>
      <c r="M1307" s="616"/>
      <c r="N1307" s="632"/>
      <c r="O1307" s="632"/>
      <c r="P1307" s="632"/>
      <c r="Q1307" s="632"/>
      <c r="R1307" s="632"/>
      <c r="S1307" s="632"/>
      <c r="T1307" s="632"/>
      <c r="U1307" s="632"/>
      <c r="V1307" s="632"/>
      <c r="W1307" s="632"/>
    </row>
    <row r="1308" spans="2:23" ht="50.25" hidden="1" customHeight="1" x14ac:dyDescent="0.25">
      <c r="B1308" s="602">
        <v>1008</v>
      </c>
      <c r="C1308" s="738" t="s">
        <v>8347</v>
      </c>
      <c r="D1308" s="713" t="s">
        <v>8757</v>
      </c>
      <c r="E1308" s="629" t="s">
        <v>6999</v>
      </c>
      <c r="F1308" s="628" t="s">
        <v>5820</v>
      </c>
      <c r="G1308" s="631" t="s">
        <v>3400</v>
      </c>
      <c r="H1308" s="630">
        <v>12.8</v>
      </c>
      <c r="I1308" s="618"/>
      <c r="J1308" s="630" t="s">
        <v>5831</v>
      </c>
      <c r="K1308" s="736" t="s">
        <v>8952</v>
      </c>
      <c r="L1308" s="630" t="s">
        <v>5828</v>
      </c>
      <c r="M1308" s="616"/>
      <c r="N1308" s="632"/>
      <c r="O1308" s="632"/>
      <c r="P1308" s="632"/>
      <c r="Q1308" s="632"/>
      <c r="R1308" s="632"/>
      <c r="S1308" s="632"/>
      <c r="T1308" s="632"/>
      <c r="U1308" s="632"/>
      <c r="V1308" s="632"/>
      <c r="W1308" s="632"/>
    </row>
    <row r="1309" spans="2:23" ht="50.25" hidden="1" customHeight="1" x14ac:dyDescent="0.25">
      <c r="B1309" s="602">
        <v>1009</v>
      </c>
      <c r="C1309" s="738" t="s">
        <v>8347</v>
      </c>
      <c r="D1309" s="713" t="s">
        <v>8354</v>
      </c>
      <c r="E1309" s="629" t="s">
        <v>7000</v>
      </c>
      <c r="F1309" s="628" t="s">
        <v>5832</v>
      </c>
      <c r="G1309" s="631" t="s">
        <v>3400</v>
      </c>
      <c r="H1309" s="630">
        <v>16.5</v>
      </c>
      <c r="I1309" s="618"/>
      <c r="J1309" s="630" t="s">
        <v>3364</v>
      </c>
      <c r="K1309" s="736" t="s">
        <v>8952</v>
      </c>
      <c r="L1309" s="630" t="s">
        <v>5835</v>
      </c>
      <c r="M1309" s="616"/>
      <c r="N1309" s="632"/>
      <c r="O1309" s="632"/>
      <c r="P1309" s="632"/>
      <c r="Q1309" s="632"/>
      <c r="R1309" s="632"/>
      <c r="S1309" s="632"/>
      <c r="T1309" s="632"/>
      <c r="U1309" s="632"/>
      <c r="V1309" s="632"/>
      <c r="W1309" s="632"/>
    </row>
    <row r="1310" spans="2:23" ht="50.25" hidden="1" customHeight="1" x14ac:dyDescent="0.25">
      <c r="B1310" s="602">
        <v>1010</v>
      </c>
      <c r="C1310" s="721" t="s">
        <v>2809</v>
      </c>
      <c r="D1310" s="713" t="s">
        <v>9010</v>
      </c>
      <c r="E1310" s="629" t="s">
        <v>7001</v>
      </c>
      <c r="F1310" s="628" t="s">
        <v>5838</v>
      </c>
      <c r="G1310" s="631" t="s">
        <v>3400</v>
      </c>
      <c r="H1310" s="630">
        <v>6.75</v>
      </c>
      <c r="I1310" s="618"/>
      <c r="J1310" s="630" t="s">
        <v>5844</v>
      </c>
      <c r="K1310" s="736" t="s">
        <v>8952</v>
      </c>
      <c r="L1310" s="630" t="s">
        <v>5841</v>
      </c>
      <c r="M1310" s="616"/>
      <c r="N1310" s="632"/>
      <c r="O1310" s="632"/>
      <c r="P1310" s="632"/>
      <c r="Q1310" s="632"/>
      <c r="R1310" s="632"/>
      <c r="S1310" s="632"/>
      <c r="T1310" s="632"/>
      <c r="U1310" s="632"/>
      <c r="V1310" s="632"/>
      <c r="W1310" s="632"/>
    </row>
    <row r="1311" spans="2:23" ht="50.25" hidden="1" customHeight="1" x14ac:dyDescent="0.25">
      <c r="B1311" s="602">
        <v>1011</v>
      </c>
      <c r="C1311" s="721" t="s">
        <v>2809</v>
      </c>
      <c r="D1311" s="713" t="s">
        <v>8837</v>
      </c>
      <c r="E1311" s="629" t="s">
        <v>7002</v>
      </c>
      <c r="F1311" s="628" t="s">
        <v>5845</v>
      </c>
      <c r="G1311" s="631" t="s">
        <v>3400</v>
      </c>
      <c r="H1311" s="630">
        <v>7.04</v>
      </c>
      <c r="I1311" s="618"/>
      <c r="J1311" s="630" t="s">
        <v>2762</v>
      </c>
      <c r="K1311" s="736" t="s">
        <v>8952</v>
      </c>
      <c r="L1311" s="630" t="s">
        <v>5848</v>
      </c>
      <c r="M1311" s="616"/>
      <c r="N1311" s="632"/>
      <c r="O1311" s="632"/>
      <c r="P1311" s="632"/>
      <c r="Q1311" s="632"/>
      <c r="R1311" s="632"/>
      <c r="S1311" s="632"/>
      <c r="T1311" s="632"/>
      <c r="U1311" s="632"/>
      <c r="V1311" s="632"/>
      <c r="W1311" s="632"/>
    </row>
    <row r="1312" spans="2:23" ht="50.25" hidden="1" customHeight="1" x14ac:dyDescent="0.25">
      <c r="B1312" s="602">
        <v>1012</v>
      </c>
      <c r="C1312" s="738" t="s">
        <v>8472</v>
      </c>
      <c r="D1312" s="713" t="s">
        <v>8853</v>
      </c>
      <c r="E1312" s="629" t="s">
        <v>7003</v>
      </c>
      <c r="F1312" s="628" t="s">
        <v>5851</v>
      </c>
      <c r="G1312" s="631" t="s">
        <v>3400</v>
      </c>
      <c r="H1312" s="630">
        <v>8</v>
      </c>
      <c r="I1312" s="618"/>
      <c r="J1312" s="630" t="s">
        <v>2786</v>
      </c>
      <c r="K1312" s="736" t="s">
        <v>8952</v>
      </c>
      <c r="L1312" s="630" t="s">
        <v>5854</v>
      </c>
      <c r="M1312" s="616"/>
      <c r="N1312" s="632"/>
      <c r="O1312" s="632"/>
      <c r="P1312" s="632"/>
      <c r="Q1312" s="632"/>
      <c r="R1312" s="632"/>
      <c r="S1312" s="632"/>
      <c r="T1312" s="632"/>
      <c r="U1312" s="632"/>
      <c r="V1312" s="632"/>
      <c r="W1312" s="632"/>
    </row>
    <row r="1313" spans="2:23" ht="50.25" hidden="1" customHeight="1" x14ac:dyDescent="0.25">
      <c r="B1313" s="602">
        <v>1013</v>
      </c>
      <c r="C1313" s="738" t="s">
        <v>2759</v>
      </c>
      <c r="D1313" s="713" t="s">
        <v>8888</v>
      </c>
      <c r="E1313" s="629" t="s">
        <v>7004</v>
      </c>
      <c r="F1313" s="628" t="s">
        <v>5857</v>
      </c>
      <c r="G1313" s="631" t="s">
        <v>3400</v>
      </c>
      <c r="H1313" s="630">
        <v>48</v>
      </c>
      <c r="I1313" s="618"/>
      <c r="J1313" s="630" t="s">
        <v>3269</v>
      </c>
      <c r="K1313" s="736" t="s">
        <v>8952</v>
      </c>
      <c r="L1313" s="630" t="s">
        <v>5860</v>
      </c>
      <c r="M1313" s="616"/>
      <c r="N1313" s="632"/>
      <c r="O1313" s="632"/>
      <c r="P1313" s="632"/>
      <c r="Q1313" s="632"/>
      <c r="R1313" s="632"/>
      <c r="S1313" s="632"/>
      <c r="T1313" s="632"/>
      <c r="U1313" s="632"/>
      <c r="V1313" s="632"/>
      <c r="W1313" s="632"/>
    </row>
    <row r="1314" spans="2:23" ht="50.25" hidden="1" customHeight="1" x14ac:dyDescent="0.25">
      <c r="B1314" s="602">
        <v>1014</v>
      </c>
      <c r="C1314" s="738" t="s">
        <v>8433</v>
      </c>
      <c r="D1314" s="713" t="s">
        <v>8457</v>
      </c>
      <c r="E1314" s="629" t="s">
        <v>7005</v>
      </c>
      <c r="F1314" s="628" t="s">
        <v>5863</v>
      </c>
      <c r="G1314" s="631" t="s">
        <v>3400</v>
      </c>
      <c r="H1314" s="630">
        <v>1.6</v>
      </c>
      <c r="I1314" s="618"/>
      <c r="J1314" s="630" t="s">
        <v>2913</v>
      </c>
      <c r="K1314" s="736" t="s">
        <v>8952</v>
      </c>
      <c r="L1314" s="630" t="s">
        <v>5866</v>
      </c>
      <c r="M1314" s="616"/>
      <c r="N1314" s="632"/>
      <c r="O1314" s="632"/>
      <c r="P1314" s="632"/>
      <c r="Q1314" s="632"/>
      <c r="R1314" s="632"/>
      <c r="S1314" s="632"/>
      <c r="T1314" s="632"/>
      <c r="U1314" s="632"/>
      <c r="V1314" s="632"/>
      <c r="W1314" s="632"/>
    </row>
    <row r="1315" spans="2:23" ht="50.25" hidden="1" customHeight="1" x14ac:dyDescent="0.25">
      <c r="B1315" s="602">
        <v>1015</v>
      </c>
      <c r="C1315" s="738" t="s">
        <v>2759</v>
      </c>
      <c r="D1315" s="713" t="s">
        <v>8876</v>
      </c>
      <c r="E1315" s="629" t="s">
        <v>7006</v>
      </c>
      <c r="F1315" s="628" t="s">
        <v>5869</v>
      </c>
      <c r="G1315" s="631" t="s">
        <v>3400</v>
      </c>
      <c r="H1315" s="630">
        <v>16</v>
      </c>
      <c r="I1315" s="618"/>
      <c r="J1315" s="630" t="s">
        <v>2786</v>
      </c>
      <c r="K1315" s="736" t="s">
        <v>8952</v>
      </c>
      <c r="L1315" s="630" t="s">
        <v>5872</v>
      </c>
      <c r="M1315" s="616"/>
      <c r="N1315" s="632"/>
      <c r="O1315" s="632"/>
      <c r="P1315" s="632"/>
      <c r="Q1315" s="632"/>
      <c r="R1315" s="632"/>
      <c r="S1315" s="632"/>
      <c r="T1315" s="632"/>
      <c r="U1315" s="632"/>
      <c r="V1315" s="632"/>
      <c r="W1315" s="632"/>
    </row>
    <row r="1316" spans="2:23" ht="50.25" hidden="1" customHeight="1" x14ac:dyDescent="0.25">
      <c r="B1316" s="602">
        <v>1016</v>
      </c>
      <c r="C1316" s="738" t="s">
        <v>2759</v>
      </c>
      <c r="D1316" s="713" t="s">
        <v>8876</v>
      </c>
      <c r="E1316" s="629" t="s">
        <v>7007</v>
      </c>
      <c r="F1316" s="628" t="s">
        <v>5869</v>
      </c>
      <c r="G1316" s="631" t="s">
        <v>3400</v>
      </c>
      <c r="H1316" s="630">
        <v>16</v>
      </c>
      <c r="I1316" s="618"/>
      <c r="J1316" s="630" t="s">
        <v>2786</v>
      </c>
      <c r="K1316" s="736" t="s">
        <v>8952</v>
      </c>
      <c r="L1316" s="630" t="s">
        <v>5876</v>
      </c>
      <c r="M1316" s="616"/>
      <c r="N1316" s="632"/>
      <c r="O1316" s="632"/>
      <c r="P1316" s="632"/>
      <c r="Q1316" s="632"/>
      <c r="R1316" s="632"/>
      <c r="S1316" s="632"/>
      <c r="T1316" s="632"/>
      <c r="U1316" s="632"/>
      <c r="V1316" s="632"/>
      <c r="W1316" s="632"/>
    </row>
    <row r="1317" spans="2:23" ht="50.25" hidden="1" customHeight="1" x14ac:dyDescent="0.25">
      <c r="B1317" s="602">
        <v>1017</v>
      </c>
      <c r="C1317" s="738" t="s">
        <v>8305</v>
      </c>
      <c r="D1317" s="713" t="s">
        <v>8930</v>
      </c>
      <c r="E1317" s="629" t="s">
        <v>7008</v>
      </c>
      <c r="F1317" s="628" t="s">
        <v>5879</v>
      </c>
      <c r="G1317" s="631" t="s">
        <v>3400</v>
      </c>
      <c r="H1317" s="630">
        <v>1.1000000000000001</v>
      </c>
      <c r="I1317" s="618"/>
      <c r="J1317" s="630" t="s">
        <v>2855</v>
      </c>
      <c r="K1317" s="736" t="s">
        <v>8952</v>
      </c>
      <c r="L1317" s="630" t="s">
        <v>5882</v>
      </c>
      <c r="M1317" s="616"/>
      <c r="N1317" s="632"/>
      <c r="O1317" s="632"/>
      <c r="P1317" s="632"/>
      <c r="Q1317" s="632"/>
      <c r="R1317" s="632"/>
      <c r="S1317" s="632"/>
      <c r="T1317" s="632"/>
      <c r="U1317" s="632"/>
      <c r="V1317" s="632"/>
      <c r="W1317" s="632"/>
    </row>
    <row r="1318" spans="2:23" ht="50.25" hidden="1" customHeight="1" x14ac:dyDescent="0.25">
      <c r="B1318" s="602">
        <v>1018</v>
      </c>
      <c r="C1318" s="738" t="s">
        <v>8347</v>
      </c>
      <c r="D1318" s="713" t="s">
        <v>8355</v>
      </c>
      <c r="E1318" s="629" t="s">
        <v>7009</v>
      </c>
      <c r="F1318" s="628" t="s">
        <v>5885</v>
      </c>
      <c r="G1318" s="631" t="s">
        <v>3400</v>
      </c>
      <c r="H1318" s="630">
        <v>16</v>
      </c>
      <c r="I1318" s="618"/>
      <c r="J1318" s="630" t="s">
        <v>3165</v>
      </c>
      <c r="K1318" s="736" t="s">
        <v>8952</v>
      </c>
      <c r="L1318" s="630" t="s">
        <v>5888</v>
      </c>
      <c r="M1318" s="616"/>
      <c r="N1318" s="632"/>
      <c r="O1318" s="632"/>
      <c r="P1318" s="632"/>
      <c r="Q1318" s="632"/>
      <c r="R1318" s="632"/>
      <c r="S1318" s="632"/>
      <c r="T1318" s="632"/>
      <c r="U1318" s="632"/>
      <c r="V1318" s="632"/>
      <c r="W1318" s="632"/>
    </row>
    <row r="1319" spans="2:23" ht="50.25" hidden="1" customHeight="1" x14ac:dyDescent="0.25">
      <c r="B1319" s="602">
        <v>1019</v>
      </c>
      <c r="C1319" s="738" t="s">
        <v>2809</v>
      </c>
      <c r="D1319" s="713" t="s">
        <v>8583</v>
      </c>
      <c r="E1319" s="629" t="s">
        <v>7010</v>
      </c>
      <c r="F1319" s="628" t="s">
        <v>5891</v>
      </c>
      <c r="G1319" s="631" t="s">
        <v>3400</v>
      </c>
      <c r="H1319" s="630">
        <v>15.4</v>
      </c>
      <c r="I1319" s="618"/>
      <c r="J1319" s="630" t="s">
        <v>2776</v>
      </c>
      <c r="K1319" s="736" t="s">
        <v>8952</v>
      </c>
      <c r="L1319" s="630" t="s">
        <v>5894</v>
      </c>
      <c r="M1319" s="616"/>
      <c r="N1319" s="632"/>
      <c r="O1319" s="632"/>
      <c r="P1319" s="632"/>
      <c r="Q1319" s="632"/>
      <c r="R1319" s="632"/>
      <c r="S1319" s="632"/>
      <c r="T1319" s="632"/>
      <c r="U1319" s="632"/>
      <c r="V1319" s="632"/>
      <c r="W1319" s="632"/>
    </row>
    <row r="1320" spans="2:23" ht="50.25" hidden="1" customHeight="1" x14ac:dyDescent="0.25">
      <c r="B1320" s="602">
        <v>1020</v>
      </c>
      <c r="C1320" s="738" t="s">
        <v>8373</v>
      </c>
      <c r="D1320" s="713" t="s">
        <v>8755</v>
      </c>
      <c r="E1320" s="629" t="s">
        <v>7011</v>
      </c>
      <c r="F1320" s="628" t="s">
        <v>5897</v>
      </c>
      <c r="G1320" s="631" t="s">
        <v>3400</v>
      </c>
      <c r="H1320" s="630">
        <v>1.1000000000000001</v>
      </c>
      <c r="I1320" s="618"/>
      <c r="J1320" s="630" t="s">
        <v>2855</v>
      </c>
      <c r="K1320" s="736" t="s">
        <v>8952</v>
      </c>
      <c r="L1320" s="630" t="s">
        <v>5900</v>
      </c>
      <c r="M1320" s="616"/>
      <c r="N1320" s="632"/>
      <c r="O1320" s="632"/>
      <c r="P1320" s="632"/>
      <c r="Q1320" s="632"/>
      <c r="R1320" s="632"/>
      <c r="S1320" s="632"/>
      <c r="T1320" s="632"/>
      <c r="U1320" s="632"/>
      <c r="V1320" s="632"/>
      <c r="W1320" s="632"/>
    </row>
    <row r="1321" spans="2:23" ht="50.25" hidden="1" customHeight="1" x14ac:dyDescent="0.25">
      <c r="B1321" s="602">
        <v>1021</v>
      </c>
      <c r="C1321" s="721" t="s">
        <v>2809</v>
      </c>
      <c r="D1321" s="713" t="s">
        <v>8834</v>
      </c>
      <c r="E1321" s="629" t="s">
        <v>7012</v>
      </c>
      <c r="F1321" s="628" t="s">
        <v>5903</v>
      </c>
      <c r="G1321" s="631" t="s">
        <v>3400</v>
      </c>
      <c r="H1321" s="630">
        <v>32</v>
      </c>
      <c r="I1321" s="618"/>
      <c r="J1321" s="630" t="s">
        <v>2786</v>
      </c>
      <c r="K1321" s="736" t="s">
        <v>8952</v>
      </c>
      <c r="L1321" s="630" t="s">
        <v>5906</v>
      </c>
      <c r="M1321" s="616"/>
      <c r="N1321" s="632"/>
      <c r="O1321" s="632"/>
      <c r="P1321" s="632"/>
      <c r="Q1321" s="632"/>
      <c r="R1321" s="632"/>
      <c r="S1321" s="632"/>
      <c r="T1321" s="632"/>
      <c r="U1321" s="632"/>
      <c r="V1321" s="632"/>
      <c r="W1321" s="632"/>
    </row>
    <row r="1322" spans="2:23" ht="50.25" hidden="1" customHeight="1" x14ac:dyDescent="0.25">
      <c r="B1322" s="602">
        <v>1022</v>
      </c>
      <c r="C1322" s="721" t="s">
        <v>2809</v>
      </c>
      <c r="D1322" s="713" t="s">
        <v>8974</v>
      </c>
      <c r="E1322" s="629" t="s">
        <v>7013</v>
      </c>
      <c r="F1322" s="628" t="s">
        <v>5909</v>
      </c>
      <c r="G1322" s="631" t="s">
        <v>3400</v>
      </c>
      <c r="H1322" s="630">
        <v>10.64</v>
      </c>
      <c r="I1322" s="618"/>
      <c r="J1322" s="630" t="s">
        <v>2776</v>
      </c>
      <c r="K1322" s="736" t="s">
        <v>8952</v>
      </c>
      <c r="L1322" s="630" t="s">
        <v>5912</v>
      </c>
      <c r="M1322" s="616"/>
      <c r="N1322" s="632"/>
      <c r="O1322" s="632"/>
      <c r="P1322" s="632"/>
      <c r="Q1322" s="632"/>
      <c r="R1322" s="632"/>
      <c r="S1322" s="632"/>
      <c r="T1322" s="632"/>
      <c r="U1322" s="632"/>
      <c r="V1322" s="632"/>
      <c r="W1322" s="632"/>
    </row>
    <row r="1323" spans="2:23" ht="50.25" hidden="1" customHeight="1" x14ac:dyDescent="0.25">
      <c r="B1323" s="602">
        <v>1023</v>
      </c>
      <c r="C1323" s="738" t="s">
        <v>2809</v>
      </c>
      <c r="D1323" s="713" t="s">
        <v>8580</v>
      </c>
      <c r="E1323" s="629" t="s">
        <v>7014</v>
      </c>
      <c r="F1323" s="628" t="s">
        <v>5915</v>
      </c>
      <c r="G1323" s="631" t="s">
        <v>3400</v>
      </c>
      <c r="H1323" s="630">
        <v>21.6</v>
      </c>
      <c r="I1323" s="618"/>
      <c r="J1323" s="630" t="s">
        <v>5921</v>
      </c>
      <c r="K1323" s="736" t="s">
        <v>8952</v>
      </c>
      <c r="L1323" s="630" t="s">
        <v>5918</v>
      </c>
      <c r="M1323" s="616"/>
      <c r="N1323" s="632"/>
      <c r="O1323" s="632"/>
      <c r="P1323" s="632"/>
      <c r="Q1323" s="632"/>
      <c r="R1323" s="632"/>
      <c r="S1323" s="632"/>
      <c r="T1323" s="632"/>
      <c r="U1323" s="632"/>
      <c r="V1323" s="632"/>
      <c r="W1323" s="632"/>
    </row>
    <row r="1324" spans="2:23" ht="50.25" hidden="1" customHeight="1" x14ac:dyDescent="0.25">
      <c r="B1324" s="602">
        <v>1024</v>
      </c>
      <c r="C1324" s="738" t="s">
        <v>2809</v>
      </c>
      <c r="D1324" s="713" t="s">
        <v>8583</v>
      </c>
      <c r="E1324" s="629" t="s">
        <v>7015</v>
      </c>
      <c r="F1324" s="628" t="s">
        <v>5922</v>
      </c>
      <c r="G1324" s="631" t="s">
        <v>3400</v>
      </c>
      <c r="H1324" s="630">
        <v>43.2</v>
      </c>
      <c r="I1324" s="618"/>
      <c r="J1324" s="630" t="s">
        <v>2902</v>
      </c>
      <c r="K1324" s="736" t="s">
        <v>8952</v>
      </c>
      <c r="L1324" s="630" t="s">
        <v>5925</v>
      </c>
      <c r="M1324" s="616"/>
      <c r="N1324" s="632"/>
      <c r="O1324" s="632"/>
      <c r="P1324" s="632"/>
      <c r="Q1324" s="632"/>
      <c r="R1324" s="632"/>
      <c r="S1324" s="632"/>
      <c r="T1324" s="632"/>
      <c r="U1324" s="632"/>
      <c r="V1324" s="632"/>
      <c r="W1324" s="632"/>
    </row>
    <row r="1325" spans="2:23" ht="50.25" hidden="1" customHeight="1" x14ac:dyDescent="0.25">
      <c r="B1325" s="602">
        <v>1025</v>
      </c>
      <c r="C1325" s="738" t="s">
        <v>2759</v>
      </c>
      <c r="D1325" s="713" t="s">
        <v>8847</v>
      </c>
      <c r="E1325" s="629" t="s">
        <v>7016</v>
      </c>
      <c r="F1325" s="628" t="s">
        <v>5928</v>
      </c>
      <c r="G1325" s="631" t="s">
        <v>3400</v>
      </c>
      <c r="H1325" s="630">
        <v>9.7000000000000011</v>
      </c>
      <c r="I1325" s="618"/>
      <c r="J1325" s="630" t="s">
        <v>5934</v>
      </c>
      <c r="K1325" s="736" t="s">
        <v>8952</v>
      </c>
      <c r="L1325" s="630" t="s">
        <v>5931</v>
      </c>
      <c r="M1325" s="616"/>
      <c r="N1325" s="632"/>
      <c r="O1325" s="632"/>
      <c r="P1325" s="632"/>
      <c r="Q1325" s="632"/>
      <c r="R1325" s="632"/>
      <c r="S1325" s="632"/>
      <c r="T1325" s="632"/>
      <c r="U1325" s="632"/>
      <c r="V1325" s="632"/>
      <c r="W1325" s="632"/>
    </row>
    <row r="1326" spans="2:23" ht="50.25" hidden="1" customHeight="1" x14ac:dyDescent="0.25">
      <c r="B1326" s="602">
        <v>1026</v>
      </c>
      <c r="C1326" s="738" t="s">
        <v>2759</v>
      </c>
      <c r="D1326" s="713" t="s">
        <v>8848</v>
      </c>
      <c r="E1326" s="629" t="s">
        <v>7017</v>
      </c>
      <c r="F1326" s="628" t="s">
        <v>5928</v>
      </c>
      <c r="G1326" s="631" t="s">
        <v>3400</v>
      </c>
      <c r="H1326" s="630">
        <v>13.2</v>
      </c>
      <c r="I1326" s="618"/>
      <c r="J1326" s="630" t="s">
        <v>5939</v>
      </c>
      <c r="K1326" s="736" t="s">
        <v>8952</v>
      </c>
      <c r="L1326" s="630" t="s">
        <v>5936</v>
      </c>
      <c r="M1326" s="616"/>
      <c r="N1326" s="632"/>
      <c r="O1326" s="632"/>
      <c r="P1326" s="632"/>
      <c r="Q1326" s="632"/>
      <c r="R1326" s="632"/>
      <c r="S1326" s="632"/>
      <c r="T1326" s="632"/>
      <c r="U1326" s="632"/>
      <c r="V1326" s="632"/>
      <c r="W1326" s="632"/>
    </row>
    <row r="1327" spans="2:23" ht="50.25" hidden="1" customHeight="1" x14ac:dyDescent="0.25">
      <c r="B1327" s="602">
        <v>1027</v>
      </c>
      <c r="C1327" s="738" t="s">
        <v>8472</v>
      </c>
      <c r="D1327" s="713" t="s">
        <v>8859</v>
      </c>
      <c r="E1327" s="629" t="s">
        <v>7018</v>
      </c>
      <c r="F1327" s="628" t="s">
        <v>5940</v>
      </c>
      <c r="G1327" s="631" t="s">
        <v>3400</v>
      </c>
      <c r="H1327" s="630">
        <v>24</v>
      </c>
      <c r="I1327" s="618"/>
      <c r="J1327" s="630" t="s">
        <v>2786</v>
      </c>
      <c r="K1327" s="736" t="s">
        <v>8952</v>
      </c>
      <c r="L1327" s="630" t="s">
        <v>5943</v>
      </c>
      <c r="M1327" s="616"/>
      <c r="N1327" s="632"/>
      <c r="O1327" s="632"/>
      <c r="P1327" s="632"/>
      <c r="Q1327" s="632"/>
      <c r="R1327" s="632"/>
      <c r="S1327" s="632"/>
      <c r="T1327" s="632"/>
      <c r="U1327" s="632"/>
      <c r="V1327" s="632"/>
      <c r="W1327" s="632"/>
    </row>
    <row r="1328" spans="2:23" ht="50.25" hidden="1" customHeight="1" x14ac:dyDescent="0.25">
      <c r="B1328" s="602">
        <v>1028</v>
      </c>
      <c r="C1328" s="719" t="s">
        <v>8364</v>
      </c>
      <c r="D1328" s="713" t="s">
        <v>8975</v>
      </c>
      <c r="E1328" s="629" t="s">
        <v>7019</v>
      </c>
      <c r="F1328" s="628" t="s">
        <v>5946</v>
      </c>
      <c r="G1328" s="631" t="s">
        <v>3400</v>
      </c>
      <c r="H1328" s="630">
        <v>17.600000000000001</v>
      </c>
      <c r="I1328" s="618"/>
      <c r="J1328" s="630" t="s">
        <v>5363</v>
      </c>
      <c r="K1328" s="736" t="s">
        <v>8952</v>
      </c>
      <c r="L1328" s="630" t="s">
        <v>5949</v>
      </c>
      <c r="M1328" s="616"/>
      <c r="N1328" s="632"/>
      <c r="O1328" s="632"/>
      <c r="P1328" s="632"/>
      <c r="Q1328" s="632"/>
      <c r="R1328" s="632"/>
      <c r="S1328" s="632"/>
      <c r="T1328" s="632"/>
      <c r="U1328" s="632"/>
      <c r="V1328" s="632"/>
      <c r="W1328" s="632"/>
    </row>
    <row r="1329" spans="2:23" ht="50.25" hidden="1" customHeight="1" x14ac:dyDescent="0.25">
      <c r="B1329" s="602">
        <v>1029</v>
      </c>
      <c r="C1329" s="738" t="s">
        <v>2809</v>
      </c>
      <c r="D1329" s="713" t="s">
        <v>8798</v>
      </c>
      <c r="E1329" s="629" t="s">
        <v>7020</v>
      </c>
      <c r="F1329" s="628" t="s">
        <v>5952</v>
      </c>
      <c r="G1329" s="631" t="s">
        <v>3400</v>
      </c>
      <c r="H1329" s="630">
        <v>1.1000000000000001</v>
      </c>
      <c r="I1329" s="618"/>
      <c r="J1329" s="630" t="s">
        <v>2793</v>
      </c>
      <c r="K1329" s="736" t="s">
        <v>8952</v>
      </c>
      <c r="L1329" s="630" t="s">
        <v>5955</v>
      </c>
      <c r="M1329" s="616"/>
      <c r="N1329" s="632"/>
      <c r="O1329" s="632"/>
      <c r="P1329" s="632"/>
      <c r="Q1329" s="632"/>
      <c r="R1329" s="632"/>
      <c r="S1329" s="632"/>
      <c r="T1329" s="632"/>
      <c r="U1329" s="632"/>
      <c r="V1329" s="632"/>
      <c r="W1329" s="632"/>
    </row>
    <row r="1330" spans="2:23" ht="50.25" hidden="1" customHeight="1" x14ac:dyDescent="0.25">
      <c r="B1330" s="602">
        <v>1030</v>
      </c>
      <c r="C1330" s="719" t="s">
        <v>8373</v>
      </c>
      <c r="D1330" s="713" t="s">
        <v>8867</v>
      </c>
      <c r="E1330" s="629" t="s">
        <v>7021</v>
      </c>
      <c r="F1330" s="628" t="s">
        <v>5958</v>
      </c>
      <c r="G1330" s="631" t="s">
        <v>3400</v>
      </c>
      <c r="H1330" s="630">
        <v>10.23</v>
      </c>
      <c r="I1330" s="618"/>
      <c r="J1330" s="630" t="s">
        <v>2812</v>
      </c>
      <c r="K1330" s="736" t="s">
        <v>8952</v>
      </c>
      <c r="L1330" s="630" t="s">
        <v>5961</v>
      </c>
      <c r="M1330" s="616"/>
      <c r="N1330" s="632"/>
      <c r="O1330" s="632"/>
      <c r="P1330" s="632"/>
      <c r="Q1330" s="632"/>
      <c r="R1330" s="632"/>
      <c r="S1330" s="632"/>
      <c r="T1330" s="632"/>
      <c r="U1330" s="632"/>
      <c r="V1330" s="632"/>
      <c r="W1330" s="632"/>
    </row>
    <row r="1331" spans="2:23" ht="50.25" hidden="1" customHeight="1" x14ac:dyDescent="0.25">
      <c r="B1331" s="602">
        <v>1031</v>
      </c>
      <c r="C1331" s="716" t="s">
        <v>2759</v>
      </c>
      <c r="D1331" s="713" t="s">
        <v>9003</v>
      </c>
      <c r="E1331" s="629" t="s">
        <v>7022</v>
      </c>
      <c r="F1331" s="628" t="s">
        <v>5964</v>
      </c>
      <c r="G1331" s="631" t="s">
        <v>3400</v>
      </c>
      <c r="H1331" s="630">
        <v>10.130000000000001</v>
      </c>
      <c r="I1331" s="618"/>
      <c r="J1331" s="630" t="s">
        <v>2786</v>
      </c>
      <c r="K1331" s="736" t="s">
        <v>8952</v>
      </c>
      <c r="L1331" s="630" t="s">
        <v>5967</v>
      </c>
      <c r="M1331" s="616"/>
      <c r="N1331" s="632"/>
      <c r="O1331" s="632"/>
      <c r="P1331" s="632"/>
      <c r="Q1331" s="632"/>
      <c r="R1331" s="632"/>
      <c r="S1331" s="632"/>
      <c r="T1331" s="632"/>
      <c r="U1331" s="632"/>
      <c r="V1331" s="632"/>
      <c r="W1331" s="632"/>
    </row>
    <row r="1332" spans="2:23" ht="50.25" hidden="1" customHeight="1" x14ac:dyDescent="0.25">
      <c r="B1332" s="602">
        <v>1032</v>
      </c>
      <c r="C1332" s="738" t="s">
        <v>8433</v>
      </c>
      <c r="D1332" s="713" t="s">
        <v>8459</v>
      </c>
      <c r="E1332" s="629" t="s">
        <v>7023</v>
      </c>
      <c r="F1332" s="628" t="s">
        <v>5970</v>
      </c>
      <c r="G1332" s="631" t="s">
        <v>3400</v>
      </c>
      <c r="H1332" s="630">
        <v>73.599999999999994</v>
      </c>
      <c r="I1332" s="618"/>
      <c r="J1332" s="630" t="s">
        <v>2786</v>
      </c>
      <c r="K1332" s="736" t="s">
        <v>8952</v>
      </c>
      <c r="L1332" s="630" t="s">
        <v>5973</v>
      </c>
      <c r="M1332" s="616"/>
      <c r="N1332" s="632"/>
      <c r="O1332" s="632"/>
      <c r="P1332" s="632"/>
      <c r="Q1332" s="632"/>
      <c r="R1332" s="632"/>
      <c r="S1332" s="632"/>
      <c r="T1332" s="632"/>
      <c r="U1332" s="632"/>
      <c r="V1332" s="632"/>
      <c r="W1332" s="632"/>
    </row>
    <row r="1333" spans="2:23" ht="50.25" hidden="1" customHeight="1" x14ac:dyDescent="0.25">
      <c r="B1333" s="602">
        <v>1033</v>
      </c>
      <c r="C1333" s="738" t="s">
        <v>8433</v>
      </c>
      <c r="D1333" s="713" t="s">
        <v>8458</v>
      </c>
      <c r="E1333" s="629" t="s">
        <v>7024</v>
      </c>
      <c r="F1333" s="628" t="s">
        <v>5970</v>
      </c>
      <c r="G1333" s="631" t="s">
        <v>3400</v>
      </c>
      <c r="H1333" s="634"/>
      <c r="I1333" s="618"/>
      <c r="J1333" s="630" t="s">
        <v>2786</v>
      </c>
      <c r="K1333" s="736" t="s">
        <v>8952</v>
      </c>
      <c r="L1333" s="630" t="s">
        <v>5977</v>
      </c>
      <c r="M1333" s="616"/>
      <c r="N1333" s="632"/>
      <c r="O1333" s="632"/>
      <c r="P1333" s="632"/>
      <c r="Q1333" s="632"/>
      <c r="R1333" s="632"/>
      <c r="S1333" s="632"/>
      <c r="T1333" s="632"/>
      <c r="U1333" s="632"/>
      <c r="V1333" s="632"/>
      <c r="W1333" s="632"/>
    </row>
    <row r="1334" spans="2:23" ht="50.25" hidden="1" customHeight="1" x14ac:dyDescent="0.25">
      <c r="B1334" s="602">
        <v>1034</v>
      </c>
      <c r="C1334" s="738" t="s">
        <v>8373</v>
      </c>
      <c r="D1334" s="713" t="s">
        <v>8755</v>
      </c>
      <c r="E1334" s="629" t="s">
        <v>7025</v>
      </c>
      <c r="F1334" s="628" t="s">
        <v>5980</v>
      </c>
      <c r="G1334" s="631" t="s">
        <v>3400</v>
      </c>
      <c r="H1334" s="630">
        <v>20.7</v>
      </c>
      <c r="I1334" s="618"/>
      <c r="J1334" s="630" t="s">
        <v>2812</v>
      </c>
      <c r="K1334" s="736" t="s">
        <v>8952</v>
      </c>
      <c r="L1334" s="630" t="s">
        <v>5983</v>
      </c>
      <c r="M1334" s="616"/>
      <c r="N1334" s="632"/>
      <c r="O1334" s="632"/>
      <c r="P1334" s="632"/>
      <c r="Q1334" s="632"/>
      <c r="R1334" s="632"/>
      <c r="S1334" s="632"/>
      <c r="T1334" s="632"/>
      <c r="U1334" s="632"/>
      <c r="V1334" s="632"/>
      <c r="W1334" s="632"/>
    </row>
    <row r="1335" spans="2:23" ht="50.25" hidden="1" customHeight="1" x14ac:dyDescent="0.25">
      <c r="B1335" s="602">
        <v>1035</v>
      </c>
      <c r="C1335" s="721" t="s">
        <v>2809</v>
      </c>
      <c r="D1335" s="713" t="s">
        <v>9004</v>
      </c>
      <c r="E1335" s="629" t="s">
        <v>7026</v>
      </c>
      <c r="F1335" s="628" t="s">
        <v>5986</v>
      </c>
      <c r="G1335" s="631" t="s">
        <v>3400</v>
      </c>
      <c r="H1335" s="630">
        <v>6</v>
      </c>
      <c r="I1335" s="618"/>
      <c r="J1335" s="630" t="s">
        <v>3727</v>
      </c>
      <c r="K1335" s="736" t="s">
        <v>8952</v>
      </c>
      <c r="L1335" s="630" t="s">
        <v>5989</v>
      </c>
      <c r="M1335" s="616"/>
      <c r="N1335" s="632"/>
      <c r="O1335" s="632"/>
      <c r="P1335" s="632"/>
      <c r="Q1335" s="632"/>
      <c r="R1335" s="632"/>
      <c r="S1335" s="632"/>
      <c r="T1335" s="632"/>
      <c r="U1335" s="632"/>
      <c r="V1335" s="632"/>
      <c r="W1335" s="632"/>
    </row>
    <row r="1336" spans="2:23" ht="50.25" hidden="1" customHeight="1" x14ac:dyDescent="0.25">
      <c r="B1336" s="602">
        <v>1036</v>
      </c>
      <c r="C1336" s="721" t="s">
        <v>2809</v>
      </c>
      <c r="D1336" s="713" t="s">
        <v>8573</v>
      </c>
      <c r="E1336" s="629" t="s">
        <v>7027</v>
      </c>
      <c r="F1336" s="628" t="s">
        <v>5992</v>
      </c>
      <c r="G1336" s="631" t="s">
        <v>3400</v>
      </c>
      <c r="H1336" s="630">
        <v>27.13</v>
      </c>
      <c r="I1336" s="618"/>
      <c r="J1336" s="630" t="s">
        <v>5078</v>
      </c>
      <c r="K1336" s="736" t="s">
        <v>8952</v>
      </c>
      <c r="L1336" s="630" t="s">
        <v>5995</v>
      </c>
      <c r="M1336" s="616"/>
      <c r="N1336" s="632"/>
      <c r="O1336" s="632"/>
      <c r="P1336" s="632"/>
      <c r="Q1336" s="632"/>
      <c r="R1336" s="632"/>
      <c r="S1336" s="632"/>
      <c r="T1336" s="632"/>
      <c r="U1336" s="632"/>
      <c r="V1336" s="632"/>
      <c r="W1336" s="632"/>
    </row>
    <row r="1337" spans="2:23" ht="50.25" hidden="1" customHeight="1" x14ac:dyDescent="0.25">
      <c r="B1337" s="602">
        <v>1037</v>
      </c>
      <c r="C1337" s="738" t="s">
        <v>8472</v>
      </c>
      <c r="D1337" s="738" t="s">
        <v>8504</v>
      </c>
      <c r="E1337" s="629" t="s">
        <v>7028</v>
      </c>
      <c r="F1337" s="628" t="s">
        <v>5998</v>
      </c>
      <c r="G1337" s="631" t="s">
        <v>3400</v>
      </c>
      <c r="H1337" s="630">
        <v>12</v>
      </c>
      <c r="I1337" s="618"/>
      <c r="J1337" s="630" t="s">
        <v>3364</v>
      </c>
      <c r="K1337" s="736" t="s">
        <v>8952</v>
      </c>
      <c r="L1337" s="630" t="s">
        <v>6001</v>
      </c>
      <c r="M1337" s="616"/>
      <c r="N1337" s="632"/>
      <c r="O1337" s="632"/>
      <c r="P1337" s="632"/>
      <c r="Q1337" s="632"/>
      <c r="R1337" s="632"/>
      <c r="S1337" s="632"/>
      <c r="T1337" s="632"/>
      <c r="U1337" s="632"/>
      <c r="V1337" s="632"/>
      <c r="W1337" s="632"/>
    </row>
    <row r="1338" spans="2:23" ht="50.25" hidden="1" customHeight="1" x14ac:dyDescent="0.25">
      <c r="B1338" s="602">
        <v>1038</v>
      </c>
      <c r="C1338" s="738" t="s">
        <v>2809</v>
      </c>
      <c r="D1338" s="713" t="s">
        <v>8580</v>
      </c>
      <c r="E1338" s="629" t="s">
        <v>7029</v>
      </c>
      <c r="F1338" s="628" t="s">
        <v>6004</v>
      </c>
      <c r="G1338" s="631" t="s">
        <v>3400</v>
      </c>
      <c r="H1338" s="630">
        <v>7.92</v>
      </c>
      <c r="I1338" s="618"/>
      <c r="J1338" s="630" t="s">
        <v>2902</v>
      </c>
      <c r="K1338" s="736" t="s">
        <v>8952</v>
      </c>
      <c r="L1338" s="630" t="s">
        <v>6007</v>
      </c>
      <c r="M1338" s="616"/>
      <c r="N1338" s="632"/>
      <c r="O1338" s="632"/>
      <c r="P1338" s="632"/>
      <c r="Q1338" s="632"/>
      <c r="R1338" s="632"/>
      <c r="S1338" s="632"/>
      <c r="T1338" s="632"/>
      <c r="U1338" s="632"/>
      <c r="V1338" s="632"/>
      <c r="W1338" s="632"/>
    </row>
    <row r="1339" spans="2:23" ht="50.25" hidden="1" customHeight="1" x14ac:dyDescent="0.25">
      <c r="B1339" s="602">
        <v>1039</v>
      </c>
      <c r="C1339" s="738" t="s">
        <v>8433</v>
      </c>
      <c r="D1339" s="713" t="s">
        <v>8457</v>
      </c>
      <c r="E1339" s="629" t="s">
        <v>7030</v>
      </c>
      <c r="F1339" s="628" t="s">
        <v>6012</v>
      </c>
      <c r="G1339" s="631" t="s">
        <v>3400</v>
      </c>
      <c r="H1339" s="630">
        <v>6.9</v>
      </c>
      <c r="I1339" s="618"/>
      <c r="J1339" s="630" t="s">
        <v>2762</v>
      </c>
      <c r="K1339" s="736" t="s">
        <v>8952</v>
      </c>
      <c r="L1339" s="630" t="s">
        <v>6015</v>
      </c>
      <c r="M1339" s="616"/>
      <c r="N1339" s="632"/>
      <c r="O1339" s="632"/>
      <c r="P1339" s="632"/>
      <c r="Q1339" s="632"/>
      <c r="R1339" s="632"/>
      <c r="S1339" s="632"/>
      <c r="T1339" s="632"/>
      <c r="U1339" s="632"/>
      <c r="V1339" s="632"/>
      <c r="W1339" s="632"/>
    </row>
    <row r="1340" spans="2:23" ht="50.25" hidden="1" customHeight="1" x14ac:dyDescent="0.25">
      <c r="B1340" s="602">
        <v>1040</v>
      </c>
      <c r="C1340" s="716" t="s">
        <v>2759</v>
      </c>
      <c r="D1340" s="713" t="s">
        <v>9003</v>
      </c>
      <c r="E1340" s="629" t="s">
        <v>7031</v>
      </c>
      <c r="F1340" s="628" t="s">
        <v>6018</v>
      </c>
      <c r="G1340" s="631" t="s">
        <v>3400</v>
      </c>
      <c r="H1340" s="630">
        <v>6.4</v>
      </c>
      <c r="I1340" s="618"/>
      <c r="J1340" s="630" t="s">
        <v>2762</v>
      </c>
      <c r="K1340" s="736" t="s">
        <v>8952</v>
      </c>
      <c r="L1340" s="630" t="s">
        <v>6021</v>
      </c>
      <c r="M1340" s="616"/>
      <c r="N1340" s="632"/>
      <c r="O1340" s="632"/>
      <c r="P1340" s="632"/>
      <c r="Q1340" s="632"/>
      <c r="R1340" s="632"/>
      <c r="S1340" s="632"/>
      <c r="T1340" s="632"/>
      <c r="U1340" s="632"/>
      <c r="V1340" s="632"/>
      <c r="W1340" s="632"/>
    </row>
    <row r="1341" spans="2:23" ht="50.25" hidden="1" customHeight="1" x14ac:dyDescent="0.25">
      <c r="B1341" s="602">
        <v>1041</v>
      </c>
      <c r="C1341" s="716" t="s">
        <v>2759</v>
      </c>
      <c r="D1341" s="713" t="s">
        <v>8907</v>
      </c>
      <c r="E1341" s="629" t="s">
        <v>7032</v>
      </c>
      <c r="F1341" s="628" t="s">
        <v>6024</v>
      </c>
      <c r="G1341" s="631" t="s">
        <v>3400</v>
      </c>
      <c r="H1341" s="630">
        <v>6.6</v>
      </c>
      <c r="I1341" s="618"/>
      <c r="J1341" s="630" t="s">
        <v>2902</v>
      </c>
      <c r="K1341" s="736" t="s">
        <v>8952</v>
      </c>
      <c r="L1341" s="630" t="s">
        <v>6027</v>
      </c>
      <c r="M1341" s="616"/>
      <c r="N1341" s="632"/>
      <c r="O1341" s="632"/>
      <c r="P1341" s="632"/>
      <c r="Q1341" s="632"/>
      <c r="R1341" s="632"/>
      <c r="S1341" s="632"/>
      <c r="T1341" s="632"/>
      <c r="U1341" s="632"/>
      <c r="V1341" s="632"/>
      <c r="W1341" s="632"/>
    </row>
    <row r="1342" spans="2:23" ht="50.25" hidden="1" customHeight="1" x14ac:dyDescent="0.25">
      <c r="B1342" s="602">
        <v>1042</v>
      </c>
      <c r="C1342" s="716" t="s">
        <v>2759</v>
      </c>
      <c r="D1342" s="713" t="s">
        <v>8976</v>
      </c>
      <c r="E1342" s="629" t="s">
        <v>7033</v>
      </c>
      <c r="F1342" s="628" t="s">
        <v>6030</v>
      </c>
      <c r="G1342" s="631" t="s">
        <v>3400</v>
      </c>
      <c r="H1342" s="630">
        <v>5.5</v>
      </c>
      <c r="I1342" s="618"/>
      <c r="J1342" s="630" t="s">
        <v>2902</v>
      </c>
      <c r="K1342" s="736" t="s">
        <v>8952</v>
      </c>
      <c r="L1342" s="630" t="s">
        <v>6033</v>
      </c>
      <c r="M1342" s="616"/>
      <c r="N1342" s="632"/>
      <c r="O1342" s="632"/>
      <c r="P1342" s="632"/>
      <c r="Q1342" s="632"/>
      <c r="R1342" s="632"/>
      <c r="S1342" s="632"/>
      <c r="T1342" s="632"/>
      <c r="U1342" s="632"/>
      <c r="V1342" s="632"/>
      <c r="W1342" s="632"/>
    </row>
    <row r="1343" spans="2:23" ht="50.25" hidden="1" customHeight="1" x14ac:dyDescent="0.25">
      <c r="B1343" s="602">
        <v>1043</v>
      </c>
      <c r="C1343" s="738" t="s">
        <v>2759</v>
      </c>
      <c r="D1343" s="713" t="s">
        <v>8840</v>
      </c>
      <c r="E1343" s="629" t="s">
        <v>7034</v>
      </c>
      <c r="F1343" s="628" t="s">
        <v>6036</v>
      </c>
      <c r="G1343" s="631" t="s">
        <v>3400</v>
      </c>
      <c r="H1343" s="630">
        <v>6.75</v>
      </c>
      <c r="I1343" s="618"/>
      <c r="J1343" s="630" t="s">
        <v>2812</v>
      </c>
      <c r="K1343" s="736" t="s">
        <v>8952</v>
      </c>
      <c r="L1343" s="630" t="s">
        <v>6039</v>
      </c>
      <c r="M1343" s="616"/>
      <c r="N1343" s="632"/>
      <c r="O1343" s="632"/>
      <c r="P1343" s="632"/>
      <c r="Q1343" s="632"/>
      <c r="R1343" s="632"/>
      <c r="S1343" s="632"/>
      <c r="T1343" s="632"/>
      <c r="U1343" s="632"/>
      <c r="V1343" s="632"/>
      <c r="W1343" s="632"/>
    </row>
    <row r="1344" spans="2:23" ht="50.25" hidden="1" customHeight="1" x14ac:dyDescent="0.25">
      <c r="B1344" s="602">
        <v>1044</v>
      </c>
      <c r="C1344" s="738" t="s">
        <v>8472</v>
      </c>
      <c r="D1344" s="713" t="s">
        <v>8506</v>
      </c>
      <c r="E1344" s="629" t="s">
        <v>7035</v>
      </c>
      <c r="F1344" s="628" t="s">
        <v>6042</v>
      </c>
      <c r="G1344" s="631" t="s">
        <v>3400</v>
      </c>
      <c r="H1344" s="630">
        <v>13</v>
      </c>
      <c r="I1344" s="618"/>
      <c r="J1344" s="630" t="s">
        <v>3727</v>
      </c>
      <c r="K1344" s="736" t="s">
        <v>8952</v>
      </c>
      <c r="L1344" s="630" t="s">
        <v>6045</v>
      </c>
      <c r="M1344" s="616"/>
      <c r="N1344" s="632"/>
      <c r="O1344" s="632"/>
      <c r="P1344" s="632"/>
      <c r="Q1344" s="632"/>
      <c r="R1344" s="632"/>
      <c r="S1344" s="632"/>
      <c r="T1344" s="632"/>
      <c r="U1344" s="632"/>
      <c r="V1344" s="632"/>
      <c r="W1344" s="632"/>
    </row>
    <row r="1345" spans="2:23" ht="50.25" hidden="1" customHeight="1" x14ac:dyDescent="0.25">
      <c r="B1345" s="602">
        <v>1045</v>
      </c>
      <c r="C1345" s="719" t="s">
        <v>8347</v>
      </c>
      <c r="D1345" s="713" t="s">
        <v>8677</v>
      </c>
      <c r="E1345" s="629" t="s">
        <v>7036</v>
      </c>
      <c r="F1345" s="628" t="s">
        <v>6048</v>
      </c>
      <c r="G1345" s="631" t="s">
        <v>3400</v>
      </c>
      <c r="H1345" s="630">
        <v>8</v>
      </c>
      <c r="I1345" s="618"/>
      <c r="J1345" s="630" t="s">
        <v>2786</v>
      </c>
      <c r="K1345" s="736" t="s">
        <v>8952</v>
      </c>
      <c r="L1345" s="630" t="s">
        <v>6051</v>
      </c>
      <c r="M1345" s="616"/>
      <c r="N1345" s="632"/>
      <c r="O1345" s="632"/>
      <c r="P1345" s="632"/>
      <c r="Q1345" s="632"/>
      <c r="R1345" s="632"/>
      <c r="S1345" s="632"/>
      <c r="T1345" s="632"/>
      <c r="U1345" s="632"/>
      <c r="V1345" s="632"/>
      <c r="W1345" s="632"/>
    </row>
    <row r="1346" spans="2:23" ht="50.25" hidden="1" customHeight="1" x14ac:dyDescent="0.25">
      <c r="B1346" s="602">
        <v>1046</v>
      </c>
      <c r="C1346" s="719" t="s">
        <v>8396</v>
      </c>
      <c r="D1346" s="713" t="s">
        <v>8977</v>
      </c>
      <c r="E1346" s="629" t="s">
        <v>7037</v>
      </c>
      <c r="F1346" s="628" t="s">
        <v>6054</v>
      </c>
      <c r="G1346" s="631" t="s">
        <v>3400</v>
      </c>
      <c r="H1346" s="630">
        <v>8</v>
      </c>
      <c r="I1346" s="618"/>
      <c r="J1346" s="630" t="s">
        <v>3165</v>
      </c>
      <c r="K1346" s="736" t="s">
        <v>8952</v>
      </c>
      <c r="L1346" s="630" t="s">
        <v>6057</v>
      </c>
      <c r="M1346" s="616"/>
      <c r="N1346" s="632"/>
      <c r="O1346" s="632"/>
      <c r="P1346" s="632"/>
      <c r="Q1346" s="632"/>
      <c r="R1346" s="632"/>
      <c r="S1346" s="632"/>
      <c r="T1346" s="632"/>
      <c r="U1346" s="632"/>
      <c r="V1346" s="632"/>
      <c r="W1346" s="632"/>
    </row>
    <row r="1347" spans="2:23" ht="50.25" hidden="1" customHeight="1" x14ac:dyDescent="0.25">
      <c r="B1347" s="602">
        <v>1047</v>
      </c>
      <c r="C1347" s="719" t="s">
        <v>8396</v>
      </c>
      <c r="D1347" s="713" t="s">
        <v>8978</v>
      </c>
      <c r="E1347" s="629" t="s">
        <v>7038</v>
      </c>
      <c r="F1347" s="628" t="s">
        <v>6054</v>
      </c>
      <c r="G1347" s="631" t="s">
        <v>3400</v>
      </c>
      <c r="H1347" s="630">
        <v>8</v>
      </c>
      <c r="I1347" s="618"/>
      <c r="J1347" s="630" t="s">
        <v>3165</v>
      </c>
      <c r="K1347" s="736" t="s">
        <v>8952</v>
      </c>
      <c r="L1347" s="630" t="s">
        <v>6061</v>
      </c>
      <c r="M1347" s="616"/>
      <c r="N1347" s="632"/>
      <c r="O1347" s="632"/>
      <c r="P1347" s="632"/>
      <c r="Q1347" s="632"/>
      <c r="R1347" s="632"/>
      <c r="S1347" s="632"/>
      <c r="T1347" s="632"/>
      <c r="U1347" s="632"/>
      <c r="V1347" s="632"/>
      <c r="W1347" s="632"/>
    </row>
    <row r="1348" spans="2:23" ht="50.25" hidden="1" customHeight="1" x14ac:dyDescent="0.25">
      <c r="B1348" s="602">
        <v>1048</v>
      </c>
      <c r="C1348" s="719" t="s">
        <v>8396</v>
      </c>
      <c r="D1348" s="713" t="s">
        <v>8979</v>
      </c>
      <c r="E1348" s="629" t="s">
        <v>7039</v>
      </c>
      <c r="F1348" s="628" t="s">
        <v>6054</v>
      </c>
      <c r="G1348" s="631" t="s">
        <v>3400</v>
      </c>
      <c r="H1348" s="630">
        <v>8</v>
      </c>
      <c r="I1348" s="618"/>
      <c r="J1348" s="630" t="s">
        <v>3165</v>
      </c>
      <c r="K1348" s="736" t="s">
        <v>8952</v>
      </c>
      <c r="L1348" s="630" t="s">
        <v>6065</v>
      </c>
      <c r="M1348" s="616"/>
      <c r="N1348" s="632"/>
      <c r="O1348" s="632"/>
      <c r="P1348" s="632"/>
      <c r="Q1348" s="632"/>
      <c r="R1348" s="632"/>
      <c r="S1348" s="632"/>
      <c r="T1348" s="632"/>
      <c r="U1348" s="632"/>
      <c r="V1348" s="632"/>
      <c r="W1348" s="632"/>
    </row>
    <row r="1349" spans="2:23" ht="50.25" hidden="1" customHeight="1" x14ac:dyDescent="0.25">
      <c r="B1349" s="602">
        <v>1049</v>
      </c>
      <c r="C1349" s="738" t="s">
        <v>2809</v>
      </c>
      <c r="D1349" s="713" t="s">
        <v>8584</v>
      </c>
      <c r="E1349" s="629" t="s">
        <v>7040</v>
      </c>
      <c r="F1349" s="628" t="s">
        <v>6068</v>
      </c>
      <c r="G1349" s="631" t="s">
        <v>3400</v>
      </c>
      <c r="H1349" s="630">
        <v>32</v>
      </c>
      <c r="I1349" s="618"/>
      <c r="J1349" s="630" t="s">
        <v>2786</v>
      </c>
      <c r="K1349" s="736" t="s">
        <v>8952</v>
      </c>
      <c r="L1349" s="630" t="s">
        <v>6071</v>
      </c>
      <c r="M1349" s="616"/>
      <c r="N1349" s="632"/>
      <c r="O1349" s="632"/>
      <c r="P1349" s="632"/>
      <c r="Q1349" s="632"/>
      <c r="R1349" s="632"/>
      <c r="S1349" s="632"/>
      <c r="T1349" s="632"/>
      <c r="U1349" s="632"/>
      <c r="V1349" s="632"/>
      <c r="W1349" s="632"/>
    </row>
    <row r="1350" spans="2:23" ht="50.25" hidden="1" customHeight="1" x14ac:dyDescent="0.25">
      <c r="B1350" s="602">
        <v>1050</v>
      </c>
      <c r="C1350" s="738" t="s">
        <v>2809</v>
      </c>
      <c r="D1350" s="713" t="s">
        <v>8585</v>
      </c>
      <c r="E1350" s="629" t="s">
        <v>7041</v>
      </c>
      <c r="F1350" s="628" t="s">
        <v>6074</v>
      </c>
      <c r="G1350" s="631" t="s">
        <v>3400</v>
      </c>
      <c r="H1350" s="630">
        <v>54</v>
      </c>
      <c r="I1350" s="618"/>
      <c r="J1350" s="630" t="s">
        <v>6080</v>
      </c>
      <c r="K1350" s="736" t="s">
        <v>8952</v>
      </c>
      <c r="L1350" s="630" t="s">
        <v>6077</v>
      </c>
      <c r="M1350" s="616"/>
      <c r="N1350" s="632"/>
      <c r="O1350" s="632"/>
      <c r="P1350" s="632"/>
      <c r="Q1350" s="632"/>
      <c r="R1350" s="632"/>
      <c r="S1350" s="632"/>
      <c r="T1350" s="632"/>
      <c r="U1350" s="632"/>
      <c r="V1350" s="632"/>
      <c r="W1350" s="632"/>
    </row>
    <row r="1351" spans="2:23" ht="50.25" hidden="1" customHeight="1" x14ac:dyDescent="0.25">
      <c r="B1351" s="602">
        <v>1051</v>
      </c>
      <c r="C1351" s="738" t="s">
        <v>8373</v>
      </c>
      <c r="D1351" s="744" t="s">
        <v>8609</v>
      </c>
      <c r="E1351" s="629" t="s">
        <v>7042</v>
      </c>
      <c r="F1351" s="628" t="s">
        <v>6081</v>
      </c>
      <c r="G1351" s="631" t="s">
        <v>3400</v>
      </c>
      <c r="H1351" s="630">
        <v>2.2166700000000001</v>
      </c>
      <c r="I1351" s="618"/>
      <c r="J1351" s="630" t="s">
        <v>4914</v>
      </c>
      <c r="K1351" s="736" t="s">
        <v>8952</v>
      </c>
      <c r="L1351" s="630" t="s">
        <v>6084</v>
      </c>
      <c r="M1351" s="616"/>
      <c r="N1351" s="632"/>
      <c r="O1351" s="632"/>
      <c r="P1351" s="632"/>
      <c r="Q1351" s="632"/>
      <c r="R1351" s="632"/>
      <c r="S1351" s="632"/>
      <c r="T1351" s="632"/>
      <c r="U1351" s="632"/>
      <c r="V1351" s="632"/>
      <c r="W1351" s="632"/>
    </row>
    <row r="1352" spans="2:23" ht="50.25" hidden="1" customHeight="1" x14ac:dyDescent="0.25">
      <c r="B1352" s="602">
        <v>1052</v>
      </c>
      <c r="C1352" s="719" t="s">
        <v>8364</v>
      </c>
      <c r="D1352" s="713" t="s">
        <v>6089</v>
      </c>
      <c r="E1352" s="629" t="s">
        <v>7043</v>
      </c>
      <c r="F1352" s="628" t="s">
        <v>6087</v>
      </c>
      <c r="G1352" s="631" t="s">
        <v>3400</v>
      </c>
      <c r="H1352" s="630">
        <v>9</v>
      </c>
      <c r="I1352" s="618"/>
      <c r="J1352" s="630" t="s">
        <v>2812</v>
      </c>
      <c r="K1352" s="736" t="s">
        <v>8952</v>
      </c>
      <c r="L1352" s="630" t="s">
        <v>6090</v>
      </c>
      <c r="M1352" s="616"/>
      <c r="N1352" s="632"/>
      <c r="O1352" s="632"/>
      <c r="P1352" s="632"/>
      <c r="Q1352" s="632"/>
      <c r="R1352" s="632"/>
      <c r="S1352" s="632"/>
      <c r="T1352" s="632"/>
      <c r="U1352" s="632"/>
      <c r="V1352" s="632"/>
      <c r="W1352" s="632"/>
    </row>
    <row r="1353" spans="2:23" ht="50.25" hidden="1" customHeight="1" x14ac:dyDescent="0.25">
      <c r="B1353" s="602">
        <v>1053</v>
      </c>
      <c r="C1353" s="719" t="s">
        <v>8396</v>
      </c>
      <c r="D1353" s="713" t="s">
        <v>8980</v>
      </c>
      <c r="E1353" s="629" t="s">
        <v>7044</v>
      </c>
      <c r="F1353" s="628" t="s">
        <v>6093</v>
      </c>
      <c r="G1353" s="631" t="s">
        <v>3400</v>
      </c>
      <c r="H1353" s="630">
        <v>8</v>
      </c>
      <c r="I1353" s="618"/>
      <c r="J1353" s="630" t="s">
        <v>3364</v>
      </c>
      <c r="K1353" s="736" t="s">
        <v>8952</v>
      </c>
      <c r="L1353" s="630" t="s">
        <v>6096</v>
      </c>
      <c r="M1353" s="616"/>
      <c r="N1353" s="632"/>
      <c r="O1353" s="632"/>
      <c r="P1353" s="632"/>
      <c r="Q1353" s="632"/>
      <c r="R1353" s="632"/>
      <c r="S1353" s="632"/>
      <c r="T1353" s="632"/>
      <c r="U1353" s="632"/>
      <c r="V1353" s="632"/>
      <c r="W1353" s="632"/>
    </row>
    <row r="1354" spans="2:23" ht="50.25" hidden="1" customHeight="1" x14ac:dyDescent="0.25">
      <c r="B1354" s="602">
        <v>1054</v>
      </c>
      <c r="C1354" s="738" t="s">
        <v>2759</v>
      </c>
      <c r="D1354" s="713" t="s">
        <v>8827</v>
      </c>
      <c r="E1354" s="629" t="s">
        <v>7045</v>
      </c>
      <c r="F1354" s="628" t="s">
        <v>6099</v>
      </c>
      <c r="G1354" s="631" t="s">
        <v>3400</v>
      </c>
      <c r="H1354" s="630">
        <v>35.200000000000003</v>
      </c>
      <c r="I1354" s="618"/>
      <c r="J1354" s="630" t="s">
        <v>2786</v>
      </c>
      <c r="K1354" s="736" t="s">
        <v>8952</v>
      </c>
      <c r="L1354" s="630" t="s">
        <v>6102</v>
      </c>
      <c r="M1354" s="616"/>
      <c r="N1354" s="632"/>
      <c r="O1354" s="632"/>
      <c r="P1354" s="632"/>
      <c r="Q1354" s="632"/>
      <c r="R1354" s="632"/>
      <c r="S1354" s="632"/>
      <c r="T1354" s="632"/>
      <c r="U1354" s="632"/>
      <c r="V1354" s="632"/>
      <c r="W1354" s="632"/>
    </row>
    <row r="1355" spans="2:23" ht="50.25" hidden="1" customHeight="1" x14ac:dyDescent="0.25">
      <c r="B1355" s="602">
        <v>1055</v>
      </c>
      <c r="C1355" s="738" t="s">
        <v>2809</v>
      </c>
      <c r="D1355" s="713" t="s">
        <v>8005</v>
      </c>
      <c r="E1355" s="629" t="s">
        <v>6828</v>
      </c>
      <c r="F1355" s="628" t="s">
        <v>6105</v>
      </c>
      <c r="G1355" s="631" t="s">
        <v>3400</v>
      </c>
      <c r="H1355" s="630">
        <v>3.9266700000000001</v>
      </c>
      <c r="I1355" s="618"/>
      <c r="J1355" s="630" t="s">
        <v>4778</v>
      </c>
      <c r="K1355" s="736" t="s">
        <v>8952</v>
      </c>
      <c r="L1355" s="630" t="s">
        <v>4775</v>
      </c>
      <c r="M1355" s="616"/>
      <c r="N1355" s="632"/>
      <c r="O1355" s="632"/>
      <c r="P1355" s="632"/>
      <c r="Q1355" s="632"/>
      <c r="R1355" s="632"/>
      <c r="S1355" s="632"/>
      <c r="T1355" s="632"/>
      <c r="U1355" s="632"/>
      <c r="V1355" s="632"/>
      <c r="W1355" s="632"/>
    </row>
    <row r="1356" spans="2:23" ht="50.25" hidden="1" customHeight="1" x14ac:dyDescent="0.25">
      <c r="B1356" s="602">
        <v>1056</v>
      </c>
      <c r="C1356" s="738" t="s">
        <v>2809</v>
      </c>
      <c r="D1356" s="713" t="s">
        <v>8544</v>
      </c>
      <c r="E1356" s="629" t="s">
        <v>7046</v>
      </c>
      <c r="F1356" s="628" t="s">
        <v>6107</v>
      </c>
      <c r="G1356" s="631" t="s">
        <v>3400</v>
      </c>
      <c r="H1356" s="630">
        <v>1.9</v>
      </c>
      <c r="I1356" s="618"/>
      <c r="J1356" s="630" t="s">
        <v>6113</v>
      </c>
      <c r="K1356" s="736" t="s">
        <v>8952</v>
      </c>
      <c r="L1356" s="630" t="s">
        <v>6110</v>
      </c>
      <c r="M1356" s="616"/>
      <c r="N1356" s="632"/>
      <c r="O1356" s="632"/>
      <c r="P1356" s="632"/>
      <c r="Q1356" s="632"/>
      <c r="R1356" s="632"/>
      <c r="S1356" s="632"/>
      <c r="T1356" s="632"/>
      <c r="U1356" s="632"/>
      <c r="V1356" s="632"/>
      <c r="W1356" s="632"/>
    </row>
    <row r="1357" spans="2:23" ht="50.25" hidden="1" customHeight="1" x14ac:dyDescent="0.25">
      <c r="B1357" s="602">
        <v>1057</v>
      </c>
      <c r="C1357" s="738" t="s">
        <v>8472</v>
      </c>
      <c r="D1357" s="713" t="s">
        <v>8490</v>
      </c>
      <c r="E1357" s="629" t="s">
        <v>7047</v>
      </c>
      <c r="F1357" s="628" t="s">
        <v>6114</v>
      </c>
      <c r="G1357" s="631" t="s">
        <v>3400</v>
      </c>
      <c r="H1357" s="630">
        <v>3.25</v>
      </c>
      <c r="I1357" s="618"/>
      <c r="J1357" s="630" t="s">
        <v>2862</v>
      </c>
      <c r="K1357" s="736" t="s">
        <v>8952</v>
      </c>
      <c r="L1357" s="630" t="s">
        <v>6117</v>
      </c>
      <c r="M1357" s="616"/>
      <c r="N1357" s="632"/>
      <c r="O1357" s="632"/>
      <c r="P1357" s="632"/>
      <c r="Q1357" s="632"/>
      <c r="R1357" s="632"/>
      <c r="S1357" s="632"/>
      <c r="T1357" s="632"/>
      <c r="U1357" s="632"/>
      <c r="V1357" s="632"/>
      <c r="W1357" s="632"/>
    </row>
    <row r="1358" spans="2:23" ht="50.25" hidden="1" customHeight="1" x14ac:dyDescent="0.25">
      <c r="B1358" s="602">
        <v>1058</v>
      </c>
      <c r="C1358" s="738" t="s">
        <v>8472</v>
      </c>
      <c r="D1358" s="738" t="s">
        <v>8504</v>
      </c>
      <c r="E1358" s="629" t="s">
        <v>7048</v>
      </c>
      <c r="F1358" s="628" t="s">
        <v>6120</v>
      </c>
      <c r="G1358" s="631" t="s">
        <v>3400</v>
      </c>
      <c r="H1358" s="630">
        <v>4.4000000000000004</v>
      </c>
      <c r="I1358" s="618"/>
      <c r="J1358" s="630" t="s">
        <v>2776</v>
      </c>
      <c r="K1358" s="736" t="s">
        <v>8952</v>
      </c>
      <c r="L1358" s="630" t="s">
        <v>6123</v>
      </c>
      <c r="M1358" s="616"/>
      <c r="N1358" s="632"/>
      <c r="O1358" s="632"/>
      <c r="P1358" s="632"/>
      <c r="Q1358" s="632"/>
      <c r="R1358" s="632"/>
      <c r="S1358" s="632"/>
      <c r="T1358" s="632"/>
      <c r="U1358" s="632"/>
      <c r="V1358" s="632"/>
      <c r="W1358" s="632"/>
    </row>
    <row r="1359" spans="2:23" ht="50.25" hidden="1" customHeight="1" x14ac:dyDescent="0.25">
      <c r="B1359" s="602">
        <v>1059</v>
      </c>
      <c r="C1359" s="738" t="s">
        <v>2809</v>
      </c>
      <c r="D1359" s="713" t="s">
        <v>8536</v>
      </c>
      <c r="E1359" s="629" t="s">
        <v>7049</v>
      </c>
      <c r="F1359" s="628" t="s">
        <v>6126</v>
      </c>
      <c r="G1359" s="631" t="s">
        <v>3400</v>
      </c>
      <c r="H1359" s="630">
        <v>7.6</v>
      </c>
      <c r="I1359" s="618"/>
      <c r="J1359" s="630" t="s">
        <v>2820</v>
      </c>
      <c r="K1359" s="736" t="s">
        <v>8952</v>
      </c>
      <c r="L1359" s="630" t="s">
        <v>6129</v>
      </c>
      <c r="M1359" s="616"/>
      <c r="N1359" s="632"/>
      <c r="O1359" s="632"/>
      <c r="P1359" s="632"/>
      <c r="Q1359" s="632"/>
      <c r="R1359" s="632"/>
      <c r="S1359" s="632"/>
      <c r="T1359" s="632"/>
      <c r="U1359" s="632"/>
      <c r="V1359" s="632"/>
      <c r="W1359" s="632"/>
    </row>
    <row r="1360" spans="2:23" ht="50.25" hidden="1" customHeight="1" x14ac:dyDescent="0.25">
      <c r="B1360" s="602">
        <v>1060</v>
      </c>
      <c r="C1360" s="738" t="s">
        <v>8347</v>
      </c>
      <c r="D1360" s="713" t="s">
        <v>8356</v>
      </c>
      <c r="E1360" s="629" t="s">
        <v>7050</v>
      </c>
      <c r="F1360" s="628" t="s">
        <v>6132</v>
      </c>
      <c r="G1360" s="631" t="s">
        <v>3400</v>
      </c>
      <c r="H1360" s="630">
        <v>4.62</v>
      </c>
      <c r="I1360" s="618"/>
      <c r="J1360" s="630" t="s">
        <v>6138</v>
      </c>
      <c r="K1360" s="736" t="s">
        <v>8952</v>
      </c>
      <c r="L1360" s="630" t="s">
        <v>6135</v>
      </c>
      <c r="M1360" s="616"/>
      <c r="N1360" s="632"/>
      <c r="O1360" s="632"/>
      <c r="P1360" s="632"/>
      <c r="Q1360" s="632"/>
      <c r="R1360" s="632"/>
      <c r="S1360" s="632"/>
      <c r="T1360" s="632"/>
      <c r="U1360" s="632"/>
      <c r="V1360" s="632"/>
      <c r="W1360" s="632"/>
    </row>
    <row r="1361" spans="2:23" ht="50.25" hidden="1" customHeight="1" x14ac:dyDescent="0.25">
      <c r="B1361" s="602">
        <v>1061</v>
      </c>
      <c r="C1361" s="719" t="s">
        <v>8396</v>
      </c>
      <c r="D1361" s="713" t="s">
        <v>8980</v>
      </c>
      <c r="E1361" s="629" t="s">
        <v>7051</v>
      </c>
      <c r="F1361" s="628" t="s">
        <v>6139</v>
      </c>
      <c r="G1361" s="631" t="s">
        <v>3400</v>
      </c>
      <c r="H1361" s="630">
        <v>1.6</v>
      </c>
      <c r="I1361" s="618"/>
      <c r="J1361" s="630" t="s">
        <v>3747</v>
      </c>
      <c r="K1361" s="736" t="s">
        <v>8952</v>
      </c>
      <c r="L1361" s="630" t="s">
        <v>6142</v>
      </c>
      <c r="M1361" s="616"/>
      <c r="N1361" s="632"/>
      <c r="O1361" s="632"/>
      <c r="P1361" s="632"/>
      <c r="Q1361" s="632"/>
      <c r="R1361" s="632"/>
      <c r="S1361" s="632"/>
      <c r="T1361" s="632"/>
      <c r="U1361" s="632"/>
      <c r="V1361" s="632"/>
      <c r="W1361" s="632"/>
    </row>
    <row r="1362" spans="2:23" ht="50.25" hidden="1" customHeight="1" x14ac:dyDescent="0.25">
      <c r="B1362" s="602">
        <v>1062</v>
      </c>
      <c r="C1362" s="738" t="s">
        <v>8472</v>
      </c>
      <c r="D1362" s="713" t="s">
        <v>8507</v>
      </c>
      <c r="E1362" s="629" t="s">
        <v>7052</v>
      </c>
      <c r="F1362" s="628" t="s">
        <v>6145</v>
      </c>
      <c r="G1362" s="631" t="s">
        <v>3400</v>
      </c>
      <c r="H1362" s="630">
        <v>6</v>
      </c>
      <c r="I1362" s="618"/>
      <c r="J1362" s="630" t="s">
        <v>2902</v>
      </c>
      <c r="K1362" s="736" t="s">
        <v>8952</v>
      </c>
      <c r="L1362" s="630" t="s">
        <v>6148</v>
      </c>
      <c r="M1362" s="616"/>
      <c r="N1362" s="632"/>
      <c r="O1362" s="632"/>
      <c r="P1362" s="632"/>
      <c r="Q1362" s="632"/>
      <c r="R1362" s="632"/>
      <c r="S1362" s="632"/>
      <c r="T1362" s="632"/>
      <c r="U1362" s="632"/>
      <c r="V1362" s="632"/>
      <c r="W1362" s="632"/>
    </row>
    <row r="1363" spans="2:23" ht="50.25" hidden="1" customHeight="1" x14ac:dyDescent="0.25">
      <c r="B1363" s="602">
        <v>1063</v>
      </c>
      <c r="C1363" s="738" t="s">
        <v>8472</v>
      </c>
      <c r="D1363" s="738" t="s">
        <v>8504</v>
      </c>
      <c r="E1363" s="629" t="s">
        <v>7053</v>
      </c>
      <c r="F1363" s="628" t="s">
        <v>6151</v>
      </c>
      <c r="G1363" s="631" t="s">
        <v>3400</v>
      </c>
      <c r="H1363" s="630">
        <v>8</v>
      </c>
      <c r="I1363" s="618"/>
      <c r="J1363" s="630" t="s">
        <v>2786</v>
      </c>
      <c r="K1363" s="736" t="s">
        <v>8952</v>
      </c>
      <c r="L1363" s="630" t="s">
        <v>6154</v>
      </c>
      <c r="M1363" s="616"/>
      <c r="N1363" s="632"/>
      <c r="O1363" s="632"/>
      <c r="P1363" s="632"/>
      <c r="Q1363" s="632"/>
      <c r="R1363" s="632"/>
      <c r="S1363" s="632"/>
      <c r="T1363" s="632"/>
      <c r="U1363" s="632"/>
      <c r="V1363" s="632"/>
      <c r="W1363" s="632"/>
    </row>
    <row r="1364" spans="2:23" ht="50.25" hidden="1" customHeight="1" x14ac:dyDescent="0.25">
      <c r="B1364" s="602">
        <v>1064</v>
      </c>
      <c r="C1364" s="724" t="s">
        <v>2809</v>
      </c>
      <c r="D1364" s="713" t="s">
        <v>9002</v>
      </c>
      <c r="E1364" s="629" t="s">
        <v>7054</v>
      </c>
      <c r="F1364" s="628" t="s">
        <v>6157</v>
      </c>
      <c r="G1364" s="631" t="s">
        <v>3400</v>
      </c>
      <c r="H1364" s="630">
        <v>10.4</v>
      </c>
      <c r="I1364" s="618"/>
      <c r="J1364" s="630" t="s">
        <v>3490</v>
      </c>
      <c r="K1364" s="736" t="s">
        <v>8952</v>
      </c>
      <c r="L1364" s="630" t="s">
        <v>6160</v>
      </c>
      <c r="M1364" s="616"/>
      <c r="N1364" s="632"/>
      <c r="O1364" s="632"/>
      <c r="P1364" s="632"/>
      <c r="Q1364" s="632"/>
      <c r="R1364" s="632"/>
      <c r="S1364" s="632"/>
      <c r="T1364" s="632"/>
      <c r="U1364" s="632"/>
      <c r="V1364" s="632"/>
      <c r="W1364" s="632"/>
    </row>
    <row r="1365" spans="2:23" ht="50.25" hidden="1" customHeight="1" x14ac:dyDescent="0.25">
      <c r="B1365" s="602">
        <v>1065</v>
      </c>
      <c r="C1365" s="719" t="s">
        <v>8364</v>
      </c>
      <c r="D1365" s="713" t="s">
        <v>9011</v>
      </c>
      <c r="E1365" s="629" t="s">
        <v>7055</v>
      </c>
      <c r="F1365" s="628" t="s">
        <v>6163</v>
      </c>
      <c r="G1365" s="631" t="s">
        <v>3400</v>
      </c>
      <c r="H1365" s="630">
        <v>3.6</v>
      </c>
      <c r="I1365" s="618"/>
      <c r="J1365" s="630" t="s">
        <v>2913</v>
      </c>
      <c r="K1365" s="736" t="s">
        <v>8952</v>
      </c>
      <c r="L1365" s="630" t="s">
        <v>6166</v>
      </c>
      <c r="M1365" s="616"/>
      <c r="N1365" s="632"/>
      <c r="O1365" s="632"/>
      <c r="P1365" s="632"/>
      <c r="Q1365" s="632"/>
      <c r="R1365" s="632"/>
      <c r="S1365" s="632"/>
      <c r="T1365" s="632"/>
      <c r="U1365" s="632"/>
      <c r="V1365" s="632"/>
      <c r="W1365" s="632"/>
    </row>
    <row r="1366" spans="2:23" ht="50.25" hidden="1" customHeight="1" x14ac:dyDescent="0.25">
      <c r="B1366" s="602">
        <v>1066</v>
      </c>
      <c r="C1366" s="719" t="s">
        <v>8373</v>
      </c>
      <c r="D1366" s="713" t="s">
        <v>8981</v>
      </c>
      <c r="E1366" s="629" t="s">
        <v>7056</v>
      </c>
      <c r="F1366" s="628" t="s">
        <v>6169</v>
      </c>
      <c r="G1366" s="631" t="s">
        <v>3400</v>
      </c>
      <c r="H1366" s="630">
        <v>10.56</v>
      </c>
      <c r="I1366" s="618"/>
      <c r="J1366" s="630" t="s">
        <v>3503</v>
      </c>
      <c r="K1366" s="736" t="s">
        <v>8952</v>
      </c>
      <c r="L1366" s="630" t="s">
        <v>6172</v>
      </c>
      <c r="M1366" s="616"/>
      <c r="N1366" s="632"/>
      <c r="O1366" s="632"/>
      <c r="P1366" s="632"/>
      <c r="Q1366" s="632"/>
      <c r="R1366" s="632"/>
      <c r="S1366" s="632"/>
      <c r="T1366" s="632"/>
      <c r="U1366" s="632"/>
      <c r="V1366" s="632"/>
      <c r="W1366" s="632"/>
    </row>
    <row r="1367" spans="2:23" ht="50.25" hidden="1" customHeight="1" x14ac:dyDescent="0.25">
      <c r="B1367" s="602">
        <v>1067</v>
      </c>
      <c r="C1367" s="719" t="s">
        <v>8373</v>
      </c>
      <c r="D1367" s="713" t="s">
        <v>8982</v>
      </c>
      <c r="E1367" s="629" t="s">
        <v>7057</v>
      </c>
      <c r="F1367" s="628" t="s">
        <v>6175</v>
      </c>
      <c r="G1367" s="631" t="s">
        <v>3400</v>
      </c>
      <c r="H1367" s="630">
        <v>8</v>
      </c>
      <c r="I1367" s="618"/>
      <c r="J1367" s="630" t="s">
        <v>2786</v>
      </c>
      <c r="K1367" s="736" t="s">
        <v>8952</v>
      </c>
      <c r="L1367" s="630" t="s">
        <v>6178</v>
      </c>
      <c r="M1367" s="616"/>
      <c r="N1367" s="632"/>
      <c r="O1367" s="632"/>
      <c r="P1367" s="632"/>
      <c r="Q1367" s="632"/>
      <c r="R1367" s="632"/>
      <c r="S1367" s="632"/>
      <c r="T1367" s="632"/>
      <c r="U1367" s="632"/>
      <c r="V1367" s="632"/>
      <c r="W1367" s="632"/>
    </row>
    <row r="1368" spans="2:23" ht="50.25" hidden="1" customHeight="1" x14ac:dyDescent="0.25">
      <c r="B1368" s="602">
        <v>1068</v>
      </c>
      <c r="C1368" s="721" t="s">
        <v>2809</v>
      </c>
      <c r="D1368" s="713" t="s">
        <v>9001</v>
      </c>
      <c r="E1368" s="629" t="s">
        <v>7058</v>
      </c>
      <c r="F1368" s="628" t="s">
        <v>6181</v>
      </c>
      <c r="G1368" s="631" t="s">
        <v>3400</v>
      </c>
      <c r="H1368" s="630">
        <v>33.75</v>
      </c>
      <c r="I1368" s="618"/>
      <c r="J1368" s="630" t="s">
        <v>3104</v>
      </c>
      <c r="K1368" s="736" t="s">
        <v>8952</v>
      </c>
      <c r="L1368" s="630" t="s">
        <v>6184</v>
      </c>
      <c r="M1368" s="616"/>
      <c r="N1368" s="632"/>
      <c r="O1368" s="632"/>
      <c r="P1368" s="632"/>
      <c r="Q1368" s="632"/>
      <c r="R1368" s="632"/>
      <c r="S1368" s="632"/>
      <c r="T1368" s="632"/>
      <c r="U1368" s="632"/>
      <c r="V1368" s="632"/>
      <c r="W1368" s="632"/>
    </row>
    <row r="1369" spans="2:23" ht="50.25" hidden="1" customHeight="1" x14ac:dyDescent="0.25">
      <c r="B1369" s="602">
        <v>1069</v>
      </c>
      <c r="C1369" s="719" t="s">
        <v>8373</v>
      </c>
      <c r="D1369" s="713" t="s">
        <v>8871</v>
      </c>
      <c r="E1369" s="629" t="s">
        <v>7059</v>
      </c>
      <c r="F1369" s="628" t="s">
        <v>6187</v>
      </c>
      <c r="G1369" s="631" t="s">
        <v>3400</v>
      </c>
      <c r="H1369" s="630">
        <v>10.83</v>
      </c>
      <c r="I1369" s="618"/>
      <c r="J1369" s="630" t="s">
        <v>2812</v>
      </c>
      <c r="K1369" s="736" t="s">
        <v>8952</v>
      </c>
      <c r="L1369" s="630" t="s">
        <v>6190</v>
      </c>
      <c r="M1369" s="616"/>
      <c r="N1369" s="632"/>
      <c r="O1369" s="632"/>
      <c r="P1369" s="632"/>
      <c r="Q1369" s="632"/>
      <c r="R1369" s="632"/>
      <c r="S1369" s="632"/>
      <c r="T1369" s="632"/>
      <c r="U1369" s="632"/>
      <c r="V1369" s="632"/>
      <c r="W1369" s="632"/>
    </row>
    <row r="1370" spans="2:23" ht="50.25" hidden="1" customHeight="1" x14ac:dyDescent="0.25">
      <c r="B1370" s="602">
        <v>1070</v>
      </c>
      <c r="C1370" s="719" t="s">
        <v>8472</v>
      </c>
      <c r="D1370" s="713" t="s">
        <v>8984</v>
      </c>
      <c r="E1370" s="629" t="s">
        <v>7060</v>
      </c>
      <c r="F1370" s="628" t="s">
        <v>6193</v>
      </c>
      <c r="G1370" s="631" t="s">
        <v>3400</v>
      </c>
      <c r="H1370" s="630">
        <v>1.6</v>
      </c>
      <c r="I1370" s="618"/>
      <c r="J1370" s="630" t="s">
        <v>2762</v>
      </c>
      <c r="K1370" s="736" t="s">
        <v>8952</v>
      </c>
      <c r="L1370" s="630" t="s">
        <v>2750</v>
      </c>
      <c r="M1370" s="616"/>
      <c r="N1370" s="632"/>
      <c r="O1370" s="632"/>
      <c r="P1370" s="632"/>
      <c r="Q1370" s="632"/>
      <c r="R1370" s="632"/>
      <c r="S1370" s="632"/>
      <c r="T1370" s="632"/>
      <c r="U1370" s="632"/>
      <c r="V1370" s="632"/>
      <c r="W1370" s="632"/>
    </row>
    <row r="1371" spans="2:23" ht="50.25" hidden="1" customHeight="1" x14ac:dyDescent="0.25">
      <c r="B1371" s="602">
        <v>1071</v>
      </c>
      <c r="C1371" s="716" t="s">
        <v>2759</v>
      </c>
      <c r="D1371" s="713" t="s">
        <v>8913</v>
      </c>
      <c r="E1371" s="602" t="s">
        <v>7651</v>
      </c>
      <c r="F1371" s="644" t="s">
        <v>7073</v>
      </c>
      <c r="G1371" s="654" t="s">
        <v>7646</v>
      </c>
      <c r="H1371" s="633"/>
      <c r="I1371" s="618"/>
      <c r="J1371" s="632"/>
      <c r="K1371" s="736" t="s">
        <v>8952</v>
      </c>
      <c r="L1371" s="602"/>
      <c r="M1371" s="616"/>
      <c r="N1371" s="632"/>
      <c r="O1371" s="632"/>
      <c r="P1371" s="632"/>
      <c r="Q1371" s="632"/>
      <c r="R1371" s="632"/>
      <c r="S1371" s="632"/>
      <c r="T1371" s="632"/>
      <c r="U1371" s="632"/>
      <c r="V1371" s="632"/>
      <c r="W1371" s="632"/>
    </row>
    <row r="1372" spans="2:23" ht="50.25" hidden="1" customHeight="1" x14ac:dyDescent="0.25">
      <c r="B1372" s="602">
        <v>1072</v>
      </c>
      <c r="C1372" s="716" t="s">
        <v>2759</v>
      </c>
      <c r="D1372" s="713" t="s">
        <v>8914</v>
      </c>
      <c r="E1372" s="602" t="s">
        <v>7653</v>
      </c>
      <c r="F1372" s="645" t="s">
        <v>7074</v>
      </c>
      <c r="G1372" s="654" t="s">
        <v>7646</v>
      </c>
      <c r="H1372" s="633"/>
      <c r="I1372" s="618"/>
      <c r="J1372" s="632"/>
      <c r="K1372" s="736" t="s">
        <v>8952</v>
      </c>
      <c r="L1372" s="602"/>
      <c r="M1372" s="616"/>
      <c r="N1372" s="632"/>
      <c r="O1372" s="632"/>
      <c r="P1372" s="632"/>
      <c r="Q1372" s="632"/>
      <c r="R1372" s="632"/>
      <c r="S1372" s="632"/>
      <c r="T1372" s="632"/>
      <c r="U1372" s="632"/>
      <c r="V1372" s="632"/>
      <c r="W1372" s="632"/>
    </row>
    <row r="1373" spans="2:23" ht="50.25" hidden="1" customHeight="1" x14ac:dyDescent="0.25">
      <c r="B1373" s="602">
        <v>1073</v>
      </c>
      <c r="C1373" s="716" t="s">
        <v>2759</v>
      </c>
      <c r="D1373" s="713" t="s">
        <v>8915</v>
      </c>
      <c r="E1373" s="602" t="s">
        <v>7655</v>
      </c>
      <c r="F1373" s="644" t="s">
        <v>7075</v>
      </c>
      <c r="G1373" s="654" t="s">
        <v>7646</v>
      </c>
      <c r="H1373" s="633"/>
      <c r="I1373" s="618"/>
      <c r="J1373" s="632"/>
      <c r="K1373" s="736" t="s">
        <v>8952</v>
      </c>
      <c r="L1373" s="602"/>
      <c r="M1373" s="616"/>
      <c r="N1373" s="632"/>
      <c r="O1373" s="632"/>
      <c r="P1373" s="632"/>
      <c r="Q1373" s="632"/>
      <c r="R1373" s="632"/>
      <c r="S1373" s="632"/>
      <c r="T1373" s="632"/>
      <c r="U1373" s="632"/>
      <c r="V1373" s="632"/>
      <c r="W1373" s="632"/>
    </row>
    <row r="1374" spans="2:23" ht="50.25" hidden="1" customHeight="1" x14ac:dyDescent="0.25">
      <c r="B1374" s="602">
        <v>1074</v>
      </c>
      <c r="C1374" s="716" t="s">
        <v>2759</v>
      </c>
      <c r="D1374" s="738" t="s">
        <v>8916</v>
      </c>
      <c r="E1374" s="602" t="s">
        <v>7657</v>
      </c>
      <c r="F1374" s="644" t="s">
        <v>7076</v>
      </c>
      <c r="G1374" s="654" t="s">
        <v>7646</v>
      </c>
      <c r="H1374" s="633"/>
      <c r="I1374" s="618"/>
      <c r="J1374" s="632"/>
      <c r="K1374" s="736" t="s">
        <v>8952</v>
      </c>
      <c r="L1374" s="602"/>
      <c r="M1374" s="616"/>
      <c r="N1374" s="632"/>
      <c r="O1374" s="632"/>
      <c r="P1374" s="632"/>
      <c r="Q1374" s="632"/>
      <c r="R1374" s="632"/>
      <c r="S1374" s="632"/>
      <c r="T1374" s="632"/>
      <c r="U1374" s="632"/>
      <c r="V1374" s="632"/>
      <c r="W1374" s="632"/>
    </row>
    <row r="1375" spans="2:23" ht="50.25" hidden="1" customHeight="1" x14ac:dyDescent="0.25">
      <c r="B1375" s="602">
        <v>1075</v>
      </c>
      <c r="C1375" s="716" t="s">
        <v>2759</v>
      </c>
      <c r="D1375" s="713" t="s">
        <v>8917</v>
      </c>
      <c r="E1375" s="602" t="s">
        <v>7659</v>
      </c>
      <c r="F1375" s="644" t="s">
        <v>7077</v>
      </c>
      <c r="G1375" s="654" t="s">
        <v>7646</v>
      </c>
      <c r="H1375" s="633"/>
      <c r="I1375" s="618"/>
      <c r="J1375" s="632"/>
      <c r="K1375" s="736" t="s">
        <v>8952</v>
      </c>
      <c r="L1375" s="602"/>
      <c r="M1375" s="616"/>
      <c r="N1375" s="632"/>
      <c r="O1375" s="632"/>
      <c r="P1375" s="632"/>
      <c r="Q1375" s="632"/>
      <c r="R1375" s="632"/>
      <c r="S1375" s="632"/>
      <c r="T1375" s="632"/>
      <c r="U1375" s="632"/>
      <c r="V1375" s="632"/>
      <c r="W1375" s="632"/>
    </row>
    <row r="1376" spans="2:23" ht="50.25" hidden="1" customHeight="1" x14ac:dyDescent="0.25">
      <c r="B1376" s="602">
        <v>1076</v>
      </c>
      <c r="C1376" s="716" t="s">
        <v>2759</v>
      </c>
      <c r="D1376" s="738" t="s">
        <v>8918</v>
      </c>
      <c r="E1376" s="602" t="s">
        <v>7661</v>
      </c>
      <c r="F1376" s="644" t="s">
        <v>7083</v>
      </c>
      <c r="G1376" s="654" t="s">
        <v>7646</v>
      </c>
      <c r="H1376" s="633"/>
      <c r="I1376" s="618"/>
      <c r="J1376" s="632"/>
      <c r="K1376" s="736" t="s">
        <v>8952</v>
      </c>
      <c r="L1376" s="602"/>
      <c r="M1376" s="616"/>
      <c r="N1376" s="632"/>
      <c r="O1376" s="632"/>
      <c r="P1376" s="632"/>
      <c r="Q1376" s="632"/>
      <c r="R1376" s="632"/>
      <c r="S1376" s="632"/>
      <c r="T1376" s="632"/>
      <c r="U1376" s="632"/>
      <c r="V1376" s="632"/>
      <c r="W1376" s="632"/>
    </row>
    <row r="1377" spans="2:23" ht="50.25" hidden="1" customHeight="1" x14ac:dyDescent="0.25">
      <c r="B1377" s="602">
        <v>1077</v>
      </c>
      <c r="C1377" s="738" t="s">
        <v>8379</v>
      </c>
      <c r="D1377" s="738" t="s">
        <v>8391</v>
      </c>
      <c r="E1377" s="602" t="s">
        <v>7663</v>
      </c>
      <c r="F1377" s="644" t="s">
        <v>7084</v>
      </c>
      <c r="G1377" s="654" t="s">
        <v>7646</v>
      </c>
      <c r="H1377" s="633"/>
      <c r="I1377" s="618"/>
      <c r="J1377" s="632"/>
      <c r="K1377" s="736" t="s">
        <v>8952</v>
      </c>
      <c r="L1377" s="602"/>
      <c r="M1377" s="616"/>
      <c r="N1377" s="632"/>
      <c r="O1377" s="632"/>
      <c r="P1377" s="632"/>
      <c r="Q1377" s="632"/>
      <c r="R1377" s="632"/>
      <c r="S1377" s="632"/>
      <c r="T1377" s="632"/>
      <c r="U1377" s="632"/>
      <c r="V1377" s="632"/>
      <c r="W1377" s="632"/>
    </row>
    <row r="1378" spans="2:23" ht="50.25" hidden="1" customHeight="1" x14ac:dyDescent="0.25">
      <c r="B1378" s="602">
        <v>1078</v>
      </c>
      <c r="C1378" s="716" t="s">
        <v>2759</v>
      </c>
      <c r="D1378" s="738" t="s">
        <v>8919</v>
      </c>
      <c r="E1378" s="602" t="s">
        <v>7665</v>
      </c>
      <c r="F1378" s="644" t="s">
        <v>7085</v>
      </c>
      <c r="G1378" s="654" t="s">
        <v>7646</v>
      </c>
      <c r="H1378" s="633"/>
      <c r="I1378" s="618"/>
      <c r="J1378" s="632"/>
      <c r="K1378" s="736" t="s">
        <v>8952</v>
      </c>
      <c r="L1378" s="602"/>
      <c r="M1378" s="616"/>
      <c r="N1378" s="632"/>
      <c r="O1378" s="632"/>
      <c r="P1378" s="632"/>
      <c r="Q1378" s="632"/>
      <c r="R1378" s="632"/>
      <c r="S1378" s="632"/>
      <c r="T1378" s="632"/>
      <c r="U1378" s="632"/>
      <c r="V1378" s="632"/>
      <c r="W1378" s="632"/>
    </row>
    <row r="1379" spans="2:23" ht="50.25" hidden="1" customHeight="1" x14ac:dyDescent="0.25">
      <c r="B1379" s="602">
        <v>1079</v>
      </c>
      <c r="C1379" s="716" t="s">
        <v>2759</v>
      </c>
      <c r="D1379" s="738" t="s">
        <v>8920</v>
      </c>
      <c r="E1379" s="602" t="s">
        <v>7667</v>
      </c>
      <c r="F1379" s="644" t="s">
        <v>7086</v>
      </c>
      <c r="G1379" s="654" t="s">
        <v>7646</v>
      </c>
      <c r="H1379" s="633"/>
      <c r="I1379" s="618"/>
      <c r="J1379" s="632"/>
      <c r="K1379" s="736" t="s">
        <v>8952</v>
      </c>
      <c r="L1379" s="602"/>
      <c r="M1379" s="616"/>
      <c r="N1379" s="632"/>
      <c r="O1379" s="632"/>
      <c r="P1379" s="632"/>
      <c r="Q1379" s="632"/>
      <c r="R1379" s="632"/>
      <c r="S1379" s="632"/>
      <c r="T1379" s="632"/>
      <c r="U1379" s="632"/>
      <c r="V1379" s="632"/>
      <c r="W1379" s="632"/>
    </row>
    <row r="1380" spans="2:23" ht="50.25" hidden="1" customHeight="1" x14ac:dyDescent="0.25">
      <c r="B1380" s="602">
        <v>1080</v>
      </c>
      <c r="C1380" s="716" t="s">
        <v>2759</v>
      </c>
      <c r="D1380" s="605" t="s">
        <v>8921</v>
      </c>
      <c r="E1380" s="602" t="s">
        <v>7669</v>
      </c>
      <c r="F1380" s="644" t="s">
        <v>7094</v>
      </c>
      <c r="G1380" s="654" t="s">
        <v>7646</v>
      </c>
      <c r="H1380" s="633"/>
      <c r="I1380" s="618"/>
      <c r="J1380" s="632"/>
      <c r="K1380" s="736" t="s">
        <v>8952</v>
      </c>
      <c r="L1380" s="602"/>
      <c r="M1380" s="616"/>
      <c r="N1380" s="632"/>
      <c r="O1380" s="632"/>
      <c r="P1380" s="632"/>
      <c r="Q1380" s="632"/>
      <c r="R1380" s="632"/>
      <c r="S1380" s="632"/>
      <c r="T1380" s="632"/>
      <c r="U1380" s="632"/>
      <c r="V1380" s="632"/>
      <c r="W1380" s="632"/>
    </row>
    <row r="1381" spans="2:23" ht="50.25" hidden="1" customHeight="1" x14ac:dyDescent="0.25">
      <c r="B1381" s="602">
        <v>1081</v>
      </c>
      <c r="C1381" s="716" t="s">
        <v>2759</v>
      </c>
      <c r="D1381" s="605" t="s">
        <v>8922</v>
      </c>
      <c r="E1381" s="602" t="s">
        <v>7671</v>
      </c>
      <c r="F1381" s="644" t="s">
        <v>7095</v>
      </c>
      <c r="G1381" s="654" t="s">
        <v>7646</v>
      </c>
      <c r="H1381" s="633"/>
      <c r="I1381" s="618"/>
      <c r="J1381" s="632"/>
      <c r="K1381" s="736" t="s">
        <v>8952</v>
      </c>
      <c r="L1381" s="602"/>
      <c r="M1381" s="616"/>
      <c r="N1381" s="632"/>
      <c r="O1381" s="632"/>
      <c r="P1381" s="632"/>
      <c r="Q1381" s="632"/>
      <c r="R1381" s="632"/>
      <c r="S1381" s="632"/>
      <c r="T1381" s="632"/>
      <c r="U1381" s="632"/>
      <c r="V1381" s="632"/>
      <c r="W1381" s="632"/>
    </row>
    <row r="1382" spans="2:23" ht="50.25" hidden="1" customHeight="1" x14ac:dyDescent="0.25">
      <c r="B1382" s="602">
        <v>1082</v>
      </c>
      <c r="C1382" s="716" t="s">
        <v>2759</v>
      </c>
      <c r="D1382" s="605" t="s">
        <v>8923</v>
      </c>
      <c r="E1382" s="602" t="s">
        <v>7673</v>
      </c>
      <c r="F1382" s="644" t="s">
        <v>7096</v>
      </c>
      <c r="G1382" s="654" t="s">
        <v>7646</v>
      </c>
      <c r="H1382" s="633"/>
      <c r="I1382" s="618"/>
      <c r="J1382" s="632"/>
      <c r="K1382" s="736" t="s">
        <v>8952</v>
      </c>
      <c r="L1382" s="602"/>
      <c r="M1382" s="616"/>
      <c r="N1382" s="632"/>
      <c r="O1382" s="632"/>
      <c r="P1382" s="632"/>
      <c r="Q1382" s="632"/>
      <c r="R1382" s="632"/>
      <c r="S1382" s="632"/>
      <c r="T1382" s="632"/>
      <c r="U1382" s="632"/>
      <c r="V1382" s="632"/>
      <c r="W1382" s="632"/>
    </row>
    <row r="1383" spans="2:23" ht="50.25" hidden="1" customHeight="1" x14ac:dyDescent="0.25">
      <c r="B1383" s="602">
        <v>1083</v>
      </c>
      <c r="C1383" s="716" t="s">
        <v>2759</v>
      </c>
      <c r="D1383" s="605" t="s">
        <v>8924</v>
      </c>
      <c r="E1383" s="602" t="s">
        <v>7675</v>
      </c>
      <c r="F1383" s="644" t="s">
        <v>7097</v>
      </c>
      <c r="G1383" s="654" t="s">
        <v>7646</v>
      </c>
      <c r="H1383" s="633"/>
      <c r="I1383" s="618"/>
      <c r="J1383" s="632"/>
      <c r="K1383" s="736" t="s">
        <v>8952</v>
      </c>
      <c r="L1383" s="602"/>
      <c r="M1383" s="616"/>
      <c r="N1383" s="632"/>
      <c r="O1383" s="632"/>
      <c r="P1383" s="632"/>
      <c r="Q1383" s="632"/>
      <c r="R1383" s="632"/>
      <c r="S1383" s="632"/>
      <c r="T1383" s="632"/>
      <c r="U1383" s="632"/>
      <c r="V1383" s="632"/>
      <c r="W1383" s="632"/>
    </row>
    <row r="1384" spans="2:23" ht="50.25" hidden="1" customHeight="1" x14ac:dyDescent="0.25">
      <c r="B1384" s="602">
        <v>1084</v>
      </c>
      <c r="C1384" s="716" t="s">
        <v>2759</v>
      </c>
      <c r="D1384" s="605" t="s">
        <v>8925</v>
      </c>
      <c r="E1384" s="602" t="s">
        <v>7677</v>
      </c>
      <c r="F1384" s="644" t="s">
        <v>7098</v>
      </c>
      <c r="G1384" s="654" t="s">
        <v>7646</v>
      </c>
      <c r="H1384" s="633"/>
      <c r="I1384" s="618"/>
      <c r="J1384" s="632"/>
      <c r="K1384" s="736" t="s">
        <v>8952</v>
      </c>
      <c r="L1384" s="602"/>
      <c r="M1384" s="616"/>
      <c r="N1384" s="632"/>
      <c r="O1384" s="632"/>
      <c r="P1384" s="632"/>
      <c r="Q1384" s="632"/>
      <c r="R1384" s="632"/>
      <c r="S1384" s="632"/>
      <c r="T1384" s="632"/>
      <c r="U1384" s="632"/>
      <c r="V1384" s="632"/>
      <c r="W1384" s="632"/>
    </row>
    <row r="1385" spans="2:23" ht="50.25" hidden="1" customHeight="1" x14ac:dyDescent="0.25">
      <c r="B1385" s="602">
        <v>1085</v>
      </c>
      <c r="C1385" s="716" t="s">
        <v>2759</v>
      </c>
      <c r="D1385" s="605" t="s">
        <v>8926</v>
      </c>
      <c r="E1385" s="602" t="s">
        <v>7679</v>
      </c>
      <c r="F1385" s="644" t="s">
        <v>7099</v>
      </c>
      <c r="G1385" s="654" t="s">
        <v>7646</v>
      </c>
      <c r="H1385" s="633"/>
      <c r="I1385" s="618"/>
      <c r="J1385" s="632"/>
      <c r="K1385" s="736" t="s">
        <v>8952</v>
      </c>
      <c r="L1385" s="602"/>
      <c r="M1385" s="616"/>
      <c r="N1385" s="632"/>
      <c r="O1385" s="632"/>
      <c r="P1385" s="632"/>
      <c r="Q1385" s="632"/>
      <c r="R1385" s="632"/>
      <c r="S1385" s="632"/>
      <c r="T1385" s="632"/>
      <c r="U1385" s="632"/>
      <c r="V1385" s="632"/>
      <c r="W1385" s="632"/>
    </row>
    <row r="1386" spans="2:23" ht="50.25" hidden="1" customHeight="1" x14ac:dyDescent="0.25">
      <c r="B1386" s="602">
        <v>1086</v>
      </c>
      <c r="C1386" s="716" t="s">
        <v>2759</v>
      </c>
      <c r="D1386" s="605" t="s">
        <v>8927</v>
      </c>
      <c r="E1386" s="602" t="s">
        <v>7681</v>
      </c>
      <c r="F1386" s="644" t="s">
        <v>7100</v>
      </c>
      <c r="G1386" s="654" t="s">
        <v>7646</v>
      </c>
      <c r="H1386" s="633"/>
      <c r="I1386" s="618"/>
      <c r="J1386" s="632"/>
      <c r="K1386" s="736" t="s">
        <v>8952</v>
      </c>
      <c r="L1386" s="602"/>
      <c r="M1386" s="616"/>
      <c r="N1386" s="632"/>
      <c r="O1386" s="632"/>
      <c r="P1386" s="632"/>
      <c r="Q1386" s="632"/>
      <c r="R1386" s="632"/>
      <c r="S1386" s="632"/>
      <c r="T1386" s="632"/>
      <c r="U1386" s="632"/>
      <c r="V1386" s="632"/>
      <c r="W1386" s="632"/>
    </row>
    <row r="1387" spans="2:23" ht="50.25" hidden="1" customHeight="1" x14ac:dyDescent="0.25">
      <c r="B1387" s="602">
        <v>1087</v>
      </c>
      <c r="C1387" s="719" t="s">
        <v>8472</v>
      </c>
      <c r="D1387" s="605" t="s">
        <v>8963</v>
      </c>
      <c r="E1387" s="602" t="s">
        <v>7683</v>
      </c>
      <c r="F1387" s="644" t="s">
        <v>7101</v>
      </c>
      <c r="G1387" s="654" t="s">
        <v>7646</v>
      </c>
      <c r="H1387" s="633"/>
      <c r="I1387" s="618"/>
      <c r="J1387" s="632"/>
      <c r="K1387" s="736" t="s">
        <v>8952</v>
      </c>
      <c r="L1387" s="602"/>
      <c r="M1387" s="616"/>
      <c r="N1387" s="632"/>
      <c r="O1387" s="632"/>
      <c r="P1387" s="632"/>
      <c r="Q1387" s="632"/>
      <c r="R1387" s="632"/>
      <c r="S1387" s="632"/>
      <c r="T1387" s="632"/>
      <c r="U1387" s="632"/>
      <c r="V1387" s="632"/>
      <c r="W1387" s="632"/>
    </row>
    <row r="1388" spans="2:23" ht="50.25" hidden="1" customHeight="1" x14ac:dyDescent="0.25">
      <c r="B1388" s="602">
        <v>1088</v>
      </c>
      <c r="C1388" s="716" t="s">
        <v>2759</v>
      </c>
      <c r="D1388" s="605" t="s">
        <v>8928</v>
      </c>
      <c r="E1388" s="602" t="s">
        <v>7685</v>
      </c>
      <c r="F1388" s="644" t="s">
        <v>7102</v>
      </c>
      <c r="G1388" s="654" t="s">
        <v>7646</v>
      </c>
      <c r="H1388" s="633"/>
      <c r="I1388" s="618"/>
      <c r="J1388" s="632"/>
      <c r="K1388" s="736" t="s">
        <v>8952</v>
      </c>
      <c r="L1388" s="602"/>
      <c r="M1388" s="616"/>
      <c r="N1388" s="632"/>
      <c r="O1388" s="632"/>
      <c r="P1388" s="632"/>
      <c r="Q1388" s="632"/>
      <c r="R1388" s="632"/>
      <c r="S1388" s="632"/>
      <c r="T1388" s="632"/>
      <c r="U1388" s="632"/>
      <c r="V1388" s="632"/>
      <c r="W1388" s="632"/>
    </row>
    <row r="1389" spans="2:23" ht="50.25" hidden="1" customHeight="1" x14ac:dyDescent="0.25">
      <c r="B1389" s="602">
        <v>1089</v>
      </c>
      <c r="C1389" s="716" t="s">
        <v>2759</v>
      </c>
      <c r="D1389" s="605" t="s">
        <v>8929</v>
      </c>
      <c r="E1389" s="602" t="s">
        <v>7687</v>
      </c>
      <c r="F1389" s="644" t="s">
        <v>7103</v>
      </c>
      <c r="G1389" s="654" t="s">
        <v>7646</v>
      </c>
      <c r="H1389" s="633"/>
      <c r="I1389" s="618"/>
      <c r="J1389" s="632"/>
      <c r="K1389" s="736" t="s">
        <v>8952</v>
      </c>
      <c r="L1389" s="602"/>
      <c r="M1389" s="616"/>
      <c r="N1389" s="632"/>
      <c r="O1389" s="632"/>
      <c r="P1389" s="632"/>
      <c r="Q1389" s="632"/>
      <c r="R1389" s="632"/>
      <c r="S1389" s="632"/>
      <c r="T1389" s="632"/>
      <c r="U1389" s="632"/>
      <c r="V1389" s="632"/>
      <c r="W1389" s="632"/>
    </row>
    <row r="1390" spans="2:23" ht="50.25" hidden="1" customHeight="1" x14ac:dyDescent="0.25">
      <c r="B1390" s="602">
        <v>1090</v>
      </c>
      <c r="C1390" s="738" t="s">
        <v>8379</v>
      </c>
      <c r="D1390" s="605" t="s">
        <v>8392</v>
      </c>
      <c r="E1390" s="602" t="s">
        <v>7689</v>
      </c>
      <c r="F1390" s="644" t="s">
        <v>7104</v>
      </c>
      <c r="G1390" s="654" t="s">
        <v>7646</v>
      </c>
      <c r="H1390" s="633"/>
      <c r="I1390" s="618"/>
      <c r="J1390" s="632"/>
      <c r="K1390" s="736" t="s">
        <v>8952</v>
      </c>
      <c r="L1390" s="602"/>
      <c r="M1390" s="616"/>
      <c r="N1390" s="632"/>
      <c r="O1390" s="632"/>
      <c r="P1390" s="632"/>
      <c r="Q1390" s="632"/>
      <c r="R1390" s="632"/>
      <c r="S1390" s="632"/>
      <c r="T1390" s="632"/>
      <c r="U1390" s="632"/>
      <c r="V1390" s="632"/>
      <c r="W1390" s="632"/>
    </row>
    <row r="1391" spans="2:23" ht="50.25" hidden="1" customHeight="1" x14ac:dyDescent="0.25">
      <c r="B1391" s="602">
        <v>1091</v>
      </c>
      <c r="C1391" s="738" t="s">
        <v>8305</v>
      </c>
      <c r="D1391" s="605" t="s">
        <v>8931</v>
      </c>
      <c r="E1391" s="602" t="s">
        <v>7691</v>
      </c>
      <c r="F1391" s="644" t="s">
        <v>7105</v>
      </c>
      <c r="G1391" s="654" t="s">
        <v>7646</v>
      </c>
      <c r="H1391" s="633"/>
      <c r="I1391" s="618"/>
      <c r="J1391" s="632"/>
      <c r="K1391" s="736" t="s">
        <v>8952</v>
      </c>
      <c r="L1391" s="602"/>
      <c r="M1391" s="616"/>
      <c r="N1391" s="632"/>
      <c r="O1391" s="632"/>
      <c r="P1391" s="632"/>
      <c r="Q1391" s="632"/>
      <c r="R1391" s="632"/>
      <c r="S1391" s="632"/>
      <c r="T1391" s="632"/>
      <c r="U1391" s="632"/>
      <c r="V1391" s="632"/>
      <c r="W1391" s="632"/>
    </row>
    <row r="1392" spans="2:23" ht="50.25" hidden="1" customHeight="1" x14ac:dyDescent="0.25">
      <c r="B1392" s="602">
        <v>1092</v>
      </c>
      <c r="C1392" s="716" t="s">
        <v>2759</v>
      </c>
      <c r="D1392" s="605" t="s">
        <v>8932</v>
      </c>
      <c r="E1392" s="602" t="s">
        <v>7693</v>
      </c>
      <c r="F1392" s="644" t="s">
        <v>7106</v>
      </c>
      <c r="G1392" s="654" t="s">
        <v>7646</v>
      </c>
      <c r="H1392" s="633"/>
      <c r="I1392" s="618"/>
      <c r="J1392" s="632"/>
      <c r="K1392" s="736" t="s">
        <v>8952</v>
      </c>
      <c r="L1392" s="602"/>
      <c r="M1392" s="616"/>
      <c r="N1392" s="632"/>
      <c r="O1392" s="632"/>
      <c r="P1392" s="632"/>
      <c r="Q1392" s="632"/>
      <c r="R1392" s="632"/>
      <c r="S1392" s="632"/>
      <c r="T1392" s="632"/>
      <c r="U1392" s="632"/>
      <c r="V1392" s="632"/>
      <c r="W1392" s="632"/>
    </row>
    <row r="1393" spans="2:23" ht="50.25" hidden="1" customHeight="1" x14ac:dyDescent="0.25">
      <c r="B1393" s="602">
        <v>1093</v>
      </c>
      <c r="C1393" s="716" t="s">
        <v>2759</v>
      </c>
      <c r="D1393" s="605" t="s">
        <v>8933</v>
      </c>
      <c r="E1393" s="602" t="s">
        <v>7695</v>
      </c>
      <c r="F1393" s="644" t="s">
        <v>7107</v>
      </c>
      <c r="G1393" s="654" t="s">
        <v>7646</v>
      </c>
      <c r="H1393" s="633"/>
      <c r="I1393" s="618"/>
      <c r="J1393" s="632"/>
      <c r="K1393" s="736" t="s">
        <v>8952</v>
      </c>
      <c r="L1393" s="602"/>
      <c r="M1393" s="616"/>
      <c r="N1393" s="632"/>
      <c r="O1393" s="632"/>
      <c r="P1393" s="632"/>
      <c r="Q1393" s="632"/>
      <c r="R1393" s="632"/>
      <c r="S1393" s="632"/>
      <c r="T1393" s="632"/>
      <c r="U1393" s="632"/>
      <c r="V1393" s="632"/>
      <c r="W1393" s="632"/>
    </row>
    <row r="1394" spans="2:23" ht="50.25" hidden="1" customHeight="1" x14ac:dyDescent="0.25">
      <c r="B1394" s="602">
        <v>1094</v>
      </c>
      <c r="C1394" s="738" t="s">
        <v>8396</v>
      </c>
      <c r="D1394" s="605" t="s">
        <v>8419</v>
      </c>
      <c r="E1394" s="602" t="s">
        <v>7697</v>
      </c>
      <c r="F1394" s="644" t="s">
        <v>7108</v>
      </c>
      <c r="G1394" s="654" t="s">
        <v>7646</v>
      </c>
      <c r="H1394" s="633"/>
      <c r="I1394" s="618"/>
      <c r="J1394" s="632"/>
      <c r="K1394" s="736" t="s">
        <v>8952</v>
      </c>
      <c r="L1394" s="602"/>
      <c r="M1394" s="616"/>
      <c r="N1394" s="632"/>
      <c r="O1394" s="632"/>
      <c r="P1394" s="632"/>
      <c r="Q1394" s="632"/>
      <c r="R1394" s="632"/>
      <c r="S1394" s="632"/>
      <c r="T1394" s="632"/>
      <c r="U1394" s="632"/>
      <c r="V1394" s="632"/>
      <c r="W1394" s="632"/>
    </row>
    <row r="1395" spans="2:23" ht="50.25" hidden="1" customHeight="1" x14ac:dyDescent="0.25">
      <c r="B1395" s="602">
        <v>1095</v>
      </c>
      <c r="C1395" s="716" t="s">
        <v>2759</v>
      </c>
      <c r="D1395" s="605" t="s">
        <v>8934</v>
      </c>
      <c r="E1395" s="602" t="s">
        <v>7699</v>
      </c>
      <c r="F1395" s="644" t="s">
        <v>7109</v>
      </c>
      <c r="G1395" s="654" t="s">
        <v>7646</v>
      </c>
      <c r="H1395" s="633"/>
      <c r="I1395" s="618"/>
      <c r="J1395" s="632"/>
      <c r="K1395" s="736" t="s">
        <v>8952</v>
      </c>
      <c r="L1395" s="602"/>
      <c r="M1395" s="616"/>
      <c r="N1395" s="632"/>
      <c r="O1395" s="632"/>
      <c r="P1395" s="632"/>
      <c r="Q1395" s="632"/>
      <c r="R1395" s="632"/>
      <c r="S1395" s="632"/>
      <c r="T1395" s="632"/>
      <c r="U1395" s="632"/>
      <c r="V1395" s="632"/>
      <c r="W1395" s="632"/>
    </row>
    <row r="1396" spans="2:23" ht="50.25" hidden="1" customHeight="1" x14ac:dyDescent="0.25">
      <c r="B1396" s="602">
        <v>1096</v>
      </c>
      <c r="C1396" s="738" t="s">
        <v>8396</v>
      </c>
      <c r="D1396" s="605" t="s">
        <v>8420</v>
      </c>
      <c r="E1396" s="602" t="s">
        <v>7701</v>
      </c>
      <c r="F1396" s="644" t="s">
        <v>7110</v>
      </c>
      <c r="G1396" s="654" t="s">
        <v>7646</v>
      </c>
      <c r="H1396" s="633"/>
      <c r="I1396" s="618"/>
      <c r="J1396" s="632"/>
      <c r="K1396" s="736" t="s">
        <v>8952</v>
      </c>
      <c r="L1396" s="602"/>
      <c r="M1396" s="616"/>
      <c r="N1396" s="632"/>
      <c r="O1396" s="632"/>
      <c r="P1396" s="632"/>
      <c r="Q1396" s="632"/>
      <c r="R1396" s="632"/>
      <c r="S1396" s="632"/>
      <c r="T1396" s="632"/>
      <c r="U1396" s="632"/>
      <c r="V1396" s="632"/>
      <c r="W1396" s="632"/>
    </row>
    <row r="1397" spans="2:23" ht="50.25" hidden="1" customHeight="1" x14ac:dyDescent="0.25">
      <c r="B1397" s="602">
        <v>1097</v>
      </c>
      <c r="C1397" s="738" t="s">
        <v>8396</v>
      </c>
      <c r="D1397" s="605" t="s">
        <v>8421</v>
      </c>
      <c r="E1397" s="602" t="s">
        <v>7703</v>
      </c>
      <c r="F1397" s="644" t="s">
        <v>7111</v>
      </c>
      <c r="G1397" s="654" t="s">
        <v>7646</v>
      </c>
      <c r="H1397" s="633"/>
      <c r="I1397" s="618"/>
      <c r="J1397" s="632"/>
      <c r="K1397" s="736" t="s">
        <v>8952</v>
      </c>
      <c r="L1397" s="602"/>
      <c r="M1397" s="616"/>
      <c r="N1397" s="632"/>
      <c r="O1397" s="632"/>
      <c r="P1397" s="632"/>
      <c r="Q1397" s="632"/>
      <c r="R1397" s="632"/>
      <c r="S1397" s="632"/>
      <c r="T1397" s="632"/>
      <c r="U1397" s="632"/>
      <c r="V1397" s="632"/>
      <c r="W1397" s="632"/>
    </row>
    <row r="1398" spans="2:23" ht="50.25" hidden="1" customHeight="1" x14ac:dyDescent="0.25">
      <c r="B1398" s="602">
        <v>1098</v>
      </c>
      <c r="C1398" s="716" t="s">
        <v>2759</v>
      </c>
      <c r="D1398" s="605" t="s">
        <v>8935</v>
      </c>
      <c r="E1398" s="602" t="s">
        <v>7705</v>
      </c>
      <c r="F1398" s="644" t="s">
        <v>7112</v>
      </c>
      <c r="G1398" s="654" t="s">
        <v>7646</v>
      </c>
      <c r="H1398" s="633"/>
      <c r="I1398" s="618"/>
      <c r="J1398" s="632"/>
      <c r="K1398" s="736" t="s">
        <v>8952</v>
      </c>
      <c r="L1398" s="602"/>
      <c r="M1398" s="616"/>
      <c r="N1398" s="632"/>
      <c r="O1398" s="632"/>
      <c r="P1398" s="632"/>
      <c r="Q1398" s="632"/>
      <c r="R1398" s="632"/>
      <c r="S1398" s="632"/>
      <c r="T1398" s="632"/>
      <c r="U1398" s="632"/>
      <c r="V1398" s="632"/>
      <c r="W1398" s="632"/>
    </row>
    <row r="1399" spans="2:23" ht="50.25" hidden="1" customHeight="1" x14ac:dyDescent="0.25">
      <c r="B1399" s="602">
        <v>1099</v>
      </c>
      <c r="C1399" s="716" t="s">
        <v>2759</v>
      </c>
      <c r="D1399" s="605" t="s">
        <v>8936</v>
      </c>
      <c r="E1399" s="602" t="s">
        <v>7707</v>
      </c>
      <c r="F1399" s="644" t="s">
        <v>7113</v>
      </c>
      <c r="G1399" s="654" t="s">
        <v>7646</v>
      </c>
      <c r="H1399" s="633"/>
      <c r="I1399" s="618"/>
      <c r="J1399" s="632"/>
      <c r="K1399" s="736" t="s">
        <v>8952</v>
      </c>
      <c r="L1399" s="602"/>
      <c r="M1399" s="616"/>
      <c r="N1399" s="632"/>
      <c r="O1399" s="632"/>
      <c r="P1399" s="632"/>
      <c r="Q1399" s="632"/>
      <c r="R1399" s="632"/>
      <c r="S1399" s="632"/>
      <c r="T1399" s="632"/>
      <c r="U1399" s="632"/>
      <c r="V1399" s="632"/>
      <c r="W1399" s="632"/>
    </row>
    <row r="1400" spans="2:23" ht="50.25" hidden="1" customHeight="1" x14ac:dyDescent="0.25">
      <c r="B1400" s="602">
        <v>1100</v>
      </c>
      <c r="C1400" s="716" t="s">
        <v>2759</v>
      </c>
      <c r="D1400" s="605" t="s">
        <v>8937</v>
      </c>
      <c r="E1400" s="602" t="s">
        <v>7709</v>
      </c>
      <c r="F1400" s="644" t="s">
        <v>7114</v>
      </c>
      <c r="G1400" s="654" t="s">
        <v>7646</v>
      </c>
      <c r="H1400" s="633"/>
      <c r="I1400" s="618"/>
      <c r="J1400" s="632"/>
      <c r="K1400" s="736" t="s">
        <v>8952</v>
      </c>
      <c r="L1400" s="602"/>
      <c r="M1400" s="616"/>
      <c r="N1400" s="632"/>
      <c r="O1400" s="632"/>
      <c r="P1400" s="632"/>
      <c r="Q1400" s="632"/>
      <c r="R1400" s="632"/>
      <c r="S1400" s="632"/>
      <c r="T1400" s="632"/>
      <c r="U1400" s="632"/>
      <c r="V1400" s="632"/>
      <c r="W1400" s="632"/>
    </row>
    <row r="1401" spans="2:23" ht="50.25" hidden="1" customHeight="1" x14ac:dyDescent="0.25">
      <c r="B1401" s="602">
        <v>1101</v>
      </c>
      <c r="C1401" s="716" t="s">
        <v>2759</v>
      </c>
      <c r="D1401" s="605" t="s">
        <v>8938</v>
      </c>
      <c r="E1401" s="602" t="s">
        <v>7711</v>
      </c>
      <c r="F1401" s="644" t="s">
        <v>7115</v>
      </c>
      <c r="G1401" s="654" t="s">
        <v>7646</v>
      </c>
      <c r="H1401" s="633"/>
      <c r="I1401" s="618"/>
      <c r="J1401" s="632"/>
      <c r="K1401" s="736" t="s">
        <v>8952</v>
      </c>
      <c r="L1401" s="602"/>
      <c r="M1401" s="616"/>
      <c r="N1401" s="632"/>
      <c r="O1401" s="632"/>
      <c r="P1401" s="632"/>
      <c r="Q1401" s="632"/>
      <c r="R1401" s="632"/>
      <c r="S1401" s="632"/>
      <c r="T1401" s="632"/>
      <c r="U1401" s="632"/>
      <c r="V1401" s="632"/>
      <c r="W1401" s="632"/>
    </row>
    <row r="1402" spans="2:23" ht="50.25" hidden="1" customHeight="1" x14ac:dyDescent="0.25">
      <c r="B1402" s="602">
        <v>1102</v>
      </c>
      <c r="C1402" s="716" t="s">
        <v>2759</v>
      </c>
      <c r="D1402" s="605" t="s">
        <v>8528</v>
      </c>
      <c r="E1402" s="602" t="s">
        <v>7713</v>
      </c>
      <c r="F1402" s="644" t="s">
        <v>7116</v>
      </c>
      <c r="G1402" s="654" t="s">
        <v>7646</v>
      </c>
      <c r="H1402" s="633"/>
      <c r="I1402" s="618"/>
      <c r="J1402" s="632"/>
      <c r="K1402" s="736" t="s">
        <v>8952</v>
      </c>
      <c r="L1402" s="602"/>
      <c r="M1402" s="616"/>
      <c r="N1402" s="632"/>
      <c r="O1402" s="632"/>
      <c r="P1402" s="632"/>
      <c r="Q1402" s="632"/>
      <c r="R1402" s="632"/>
      <c r="S1402" s="632"/>
      <c r="T1402" s="632"/>
      <c r="U1402" s="632"/>
      <c r="V1402" s="632"/>
      <c r="W1402" s="632"/>
    </row>
    <row r="1403" spans="2:23" ht="50.25" hidden="1" customHeight="1" x14ac:dyDescent="0.25">
      <c r="B1403" s="602">
        <v>1103</v>
      </c>
      <c r="C1403" s="716" t="s">
        <v>2759</v>
      </c>
      <c r="D1403" s="605" t="s">
        <v>8939</v>
      </c>
      <c r="E1403" s="602" t="s">
        <v>7715</v>
      </c>
      <c r="F1403" s="644" t="s">
        <v>7117</v>
      </c>
      <c r="G1403" s="654" t="s">
        <v>7646</v>
      </c>
      <c r="H1403" s="633"/>
      <c r="I1403" s="618"/>
      <c r="J1403" s="632"/>
      <c r="K1403" s="736" t="s">
        <v>8952</v>
      </c>
      <c r="L1403" s="602"/>
      <c r="M1403" s="616"/>
      <c r="N1403" s="632"/>
      <c r="O1403" s="632"/>
      <c r="P1403" s="632"/>
      <c r="Q1403" s="632"/>
      <c r="R1403" s="632"/>
      <c r="S1403" s="632"/>
      <c r="T1403" s="632"/>
      <c r="U1403" s="632"/>
      <c r="V1403" s="632"/>
      <c r="W1403" s="632"/>
    </row>
    <row r="1404" spans="2:23" ht="50.25" hidden="1" customHeight="1" x14ac:dyDescent="0.25">
      <c r="B1404" s="602">
        <v>1104</v>
      </c>
      <c r="C1404" s="716" t="s">
        <v>2759</v>
      </c>
      <c r="D1404" s="605" t="s">
        <v>7716</v>
      </c>
      <c r="E1404" s="602" t="s">
        <v>7717</v>
      </c>
      <c r="F1404" s="644" t="s">
        <v>7118</v>
      </c>
      <c r="G1404" s="654" t="s">
        <v>7646</v>
      </c>
      <c r="H1404" s="633"/>
      <c r="I1404" s="618"/>
      <c r="J1404" s="632"/>
      <c r="K1404" s="736" t="s">
        <v>8952</v>
      </c>
      <c r="L1404" s="602"/>
      <c r="M1404" s="616"/>
      <c r="N1404" s="632"/>
      <c r="O1404" s="632"/>
      <c r="P1404" s="632"/>
      <c r="Q1404" s="632"/>
      <c r="R1404" s="632"/>
      <c r="S1404" s="632"/>
      <c r="T1404" s="632"/>
      <c r="U1404" s="632"/>
      <c r="V1404" s="632"/>
      <c r="W1404" s="632"/>
    </row>
    <row r="1405" spans="2:23" ht="50.25" hidden="1" customHeight="1" x14ac:dyDescent="0.25">
      <c r="B1405" s="602">
        <v>1105</v>
      </c>
      <c r="C1405" s="716" t="s">
        <v>2759</v>
      </c>
      <c r="D1405" s="605" t="s">
        <v>7718</v>
      </c>
      <c r="E1405" s="602" t="s">
        <v>7719</v>
      </c>
      <c r="F1405" s="644" t="s">
        <v>7119</v>
      </c>
      <c r="G1405" s="654" t="s">
        <v>7646</v>
      </c>
      <c r="H1405" s="633"/>
      <c r="I1405" s="618"/>
      <c r="J1405" s="632"/>
      <c r="K1405" s="736" t="s">
        <v>8952</v>
      </c>
      <c r="L1405" s="602"/>
      <c r="M1405" s="616"/>
      <c r="N1405" s="632"/>
      <c r="O1405" s="632"/>
      <c r="P1405" s="632"/>
      <c r="Q1405" s="632"/>
      <c r="R1405" s="632"/>
      <c r="S1405" s="632"/>
      <c r="T1405" s="632"/>
      <c r="U1405" s="632"/>
      <c r="V1405" s="632"/>
      <c r="W1405" s="632"/>
    </row>
    <row r="1406" spans="2:23" ht="50.25" hidden="1" customHeight="1" x14ac:dyDescent="0.25">
      <c r="B1406" s="602">
        <v>1106</v>
      </c>
      <c r="C1406" s="716" t="s">
        <v>2759</v>
      </c>
      <c r="D1406" s="605" t="s">
        <v>7720</v>
      </c>
      <c r="E1406" s="602" t="s">
        <v>7721</v>
      </c>
      <c r="F1406" s="644" t="s">
        <v>7120</v>
      </c>
      <c r="G1406" s="654" t="s">
        <v>7646</v>
      </c>
      <c r="H1406" s="633"/>
      <c r="I1406" s="618"/>
      <c r="J1406" s="632"/>
      <c r="K1406" s="736" t="s">
        <v>8952</v>
      </c>
      <c r="L1406" s="602"/>
      <c r="M1406" s="616"/>
      <c r="N1406" s="632"/>
      <c r="O1406" s="632"/>
      <c r="P1406" s="632"/>
      <c r="Q1406" s="632"/>
      <c r="R1406" s="632"/>
      <c r="S1406" s="632"/>
      <c r="T1406" s="632"/>
      <c r="U1406" s="632"/>
      <c r="V1406" s="632"/>
      <c r="W1406" s="632"/>
    </row>
    <row r="1407" spans="2:23" ht="50.25" hidden="1" customHeight="1" x14ac:dyDescent="0.25">
      <c r="B1407" s="602">
        <v>1107</v>
      </c>
      <c r="C1407" s="716" t="s">
        <v>2759</v>
      </c>
      <c r="D1407" s="605" t="s">
        <v>7722</v>
      </c>
      <c r="E1407" s="602" t="s">
        <v>7723</v>
      </c>
      <c r="F1407" s="644" t="s">
        <v>7121</v>
      </c>
      <c r="G1407" s="654" t="s">
        <v>7646</v>
      </c>
      <c r="H1407" s="633"/>
      <c r="I1407" s="618"/>
      <c r="J1407" s="632"/>
      <c r="K1407" s="736" t="s">
        <v>8952</v>
      </c>
      <c r="L1407" s="602"/>
      <c r="M1407" s="616"/>
      <c r="N1407" s="632"/>
      <c r="O1407" s="632"/>
      <c r="P1407" s="632"/>
      <c r="Q1407" s="632"/>
      <c r="R1407" s="632"/>
      <c r="S1407" s="632"/>
      <c r="T1407" s="632"/>
      <c r="U1407" s="632"/>
      <c r="V1407" s="632"/>
      <c r="W1407" s="632"/>
    </row>
    <row r="1408" spans="2:23" ht="50.25" hidden="1" customHeight="1" x14ac:dyDescent="0.25">
      <c r="B1408" s="602">
        <v>1108</v>
      </c>
      <c r="C1408" s="716" t="s">
        <v>2759</v>
      </c>
      <c r="D1408" s="605" t="s">
        <v>7724</v>
      </c>
      <c r="E1408" s="602" t="s">
        <v>7725</v>
      </c>
      <c r="F1408" s="644" t="s">
        <v>7122</v>
      </c>
      <c r="G1408" s="654" t="s">
        <v>7646</v>
      </c>
      <c r="H1408" s="633"/>
      <c r="I1408" s="618"/>
      <c r="J1408" s="632"/>
      <c r="K1408" s="736" t="s">
        <v>8952</v>
      </c>
      <c r="L1408" s="602"/>
      <c r="M1408" s="616"/>
      <c r="N1408" s="632"/>
      <c r="O1408" s="632"/>
      <c r="P1408" s="632"/>
      <c r="Q1408" s="632"/>
      <c r="R1408" s="632"/>
      <c r="S1408" s="632"/>
      <c r="T1408" s="632"/>
      <c r="U1408" s="632"/>
      <c r="V1408" s="632"/>
      <c r="W1408" s="632"/>
    </row>
    <row r="1409" spans="2:23" ht="50.25" hidden="1" customHeight="1" x14ac:dyDescent="0.25">
      <c r="B1409" s="602">
        <v>1109</v>
      </c>
      <c r="C1409" s="719" t="s">
        <v>8347</v>
      </c>
      <c r="D1409" s="605" t="s">
        <v>8958</v>
      </c>
      <c r="E1409" s="602" t="s">
        <v>7727</v>
      </c>
      <c r="F1409" s="644" t="s">
        <v>7123</v>
      </c>
      <c r="G1409" s="654" t="s">
        <v>7646</v>
      </c>
      <c r="H1409" s="633"/>
      <c r="I1409" s="618"/>
      <c r="J1409" s="632"/>
      <c r="K1409" s="736" t="s">
        <v>8952</v>
      </c>
      <c r="L1409" s="602"/>
      <c r="M1409" s="616"/>
      <c r="N1409" s="632"/>
      <c r="O1409" s="632"/>
      <c r="P1409" s="632"/>
      <c r="Q1409" s="632"/>
      <c r="R1409" s="632"/>
      <c r="S1409" s="632"/>
      <c r="T1409" s="632"/>
      <c r="U1409" s="632"/>
      <c r="V1409" s="632"/>
      <c r="W1409" s="632"/>
    </row>
    <row r="1410" spans="2:23" ht="50.25" hidden="1" customHeight="1" x14ac:dyDescent="0.25">
      <c r="B1410" s="602">
        <v>1110</v>
      </c>
      <c r="C1410" s="721" t="s">
        <v>2809</v>
      </c>
      <c r="D1410" s="605" t="s">
        <v>9031</v>
      </c>
      <c r="E1410" s="602" t="s">
        <v>9032</v>
      </c>
      <c r="F1410" s="644" t="s">
        <v>7124</v>
      </c>
      <c r="G1410" s="654" t="s">
        <v>7646</v>
      </c>
      <c r="H1410" s="633"/>
      <c r="I1410" s="618"/>
      <c r="J1410" s="632"/>
      <c r="K1410" s="736" t="s">
        <v>8952</v>
      </c>
      <c r="L1410" s="602"/>
      <c r="M1410" s="616"/>
      <c r="N1410" s="632"/>
      <c r="O1410" s="632"/>
      <c r="P1410" s="632"/>
      <c r="Q1410" s="632"/>
      <c r="R1410" s="632"/>
      <c r="S1410" s="632"/>
      <c r="T1410" s="632"/>
      <c r="U1410" s="632"/>
      <c r="V1410" s="632"/>
      <c r="W1410" s="632"/>
    </row>
    <row r="1411" spans="2:23" ht="50.25" hidden="1" customHeight="1" x14ac:dyDescent="0.25">
      <c r="B1411" s="602">
        <v>1111</v>
      </c>
      <c r="C1411" s="716" t="s">
        <v>2759</v>
      </c>
      <c r="D1411" s="605" t="s">
        <v>8849</v>
      </c>
      <c r="E1411" s="602" t="s">
        <v>9033</v>
      </c>
      <c r="F1411" s="644" t="s">
        <v>7125</v>
      </c>
      <c r="G1411" s="654" t="s">
        <v>7646</v>
      </c>
      <c r="H1411" s="633"/>
      <c r="I1411" s="618"/>
      <c r="J1411" s="632"/>
      <c r="K1411" s="736" t="s">
        <v>8952</v>
      </c>
      <c r="L1411" s="602"/>
      <c r="M1411" s="616"/>
      <c r="N1411" s="632"/>
      <c r="O1411" s="632"/>
      <c r="P1411" s="632"/>
      <c r="Q1411" s="632"/>
      <c r="R1411" s="632"/>
      <c r="S1411" s="632"/>
      <c r="T1411" s="632"/>
      <c r="U1411" s="632"/>
      <c r="V1411" s="632"/>
      <c r="W1411" s="632"/>
    </row>
    <row r="1412" spans="2:23" ht="50.25" hidden="1" customHeight="1" x14ac:dyDescent="0.25">
      <c r="B1412" s="602">
        <v>1112</v>
      </c>
      <c r="C1412" s="719" t="s">
        <v>8361</v>
      </c>
      <c r="D1412" s="605" t="s">
        <v>8985</v>
      </c>
      <c r="E1412" s="602" t="s">
        <v>9034</v>
      </c>
      <c r="F1412" s="644" t="s">
        <v>7126</v>
      </c>
      <c r="G1412" s="654" t="s">
        <v>7646</v>
      </c>
      <c r="H1412" s="633"/>
      <c r="I1412" s="618"/>
      <c r="J1412" s="632"/>
      <c r="K1412" s="736" t="s">
        <v>8952</v>
      </c>
      <c r="L1412" s="602"/>
      <c r="M1412" s="616"/>
      <c r="N1412" s="632"/>
      <c r="O1412" s="632"/>
      <c r="P1412" s="632"/>
      <c r="Q1412" s="632"/>
      <c r="R1412" s="632"/>
      <c r="S1412" s="632"/>
      <c r="T1412" s="632"/>
      <c r="U1412" s="632"/>
      <c r="V1412" s="632"/>
      <c r="W1412" s="632"/>
    </row>
    <row r="1413" spans="2:23" ht="50.25" hidden="1" customHeight="1" x14ac:dyDescent="0.25">
      <c r="B1413" s="602">
        <v>1113</v>
      </c>
      <c r="C1413" s="738" t="s">
        <v>8472</v>
      </c>
      <c r="D1413" s="605" t="s">
        <v>8508</v>
      </c>
      <c r="E1413" s="602"/>
      <c r="F1413" s="644" t="s">
        <v>7127</v>
      </c>
      <c r="G1413" s="654" t="s">
        <v>7646</v>
      </c>
      <c r="H1413" s="633"/>
      <c r="I1413" s="618"/>
      <c r="J1413" s="632"/>
      <c r="K1413" s="736" t="s">
        <v>8952</v>
      </c>
      <c r="L1413" s="602"/>
      <c r="M1413" s="616"/>
      <c r="N1413" s="632"/>
      <c r="O1413" s="632"/>
      <c r="P1413" s="632"/>
      <c r="Q1413" s="632"/>
      <c r="R1413" s="632"/>
      <c r="S1413" s="632"/>
      <c r="T1413" s="632"/>
      <c r="U1413" s="632"/>
      <c r="V1413" s="632"/>
      <c r="W1413" s="632"/>
    </row>
    <row r="1414" spans="2:23" ht="50.25" hidden="1" customHeight="1" x14ac:dyDescent="0.25">
      <c r="B1414" s="602">
        <v>1114</v>
      </c>
      <c r="C1414" s="738" t="s">
        <v>8347</v>
      </c>
      <c r="D1414" s="605" t="s">
        <v>8357</v>
      </c>
      <c r="E1414" s="602"/>
      <c r="F1414" s="644" t="s">
        <v>7128</v>
      </c>
      <c r="G1414" s="654" t="s">
        <v>7646</v>
      </c>
      <c r="H1414" s="633"/>
      <c r="I1414" s="618"/>
      <c r="J1414" s="632"/>
      <c r="K1414" s="736" t="s">
        <v>8952</v>
      </c>
      <c r="L1414" s="602"/>
      <c r="M1414" s="616"/>
      <c r="N1414" s="632"/>
      <c r="O1414" s="632"/>
      <c r="P1414" s="632"/>
      <c r="Q1414" s="632"/>
      <c r="R1414" s="632"/>
      <c r="S1414" s="632"/>
      <c r="T1414" s="632"/>
      <c r="U1414" s="632"/>
      <c r="V1414" s="632"/>
      <c r="W1414" s="632"/>
    </row>
    <row r="1415" spans="2:23" ht="50.25" hidden="1" customHeight="1" x14ac:dyDescent="0.25">
      <c r="B1415" s="602">
        <v>1115</v>
      </c>
      <c r="C1415" s="719" t="s">
        <v>8364</v>
      </c>
      <c r="D1415" s="605" t="s">
        <v>8986</v>
      </c>
      <c r="E1415" s="602"/>
      <c r="F1415" s="644" t="s">
        <v>7129</v>
      </c>
      <c r="G1415" s="654" t="s">
        <v>7646</v>
      </c>
      <c r="H1415" s="633"/>
      <c r="I1415" s="618"/>
      <c r="J1415" s="632"/>
      <c r="K1415" s="736" t="s">
        <v>8952</v>
      </c>
      <c r="L1415" s="602"/>
      <c r="M1415" s="616"/>
      <c r="N1415" s="632"/>
      <c r="O1415" s="632"/>
      <c r="P1415" s="632"/>
      <c r="Q1415" s="632"/>
      <c r="R1415" s="632"/>
      <c r="S1415" s="632"/>
      <c r="T1415" s="632"/>
      <c r="U1415" s="632"/>
      <c r="V1415" s="632"/>
      <c r="W1415" s="632"/>
    </row>
    <row r="1416" spans="2:23" ht="50.25" hidden="1" customHeight="1" x14ac:dyDescent="0.25">
      <c r="B1416" s="602">
        <v>1116</v>
      </c>
      <c r="C1416" s="738" t="s">
        <v>2809</v>
      </c>
      <c r="D1416" s="605" t="s">
        <v>8586</v>
      </c>
      <c r="E1416" s="602"/>
      <c r="F1416" s="644" t="s">
        <v>7130</v>
      </c>
      <c r="G1416" s="654" t="s">
        <v>7646</v>
      </c>
      <c r="H1416" s="633"/>
      <c r="I1416" s="618"/>
      <c r="J1416" s="632"/>
      <c r="K1416" s="736" t="s">
        <v>8952</v>
      </c>
      <c r="L1416" s="602"/>
      <c r="M1416" s="616"/>
      <c r="N1416" s="632"/>
      <c r="O1416" s="632"/>
      <c r="P1416" s="632"/>
      <c r="Q1416" s="632"/>
      <c r="R1416" s="632"/>
      <c r="S1416" s="632"/>
      <c r="T1416" s="632"/>
      <c r="U1416" s="632"/>
      <c r="V1416" s="632"/>
      <c r="W1416" s="632"/>
    </row>
    <row r="1417" spans="2:23" ht="50.25" hidden="1" customHeight="1" x14ac:dyDescent="0.25">
      <c r="B1417" s="602">
        <v>1117</v>
      </c>
      <c r="C1417" s="738" t="s">
        <v>2809</v>
      </c>
      <c r="D1417" s="605" t="s">
        <v>8587</v>
      </c>
      <c r="E1417" s="602"/>
      <c r="F1417" s="644" t="s">
        <v>7131</v>
      </c>
      <c r="G1417" s="654" t="s">
        <v>7646</v>
      </c>
      <c r="H1417" s="633"/>
      <c r="I1417" s="618"/>
      <c r="J1417" s="632"/>
      <c r="K1417" s="736" t="s">
        <v>8952</v>
      </c>
      <c r="L1417" s="602"/>
      <c r="M1417" s="616"/>
      <c r="N1417" s="632"/>
      <c r="O1417" s="632"/>
      <c r="P1417" s="632"/>
      <c r="Q1417" s="632"/>
      <c r="R1417" s="632"/>
      <c r="S1417" s="632"/>
      <c r="T1417" s="632"/>
      <c r="U1417" s="632"/>
      <c r="V1417" s="632"/>
      <c r="W1417" s="632"/>
    </row>
    <row r="1418" spans="2:23" ht="50.25" hidden="1" customHeight="1" x14ac:dyDescent="0.25">
      <c r="B1418" s="602">
        <v>1118</v>
      </c>
      <c r="C1418" s="738" t="s">
        <v>2809</v>
      </c>
      <c r="D1418" s="605" t="s">
        <v>8588</v>
      </c>
      <c r="E1418" s="602"/>
      <c r="F1418" s="644" t="s">
        <v>7132</v>
      </c>
      <c r="G1418" s="654" t="s">
        <v>7646</v>
      </c>
      <c r="H1418" s="633"/>
      <c r="I1418" s="618"/>
      <c r="J1418" s="632"/>
      <c r="K1418" s="736" t="s">
        <v>8952</v>
      </c>
      <c r="L1418" s="602"/>
      <c r="M1418" s="616"/>
      <c r="N1418" s="632"/>
      <c r="O1418" s="632"/>
      <c r="P1418" s="632"/>
      <c r="Q1418" s="632"/>
      <c r="R1418" s="632"/>
      <c r="S1418" s="632"/>
      <c r="T1418" s="632"/>
      <c r="U1418" s="632"/>
      <c r="V1418" s="632"/>
      <c r="W1418" s="632"/>
    </row>
    <row r="1419" spans="2:23" ht="50.25" hidden="1" customHeight="1" x14ac:dyDescent="0.25">
      <c r="B1419" s="602">
        <v>1119</v>
      </c>
      <c r="C1419" s="738" t="s">
        <v>2809</v>
      </c>
      <c r="D1419" s="605" t="s">
        <v>8895</v>
      </c>
      <c r="E1419" s="602"/>
      <c r="F1419" s="644" t="s">
        <v>7133</v>
      </c>
      <c r="G1419" s="654" t="s">
        <v>7646</v>
      </c>
      <c r="H1419" s="633"/>
      <c r="I1419" s="618"/>
      <c r="J1419" s="632"/>
      <c r="K1419" s="736" t="s">
        <v>8952</v>
      </c>
      <c r="L1419" s="602"/>
      <c r="M1419" s="616"/>
      <c r="N1419" s="632"/>
      <c r="O1419" s="632"/>
      <c r="P1419" s="632"/>
      <c r="Q1419" s="632"/>
      <c r="R1419" s="632"/>
      <c r="S1419" s="632"/>
      <c r="T1419" s="632"/>
      <c r="U1419" s="632"/>
      <c r="V1419" s="632"/>
      <c r="W1419" s="632"/>
    </row>
    <row r="1420" spans="2:23" ht="50.25" hidden="1" customHeight="1" x14ac:dyDescent="0.25">
      <c r="B1420" s="602">
        <v>1120</v>
      </c>
      <c r="C1420" s="721" t="s">
        <v>2809</v>
      </c>
      <c r="D1420" s="605" t="s">
        <v>8987</v>
      </c>
      <c r="E1420" s="602"/>
      <c r="F1420" s="644" t="s">
        <v>7134</v>
      </c>
      <c r="G1420" s="654" t="s">
        <v>7646</v>
      </c>
      <c r="H1420" s="633"/>
      <c r="I1420" s="618"/>
      <c r="J1420" s="632"/>
      <c r="K1420" s="736" t="s">
        <v>8952</v>
      </c>
      <c r="L1420" s="602"/>
      <c r="M1420" s="616"/>
      <c r="N1420" s="632"/>
      <c r="O1420" s="632"/>
      <c r="P1420" s="632"/>
      <c r="Q1420" s="632"/>
      <c r="R1420" s="632"/>
      <c r="S1420" s="632"/>
      <c r="T1420" s="632"/>
      <c r="U1420" s="632"/>
      <c r="V1420" s="632"/>
      <c r="W1420" s="632"/>
    </row>
    <row r="1421" spans="2:23" ht="50.25" hidden="1" customHeight="1" x14ac:dyDescent="0.25">
      <c r="B1421" s="602">
        <v>1121</v>
      </c>
      <c r="C1421" s="738" t="s">
        <v>8396</v>
      </c>
      <c r="D1421" s="605" t="s">
        <v>8422</v>
      </c>
      <c r="E1421" s="602"/>
      <c r="F1421" s="644" t="s">
        <v>7135</v>
      </c>
      <c r="G1421" s="654" t="s">
        <v>7646</v>
      </c>
      <c r="H1421" s="633"/>
      <c r="I1421" s="618"/>
      <c r="J1421" s="632"/>
      <c r="K1421" s="736" t="s">
        <v>8952</v>
      </c>
      <c r="L1421" s="602"/>
      <c r="M1421" s="616"/>
      <c r="N1421" s="632"/>
      <c r="O1421" s="632"/>
      <c r="P1421" s="632"/>
      <c r="Q1421" s="632"/>
      <c r="R1421" s="632"/>
      <c r="S1421" s="632"/>
      <c r="T1421" s="632"/>
      <c r="U1421" s="632"/>
      <c r="V1421" s="632"/>
      <c r="W1421" s="632"/>
    </row>
    <row r="1422" spans="2:23" ht="50.25" hidden="1" customHeight="1" x14ac:dyDescent="0.25">
      <c r="B1422" s="602">
        <v>1122</v>
      </c>
      <c r="C1422" s="716" t="s">
        <v>2759</v>
      </c>
      <c r="D1422" s="605" t="s">
        <v>8988</v>
      </c>
      <c r="E1422" s="602"/>
      <c r="F1422" s="644" t="s">
        <v>7136</v>
      </c>
      <c r="G1422" s="654" t="s">
        <v>7646</v>
      </c>
      <c r="H1422" s="633"/>
      <c r="I1422" s="618"/>
      <c r="J1422" s="632"/>
      <c r="K1422" s="736" t="s">
        <v>8952</v>
      </c>
      <c r="L1422" s="602"/>
      <c r="M1422" s="616"/>
      <c r="N1422" s="632"/>
      <c r="O1422" s="632"/>
      <c r="P1422" s="632"/>
      <c r="Q1422" s="632"/>
      <c r="R1422" s="632"/>
      <c r="S1422" s="632"/>
      <c r="T1422" s="632"/>
      <c r="U1422" s="632"/>
      <c r="V1422" s="632"/>
      <c r="W1422" s="632"/>
    </row>
    <row r="1423" spans="2:23" ht="50.25" customHeight="1" x14ac:dyDescent="0.25">
      <c r="B1423" s="602">
        <v>1123</v>
      </c>
      <c r="C1423" s="716" t="s">
        <v>2759</v>
      </c>
      <c r="D1423" s="605" t="s">
        <v>7551</v>
      </c>
      <c r="E1423" s="602"/>
      <c r="F1423" s="645" t="s">
        <v>7137</v>
      </c>
      <c r="G1423" s="654" t="s">
        <v>7646</v>
      </c>
      <c r="H1423" s="633"/>
      <c r="I1423" s="757"/>
      <c r="J1423" s="632"/>
      <c r="K1423" s="736" t="s">
        <v>8952</v>
      </c>
      <c r="L1423" s="602"/>
      <c r="M1423" s="616"/>
      <c r="N1423" s="632"/>
      <c r="O1423" s="632"/>
      <c r="P1423" s="632"/>
      <c r="Q1423" s="632"/>
      <c r="R1423" s="632"/>
      <c r="S1423" s="632"/>
      <c r="T1423" s="632"/>
      <c r="U1423" s="632"/>
      <c r="V1423" s="632"/>
      <c r="W1423" s="632"/>
    </row>
    <row r="1424" spans="2:23" ht="50.25" hidden="1" customHeight="1" x14ac:dyDescent="0.25">
      <c r="B1424" s="602">
        <v>1124</v>
      </c>
      <c r="C1424" s="738" t="s">
        <v>8364</v>
      </c>
      <c r="D1424" s="605" t="s">
        <v>8370</v>
      </c>
      <c r="E1424" s="602"/>
      <c r="F1424" s="645" t="s">
        <v>7138</v>
      </c>
      <c r="G1424" s="654" t="s">
        <v>7646</v>
      </c>
      <c r="H1424" s="633"/>
      <c r="I1424" s="618"/>
      <c r="J1424" s="632"/>
      <c r="K1424" s="736" t="s">
        <v>8952</v>
      </c>
      <c r="L1424" s="602"/>
      <c r="M1424" s="616"/>
      <c r="N1424" s="632"/>
      <c r="O1424" s="632"/>
      <c r="P1424" s="632"/>
      <c r="Q1424" s="632"/>
      <c r="R1424" s="632"/>
      <c r="S1424" s="632"/>
      <c r="T1424" s="632"/>
      <c r="U1424" s="632"/>
      <c r="V1424" s="632"/>
      <c r="W1424" s="632"/>
    </row>
    <row r="1425" spans="2:23" ht="50.25" hidden="1" customHeight="1" x14ac:dyDescent="0.25">
      <c r="B1425" s="602">
        <v>1125</v>
      </c>
      <c r="C1425" s="716" t="s">
        <v>2759</v>
      </c>
      <c r="D1425" s="605" t="s">
        <v>7553</v>
      </c>
      <c r="E1425" s="602"/>
      <c r="F1425" s="645" t="s">
        <v>7139</v>
      </c>
      <c r="G1425" s="654" t="s">
        <v>7646</v>
      </c>
      <c r="H1425" s="633"/>
      <c r="I1425" s="618"/>
      <c r="J1425" s="632"/>
      <c r="K1425" s="736" t="s">
        <v>8952</v>
      </c>
      <c r="L1425" s="602"/>
      <c r="M1425" s="616"/>
      <c r="N1425" s="632"/>
      <c r="O1425" s="632"/>
      <c r="P1425" s="632"/>
      <c r="Q1425" s="632"/>
      <c r="R1425" s="632"/>
      <c r="S1425" s="632"/>
      <c r="T1425" s="632"/>
      <c r="U1425" s="632"/>
      <c r="V1425" s="632"/>
      <c r="W1425" s="632"/>
    </row>
    <row r="1426" spans="2:23" ht="50.25" hidden="1" customHeight="1" x14ac:dyDescent="0.25">
      <c r="B1426" s="602">
        <v>1126</v>
      </c>
      <c r="C1426" s="716" t="s">
        <v>2759</v>
      </c>
      <c r="D1426" s="605" t="s">
        <v>7554</v>
      </c>
      <c r="E1426" s="602"/>
      <c r="F1426" s="645" t="s">
        <v>7140</v>
      </c>
      <c r="G1426" s="654" t="s">
        <v>7646</v>
      </c>
      <c r="H1426" s="633"/>
      <c r="I1426" s="618"/>
      <c r="J1426" s="632"/>
      <c r="K1426" s="736" t="s">
        <v>8952</v>
      </c>
      <c r="L1426" s="602"/>
      <c r="M1426" s="616"/>
      <c r="N1426" s="632"/>
      <c r="O1426" s="632"/>
      <c r="P1426" s="632"/>
      <c r="Q1426" s="632"/>
      <c r="R1426" s="632"/>
      <c r="S1426" s="632"/>
      <c r="T1426" s="632"/>
      <c r="U1426" s="632"/>
      <c r="V1426" s="632"/>
      <c r="W1426" s="632"/>
    </row>
    <row r="1427" spans="2:23" ht="50.25" hidden="1" customHeight="1" x14ac:dyDescent="0.25">
      <c r="B1427" s="602">
        <v>1127</v>
      </c>
      <c r="C1427" s="716" t="s">
        <v>2759</v>
      </c>
      <c r="D1427" s="605" t="s">
        <v>7555</v>
      </c>
      <c r="E1427" s="602"/>
      <c r="F1427" s="644" t="s">
        <v>7144</v>
      </c>
      <c r="G1427" s="654" t="s">
        <v>7646</v>
      </c>
      <c r="H1427" s="633"/>
      <c r="I1427" s="618"/>
      <c r="J1427" s="632"/>
      <c r="K1427" s="736" t="s">
        <v>8952</v>
      </c>
      <c r="L1427" s="602"/>
      <c r="M1427" s="616"/>
      <c r="N1427" s="632"/>
      <c r="O1427" s="632"/>
      <c r="P1427" s="632"/>
      <c r="Q1427" s="632"/>
      <c r="R1427" s="632"/>
      <c r="S1427" s="632"/>
      <c r="T1427" s="632"/>
      <c r="U1427" s="632"/>
      <c r="V1427" s="632"/>
      <c r="W1427" s="632"/>
    </row>
    <row r="1428" spans="2:23" ht="50.25" hidden="1" customHeight="1" x14ac:dyDescent="0.25">
      <c r="B1428" s="602">
        <v>1128</v>
      </c>
      <c r="C1428" s="716" t="s">
        <v>2759</v>
      </c>
      <c r="D1428" s="605" t="s">
        <v>7556</v>
      </c>
      <c r="E1428" s="602"/>
      <c r="F1428" s="644" t="s">
        <v>7145</v>
      </c>
      <c r="G1428" s="654" t="s">
        <v>7646</v>
      </c>
      <c r="H1428" s="633"/>
      <c r="I1428" s="618"/>
      <c r="J1428" s="632"/>
      <c r="K1428" s="736" t="s">
        <v>8952</v>
      </c>
      <c r="L1428" s="602"/>
      <c r="M1428" s="616"/>
      <c r="N1428" s="632"/>
      <c r="O1428" s="632"/>
      <c r="P1428" s="632"/>
      <c r="Q1428" s="632"/>
      <c r="R1428" s="632"/>
      <c r="S1428" s="632"/>
      <c r="T1428" s="632"/>
      <c r="U1428" s="632"/>
      <c r="V1428" s="632"/>
      <c r="W1428" s="632"/>
    </row>
    <row r="1429" spans="2:23" ht="50.25" hidden="1" customHeight="1" x14ac:dyDescent="0.25">
      <c r="B1429" s="602">
        <v>1129</v>
      </c>
      <c r="C1429" s="716" t="s">
        <v>2759</v>
      </c>
      <c r="D1429" s="605" t="s">
        <v>7557</v>
      </c>
      <c r="E1429" s="602"/>
      <c r="F1429" s="644" t="s">
        <v>7146</v>
      </c>
      <c r="G1429" s="654" t="s">
        <v>7646</v>
      </c>
      <c r="H1429" s="633"/>
      <c r="I1429" s="618"/>
      <c r="J1429" s="632"/>
      <c r="K1429" s="736" t="s">
        <v>8952</v>
      </c>
      <c r="L1429" s="602"/>
      <c r="M1429" s="616"/>
      <c r="N1429" s="632"/>
      <c r="O1429" s="632"/>
      <c r="P1429" s="632"/>
      <c r="Q1429" s="632"/>
      <c r="R1429" s="632"/>
      <c r="S1429" s="632"/>
      <c r="T1429" s="632"/>
      <c r="U1429" s="632"/>
      <c r="V1429" s="632"/>
      <c r="W1429" s="632"/>
    </row>
    <row r="1430" spans="2:23" ht="50.25" hidden="1" customHeight="1" x14ac:dyDescent="0.25">
      <c r="B1430" s="602">
        <v>1130</v>
      </c>
      <c r="C1430" s="738" t="s">
        <v>2759</v>
      </c>
      <c r="D1430" s="605" t="s">
        <v>8589</v>
      </c>
      <c r="E1430" s="602"/>
      <c r="F1430" s="644" t="s">
        <v>7147</v>
      </c>
      <c r="G1430" s="654" t="s">
        <v>7646</v>
      </c>
      <c r="H1430" s="633"/>
      <c r="I1430" s="618"/>
      <c r="J1430" s="632"/>
      <c r="K1430" s="736" t="s">
        <v>8952</v>
      </c>
      <c r="L1430" s="602"/>
      <c r="M1430" s="616"/>
      <c r="N1430" s="632"/>
      <c r="O1430" s="632"/>
      <c r="P1430" s="632"/>
      <c r="Q1430" s="632"/>
      <c r="R1430" s="632"/>
      <c r="S1430" s="632"/>
      <c r="T1430" s="632"/>
      <c r="U1430" s="632"/>
      <c r="V1430" s="632"/>
      <c r="W1430" s="632"/>
    </row>
    <row r="1431" spans="2:23" ht="50.25" hidden="1" customHeight="1" x14ac:dyDescent="0.25">
      <c r="B1431" s="602">
        <v>1131</v>
      </c>
      <c r="C1431" s="716" t="s">
        <v>2759</v>
      </c>
      <c r="D1431" s="605" t="s">
        <v>7559</v>
      </c>
      <c r="E1431" s="602"/>
      <c r="F1431" s="644" t="s">
        <v>7148</v>
      </c>
      <c r="G1431" s="654" t="s">
        <v>7646</v>
      </c>
      <c r="H1431" s="633"/>
      <c r="I1431" s="618"/>
      <c r="J1431" s="632"/>
      <c r="K1431" s="736" t="s">
        <v>8952</v>
      </c>
      <c r="L1431" s="602"/>
      <c r="M1431" s="616"/>
      <c r="N1431" s="632"/>
      <c r="O1431" s="632"/>
      <c r="P1431" s="632"/>
      <c r="Q1431" s="632"/>
      <c r="R1431" s="632"/>
      <c r="S1431" s="632"/>
      <c r="T1431" s="632"/>
      <c r="U1431" s="632"/>
      <c r="V1431" s="632"/>
      <c r="W1431" s="632"/>
    </row>
    <row r="1432" spans="2:23" ht="50.25" hidden="1" customHeight="1" x14ac:dyDescent="0.25">
      <c r="B1432" s="602">
        <v>1132</v>
      </c>
      <c r="C1432" s="716" t="s">
        <v>2759</v>
      </c>
      <c r="D1432" s="605" t="s">
        <v>7560</v>
      </c>
      <c r="E1432" s="602"/>
      <c r="F1432" s="644" t="s">
        <v>7149</v>
      </c>
      <c r="G1432" s="654" t="s">
        <v>7646</v>
      </c>
      <c r="H1432" s="633"/>
      <c r="I1432" s="618"/>
      <c r="J1432" s="632"/>
      <c r="K1432" s="736" t="s">
        <v>8952</v>
      </c>
      <c r="L1432" s="602"/>
      <c r="M1432" s="616"/>
      <c r="N1432" s="632"/>
      <c r="O1432" s="632"/>
      <c r="P1432" s="632"/>
      <c r="Q1432" s="632"/>
      <c r="R1432" s="632"/>
      <c r="S1432" s="632"/>
      <c r="T1432" s="632"/>
      <c r="U1432" s="632"/>
      <c r="V1432" s="632"/>
      <c r="W1432" s="632"/>
    </row>
    <row r="1433" spans="2:23" ht="50.25" hidden="1" customHeight="1" x14ac:dyDescent="0.25">
      <c r="B1433" s="602">
        <v>1133</v>
      </c>
      <c r="C1433" s="716" t="s">
        <v>2759</v>
      </c>
      <c r="D1433" s="605" t="s">
        <v>7561</v>
      </c>
      <c r="E1433" s="602"/>
      <c r="F1433" s="644" t="s">
        <v>7150</v>
      </c>
      <c r="G1433" s="654" t="s">
        <v>7646</v>
      </c>
      <c r="H1433" s="633"/>
      <c r="I1433" s="618"/>
      <c r="J1433" s="632"/>
      <c r="K1433" s="736" t="s">
        <v>8952</v>
      </c>
      <c r="L1433" s="602"/>
      <c r="M1433" s="616"/>
      <c r="N1433" s="632"/>
      <c r="O1433" s="632"/>
      <c r="P1433" s="632"/>
      <c r="Q1433" s="632"/>
      <c r="R1433" s="632"/>
      <c r="S1433" s="632"/>
      <c r="T1433" s="632"/>
      <c r="U1433" s="632"/>
      <c r="V1433" s="632"/>
      <c r="W1433" s="632"/>
    </row>
    <row r="1434" spans="2:23" ht="50.25" hidden="1" customHeight="1" x14ac:dyDescent="0.25">
      <c r="B1434" s="602">
        <v>1134</v>
      </c>
      <c r="C1434" s="738" t="s">
        <v>8472</v>
      </c>
      <c r="D1434" s="605" t="s">
        <v>8509</v>
      </c>
      <c r="E1434" s="602"/>
      <c r="F1434" s="644" t="s">
        <v>7151</v>
      </c>
      <c r="G1434" s="654" t="s">
        <v>7646</v>
      </c>
      <c r="H1434" s="633"/>
      <c r="I1434" s="618"/>
      <c r="J1434" s="632"/>
      <c r="K1434" s="736" t="s">
        <v>8952</v>
      </c>
      <c r="L1434" s="602"/>
      <c r="M1434" s="616"/>
      <c r="N1434" s="632"/>
      <c r="O1434" s="632"/>
      <c r="P1434" s="632"/>
      <c r="Q1434" s="632"/>
      <c r="R1434" s="632"/>
      <c r="S1434" s="632"/>
      <c r="T1434" s="632"/>
      <c r="U1434" s="632"/>
      <c r="V1434" s="632"/>
      <c r="W1434" s="632"/>
    </row>
    <row r="1435" spans="2:23" ht="50.25" hidden="1" customHeight="1" x14ac:dyDescent="0.25">
      <c r="B1435" s="602">
        <v>1135</v>
      </c>
      <c r="C1435" s="716" t="s">
        <v>2759</v>
      </c>
      <c r="D1435" s="605" t="s">
        <v>7563</v>
      </c>
      <c r="E1435" s="602"/>
      <c r="F1435" s="644" t="s">
        <v>7152</v>
      </c>
      <c r="G1435" s="654" t="s">
        <v>7646</v>
      </c>
      <c r="H1435" s="633"/>
      <c r="I1435" s="618"/>
      <c r="J1435" s="632"/>
      <c r="K1435" s="736" t="s">
        <v>8952</v>
      </c>
      <c r="L1435" s="602"/>
      <c r="M1435" s="616"/>
      <c r="N1435" s="632"/>
      <c r="O1435" s="632"/>
      <c r="P1435" s="632"/>
      <c r="Q1435" s="632"/>
      <c r="R1435" s="632"/>
      <c r="S1435" s="632"/>
      <c r="T1435" s="632"/>
      <c r="U1435" s="632"/>
      <c r="V1435" s="632"/>
      <c r="W1435" s="632"/>
    </row>
    <row r="1436" spans="2:23" ht="50.25" hidden="1" customHeight="1" x14ac:dyDescent="0.25">
      <c r="B1436" s="602">
        <v>1136</v>
      </c>
      <c r="C1436" s="716" t="s">
        <v>2759</v>
      </c>
      <c r="D1436" s="605" t="s">
        <v>7564</v>
      </c>
      <c r="E1436" s="602"/>
      <c r="F1436" s="644" t="s">
        <v>7153</v>
      </c>
      <c r="G1436" s="654" t="s">
        <v>7646</v>
      </c>
      <c r="H1436" s="633"/>
      <c r="I1436" s="618"/>
      <c r="J1436" s="632"/>
      <c r="K1436" s="736" t="s">
        <v>8952</v>
      </c>
      <c r="L1436" s="602"/>
      <c r="M1436" s="616"/>
      <c r="N1436" s="632"/>
      <c r="O1436" s="632"/>
      <c r="P1436" s="632"/>
      <c r="Q1436" s="632"/>
      <c r="R1436" s="632"/>
      <c r="S1436" s="632"/>
      <c r="T1436" s="632"/>
      <c r="U1436" s="632"/>
      <c r="V1436" s="632"/>
      <c r="W1436" s="632"/>
    </row>
    <row r="1437" spans="2:23" ht="50.25" hidden="1" customHeight="1" x14ac:dyDescent="0.25">
      <c r="B1437" s="602">
        <v>1137</v>
      </c>
      <c r="C1437" s="716" t="s">
        <v>2759</v>
      </c>
      <c r="D1437" s="605" t="s">
        <v>7565</v>
      </c>
      <c r="E1437" s="602"/>
      <c r="F1437" s="644" t="s">
        <v>7154</v>
      </c>
      <c r="G1437" s="654" t="s">
        <v>7646</v>
      </c>
      <c r="H1437" s="633"/>
      <c r="I1437" s="618"/>
      <c r="J1437" s="632"/>
      <c r="K1437" s="736" t="s">
        <v>8952</v>
      </c>
      <c r="L1437" s="602"/>
      <c r="M1437" s="616"/>
      <c r="N1437" s="632"/>
      <c r="O1437" s="632"/>
      <c r="P1437" s="632"/>
      <c r="Q1437" s="632"/>
      <c r="R1437" s="632"/>
      <c r="S1437" s="632"/>
      <c r="T1437" s="632"/>
      <c r="U1437" s="632"/>
      <c r="V1437" s="632"/>
      <c r="W1437" s="632"/>
    </row>
    <row r="1438" spans="2:23" ht="50.25" hidden="1" customHeight="1" x14ac:dyDescent="0.25">
      <c r="B1438" s="602">
        <v>1138</v>
      </c>
      <c r="C1438" s="716" t="s">
        <v>2759</v>
      </c>
      <c r="D1438" s="605" t="s">
        <v>7566</v>
      </c>
      <c r="E1438" s="602"/>
      <c r="F1438" s="644" t="s">
        <v>7155</v>
      </c>
      <c r="G1438" s="654" t="s">
        <v>7646</v>
      </c>
      <c r="H1438" s="633"/>
      <c r="I1438" s="618"/>
      <c r="J1438" s="632"/>
      <c r="K1438" s="736" t="s">
        <v>8952</v>
      </c>
      <c r="L1438" s="602"/>
      <c r="M1438" s="616"/>
      <c r="N1438" s="632"/>
      <c r="O1438" s="632"/>
      <c r="P1438" s="632"/>
      <c r="Q1438" s="632"/>
      <c r="R1438" s="632"/>
      <c r="S1438" s="632"/>
      <c r="T1438" s="632"/>
      <c r="U1438" s="632"/>
      <c r="V1438" s="632"/>
      <c r="W1438" s="632"/>
    </row>
    <row r="1439" spans="2:23" ht="50.25" hidden="1" customHeight="1" x14ac:dyDescent="0.25">
      <c r="B1439" s="602">
        <v>1139</v>
      </c>
      <c r="C1439" s="716" t="s">
        <v>2759</v>
      </c>
      <c r="D1439" s="605" t="s">
        <v>7567</v>
      </c>
      <c r="E1439" s="602"/>
      <c r="F1439" s="644" t="s">
        <v>7156</v>
      </c>
      <c r="G1439" s="654" t="s">
        <v>7646</v>
      </c>
      <c r="H1439" s="633"/>
      <c r="I1439" s="618"/>
      <c r="J1439" s="632"/>
      <c r="K1439" s="736" t="s">
        <v>8952</v>
      </c>
      <c r="L1439" s="602"/>
      <c r="M1439" s="616"/>
      <c r="N1439" s="632"/>
      <c r="O1439" s="632"/>
      <c r="P1439" s="632"/>
      <c r="Q1439" s="632"/>
      <c r="R1439" s="632"/>
      <c r="S1439" s="632"/>
      <c r="T1439" s="632"/>
      <c r="U1439" s="632"/>
      <c r="V1439" s="632"/>
      <c r="W1439" s="632"/>
    </row>
    <row r="1440" spans="2:23" ht="50.25" hidden="1" customHeight="1" x14ac:dyDescent="0.25">
      <c r="B1440" s="602">
        <v>1140</v>
      </c>
      <c r="C1440" s="716" t="s">
        <v>2759</v>
      </c>
      <c r="D1440" s="605" t="s">
        <v>7568</v>
      </c>
      <c r="E1440" s="602"/>
      <c r="F1440" s="644" t="s">
        <v>7157</v>
      </c>
      <c r="G1440" s="654" t="s">
        <v>7646</v>
      </c>
      <c r="H1440" s="633"/>
      <c r="I1440" s="618"/>
      <c r="J1440" s="632"/>
      <c r="K1440" s="736" t="s">
        <v>8952</v>
      </c>
      <c r="L1440" s="602"/>
      <c r="M1440" s="616"/>
      <c r="N1440" s="632"/>
      <c r="O1440" s="632"/>
      <c r="P1440" s="632"/>
      <c r="Q1440" s="632"/>
      <c r="R1440" s="632"/>
      <c r="S1440" s="632"/>
      <c r="T1440" s="632"/>
      <c r="U1440" s="632"/>
      <c r="V1440" s="632"/>
      <c r="W1440" s="632"/>
    </row>
    <row r="1441" spans="2:23" ht="50.25" hidden="1" customHeight="1" x14ac:dyDescent="0.25">
      <c r="B1441" s="602">
        <v>1141</v>
      </c>
      <c r="C1441" s="716" t="s">
        <v>2759</v>
      </c>
      <c r="D1441" s="605" t="s">
        <v>7569</v>
      </c>
      <c r="E1441" s="602"/>
      <c r="F1441" s="644" t="s">
        <v>7158</v>
      </c>
      <c r="G1441" s="654" t="s">
        <v>7646</v>
      </c>
      <c r="H1441" s="633"/>
      <c r="I1441" s="618"/>
      <c r="J1441" s="632"/>
      <c r="K1441" s="736" t="s">
        <v>8952</v>
      </c>
      <c r="L1441" s="602"/>
      <c r="M1441" s="616"/>
      <c r="N1441" s="632"/>
      <c r="O1441" s="632"/>
      <c r="P1441" s="632"/>
      <c r="Q1441" s="632"/>
      <c r="R1441" s="632"/>
      <c r="S1441" s="632"/>
      <c r="T1441" s="632"/>
      <c r="U1441" s="632"/>
      <c r="V1441" s="632"/>
      <c r="W1441" s="632"/>
    </row>
    <row r="1442" spans="2:23" ht="50.25" hidden="1" customHeight="1" x14ac:dyDescent="0.25">
      <c r="B1442" s="602">
        <v>1142</v>
      </c>
      <c r="C1442" s="716" t="s">
        <v>2759</v>
      </c>
      <c r="D1442" s="605" t="s">
        <v>7570</v>
      </c>
      <c r="E1442" s="602"/>
      <c r="F1442" s="644" t="s">
        <v>7159</v>
      </c>
      <c r="G1442" s="654" t="s">
        <v>7646</v>
      </c>
      <c r="H1442" s="633"/>
      <c r="I1442" s="618"/>
      <c r="J1442" s="632"/>
      <c r="K1442" s="736" t="s">
        <v>8952</v>
      </c>
      <c r="L1442" s="602"/>
      <c r="M1442" s="616"/>
      <c r="N1442" s="632"/>
      <c r="O1442" s="632"/>
      <c r="P1442" s="632"/>
      <c r="Q1442" s="632"/>
      <c r="R1442" s="632"/>
      <c r="S1442" s="632"/>
      <c r="T1442" s="632"/>
      <c r="U1442" s="632"/>
      <c r="V1442" s="632"/>
      <c r="W1442" s="632"/>
    </row>
    <row r="1443" spans="2:23" ht="50.25" hidden="1" customHeight="1" x14ac:dyDescent="0.25">
      <c r="B1443" s="602">
        <v>1143</v>
      </c>
      <c r="C1443" s="738" t="s">
        <v>8373</v>
      </c>
      <c r="D1443" s="605" t="s">
        <v>8377</v>
      </c>
      <c r="E1443" s="602"/>
      <c r="F1443" s="644" t="s">
        <v>7160</v>
      </c>
      <c r="G1443" s="654" t="s">
        <v>7646</v>
      </c>
      <c r="H1443" s="633"/>
      <c r="I1443" s="618"/>
      <c r="J1443" s="632"/>
      <c r="K1443" s="736" t="s">
        <v>8952</v>
      </c>
      <c r="L1443" s="602"/>
      <c r="M1443" s="616"/>
      <c r="N1443" s="632"/>
      <c r="O1443" s="632"/>
      <c r="P1443" s="632"/>
      <c r="Q1443" s="632"/>
      <c r="R1443" s="632"/>
      <c r="S1443" s="632"/>
      <c r="T1443" s="632"/>
      <c r="U1443" s="632"/>
      <c r="V1443" s="632"/>
      <c r="W1443" s="632"/>
    </row>
    <row r="1444" spans="2:23" ht="50.25" hidden="1" customHeight="1" x14ac:dyDescent="0.25">
      <c r="B1444" s="602">
        <v>1144</v>
      </c>
      <c r="C1444" s="719" t="s">
        <v>8347</v>
      </c>
      <c r="D1444" s="605" t="s">
        <v>8960</v>
      </c>
      <c r="E1444" s="602"/>
      <c r="F1444" s="644" t="s">
        <v>7161</v>
      </c>
      <c r="G1444" s="654" t="s">
        <v>7646</v>
      </c>
      <c r="H1444" s="633"/>
      <c r="I1444" s="618"/>
      <c r="J1444" s="632"/>
      <c r="K1444" s="736" t="s">
        <v>8952</v>
      </c>
      <c r="L1444" s="602"/>
      <c r="M1444" s="616"/>
      <c r="N1444" s="632"/>
      <c r="O1444" s="632"/>
      <c r="P1444" s="632"/>
      <c r="Q1444" s="632"/>
      <c r="R1444" s="632"/>
      <c r="S1444" s="632"/>
      <c r="T1444" s="632"/>
      <c r="U1444" s="632"/>
      <c r="V1444" s="632"/>
      <c r="W1444" s="632"/>
    </row>
    <row r="1445" spans="2:23" ht="50.25" hidden="1" customHeight="1" x14ac:dyDescent="0.25">
      <c r="B1445" s="602">
        <v>1145</v>
      </c>
      <c r="C1445" s="738" t="s">
        <v>8433</v>
      </c>
      <c r="D1445" s="605" t="s">
        <v>8460</v>
      </c>
      <c r="E1445" s="602"/>
      <c r="F1445" s="644" t="s">
        <v>7162</v>
      </c>
      <c r="G1445" s="654" t="s">
        <v>7646</v>
      </c>
      <c r="H1445" s="633"/>
      <c r="I1445" s="618"/>
      <c r="J1445" s="632"/>
      <c r="K1445" s="736" t="s">
        <v>8952</v>
      </c>
      <c r="L1445" s="602"/>
      <c r="M1445" s="616"/>
      <c r="N1445" s="632"/>
      <c r="O1445" s="632"/>
      <c r="P1445" s="632"/>
      <c r="Q1445" s="632"/>
      <c r="R1445" s="632"/>
      <c r="S1445" s="632"/>
      <c r="T1445" s="632"/>
      <c r="U1445" s="632"/>
      <c r="V1445" s="632"/>
      <c r="W1445" s="632"/>
    </row>
    <row r="1446" spans="2:23" ht="50.25" hidden="1" customHeight="1" x14ac:dyDescent="0.25">
      <c r="B1446" s="602">
        <v>1146</v>
      </c>
      <c r="C1446" s="738" t="s">
        <v>8305</v>
      </c>
      <c r="D1446" s="605" t="s">
        <v>7574</v>
      </c>
      <c r="E1446" s="602"/>
      <c r="F1446" s="644" t="s">
        <v>7163</v>
      </c>
      <c r="G1446" s="654" t="s">
        <v>7646</v>
      </c>
      <c r="H1446" s="633"/>
      <c r="I1446" s="618"/>
      <c r="J1446" s="632"/>
      <c r="K1446" s="736" t="s">
        <v>8952</v>
      </c>
      <c r="L1446" s="602"/>
      <c r="M1446" s="616"/>
      <c r="N1446" s="632"/>
      <c r="O1446" s="632"/>
      <c r="P1446" s="632"/>
      <c r="Q1446" s="632"/>
      <c r="R1446" s="632"/>
      <c r="S1446" s="632"/>
      <c r="T1446" s="632"/>
      <c r="U1446" s="632"/>
      <c r="V1446" s="632"/>
      <c r="W1446" s="632"/>
    </row>
    <row r="1447" spans="2:23" ht="50.25" hidden="1" customHeight="1" x14ac:dyDescent="0.25">
      <c r="B1447" s="602">
        <v>1147</v>
      </c>
      <c r="C1447" s="738" t="s">
        <v>8396</v>
      </c>
      <c r="D1447" s="605" t="s">
        <v>8423</v>
      </c>
      <c r="E1447" s="602"/>
      <c r="F1447" s="644" t="s">
        <v>7164</v>
      </c>
      <c r="G1447" s="654" t="s">
        <v>7646</v>
      </c>
      <c r="H1447" s="633"/>
      <c r="I1447" s="618"/>
      <c r="J1447" s="632"/>
      <c r="K1447" s="736" t="s">
        <v>8952</v>
      </c>
      <c r="L1447" s="602"/>
      <c r="M1447" s="616"/>
      <c r="N1447" s="632"/>
      <c r="O1447" s="632"/>
      <c r="P1447" s="632"/>
      <c r="Q1447" s="632"/>
      <c r="R1447" s="632"/>
      <c r="S1447" s="632"/>
      <c r="T1447" s="632"/>
      <c r="U1447" s="632"/>
      <c r="V1447" s="632"/>
      <c r="W1447" s="632"/>
    </row>
    <row r="1448" spans="2:23" ht="50.25" hidden="1" customHeight="1" x14ac:dyDescent="0.25">
      <c r="B1448" s="602">
        <v>1148</v>
      </c>
      <c r="C1448" s="738" t="s">
        <v>8396</v>
      </c>
      <c r="D1448" s="605" t="s">
        <v>8424</v>
      </c>
      <c r="E1448" s="602"/>
      <c r="F1448" s="644" t="s">
        <v>7165</v>
      </c>
      <c r="G1448" s="654" t="s">
        <v>7646</v>
      </c>
      <c r="H1448" s="633"/>
      <c r="I1448" s="618"/>
      <c r="J1448" s="632"/>
      <c r="K1448" s="736" t="s">
        <v>8952</v>
      </c>
      <c r="L1448" s="602"/>
      <c r="M1448" s="616"/>
      <c r="N1448" s="632"/>
      <c r="O1448" s="632"/>
      <c r="P1448" s="632"/>
      <c r="Q1448" s="632"/>
      <c r="R1448" s="632"/>
      <c r="S1448" s="632"/>
      <c r="T1448" s="632"/>
      <c r="U1448" s="632"/>
      <c r="V1448" s="632"/>
      <c r="W1448" s="632"/>
    </row>
    <row r="1449" spans="2:23" ht="50.25" hidden="1" customHeight="1" x14ac:dyDescent="0.25">
      <c r="B1449" s="602">
        <v>1149</v>
      </c>
      <c r="C1449" s="738" t="s">
        <v>2809</v>
      </c>
      <c r="D1449" s="605" t="s">
        <v>8590</v>
      </c>
      <c r="E1449" s="602"/>
      <c r="F1449" s="644" t="s">
        <v>7166</v>
      </c>
      <c r="G1449" s="654" t="s">
        <v>7646</v>
      </c>
      <c r="H1449" s="633"/>
      <c r="I1449" s="618"/>
      <c r="J1449" s="632"/>
      <c r="K1449" s="736" t="s">
        <v>8952</v>
      </c>
      <c r="L1449" s="602"/>
      <c r="M1449" s="616"/>
      <c r="N1449" s="632"/>
      <c r="O1449" s="632"/>
      <c r="P1449" s="632"/>
      <c r="Q1449" s="632"/>
      <c r="R1449" s="632"/>
      <c r="S1449" s="632"/>
      <c r="T1449" s="632"/>
      <c r="U1449" s="632"/>
      <c r="V1449" s="632"/>
      <c r="W1449" s="632"/>
    </row>
    <row r="1450" spans="2:23" ht="50.25" hidden="1" customHeight="1" x14ac:dyDescent="0.25">
      <c r="B1450" s="602">
        <v>1150</v>
      </c>
      <c r="C1450" s="738" t="s">
        <v>2809</v>
      </c>
      <c r="D1450" s="605" t="s">
        <v>8591</v>
      </c>
      <c r="E1450" s="602"/>
      <c r="F1450" s="644" t="s">
        <v>7167</v>
      </c>
      <c r="G1450" s="654" t="s">
        <v>7646</v>
      </c>
      <c r="H1450" s="633"/>
      <c r="I1450" s="618"/>
      <c r="J1450" s="632"/>
      <c r="K1450" s="736" t="s">
        <v>8952</v>
      </c>
      <c r="L1450" s="602"/>
      <c r="M1450" s="616"/>
      <c r="N1450" s="632"/>
      <c r="O1450" s="632"/>
      <c r="P1450" s="632"/>
      <c r="Q1450" s="632"/>
      <c r="R1450" s="632"/>
      <c r="S1450" s="632"/>
      <c r="T1450" s="632"/>
      <c r="U1450" s="632"/>
      <c r="V1450" s="632"/>
      <c r="W1450" s="632"/>
    </row>
    <row r="1451" spans="2:23" ht="50.25" hidden="1" customHeight="1" x14ac:dyDescent="0.25">
      <c r="B1451" s="602">
        <v>1151</v>
      </c>
      <c r="C1451" s="738" t="s">
        <v>8472</v>
      </c>
      <c r="D1451" s="605" t="s">
        <v>8863</v>
      </c>
      <c r="E1451" s="602"/>
      <c r="F1451" s="644" t="s">
        <v>7168</v>
      </c>
      <c r="G1451" s="654" t="s">
        <v>7646</v>
      </c>
      <c r="H1451" s="633"/>
      <c r="I1451" s="618"/>
      <c r="J1451" s="632"/>
      <c r="K1451" s="736" t="s">
        <v>8952</v>
      </c>
      <c r="L1451" s="602"/>
      <c r="M1451" s="616"/>
      <c r="N1451" s="632"/>
      <c r="O1451" s="632"/>
      <c r="P1451" s="632"/>
      <c r="Q1451" s="632"/>
      <c r="R1451" s="632"/>
      <c r="S1451" s="632"/>
      <c r="T1451" s="632"/>
      <c r="U1451" s="632"/>
      <c r="V1451" s="632"/>
      <c r="W1451" s="632"/>
    </row>
    <row r="1452" spans="2:23" ht="50.25" hidden="1" customHeight="1" x14ac:dyDescent="0.25">
      <c r="B1452" s="602">
        <v>1152</v>
      </c>
      <c r="C1452" s="738" t="s">
        <v>8347</v>
      </c>
      <c r="D1452" s="605" t="s">
        <v>8358</v>
      </c>
      <c r="E1452" s="602"/>
      <c r="F1452" s="644" t="s">
        <v>7169</v>
      </c>
      <c r="G1452" s="654" t="s">
        <v>7646</v>
      </c>
      <c r="H1452" s="633"/>
      <c r="I1452" s="618"/>
      <c r="J1452" s="632"/>
      <c r="K1452" s="736" t="s">
        <v>8952</v>
      </c>
      <c r="L1452" s="602"/>
      <c r="M1452" s="616"/>
      <c r="N1452" s="632"/>
      <c r="O1452" s="632"/>
      <c r="P1452" s="632"/>
      <c r="Q1452" s="632"/>
      <c r="R1452" s="632"/>
      <c r="S1452" s="632"/>
      <c r="T1452" s="632"/>
      <c r="U1452" s="632"/>
      <c r="V1452" s="632"/>
      <c r="W1452" s="632"/>
    </row>
    <row r="1453" spans="2:23" ht="50.25" hidden="1" customHeight="1" x14ac:dyDescent="0.25">
      <c r="B1453" s="602">
        <v>1153</v>
      </c>
      <c r="C1453" s="738" t="s">
        <v>8373</v>
      </c>
      <c r="D1453" s="605" t="s">
        <v>8897</v>
      </c>
      <c r="E1453" s="602"/>
      <c r="F1453" s="644" t="s">
        <v>7170</v>
      </c>
      <c r="G1453" s="654" t="s">
        <v>7646</v>
      </c>
      <c r="H1453" s="633"/>
      <c r="I1453" s="618"/>
      <c r="J1453" s="632"/>
      <c r="K1453" s="736" t="s">
        <v>8952</v>
      </c>
      <c r="L1453" s="602"/>
      <c r="M1453" s="616"/>
      <c r="N1453" s="632"/>
      <c r="O1453" s="632"/>
      <c r="P1453" s="632"/>
      <c r="Q1453" s="632"/>
      <c r="R1453" s="632"/>
      <c r="S1453" s="632"/>
      <c r="T1453" s="632"/>
      <c r="U1453" s="632"/>
      <c r="V1453" s="632"/>
      <c r="W1453" s="632"/>
    </row>
    <row r="1454" spans="2:23" ht="50.25" hidden="1" customHeight="1" x14ac:dyDescent="0.25">
      <c r="B1454" s="602">
        <v>1154</v>
      </c>
      <c r="C1454" s="716" t="s">
        <v>2759</v>
      </c>
      <c r="D1454" s="605" t="s">
        <v>8966</v>
      </c>
      <c r="E1454" s="602"/>
      <c r="F1454" s="644" t="s">
        <v>7171</v>
      </c>
      <c r="G1454" s="654" t="s">
        <v>7646</v>
      </c>
      <c r="H1454" s="633"/>
      <c r="I1454" s="618"/>
      <c r="J1454" s="632"/>
      <c r="K1454" s="736" t="s">
        <v>8952</v>
      </c>
      <c r="L1454" s="602"/>
      <c r="M1454" s="616"/>
      <c r="N1454" s="632"/>
      <c r="O1454" s="632"/>
      <c r="P1454" s="632"/>
      <c r="Q1454" s="632"/>
      <c r="R1454" s="632"/>
      <c r="S1454" s="632"/>
      <c r="T1454" s="632"/>
      <c r="U1454" s="632"/>
      <c r="V1454" s="632"/>
      <c r="W1454" s="632"/>
    </row>
    <row r="1455" spans="2:23" ht="50.25" hidden="1" customHeight="1" x14ac:dyDescent="0.25">
      <c r="B1455" s="602">
        <v>1155</v>
      </c>
      <c r="C1455" s="719" t="s">
        <v>8364</v>
      </c>
      <c r="D1455" s="605" t="s">
        <v>8989</v>
      </c>
      <c r="E1455" s="602"/>
      <c r="F1455" s="644" t="s">
        <v>7172</v>
      </c>
      <c r="G1455" s="654" t="s">
        <v>7646</v>
      </c>
      <c r="H1455" s="633"/>
      <c r="I1455" s="618"/>
      <c r="J1455" s="632"/>
      <c r="K1455" s="736" t="s">
        <v>8952</v>
      </c>
      <c r="L1455" s="602"/>
      <c r="M1455" s="616"/>
      <c r="N1455" s="632"/>
      <c r="O1455" s="632"/>
      <c r="P1455" s="632"/>
      <c r="Q1455" s="632"/>
      <c r="R1455" s="632"/>
      <c r="S1455" s="632"/>
      <c r="T1455" s="632"/>
      <c r="U1455" s="632"/>
      <c r="V1455" s="632"/>
      <c r="W1455" s="632"/>
    </row>
    <row r="1456" spans="2:23" ht="50.25" hidden="1" customHeight="1" x14ac:dyDescent="0.25">
      <c r="B1456" s="602">
        <v>1156</v>
      </c>
      <c r="C1456" s="719" t="s">
        <v>8364</v>
      </c>
      <c r="D1456" s="605" t="s">
        <v>8990</v>
      </c>
      <c r="E1456" s="602"/>
      <c r="F1456" s="644" t="s">
        <v>7173</v>
      </c>
      <c r="G1456" s="654" t="s">
        <v>7646</v>
      </c>
      <c r="H1456" s="633"/>
      <c r="I1456" s="618"/>
      <c r="J1456" s="632"/>
      <c r="K1456" s="736" t="s">
        <v>8952</v>
      </c>
      <c r="L1456" s="602"/>
      <c r="M1456" s="616"/>
      <c r="N1456" s="632"/>
      <c r="O1456" s="632"/>
      <c r="P1456" s="632"/>
      <c r="Q1456" s="632"/>
      <c r="R1456" s="632"/>
      <c r="S1456" s="632"/>
      <c r="T1456" s="632"/>
      <c r="U1456" s="632"/>
      <c r="V1456" s="632"/>
      <c r="W1456" s="632"/>
    </row>
    <row r="1457" spans="2:23" ht="50.25" hidden="1" customHeight="1" x14ac:dyDescent="0.25">
      <c r="B1457" s="602">
        <v>1157</v>
      </c>
      <c r="C1457" s="719" t="s">
        <v>8364</v>
      </c>
      <c r="D1457" s="605" t="s">
        <v>8991</v>
      </c>
      <c r="E1457" s="602"/>
      <c r="F1457" s="644" t="s">
        <v>7174</v>
      </c>
      <c r="G1457" s="654" t="s">
        <v>7646</v>
      </c>
      <c r="H1457" s="633"/>
      <c r="I1457" s="618"/>
      <c r="J1457" s="632"/>
      <c r="K1457" s="736" t="s">
        <v>8952</v>
      </c>
      <c r="L1457" s="602"/>
      <c r="M1457" s="616"/>
      <c r="N1457" s="632"/>
      <c r="O1457" s="632"/>
      <c r="P1457" s="632"/>
      <c r="Q1457" s="632"/>
      <c r="R1457" s="632"/>
      <c r="S1457" s="632"/>
      <c r="T1457" s="632"/>
      <c r="U1457" s="632"/>
      <c r="V1457" s="632"/>
      <c r="W1457" s="632"/>
    </row>
    <row r="1458" spans="2:23" ht="50.25" hidden="1" customHeight="1" x14ac:dyDescent="0.25">
      <c r="B1458" s="602">
        <v>1158</v>
      </c>
      <c r="C1458" s="738" t="s">
        <v>2759</v>
      </c>
      <c r="D1458" s="605" t="s">
        <v>8850</v>
      </c>
      <c r="E1458" s="602"/>
      <c r="F1458" s="644" t="s">
        <v>7175</v>
      </c>
      <c r="G1458" s="654" t="s">
        <v>7646</v>
      </c>
      <c r="H1458" s="633"/>
      <c r="I1458" s="618"/>
      <c r="J1458" s="632"/>
      <c r="K1458" s="736" t="s">
        <v>8952</v>
      </c>
      <c r="L1458" s="602"/>
      <c r="M1458" s="616"/>
      <c r="N1458" s="632"/>
      <c r="O1458" s="632"/>
      <c r="P1458" s="632"/>
      <c r="Q1458" s="632"/>
      <c r="R1458" s="632"/>
      <c r="S1458" s="632"/>
      <c r="T1458" s="632"/>
      <c r="U1458" s="632"/>
      <c r="V1458" s="632"/>
      <c r="W1458" s="632"/>
    </row>
    <row r="1459" spans="2:23" ht="50.25" hidden="1" customHeight="1" x14ac:dyDescent="0.25">
      <c r="B1459" s="602">
        <v>1159</v>
      </c>
      <c r="C1459" s="719" t="s">
        <v>8472</v>
      </c>
      <c r="D1459" s="605" t="s">
        <v>8964</v>
      </c>
      <c r="E1459" s="602"/>
      <c r="F1459" s="644" t="s">
        <v>7176</v>
      </c>
      <c r="G1459" s="654" t="s">
        <v>7646</v>
      </c>
      <c r="H1459" s="633"/>
      <c r="I1459" s="618"/>
      <c r="J1459" s="632"/>
      <c r="K1459" s="736" t="s">
        <v>8952</v>
      </c>
      <c r="L1459" s="602"/>
      <c r="M1459" s="616"/>
      <c r="N1459" s="632"/>
      <c r="O1459" s="632"/>
      <c r="P1459" s="632"/>
      <c r="Q1459" s="632"/>
      <c r="R1459" s="632"/>
      <c r="S1459" s="632"/>
      <c r="T1459" s="632"/>
      <c r="U1459" s="632"/>
      <c r="V1459" s="632"/>
      <c r="W1459" s="632"/>
    </row>
    <row r="1460" spans="2:23" ht="50.25" hidden="1" customHeight="1" x14ac:dyDescent="0.25">
      <c r="B1460" s="602">
        <v>1160</v>
      </c>
      <c r="C1460" s="719" t="s">
        <v>8361</v>
      </c>
      <c r="D1460" s="605" t="s">
        <v>8992</v>
      </c>
      <c r="E1460" s="602"/>
      <c r="F1460" s="644" t="s">
        <v>7177</v>
      </c>
      <c r="G1460" s="654" t="s">
        <v>7646</v>
      </c>
      <c r="H1460" s="633"/>
      <c r="I1460" s="618"/>
      <c r="J1460" s="632"/>
      <c r="K1460" s="736" t="s">
        <v>8952</v>
      </c>
      <c r="L1460" s="602"/>
      <c r="M1460" s="616"/>
      <c r="N1460" s="632"/>
      <c r="O1460" s="632"/>
      <c r="P1460" s="632"/>
      <c r="Q1460" s="632"/>
      <c r="R1460" s="632"/>
      <c r="S1460" s="632"/>
      <c r="T1460" s="632"/>
      <c r="U1460" s="632"/>
      <c r="V1460" s="632"/>
      <c r="W1460" s="632"/>
    </row>
    <row r="1461" spans="2:23" ht="50.25" hidden="1" customHeight="1" x14ac:dyDescent="0.25">
      <c r="B1461" s="602">
        <v>1161</v>
      </c>
      <c r="C1461" s="719" t="s">
        <v>8364</v>
      </c>
      <c r="D1461" s="605" t="s">
        <v>8993</v>
      </c>
      <c r="E1461" s="602"/>
      <c r="F1461" s="644" t="s">
        <v>7178</v>
      </c>
      <c r="G1461" s="654" t="s">
        <v>7646</v>
      </c>
      <c r="H1461" s="633"/>
      <c r="I1461" s="618"/>
      <c r="J1461" s="632"/>
      <c r="K1461" s="736" t="s">
        <v>8952</v>
      </c>
      <c r="L1461" s="602"/>
      <c r="M1461" s="616"/>
      <c r="N1461" s="632"/>
      <c r="O1461" s="632"/>
      <c r="P1461" s="632"/>
      <c r="Q1461" s="632"/>
      <c r="R1461" s="632"/>
      <c r="S1461" s="632"/>
      <c r="T1461" s="632"/>
      <c r="U1461" s="632"/>
      <c r="V1461" s="632"/>
      <c r="W1461" s="632"/>
    </row>
    <row r="1462" spans="2:23" ht="50.25" hidden="1" customHeight="1" x14ac:dyDescent="0.25">
      <c r="B1462" s="602">
        <v>1162</v>
      </c>
      <c r="C1462" s="738" t="s">
        <v>8364</v>
      </c>
      <c r="D1462" s="605" t="s">
        <v>8371</v>
      </c>
      <c r="E1462" s="602"/>
      <c r="F1462" s="644" t="s">
        <v>7179</v>
      </c>
      <c r="G1462" s="654" t="s">
        <v>7646</v>
      </c>
      <c r="H1462" s="633"/>
      <c r="I1462" s="618"/>
      <c r="J1462" s="632"/>
      <c r="K1462" s="736" t="s">
        <v>8952</v>
      </c>
      <c r="L1462" s="602"/>
      <c r="M1462" s="616"/>
      <c r="N1462" s="632"/>
      <c r="O1462" s="632"/>
      <c r="P1462" s="632"/>
      <c r="Q1462" s="632"/>
      <c r="R1462" s="632"/>
      <c r="S1462" s="632"/>
      <c r="T1462" s="632"/>
      <c r="U1462" s="632"/>
      <c r="V1462" s="632"/>
      <c r="W1462" s="632"/>
    </row>
    <row r="1463" spans="2:23" ht="50.25" hidden="1" customHeight="1" x14ac:dyDescent="0.25">
      <c r="B1463" s="602">
        <v>1163</v>
      </c>
      <c r="C1463" s="716" t="s">
        <v>2759</v>
      </c>
      <c r="D1463" s="605" t="s">
        <v>7591</v>
      </c>
      <c r="E1463" s="602"/>
      <c r="F1463" s="644" t="s">
        <v>7180</v>
      </c>
      <c r="G1463" s="654" t="s">
        <v>7646</v>
      </c>
      <c r="H1463" s="633"/>
      <c r="I1463" s="618"/>
      <c r="J1463" s="632"/>
      <c r="K1463" s="736" t="s">
        <v>8952</v>
      </c>
      <c r="L1463" s="602"/>
      <c r="M1463" s="616"/>
      <c r="N1463" s="632"/>
      <c r="O1463" s="632"/>
      <c r="P1463" s="632"/>
      <c r="Q1463" s="632"/>
      <c r="R1463" s="632"/>
      <c r="S1463" s="632"/>
      <c r="T1463" s="632"/>
      <c r="U1463" s="632"/>
      <c r="V1463" s="632"/>
      <c r="W1463" s="632"/>
    </row>
    <row r="1464" spans="2:23" ht="50.25" hidden="1" customHeight="1" x14ac:dyDescent="0.25">
      <c r="B1464" s="602">
        <v>1164</v>
      </c>
      <c r="C1464" s="716" t="s">
        <v>2759</v>
      </c>
      <c r="D1464" s="605" t="s">
        <v>7592</v>
      </c>
      <c r="E1464" s="602"/>
      <c r="F1464" s="644" t="s">
        <v>7181</v>
      </c>
      <c r="G1464" s="654" t="s">
        <v>7646</v>
      </c>
      <c r="H1464" s="633"/>
      <c r="I1464" s="618"/>
      <c r="J1464" s="632"/>
      <c r="K1464" s="736" t="s">
        <v>8952</v>
      </c>
      <c r="L1464" s="602"/>
      <c r="M1464" s="616"/>
      <c r="N1464" s="632"/>
      <c r="O1464" s="632"/>
      <c r="P1464" s="632"/>
      <c r="Q1464" s="632"/>
      <c r="R1464" s="632"/>
      <c r="S1464" s="632"/>
      <c r="T1464" s="632"/>
      <c r="U1464" s="632"/>
      <c r="V1464" s="632"/>
      <c r="W1464" s="632"/>
    </row>
    <row r="1465" spans="2:23" ht="50.25" hidden="1" customHeight="1" x14ac:dyDescent="0.25">
      <c r="B1465" s="602">
        <v>1165</v>
      </c>
      <c r="C1465" s="716" t="s">
        <v>2759</v>
      </c>
      <c r="D1465" s="605" t="s">
        <v>7593</v>
      </c>
      <c r="E1465" s="602"/>
      <c r="F1465" s="644" t="s">
        <v>7182</v>
      </c>
      <c r="G1465" s="654" t="s">
        <v>7646</v>
      </c>
      <c r="H1465" s="633"/>
      <c r="I1465" s="618"/>
      <c r="J1465" s="632"/>
      <c r="K1465" s="736" t="s">
        <v>8952</v>
      </c>
      <c r="L1465" s="602"/>
      <c r="M1465" s="616"/>
      <c r="N1465" s="632"/>
      <c r="O1465" s="632"/>
      <c r="P1465" s="632"/>
      <c r="Q1465" s="632"/>
      <c r="R1465" s="632"/>
      <c r="S1465" s="632"/>
      <c r="T1465" s="632"/>
      <c r="U1465" s="632"/>
      <c r="V1465" s="632"/>
      <c r="W1465" s="632"/>
    </row>
    <row r="1466" spans="2:23" ht="50.25" hidden="1" customHeight="1" x14ac:dyDescent="0.25">
      <c r="B1466" s="602">
        <v>1166</v>
      </c>
      <c r="C1466" s="738" t="s">
        <v>8396</v>
      </c>
      <c r="D1466" s="605" t="s">
        <v>8425</v>
      </c>
      <c r="E1466" s="602"/>
      <c r="F1466" s="644" t="s">
        <v>7183</v>
      </c>
      <c r="G1466" s="654" t="s">
        <v>7646</v>
      </c>
      <c r="H1466" s="633"/>
      <c r="I1466" s="618"/>
      <c r="J1466" s="632"/>
      <c r="K1466" s="736" t="s">
        <v>8952</v>
      </c>
      <c r="L1466" s="602"/>
      <c r="M1466" s="616"/>
      <c r="N1466" s="632"/>
      <c r="O1466" s="632"/>
      <c r="P1466" s="632"/>
      <c r="Q1466" s="632"/>
      <c r="R1466" s="632"/>
      <c r="S1466" s="632"/>
      <c r="T1466" s="632"/>
      <c r="U1466" s="632"/>
      <c r="V1466" s="632"/>
      <c r="W1466" s="632"/>
    </row>
    <row r="1467" spans="2:23" ht="50.25" hidden="1" customHeight="1" x14ac:dyDescent="0.25">
      <c r="B1467" s="602">
        <v>1167</v>
      </c>
      <c r="C1467" s="716" t="s">
        <v>2759</v>
      </c>
      <c r="D1467" s="605" t="s">
        <v>7595</v>
      </c>
      <c r="E1467" s="602"/>
      <c r="F1467" s="644" t="s">
        <v>7184</v>
      </c>
      <c r="G1467" s="654" t="s">
        <v>7646</v>
      </c>
      <c r="H1467" s="633"/>
      <c r="I1467" s="618"/>
      <c r="J1467" s="632"/>
      <c r="K1467" s="736" t="s">
        <v>8952</v>
      </c>
      <c r="L1467" s="602"/>
      <c r="M1467" s="616"/>
      <c r="N1467" s="632"/>
      <c r="O1467" s="632"/>
      <c r="P1467" s="632"/>
      <c r="Q1467" s="632"/>
      <c r="R1467" s="632"/>
      <c r="S1467" s="632"/>
      <c r="T1467" s="632"/>
      <c r="U1467" s="632"/>
      <c r="V1467" s="632"/>
      <c r="W1467" s="632"/>
    </row>
    <row r="1468" spans="2:23" ht="50.25" hidden="1" customHeight="1" x14ac:dyDescent="0.25">
      <c r="B1468" s="602">
        <v>1168</v>
      </c>
      <c r="C1468" s="716" t="s">
        <v>2759</v>
      </c>
      <c r="D1468" s="605" t="s">
        <v>7596</v>
      </c>
      <c r="E1468" s="602"/>
      <c r="F1468" s="644" t="s">
        <v>7185</v>
      </c>
      <c r="G1468" s="654" t="s">
        <v>7646</v>
      </c>
      <c r="H1468" s="633"/>
      <c r="I1468" s="618"/>
      <c r="J1468" s="632"/>
      <c r="K1468" s="736" t="s">
        <v>8952</v>
      </c>
      <c r="L1468" s="602"/>
      <c r="M1468" s="616"/>
      <c r="N1468" s="632"/>
      <c r="O1468" s="632"/>
      <c r="P1468" s="632"/>
      <c r="Q1468" s="632"/>
      <c r="R1468" s="632"/>
      <c r="S1468" s="632"/>
      <c r="T1468" s="632"/>
      <c r="U1468" s="632"/>
      <c r="V1468" s="632"/>
      <c r="W1468" s="632"/>
    </row>
    <row r="1469" spans="2:23" ht="50.25" hidden="1" customHeight="1" x14ac:dyDescent="0.25">
      <c r="B1469" s="602">
        <v>1169</v>
      </c>
      <c r="C1469" s="738" t="s">
        <v>8396</v>
      </c>
      <c r="D1469" s="714" t="s">
        <v>8426</v>
      </c>
      <c r="E1469" s="602"/>
      <c r="F1469" s="644" t="s">
        <v>7187</v>
      </c>
      <c r="G1469" s="654" t="s">
        <v>7646</v>
      </c>
      <c r="H1469" s="633"/>
      <c r="I1469" s="618"/>
      <c r="J1469" s="632"/>
      <c r="K1469" s="736" t="s">
        <v>8952</v>
      </c>
      <c r="L1469" s="602"/>
      <c r="M1469" s="616"/>
      <c r="N1469" s="632"/>
      <c r="O1469" s="632"/>
      <c r="P1469" s="632"/>
      <c r="Q1469" s="632"/>
      <c r="R1469" s="632"/>
      <c r="S1469" s="632"/>
      <c r="T1469" s="632"/>
      <c r="U1469" s="632"/>
      <c r="V1469" s="632"/>
      <c r="W1469" s="632"/>
    </row>
    <row r="1470" spans="2:23" ht="50.25" hidden="1" customHeight="1" x14ac:dyDescent="0.25">
      <c r="B1470" s="602">
        <v>1170</v>
      </c>
      <c r="C1470" s="721" t="s">
        <v>2809</v>
      </c>
      <c r="D1470" s="714" t="s">
        <v>8994</v>
      </c>
      <c r="E1470" s="602"/>
      <c r="F1470" s="645" t="s">
        <v>7189</v>
      </c>
      <c r="G1470" s="654" t="s">
        <v>7646</v>
      </c>
      <c r="H1470" s="633"/>
      <c r="I1470" s="618"/>
      <c r="J1470" s="632"/>
      <c r="K1470" s="736" t="s">
        <v>8952</v>
      </c>
      <c r="L1470" s="602"/>
      <c r="M1470" s="616"/>
      <c r="N1470" s="632"/>
      <c r="O1470" s="632"/>
      <c r="P1470" s="632"/>
      <c r="Q1470" s="632"/>
      <c r="R1470" s="632"/>
      <c r="S1470" s="632"/>
      <c r="T1470" s="632"/>
      <c r="U1470" s="632"/>
      <c r="V1470" s="632"/>
      <c r="W1470" s="632"/>
    </row>
    <row r="1471" spans="2:23" ht="50.25" hidden="1" customHeight="1" x14ac:dyDescent="0.25">
      <c r="B1471" s="602">
        <v>1171</v>
      </c>
      <c r="C1471" s="716" t="s">
        <v>2759</v>
      </c>
      <c r="D1471" s="714" t="s">
        <v>9012</v>
      </c>
      <c r="E1471" s="602"/>
      <c r="F1471" s="603" t="s">
        <v>7193</v>
      </c>
      <c r="G1471" s="654" t="s">
        <v>7646</v>
      </c>
      <c r="H1471" s="633"/>
      <c r="I1471" s="618"/>
      <c r="J1471" s="632"/>
      <c r="K1471" s="736" t="s">
        <v>8952</v>
      </c>
      <c r="L1471" s="602"/>
      <c r="M1471" s="616"/>
      <c r="N1471" s="632"/>
      <c r="O1471" s="632"/>
      <c r="P1471" s="632"/>
      <c r="Q1471" s="632"/>
      <c r="R1471" s="632"/>
      <c r="S1471" s="632"/>
      <c r="T1471" s="632"/>
      <c r="U1471" s="632"/>
      <c r="V1471" s="632"/>
      <c r="W1471" s="632"/>
    </row>
    <row r="1472" spans="2:23" ht="50.25" hidden="1" customHeight="1" x14ac:dyDescent="0.25">
      <c r="B1472" s="602">
        <v>1172</v>
      </c>
      <c r="C1472" s="716" t="s">
        <v>2759</v>
      </c>
      <c r="D1472" s="714" t="s">
        <v>9013</v>
      </c>
      <c r="E1472" s="602"/>
      <c r="F1472" s="601" t="s">
        <v>7194</v>
      </c>
      <c r="G1472" s="654" t="s">
        <v>7646</v>
      </c>
      <c r="H1472" s="633"/>
      <c r="I1472" s="618"/>
      <c r="J1472" s="632"/>
      <c r="K1472" s="736" t="s">
        <v>8952</v>
      </c>
      <c r="L1472" s="602"/>
      <c r="M1472" s="616"/>
      <c r="N1472" s="632"/>
      <c r="O1472" s="632"/>
      <c r="P1472" s="632"/>
      <c r="Q1472" s="632"/>
      <c r="R1472" s="632"/>
      <c r="S1472" s="632"/>
      <c r="T1472" s="632"/>
      <c r="U1472" s="632"/>
      <c r="V1472" s="632"/>
      <c r="W1472" s="632"/>
    </row>
    <row r="1473" spans="2:23" ht="50.25" hidden="1" customHeight="1" x14ac:dyDescent="0.25">
      <c r="B1473" s="602">
        <v>1173</v>
      </c>
      <c r="C1473" s="715" t="s">
        <v>2809</v>
      </c>
      <c r="D1473" s="714" t="s">
        <v>8969</v>
      </c>
      <c r="E1473" s="602"/>
      <c r="F1473" s="601" t="s">
        <v>7195</v>
      </c>
      <c r="G1473" s="654" t="s">
        <v>7646</v>
      </c>
      <c r="H1473" s="633"/>
      <c r="I1473" s="618"/>
      <c r="J1473" s="632"/>
      <c r="K1473" s="736" t="s">
        <v>8952</v>
      </c>
      <c r="L1473" s="602"/>
      <c r="M1473" s="616"/>
      <c r="N1473" s="632"/>
      <c r="O1473" s="632"/>
      <c r="P1473" s="632"/>
      <c r="Q1473" s="632"/>
      <c r="R1473" s="632"/>
      <c r="S1473" s="632"/>
      <c r="T1473" s="632"/>
      <c r="U1473" s="632"/>
      <c r="V1473" s="632"/>
      <c r="W1473" s="632"/>
    </row>
    <row r="1474" spans="2:23" ht="50.25" hidden="1" customHeight="1" x14ac:dyDescent="0.25">
      <c r="B1474" s="602">
        <v>1174</v>
      </c>
      <c r="C1474" s="716" t="s">
        <v>2759</v>
      </c>
      <c r="D1474" s="714" t="s">
        <v>9014</v>
      </c>
      <c r="E1474" s="602"/>
      <c r="F1474" s="601" t="s">
        <v>7196</v>
      </c>
      <c r="G1474" s="654" t="s">
        <v>7646</v>
      </c>
      <c r="H1474" s="633"/>
      <c r="I1474" s="618"/>
      <c r="J1474" s="632"/>
      <c r="K1474" s="736" t="s">
        <v>8952</v>
      </c>
      <c r="L1474" s="602"/>
      <c r="M1474" s="616"/>
      <c r="N1474" s="632"/>
      <c r="O1474" s="632"/>
      <c r="P1474" s="632"/>
      <c r="Q1474" s="632"/>
      <c r="R1474" s="632"/>
      <c r="S1474" s="632"/>
      <c r="T1474" s="632"/>
      <c r="U1474" s="632"/>
      <c r="V1474" s="632"/>
      <c r="W1474" s="632"/>
    </row>
    <row r="1475" spans="2:23" ht="50.25" hidden="1" customHeight="1" x14ac:dyDescent="0.25">
      <c r="B1475" s="602">
        <v>1175</v>
      </c>
      <c r="C1475" s="738" t="s">
        <v>8396</v>
      </c>
      <c r="D1475" s="714" t="s">
        <v>8427</v>
      </c>
      <c r="E1475" s="602"/>
      <c r="F1475" s="603" t="s">
        <v>7197</v>
      </c>
      <c r="G1475" s="654" t="s">
        <v>7646</v>
      </c>
      <c r="H1475" s="633"/>
      <c r="I1475" s="618"/>
      <c r="J1475" s="632"/>
      <c r="K1475" s="736" t="s">
        <v>8952</v>
      </c>
      <c r="L1475" s="602"/>
      <c r="M1475" s="616"/>
      <c r="N1475" s="632"/>
      <c r="O1475" s="632"/>
      <c r="P1475" s="632"/>
      <c r="Q1475" s="632"/>
      <c r="R1475" s="632"/>
      <c r="S1475" s="632"/>
      <c r="T1475" s="632"/>
      <c r="U1475" s="632"/>
      <c r="V1475" s="632"/>
      <c r="W1475" s="632"/>
    </row>
    <row r="1476" spans="2:23" ht="50.25" hidden="1" customHeight="1" x14ac:dyDescent="0.25">
      <c r="B1476" s="602">
        <v>1176</v>
      </c>
      <c r="C1476" s="719" t="s">
        <v>8373</v>
      </c>
      <c r="D1476" s="714" t="s">
        <v>8995</v>
      </c>
      <c r="E1476" s="602"/>
      <c r="F1476" s="603" t="s">
        <v>7198</v>
      </c>
      <c r="G1476" s="654" t="s">
        <v>7646</v>
      </c>
      <c r="H1476" s="633"/>
      <c r="I1476" s="618"/>
      <c r="J1476" s="632"/>
      <c r="K1476" s="736" t="s">
        <v>8952</v>
      </c>
      <c r="L1476" s="602"/>
      <c r="M1476" s="616"/>
      <c r="N1476" s="632"/>
      <c r="O1476" s="632"/>
      <c r="P1476" s="632"/>
      <c r="Q1476" s="632"/>
      <c r="R1476" s="632"/>
      <c r="S1476" s="632"/>
      <c r="T1476" s="632"/>
      <c r="U1476" s="632"/>
      <c r="V1476" s="632"/>
      <c r="W1476" s="632"/>
    </row>
    <row r="1477" spans="2:23" ht="50.25" hidden="1" customHeight="1" x14ac:dyDescent="0.25">
      <c r="B1477" s="602">
        <v>1177</v>
      </c>
      <c r="C1477" s="716" t="s">
        <v>2759</v>
      </c>
      <c r="D1477" s="714" t="s">
        <v>9015</v>
      </c>
      <c r="E1477" s="602"/>
      <c r="F1477" s="603" t="s">
        <v>7205</v>
      </c>
      <c r="G1477" s="654" t="s">
        <v>7646</v>
      </c>
      <c r="H1477" s="633"/>
      <c r="I1477" s="618"/>
      <c r="J1477" s="632"/>
      <c r="K1477" s="736" t="s">
        <v>8952</v>
      </c>
      <c r="L1477" s="602"/>
      <c r="M1477" s="616"/>
      <c r="N1477" s="632"/>
      <c r="O1477" s="632"/>
      <c r="P1477" s="632"/>
      <c r="Q1477" s="632"/>
      <c r="R1477" s="632"/>
      <c r="S1477" s="632"/>
      <c r="T1477" s="632"/>
      <c r="U1477" s="632"/>
      <c r="V1477" s="632"/>
      <c r="W1477" s="632"/>
    </row>
    <row r="1478" spans="2:23" ht="50.25" hidden="1" customHeight="1" x14ac:dyDescent="0.25">
      <c r="B1478" s="602">
        <v>1178</v>
      </c>
      <c r="C1478" s="719" t="s">
        <v>8364</v>
      </c>
      <c r="D1478" s="714" t="s">
        <v>2493</v>
      </c>
      <c r="E1478" s="602"/>
      <c r="F1478" s="601" t="s">
        <v>7206</v>
      </c>
      <c r="G1478" s="654" t="s">
        <v>7646</v>
      </c>
      <c r="H1478" s="633"/>
      <c r="I1478" s="618"/>
      <c r="J1478" s="632"/>
      <c r="K1478" s="736" t="s">
        <v>8952</v>
      </c>
      <c r="L1478" s="602"/>
      <c r="M1478" s="616"/>
      <c r="N1478" s="632"/>
      <c r="O1478" s="632"/>
      <c r="P1478" s="632"/>
      <c r="Q1478" s="632"/>
      <c r="R1478" s="632"/>
      <c r="S1478" s="632"/>
      <c r="T1478" s="632"/>
      <c r="U1478" s="632"/>
      <c r="V1478" s="632"/>
      <c r="W1478" s="632"/>
    </row>
    <row r="1479" spans="2:23" ht="50.25" hidden="1" customHeight="1" x14ac:dyDescent="0.25">
      <c r="B1479" s="602">
        <v>1179</v>
      </c>
      <c r="C1479" s="738" t="s">
        <v>8373</v>
      </c>
      <c r="D1479" s="605" t="s">
        <v>8866</v>
      </c>
      <c r="E1479" s="602"/>
      <c r="F1479" s="601" t="s">
        <v>7207</v>
      </c>
      <c r="G1479" s="654" t="s">
        <v>7646</v>
      </c>
      <c r="H1479" s="633"/>
      <c r="I1479" s="618"/>
      <c r="J1479" s="632"/>
      <c r="K1479" s="736" t="s">
        <v>8952</v>
      </c>
      <c r="L1479" s="602"/>
      <c r="M1479" s="616"/>
      <c r="N1479" s="632"/>
      <c r="O1479" s="632"/>
      <c r="P1479" s="632"/>
      <c r="Q1479" s="632"/>
      <c r="R1479" s="632"/>
      <c r="S1479" s="632"/>
      <c r="T1479" s="632"/>
      <c r="U1479" s="632"/>
      <c r="V1479" s="632"/>
      <c r="W1479" s="632"/>
    </row>
    <row r="1480" spans="2:23" ht="50.25" hidden="1" customHeight="1" x14ac:dyDescent="0.25">
      <c r="B1480" s="602">
        <v>1180</v>
      </c>
      <c r="C1480" s="716" t="s">
        <v>2759</v>
      </c>
      <c r="D1480" s="714" t="s">
        <v>7217</v>
      </c>
      <c r="E1480" s="602"/>
      <c r="F1480" s="601" t="s">
        <v>7208</v>
      </c>
      <c r="G1480" s="654" t="s">
        <v>7646</v>
      </c>
      <c r="H1480" s="633"/>
      <c r="I1480" s="618"/>
      <c r="J1480" s="632"/>
      <c r="K1480" s="736" t="s">
        <v>8952</v>
      </c>
      <c r="L1480" s="602"/>
      <c r="M1480" s="616"/>
      <c r="N1480" s="632"/>
      <c r="O1480" s="632"/>
      <c r="P1480" s="632"/>
      <c r="Q1480" s="632"/>
      <c r="R1480" s="632"/>
      <c r="S1480" s="632"/>
      <c r="T1480" s="632"/>
      <c r="U1480" s="632"/>
      <c r="V1480" s="632"/>
      <c r="W1480" s="632"/>
    </row>
    <row r="1481" spans="2:23" ht="50.25" hidden="1" customHeight="1" x14ac:dyDescent="0.25">
      <c r="B1481" s="602">
        <v>1181</v>
      </c>
      <c r="C1481" s="716" t="s">
        <v>2759</v>
      </c>
      <c r="D1481" s="714" t="s">
        <v>7218</v>
      </c>
      <c r="E1481" s="602"/>
      <c r="F1481" s="601" t="s">
        <v>7209</v>
      </c>
      <c r="G1481" s="654" t="s">
        <v>7646</v>
      </c>
      <c r="H1481" s="633"/>
      <c r="I1481" s="618"/>
      <c r="J1481" s="632"/>
      <c r="K1481" s="736" t="s">
        <v>8952</v>
      </c>
      <c r="L1481" s="602"/>
      <c r="M1481" s="616"/>
      <c r="N1481" s="632"/>
      <c r="O1481" s="632"/>
      <c r="P1481" s="632"/>
      <c r="Q1481" s="632"/>
      <c r="R1481" s="632"/>
      <c r="S1481" s="632"/>
      <c r="T1481" s="632"/>
      <c r="U1481" s="632"/>
      <c r="V1481" s="632"/>
      <c r="W1481" s="632"/>
    </row>
    <row r="1482" spans="2:23" ht="50.25" hidden="1" customHeight="1" x14ac:dyDescent="0.25">
      <c r="B1482" s="602">
        <v>1182</v>
      </c>
      <c r="C1482" s="738" t="s">
        <v>8379</v>
      </c>
      <c r="D1482" s="714" t="s">
        <v>8393</v>
      </c>
      <c r="E1482" s="602"/>
      <c r="F1482" s="601" t="s">
        <v>7210</v>
      </c>
      <c r="G1482" s="654" t="s">
        <v>7646</v>
      </c>
      <c r="H1482" s="633"/>
      <c r="I1482" s="618"/>
      <c r="J1482" s="632"/>
      <c r="K1482" s="736" t="s">
        <v>8952</v>
      </c>
      <c r="L1482" s="602"/>
      <c r="M1482" s="616"/>
      <c r="N1482" s="632"/>
      <c r="O1482" s="632"/>
      <c r="P1482" s="632"/>
      <c r="Q1482" s="632"/>
      <c r="R1482" s="632"/>
      <c r="S1482" s="632"/>
      <c r="T1482" s="632"/>
      <c r="U1482" s="632"/>
      <c r="V1482" s="632"/>
      <c r="W1482" s="632"/>
    </row>
    <row r="1483" spans="2:23" ht="50.25" hidden="1" customHeight="1" x14ac:dyDescent="0.25">
      <c r="B1483" s="602">
        <v>1183</v>
      </c>
      <c r="C1483" s="716" t="s">
        <v>2759</v>
      </c>
      <c r="D1483" s="714" t="s">
        <v>8967</v>
      </c>
      <c r="E1483" s="602"/>
      <c r="F1483" s="601" t="s">
        <v>7211</v>
      </c>
      <c r="G1483" s="654" t="s">
        <v>7646</v>
      </c>
      <c r="H1483" s="633"/>
      <c r="I1483" s="618"/>
      <c r="J1483" s="632"/>
      <c r="K1483" s="736" t="s">
        <v>8952</v>
      </c>
      <c r="L1483" s="602"/>
      <c r="M1483" s="616"/>
      <c r="N1483" s="632"/>
      <c r="O1483" s="632"/>
      <c r="P1483" s="632"/>
      <c r="Q1483" s="632"/>
      <c r="R1483" s="632"/>
      <c r="S1483" s="632"/>
      <c r="T1483" s="632"/>
      <c r="U1483" s="632"/>
      <c r="V1483" s="632"/>
      <c r="W1483" s="632"/>
    </row>
    <row r="1484" spans="2:23" ht="50.25" hidden="1" customHeight="1" x14ac:dyDescent="0.25">
      <c r="B1484" s="602">
        <v>1184</v>
      </c>
      <c r="C1484" s="716" t="s">
        <v>2759</v>
      </c>
      <c r="D1484" s="714" t="s">
        <v>7221</v>
      </c>
      <c r="E1484" s="602"/>
      <c r="F1484" s="601" t="s">
        <v>7212</v>
      </c>
      <c r="G1484" s="654" t="s">
        <v>7646</v>
      </c>
      <c r="H1484" s="633"/>
      <c r="I1484" s="618"/>
      <c r="J1484" s="632"/>
      <c r="K1484" s="736" t="s">
        <v>8952</v>
      </c>
      <c r="L1484" s="602"/>
      <c r="M1484" s="616"/>
      <c r="N1484" s="632"/>
      <c r="O1484" s="632"/>
      <c r="P1484" s="632"/>
      <c r="Q1484" s="632"/>
      <c r="R1484" s="632"/>
      <c r="S1484" s="632"/>
      <c r="T1484" s="632"/>
      <c r="U1484" s="632"/>
      <c r="V1484" s="632"/>
      <c r="W1484" s="632"/>
    </row>
    <row r="1485" spans="2:23" ht="50.25" hidden="1" customHeight="1" x14ac:dyDescent="0.25">
      <c r="B1485" s="602">
        <v>1185</v>
      </c>
      <c r="C1485" s="716" t="s">
        <v>2759</v>
      </c>
      <c r="D1485" s="714" t="s">
        <v>7222</v>
      </c>
      <c r="E1485" s="602"/>
      <c r="F1485" s="601" t="s">
        <v>7213</v>
      </c>
      <c r="G1485" s="654" t="s">
        <v>7646</v>
      </c>
      <c r="H1485" s="633"/>
      <c r="I1485" s="618"/>
      <c r="J1485" s="632"/>
      <c r="K1485" s="736" t="s">
        <v>8952</v>
      </c>
      <c r="L1485" s="602"/>
      <c r="M1485" s="616"/>
      <c r="N1485" s="632"/>
      <c r="O1485" s="632"/>
      <c r="P1485" s="632"/>
      <c r="Q1485" s="632"/>
      <c r="R1485" s="632"/>
      <c r="S1485" s="632"/>
      <c r="T1485" s="632"/>
      <c r="U1485" s="632"/>
      <c r="V1485" s="632"/>
      <c r="W1485" s="632"/>
    </row>
    <row r="1486" spans="2:23" ht="50.25" hidden="1" customHeight="1" x14ac:dyDescent="0.25">
      <c r="B1486" s="602">
        <v>1186</v>
      </c>
      <c r="C1486" s="719" t="s">
        <v>8347</v>
      </c>
      <c r="D1486" s="738" t="s">
        <v>8961</v>
      </c>
      <c r="E1486" s="746" t="s">
        <v>7327</v>
      </c>
      <c r="F1486" s="639" t="s">
        <v>2318</v>
      </c>
      <c r="G1486" s="641" t="s">
        <v>7644</v>
      </c>
      <c r="H1486" s="633"/>
      <c r="I1486" s="618"/>
      <c r="J1486" s="632"/>
      <c r="K1486" s="736" t="s">
        <v>8952</v>
      </c>
      <c r="L1486" s="602"/>
      <c r="M1486" s="616"/>
      <c r="N1486" s="632"/>
      <c r="O1486" s="632"/>
      <c r="P1486" s="632"/>
      <c r="Q1486" s="632"/>
      <c r="R1486" s="632"/>
      <c r="S1486" s="632"/>
      <c r="T1486" s="632"/>
      <c r="U1486" s="632"/>
      <c r="V1486" s="632"/>
      <c r="W1486" s="632"/>
    </row>
    <row r="1487" spans="2:23" ht="50.25" hidden="1" customHeight="1" x14ac:dyDescent="0.25">
      <c r="B1487" s="602">
        <v>1187</v>
      </c>
      <c r="C1487" s="719" t="s">
        <v>8347</v>
      </c>
      <c r="D1487" s="738" t="s">
        <v>7224</v>
      </c>
      <c r="E1487" s="746" t="s">
        <v>7328</v>
      </c>
      <c r="F1487" s="639" t="s">
        <v>2318</v>
      </c>
      <c r="G1487" s="641" t="s">
        <v>7644</v>
      </c>
      <c r="H1487" s="633"/>
      <c r="I1487" s="618"/>
      <c r="J1487" s="632"/>
      <c r="K1487" s="736" t="s">
        <v>8952</v>
      </c>
      <c r="L1487" s="602"/>
      <c r="M1487" s="616"/>
      <c r="N1487" s="632"/>
      <c r="O1487" s="632"/>
      <c r="P1487" s="632"/>
      <c r="Q1487" s="632"/>
      <c r="R1487" s="632"/>
      <c r="S1487" s="632"/>
      <c r="T1487" s="632"/>
      <c r="U1487" s="632"/>
      <c r="V1487" s="632"/>
      <c r="W1487" s="632"/>
    </row>
    <row r="1488" spans="2:23" ht="50.25" hidden="1" customHeight="1" x14ac:dyDescent="0.25">
      <c r="B1488" s="602">
        <v>1188</v>
      </c>
      <c r="C1488" s="738" t="s">
        <v>2809</v>
      </c>
      <c r="D1488" s="738" t="s">
        <v>8592</v>
      </c>
      <c r="E1488" s="746" t="s">
        <v>7329</v>
      </c>
      <c r="F1488" s="639" t="s">
        <v>2318</v>
      </c>
      <c r="G1488" s="641" t="s">
        <v>7644</v>
      </c>
      <c r="H1488" s="633"/>
      <c r="I1488" s="618"/>
      <c r="J1488" s="632"/>
      <c r="K1488" s="736" t="s">
        <v>8952</v>
      </c>
      <c r="L1488" s="602"/>
      <c r="M1488" s="616"/>
      <c r="N1488" s="632"/>
      <c r="O1488" s="632"/>
      <c r="P1488" s="632"/>
      <c r="Q1488" s="632"/>
      <c r="R1488" s="632"/>
      <c r="S1488" s="632"/>
      <c r="T1488" s="632"/>
      <c r="U1488" s="632"/>
      <c r="V1488" s="632"/>
      <c r="W1488" s="632"/>
    </row>
    <row r="1489" spans="2:23" ht="50.25" hidden="1" customHeight="1" x14ac:dyDescent="0.25">
      <c r="B1489" s="602">
        <v>1189</v>
      </c>
      <c r="C1489" s="738" t="s">
        <v>2809</v>
      </c>
      <c r="D1489" s="738" t="s">
        <v>7226</v>
      </c>
      <c r="E1489" s="746" t="s">
        <v>7330</v>
      </c>
      <c r="F1489" s="639" t="s">
        <v>2318</v>
      </c>
      <c r="G1489" s="641" t="s">
        <v>7644</v>
      </c>
      <c r="H1489" s="633"/>
      <c r="I1489" s="618"/>
      <c r="J1489" s="632"/>
      <c r="K1489" s="736" t="s">
        <v>8952</v>
      </c>
      <c r="L1489" s="602"/>
      <c r="M1489" s="616"/>
      <c r="N1489" s="632"/>
      <c r="O1489" s="632"/>
      <c r="P1489" s="632"/>
      <c r="Q1489" s="632"/>
      <c r="R1489" s="632"/>
      <c r="S1489" s="632"/>
      <c r="T1489" s="632"/>
      <c r="U1489" s="632"/>
      <c r="V1489" s="632"/>
      <c r="W1489" s="632"/>
    </row>
    <row r="1490" spans="2:23" ht="50.25" hidden="1" customHeight="1" x14ac:dyDescent="0.25">
      <c r="B1490" s="602">
        <v>1190</v>
      </c>
      <c r="C1490" s="738" t="s">
        <v>2809</v>
      </c>
      <c r="D1490" s="738" t="s">
        <v>7227</v>
      </c>
      <c r="E1490" s="746" t="s">
        <v>7331</v>
      </c>
      <c r="F1490" s="639" t="s">
        <v>2318</v>
      </c>
      <c r="G1490" s="641" t="s">
        <v>7644</v>
      </c>
      <c r="H1490" s="633"/>
      <c r="I1490" s="618"/>
      <c r="J1490" s="632"/>
      <c r="K1490" s="736" t="s">
        <v>8952</v>
      </c>
      <c r="L1490" s="602"/>
      <c r="M1490" s="616"/>
      <c r="N1490" s="632"/>
      <c r="O1490" s="632"/>
      <c r="P1490" s="632"/>
      <c r="Q1490" s="632"/>
      <c r="R1490" s="632"/>
      <c r="S1490" s="632"/>
      <c r="T1490" s="632"/>
      <c r="U1490" s="632"/>
      <c r="V1490" s="632"/>
      <c r="W1490" s="632"/>
    </row>
    <row r="1491" spans="2:23" ht="50.25" hidden="1" customHeight="1" x14ac:dyDescent="0.25">
      <c r="B1491" s="602">
        <v>1191</v>
      </c>
      <c r="C1491" s="738" t="s">
        <v>2809</v>
      </c>
      <c r="D1491" s="738" t="s">
        <v>8593</v>
      </c>
      <c r="E1491" s="746" t="s">
        <v>7332</v>
      </c>
      <c r="F1491" s="639" t="s">
        <v>2318</v>
      </c>
      <c r="G1491" s="641" t="s">
        <v>7644</v>
      </c>
      <c r="H1491" s="633"/>
      <c r="I1491" s="618"/>
      <c r="J1491" s="632"/>
      <c r="K1491" s="736" t="s">
        <v>8952</v>
      </c>
      <c r="L1491" s="602"/>
      <c r="M1491" s="616"/>
      <c r="N1491" s="632"/>
      <c r="O1491" s="632"/>
      <c r="P1491" s="632"/>
      <c r="Q1491" s="632"/>
      <c r="R1491" s="632"/>
      <c r="S1491" s="632"/>
      <c r="T1491" s="632"/>
      <c r="U1491" s="632"/>
      <c r="V1491" s="632"/>
      <c r="W1491" s="632"/>
    </row>
    <row r="1492" spans="2:23" ht="50.25" hidden="1" customHeight="1" x14ac:dyDescent="0.25">
      <c r="B1492" s="602">
        <v>1192</v>
      </c>
      <c r="C1492" s="738" t="s">
        <v>2809</v>
      </c>
      <c r="D1492" s="738" t="s">
        <v>7229</v>
      </c>
      <c r="E1492" s="746" t="s">
        <v>7333</v>
      </c>
      <c r="F1492" s="639" t="s">
        <v>2318</v>
      </c>
      <c r="G1492" s="641" t="s">
        <v>7644</v>
      </c>
      <c r="H1492" s="633"/>
      <c r="I1492" s="618"/>
      <c r="J1492" s="632"/>
      <c r="K1492" s="736" t="s">
        <v>8952</v>
      </c>
      <c r="L1492" s="602"/>
      <c r="M1492" s="616"/>
      <c r="N1492" s="632"/>
      <c r="O1492" s="632"/>
      <c r="P1492" s="632"/>
      <c r="Q1492" s="632"/>
      <c r="R1492" s="632"/>
      <c r="S1492" s="632"/>
      <c r="T1492" s="632"/>
      <c r="U1492" s="632"/>
      <c r="V1492" s="632"/>
      <c r="W1492" s="632"/>
    </row>
    <row r="1493" spans="2:23" ht="50.25" hidden="1" customHeight="1" x14ac:dyDescent="0.25">
      <c r="B1493" s="602">
        <v>1193</v>
      </c>
      <c r="C1493" s="738" t="s">
        <v>2809</v>
      </c>
      <c r="D1493" s="738" t="s">
        <v>8594</v>
      </c>
      <c r="E1493" s="746" t="s">
        <v>7334</v>
      </c>
      <c r="F1493" s="639" t="s">
        <v>2318</v>
      </c>
      <c r="G1493" s="641" t="s">
        <v>7644</v>
      </c>
      <c r="H1493" s="633"/>
      <c r="I1493" s="618"/>
      <c r="J1493" s="632"/>
      <c r="K1493" s="736" t="s">
        <v>8952</v>
      </c>
      <c r="L1493" s="602"/>
      <c r="M1493" s="616"/>
      <c r="N1493" s="632"/>
      <c r="O1493" s="632"/>
      <c r="P1493" s="632"/>
      <c r="Q1493" s="632"/>
      <c r="R1493" s="632"/>
      <c r="S1493" s="632"/>
      <c r="T1493" s="632"/>
      <c r="U1493" s="632"/>
      <c r="V1493" s="632"/>
      <c r="W1493" s="632"/>
    </row>
    <row r="1494" spans="2:23" ht="50.25" hidden="1" customHeight="1" x14ac:dyDescent="0.25">
      <c r="B1494" s="602">
        <v>1194</v>
      </c>
      <c r="C1494" s="738" t="s">
        <v>2809</v>
      </c>
      <c r="D1494" s="738" t="s">
        <v>7231</v>
      </c>
      <c r="E1494" s="746" t="s">
        <v>7335</v>
      </c>
      <c r="F1494" s="639" t="s">
        <v>2318</v>
      </c>
      <c r="G1494" s="641" t="s">
        <v>7644</v>
      </c>
      <c r="H1494" s="633"/>
      <c r="I1494" s="618"/>
      <c r="J1494" s="632"/>
      <c r="K1494" s="736" t="s">
        <v>8952</v>
      </c>
      <c r="L1494" s="602"/>
      <c r="M1494" s="616"/>
      <c r="N1494" s="632"/>
      <c r="O1494" s="632"/>
      <c r="P1494" s="632"/>
      <c r="Q1494" s="632"/>
      <c r="R1494" s="632"/>
      <c r="S1494" s="632"/>
      <c r="T1494" s="632"/>
      <c r="U1494" s="632"/>
      <c r="V1494" s="632"/>
      <c r="W1494" s="632"/>
    </row>
    <row r="1495" spans="2:23" ht="50.25" hidden="1" customHeight="1" x14ac:dyDescent="0.25">
      <c r="B1495" s="602">
        <v>1195</v>
      </c>
      <c r="C1495" s="716" t="s">
        <v>2759</v>
      </c>
      <c r="D1495" s="738" t="s">
        <v>7232</v>
      </c>
      <c r="E1495" s="746" t="s">
        <v>7336</v>
      </c>
      <c r="F1495" s="639" t="s">
        <v>2318</v>
      </c>
      <c r="G1495" s="641" t="s">
        <v>7644</v>
      </c>
      <c r="H1495" s="633"/>
      <c r="I1495" s="618"/>
      <c r="J1495" s="632"/>
      <c r="K1495" s="736" t="s">
        <v>8952</v>
      </c>
      <c r="L1495" s="602"/>
      <c r="M1495" s="616"/>
      <c r="N1495" s="632"/>
      <c r="O1495" s="632"/>
      <c r="P1495" s="632"/>
      <c r="Q1495" s="632"/>
      <c r="R1495" s="632"/>
      <c r="S1495" s="632"/>
      <c r="T1495" s="632"/>
      <c r="U1495" s="632"/>
      <c r="V1495" s="632"/>
      <c r="W1495" s="632"/>
    </row>
    <row r="1496" spans="2:23" ht="50.25" hidden="1" customHeight="1" x14ac:dyDescent="0.25">
      <c r="B1496" s="602">
        <v>1196</v>
      </c>
      <c r="C1496" s="715" t="s">
        <v>2809</v>
      </c>
      <c r="D1496" s="738" t="s">
        <v>8996</v>
      </c>
      <c r="E1496" s="746" t="s">
        <v>7337</v>
      </c>
      <c r="F1496" s="639" t="s">
        <v>2318</v>
      </c>
      <c r="G1496" s="641" t="s">
        <v>7644</v>
      </c>
      <c r="H1496" s="633"/>
      <c r="I1496" s="618"/>
      <c r="J1496" s="632"/>
      <c r="K1496" s="736" t="s">
        <v>8952</v>
      </c>
      <c r="L1496" s="602"/>
      <c r="M1496" s="616"/>
      <c r="N1496" s="632"/>
      <c r="O1496" s="632"/>
      <c r="P1496" s="632"/>
      <c r="Q1496" s="632"/>
      <c r="R1496" s="632"/>
      <c r="S1496" s="632"/>
      <c r="T1496" s="632"/>
      <c r="U1496" s="632"/>
      <c r="V1496" s="632"/>
      <c r="W1496" s="632"/>
    </row>
    <row r="1497" spans="2:23" ht="50.25" hidden="1" customHeight="1" x14ac:dyDescent="0.25">
      <c r="B1497" s="602">
        <v>1197</v>
      </c>
      <c r="C1497" s="716" t="s">
        <v>2759</v>
      </c>
      <c r="D1497" s="738" t="s">
        <v>7234</v>
      </c>
      <c r="E1497" s="746" t="s">
        <v>7338</v>
      </c>
      <c r="F1497" s="639" t="s">
        <v>2318</v>
      </c>
      <c r="G1497" s="641" t="s">
        <v>7644</v>
      </c>
      <c r="H1497" s="633"/>
      <c r="I1497" s="618"/>
      <c r="J1497" s="632"/>
      <c r="K1497" s="736" t="s">
        <v>8952</v>
      </c>
      <c r="L1497" s="602"/>
      <c r="M1497" s="616"/>
      <c r="N1497" s="632"/>
      <c r="O1497" s="632"/>
      <c r="P1497" s="632"/>
      <c r="Q1497" s="632"/>
      <c r="R1497" s="632"/>
      <c r="S1497" s="632"/>
      <c r="T1497" s="632"/>
      <c r="U1497" s="632"/>
      <c r="V1497" s="632"/>
      <c r="W1497" s="632"/>
    </row>
    <row r="1498" spans="2:23" ht="50.25" hidden="1" customHeight="1" x14ac:dyDescent="0.25">
      <c r="B1498" s="602">
        <v>1198</v>
      </c>
      <c r="C1498" s="716" t="s">
        <v>2759</v>
      </c>
      <c r="D1498" s="738" t="s">
        <v>7235</v>
      </c>
      <c r="E1498" s="746" t="s">
        <v>7339</v>
      </c>
      <c r="F1498" s="639" t="s">
        <v>2318</v>
      </c>
      <c r="G1498" s="641" t="s">
        <v>7644</v>
      </c>
      <c r="H1498" s="633"/>
      <c r="I1498" s="618"/>
      <c r="J1498" s="632"/>
      <c r="K1498" s="736" t="s">
        <v>8952</v>
      </c>
      <c r="L1498" s="602"/>
      <c r="M1498" s="616"/>
      <c r="N1498" s="632"/>
      <c r="O1498" s="632"/>
      <c r="P1498" s="632"/>
      <c r="Q1498" s="632"/>
      <c r="R1498" s="632"/>
      <c r="S1498" s="632"/>
      <c r="T1498" s="632"/>
      <c r="U1498" s="632"/>
      <c r="V1498" s="632"/>
      <c r="W1498" s="632"/>
    </row>
    <row r="1499" spans="2:23" ht="50.25" hidden="1" customHeight="1" x14ac:dyDescent="0.25">
      <c r="B1499" s="602">
        <v>1199</v>
      </c>
      <c r="C1499" s="716" t="s">
        <v>2759</v>
      </c>
      <c r="D1499" s="738" t="s">
        <v>7236</v>
      </c>
      <c r="E1499" s="746" t="s">
        <v>7340</v>
      </c>
      <c r="F1499" s="639" t="s">
        <v>2318</v>
      </c>
      <c r="G1499" s="641" t="s">
        <v>7644</v>
      </c>
      <c r="H1499" s="633"/>
      <c r="I1499" s="618"/>
      <c r="J1499" s="632"/>
      <c r="K1499" s="736" t="s">
        <v>8952</v>
      </c>
      <c r="L1499" s="602"/>
      <c r="M1499" s="616"/>
      <c r="N1499" s="632"/>
      <c r="O1499" s="632"/>
      <c r="P1499" s="632"/>
      <c r="Q1499" s="632"/>
      <c r="R1499" s="632"/>
      <c r="S1499" s="632"/>
      <c r="T1499" s="632"/>
      <c r="U1499" s="632"/>
      <c r="V1499" s="632"/>
      <c r="W1499" s="632"/>
    </row>
    <row r="1500" spans="2:23" ht="50.25" hidden="1" customHeight="1" x14ac:dyDescent="0.25">
      <c r="B1500" s="602">
        <v>1200</v>
      </c>
      <c r="C1500" s="716" t="s">
        <v>2759</v>
      </c>
      <c r="D1500" s="738" t="s">
        <v>7237</v>
      </c>
      <c r="E1500" s="746" t="s">
        <v>7341</v>
      </c>
      <c r="F1500" s="639" t="s">
        <v>2318</v>
      </c>
      <c r="G1500" s="641" t="s">
        <v>7644</v>
      </c>
      <c r="H1500" s="633"/>
      <c r="I1500" s="618"/>
      <c r="J1500" s="632"/>
      <c r="K1500" s="736" t="s">
        <v>8952</v>
      </c>
      <c r="L1500" s="602"/>
      <c r="M1500" s="616"/>
      <c r="N1500" s="632"/>
      <c r="O1500" s="632"/>
      <c r="P1500" s="632"/>
      <c r="Q1500" s="632"/>
      <c r="R1500" s="632"/>
      <c r="S1500" s="632"/>
      <c r="T1500" s="632"/>
      <c r="U1500" s="632"/>
      <c r="V1500" s="632"/>
      <c r="W1500" s="632"/>
    </row>
    <row r="1501" spans="2:23" ht="50.25" hidden="1" customHeight="1" x14ac:dyDescent="0.25">
      <c r="B1501" s="602">
        <v>1201</v>
      </c>
      <c r="C1501" s="738" t="s">
        <v>2759</v>
      </c>
      <c r="D1501" s="738" t="s">
        <v>8851</v>
      </c>
      <c r="E1501" s="746" t="s">
        <v>7342</v>
      </c>
      <c r="F1501" s="639" t="s">
        <v>2318</v>
      </c>
      <c r="G1501" s="641" t="s">
        <v>7644</v>
      </c>
      <c r="H1501" s="633"/>
      <c r="I1501" s="618"/>
      <c r="J1501" s="632"/>
      <c r="K1501" s="736" t="s">
        <v>8952</v>
      </c>
      <c r="L1501" s="602"/>
      <c r="M1501" s="616"/>
      <c r="N1501" s="632"/>
      <c r="O1501" s="632"/>
      <c r="P1501" s="632"/>
      <c r="Q1501" s="632"/>
      <c r="R1501" s="632"/>
      <c r="S1501" s="632"/>
      <c r="T1501" s="632"/>
      <c r="U1501" s="632"/>
      <c r="V1501" s="632"/>
      <c r="W1501" s="632"/>
    </row>
    <row r="1502" spans="2:23" ht="50.25" hidden="1" customHeight="1" x14ac:dyDescent="0.25">
      <c r="B1502" s="602">
        <v>1202</v>
      </c>
      <c r="C1502" s="738" t="s">
        <v>8379</v>
      </c>
      <c r="D1502" s="738" t="s">
        <v>8394</v>
      </c>
      <c r="E1502" s="746" t="s">
        <v>7343</v>
      </c>
      <c r="F1502" s="639" t="s">
        <v>2318</v>
      </c>
      <c r="G1502" s="641" t="s">
        <v>7644</v>
      </c>
      <c r="H1502" s="633"/>
      <c r="I1502" s="618"/>
      <c r="J1502" s="632"/>
      <c r="K1502" s="736" t="s">
        <v>8952</v>
      </c>
      <c r="L1502" s="602"/>
      <c r="M1502" s="616"/>
      <c r="N1502" s="632"/>
      <c r="O1502" s="632"/>
      <c r="P1502" s="632"/>
      <c r="Q1502" s="632"/>
      <c r="R1502" s="632"/>
      <c r="S1502" s="632"/>
      <c r="T1502" s="632"/>
      <c r="U1502" s="632"/>
      <c r="V1502" s="632"/>
      <c r="W1502" s="632"/>
    </row>
    <row r="1503" spans="2:23" ht="50.25" hidden="1" customHeight="1" x14ac:dyDescent="0.25">
      <c r="B1503" s="602">
        <v>1203</v>
      </c>
      <c r="C1503" s="738" t="s">
        <v>8433</v>
      </c>
      <c r="D1503" s="738" t="s">
        <v>8461</v>
      </c>
      <c r="E1503" s="746" t="s">
        <v>7344</v>
      </c>
      <c r="F1503" s="639" t="s">
        <v>2318</v>
      </c>
      <c r="G1503" s="641" t="s">
        <v>7644</v>
      </c>
      <c r="H1503" s="633"/>
      <c r="I1503" s="618"/>
      <c r="J1503" s="632"/>
      <c r="K1503" s="736" t="s">
        <v>8952</v>
      </c>
      <c r="L1503" s="602"/>
      <c r="M1503" s="616"/>
      <c r="N1503" s="632"/>
      <c r="O1503" s="632"/>
      <c r="P1503" s="632"/>
      <c r="Q1503" s="632"/>
      <c r="R1503" s="632"/>
      <c r="S1503" s="632"/>
      <c r="T1503" s="632"/>
      <c r="U1503" s="632"/>
      <c r="V1503" s="632"/>
      <c r="W1503" s="632"/>
    </row>
    <row r="1504" spans="2:23" ht="50.25" hidden="1" customHeight="1" x14ac:dyDescent="0.25">
      <c r="B1504" s="602">
        <v>1204</v>
      </c>
      <c r="C1504" s="738" t="s">
        <v>8364</v>
      </c>
      <c r="D1504" s="738" t="s">
        <v>8372</v>
      </c>
      <c r="E1504" s="746" t="s">
        <v>7345</v>
      </c>
      <c r="F1504" s="639" t="s">
        <v>2318</v>
      </c>
      <c r="G1504" s="641" t="s">
        <v>7644</v>
      </c>
      <c r="H1504" s="633"/>
      <c r="I1504" s="618"/>
      <c r="J1504" s="632"/>
      <c r="K1504" s="736" t="s">
        <v>8952</v>
      </c>
      <c r="L1504" s="602"/>
      <c r="M1504" s="616"/>
      <c r="N1504" s="632"/>
      <c r="O1504" s="632"/>
      <c r="P1504" s="632"/>
      <c r="Q1504" s="632"/>
      <c r="R1504" s="632"/>
      <c r="S1504" s="632"/>
      <c r="T1504" s="632"/>
      <c r="U1504" s="632"/>
      <c r="V1504" s="632"/>
      <c r="W1504" s="632"/>
    </row>
    <row r="1505" spans="2:23" ht="50.25" hidden="1" customHeight="1" x14ac:dyDescent="0.25">
      <c r="B1505" s="602">
        <v>1205</v>
      </c>
      <c r="C1505" s="738" t="s">
        <v>8361</v>
      </c>
      <c r="D1505" s="738" t="s">
        <v>8362</v>
      </c>
      <c r="E1505" s="746" t="s">
        <v>7346</v>
      </c>
      <c r="F1505" s="639" t="s">
        <v>2318</v>
      </c>
      <c r="G1505" s="641" t="s">
        <v>7644</v>
      </c>
      <c r="H1505" s="633"/>
      <c r="I1505" s="618"/>
      <c r="J1505" s="632"/>
      <c r="K1505" s="736" t="s">
        <v>8952</v>
      </c>
      <c r="L1505" s="602"/>
      <c r="M1505" s="616"/>
      <c r="N1505" s="632"/>
      <c r="O1505" s="632"/>
      <c r="P1505" s="632"/>
      <c r="Q1505" s="632"/>
      <c r="R1505" s="632"/>
      <c r="S1505" s="632"/>
      <c r="T1505" s="632"/>
      <c r="U1505" s="632"/>
      <c r="V1505" s="632"/>
      <c r="W1505" s="632"/>
    </row>
    <row r="1506" spans="2:23" ht="50.25" hidden="1" customHeight="1" x14ac:dyDescent="0.25">
      <c r="B1506" s="602">
        <v>1206</v>
      </c>
      <c r="C1506" s="719" t="s">
        <v>8361</v>
      </c>
      <c r="D1506" s="738" t="s">
        <v>8997</v>
      </c>
      <c r="E1506" s="746" t="s">
        <v>7347</v>
      </c>
      <c r="F1506" s="639" t="s">
        <v>2318</v>
      </c>
      <c r="G1506" s="641" t="s">
        <v>7644</v>
      </c>
      <c r="H1506" s="633"/>
      <c r="I1506" s="618"/>
      <c r="J1506" s="632"/>
      <c r="K1506" s="736" t="s">
        <v>8952</v>
      </c>
      <c r="L1506" s="602"/>
      <c r="M1506" s="616"/>
      <c r="N1506" s="632"/>
      <c r="O1506" s="632"/>
      <c r="P1506" s="632"/>
      <c r="Q1506" s="632"/>
      <c r="R1506" s="632"/>
      <c r="S1506" s="632"/>
      <c r="T1506" s="632"/>
      <c r="U1506" s="632"/>
      <c r="V1506" s="632"/>
      <c r="W1506" s="632"/>
    </row>
    <row r="1507" spans="2:23" ht="50.25" hidden="1" customHeight="1" x14ac:dyDescent="0.25">
      <c r="B1507" s="602">
        <v>1207</v>
      </c>
      <c r="C1507" s="719" t="s">
        <v>8472</v>
      </c>
      <c r="D1507" s="738" t="s">
        <v>8998</v>
      </c>
      <c r="E1507" s="746" t="s">
        <v>7348</v>
      </c>
      <c r="F1507" s="639" t="s">
        <v>2318</v>
      </c>
      <c r="G1507" s="641" t="s">
        <v>7644</v>
      </c>
      <c r="H1507" s="633"/>
      <c r="I1507" s="618"/>
      <c r="J1507" s="632"/>
      <c r="K1507" s="736" t="s">
        <v>8952</v>
      </c>
      <c r="L1507" s="602"/>
      <c r="M1507" s="616"/>
      <c r="N1507" s="632"/>
      <c r="O1507" s="632"/>
      <c r="P1507" s="632"/>
      <c r="Q1507" s="632"/>
      <c r="R1507" s="632"/>
      <c r="S1507" s="632"/>
      <c r="T1507" s="632"/>
      <c r="U1507" s="632"/>
      <c r="V1507" s="632"/>
      <c r="W1507" s="632"/>
    </row>
    <row r="1508" spans="2:23" ht="50.25" hidden="1" customHeight="1" x14ac:dyDescent="0.25">
      <c r="B1508" s="602">
        <v>1208</v>
      </c>
      <c r="C1508" s="738" t="s">
        <v>2759</v>
      </c>
      <c r="D1508" s="738" t="s">
        <v>8595</v>
      </c>
      <c r="E1508" s="746" t="s">
        <v>7349</v>
      </c>
      <c r="F1508" s="639" t="s">
        <v>2318</v>
      </c>
      <c r="G1508" s="641" t="s">
        <v>7644</v>
      </c>
      <c r="H1508" s="633"/>
      <c r="I1508" s="618"/>
      <c r="J1508" s="632"/>
      <c r="K1508" s="736" t="s">
        <v>8952</v>
      </c>
      <c r="L1508" s="602"/>
      <c r="M1508" s="616"/>
      <c r="N1508" s="632"/>
      <c r="O1508" s="632"/>
      <c r="P1508" s="632"/>
      <c r="Q1508" s="632"/>
      <c r="R1508" s="632"/>
      <c r="S1508" s="632"/>
      <c r="T1508" s="632"/>
      <c r="U1508" s="632"/>
      <c r="V1508" s="632"/>
      <c r="W1508" s="632"/>
    </row>
    <row r="1509" spans="2:23" ht="50.25" hidden="1" customHeight="1" x14ac:dyDescent="0.25">
      <c r="B1509" s="602">
        <v>1209</v>
      </c>
      <c r="C1509" s="716" t="s">
        <v>2759</v>
      </c>
      <c r="D1509" s="738" t="s">
        <v>7246</v>
      </c>
      <c r="E1509" s="746" t="s">
        <v>7350</v>
      </c>
      <c r="F1509" s="639" t="s">
        <v>2318</v>
      </c>
      <c r="G1509" s="641" t="s">
        <v>7644</v>
      </c>
      <c r="H1509" s="633"/>
      <c r="I1509" s="618"/>
      <c r="J1509" s="632"/>
      <c r="K1509" s="736" t="s">
        <v>8952</v>
      </c>
      <c r="L1509" s="602"/>
      <c r="M1509" s="616"/>
      <c r="N1509" s="632"/>
      <c r="O1509" s="632"/>
      <c r="P1509" s="632"/>
      <c r="Q1509" s="632"/>
      <c r="R1509" s="632"/>
      <c r="S1509" s="632"/>
      <c r="T1509" s="632"/>
      <c r="U1509" s="632"/>
      <c r="V1509" s="632"/>
      <c r="W1509" s="632"/>
    </row>
    <row r="1510" spans="2:23" ht="50.25" hidden="1" customHeight="1" x14ac:dyDescent="0.25">
      <c r="B1510" s="602">
        <v>1210</v>
      </c>
      <c r="C1510" s="738" t="s">
        <v>8472</v>
      </c>
      <c r="D1510" s="738" t="s">
        <v>8864</v>
      </c>
      <c r="E1510" s="746" t="s">
        <v>7351</v>
      </c>
      <c r="F1510" s="639" t="s">
        <v>2318</v>
      </c>
      <c r="G1510" s="641" t="s">
        <v>7644</v>
      </c>
      <c r="H1510" s="633"/>
      <c r="I1510" s="618"/>
      <c r="J1510" s="632"/>
      <c r="K1510" s="736" t="s">
        <v>8952</v>
      </c>
      <c r="L1510" s="602"/>
      <c r="M1510" s="616"/>
      <c r="N1510" s="632"/>
      <c r="O1510" s="632"/>
      <c r="P1510" s="632"/>
      <c r="Q1510" s="632"/>
      <c r="R1510" s="632"/>
      <c r="S1510" s="632"/>
      <c r="T1510" s="632"/>
      <c r="U1510" s="632"/>
      <c r="V1510" s="632"/>
      <c r="W1510" s="632"/>
    </row>
    <row r="1511" spans="2:23" ht="50.25" hidden="1" customHeight="1" x14ac:dyDescent="0.25">
      <c r="B1511" s="602">
        <v>1211</v>
      </c>
      <c r="C1511" s="716" t="s">
        <v>2759</v>
      </c>
      <c r="D1511" s="738" t="s">
        <v>7248</v>
      </c>
      <c r="E1511" s="746" t="s">
        <v>7352</v>
      </c>
      <c r="F1511" s="639" t="s">
        <v>2318</v>
      </c>
      <c r="G1511" s="641" t="s">
        <v>7644</v>
      </c>
      <c r="H1511" s="633"/>
      <c r="I1511" s="618"/>
      <c r="J1511" s="632"/>
      <c r="K1511" s="736" t="s">
        <v>8952</v>
      </c>
      <c r="L1511" s="602"/>
      <c r="M1511" s="616"/>
      <c r="N1511" s="632"/>
      <c r="O1511" s="632"/>
      <c r="P1511" s="632"/>
      <c r="Q1511" s="632"/>
      <c r="R1511" s="632"/>
      <c r="S1511" s="632"/>
      <c r="T1511" s="632"/>
      <c r="U1511" s="632"/>
      <c r="V1511" s="632"/>
      <c r="W1511" s="632"/>
    </row>
    <row r="1512" spans="2:23" ht="50.25" hidden="1" customHeight="1" x14ac:dyDescent="0.25">
      <c r="B1512" s="602">
        <v>1212</v>
      </c>
      <c r="C1512" s="738" t="s">
        <v>8305</v>
      </c>
      <c r="D1512" s="738" t="s">
        <v>8340</v>
      </c>
      <c r="E1512" s="746" t="s">
        <v>7353</v>
      </c>
      <c r="F1512" s="639" t="s">
        <v>2318</v>
      </c>
      <c r="G1512" s="641" t="s">
        <v>7644</v>
      </c>
      <c r="H1512" s="633"/>
      <c r="I1512" s="618"/>
      <c r="J1512" s="632"/>
      <c r="K1512" s="736" t="s">
        <v>8952</v>
      </c>
      <c r="L1512" s="602"/>
      <c r="M1512" s="616"/>
      <c r="N1512" s="632"/>
      <c r="O1512" s="632"/>
      <c r="P1512" s="632"/>
      <c r="Q1512" s="632"/>
      <c r="R1512" s="632"/>
      <c r="S1512" s="632"/>
      <c r="T1512" s="632"/>
      <c r="U1512" s="632"/>
      <c r="V1512" s="632"/>
      <c r="W1512" s="632"/>
    </row>
    <row r="1513" spans="2:23" ht="50.25" hidden="1" customHeight="1" x14ac:dyDescent="0.25">
      <c r="B1513" s="602">
        <v>1213</v>
      </c>
      <c r="C1513" s="716" t="s">
        <v>2759</v>
      </c>
      <c r="D1513" s="738" t="s">
        <v>8999</v>
      </c>
      <c r="E1513" s="746" t="s">
        <v>7354</v>
      </c>
      <c r="F1513" s="639" t="s">
        <v>2318</v>
      </c>
      <c r="G1513" s="641" t="s">
        <v>7644</v>
      </c>
      <c r="H1513" s="633"/>
      <c r="I1513" s="618"/>
      <c r="J1513" s="632"/>
      <c r="K1513" s="736" t="s">
        <v>8952</v>
      </c>
      <c r="L1513" s="602"/>
      <c r="M1513" s="616"/>
      <c r="N1513" s="632"/>
      <c r="O1513" s="632"/>
      <c r="P1513" s="632"/>
      <c r="Q1513" s="632"/>
      <c r="R1513" s="632"/>
      <c r="S1513" s="632"/>
      <c r="T1513" s="632"/>
      <c r="U1513" s="632"/>
      <c r="V1513" s="632"/>
      <c r="W1513" s="632"/>
    </row>
    <row r="1514" spans="2:23" ht="50.25" hidden="1" customHeight="1" x14ac:dyDescent="0.25">
      <c r="B1514" s="602">
        <v>1214</v>
      </c>
      <c r="C1514" s="738" t="s">
        <v>8305</v>
      </c>
      <c r="D1514" s="738" t="s">
        <v>8341</v>
      </c>
      <c r="E1514" s="746" t="s">
        <v>7355</v>
      </c>
      <c r="F1514" s="639" t="s">
        <v>2318</v>
      </c>
      <c r="G1514" s="641" t="s">
        <v>7644</v>
      </c>
      <c r="H1514" s="633"/>
      <c r="I1514" s="618"/>
      <c r="J1514" s="632"/>
      <c r="K1514" s="736" t="s">
        <v>8952</v>
      </c>
      <c r="L1514" s="602"/>
      <c r="M1514" s="616"/>
      <c r="N1514" s="632"/>
      <c r="O1514" s="632"/>
      <c r="P1514" s="632"/>
      <c r="Q1514" s="632"/>
      <c r="R1514" s="632"/>
      <c r="S1514" s="632"/>
      <c r="T1514" s="632"/>
      <c r="U1514" s="632"/>
      <c r="V1514" s="632"/>
      <c r="W1514" s="632"/>
    </row>
    <row r="1515" spans="2:23" ht="50.25" hidden="1" customHeight="1" x14ac:dyDescent="0.25">
      <c r="B1515" s="602">
        <v>1215</v>
      </c>
      <c r="C1515" s="738" t="s">
        <v>8305</v>
      </c>
      <c r="D1515" s="738" t="s">
        <v>8342</v>
      </c>
      <c r="E1515" s="746" t="s">
        <v>7356</v>
      </c>
      <c r="F1515" s="639" t="s">
        <v>2318</v>
      </c>
      <c r="G1515" s="641" t="s">
        <v>7644</v>
      </c>
      <c r="H1515" s="633"/>
      <c r="I1515" s="618"/>
      <c r="J1515" s="632"/>
      <c r="K1515" s="736" t="s">
        <v>8952</v>
      </c>
      <c r="L1515" s="602"/>
      <c r="M1515" s="616"/>
      <c r="N1515" s="632"/>
      <c r="O1515" s="632"/>
      <c r="P1515" s="632"/>
      <c r="Q1515" s="632"/>
      <c r="R1515" s="632"/>
      <c r="S1515" s="632"/>
      <c r="T1515" s="632"/>
      <c r="U1515" s="632"/>
      <c r="V1515" s="632"/>
      <c r="W1515" s="632"/>
    </row>
    <row r="1516" spans="2:23" ht="50.25" hidden="1" customHeight="1" x14ac:dyDescent="0.25">
      <c r="B1516" s="602">
        <v>1216</v>
      </c>
      <c r="C1516" s="716" t="s">
        <v>2759</v>
      </c>
      <c r="D1516" s="738" t="s">
        <v>7253</v>
      </c>
      <c r="E1516" s="746" t="s">
        <v>7357</v>
      </c>
      <c r="F1516" s="639" t="s">
        <v>2318</v>
      </c>
      <c r="G1516" s="641" t="s">
        <v>7644</v>
      </c>
      <c r="H1516" s="633"/>
      <c r="I1516" s="618"/>
      <c r="J1516" s="632"/>
      <c r="K1516" s="736" t="s">
        <v>8952</v>
      </c>
      <c r="L1516" s="602"/>
      <c r="M1516" s="616"/>
      <c r="N1516" s="632"/>
      <c r="O1516" s="632"/>
      <c r="P1516" s="632"/>
      <c r="Q1516" s="632"/>
      <c r="R1516" s="632"/>
      <c r="S1516" s="632"/>
      <c r="T1516" s="632"/>
      <c r="U1516" s="632"/>
      <c r="V1516" s="632"/>
      <c r="W1516" s="632"/>
    </row>
    <row r="1517" spans="2:23" ht="50.25" hidden="1" customHeight="1" x14ac:dyDescent="0.25">
      <c r="B1517" s="602">
        <v>1217</v>
      </c>
      <c r="C1517" s="738" t="s">
        <v>2759</v>
      </c>
      <c r="D1517" s="738" t="s">
        <v>7254</v>
      </c>
      <c r="E1517" s="746" t="s">
        <v>7358</v>
      </c>
      <c r="F1517" s="639" t="s">
        <v>2318</v>
      </c>
      <c r="G1517" s="641" t="s">
        <v>7644</v>
      </c>
      <c r="H1517" s="633"/>
      <c r="I1517" s="618"/>
      <c r="J1517" s="632"/>
      <c r="K1517" s="736" t="s">
        <v>8952</v>
      </c>
      <c r="L1517" s="602"/>
      <c r="M1517" s="616"/>
      <c r="N1517" s="632"/>
      <c r="O1517" s="632"/>
      <c r="P1517" s="632"/>
      <c r="Q1517" s="632"/>
      <c r="R1517" s="632"/>
      <c r="S1517" s="632"/>
      <c r="T1517" s="632"/>
      <c r="U1517" s="632"/>
      <c r="V1517" s="632"/>
      <c r="W1517" s="632"/>
    </row>
    <row r="1518" spans="2:23" ht="50.25" hidden="1" customHeight="1" x14ac:dyDescent="0.25">
      <c r="B1518" s="602">
        <v>1218</v>
      </c>
      <c r="C1518" s="738" t="s">
        <v>2759</v>
      </c>
      <c r="D1518" s="738" t="s">
        <v>7255</v>
      </c>
      <c r="E1518" s="737" t="s">
        <v>7359</v>
      </c>
      <c r="F1518" s="639" t="s">
        <v>2318</v>
      </c>
      <c r="G1518" s="641" t="s">
        <v>7644</v>
      </c>
      <c r="H1518" s="633"/>
      <c r="I1518" s="618"/>
      <c r="J1518" s="632"/>
      <c r="K1518" s="736" t="s">
        <v>8952</v>
      </c>
      <c r="L1518" s="602"/>
      <c r="M1518" s="616"/>
      <c r="N1518" s="632"/>
      <c r="O1518" s="632"/>
      <c r="P1518" s="632"/>
      <c r="Q1518" s="632"/>
      <c r="R1518" s="632"/>
      <c r="S1518" s="632"/>
      <c r="T1518" s="632"/>
      <c r="U1518" s="632"/>
      <c r="V1518" s="632"/>
      <c r="W1518" s="632"/>
    </row>
    <row r="1519" spans="2:23" ht="50.25" hidden="1" customHeight="1" x14ac:dyDescent="0.25">
      <c r="B1519" s="602">
        <v>1219</v>
      </c>
      <c r="C1519" s="738" t="s">
        <v>8347</v>
      </c>
      <c r="D1519" s="738" t="s">
        <v>8359</v>
      </c>
      <c r="E1519" s="746" t="s">
        <v>7360</v>
      </c>
      <c r="F1519" s="639" t="s">
        <v>2318</v>
      </c>
      <c r="G1519" s="641" t="s">
        <v>7644</v>
      </c>
      <c r="H1519" s="633"/>
      <c r="I1519" s="618"/>
      <c r="J1519" s="632"/>
      <c r="K1519" s="736" t="s">
        <v>8952</v>
      </c>
      <c r="L1519" s="602"/>
      <c r="M1519" s="616"/>
      <c r="N1519" s="632"/>
      <c r="O1519" s="632"/>
      <c r="P1519" s="632"/>
      <c r="Q1519" s="632"/>
      <c r="R1519" s="632"/>
      <c r="S1519" s="632"/>
      <c r="T1519" s="632"/>
      <c r="U1519" s="632"/>
      <c r="V1519" s="632"/>
      <c r="W1519" s="632"/>
    </row>
    <row r="1520" spans="2:23" ht="50.25" hidden="1" customHeight="1" x14ac:dyDescent="0.25">
      <c r="B1520" s="602">
        <v>1220</v>
      </c>
      <c r="C1520" s="716" t="s">
        <v>2759</v>
      </c>
      <c r="D1520" s="738" t="s">
        <v>7257</v>
      </c>
      <c r="E1520" s="746" t="s">
        <v>7361</v>
      </c>
      <c r="F1520" s="639" t="s">
        <v>2318</v>
      </c>
      <c r="G1520" s="641" t="s">
        <v>7644</v>
      </c>
      <c r="H1520" s="633"/>
      <c r="I1520" s="618"/>
      <c r="J1520" s="632"/>
      <c r="K1520" s="736" t="s">
        <v>8952</v>
      </c>
      <c r="L1520" s="602"/>
      <c r="M1520" s="616"/>
      <c r="N1520" s="632"/>
      <c r="O1520" s="632"/>
      <c r="P1520" s="632"/>
      <c r="Q1520" s="632"/>
      <c r="R1520" s="632"/>
      <c r="S1520" s="632"/>
      <c r="T1520" s="632"/>
      <c r="U1520" s="632"/>
      <c r="V1520" s="632"/>
      <c r="W1520" s="632"/>
    </row>
    <row r="1521" spans="2:23" ht="50.25" hidden="1" customHeight="1" x14ac:dyDescent="0.25">
      <c r="B1521" s="602">
        <v>1221</v>
      </c>
      <c r="C1521" s="738" t="s">
        <v>8514</v>
      </c>
      <c r="D1521" s="738" t="s">
        <v>8526</v>
      </c>
      <c r="E1521" s="746" t="s">
        <v>7362</v>
      </c>
      <c r="F1521" s="639" t="s">
        <v>2318</v>
      </c>
      <c r="G1521" s="641" t="s">
        <v>7644</v>
      </c>
      <c r="H1521" s="633"/>
      <c r="I1521" s="618"/>
      <c r="J1521" s="632"/>
      <c r="K1521" s="736" t="s">
        <v>8952</v>
      </c>
      <c r="L1521" s="602"/>
      <c r="M1521" s="616"/>
      <c r="N1521" s="632"/>
      <c r="O1521" s="632"/>
      <c r="P1521" s="632"/>
      <c r="Q1521" s="632"/>
      <c r="R1521" s="632"/>
      <c r="S1521" s="632"/>
      <c r="T1521" s="632"/>
      <c r="U1521" s="632"/>
      <c r="V1521" s="632"/>
      <c r="W1521" s="632"/>
    </row>
    <row r="1522" spans="2:23" ht="50.25" hidden="1" customHeight="1" x14ac:dyDescent="0.25">
      <c r="B1522" s="602">
        <v>1222</v>
      </c>
      <c r="C1522" s="738" t="s">
        <v>8396</v>
      </c>
      <c r="D1522" s="738" t="s">
        <v>8428</v>
      </c>
      <c r="E1522" s="746" t="s">
        <v>7363</v>
      </c>
      <c r="F1522" s="639" t="s">
        <v>2318</v>
      </c>
      <c r="G1522" s="641" t="s">
        <v>7644</v>
      </c>
      <c r="H1522" s="633"/>
      <c r="I1522" s="618"/>
      <c r="J1522" s="632"/>
      <c r="K1522" s="736" t="s">
        <v>8952</v>
      </c>
      <c r="L1522" s="602"/>
      <c r="M1522" s="616"/>
      <c r="N1522" s="632"/>
      <c r="O1522" s="632"/>
      <c r="P1522" s="632"/>
      <c r="Q1522" s="632"/>
      <c r="R1522" s="632"/>
      <c r="S1522" s="632"/>
      <c r="T1522" s="632"/>
      <c r="U1522" s="632"/>
      <c r="V1522" s="632"/>
      <c r="W1522" s="632"/>
    </row>
    <row r="1523" spans="2:23" ht="50.25" hidden="1" customHeight="1" x14ac:dyDescent="0.25">
      <c r="B1523" s="602">
        <v>1223</v>
      </c>
      <c r="C1523" s="738" t="s">
        <v>8305</v>
      </c>
      <c r="D1523" s="738" t="s">
        <v>8343</v>
      </c>
      <c r="E1523" s="746" t="s">
        <v>7364</v>
      </c>
      <c r="F1523" s="639" t="s">
        <v>2318</v>
      </c>
      <c r="G1523" s="641" t="s">
        <v>7644</v>
      </c>
      <c r="H1523" s="633"/>
      <c r="I1523" s="618"/>
      <c r="J1523" s="632"/>
      <c r="K1523" s="736" t="s">
        <v>8952</v>
      </c>
      <c r="L1523" s="602"/>
      <c r="M1523" s="616"/>
      <c r="N1523" s="632"/>
      <c r="O1523" s="632"/>
      <c r="P1523" s="632"/>
      <c r="Q1523" s="632"/>
      <c r="R1523" s="632"/>
      <c r="S1523" s="632"/>
      <c r="T1523" s="632"/>
      <c r="U1523" s="632"/>
      <c r="V1523" s="632"/>
      <c r="W1523" s="632"/>
    </row>
    <row r="1524" spans="2:23" ht="50.25" hidden="1" customHeight="1" x14ac:dyDescent="0.25">
      <c r="B1524" s="602">
        <v>1224</v>
      </c>
      <c r="C1524" s="738" t="s">
        <v>8379</v>
      </c>
      <c r="D1524" s="738" t="s">
        <v>8395</v>
      </c>
      <c r="E1524" s="746" t="s">
        <v>7365</v>
      </c>
      <c r="F1524" s="639" t="s">
        <v>2318</v>
      </c>
      <c r="G1524" s="641" t="s">
        <v>7644</v>
      </c>
      <c r="H1524" s="633"/>
      <c r="I1524" s="618"/>
      <c r="J1524" s="632"/>
      <c r="K1524" s="736" t="s">
        <v>8952</v>
      </c>
      <c r="L1524" s="602"/>
      <c r="M1524" s="616"/>
      <c r="N1524" s="632"/>
      <c r="O1524" s="632"/>
      <c r="P1524" s="632"/>
      <c r="Q1524" s="632"/>
      <c r="R1524" s="632"/>
      <c r="S1524" s="632"/>
      <c r="T1524" s="632"/>
      <c r="U1524" s="632"/>
      <c r="V1524" s="632"/>
      <c r="W1524" s="632"/>
    </row>
    <row r="1525" spans="2:23" ht="50.25" hidden="1" customHeight="1" x14ac:dyDescent="0.25">
      <c r="B1525" s="602">
        <v>1225</v>
      </c>
      <c r="C1525" s="738" t="s">
        <v>8305</v>
      </c>
      <c r="D1525" s="738" t="s">
        <v>8340</v>
      </c>
      <c r="E1525" s="746" t="s">
        <v>7353</v>
      </c>
      <c r="F1525" s="639" t="s">
        <v>2318</v>
      </c>
      <c r="G1525" s="641" t="s">
        <v>7644</v>
      </c>
      <c r="H1525" s="633"/>
      <c r="I1525" s="618"/>
      <c r="J1525" s="632"/>
      <c r="K1525" s="736" t="s">
        <v>8952</v>
      </c>
      <c r="L1525" s="602"/>
      <c r="M1525" s="616"/>
      <c r="N1525" s="632"/>
      <c r="O1525" s="632"/>
      <c r="P1525" s="632"/>
      <c r="Q1525" s="632"/>
      <c r="R1525" s="632"/>
      <c r="S1525" s="632"/>
      <c r="T1525" s="632"/>
      <c r="U1525" s="632"/>
      <c r="V1525" s="632"/>
      <c r="W1525" s="632"/>
    </row>
    <row r="1526" spans="2:23" ht="50.25" hidden="1" customHeight="1" x14ac:dyDescent="0.25">
      <c r="B1526" s="602">
        <v>1226</v>
      </c>
      <c r="C1526" s="738" t="s">
        <v>8396</v>
      </c>
      <c r="D1526" s="738" t="s">
        <v>8429</v>
      </c>
      <c r="E1526" s="746" t="s">
        <v>7366</v>
      </c>
      <c r="F1526" s="639" t="s">
        <v>2318</v>
      </c>
      <c r="G1526" s="641" t="s">
        <v>7644</v>
      </c>
      <c r="H1526" s="633"/>
      <c r="I1526" s="618"/>
      <c r="J1526" s="632"/>
      <c r="K1526" s="736" t="s">
        <v>8952</v>
      </c>
      <c r="L1526" s="602"/>
      <c r="M1526" s="616"/>
      <c r="N1526" s="632"/>
      <c r="O1526" s="632"/>
      <c r="P1526" s="632"/>
      <c r="Q1526" s="632"/>
      <c r="R1526" s="632"/>
      <c r="S1526" s="632"/>
      <c r="T1526" s="632"/>
      <c r="U1526" s="632"/>
      <c r="V1526" s="632"/>
      <c r="W1526" s="632"/>
    </row>
    <row r="1527" spans="2:23" ht="50.25" hidden="1" customHeight="1" x14ac:dyDescent="0.25">
      <c r="B1527" s="602">
        <v>1227</v>
      </c>
      <c r="C1527" s="716" t="s">
        <v>2759</v>
      </c>
      <c r="D1527" s="738" t="s">
        <v>7264</v>
      </c>
      <c r="E1527" s="746" t="s">
        <v>7367</v>
      </c>
      <c r="F1527" s="639" t="s">
        <v>2318</v>
      </c>
      <c r="G1527" s="641" t="s">
        <v>7644</v>
      </c>
      <c r="H1527" s="633"/>
      <c r="I1527" s="618"/>
      <c r="J1527" s="632"/>
      <c r="K1527" s="736" t="s">
        <v>8952</v>
      </c>
      <c r="L1527" s="602"/>
      <c r="M1527" s="616"/>
      <c r="N1527" s="632"/>
      <c r="O1527" s="632"/>
      <c r="P1527" s="632"/>
      <c r="Q1527" s="632"/>
      <c r="R1527" s="632"/>
      <c r="S1527" s="632"/>
      <c r="T1527" s="632"/>
      <c r="U1527" s="632"/>
      <c r="V1527" s="632"/>
      <c r="W1527" s="632"/>
    </row>
    <row r="1528" spans="2:23" ht="50.25" hidden="1" customHeight="1" x14ac:dyDescent="0.25">
      <c r="B1528" s="602">
        <v>1228</v>
      </c>
      <c r="C1528" s="716" t="s">
        <v>2759</v>
      </c>
      <c r="D1528" s="738" t="s">
        <v>7265</v>
      </c>
      <c r="E1528" s="746" t="s">
        <v>7368</v>
      </c>
      <c r="F1528" s="639" t="s">
        <v>2318</v>
      </c>
      <c r="G1528" s="641" t="s">
        <v>7644</v>
      </c>
      <c r="H1528" s="633"/>
      <c r="I1528" s="618"/>
      <c r="J1528" s="632"/>
      <c r="K1528" s="736" t="s">
        <v>8952</v>
      </c>
      <c r="L1528" s="602"/>
      <c r="M1528" s="616"/>
      <c r="N1528" s="632"/>
      <c r="O1528" s="632"/>
      <c r="P1528" s="632"/>
      <c r="Q1528" s="632"/>
      <c r="R1528" s="632"/>
      <c r="S1528" s="632"/>
      <c r="T1528" s="632"/>
      <c r="U1528" s="632"/>
      <c r="V1528" s="632"/>
      <c r="W1528" s="632"/>
    </row>
    <row r="1529" spans="2:23" ht="50.25" hidden="1" customHeight="1" x14ac:dyDescent="0.25">
      <c r="B1529" s="602">
        <v>1229</v>
      </c>
      <c r="C1529" s="716" t="s">
        <v>2759</v>
      </c>
      <c r="D1529" s="738" t="s">
        <v>7266</v>
      </c>
      <c r="E1529" s="746" t="s">
        <v>7369</v>
      </c>
      <c r="F1529" s="639" t="s">
        <v>2318</v>
      </c>
      <c r="G1529" s="641" t="s">
        <v>7644</v>
      </c>
      <c r="H1529" s="633"/>
      <c r="I1529" s="618"/>
      <c r="J1529" s="632"/>
      <c r="K1529" s="736" t="s">
        <v>8952</v>
      </c>
      <c r="L1529" s="602"/>
      <c r="M1529" s="616"/>
      <c r="N1529" s="632"/>
      <c r="O1529" s="632"/>
      <c r="P1529" s="632"/>
      <c r="Q1529" s="632"/>
      <c r="R1529" s="632"/>
      <c r="S1529" s="632"/>
      <c r="T1529" s="632"/>
      <c r="U1529" s="632"/>
      <c r="V1529" s="632"/>
      <c r="W1529" s="632"/>
    </row>
    <row r="1530" spans="2:23" ht="50.25" hidden="1" customHeight="1" x14ac:dyDescent="0.25">
      <c r="B1530" s="602">
        <v>1230</v>
      </c>
      <c r="C1530" s="716" t="s">
        <v>2759</v>
      </c>
      <c r="D1530" s="738" t="s">
        <v>7267</v>
      </c>
      <c r="E1530" s="746" t="s">
        <v>7337</v>
      </c>
      <c r="F1530" s="639" t="s">
        <v>2318</v>
      </c>
      <c r="G1530" s="641" t="s">
        <v>7644</v>
      </c>
      <c r="H1530" s="633"/>
      <c r="I1530" s="618"/>
      <c r="J1530" s="632"/>
      <c r="K1530" s="736" t="s">
        <v>8952</v>
      </c>
      <c r="L1530" s="602"/>
      <c r="M1530" s="616"/>
      <c r="N1530" s="632"/>
      <c r="O1530" s="632"/>
      <c r="P1530" s="632"/>
      <c r="Q1530" s="632"/>
      <c r="R1530" s="632"/>
      <c r="S1530" s="632"/>
      <c r="T1530" s="632"/>
      <c r="U1530" s="632"/>
      <c r="V1530" s="632"/>
      <c r="W1530" s="632"/>
    </row>
    <row r="1531" spans="2:23" ht="50.25" hidden="1" customHeight="1" x14ac:dyDescent="0.25">
      <c r="B1531" s="602">
        <v>1231</v>
      </c>
      <c r="C1531" s="716" t="s">
        <v>2759</v>
      </c>
      <c r="D1531" s="738" t="s">
        <v>7268</v>
      </c>
      <c r="E1531" s="746" t="s">
        <v>7370</v>
      </c>
      <c r="F1531" s="639" t="s">
        <v>2318</v>
      </c>
      <c r="G1531" s="641" t="s">
        <v>7644</v>
      </c>
      <c r="H1531" s="633"/>
      <c r="I1531" s="618"/>
      <c r="J1531" s="632"/>
      <c r="K1531" s="736" t="s">
        <v>8952</v>
      </c>
      <c r="L1531" s="602"/>
      <c r="M1531" s="616"/>
      <c r="N1531" s="632"/>
      <c r="O1531" s="632"/>
      <c r="P1531" s="632"/>
      <c r="Q1531" s="632"/>
      <c r="R1531" s="632"/>
      <c r="S1531" s="632"/>
      <c r="T1531" s="632"/>
      <c r="U1531" s="632"/>
      <c r="V1531" s="632"/>
      <c r="W1531" s="632"/>
    </row>
    <row r="1532" spans="2:23" ht="50.25" hidden="1" customHeight="1" x14ac:dyDescent="0.25">
      <c r="B1532" s="602">
        <v>1232</v>
      </c>
      <c r="C1532" s="738" t="s">
        <v>8305</v>
      </c>
      <c r="D1532" s="738" t="s">
        <v>8344</v>
      </c>
      <c r="E1532" s="746" t="s">
        <v>7353</v>
      </c>
      <c r="F1532" s="639" t="s">
        <v>2318</v>
      </c>
      <c r="G1532" s="641" t="s">
        <v>7644</v>
      </c>
      <c r="H1532" s="633"/>
      <c r="I1532" s="618"/>
      <c r="J1532" s="632"/>
      <c r="K1532" s="736" t="s">
        <v>8952</v>
      </c>
      <c r="L1532" s="602"/>
      <c r="M1532" s="616"/>
      <c r="N1532" s="632"/>
      <c r="O1532" s="632"/>
      <c r="P1532" s="632"/>
      <c r="Q1532" s="632"/>
      <c r="R1532" s="632"/>
      <c r="S1532" s="632"/>
      <c r="T1532" s="632"/>
      <c r="U1532" s="632"/>
      <c r="V1532" s="632"/>
      <c r="W1532" s="632"/>
    </row>
    <row r="1533" spans="2:23" ht="50.25" hidden="1" customHeight="1" x14ac:dyDescent="0.25">
      <c r="B1533" s="602">
        <v>1233</v>
      </c>
      <c r="C1533" s="716" t="s">
        <v>2759</v>
      </c>
      <c r="D1533" s="738" t="s">
        <v>7270</v>
      </c>
      <c r="E1533" s="746" t="s">
        <v>7371</v>
      </c>
      <c r="F1533" s="639" t="s">
        <v>2318</v>
      </c>
      <c r="G1533" s="641" t="s">
        <v>7644</v>
      </c>
      <c r="H1533" s="633"/>
      <c r="I1533" s="618"/>
      <c r="J1533" s="632"/>
      <c r="K1533" s="736" t="s">
        <v>8952</v>
      </c>
      <c r="L1533" s="602"/>
      <c r="M1533" s="616"/>
      <c r="N1533" s="632"/>
      <c r="O1533" s="632"/>
      <c r="P1533" s="632"/>
      <c r="Q1533" s="632"/>
      <c r="R1533" s="632"/>
      <c r="S1533" s="632"/>
      <c r="T1533" s="632"/>
      <c r="U1533" s="632"/>
      <c r="V1533" s="632"/>
      <c r="W1533" s="632"/>
    </row>
    <row r="1534" spans="2:23" ht="50.25" hidden="1" customHeight="1" x14ac:dyDescent="0.25">
      <c r="B1534" s="602">
        <v>1234</v>
      </c>
      <c r="C1534" s="716" t="s">
        <v>2759</v>
      </c>
      <c r="D1534" s="738" t="s">
        <v>7271</v>
      </c>
      <c r="E1534" s="746" t="s">
        <v>7372</v>
      </c>
      <c r="F1534" s="639" t="s">
        <v>2318</v>
      </c>
      <c r="G1534" s="641" t="s">
        <v>7644</v>
      </c>
      <c r="H1534" s="633"/>
      <c r="I1534" s="618"/>
      <c r="J1534" s="632"/>
      <c r="K1534" s="736" t="s">
        <v>8952</v>
      </c>
      <c r="L1534" s="602"/>
      <c r="M1534" s="616"/>
      <c r="N1534" s="632"/>
      <c r="O1534" s="632"/>
      <c r="P1534" s="632"/>
      <c r="Q1534" s="632"/>
      <c r="R1534" s="632"/>
      <c r="S1534" s="632"/>
      <c r="T1534" s="632"/>
      <c r="U1534" s="632"/>
      <c r="V1534" s="632"/>
      <c r="W1534" s="632"/>
    </row>
    <row r="1535" spans="2:23" ht="50.25" hidden="1" customHeight="1" x14ac:dyDescent="0.25">
      <c r="B1535" s="602">
        <v>1235</v>
      </c>
      <c r="C1535" s="716" t="s">
        <v>2759</v>
      </c>
      <c r="D1535" s="738" t="s">
        <v>7272</v>
      </c>
      <c r="E1535" s="746" t="s">
        <v>7373</v>
      </c>
      <c r="F1535" s="639" t="s">
        <v>2318</v>
      </c>
      <c r="G1535" s="641" t="s">
        <v>7644</v>
      </c>
      <c r="H1535" s="633"/>
      <c r="I1535" s="618"/>
      <c r="J1535" s="632"/>
      <c r="K1535" s="736" t="s">
        <v>8952</v>
      </c>
      <c r="L1535" s="602"/>
      <c r="M1535" s="616"/>
      <c r="N1535" s="632"/>
      <c r="O1535" s="632"/>
      <c r="P1535" s="632"/>
      <c r="Q1535" s="632"/>
      <c r="R1535" s="632"/>
      <c r="S1535" s="632"/>
      <c r="T1535" s="632"/>
      <c r="U1535" s="632"/>
      <c r="V1535" s="632"/>
      <c r="W1535" s="632"/>
    </row>
    <row r="1536" spans="2:23" ht="50.25" hidden="1" customHeight="1" x14ac:dyDescent="0.25">
      <c r="B1536" s="602">
        <v>1236</v>
      </c>
      <c r="C1536" s="719" t="s">
        <v>8472</v>
      </c>
      <c r="D1536" s="738" t="s">
        <v>8965</v>
      </c>
      <c r="E1536" s="746" t="s">
        <v>7374</v>
      </c>
      <c r="F1536" s="639" t="s">
        <v>2318</v>
      </c>
      <c r="G1536" s="641" t="s">
        <v>7644</v>
      </c>
      <c r="H1536" s="633"/>
      <c r="I1536" s="618"/>
      <c r="J1536" s="632"/>
      <c r="K1536" s="736" t="s">
        <v>8952</v>
      </c>
      <c r="L1536" s="602"/>
      <c r="M1536" s="616"/>
      <c r="N1536" s="632"/>
      <c r="O1536" s="632"/>
      <c r="P1536" s="632"/>
      <c r="Q1536" s="632"/>
      <c r="R1536" s="632"/>
      <c r="S1536" s="632"/>
      <c r="T1536" s="632"/>
      <c r="U1536" s="632"/>
      <c r="V1536" s="632"/>
      <c r="W1536" s="632"/>
    </row>
    <row r="1537" spans="2:23" ht="50.25" hidden="1" customHeight="1" x14ac:dyDescent="0.25">
      <c r="B1537" s="602">
        <v>1237</v>
      </c>
      <c r="C1537" s="716" t="s">
        <v>2759</v>
      </c>
      <c r="D1537" s="738" t="s">
        <v>7274</v>
      </c>
      <c r="E1537" s="746" t="s">
        <v>7375</v>
      </c>
      <c r="F1537" s="639" t="s">
        <v>2318</v>
      </c>
      <c r="G1537" s="641" t="s">
        <v>7644</v>
      </c>
      <c r="H1537" s="633"/>
      <c r="I1537" s="618"/>
      <c r="J1537" s="632"/>
      <c r="K1537" s="736" t="s">
        <v>8952</v>
      </c>
      <c r="L1537" s="602"/>
      <c r="M1537" s="616"/>
      <c r="N1537" s="632"/>
      <c r="O1537" s="632"/>
      <c r="P1537" s="632"/>
      <c r="Q1537" s="632"/>
      <c r="R1537" s="632"/>
      <c r="S1537" s="632"/>
      <c r="T1537" s="632"/>
      <c r="U1537" s="632"/>
      <c r="V1537" s="632"/>
      <c r="W1537" s="632"/>
    </row>
    <row r="1538" spans="2:23" ht="50.25" hidden="1" customHeight="1" x14ac:dyDescent="0.25">
      <c r="B1538" s="602">
        <v>1238</v>
      </c>
      <c r="C1538" s="716" t="s">
        <v>2759</v>
      </c>
      <c r="D1538" s="738" t="s">
        <v>7275</v>
      </c>
      <c r="E1538" s="746" t="s">
        <v>7376</v>
      </c>
      <c r="F1538" s="639" t="s">
        <v>2318</v>
      </c>
      <c r="G1538" s="641" t="s">
        <v>7644</v>
      </c>
      <c r="H1538" s="633"/>
      <c r="I1538" s="618"/>
      <c r="J1538" s="632"/>
      <c r="K1538" s="736" t="s">
        <v>8952</v>
      </c>
      <c r="L1538" s="602"/>
      <c r="M1538" s="616"/>
      <c r="N1538" s="632"/>
      <c r="O1538" s="632"/>
      <c r="P1538" s="632"/>
      <c r="Q1538" s="632"/>
      <c r="R1538" s="632"/>
      <c r="S1538" s="632"/>
      <c r="T1538" s="632"/>
      <c r="U1538" s="632"/>
      <c r="V1538" s="632"/>
      <c r="W1538" s="632"/>
    </row>
    <row r="1539" spans="2:23" ht="50.25" hidden="1" customHeight="1" x14ac:dyDescent="0.25">
      <c r="B1539" s="602">
        <v>1239</v>
      </c>
      <c r="C1539" s="716" t="s">
        <v>2759</v>
      </c>
      <c r="D1539" s="738" t="s">
        <v>7276</v>
      </c>
      <c r="E1539" s="746" t="s">
        <v>7377</v>
      </c>
      <c r="F1539" s="639" t="s">
        <v>2318</v>
      </c>
      <c r="G1539" s="641" t="s">
        <v>7644</v>
      </c>
      <c r="H1539" s="633"/>
      <c r="I1539" s="618"/>
      <c r="J1539" s="632"/>
      <c r="K1539" s="736" t="s">
        <v>8952</v>
      </c>
      <c r="L1539" s="602"/>
      <c r="M1539" s="616"/>
      <c r="N1539" s="632"/>
      <c r="O1539" s="632"/>
      <c r="P1539" s="632"/>
      <c r="Q1539" s="632"/>
      <c r="R1539" s="632"/>
      <c r="S1539" s="632"/>
      <c r="T1539" s="632"/>
      <c r="U1539" s="632"/>
      <c r="V1539" s="632"/>
      <c r="W1539" s="632"/>
    </row>
    <row r="1540" spans="2:23" ht="50.25" hidden="1" customHeight="1" x14ac:dyDescent="0.25">
      <c r="B1540" s="602">
        <v>1240</v>
      </c>
      <c r="C1540" s="738" t="s">
        <v>8396</v>
      </c>
      <c r="D1540" s="738" t="s">
        <v>8430</v>
      </c>
      <c r="E1540" s="746"/>
      <c r="F1540" s="639" t="s">
        <v>2318</v>
      </c>
      <c r="G1540" s="641" t="s">
        <v>7644</v>
      </c>
      <c r="H1540" s="633"/>
      <c r="I1540" s="618"/>
      <c r="J1540" s="632"/>
      <c r="K1540" s="736" t="s">
        <v>8952</v>
      </c>
      <c r="L1540" s="602"/>
      <c r="M1540" s="616"/>
      <c r="N1540" s="632"/>
      <c r="O1540" s="632"/>
      <c r="P1540" s="632"/>
      <c r="Q1540" s="632"/>
      <c r="R1540" s="632"/>
      <c r="S1540" s="632"/>
      <c r="T1540" s="632"/>
      <c r="U1540" s="632"/>
      <c r="V1540" s="632"/>
      <c r="W1540" s="632"/>
    </row>
    <row r="1541" spans="2:23" ht="50.25" hidden="1" customHeight="1" x14ac:dyDescent="0.25">
      <c r="B1541" s="602">
        <v>1241</v>
      </c>
      <c r="C1541" s="738" t="s">
        <v>8373</v>
      </c>
      <c r="D1541" s="738" t="s">
        <v>8378</v>
      </c>
      <c r="E1541" s="746" t="s">
        <v>7378</v>
      </c>
      <c r="F1541" s="639" t="s">
        <v>2318</v>
      </c>
      <c r="G1541" s="641" t="s">
        <v>7644</v>
      </c>
      <c r="H1541" s="633"/>
      <c r="I1541" s="618"/>
      <c r="J1541" s="632"/>
      <c r="K1541" s="736" t="s">
        <v>8952</v>
      </c>
      <c r="L1541" s="602"/>
      <c r="M1541" s="616"/>
      <c r="N1541" s="632"/>
      <c r="O1541" s="632"/>
      <c r="P1541" s="632"/>
      <c r="Q1541" s="632"/>
      <c r="R1541" s="632"/>
      <c r="S1541" s="632"/>
      <c r="T1541" s="632"/>
      <c r="U1541" s="632"/>
      <c r="V1541" s="632"/>
      <c r="W1541" s="632"/>
    </row>
    <row r="1542" spans="2:23" ht="50.25" hidden="1" customHeight="1" x14ac:dyDescent="0.25">
      <c r="B1542" s="602">
        <v>1242</v>
      </c>
      <c r="C1542" s="716" t="s">
        <v>2759</v>
      </c>
      <c r="D1542" s="738" t="s">
        <v>7279</v>
      </c>
      <c r="E1542" s="746" t="s">
        <v>7379</v>
      </c>
      <c r="F1542" s="639" t="s">
        <v>2318</v>
      </c>
      <c r="G1542" s="641" t="s">
        <v>7644</v>
      </c>
      <c r="H1542" s="633"/>
      <c r="I1542" s="618"/>
      <c r="J1542" s="632"/>
      <c r="K1542" s="736" t="s">
        <v>8952</v>
      </c>
      <c r="L1542" s="602"/>
      <c r="M1542" s="616"/>
      <c r="N1542" s="632"/>
      <c r="O1542" s="632"/>
      <c r="P1542" s="632"/>
      <c r="Q1542" s="632"/>
      <c r="R1542" s="632"/>
      <c r="S1542" s="632"/>
      <c r="T1542" s="632"/>
      <c r="U1542" s="632"/>
      <c r="V1542" s="632"/>
      <c r="W1542" s="632"/>
    </row>
    <row r="1543" spans="2:23" ht="50.25" hidden="1" customHeight="1" x14ac:dyDescent="0.25">
      <c r="B1543" s="602">
        <v>1243</v>
      </c>
      <c r="C1543" s="738" t="s">
        <v>8396</v>
      </c>
      <c r="D1543" s="738" t="s">
        <v>8431</v>
      </c>
      <c r="E1543" s="746" t="s">
        <v>7380</v>
      </c>
      <c r="F1543" s="639" t="s">
        <v>2318</v>
      </c>
      <c r="G1543" s="641" t="s">
        <v>7644</v>
      </c>
      <c r="H1543" s="633"/>
      <c r="I1543" s="618"/>
      <c r="J1543" s="632"/>
      <c r="K1543" s="736" t="s">
        <v>8952</v>
      </c>
      <c r="L1543" s="602"/>
      <c r="M1543" s="616"/>
      <c r="N1543" s="632"/>
      <c r="O1543" s="632"/>
      <c r="P1543" s="632"/>
      <c r="Q1543" s="632"/>
      <c r="R1543" s="632"/>
      <c r="S1543" s="632"/>
      <c r="T1543" s="632"/>
      <c r="U1543" s="632"/>
      <c r="V1543" s="632"/>
      <c r="W1543" s="632"/>
    </row>
    <row r="1544" spans="2:23" ht="50.25" hidden="1" customHeight="1" x14ac:dyDescent="0.25">
      <c r="B1544" s="602">
        <v>1244</v>
      </c>
      <c r="C1544" s="716" t="s">
        <v>2759</v>
      </c>
      <c r="D1544" s="738" t="s">
        <v>7281</v>
      </c>
      <c r="E1544" s="746" t="s">
        <v>7381</v>
      </c>
      <c r="F1544" s="639" t="s">
        <v>2318</v>
      </c>
      <c r="G1544" s="641" t="s">
        <v>7644</v>
      </c>
      <c r="H1544" s="633"/>
      <c r="I1544" s="618"/>
      <c r="J1544" s="632"/>
      <c r="K1544" s="736" t="s">
        <v>8952</v>
      </c>
      <c r="L1544" s="602"/>
      <c r="M1544" s="616"/>
      <c r="N1544" s="632"/>
      <c r="O1544" s="632"/>
      <c r="P1544" s="632"/>
      <c r="Q1544" s="632"/>
      <c r="R1544" s="632"/>
      <c r="S1544" s="632"/>
      <c r="T1544" s="632"/>
      <c r="U1544" s="632"/>
      <c r="V1544" s="632"/>
      <c r="W1544" s="632"/>
    </row>
    <row r="1545" spans="2:23" ht="50.25" hidden="1" customHeight="1" x14ac:dyDescent="0.25">
      <c r="B1545" s="602">
        <v>1245</v>
      </c>
      <c r="C1545" s="716" t="s">
        <v>2759</v>
      </c>
      <c r="D1545" s="738" t="s">
        <v>7282</v>
      </c>
      <c r="E1545" s="746" t="s">
        <v>7382</v>
      </c>
      <c r="F1545" s="639" t="s">
        <v>2318</v>
      </c>
      <c r="G1545" s="641" t="s">
        <v>7644</v>
      </c>
      <c r="H1545" s="633"/>
      <c r="I1545" s="618"/>
      <c r="J1545" s="632"/>
      <c r="K1545" s="736" t="s">
        <v>8952</v>
      </c>
      <c r="L1545" s="602"/>
      <c r="M1545" s="616"/>
      <c r="N1545" s="632"/>
      <c r="O1545" s="632"/>
      <c r="P1545" s="632"/>
      <c r="Q1545" s="632"/>
      <c r="R1545" s="632"/>
      <c r="S1545" s="632"/>
      <c r="T1545" s="632"/>
      <c r="U1545" s="632"/>
      <c r="V1545" s="632"/>
      <c r="W1545" s="632"/>
    </row>
    <row r="1546" spans="2:23" ht="50.25" hidden="1" customHeight="1" x14ac:dyDescent="0.25">
      <c r="B1546" s="602">
        <v>1246</v>
      </c>
      <c r="C1546" s="716" t="s">
        <v>2759</v>
      </c>
      <c r="D1546" s="738" t="s">
        <v>7301</v>
      </c>
      <c r="E1546" s="746" t="s">
        <v>7309</v>
      </c>
      <c r="F1546" s="639" t="s">
        <v>7283</v>
      </c>
      <c r="G1546" s="641" t="s">
        <v>7644</v>
      </c>
      <c r="H1546" s="633"/>
      <c r="I1546" s="618"/>
      <c r="J1546" s="632"/>
      <c r="K1546" s="736" t="s">
        <v>8952</v>
      </c>
      <c r="L1546" s="602"/>
      <c r="M1546" s="616"/>
      <c r="N1546" s="632"/>
      <c r="O1546" s="632"/>
      <c r="P1546" s="632"/>
      <c r="Q1546" s="632"/>
      <c r="R1546" s="632"/>
      <c r="S1546" s="632"/>
      <c r="T1546" s="632"/>
      <c r="U1546" s="632"/>
      <c r="V1546" s="632"/>
      <c r="W1546" s="632"/>
    </row>
    <row r="1547" spans="2:23" ht="50.25" hidden="1" customHeight="1" x14ac:dyDescent="0.25">
      <c r="B1547" s="602">
        <v>1247</v>
      </c>
      <c r="C1547" s="716" t="s">
        <v>2759</v>
      </c>
      <c r="D1547" s="738" t="s">
        <v>7302</v>
      </c>
      <c r="E1547" s="746" t="s">
        <v>7310</v>
      </c>
      <c r="F1547" s="601" t="s">
        <v>2833</v>
      </c>
      <c r="G1547" s="641" t="s">
        <v>7644</v>
      </c>
      <c r="H1547" s="633"/>
      <c r="I1547" s="618"/>
      <c r="J1547" s="632"/>
      <c r="K1547" s="736" t="s">
        <v>8952</v>
      </c>
      <c r="L1547" s="602"/>
      <c r="M1547" s="616"/>
      <c r="N1547" s="632"/>
      <c r="O1547" s="632"/>
      <c r="P1547" s="632"/>
      <c r="Q1547" s="632"/>
      <c r="R1547" s="632"/>
      <c r="S1547" s="632"/>
      <c r="T1547" s="632"/>
      <c r="U1547" s="632"/>
      <c r="V1547" s="632"/>
      <c r="W1547" s="632"/>
    </row>
    <row r="1548" spans="2:23" ht="50.25" hidden="1" customHeight="1" x14ac:dyDescent="0.25">
      <c r="B1548" s="602">
        <v>1248</v>
      </c>
      <c r="C1548" s="738" t="s">
        <v>8433</v>
      </c>
      <c r="D1548" s="639" t="s">
        <v>8462</v>
      </c>
      <c r="E1548" s="746" t="s">
        <v>7311</v>
      </c>
      <c r="F1548" s="601" t="s">
        <v>7284</v>
      </c>
      <c r="G1548" s="641" t="s">
        <v>7644</v>
      </c>
      <c r="H1548" s="633"/>
      <c r="I1548" s="618"/>
      <c r="J1548" s="632"/>
      <c r="K1548" s="736" t="s">
        <v>8952</v>
      </c>
      <c r="L1548" s="602"/>
      <c r="M1548" s="616"/>
      <c r="N1548" s="632"/>
      <c r="O1548" s="632"/>
      <c r="P1548" s="632"/>
      <c r="Q1548" s="632"/>
      <c r="R1548" s="632"/>
      <c r="S1548" s="632"/>
      <c r="T1548" s="632"/>
      <c r="U1548" s="632"/>
      <c r="V1548" s="632"/>
      <c r="W1548" s="632"/>
    </row>
    <row r="1549" spans="2:23" ht="50.25" hidden="1" customHeight="1" x14ac:dyDescent="0.25">
      <c r="B1549" s="602">
        <v>1249</v>
      </c>
      <c r="C1549" s="716" t="s">
        <v>2759</v>
      </c>
      <c r="D1549" s="738" t="s">
        <v>7291</v>
      </c>
      <c r="E1549" s="746" t="s">
        <v>7312</v>
      </c>
      <c r="F1549" s="601" t="s">
        <v>7285</v>
      </c>
      <c r="G1549" s="641" t="s">
        <v>7644</v>
      </c>
      <c r="H1549" s="633"/>
      <c r="I1549" s="618"/>
      <c r="J1549" s="632"/>
      <c r="K1549" s="736" t="s">
        <v>8952</v>
      </c>
      <c r="L1549" s="602"/>
      <c r="M1549" s="616"/>
      <c r="N1549" s="632"/>
      <c r="O1549" s="632"/>
      <c r="P1549" s="632"/>
      <c r="Q1549" s="632"/>
      <c r="R1549" s="632"/>
      <c r="S1549" s="632"/>
      <c r="T1549" s="632"/>
      <c r="U1549" s="632"/>
      <c r="V1549" s="632"/>
      <c r="W1549" s="632"/>
    </row>
    <row r="1550" spans="2:23" ht="50.25" hidden="1" customHeight="1" x14ac:dyDescent="0.25">
      <c r="B1550" s="602">
        <v>1250</v>
      </c>
      <c r="C1550" s="716" t="s">
        <v>2759</v>
      </c>
      <c r="D1550" s="738" t="s">
        <v>7304</v>
      </c>
      <c r="E1550" s="747" t="s">
        <v>7313</v>
      </c>
      <c r="F1550" s="601" t="s">
        <v>7286</v>
      </c>
      <c r="G1550" s="641" t="s">
        <v>7644</v>
      </c>
      <c r="H1550" s="633"/>
      <c r="I1550" s="618"/>
      <c r="J1550" s="632"/>
      <c r="K1550" s="736" t="s">
        <v>8952</v>
      </c>
      <c r="L1550" s="602"/>
      <c r="M1550" s="616"/>
      <c r="N1550" s="632"/>
      <c r="O1550" s="632"/>
      <c r="P1550" s="632"/>
      <c r="Q1550" s="632"/>
      <c r="R1550" s="632"/>
      <c r="S1550" s="632"/>
      <c r="T1550" s="632"/>
      <c r="U1550" s="632"/>
      <c r="V1550" s="632"/>
      <c r="W1550" s="632"/>
    </row>
    <row r="1551" spans="2:23" ht="50.25" hidden="1" customHeight="1" x14ac:dyDescent="0.25">
      <c r="B1551" s="602">
        <v>1251</v>
      </c>
      <c r="C1551" s="738" t="s">
        <v>8433</v>
      </c>
      <c r="D1551" s="738" t="s">
        <v>8463</v>
      </c>
      <c r="E1551" s="746" t="s">
        <v>7314</v>
      </c>
      <c r="F1551" s="601" t="s">
        <v>7287</v>
      </c>
      <c r="G1551" s="641" t="s">
        <v>7644</v>
      </c>
      <c r="H1551" s="633"/>
      <c r="I1551" s="618"/>
      <c r="J1551" s="632"/>
      <c r="K1551" s="736" t="s">
        <v>8952</v>
      </c>
      <c r="L1551" s="602"/>
      <c r="M1551" s="616"/>
      <c r="N1551" s="632"/>
      <c r="O1551" s="632"/>
      <c r="P1551" s="632"/>
      <c r="Q1551" s="632"/>
      <c r="R1551" s="632"/>
      <c r="S1551" s="632"/>
      <c r="T1551" s="632"/>
      <c r="U1551" s="632"/>
      <c r="V1551" s="632"/>
      <c r="W1551" s="632"/>
    </row>
    <row r="1552" spans="2:23" ht="50.25" hidden="1" customHeight="1" x14ac:dyDescent="0.25">
      <c r="B1552" s="602">
        <v>1252</v>
      </c>
      <c r="C1552" s="716" t="s">
        <v>2759</v>
      </c>
      <c r="D1552" s="738" t="s">
        <v>7306</v>
      </c>
      <c r="E1552" s="746" t="s">
        <v>7315</v>
      </c>
      <c r="F1552" s="601" t="s">
        <v>7288</v>
      </c>
      <c r="G1552" s="641" t="s">
        <v>7644</v>
      </c>
      <c r="H1552" s="633"/>
      <c r="I1552" s="618"/>
      <c r="J1552" s="632"/>
      <c r="K1552" s="736" t="s">
        <v>8952</v>
      </c>
      <c r="L1552" s="602"/>
      <c r="M1552" s="616"/>
      <c r="N1552" s="632"/>
      <c r="O1552" s="632"/>
      <c r="P1552" s="632"/>
      <c r="Q1552" s="632"/>
      <c r="R1552" s="632"/>
      <c r="S1552" s="632"/>
      <c r="T1552" s="632"/>
      <c r="U1552" s="632"/>
      <c r="V1552" s="632"/>
      <c r="W1552" s="632"/>
    </row>
    <row r="1553" spans="2:23" ht="50.25" hidden="1" customHeight="1" x14ac:dyDescent="0.25">
      <c r="B1553" s="602">
        <v>1253</v>
      </c>
      <c r="C1553" s="716" t="s">
        <v>2759</v>
      </c>
      <c r="D1553" s="738" t="s">
        <v>7307</v>
      </c>
      <c r="E1553" s="746" t="s">
        <v>7316</v>
      </c>
      <c r="F1553" s="601" t="s">
        <v>7288</v>
      </c>
      <c r="G1553" s="641" t="s">
        <v>7644</v>
      </c>
      <c r="H1553" s="633"/>
      <c r="I1553" s="618"/>
      <c r="J1553" s="632"/>
      <c r="K1553" s="736" t="s">
        <v>8952</v>
      </c>
      <c r="L1553" s="602"/>
      <c r="M1553" s="616"/>
      <c r="N1553" s="632"/>
      <c r="O1553" s="632"/>
      <c r="P1553" s="632"/>
      <c r="Q1553" s="632"/>
      <c r="R1553" s="632"/>
      <c r="S1553" s="632"/>
      <c r="T1553" s="632"/>
      <c r="U1553" s="632"/>
      <c r="V1553" s="632"/>
      <c r="W1553" s="632"/>
    </row>
    <row r="1554" spans="2:23" ht="50.25" hidden="1" customHeight="1" x14ac:dyDescent="0.25">
      <c r="B1554" s="602">
        <v>1254</v>
      </c>
      <c r="C1554" s="719" t="s">
        <v>8373</v>
      </c>
      <c r="D1554" s="738" t="s">
        <v>7292</v>
      </c>
      <c r="E1554" s="746" t="s">
        <v>7317</v>
      </c>
      <c r="F1554" s="601" t="s">
        <v>7286</v>
      </c>
      <c r="G1554" s="641" t="s">
        <v>7644</v>
      </c>
      <c r="H1554" s="633"/>
      <c r="I1554" s="618"/>
      <c r="J1554" s="632"/>
      <c r="K1554" s="736" t="s">
        <v>8952</v>
      </c>
      <c r="L1554" s="602"/>
      <c r="M1554" s="616"/>
      <c r="N1554" s="632"/>
      <c r="O1554" s="632"/>
      <c r="P1554" s="632"/>
      <c r="Q1554" s="632"/>
      <c r="R1554" s="632"/>
      <c r="S1554" s="632"/>
      <c r="T1554" s="632"/>
      <c r="U1554" s="632"/>
      <c r="V1554" s="632"/>
      <c r="W1554" s="632"/>
    </row>
    <row r="1555" spans="2:23" ht="50.25" hidden="1" customHeight="1" x14ac:dyDescent="0.25">
      <c r="B1555" s="602">
        <v>1255</v>
      </c>
      <c r="C1555" s="738" t="s">
        <v>8373</v>
      </c>
      <c r="D1555" s="738" t="s">
        <v>8842</v>
      </c>
      <c r="E1555" s="746" t="s">
        <v>7318</v>
      </c>
      <c r="F1555" s="601" t="s">
        <v>7286</v>
      </c>
      <c r="G1555" s="641" t="s">
        <v>7644</v>
      </c>
      <c r="H1555" s="633"/>
      <c r="I1555" s="618"/>
      <c r="J1555" s="632"/>
      <c r="K1555" s="736" t="s">
        <v>8952</v>
      </c>
      <c r="L1555" s="602"/>
      <c r="M1555" s="616"/>
      <c r="N1555" s="632"/>
      <c r="O1555" s="632"/>
      <c r="P1555" s="632"/>
      <c r="Q1555" s="632"/>
      <c r="R1555" s="632"/>
      <c r="S1555" s="632"/>
      <c r="T1555" s="632"/>
      <c r="U1555" s="632"/>
      <c r="V1555" s="632"/>
      <c r="W1555" s="632"/>
    </row>
    <row r="1556" spans="2:23" ht="50.25" hidden="1" customHeight="1" x14ac:dyDescent="0.25">
      <c r="B1556" s="602">
        <v>1256</v>
      </c>
      <c r="C1556" s="738" t="s">
        <v>8472</v>
      </c>
      <c r="D1556" s="738" t="s">
        <v>8511</v>
      </c>
      <c r="E1556" s="746" t="s">
        <v>7319</v>
      </c>
      <c r="F1556" s="601" t="s">
        <v>7286</v>
      </c>
      <c r="G1556" s="641" t="s">
        <v>7644</v>
      </c>
      <c r="H1556" s="633"/>
      <c r="I1556" s="618"/>
      <c r="J1556" s="632"/>
      <c r="K1556" s="736" t="s">
        <v>8952</v>
      </c>
      <c r="L1556" s="602"/>
      <c r="M1556" s="616"/>
      <c r="N1556" s="632"/>
      <c r="O1556" s="632"/>
      <c r="P1556" s="632"/>
      <c r="Q1556" s="632"/>
      <c r="R1556" s="632"/>
      <c r="S1556" s="632"/>
      <c r="T1556" s="632"/>
      <c r="U1556" s="632"/>
      <c r="V1556" s="632"/>
      <c r="W1556" s="632"/>
    </row>
    <row r="1557" spans="2:23" ht="50.25" hidden="1" customHeight="1" x14ac:dyDescent="0.25">
      <c r="B1557" s="602">
        <v>1257</v>
      </c>
      <c r="C1557" s="716" t="s">
        <v>2759</v>
      </c>
      <c r="D1557" s="738" t="s">
        <v>7295</v>
      </c>
      <c r="E1557" s="746" t="s">
        <v>7320</v>
      </c>
      <c r="F1557" s="601" t="s">
        <v>7286</v>
      </c>
      <c r="G1557" s="641" t="s">
        <v>7644</v>
      </c>
      <c r="H1557" s="633"/>
      <c r="I1557" s="618"/>
      <c r="J1557" s="632"/>
      <c r="K1557" s="736" t="s">
        <v>8952</v>
      </c>
      <c r="L1557" s="602"/>
      <c r="M1557" s="616"/>
      <c r="N1557" s="632"/>
      <c r="O1557" s="632"/>
      <c r="P1557" s="632"/>
      <c r="Q1557" s="632"/>
      <c r="R1557" s="632"/>
      <c r="S1557" s="632"/>
      <c r="T1557" s="632"/>
      <c r="U1557" s="632"/>
      <c r="V1557" s="632"/>
      <c r="W1557" s="632"/>
    </row>
    <row r="1558" spans="2:23" ht="50.25" hidden="1" customHeight="1" x14ac:dyDescent="0.25">
      <c r="B1558" s="602">
        <v>1258</v>
      </c>
      <c r="C1558" s="738" t="s">
        <v>8472</v>
      </c>
      <c r="D1558" s="738" t="s">
        <v>8510</v>
      </c>
      <c r="E1558" s="746" t="s">
        <v>7321</v>
      </c>
      <c r="F1558" s="601" t="s">
        <v>7286</v>
      </c>
      <c r="G1558" s="641" t="s">
        <v>7644</v>
      </c>
      <c r="H1558" s="633"/>
      <c r="I1558" s="618"/>
      <c r="J1558" s="632"/>
      <c r="K1558" s="736" t="s">
        <v>8952</v>
      </c>
      <c r="L1558" s="602"/>
      <c r="M1558" s="616"/>
      <c r="N1558" s="632"/>
      <c r="O1558" s="632"/>
      <c r="P1558" s="632"/>
      <c r="Q1558" s="632"/>
      <c r="R1558" s="632"/>
      <c r="S1558" s="632"/>
      <c r="T1558" s="632"/>
      <c r="U1558" s="632"/>
      <c r="V1558" s="632"/>
      <c r="W1558" s="632"/>
    </row>
    <row r="1559" spans="2:23" ht="50.25" hidden="1" customHeight="1" x14ac:dyDescent="0.25">
      <c r="B1559" s="602">
        <v>1259</v>
      </c>
      <c r="C1559" s="738" t="s">
        <v>8472</v>
      </c>
      <c r="D1559" s="738" t="s">
        <v>8512</v>
      </c>
      <c r="E1559" s="746" t="s">
        <v>7322</v>
      </c>
      <c r="F1559" s="601" t="s">
        <v>7286</v>
      </c>
      <c r="G1559" s="641" t="s">
        <v>7644</v>
      </c>
      <c r="H1559" s="633"/>
      <c r="I1559" s="618"/>
      <c r="J1559" s="632"/>
      <c r="K1559" s="736" t="s">
        <v>8952</v>
      </c>
      <c r="L1559" s="602"/>
      <c r="M1559" s="616"/>
      <c r="N1559" s="632"/>
      <c r="O1559" s="632"/>
      <c r="P1559" s="632"/>
      <c r="Q1559" s="632"/>
      <c r="R1559" s="632"/>
      <c r="S1559" s="632"/>
      <c r="T1559" s="632"/>
      <c r="U1559" s="632"/>
      <c r="V1559" s="632"/>
      <c r="W1559" s="632"/>
    </row>
    <row r="1560" spans="2:23" ht="50.25" hidden="1" customHeight="1" x14ac:dyDescent="0.25">
      <c r="B1560" s="602">
        <v>1260</v>
      </c>
      <c r="C1560" s="738" t="s">
        <v>8305</v>
      </c>
      <c r="D1560" s="738" t="s">
        <v>8345</v>
      </c>
      <c r="E1560" s="746" t="s">
        <v>7323</v>
      </c>
      <c r="F1560" s="601" t="s">
        <v>7286</v>
      </c>
      <c r="G1560" s="641" t="s">
        <v>7644</v>
      </c>
      <c r="H1560" s="633"/>
      <c r="I1560" s="618"/>
      <c r="J1560" s="632"/>
      <c r="K1560" s="736" t="s">
        <v>8952</v>
      </c>
      <c r="L1560" s="602"/>
      <c r="M1560" s="616"/>
      <c r="N1560" s="632"/>
      <c r="O1560" s="632"/>
      <c r="P1560" s="632"/>
      <c r="Q1560" s="632"/>
      <c r="R1560" s="632"/>
      <c r="S1560" s="632"/>
      <c r="T1560" s="632"/>
      <c r="U1560" s="632"/>
      <c r="V1560" s="632"/>
      <c r="W1560" s="632"/>
    </row>
    <row r="1561" spans="2:23" ht="50.25" hidden="1" customHeight="1" x14ac:dyDescent="0.25">
      <c r="B1561" s="602">
        <v>1261</v>
      </c>
      <c r="C1561" s="724" t="s">
        <v>2809</v>
      </c>
      <c r="D1561" s="738" t="s">
        <v>8972</v>
      </c>
      <c r="E1561" s="746" t="s">
        <v>7324</v>
      </c>
      <c r="F1561" s="601" t="s">
        <v>7289</v>
      </c>
      <c r="G1561" s="641" t="s">
        <v>7644</v>
      </c>
      <c r="H1561" s="633"/>
      <c r="I1561" s="618"/>
      <c r="J1561" s="632"/>
      <c r="K1561" s="736" t="s">
        <v>8952</v>
      </c>
      <c r="L1561" s="602"/>
      <c r="M1561" s="616"/>
      <c r="N1561" s="632"/>
      <c r="O1561" s="632"/>
      <c r="P1561" s="632"/>
      <c r="Q1561" s="632"/>
      <c r="R1561" s="632"/>
      <c r="S1561" s="632"/>
      <c r="T1561" s="632"/>
      <c r="U1561" s="632"/>
      <c r="V1561" s="632"/>
      <c r="W1561" s="632"/>
    </row>
    <row r="1562" spans="2:23" ht="50.25" hidden="1" customHeight="1" x14ac:dyDescent="0.25">
      <c r="B1562" s="602">
        <v>1262</v>
      </c>
      <c r="C1562" s="721" t="s">
        <v>2809</v>
      </c>
      <c r="D1562" s="738" t="s">
        <v>8596</v>
      </c>
      <c r="E1562" s="746" t="s">
        <v>7325</v>
      </c>
      <c r="F1562" s="601" t="s">
        <v>2805</v>
      </c>
      <c r="G1562" s="641" t="s">
        <v>7644</v>
      </c>
      <c r="H1562" s="633"/>
      <c r="I1562" s="618"/>
      <c r="J1562" s="632"/>
      <c r="K1562" s="736" t="s">
        <v>8952</v>
      </c>
      <c r="L1562" s="602"/>
      <c r="M1562" s="616"/>
      <c r="N1562" s="632"/>
      <c r="O1562" s="632"/>
      <c r="P1562" s="632"/>
      <c r="Q1562" s="632"/>
      <c r="R1562" s="632"/>
      <c r="S1562" s="632"/>
      <c r="T1562" s="632"/>
      <c r="U1562" s="632"/>
      <c r="V1562" s="632"/>
      <c r="W1562" s="632"/>
    </row>
    <row r="1563" spans="2:23" ht="50.25" hidden="1" customHeight="1" x14ac:dyDescent="0.25">
      <c r="B1563" s="602">
        <v>1263</v>
      </c>
      <c r="C1563" s="738" t="s">
        <v>8305</v>
      </c>
      <c r="D1563" s="738" t="s">
        <v>8346</v>
      </c>
      <c r="E1563" s="746" t="s">
        <v>7326</v>
      </c>
      <c r="F1563" s="601" t="s">
        <v>7290</v>
      </c>
      <c r="G1563" s="641" t="s">
        <v>7644</v>
      </c>
      <c r="H1563" s="633"/>
      <c r="I1563" s="618"/>
      <c r="J1563" s="632"/>
      <c r="K1563" s="736" t="s">
        <v>8952</v>
      </c>
      <c r="L1563" s="602"/>
      <c r="M1563" s="616"/>
      <c r="N1563" s="632"/>
      <c r="O1563" s="632"/>
      <c r="P1563" s="632"/>
      <c r="Q1563" s="632"/>
      <c r="R1563" s="632"/>
      <c r="S1563" s="632"/>
      <c r="T1563" s="632"/>
      <c r="U1563" s="632"/>
      <c r="V1563" s="632"/>
      <c r="W1563" s="632"/>
    </row>
    <row r="1564" spans="2:23" ht="50.25" hidden="1" customHeight="1" x14ac:dyDescent="0.25">
      <c r="B1564" s="602">
        <v>1264</v>
      </c>
      <c r="C1564" s="716" t="s">
        <v>2759</v>
      </c>
      <c r="D1564" s="738" t="s">
        <v>7393</v>
      </c>
      <c r="E1564" s="746" t="s">
        <v>7649</v>
      </c>
      <c r="F1564" s="639" t="s">
        <v>7384</v>
      </c>
      <c r="G1564" s="641" t="s">
        <v>7644</v>
      </c>
      <c r="H1564" s="633"/>
      <c r="I1564" s="618"/>
      <c r="J1564" s="632"/>
      <c r="K1564" s="736" t="s">
        <v>8952</v>
      </c>
      <c r="L1564" s="602"/>
      <c r="M1564" s="616"/>
      <c r="N1564" s="632"/>
      <c r="O1564" s="632"/>
      <c r="P1564" s="632"/>
      <c r="Q1564" s="632"/>
      <c r="R1564" s="632"/>
      <c r="S1564" s="632"/>
      <c r="T1564" s="632"/>
      <c r="U1564" s="632"/>
      <c r="V1564" s="632"/>
      <c r="W1564" s="632"/>
    </row>
    <row r="1565" spans="2:23" ht="50.25" hidden="1" customHeight="1" x14ac:dyDescent="0.25">
      <c r="B1565" s="602">
        <v>1265</v>
      </c>
      <c r="C1565" s="716" t="s">
        <v>2759</v>
      </c>
      <c r="D1565" s="738" t="s">
        <v>7394</v>
      </c>
      <c r="E1565" s="746" t="s">
        <v>7648</v>
      </c>
      <c r="F1565" s="639" t="s">
        <v>7384</v>
      </c>
      <c r="G1565" s="641" t="s">
        <v>7644</v>
      </c>
      <c r="H1565" s="633"/>
      <c r="I1565" s="618"/>
      <c r="J1565" s="632"/>
      <c r="K1565" s="736" t="s">
        <v>8952</v>
      </c>
      <c r="L1565" s="602"/>
      <c r="M1565" s="616"/>
      <c r="N1565" s="632"/>
      <c r="O1565" s="632"/>
      <c r="P1565" s="632"/>
      <c r="Q1565" s="632"/>
      <c r="R1565" s="632"/>
      <c r="S1565" s="632"/>
      <c r="T1565" s="632"/>
      <c r="U1565" s="632"/>
      <c r="V1565" s="632"/>
      <c r="W1565" s="632"/>
    </row>
    <row r="1566" spans="2:23" ht="50.25" hidden="1" customHeight="1" x14ac:dyDescent="0.25">
      <c r="B1566" s="602">
        <v>1266</v>
      </c>
      <c r="C1566" s="716" t="s">
        <v>2759</v>
      </c>
      <c r="D1566" s="738" t="s">
        <v>7395</v>
      </c>
      <c r="E1566" s="746" t="s">
        <v>7647</v>
      </c>
      <c r="F1566" s="639" t="s">
        <v>7384</v>
      </c>
      <c r="G1566" s="641" t="s">
        <v>7644</v>
      </c>
      <c r="H1566" s="633"/>
      <c r="I1566" s="618"/>
      <c r="J1566" s="632"/>
      <c r="K1566" s="736" t="s">
        <v>8952</v>
      </c>
      <c r="L1566" s="602"/>
      <c r="M1566" s="616"/>
      <c r="N1566" s="632"/>
      <c r="O1566" s="632"/>
      <c r="P1566" s="632"/>
      <c r="Q1566" s="632"/>
      <c r="R1566" s="632"/>
      <c r="S1566" s="632"/>
      <c r="T1566" s="632"/>
      <c r="U1566" s="632"/>
      <c r="V1566" s="632"/>
      <c r="W1566" s="632"/>
    </row>
    <row r="1567" spans="2:23" ht="50.25" hidden="1" customHeight="1" x14ac:dyDescent="0.25">
      <c r="B1567" s="602">
        <v>1267</v>
      </c>
      <c r="C1567" s="716" t="s">
        <v>2759</v>
      </c>
      <c r="D1567" s="738" t="s">
        <v>7396</v>
      </c>
      <c r="E1567" s="746" t="s">
        <v>7407</v>
      </c>
      <c r="F1567" s="639" t="s">
        <v>7385</v>
      </c>
      <c r="G1567" s="641" t="s">
        <v>7644</v>
      </c>
      <c r="H1567" s="633"/>
      <c r="I1567" s="618"/>
      <c r="J1567" s="632"/>
      <c r="K1567" s="736" t="s">
        <v>8952</v>
      </c>
      <c r="L1567" s="602"/>
      <c r="M1567" s="616"/>
      <c r="N1567" s="632"/>
      <c r="O1567" s="632"/>
      <c r="P1567" s="632"/>
      <c r="Q1567" s="632"/>
      <c r="R1567" s="632"/>
      <c r="S1567" s="632"/>
      <c r="T1567" s="632"/>
      <c r="U1567" s="632"/>
      <c r="V1567" s="632"/>
      <c r="W1567" s="632"/>
    </row>
    <row r="1568" spans="2:23" ht="50.25" hidden="1" customHeight="1" x14ac:dyDescent="0.25">
      <c r="B1568" s="602">
        <v>1268</v>
      </c>
      <c r="C1568" s="716" t="s">
        <v>2759</v>
      </c>
      <c r="D1568" s="738" t="s">
        <v>7397</v>
      </c>
      <c r="E1568" s="746" t="s">
        <v>7408</v>
      </c>
      <c r="F1568" s="639" t="s">
        <v>7385</v>
      </c>
      <c r="G1568" s="641" t="s">
        <v>7644</v>
      </c>
      <c r="H1568" s="633"/>
      <c r="I1568" s="618"/>
      <c r="J1568" s="632"/>
      <c r="K1568" s="736" t="s">
        <v>8952</v>
      </c>
      <c r="L1568" s="602"/>
      <c r="M1568" s="616"/>
      <c r="N1568" s="632"/>
      <c r="O1568" s="632"/>
      <c r="P1568" s="632"/>
      <c r="Q1568" s="632"/>
      <c r="R1568" s="632"/>
      <c r="S1568" s="632"/>
      <c r="T1568" s="632"/>
      <c r="U1568" s="632"/>
      <c r="V1568" s="632"/>
      <c r="W1568" s="632"/>
    </row>
    <row r="1569" spans="2:23" ht="50.25" hidden="1" customHeight="1" x14ac:dyDescent="0.25">
      <c r="B1569" s="602">
        <v>1269</v>
      </c>
      <c r="C1569" s="716" t="s">
        <v>2759</v>
      </c>
      <c r="D1569" s="738" t="s">
        <v>7399</v>
      </c>
      <c r="E1569" s="746" t="s">
        <v>7410</v>
      </c>
      <c r="F1569" s="639" t="s">
        <v>7385</v>
      </c>
      <c r="G1569" s="641" t="s">
        <v>7644</v>
      </c>
      <c r="H1569" s="633"/>
      <c r="I1569" s="618"/>
      <c r="J1569" s="632"/>
      <c r="K1569" s="736" t="s">
        <v>8952</v>
      </c>
      <c r="L1569" s="602"/>
      <c r="M1569" s="616"/>
      <c r="N1569" s="632"/>
      <c r="O1569" s="632"/>
      <c r="P1569" s="632"/>
      <c r="Q1569" s="632"/>
      <c r="R1569" s="632"/>
      <c r="S1569" s="632"/>
      <c r="T1569" s="632"/>
      <c r="U1569" s="632"/>
      <c r="V1569" s="632"/>
      <c r="W1569" s="632"/>
    </row>
    <row r="1570" spans="2:23" ht="50.25" hidden="1" customHeight="1" x14ac:dyDescent="0.25">
      <c r="B1570" s="602">
        <v>1270</v>
      </c>
      <c r="C1570" s="716" t="s">
        <v>2759</v>
      </c>
      <c r="D1570" s="738" t="s">
        <v>7400</v>
      </c>
      <c r="E1570" s="746" t="s">
        <v>7411</v>
      </c>
      <c r="F1570" s="639" t="s">
        <v>7386</v>
      </c>
      <c r="G1570" s="641" t="s">
        <v>7644</v>
      </c>
      <c r="H1570" s="633"/>
      <c r="I1570" s="618"/>
      <c r="J1570" s="632"/>
      <c r="K1570" s="736" t="s">
        <v>8952</v>
      </c>
      <c r="L1570" s="602"/>
      <c r="M1570" s="616"/>
      <c r="N1570" s="632"/>
      <c r="O1570" s="632"/>
      <c r="P1570" s="632"/>
      <c r="Q1570" s="632"/>
      <c r="R1570" s="632"/>
      <c r="S1570" s="632"/>
      <c r="T1570" s="632"/>
      <c r="U1570" s="632"/>
      <c r="V1570" s="632"/>
      <c r="W1570" s="632"/>
    </row>
    <row r="1571" spans="2:23" ht="50.25" hidden="1" customHeight="1" x14ac:dyDescent="0.25">
      <c r="B1571" s="602">
        <v>1271</v>
      </c>
      <c r="C1571" s="738" t="s">
        <v>8433</v>
      </c>
      <c r="D1571" s="639" t="s">
        <v>8464</v>
      </c>
      <c r="E1571" s="746" t="s">
        <v>7412</v>
      </c>
      <c r="F1571" s="639" t="s">
        <v>7387</v>
      </c>
      <c r="G1571" s="641" t="s">
        <v>7644</v>
      </c>
      <c r="H1571" s="633"/>
      <c r="I1571" s="618"/>
      <c r="J1571" s="632"/>
      <c r="K1571" s="736" t="s">
        <v>8952</v>
      </c>
      <c r="L1571" s="602"/>
      <c r="M1571" s="616"/>
      <c r="N1571" s="632"/>
      <c r="O1571" s="632"/>
      <c r="P1571" s="632"/>
      <c r="Q1571" s="632"/>
      <c r="R1571" s="632"/>
      <c r="S1571" s="632"/>
      <c r="T1571" s="632"/>
      <c r="U1571" s="632"/>
      <c r="V1571" s="632"/>
      <c r="W1571" s="632"/>
    </row>
    <row r="1572" spans="2:23" ht="50.25" hidden="1" customHeight="1" x14ac:dyDescent="0.25">
      <c r="B1572" s="602">
        <v>1272</v>
      </c>
      <c r="C1572" s="716" t="s">
        <v>2759</v>
      </c>
      <c r="D1572" s="738" t="s">
        <v>7402</v>
      </c>
      <c r="E1572" s="746" t="s">
        <v>7413</v>
      </c>
      <c r="F1572" s="601" t="s">
        <v>7388</v>
      </c>
      <c r="G1572" s="641" t="s">
        <v>7644</v>
      </c>
      <c r="H1572" s="633"/>
      <c r="I1572" s="618"/>
      <c r="J1572" s="632"/>
      <c r="K1572" s="736" t="s">
        <v>8952</v>
      </c>
      <c r="L1572" s="602"/>
      <c r="M1572" s="616"/>
      <c r="N1572" s="632"/>
      <c r="O1572" s="632"/>
      <c r="P1572" s="632"/>
      <c r="Q1572" s="632"/>
      <c r="R1572" s="632"/>
      <c r="S1572" s="632"/>
      <c r="T1572" s="632"/>
      <c r="U1572" s="632"/>
      <c r="V1572" s="632"/>
      <c r="W1572" s="632"/>
    </row>
    <row r="1573" spans="2:23" ht="50.25" hidden="1" customHeight="1" x14ac:dyDescent="0.25">
      <c r="B1573" s="602">
        <v>1273</v>
      </c>
      <c r="C1573" s="716" t="s">
        <v>2759</v>
      </c>
      <c r="D1573" s="738" t="s">
        <v>7403</v>
      </c>
      <c r="E1573" s="746" t="s">
        <v>7414</v>
      </c>
      <c r="F1573" s="639" t="s">
        <v>7389</v>
      </c>
      <c r="G1573" s="641" t="s">
        <v>7644</v>
      </c>
      <c r="H1573" s="633"/>
      <c r="I1573" s="618"/>
      <c r="J1573" s="632"/>
      <c r="K1573" s="736" t="s">
        <v>8952</v>
      </c>
      <c r="L1573" s="602"/>
      <c r="M1573" s="616"/>
      <c r="N1573" s="632"/>
      <c r="O1573" s="632"/>
      <c r="P1573" s="632"/>
      <c r="Q1573" s="632"/>
      <c r="R1573" s="632"/>
      <c r="S1573" s="632"/>
      <c r="T1573" s="632"/>
      <c r="U1573" s="632"/>
      <c r="V1573" s="632"/>
      <c r="W1573" s="632"/>
    </row>
    <row r="1574" spans="2:23" ht="50.25" hidden="1" customHeight="1" x14ac:dyDescent="0.25">
      <c r="B1574" s="602">
        <v>1274</v>
      </c>
      <c r="C1574" s="738" t="s">
        <v>8472</v>
      </c>
      <c r="D1574" s="639" t="s">
        <v>8513</v>
      </c>
      <c r="E1574" s="746" t="s">
        <v>7415</v>
      </c>
      <c r="F1574" s="639" t="s">
        <v>7390</v>
      </c>
      <c r="G1574" s="641" t="s">
        <v>7644</v>
      </c>
      <c r="H1574" s="633"/>
      <c r="I1574" s="618"/>
      <c r="J1574" s="632"/>
      <c r="K1574" s="736" t="s">
        <v>8952</v>
      </c>
      <c r="L1574" s="602"/>
      <c r="M1574" s="616"/>
      <c r="N1574" s="632"/>
      <c r="O1574" s="632"/>
      <c r="P1574" s="632"/>
      <c r="Q1574" s="632"/>
      <c r="R1574" s="632"/>
      <c r="S1574" s="632"/>
      <c r="T1574" s="632"/>
      <c r="U1574" s="632"/>
      <c r="V1574" s="632"/>
      <c r="W1574" s="632"/>
    </row>
    <row r="1575" spans="2:23" ht="50.25" hidden="1" customHeight="1" x14ac:dyDescent="0.25">
      <c r="B1575" s="602">
        <v>1275</v>
      </c>
      <c r="C1575" s="738" t="s">
        <v>2809</v>
      </c>
      <c r="D1575" s="738" t="s">
        <v>8597</v>
      </c>
      <c r="E1575" s="746" t="s">
        <v>7416</v>
      </c>
      <c r="F1575" s="639" t="s">
        <v>7391</v>
      </c>
      <c r="G1575" s="641" t="s">
        <v>7644</v>
      </c>
      <c r="H1575" s="633"/>
      <c r="I1575" s="618"/>
      <c r="J1575" s="632"/>
      <c r="K1575" s="736" t="s">
        <v>8952</v>
      </c>
      <c r="L1575" s="602"/>
      <c r="M1575" s="616"/>
      <c r="N1575" s="632"/>
      <c r="O1575" s="632"/>
      <c r="P1575" s="632"/>
      <c r="Q1575" s="632"/>
      <c r="R1575" s="632"/>
      <c r="S1575" s="632"/>
      <c r="T1575" s="632"/>
      <c r="U1575" s="632"/>
      <c r="V1575" s="632"/>
      <c r="W1575" s="632"/>
    </row>
    <row r="1576" spans="2:23" ht="50.25" hidden="1" customHeight="1" x14ac:dyDescent="0.25">
      <c r="B1576" s="602">
        <v>1276</v>
      </c>
      <c r="C1576" s="716" t="s">
        <v>2759</v>
      </c>
      <c r="D1576" s="738" t="s">
        <v>7406</v>
      </c>
      <c r="E1576" s="746" t="s">
        <v>7417</v>
      </c>
      <c r="F1576" s="601" t="s">
        <v>7392</v>
      </c>
      <c r="G1576" s="641" t="s">
        <v>7644</v>
      </c>
      <c r="H1576" s="633"/>
      <c r="I1576" s="618"/>
      <c r="J1576" s="632"/>
      <c r="K1576" s="736" t="s">
        <v>8952</v>
      </c>
      <c r="L1576" s="602"/>
      <c r="M1576" s="616"/>
      <c r="N1576" s="632"/>
      <c r="O1576" s="632"/>
      <c r="P1576" s="632"/>
      <c r="Q1576" s="632"/>
      <c r="R1576" s="632"/>
      <c r="S1576" s="632"/>
      <c r="T1576" s="632"/>
      <c r="U1576" s="632"/>
      <c r="V1576" s="632"/>
      <c r="W1576" s="632"/>
    </row>
    <row r="1577" spans="2:23" ht="50.25" hidden="1" customHeight="1" x14ac:dyDescent="0.25">
      <c r="B1577" s="602">
        <v>1277</v>
      </c>
      <c r="C1577" s="738" t="s">
        <v>8514</v>
      </c>
      <c r="D1577" s="738" t="s">
        <v>8527</v>
      </c>
      <c r="E1577" s="746" t="s">
        <v>7383</v>
      </c>
      <c r="F1577" s="601" t="s">
        <v>7418</v>
      </c>
      <c r="G1577" s="641" t="s">
        <v>7644</v>
      </c>
      <c r="H1577" s="633"/>
      <c r="I1577" s="618"/>
      <c r="J1577" s="632"/>
      <c r="K1577" s="736" t="s">
        <v>8952</v>
      </c>
      <c r="L1577" s="602"/>
      <c r="M1577" s="616"/>
      <c r="N1577" s="632"/>
      <c r="O1577" s="632"/>
      <c r="P1577" s="632"/>
      <c r="Q1577" s="632"/>
      <c r="R1577" s="632"/>
      <c r="S1577" s="632"/>
      <c r="T1577" s="632"/>
      <c r="U1577" s="632"/>
      <c r="V1577" s="632"/>
      <c r="W1577" s="632"/>
    </row>
    <row r="1578" spans="2:23" ht="50.25" hidden="1" customHeight="1" x14ac:dyDescent="0.25">
      <c r="B1578" s="602">
        <v>1278</v>
      </c>
      <c r="C1578" s="716" t="s">
        <v>2759</v>
      </c>
      <c r="D1578" s="738" t="s">
        <v>7421</v>
      </c>
      <c r="E1578" s="602"/>
      <c r="F1578" s="601" t="s">
        <v>7420</v>
      </c>
      <c r="G1578" s="641" t="s">
        <v>7644</v>
      </c>
      <c r="H1578" s="633"/>
      <c r="I1578" s="618"/>
      <c r="J1578" s="632"/>
      <c r="K1578" s="736" t="s">
        <v>8952</v>
      </c>
      <c r="L1578" s="602"/>
      <c r="M1578" s="616"/>
      <c r="N1578" s="632"/>
      <c r="O1578" s="632"/>
      <c r="P1578" s="632"/>
      <c r="Q1578" s="632"/>
      <c r="R1578" s="632"/>
      <c r="S1578" s="632"/>
      <c r="T1578" s="632"/>
      <c r="U1578" s="632"/>
      <c r="V1578" s="632"/>
      <c r="W1578" s="632"/>
    </row>
    <row r="1579" spans="2:23" ht="50.25" hidden="1" customHeight="1" x14ac:dyDescent="0.25">
      <c r="B1579" s="602">
        <v>1279</v>
      </c>
      <c r="C1579" s="716" t="s">
        <v>2759</v>
      </c>
      <c r="D1579" s="738" t="s">
        <v>7423</v>
      </c>
      <c r="E1579" s="746" t="s">
        <v>7424</v>
      </c>
      <c r="F1579" s="601" t="s">
        <v>7422</v>
      </c>
      <c r="G1579" s="641" t="s">
        <v>7644</v>
      </c>
      <c r="H1579" s="633"/>
      <c r="I1579" s="618"/>
      <c r="J1579" s="632"/>
      <c r="K1579" s="736" t="s">
        <v>8952</v>
      </c>
      <c r="L1579" s="602"/>
      <c r="M1579" s="616"/>
      <c r="N1579" s="632"/>
      <c r="O1579" s="632"/>
      <c r="P1579" s="632"/>
      <c r="Q1579" s="632"/>
      <c r="R1579" s="632"/>
      <c r="S1579" s="632"/>
      <c r="T1579" s="632"/>
      <c r="U1579" s="632"/>
      <c r="V1579" s="632"/>
      <c r="W1579" s="632"/>
    </row>
    <row r="1580" spans="2:23" ht="50.25" hidden="1" customHeight="1" x14ac:dyDescent="0.25">
      <c r="B1580" s="602">
        <v>1280</v>
      </c>
      <c r="C1580" s="716" t="s">
        <v>2759</v>
      </c>
      <c r="D1580" s="738" t="s">
        <v>7433</v>
      </c>
      <c r="E1580" s="746" t="s">
        <v>7434</v>
      </c>
      <c r="F1580" s="601" t="s">
        <v>7425</v>
      </c>
      <c r="G1580" s="641" t="s">
        <v>7644</v>
      </c>
      <c r="H1580" s="633"/>
      <c r="I1580" s="618"/>
      <c r="J1580" s="632"/>
      <c r="K1580" s="736" t="s">
        <v>8952</v>
      </c>
      <c r="L1580" s="602"/>
      <c r="M1580" s="616"/>
      <c r="N1580" s="632"/>
      <c r="O1580" s="632"/>
      <c r="P1580" s="632"/>
      <c r="Q1580" s="632"/>
      <c r="R1580" s="632"/>
      <c r="S1580" s="632"/>
      <c r="T1580" s="632"/>
      <c r="U1580" s="632"/>
      <c r="V1580" s="632"/>
      <c r="W1580" s="632"/>
    </row>
    <row r="1581" spans="2:23" ht="50.25" hidden="1" customHeight="1" x14ac:dyDescent="0.25">
      <c r="B1581" s="602">
        <v>1281</v>
      </c>
      <c r="C1581" s="738" t="s">
        <v>2809</v>
      </c>
      <c r="D1581" s="640" t="s">
        <v>8598</v>
      </c>
      <c r="E1581" s="746" t="s">
        <v>7429</v>
      </c>
      <c r="F1581" s="601" t="s">
        <v>7426</v>
      </c>
      <c r="G1581" s="641" t="s">
        <v>7644</v>
      </c>
      <c r="H1581" s="633"/>
      <c r="I1581" s="618"/>
      <c r="J1581" s="632"/>
      <c r="K1581" s="736" t="s">
        <v>8952</v>
      </c>
      <c r="L1581" s="602"/>
      <c r="M1581" s="616"/>
      <c r="N1581" s="632"/>
      <c r="O1581" s="632"/>
      <c r="P1581" s="632"/>
      <c r="Q1581" s="632"/>
      <c r="R1581" s="632"/>
      <c r="S1581" s="632"/>
      <c r="T1581" s="632"/>
      <c r="U1581" s="632"/>
      <c r="V1581" s="632"/>
      <c r="W1581" s="632"/>
    </row>
    <row r="1582" spans="2:23" ht="50.25" hidden="1" customHeight="1" x14ac:dyDescent="0.25">
      <c r="B1582" s="602">
        <v>1282</v>
      </c>
      <c r="C1582" s="738" t="s">
        <v>2809</v>
      </c>
      <c r="D1582" s="738" t="s">
        <v>8896</v>
      </c>
      <c r="E1582" s="746" t="s">
        <v>7430</v>
      </c>
      <c r="F1582" s="601" t="s">
        <v>3037</v>
      </c>
      <c r="G1582" s="641" t="s">
        <v>7644</v>
      </c>
      <c r="H1582" s="633"/>
      <c r="I1582" s="618"/>
      <c r="J1582" s="632"/>
      <c r="K1582" s="736" t="s">
        <v>8952</v>
      </c>
      <c r="L1582" s="602"/>
      <c r="M1582" s="616"/>
      <c r="N1582" s="632"/>
      <c r="O1582" s="632"/>
      <c r="P1582" s="632"/>
      <c r="Q1582" s="632"/>
      <c r="R1582" s="632"/>
      <c r="S1582" s="632"/>
      <c r="T1582" s="632"/>
      <c r="U1582" s="632"/>
      <c r="V1582" s="632"/>
      <c r="W1582" s="632"/>
    </row>
    <row r="1583" spans="2:23" ht="50.25" hidden="1" customHeight="1" x14ac:dyDescent="0.25">
      <c r="B1583" s="602">
        <v>1283</v>
      </c>
      <c r="C1583" s="738" t="s">
        <v>8433</v>
      </c>
      <c r="D1583" s="738" t="s">
        <v>8465</v>
      </c>
      <c r="E1583" s="746" t="s">
        <v>7431</v>
      </c>
      <c r="F1583" s="601" t="s">
        <v>7427</v>
      </c>
      <c r="G1583" s="641" t="s">
        <v>7644</v>
      </c>
      <c r="H1583" s="633"/>
      <c r="I1583" s="618"/>
      <c r="J1583" s="632"/>
      <c r="K1583" s="736" t="s">
        <v>8952</v>
      </c>
      <c r="L1583" s="602"/>
      <c r="M1583" s="616"/>
      <c r="N1583" s="632"/>
      <c r="O1583" s="632"/>
      <c r="P1583" s="632"/>
      <c r="Q1583" s="632"/>
      <c r="R1583" s="632"/>
      <c r="S1583" s="632"/>
      <c r="T1583" s="632"/>
      <c r="U1583" s="632"/>
      <c r="V1583" s="632"/>
      <c r="W1583" s="632"/>
    </row>
    <row r="1584" spans="2:23" ht="50.25" hidden="1" customHeight="1" x14ac:dyDescent="0.25">
      <c r="B1584" s="602">
        <v>1284</v>
      </c>
      <c r="C1584" s="738" t="s">
        <v>8373</v>
      </c>
      <c r="D1584" s="738" t="s">
        <v>8898</v>
      </c>
      <c r="E1584" s="746" t="s">
        <v>7432</v>
      </c>
      <c r="F1584" s="601" t="s">
        <v>7428</v>
      </c>
      <c r="G1584" s="641" t="s">
        <v>7644</v>
      </c>
      <c r="H1584" s="633"/>
      <c r="I1584" s="618"/>
      <c r="J1584" s="632"/>
      <c r="K1584" s="736" t="s">
        <v>8952</v>
      </c>
      <c r="L1584" s="602"/>
      <c r="M1584" s="616"/>
      <c r="N1584" s="632"/>
      <c r="O1584" s="632"/>
      <c r="P1584" s="632"/>
      <c r="Q1584" s="632"/>
      <c r="R1584" s="632"/>
      <c r="S1584" s="632"/>
      <c r="T1584" s="632"/>
      <c r="U1584" s="632"/>
      <c r="V1584" s="632"/>
      <c r="W1584" s="632"/>
    </row>
    <row r="1585" spans="2:23" ht="50.25" hidden="1" customHeight="1" x14ac:dyDescent="0.25">
      <c r="B1585" s="602">
        <v>1285</v>
      </c>
      <c r="C1585" s="716" t="s">
        <v>2759</v>
      </c>
      <c r="D1585" s="738" t="s">
        <v>7601</v>
      </c>
      <c r="E1585" s="746" t="s">
        <v>7460</v>
      </c>
      <c r="F1585" s="601" t="s">
        <v>7435</v>
      </c>
      <c r="G1585" s="641" t="s">
        <v>7644</v>
      </c>
      <c r="H1585" s="633"/>
      <c r="I1585" s="618"/>
      <c r="J1585" s="632"/>
      <c r="K1585" s="736" t="s">
        <v>8952</v>
      </c>
      <c r="L1585" s="602"/>
      <c r="M1585" s="616"/>
      <c r="N1585" s="632"/>
      <c r="O1585" s="632"/>
      <c r="P1585" s="632"/>
      <c r="Q1585" s="632"/>
      <c r="R1585" s="632"/>
      <c r="S1585" s="632"/>
      <c r="T1585" s="632"/>
      <c r="U1585" s="632"/>
      <c r="V1585" s="632"/>
      <c r="W1585" s="632"/>
    </row>
    <row r="1586" spans="2:23" ht="50.25" hidden="1" customHeight="1" x14ac:dyDescent="0.25">
      <c r="B1586" s="602">
        <v>1286</v>
      </c>
      <c r="C1586" s="738" t="s">
        <v>2809</v>
      </c>
      <c r="D1586" s="738" t="s">
        <v>8599</v>
      </c>
      <c r="E1586" s="746" t="s">
        <v>7461</v>
      </c>
      <c r="F1586" s="601" t="s">
        <v>7436</v>
      </c>
      <c r="G1586" s="641" t="s">
        <v>7644</v>
      </c>
      <c r="H1586" s="633"/>
      <c r="I1586" s="618"/>
      <c r="J1586" s="632"/>
      <c r="K1586" s="736" t="s">
        <v>8952</v>
      </c>
      <c r="L1586" s="602"/>
      <c r="M1586" s="616"/>
      <c r="N1586" s="632"/>
      <c r="O1586" s="632"/>
      <c r="P1586" s="632"/>
      <c r="Q1586" s="632"/>
      <c r="R1586" s="632"/>
      <c r="S1586" s="632"/>
      <c r="T1586" s="632"/>
      <c r="U1586" s="632"/>
      <c r="V1586" s="632"/>
      <c r="W1586" s="632"/>
    </row>
    <row r="1587" spans="2:23" ht="50.25" hidden="1" customHeight="1" x14ac:dyDescent="0.25">
      <c r="B1587" s="602">
        <v>1287</v>
      </c>
      <c r="C1587" s="738" t="s">
        <v>2809</v>
      </c>
      <c r="D1587" s="738" t="s">
        <v>8600</v>
      </c>
      <c r="E1587" s="746" t="s">
        <v>7462</v>
      </c>
      <c r="F1587" s="601" t="s">
        <v>7437</v>
      </c>
      <c r="G1587" s="641" t="s">
        <v>7644</v>
      </c>
      <c r="H1587" s="633"/>
      <c r="I1587" s="618"/>
      <c r="J1587" s="632"/>
      <c r="K1587" s="736" t="s">
        <v>8952</v>
      </c>
      <c r="L1587" s="602"/>
      <c r="M1587" s="616"/>
      <c r="N1587" s="632"/>
      <c r="O1587" s="632"/>
      <c r="P1587" s="632"/>
      <c r="Q1587" s="632"/>
      <c r="R1587" s="632"/>
      <c r="S1587" s="632"/>
      <c r="T1587" s="632"/>
      <c r="U1587" s="632"/>
      <c r="V1587" s="632"/>
      <c r="W1587" s="632"/>
    </row>
    <row r="1588" spans="2:23" ht="50.25" hidden="1" customHeight="1" x14ac:dyDescent="0.25">
      <c r="B1588" s="602">
        <v>1288</v>
      </c>
      <c r="C1588" s="716" t="s">
        <v>2759</v>
      </c>
      <c r="D1588" s="738" t="s">
        <v>7604</v>
      </c>
      <c r="E1588" s="746" t="s">
        <v>7463</v>
      </c>
      <c r="F1588" s="601" t="s">
        <v>7438</v>
      </c>
      <c r="G1588" s="641" t="s">
        <v>7644</v>
      </c>
      <c r="H1588" s="633"/>
      <c r="I1588" s="618"/>
      <c r="J1588" s="632"/>
      <c r="K1588" s="736" t="s">
        <v>8952</v>
      </c>
      <c r="L1588" s="602"/>
      <c r="M1588" s="616"/>
      <c r="N1588" s="632"/>
      <c r="O1588" s="632"/>
      <c r="P1588" s="632"/>
      <c r="Q1588" s="632"/>
      <c r="R1588" s="632"/>
      <c r="S1588" s="632"/>
      <c r="T1588" s="632"/>
      <c r="U1588" s="632"/>
      <c r="V1588" s="632"/>
      <c r="W1588" s="632"/>
    </row>
    <row r="1589" spans="2:23" ht="50.25" hidden="1" customHeight="1" x14ac:dyDescent="0.25">
      <c r="B1589" s="602">
        <v>1289</v>
      </c>
      <c r="C1589" s="738" t="s">
        <v>8433</v>
      </c>
      <c r="D1589" s="738" t="s">
        <v>8466</v>
      </c>
      <c r="E1589" s="746" t="s">
        <v>7464</v>
      </c>
      <c r="F1589" s="601" t="s">
        <v>7439</v>
      </c>
      <c r="G1589" s="641" t="s">
        <v>7644</v>
      </c>
      <c r="H1589" s="633"/>
      <c r="I1589" s="618"/>
      <c r="J1589" s="632"/>
      <c r="K1589" s="736" t="s">
        <v>8952</v>
      </c>
      <c r="L1589" s="602"/>
      <c r="M1589" s="616"/>
      <c r="N1589" s="632"/>
      <c r="O1589" s="632"/>
      <c r="P1589" s="632"/>
      <c r="Q1589" s="632"/>
      <c r="R1589" s="632"/>
      <c r="S1589" s="632"/>
      <c r="T1589" s="632"/>
      <c r="U1589" s="632"/>
      <c r="V1589" s="632"/>
      <c r="W1589" s="632"/>
    </row>
    <row r="1590" spans="2:23" ht="50.25" hidden="1" customHeight="1" x14ac:dyDescent="0.25">
      <c r="B1590" s="602">
        <v>1290</v>
      </c>
      <c r="C1590" s="738" t="s">
        <v>8433</v>
      </c>
      <c r="D1590" s="738" t="s">
        <v>8467</v>
      </c>
      <c r="E1590" s="746" t="s">
        <v>7465</v>
      </c>
      <c r="F1590" s="601" t="s">
        <v>7440</v>
      </c>
      <c r="G1590" s="641" t="s">
        <v>7644</v>
      </c>
      <c r="H1590" s="633"/>
      <c r="I1590" s="618"/>
      <c r="J1590" s="632"/>
      <c r="K1590" s="736" t="s">
        <v>8952</v>
      </c>
      <c r="L1590" s="602"/>
      <c r="M1590" s="616"/>
      <c r="N1590" s="632"/>
      <c r="O1590" s="632"/>
      <c r="P1590" s="632"/>
      <c r="Q1590" s="632"/>
      <c r="R1590" s="632"/>
      <c r="S1590" s="632"/>
      <c r="T1590" s="632"/>
      <c r="U1590" s="632"/>
      <c r="V1590" s="632"/>
      <c r="W1590" s="632"/>
    </row>
    <row r="1591" spans="2:23" ht="50.25" hidden="1" customHeight="1" x14ac:dyDescent="0.25">
      <c r="B1591" s="602">
        <v>1291</v>
      </c>
      <c r="C1591" s="716" t="s">
        <v>2759</v>
      </c>
      <c r="D1591" s="738" t="s">
        <v>7607</v>
      </c>
      <c r="E1591" s="746"/>
      <c r="F1591" s="601" t="s">
        <v>7441</v>
      </c>
      <c r="G1591" s="641" t="s">
        <v>7644</v>
      </c>
      <c r="H1591" s="633"/>
      <c r="I1591" s="618"/>
      <c r="J1591" s="632"/>
      <c r="K1591" s="736" t="s">
        <v>8952</v>
      </c>
      <c r="L1591" s="602"/>
      <c r="M1591" s="616"/>
      <c r="N1591" s="632"/>
      <c r="O1591" s="632"/>
      <c r="P1591" s="632"/>
      <c r="Q1591" s="632"/>
      <c r="R1591" s="632"/>
      <c r="S1591" s="632"/>
      <c r="T1591" s="632"/>
      <c r="U1591" s="632"/>
      <c r="V1591" s="632"/>
      <c r="W1591" s="632"/>
    </row>
    <row r="1592" spans="2:23" ht="50.25" hidden="1" customHeight="1" x14ac:dyDescent="0.25">
      <c r="B1592" s="602">
        <v>1292</v>
      </c>
      <c r="C1592" s="738" t="s">
        <v>8396</v>
      </c>
      <c r="D1592" s="738" t="s">
        <v>8432</v>
      </c>
      <c r="E1592" s="746" t="s">
        <v>7466</v>
      </c>
      <c r="F1592" s="601" t="s">
        <v>7442</v>
      </c>
      <c r="G1592" s="641" t="s">
        <v>7644</v>
      </c>
      <c r="H1592" s="633"/>
      <c r="I1592" s="618"/>
      <c r="J1592" s="632"/>
      <c r="K1592" s="736" t="s">
        <v>8952</v>
      </c>
      <c r="L1592" s="602"/>
      <c r="M1592" s="616"/>
      <c r="N1592" s="632"/>
      <c r="O1592" s="632"/>
      <c r="P1592" s="632"/>
      <c r="Q1592" s="632"/>
      <c r="R1592" s="632"/>
      <c r="S1592" s="632"/>
      <c r="T1592" s="632"/>
      <c r="U1592" s="632"/>
      <c r="V1592" s="632"/>
      <c r="W1592" s="632"/>
    </row>
    <row r="1593" spans="2:23" ht="50.25" hidden="1" customHeight="1" x14ac:dyDescent="0.25">
      <c r="B1593" s="602">
        <v>1293</v>
      </c>
      <c r="C1593" s="738" t="s">
        <v>2809</v>
      </c>
      <c r="D1593" s="738" t="s">
        <v>8601</v>
      </c>
      <c r="E1593" s="746" t="s">
        <v>7467</v>
      </c>
      <c r="F1593" s="601" t="s">
        <v>7443</v>
      </c>
      <c r="G1593" s="641" t="s">
        <v>7644</v>
      </c>
      <c r="H1593" s="633"/>
      <c r="I1593" s="618"/>
      <c r="J1593" s="632"/>
      <c r="K1593" s="736" t="s">
        <v>8952</v>
      </c>
      <c r="L1593" s="602"/>
      <c r="M1593" s="616"/>
      <c r="N1593" s="632"/>
      <c r="O1593" s="632"/>
      <c r="P1593" s="632"/>
      <c r="Q1593" s="632"/>
      <c r="R1593" s="632"/>
      <c r="S1593" s="632"/>
      <c r="T1593" s="632"/>
      <c r="U1593" s="632"/>
      <c r="V1593" s="632"/>
      <c r="W1593" s="632"/>
    </row>
    <row r="1594" spans="2:23" ht="50.25" hidden="1" customHeight="1" x14ac:dyDescent="0.25">
      <c r="B1594" s="602">
        <v>1294</v>
      </c>
      <c r="C1594" s="716" t="s">
        <v>2759</v>
      </c>
      <c r="D1594" s="640" t="s">
        <v>7610</v>
      </c>
      <c r="E1594" s="737" t="s">
        <v>7468</v>
      </c>
      <c r="F1594" s="601" t="s">
        <v>7444</v>
      </c>
      <c r="G1594" s="641" t="s">
        <v>7644</v>
      </c>
      <c r="H1594" s="633"/>
      <c r="I1594" s="618"/>
      <c r="J1594" s="632"/>
      <c r="K1594" s="736" t="s">
        <v>8952</v>
      </c>
      <c r="L1594" s="602"/>
      <c r="M1594" s="616"/>
      <c r="N1594" s="632"/>
      <c r="O1594" s="632"/>
      <c r="P1594" s="632"/>
      <c r="Q1594" s="632"/>
      <c r="R1594" s="632"/>
      <c r="S1594" s="632"/>
      <c r="T1594" s="632"/>
      <c r="U1594" s="632"/>
      <c r="V1594" s="632"/>
      <c r="W1594" s="632"/>
    </row>
    <row r="1595" spans="2:23" ht="50.25" hidden="1" customHeight="1" x14ac:dyDescent="0.25">
      <c r="B1595" s="602">
        <v>1295</v>
      </c>
      <c r="C1595" s="738" t="s">
        <v>8433</v>
      </c>
      <c r="D1595" s="738" t="s">
        <v>8468</v>
      </c>
      <c r="E1595" s="746" t="s">
        <v>7469</v>
      </c>
      <c r="F1595" s="601" t="s">
        <v>7445</v>
      </c>
      <c r="G1595" s="641" t="s">
        <v>7644</v>
      </c>
      <c r="H1595" s="633"/>
      <c r="I1595" s="618"/>
      <c r="J1595" s="632"/>
      <c r="K1595" s="736" t="s">
        <v>8952</v>
      </c>
      <c r="L1595" s="602"/>
      <c r="M1595" s="616"/>
      <c r="N1595" s="632"/>
      <c r="O1595" s="632"/>
      <c r="P1595" s="632"/>
      <c r="Q1595" s="632"/>
      <c r="R1595" s="632"/>
      <c r="S1595" s="632"/>
      <c r="T1595" s="632"/>
      <c r="U1595" s="632"/>
      <c r="V1595" s="632"/>
      <c r="W1595" s="632"/>
    </row>
    <row r="1596" spans="2:23" ht="50.25" hidden="1" customHeight="1" x14ac:dyDescent="0.25">
      <c r="B1596" s="602">
        <v>1296</v>
      </c>
      <c r="C1596" s="716" t="s">
        <v>2759</v>
      </c>
      <c r="D1596" s="738" t="s">
        <v>7612</v>
      </c>
      <c r="E1596" s="746" t="s">
        <v>7470</v>
      </c>
      <c r="F1596" s="601" t="s">
        <v>7446</v>
      </c>
      <c r="G1596" s="641" t="s">
        <v>7644</v>
      </c>
      <c r="H1596" s="633"/>
      <c r="I1596" s="618"/>
      <c r="J1596" s="632"/>
      <c r="K1596" s="736" t="s">
        <v>8952</v>
      </c>
      <c r="L1596" s="602"/>
      <c r="M1596" s="616"/>
      <c r="N1596" s="632"/>
      <c r="O1596" s="632"/>
      <c r="P1596" s="632"/>
      <c r="Q1596" s="632"/>
      <c r="R1596" s="632"/>
      <c r="S1596" s="632"/>
      <c r="T1596" s="632"/>
      <c r="U1596" s="632"/>
      <c r="V1596" s="632"/>
      <c r="W1596" s="632"/>
    </row>
    <row r="1597" spans="2:23" ht="50.25" hidden="1" customHeight="1" x14ac:dyDescent="0.25">
      <c r="B1597" s="602">
        <v>1297</v>
      </c>
      <c r="C1597" s="738" t="s">
        <v>2809</v>
      </c>
      <c r="D1597" s="738" t="s">
        <v>8602</v>
      </c>
      <c r="E1597" s="746" t="s">
        <v>7471</v>
      </c>
      <c r="F1597" s="601" t="s">
        <v>7447</v>
      </c>
      <c r="G1597" s="641" t="s">
        <v>7644</v>
      </c>
      <c r="H1597" s="633"/>
      <c r="I1597" s="618"/>
      <c r="J1597" s="632"/>
      <c r="K1597" s="736" t="s">
        <v>8952</v>
      </c>
      <c r="L1597" s="602"/>
      <c r="M1597" s="616"/>
      <c r="N1597" s="632"/>
      <c r="O1597" s="632"/>
      <c r="P1597" s="632"/>
      <c r="Q1597" s="632"/>
      <c r="R1597" s="632"/>
      <c r="S1597" s="632"/>
      <c r="T1597" s="632"/>
      <c r="U1597" s="632"/>
      <c r="V1597" s="632"/>
      <c r="W1597" s="632"/>
    </row>
    <row r="1598" spans="2:23" ht="50.25" hidden="1" customHeight="1" x14ac:dyDescent="0.25">
      <c r="B1598" s="602">
        <v>1298</v>
      </c>
      <c r="C1598" s="716" t="s">
        <v>2759</v>
      </c>
      <c r="D1598" s="738" t="s">
        <v>7614</v>
      </c>
      <c r="E1598" s="746" t="s">
        <v>7472</v>
      </c>
      <c r="F1598" s="601" t="s">
        <v>7448</v>
      </c>
      <c r="G1598" s="641" t="s">
        <v>7644</v>
      </c>
      <c r="H1598" s="633"/>
      <c r="I1598" s="618"/>
      <c r="J1598" s="632"/>
      <c r="K1598" s="736" t="s">
        <v>8952</v>
      </c>
      <c r="L1598" s="602"/>
      <c r="M1598" s="616"/>
      <c r="N1598" s="632"/>
      <c r="O1598" s="632"/>
      <c r="P1598" s="632"/>
      <c r="Q1598" s="632"/>
      <c r="R1598" s="632"/>
      <c r="S1598" s="632"/>
      <c r="T1598" s="632"/>
      <c r="U1598" s="632"/>
      <c r="V1598" s="632"/>
      <c r="W1598" s="632"/>
    </row>
    <row r="1599" spans="2:23" ht="50.25" hidden="1" customHeight="1" x14ac:dyDescent="0.25">
      <c r="B1599" s="602">
        <v>1299</v>
      </c>
      <c r="C1599" s="719" t="s">
        <v>8347</v>
      </c>
      <c r="D1599" s="738" t="s">
        <v>8962</v>
      </c>
      <c r="E1599" s="746" t="s">
        <v>7473</v>
      </c>
      <c r="F1599" s="601" t="s">
        <v>7449</v>
      </c>
      <c r="G1599" s="641" t="s">
        <v>7644</v>
      </c>
      <c r="H1599" s="633"/>
      <c r="I1599" s="618"/>
      <c r="J1599" s="632"/>
      <c r="K1599" s="736" t="s">
        <v>8952</v>
      </c>
      <c r="L1599" s="602"/>
      <c r="M1599" s="616"/>
      <c r="N1599" s="632"/>
      <c r="O1599" s="632"/>
      <c r="P1599" s="632"/>
      <c r="Q1599" s="632"/>
      <c r="R1599" s="632"/>
      <c r="S1599" s="632"/>
      <c r="T1599" s="632"/>
      <c r="U1599" s="632"/>
      <c r="V1599" s="632"/>
      <c r="W1599" s="632"/>
    </row>
    <row r="1600" spans="2:23" ht="50.25" hidden="1" customHeight="1" x14ac:dyDescent="0.25">
      <c r="B1600" s="602">
        <v>1300</v>
      </c>
      <c r="C1600" s="715" t="s">
        <v>2809</v>
      </c>
      <c r="D1600" s="738" t="s">
        <v>8970</v>
      </c>
      <c r="E1600" s="746" t="s">
        <v>7474</v>
      </c>
      <c r="F1600" s="601" t="s">
        <v>7450</v>
      </c>
      <c r="G1600" s="641" t="s">
        <v>7644</v>
      </c>
      <c r="H1600" s="633"/>
      <c r="I1600" s="618"/>
      <c r="J1600" s="632"/>
      <c r="K1600" s="736" t="s">
        <v>8952</v>
      </c>
      <c r="L1600" s="602"/>
      <c r="M1600" s="616"/>
      <c r="N1600" s="632"/>
      <c r="O1600" s="632"/>
      <c r="P1600" s="632"/>
      <c r="Q1600" s="632"/>
      <c r="R1600" s="632"/>
      <c r="S1600" s="632"/>
      <c r="T1600" s="632"/>
      <c r="U1600" s="632"/>
      <c r="V1600" s="632"/>
      <c r="W1600" s="632"/>
    </row>
    <row r="1601" spans="2:23" ht="50.25" hidden="1" customHeight="1" x14ac:dyDescent="0.25">
      <c r="B1601" s="602">
        <v>1301</v>
      </c>
      <c r="C1601" s="715" t="s">
        <v>2809</v>
      </c>
      <c r="D1601" s="738" t="s">
        <v>8970</v>
      </c>
      <c r="E1601" s="746" t="s">
        <v>7474</v>
      </c>
      <c r="F1601" s="601" t="s">
        <v>7451</v>
      </c>
      <c r="G1601" s="641" t="s">
        <v>7644</v>
      </c>
      <c r="H1601" s="633"/>
      <c r="I1601" s="618"/>
      <c r="J1601" s="632"/>
      <c r="K1601" s="736" t="s">
        <v>8952</v>
      </c>
      <c r="L1601" s="602"/>
      <c r="M1601" s="616"/>
      <c r="N1601" s="632"/>
      <c r="O1601" s="632"/>
      <c r="P1601" s="632"/>
      <c r="Q1601" s="632"/>
      <c r="R1601" s="632"/>
      <c r="S1601" s="632"/>
      <c r="T1601" s="632"/>
      <c r="U1601" s="632"/>
      <c r="V1601" s="632"/>
      <c r="W1601" s="632"/>
    </row>
    <row r="1602" spans="2:23" ht="50.25" hidden="1" customHeight="1" x14ac:dyDescent="0.25">
      <c r="B1602" s="602">
        <v>1302</v>
      </c>
      <c r="C1602" s="716" t="s">
        <v>2759</v>
      </c>
      <c r="D1602" s="738" t="s">
        <v>9000</v>
      </c>
      <c r="E1602" s="746" t="s">
        <v>7475</v>
      </c>
      <c r="F1602" s="601" t="s">
        <v>7452</v>
      </c>
      <c r="G1602" s="641" t="s">
        <v>7644</v>
      </c>
      <c r="H1602" s="633"/>
      <c r="I1602" s="618"/>
      <c r="J1602" s="632"/>
      <c r="K1602" s="736" t="s">
        <v>8952</v>
      </c>
      <c r="L1602" s="602"/>
      <c r="M1602" s="616"/>
      <c r="N1602" s="632"/>
      <c r="O1602" s="632"/>
      <c r="P1602" s="632"/>
      <c r="Q1602" s="632"/>
      <c r="R1602" s="632"/>
      <c r="S1602" s="632"/>
      <c r="T1602" s="632"/>
      <c r="U1602" s="632"/>
      <c r="V1602" s="632"/>
      <c r="W1602" s="632"/>
    </row>
    <row r="1603" spans="2:23" ht="50.25" hidden="1" customHeight="1" x14ac:dyDescent="0.25">
      <c r="B1603" s="602">
        <v>1303</v>
      </c>
      <c r="C1603" s="738" t="s">
        <v>8433</v>
      </c>
      <c r="D1603" s="639" t="s">
        <v>8469</v>
      </c>
      <c r="E1603" s="746" t="s">
        <v>7476</v>
      </c>
      <c r="F1603" s="601" t="s">
        <v>7453</v>
      </c>
      <c r="G1603" s="641" t="s">
        <v>7644</v>
      </c>
      <c r="H1603" s="633"/>
      <c r="I1603" s="618"/>
      <c r="J1603" s="632"/>
      <c r="K1603" s="736" t="s">
        <v>8952</v>
      </c>
      <c r="L1603" s="602"/>
      <c r="M1603" s="616"/>
      <c r="N1603" s="632"/>
      <c r="O1603" s="632"/>
      <c r="P1603" s="632"/>
      <c r="Q1603" s="632"/>
      <c r="R1603" s="632"/>
      <c r="S1603" s="632"/>
      <c r="T1603" s="632"/>
      <c r="U1603" s="632"/>
      <c r="V1603" s="632"/>
      <c r="W1603" s="632"/>
    </row>
    <row r="1604" spans="2:23" ht="50.25" hidden="1" customHeight="1" x14ac:dyDescent="0.25">
      <c r="B1604" s="602">
        <v>1304</v>
      </c>
      <c r="C1604" s="738" t="s">
        <v>2809</v>
      </c>
      <c r="D1604" s="738" t="s">
        <v>8603</v>
      </c>
      <c r="E1604" s="746" t="s">
        <v>7477</v>
      </c>
      <c r="F1604" s="601" t="s">
        <v>7454</v>
      </c>
      <c r="G1604" s="641" t="s">
        <v>7644</v>
      </c>
      <c r="H1604" s="633"/>
      <c r="I1604" s="618"/>
      <c r="J1604" s="632"/>
      <c r="K1604" s="736" t="s">
        <v>8952</v>
      </c>
      <c r="L1604" s="602"/>
      <c r="M1604" s="616"/>
      <c r="N1604" s="632"/>
      <c r="O1604" s="632"/>
      <c r="P1604" s="632"/>
      <c r="Q1604" s="632"/>
      <c r="R1604" s="632"/>
      <c r="S1604" s="632"/>
      <c r="T1604" s="632"/>
      <c r="U1604" s="632"/>
      <c r="V1604" s="632"/>
      <c r="W1604" s="632"/>
    </row>
    <row r="1605" spans="2:23" ht="50.25" hidden="1" customHeight="1" x14ac:dyDescent="0.25">
      <c r="B1605" s="602">
        <v>1305</v>
      </c>
      <c r="C1605" s="738" t="s">
        <v>8433</v>
      </c>
      <c r="D1605" s="639" t="s">
        <v>8470</v>
      </c>
      <c r="E1605" s="746" t="s">
        <v>7478</v>
      </c>
      <c r="F1605" s="601" t="s">
        <v>7455</v>
      </c>
      <c r="G1605" s="641" t="s">
        <v>7644</v>
      </c>
      <c r="H1605" s="633"/>
      <c r="I1605" s="618"/>
      <c r="J1605" s="632"/>
      <c r="K1605" s="736" t="s">
        <v>8952</v>
      </c>
      <c r="L1605" s="602"/>
      <c r="M1605" s="616"/>
      <c r="N1605" s="632"/>
      <c r="O1605" s="632"/>
      <c r="P1605" s="632"/>
      <c r="Q1605" s="632"/>
      <c r="R1605" s="632"/>
      <c r="S1605" s="632"/>
      <c r="T1605" s="632"/>
      <c r="U1605" s="632"/>
      <c r="V1605" s="632"/>
      <c r="W1605" s="632"/>
    </row>
    <row r="1606" spans="2:23" ht="50.25" hidden="1" customHeight="1" x14ac:dyDescent="0.25">
      <c r="B1606" s="602">
        <v>1306</v>
      </c>
      <c r="C1606" s="716" t="s">
        <v>2759</v>
      </c>
      <c r="D1606" s="738" t="s">
        <v>7620</v>
      </c>
      <c r="E1606" s="746" t="s">
        <v>7479</v>
      </c>
      <c r="F1606" s="601" t="s">
        <v>7456</v>
      </c>
      <c r="G1606" s="641" t="s">
        <v>7644</v>
      </c>
      <c r="H1606" s="633"/>
      <c r="I1606" s="618"/>
      <c r="J1606" s="632"/>
      <c r="K1606" s="736" t="s">
        <v>8952</v>
      </c>
      <c r="L1606" s="602"/>
      <c r="M1606" s="616"/>
      <c r="N1606" s="632"/>
      <c r="O1606" s="632"/>
      <c r="P1606" s="632"/>
      <c r="Q1606" s="632"/>
      <c r="R1606" s="632"/>
      <c r="S1606" s="632"/>
      <c r="T1606" s="632"/>
      <c r="U1606" s="632"/>
      <c r="V1606" s="632"/>
      <c r="W1606" s="632"/>
    </row>
    <row r="1607" spans="2:23" ht="50.25" hidden="1" customHeight="1" x14ac:dyDescent="0.25">
      <c r="B1607" s="602">
        <v>1307</v>
      </c>
      <c r="C1607" s="716" t="s">
        <v>2759</v>
      </c>
      <c r="D1607" s="738" t="s">
        <v>7621</v>
      </c>
      <c r="E1607" s="746" t="s">
        <v>7480</v>
      </c>
      <c r="F1607" s="601" t="s">
        <v>2989</v>
      </c>
      <c r="G1607" s="641" t="s">
        <v>7644</v>
      </c>
      <c r="H1607" s="633"/>
      <c r="I1607" s="618"/>
      <c r="J1607" s="632"/>
      <c r="K1607" s="736" t="s">
        <v>8952</v>
      </c>
      <c r="L1607" s="602"/>
      <c r="M1607" s="616"/>
      <c r="N1607" s="632"/>
      <c r="O1607" s="632"/>
      <c r="P1607" s="632"/>
      <c r="Q1607" s="632"/>
      <c r="R1607" s="632"/>
      <c r="S1607" s="632"/>
      <c r="T1607" s="632"/>
      <c r="U1607" s="632"/>
      <c r="V1607" s="632"/>
      <c r="W1607" s="632"/>
    </row>
    <row r="1608" spans="2:23" ht="50.25" hidden="1" customHeight="1" x14ac:dyDescent="0.25">
      <c r="B1608" s="602">
        <v>1308</v>
      </c>
      <c r="C1608" s="716" t="s">
        <v>2759</v>
      </c>
      <c r="D1608" s="738" t="s">
        <v>7622</v>
      </c>
      <c r="E1608" s="746" t="s">
        <v>7481</v>
      </c>
      <c r="F1608" s="601" t="s">
        <v>7457</v>
      </c>
      <c r="G1608" s="641" t="s">
        <v>7644</v>
      </c>
      <c r="H1608" s="633"/>
      <c r="I1608" s="618"/>
      <c r="J1608" s="632"/>
      <c r="K1608" s="736" t="s">
        <v>8952</v>
      </c>
      <c r="L1608" s="602"/>
      <c r="M1608" s="616"/>
      <c r="N1608" s="632"/>
      <c r="O1608" s="632"/>
      <c r="P1608" s="632"/>
      <c r="Q1608" s="632"/>
      <c r="R1608" s="632"/>
      <c r="S1608" s="632"/>
      <c r="T1608" s="632"/>
      <c r="U1608" s="632"/>
      <c r="V1608" s="632"/>
      <c r="W1608" s="632"/>
    </row>
    <row r="1609" spans="2:23" ht="50.25" hidden="1" customHeight="1" x14ac:dyDescent="0.25">
      <c r="B1609" s="602">
        <v>1309</v>
      </c>
      <c r="C1609" s="716" t="s">
        <v>2759</v>
      </c>
      <c r="D1609" s="738" t="s">
        <v>7623</v>
      </c>
      <c r="E1609" s="746" t="s">
        <v>7482</v>
      </c>
      <c r="F1609" s="601" t="s">
        <v>7458</v>
      </c>
      <c r="G1609" s="641" t="s">
        <v>7644</v>
      </c>
      <c r="H1609" s="633"/>
      <c r="I1609" s="618"/>
      <c r="J1609" s="632"/>
      <c r="K1609" s="736" t="s">
        <v>8952</v>
      </c>
      <c r="L1609" s="602"/>
      <c r="M1609" s="616"/>
      <c r="N1609" s="632"/>
      <c r="O1609" s="632"/>
      <c r="P1609" s="632"/>
      <c r="Q1609" s="632"/>
      <c r="R1609" s="632"/>
      <c r="S1609" s="632"/>
      <c r="T1609" s="632"/>
      <c r="U1609" s="632"/>
      <c r="V1609" s="632"/>
      <c r="W1609" s="632"/>
    </row>
    <row r="1610" spans="2:23" ht="50.25" hidden="1" customHeight="1" x14ac:dyDescent="0.25">
      <c r="B1610" s="602">
        <v>1310</v>
      </c>
      <c r="C1610" s="738" t="s">
        <v>2809</v>
      </c>
      <c r="D1610" s="738" t="s">
        <v>8604</v>
      </c>
      <c r="E1610" s="746" t="s">
        <v>7483</v>
      </c>
      <c r="F1610" s="601" t="s">
        <v>7458</v>
      </c>
      <c r="G1610" s="641" t="s">
        <v>7644</v>
      </c>
      <c r="H1610" s="633"/>
      <c r="I1610" s="618"/>
      <c r="J1610" s="632"/>
      <c r="K1610" s="736" t="s">
        <v>8952</v>
      </c>
      <c r="L1610" s="602"/>
      <c r="M1610" s="616"/>
      <c r="N1610" s="632"/>
      <c r="O1610" s="632"/>
      <c r="P1610" s="632"/>
      <c r="Q1610" s="632"/>
      <c r="R1610" s="632"/>
      <c r="S1610" s="632"/>
      <c r="T1610" s="632"/>
      <c r="U1610" s="632"/>
      <c r="V1610" s="632"/>
      <c r="W1610" s="632"/>
    </row>
    <row r="1611" spans="2:23" ht="50.25" hidden="1" customHeight="1" x14ac:dyDescent="0.25">
      <c r="B1611" s="602">
        <v>1311</v>
      </c>
      <c r="C1611" s="716" t="s">
        <v>2759</v>
      </c>
      <c r="D1611" s="738" t="s">
        <v>7625</v>
      </c>
      <c r="E1611" s="746" t="s">
        <v>7497</v>
      </c>
      <c r="F1611" s="601" t="s">
        <v>7484</v>
      </c>
      <c r="G1611" s="641" t="s">
        <v>7644</v>
      </c>
      <c r="H1611" s="633"/>
      <c r="I1611" s="618"/>
      <c r="J1611" s="632"/>
      <c r="K1611" s="736" t="s">
        <v>8952</v>
      </c>
      <c r="L1611" s="602"/>
      <c r="M1611" s="616"/>
      <c r="N1611" s="632"/>
      <c r="O1611" s="632"/>
      <c r="P1611" s="632"/>
      <c r="Q1611" s="632"/>
      <c r="R1611" s="632"/>
      <c r="S1611" s="632"/>
      <c r="T1611" s="632"/>
      <c r="U1611" s="632"/>
      <c r="V1611" s="632"/>
      <c r="W1611" s="632"/>
    </row>
    <row r="1612" spans="2:23" ht="50.25" hidden="1" customHeight="1" x14ac:dyDescent="0.25">
      <c r="B1612" s="602">
        <v>1312</v>
      </c>
      <c r="C1612" s="716" t="s">
        <v>2759</v>
      </c>
      <c r="D1612" s="738" t="s">
        <v>7625</v>
      </c>
      <c r="E1612" s="746" t="s">
        <v>7497</v>
      </c>
      <c r="F1612" s="601" t="s">
        <v>7485</v>
      </c>
      <c r="G1612" s="641" t="s">
        <v>7644</v>
      </c>
      <c r="H1612" s="633"/>
      <c r="I1612" s="618"/>
      <c r="J1612" s="632"/>
      <c r="K1612" s="736" t="s">
        <v>8952</v>
      </c>
      <c r="L1612" s="602"/>
      <c r="M1612" s="616"/>
      <c r="N1612" s="632"/>
      <c r="O1612" s="632"/>
      <c r="P1612" s="632"/>
      <c r="Q1612" s="632"/>
      <c r="R1612" s="632"/>
      <c r="S1612" s="632"/>
      <c r="T1612" s="632"/>
      <c r="U1612" s="632"/>
      <c r="V1612" s="632"/>
      <c r="W1612" s="632"/>
    </row>
    <row r="1613" spans="2:23" ht="50.25" hidden="1" customHeight="1" x14ac:dyDescent="0.25">
      <c r="B1613" s="602">
        <v>1313</v>
      </c>
      <c r="C1613" s="716" t="s">
        <v>2759</v>
      </c>
      <c r="D1613" s="738" t="s">
        <v>7626</v>
      </c>
      <c r="E1613" s="746" t="s">
        <v>7498</v>
      </c>
      <c r="F1613" s="601" t="s">
        <v>7486</v>
      </c>
      <c r="G1613" s="641" t="s">
        <v>7644</v>
      </c>
      <c r="H1613" s="633"/>
      <c r="I1613" s="618"/>
      <c r="J1613" s="632"/>
      <c r="K1613" s="736" t="s">
        <v>8952</v>
      </c>
      <c r="L1613" s="602"/>
      <c r="M1613" s="616"/>
      <c r="N1613" s="632"/>
      <c r="O1613" s="632"/>
      <c r="P1613" s="632"/>
      <c r="Q1613" s="632"/>
      <c r="R1613" s="632"/>
      <c r="S1613" s="632"/>
      <c r="T1613" s="632"/>
      <c r="U1613" s="632"/>
      <c r="V1613" s="632"/>
      <c r="W1613" s="632"/>
    </row>
    <row r="1614" spans="2:23" ht="50.25" hidden="1" customHeight="1" x14ac:dyDescent="0.25">
      <c r="B1614" s="602">
        <v>1314</v>
      </c>
      <c r="C1614" s="716" t="s">
        <v>2759</v>
      </c>
      <c r="D1614" s="738" t="s">
        <v>7627</v>
      </c>
      <c r="E1614" s="746" t="s">
        <v>7499</v>
      </c>
      <c r="F1614" s="601" t="s">
        <v>7487</v>
      </c>
      <c r="G1614" s="641" t="s">
        <v>7644</v>
      </c>
      <c r="H1614" s="633"/>
      <c r="I1614" s="618"/>
      <c r="J1614" s="632"/>
      <c r="K1614" s="736" t="s">
        <v>8952</v>
      </c>
      <c r="L1614" s="602"/>
      <c r="M1614" s="616"/>
      <c r="N1614" s="632"/>
      <c r="O1614" s="632"/>
      <c r="P1614" s="632"/>
      <c r="Q1614" s="632"/>
      <c r="R1614" s="632"/>
      <c r="S1614" s="632"/>
      <c r="T1614" s="632"/>
      <c r="U1614" s="632"/>
      <c r="V1614" s="632"/>
      <c r="W1614" s="632"/>
    </row>
    <row r="1615" spans="2:23" ht="50.25" hidden="1" customHeight="1" x14ac:dyDescent="0.25">
      <c r="B1615" s="602">
        <v>1315</v>
      </c>
      <c r="C1615" s="716" t="s">
        <v>2759</v>
      </c>
      <c r="D1615" s="738" t="s">
        <v>7628</v>
      </c>
      <c r="E1615" s="746" t="s">
        <v>7499</v>
      </c>
      <c r="F1615" s="601" t="s">
        <v>7488</v>
      </c>
      <c r="G1615" s="641" t="s">
        <v>7644</v>
      </c>
      <c r="H1615" s="633"/>
      <c r="I1615" s="618"/>
      <c r="J1615" s="632"/>
      <c r="K1615" s="736" t="s">
        <v>8952</v>
      </c>
      <c r="L1615" s="602"/>
      <c r="M1615" s="616"/>
      <c r="N1615" s="632"/>
      <c r="O1615" s="632"/>
      <c r="P1615" s="632"/>
      <c r="Q1615" s="632"/>
      <c r="R1615" s="632"/>
      <c r="S1615" s="632"/>
      <c r="T1615" s="632"/>
      <c r="U1615" s="632"/>
      <c r="V1615" s="632"/>
      <c r="W1615" s="632"/>
    </row>
    <row r="1616" spans="2:23" ht="50.25" hidden="1" customHeight="1" x14ac:dyDescent="0.25">
      <c r="B1616" s="602">
        <v>1316</v>
      </c>
      <c r="C1616" s="716" t="s">
        <v>2759</v>
      </c>
      <c r="D1616" s="738" t="s">
        <v>7629</v>
      </c>
      <c r="E1616" s="746" t="s">
        <v>7500</v>
      </c>
      <c r="F1616" s="601" t="s">
        <v>7489</v>
      </c>
      <c r="G1616" s="641" t="s">
        <v>7644</v>
      </c>
      <c r="H1616" s="633"/>
      <c r="I1616" s="618"/>
      <c r="J1616" s="632"/>
      <c r="K1616" s="736" t="s">
        <v>8952</v>
      </c>
      <c r="L1616" s="602"/>
      <c r="M1616" s="616"/>
      <c r="N1616" s="632"/>
      <c r="O1616" s="632"/>
      <c r="P1616" s="632"/>
      <c r="Q1616" s="632"/>
      <c r="R1616" s="632"/>
      <c r="S1616" s="632"/>
      <c r="T1616" s="632"/>
      <c r="U1616" s="632"/>
      <c r="V1616" s="632"/>
      <c r="W1616" s="632"/>
    </row>
    <row r="1617" spans="2:23" ht="50.25" hidden="1" customHeight="1" x14ac:dyDescent="0.25">
      <c r="B1617" s="602">
        <v>1317</v>
      </c>
      <c r="C1617" s="716" t="s">
        <v>2759</v>
      </c>
      <c r="D1617" s="738" t="s">
        <v>7630</v>
      </c>
      <c r="E1617" s="746" t="s">
        <v>7501</v>
      </c>
      <c r="F1617" s="601" t="s">
        <v>7489</v>
      </c>
      <c r="G1617" s="641" t="s">
        <v>7644</v>
      </c>
      <c r="H1617" s="633"/>
      <c r="I1617" s="618"/>
      <c r="J1617" s="632"/>
      <c r="K1617" s="736" t="s">
        <v>8952</v>
      </c>
      <c r="L1617" s="602"/>
      <c r="M1617" s="616"/>
      <c r="N1617" s="632"/>
      <c r="O1617" s="632"/>
      <c r="P1617" s="632"/>
      <c r="Q1617" s="632"/>
      <c r="R1617" s="632"/>
      <c r="S1617" s="632"/>
      <c r="T1617" s="632"/>
      <c r="U1617" s="632"/>
      <c r="V1617" s="632"/>
      <c r="W1617" s="632"/>
    </row>
    <row r="1618" spans="2:23" ht="50.25" hidden="1" customHeight="1" x14ac:dyDescent="0.25">
      <c r="B1618" s="602">
        <v>1318</v>
      </c>
      <c r="C1618" s="716" t="s">
        <v>2759</v>
      </c>
      <c r="D1618" s="738" t="s">
        <v>7631</v>
      </c>
      <c r="E1618" s="746" t="s">
        <v>7502</v>
      </c>
      <c r="F1618" s="601" t="s">
        <v>7490</v>
      </c>
      <c r="G1618" s="641" t="s">
        <v>7644</v>
      </c>
      <c r="H1618" s="633"/>
      <c r="I1618" s="618"/>
      <c r="J1618" s="632"/>
      <c r="K1618" s="736" t="s">
        <v>8952</v>
      </c>
      <c r="L1618" s="602"/>
      <c r="M1618" s="616"/>
      <c r="N1618" s="632"/>
      <c r="O1618" s="632"/>
      <c r="P1618" s="632"/>
      <c r="Q1618" s="632"/>
      <c r="R1618" s="632"/>
      <c r="S1618" s="632"/>
      <c r="T1618" s="632"/>
      <c r="U1618" s="632"/>
      <c r="V1618" s="632"/>
      <c r="W1618" s="632"/>
    </row>
    <row r="1619" spans="2:23" ht="50.25" hidden="1" customHeight="1" x14ac:dyDescent="0.25">
      <c r="B1619" s="602">
        <v>1319</v>
      </c>
      <c r="C1619" s="738" t="s">
        <v>8433</v>
      </c>
      <c r="D1619" s="639" t="s">
        <v>8471</v>
      </c>
      <c r="E1619" s="746" t="s">
        <v>7503</v>
      </c>
      <c r="F1619" s="601" t="s">
        <v>7491</v>
      </c>
      <c r="G1619" s="641" t="s">
        <v>7644</v>
      </c>
      <c r="H1619" s="633"/>
      <c r="I1619" s="618"/>
      <c r="J1619" s="632"/>
      <c r="K1619" s="736" t="s">
        <v>8952</v>
      </c>
      <c r="L1619" s="602"/>
      <c r="M1619" s="616"/>
      <c r="N1619" s="632"/>
      <c r="O1619" s="632"/>
      <c r="P1619" s="632"/>
      <c r="Q1619" s="632"/>
      <c r="R1619" s="632"/>
      <c r="S1619" s="632"/>
      <c r="T1619" s="632"/>
      <c r="U1619" s="632"/>
      <c r="V1619" s="632"/>
      <c r="W1619" s="632"/>
    </row>
    <row r="1620" spans="2:23" ht="50.25" hidden="1" customHeight="1" x14ac:dyDescent="0.25">
      <c r="B1620" s="602">
        <v>1320</v>
      </c>
      <c r="C1620" s="716" t="s">
        <v>2759</v>
      </c>
      <c r="D1620" s="738" t="s">
        <v>7633</v>
      </c>
      <c r="E1620" s="746" t="s">
        <v>7504</v>
      </c>
      <c r="F1620" s="601" t="s">
        <v>7492</v>
      </c>
      <c r="G1620" s="641" t="s">
        <v>7644</v>
      </c>
      <c r="H1620" s="633"/>
      <c r="I1620" s="618"/>
      <c r="J1620" s="632"/>
      <c r="K1620" s="736" t="s">
        <v>8952</v>
      </c>
      <c r="L1620" s="602"/>
      <c r="M1620" s="616"/>
      <c r="N1620" s="632"/>
      <c r="O1620" s="632"/>
      <c r="P1620" s="632"/>
      <c r="Q1620" s="632"/>
      <c r="R1620" s="632"/>
      <c r="S1620" s="632"/>
      <c r="T1620" s="632"/>
      <c r="U1620" s="632"/>
      <c r="V1620" s="632"/>
      <c r="W1620" s="632"/>
    </row>
    <row r="1621" spans="2:23" ht="50.25" hidden="1" customHeight="1" x14ac:dyDescent="0.25">
      <c r="B1621" s="602">
        <v>1321</v>
      </c>
      <c r="C1621" s="716" t="s">
        <v>2759</v>
      </c>
      <c r="D1621" s="738" t="s">
        <v>7634</v>
      </c>
      <c r="E1621" s="746" t="s">
        <v>7505</v>
      </c>
      <c r="F1621" s="601" t="s">
        <v>7493</v>
      </c>
      <c r="G1621" s="641" t="s">
        <v>7644</v>
      </c>
      <c r="H1621" s="633"/>
      <c r="I1621" s="618"/>
      <c r="J1621" s="632"/>
      <c r="K1621" s="736" t="s">
        <v>8952</v>
      </c>
      <c r="L1621" s="602"/>
      <c r="M1621" s="616"/>
      <c r="N1621" s="632"/>
      <c r="O1621" s="632"/>
      <c r="P1621" s="632"/>
      <c r="Q1621" s="632"/>
      <c r="R1621" s="632"/>
      <c r="S1621" s="632"/>
      <c r="T1621" s="632"/>
      <c r="U1621" s="632"/>
      <c r="V1621" s="632"/>
      <c r="W1621" s="632"/>
    </row>
    <row r="1622" spans="2:23" ht="50.25" hidden="1" customHeight="1" x14ac:dyDescent="0.25">
      <c r="B1622" s="602">
        <v>1322</v>
      </c>
      <c r="C1622" s="716" t="s">
        <v>2759</v>
      </c>
      <c r="D1622" s="738" t="s">
        <v>7635</v>
      </c>
      <c r="E1622" s="746" t="s">
        <v>7506</v>
      </c>
      <c r="F1622" s="601" t="s">
        <v>7493</v>
      </c>
      <c r="G1622" s="641" t="s">
        <v>7644</v>
      </c>
      <c r="H1622" s="633"/>
      <c r="I1622" s="618"/>
      <c r="J1622" s="632"/>
      <c r="K1622" s="736" t="s">
        <v>8952</v>
      </c>
      <c r="L1622" s="602"/>
      <c r="M1622" s="616"/>
      <c r="N1622" s="632"/>
      <c r="O1622" s="632"/>
      <c r="P1622" s="632"/>
      <c r="Q1622" s="632"/>
      <c r="R1622" s="632"/>
      <c r="S1622" s="632"/>
      <c r="T1622" s="632"/>
      <c r="U1622" s="632"/>
      <c r="V1622" s="632"/>
      <c r="W1622" s="632"/>
    </row>
    <row r="1623" spans="2:23" ht="50.25" hidden="1" customHeight="1" x14ac:dyDescent="0.25">
      <c r="B1623" s="602">
        <v>1323</v>
      </c>
      <c r="C1623" s="738" t="s">
        <v>2809</v>
      </c>
      <c r="D1623" s="738" t="s">
        <v>8605</v>
      </c>
      <c r="E1623" s="746" t="s">
        <v>7507</v>
      </c>
      <c r="F1623" s="601" t="s">
        <v>7494</v>
      </c>
      <c r="G1623" s="641" t="s">
        <v>7644</v>
      </c>
      <c r="H1623" s="633"/>
      <c r="I1623" s="618"/>
      <c r="J1623" s="632"/>
      <c r="K1623" s="736" t="s">
        <v>8952</v>
      </c>
      <c r="L1623" s="602"/>
      <c r="M1623" s="616"/>
      <c r="N1623" s="632"/>
      <c r="O1623" s="632"/>
      <c r="P1623" s="632"/>
      <c r="Q1623" s="632"/>
      <c r="R1623" s="632"/>
      <c r="S1623" s="632"/>
      <c r="T1623" s="632"/>
      <c r="U1623" s="632"/>
      <c r="V1623" s="632"/>
      <c r="W1623" s="632"/>
    </row>
    <row r="1624" spans="2:23" ht="50.25" hidden="1" customHeight="1" x14ac:dyDescent="0.25">
      <c r="B1624" s="602">
        <v>1324</v>
      </c>
      <c r="C1624" s="738" t="s">
        <v>2809</v>
      </c>
      <c r="D1624" s="603" t="s">
        <v>8606</v>
      </c>
      <c r="E1624" s="747" t="s">
        <v>7508</v>
      </c>
      <c r="F1624" s="601" t="s">
        <v>7495</v>
      </c>
      <c r="G1624" s="641" t="s">
        <v>7644</v>
      </c>
      <c r="H1624" s="633"/>
      <c r="I1624" s="618"/>
      <c r="J1624" s="632"/>
      <c r="K1624" s="736" t="s">
        <v>8952</v>
      </c>
      <c r="L1624" s="602"/>
      <c r="M1624" s="616"/>
      <c r="N1624" s="632"/>
      <c r="O1624" s="632"/>
      <c r="P1624" s="632"/>
      <c r="Q1624" s="632"/>
      <c r="R1624" s="632"/>
      <c r="S1624" s="632"/>
      <c r="T1624" s="632"/>
      <c r="U1624" s="632"/>
      <c r="V1624" s="632"/>
      <c r="W1624" s="632"/>
    </row>
    <row r="1625" spans="2:23" ht="50.25" hidden="1" customHeight="1" x14ac:dyDescent="0.25">
      <c r="B1625" s="602">
        <v>1325</v>
      </c>
      <c r="C1625" s="738" t="s">
        <v>2809</v>
      </c>
      <c r="D1625" s="603" t="s">
        <v>8607</v>
      </c>
      <c r="E1625" s="746" t="s">
        <v>7509</v>
      </c>
      <c r="F1625" s="601" t="s">
        <v>7496</v>
      </c>
      <c r="G1625" s="641" t="s">
        <v>7644</v>
      </c>
      <c r="H1625" s="633"/>
      <c r="I1625" s="618"/>
      <c r="J1625" s="632"/>
      <c r="K1625" s="736" t="s">
        <v>8952</v>
      </c>
      <c r="L1625" s="602"/>
      <c r="M1625" s="616"/>
      <c r="N1625" s="632"/>
      <c r="O1625" s="632"/>
      <c r="P1625" s="632"/>
      <c r="Q1625" s="632"/>
      <c r="R1625" s="632"/>
      <c r="S1625" s="632"/>
      <c r="T1625" s="632"/>
      <c r="U1625" s="632"/>
      <c r="V1625" s="632"/>
      <c r="W1625" s="632"/>
    </row>
    <row r="1626" spans="2:23" ht="50.25" hidden="1" customHeight="1" x14ac:dyDescent="0.25">
      <c r="B1626" s="602">
        <v>1326</v>
      </c>
      <c r="C1626" s="716" t="s">
        <v>2759</v>
      </c>
      <c r="D1626" s="624" t="s">
        <v>7512</v>
      </c>
      <c r="E1626" s="637" t="s">
        <v>7513</v>
      </c>
      <c r="F1626" s="624" t="s">
        <v>7510</v>
      </c>
      <c r="G1626" s="641" t="s">
        <v>7644</v>
      </c>
      <c r="H1626" s="633"/>
      <c r="I1626" s="618"/>
      <c r="J1626" s="632"/>
      <c r="K1626" s="736" t="s">
        <v>8952</v>
      </c>
      <c r="L1626" s="602"/>
      <c r="M1626" s="616"/>
      <c r="N1626" s="632"/>
      <c r="O1626" s="632"/>
      <c r="P1626" s="632"/>
      <c r="Q1626" s="632"/>
      <c r="R1626" s="632"/>
      <c r="S1626" s="632"/>
      <c r="T1626" s="632"/>
      <c r="U1626" s="632"/>
      <c r="V1626" s="632"/>
      <c r="W1626" s="632"/>
    </row>
    <row r="1627" spans="2:23" ht="50.25" hidden="1" customHeight="1" x14ac:dyDescent="0.25">
      <c r="B1627" s="602">
        <v>1327</v>
      </c>
      <c r="C1627" s="738" t="s">
        <v>2809</v>
      </c>
      <c r="D1627" s="603" t="s">
        <v>8607</v>
      </c>
      <c r="E1627" s="737" t="s">
        <v>7514</v>
      </c>
      <c r="F1627" s="601" t="s">
        <v>7511</v>
      </c>
      <c r="G1627" s="641" t="s">
        <v>7644</v>
      </c>
      <c r="H1627" s="633"/>
      <c r="I1627" s="618"/>
      <c r="J1627" s="632"/>
      <c r="K1627" s="736" t="s">
        <v>8952</v>
      </c>
      <c r="L1627" s="602"/>
      <c r="M1627" s="616"/>
      <c r="N1627" s="632"/>
      <c r="O1627" s="632"/>
      <c r="P1627" s="632"/>
      <c r="Q1627" s="632"/>
      <c r="R1627" s="632"/>
      <c r="S1627" s="632"/>
      <c r="T1627" s="632"/>
      <c r="U1627" s="632"/>
      <c r="V1627" s="632"/>
      <c r="W1627" s="632"/>
    </row>
    <row r="1628" spans="2:23" ht="50.25" hidden="1" customHeight="1" x14ac:dyDescent="0.25">
      <c r="B1628" s="602">
        <v>1328</v>
      </c>
      <c r="C1628" s="716" t="s">
        <v>2759</v>
      </c>
      <c r="D1628" s="738" t="s">
        <v>7519</v>
      </c>
      <c r="E1628" s="746" t="s">
        <v>7523</v>
      </c>
      <c r="F1628" s="601" t="s">
        <v>7515</v>
      </c>
      <c r="G1628" s="641" t="s">
        <v>7644</v>
      </c>
      <c r="H1628" s="633"/>
      <c r="I1628" s="618"/>
      <c r="J1628" s="632"/>
      <c r="K1628" s="736" t="s">
        <v>8952</v>
      </c>
      <c r="L1628" s="602"/>
      <c r="M1628" s="616"/>
      <c r="N1628" s="632"/>
      <c r="O1628" s="632"/>
      <c r="P1628" s="632"/>
      <c r="Q1628" s="632"/>
      <c r="R1628" s="632"/>
      <c r="S1628" s="632"/>
      <c r="T1628" s="632"/>
      <c r="U1628" s="632"/>
      <c r="V1628" s="632"/>
      <c r="W1628" s="632"/>
    </row>
    <row r="1629" spans="2:23" ht="50.25" hidden="1" customHeight="1" x14ac:dyDescent="0.25">
      <c r="B1629" s="602">
        <v>1329</v>
      </c>
      <c r="C1629" s="716" t="s">
        <v>2759</v>
      </c>
      <c r="D1629" s="738" t="s">
        <v>7520</v>
      </c>
      <c r="E1629" s="746" t="s">
        <v>7524</v>
      </c>
      <c r="F1629" s="601" t="s">
        <v>7516</v>
      </c>
      <c r="G1629" s="641" t="s">
        <v>7644</v>
      </c>
      <c r="H1629" s="633"/>
      <c r="I1629" s="618"/>
      <c r="J1629" s="632"/>
      <c r="K1629" s="736" t="s">
        <v>8952</v>
      </c>
      <c r="L1629" s="602"/>
      <c r="M1629" s="616"/>
      <c r="N1629" s="632"/>
      <c r="O1629" s="632"/>
      <c r="P1629" s="632"/>
      <c r="Q1629" s="632"/>
      <c r="R1629" s="632"/>
      <c r="S1629" s="632"/>
      <c r="T1629" s="632"/>
      <c r="U1629" s="632"/>
      <c r="V1629" s="632"/>
      <c r="W1629" s="632"/>
    </row>
    <row r="1630" spans="2:23" ht="50.25" hidden="1" customHeight="1" x14ac:dyDescent="0.25">
      <c r="B1630" s="602">
        <v>1330</v>
      </c>
      <c r="C1630" s="716" t="s">
        <v>2759</v>
      </c>
      <c r="D1630" s="738" t="s">
        <v>7521</v>
      </c>
      <c r="E1630" s="746" t="s">
        <v>7525</v>
      </c>
      <c r="F1630" s="601" t="s">
        <v>7517</v>
      </c>
      <c r="G1630" s="641" t="s">
        <v>7644</v>
      </c>
      <c r="H1630" s="633"/>
      <c r="I1630" s="618"/>
      <c r="J1630" s="632"/>
      <c r="K1630" s="736" t="s">
        <v>8952</v>
      </c>
      <c r="L1630" s="602"/>
      <c r="M1630" s="616"/>
      <c r="N1630" s="632"/>
      <c r="O1630" s="632"/>
      <c r="P1630" s="632"/>
      <c r="Q1630" s="632"/>
      <c r="R1630" s="632"/>
      <c r="S1630" s="632"/>
      <c r="T1630" s="632"/>
      <c r="U1630" s="632"/>
      <c r="V1630" s="632"/>
      <c r="W1630" s="632"/>
    </row>
    <row r="1631" spans="2:23" ht="50.25" hidden="1" customHeight="1" x14ac:dyDescent="0.25">
      <c r="B1631" s="602">
        <v>1331</v>
      </c>
      <c r="C1631" s="716" t="s">
        <v>2759</v>
      </c>
      <c r="D1631" s="738" t="s">
        <v>7522</v>
      </c>
      <c r="E1631" s="746" t="s">
        <v>7526</v>
      </c>
      <c r="F1631" s="601" t="s">
        <v>7518</v>
      </c>
      <c r="G1631" s="641" t="s">
        <v>7644</v>
      </c>
      <c r="H1631" s="633"/>
      <c r="I1631" s="618"/>
      <c r="J1631" s="632"/>
      <c r="K1631" s="736" t="s">
        <v>8952</v>
      </c>
      <c r="L1631" s="602"/>
      <c r="M1631" s="616"/>
      <c r="N1631" s="632"/>
      <c r="O1631" s="632"/>
      <c r="P1631" s="632"/>
      <c r="Q1631" s="632"/>
      <c r="R1631" s="632"/>
      <c r="S1631" s="632"/>
      <c r="T1631" s="632"/>
      <c r="U1631" s="632"/>
      <c r="V1631" s="632"/>
      <c r="W1631" s="632"/>
    </row>
    <row r="1632" spans="2:23" ht="50.25" hidden="1" customHeight="1" x14ac:dyDescent="0.25">
      <c r="B1632" s="602">
        <v>1332</v>
      </c>
      <c r="C1632" s="716" t="s">
        <v>2759</v>
      </c>
      <c r="D1632" s="738" t="s">
        <v>7639</v>
      </c>
      <c r="E1632" s="746" t="s">
        <v>7528</v>
      </c>
      <c r="F1632" s="601" t="s">
        <v>7527</v>
      </c>
      <c r="G1632" s="641" t="s">
        <v>7644</v>
      </c>
      <c r="H1632" s="633"/>
      <c r="I1632" s="618"/>
      <c r="J1632" s="632"/>
      <c r="K1632" s="736" t="s">
        <v>8952</v>
      </c>
      <c r="L1632" s="602"/>
      <c r="M1632" s="616"/>
      <c r="N1632" s="632"/>
      <c r="O1632" s="632"/>
      <c r="P1632" s="632"/>
      <c r="Q1632" s="632"/>
      <c r="R1632" s="632"/>
      <c r="S1632" s="632"/>
      <c r="T1632" s="632"/>
      <c r="U1632" s="632"/>
      <c r="V1632" s="632"/>
      <c r="W1632" s="632"/>
    </row>
    <row r="1633" spans="2:23" ht="50.25" hidden="1" customHeight="1" x14ac:dyDescent="0.25">
      <c r="B1633" s="602">
        <v>1333</v>
      </c>
      <c r="C1633" s="716" t="s">
        <v>2759</v>
      </c>
      <c r="D1633" s="738" t="s">
        <v>7640</v>
      </c>
      <c r="E1633" s="746" t="s">
        <v>7530</v>
      </c>
      <c r="F1633" s="601" t="s">
        <v>7489</v>
      </c>
      <c r="G1633" s="641" t="s">
        <v>7644</v>
      </c>
      <c r="H1633" s="633"/>
      <c r="I1633" s="618"/>
      <c r="J1633" s="632"/>
      <c r="K1633" s="736" t="s">
        <v>8952</v>
      </c>
      <c r="L1633" s="602"/>
      <c r="M1633" s="616"/>
      <c r="N1633" s="632"/>
      <c r="O1633" s="632"/>
      <c r="P1633" s="632"/>
      <c r="Q1633" s="632"/>
      <c r="R1633" s="632"/>
      <c r="S1633" s="632"/>
      <c r="T1633" s="632"/>
      <c r="U1633" s="632"/>
      <c r="V1633" s="632"/>
      <c r="W1633" s="632"/>
    </row>
    <row r="1634" spans="2:23" ht="50.25" hidden="1" customHeight="1" x14ac:dyDescent="0.25">
      <c r="B1634" s="602">
        <v>1334</v>
      </c>
      <c r="C1634" s="716" t="s">
        <v>2759</v>
      </c>
      <c r="D1634" s="738" t="s">
        <v>7641</v>
      </c>
      <c r="E1634" s="746" t="s">
        <v>7531</v>
      </c>
      <c r="F1634" s="601" t="s">
        <v>7493</v>
      </c>
      <c r="G1634" s="641" t="s">
        <v>7644</v>
      </c>
      <c r="H1634" s="633"/>
      <c r="I1634" s="618"/>
      <c r="J1634" s="632"/>
      <c r="K1634" s="736" t="s">
        <v>8952</v>
      </c>
      <c r="L1634" s="602"/>
      <c r="M1634" s="616"/>
      <c r="N1634" s="632"/>
      <c r="O1634" s="632"/>
      <c r="P1634" s="632"/>
      <c r="Q1634" s="632"/>
      <c r="R1634" s="632"/>
      <c r="S1634" s="632"/>
      <c r="T1634" s="632"/>
      <c r="U1634" s="632"/>
      <c r="V1634" s="632"/>
      <c r="W1634" s="632"/>
    </row>
    <row r="1635" spans="2:23" ht="50.25" hidden="1" customHeight="1" x14ac:dyDescent="0.25">
      <c r="B1635" s="602">
        <v>1335</v>
      </c>
      <c r="C1635" s="716" t="s">
        <v>2759</v>
      </c>
      <c r="D1635" s="738" t="s">
        <v>7642</v>
      </c>
      <c r="E1635" s="746" t="s">
        <v>7532</v>
      </c>
      <c r="F1635" s="601" t="s">
        <v>7529</v>
      </c>
      <c r="G1635" s="641" t="s">
        <v>7644</v>
      </c>
      <c r="H1635" s="633"/>
      <c r="I1635" s="618"/>
      <c r="J1635" s="632"/>
      <c r="K1635" s="736" t="s">
        <v>8952</v>
      </c>
      <c r="L1635" s="602"/>
      <c r="M1635" s="616"/>
      <c r="N1635" s="632"/>
      <c r="O1635" s="632"/>
      <c r="P1635" s="632"/>
      <c r="Q1635" s="632"/>
      <c r="R1635" s="632"/>
      <c r="S1635" s="632"/>
      <c r="T1635" s="632"/>
      <c r="U1635" s="632"/>
      <c r="V1635" s="632"/>
      <c r="W1635" s="632"/>
    </row>
    <row r="1636" spans="2:23" ht="50.25" hidden="1" customHeight="1" x14ac:dyDescent="0.25">
      <c r="B1636" s="602">
        <v>1336</v>
      </c>
      <c r="C1636" s="716" t="s">
        <v>2759</v>
      </c>
      <c r="D1636" s="738" t="s">
        <v>7643</v>
      </c>
      <c r="E1636" s="746" t="s">
        <v>7534</v>
      </c>
      <c r="F1636" s="601" t="s">
        <v>7533</v>
      </c>
      <c r="G1636" s="641" t="s">
        <v>7644</v>
      </c>
      <c r="H1636" s="633"/>
      <c r="I1636" s="618"/>
      <c r="J1636" s="632"/>
      <c r="K1636" s="736" t="s">
        <v>8952</v>
      </c>
      <c r="L1636" s="602"/>
      <c r="M1636" s="616"/>
      <c r="N1636" s="632"/>
      <c r="O1636" s="632"/>
      <c r="P1636" s="632"/>
      <c r="Q1636" s="632"/>
      <c r="R1636" s="632"/>
      <c r="S1636" s="632"/>
      <c r="T1636" s="632"/>
      <c r="U1636" s="632"/>
      <c r="V1636" s="632"/>
      <c r="W1636" s="632"/>
    </row>
    <row r="1637" spans="2:23" ht="50.25" hidden="1" customHeight="1" x14ac:dyDescent="0.25">
      <c r="B1637" s="602">
        <v>1337</v>
      </c>
      <c r="C1637" s="738" t="s">
        <v>8361</v>
      </c>
      <c r="D1637" s="603" t="s">
        <v>8363</v>
      </c>
      <c r="E1637" s="746" t="s">
        <v>7537</v>
      </c>
      <c r="F1637" s="601" t="s">
        <v>7535</v>
      </c>
      <c r="G1637" s="641" t="s">
        <v>7644</v>
      </c>
      <c r="H1637" s="633"/>
      <c r="I1637" s="618"/>
      <c r="J1637" s="632"/>
      <c r="K1637" s="736" t="s">
        <v>8952</v>
      </c>
      <c r="L1637" s="602"/>
      <c r="M1637" s="616"/>
      <c r="N1637" s="632"/>
      <c r="O1637" s="632"/>
      <c r="P1637" s="632"/>
      <c r="Q1637" s="632"/>
      <c r="R1637" s="632"/>
      <c r="S1637" s="632"/>
      <c r="T1637" s="632"/>
      <c r="U1637" s="632"/>
      <c r="V1637" s="632"/>
      <c r="W1637" s="632"/>
    </row>
  </sheetData>
  <autoFilter ref="B4:W1637">
    <filterColumn colId="2">
      <filters>
        <filter val="г. Сергиев Посад, ул. Владимирская д. 2а, к. 2"/>
        <filter val="г. Сергиев Посад, ул. Владимирская, д. 7"/>
        <filter val="г.Сергиев Посад, ул. Владимирская, д.2"/>
        <filter val="Сергиев Посад, микрорайон Северный-5, ЖК Покровский (г. СП., ул. Владимирская, 65 (мкр. Северный-5))"/>
      </filters>
    </filterColumn>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customSheetViews>
    <customSheetView guid="{EBBD5757-E7AD-4688-ABF4-2AE9E930BC4B}" scale="80" fitToPage="1" filter="1" showAutoFilter="1">
      <pane ySplit="205" topLeftCell="A207" activePane="bottomLeft" state="frozen"/>
      <selection pane="bottomLeft" activeCell="H207" sqref="H207"/>
      <pageMargins left="0.7" right="0.7" top="0.75" bottom="0.75" header="0.3" footer="0.3"/>
      <pageSetup paperSize="9" scale="10" orientation="landscape" r:id="rId1"/>
      <autoFilter ref="B4:W1637">
        <filterColumn colId="2">
          <filters>
            <filter val="г. Сергиев Посад, ул. Владимирская д. 2а, к. 2"/>
            <filter val="г. Сергиев Посад, ул. Владимирская, д. 7"/>
            <filter val="г.Сергиев Посад, ул. Владимирская, д.2"/>
            <filter val="Сергиев Посад, микрорайон Северный-5, ЖК Покровский (г. СП., ул. Владимирская, 65 (мкр. Северный-5))"/>
          </filters>
        </filterColumn>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customSheetView>
    <customSheetView guid="{60861627-6CD5-4083-8CA7-D44B15F4A9CE}" scale="80" fitToPage="1" filter="1" showAutoFilter="1">
      <pane ySplit="205" topLeftCell="A207" activePane="bottomLeft" state="frozen"/>
      <selection pane="bottomLeft" activeCell="H207" sqref="H207"/>
      <pageMargins left="0.7" right="0.7" top="0.75" bottom="0.75" header="0.3" footer="0.3"/>
      <pageSetup paperSize="9" scale="10" orientation="landscape" r:id="rId2"/>
      <autoFilter ref="B4:W1637">
        <filterColumn colId="2">
          <filters>
            <filter val="г. Сергиев Посад, ул. Владимирская д. 2а, к. 2"/>
            <filter val="г. Сергиев Посад, ул. Владимирская, д. 7"/>
            <filter val="г.Сергиев Посад, ул. Владимирская, д.2"/>
            <filter val="Сергиев Посад, микрорайон Северный-5, ЖК Покровский (г. СП., ул. Владимирская, 65 (мкр. Северный-5))"/>
          </filters>
        </filterColumn>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customSheetView>
  </customSheetViews>
  <mergeCells count="1518">
    <mergeCell ref="B838:B839"/>
    <mergeCell ref="C838:C839"/>
    <mergeCell ref="D838:D839"/>
    <mergeCell ref="E838:E839"/>
    <mergeCell ref="I838:I839"/>
    <mergeCell ref="K838:K839"/>
    <mergeCell ref="L830:L831"/>
    <mergeCell ref="B833:B834"/>
    <mergeCell ref="C833:C834"/>
    <mergeCell ref="D833:D834"/>
    <mergeCell ref="E833:E834"/>
    <mergeCell ref="J833:J834"/>
    <mergeCell ref="L833:L834"/>
    <mergeCell ref="L795:L796"/>
    <mergeCell ref="B802:B803"/>
    <mergeCell ref="C802:C803"/>
    <mergeCell ref="D802:D803"/>
    <mergeCell ref="E802:E803"/>
    <mergeCell ref="J802:J803"/>
    <mergeCell ref="B795:B796"/>
    <mergeCell ref="C795:C796"/>
    <mergeCell ref="D795:D796"/>
    <mergeCell ref="E795:E796"/>
    <mergeCell ref="I795:I796"/>
    <mergeCell ref="J795:J796"/>
    <mergeCell ref="B727:B728"/>
    <mergeCell ref="C727:C728"/>
    <mergeCell ref="D727:D728"/>
    <mergeCell ref="E727:E728"/>
    <mergeCell ref="J727:J728"/>
    <mergeCell ref="B760:B761"/>
    <mergeCell ref="C760:C761"/>
    <mergeCell ref="D760:D761"/>
    <mergeCell ref="E760:E761"/>
    <mergeCell ref="J760:J761"/>
    <mergeCell ref="L703:L704"/>
    <mergeCell ref="B714:B715"/>
    <mergeCell ref="C714:C715"/>
    <mergeCell ref="D714:D715"/>
    <mergeCell ref="E714:E715"/>
    <mergeCell ref="J714:J715"/>
    <mergeCell ref="B681:B682"/>
    <mergeCell ref="C681:C682"/>
    <mergeCell ref="D681:D682"/>
    <mergeCell ref="E681:E682"/>
    <mergeCell ref="J681:J682"/>
    <mergeCell ref="B699:B701"/>
    <mergeCell ref="C699:C701"/>
    <mergeCell ref="D699:D701"/>
    <mergeCell ref="E699:E701"/>
    <mergeCell ref="J699:J701"/>
    <mergeCell ref="B675:B676"/>
    <mergeCell ref="C675:C676"/>
    <mergeCell ref="D675:D676"/>
    <mergeCell ref="E675:E676"/>
    <mergeCell ref="J675:J676"/>
    <mergeCell ref="L675:L676"/>
    <mergeCell ref="L666:L667"/>
    <mergeCell ref="B673:B674"/>
    <mergeCell ref="C673:C674"/>
    <mergeCell ref="D673:D674"/>
    <mergeCell ref="E673:E674"/>
    <mergeCell ref="J673:J674"/>
    <mergeCell ref="B656:B657"/>
    <mergeCell ref="C656:C657"/>
    <mergeCell ref="D656:D657"/>
    <mergeCell ref="E656:E657"/>
    <mergeCell ref="J656:J657"/>
    <mergeCell ref="B666:B667"/>
    <mergeCell ref="C666:C667"/>
    <mergeCell ref="D666:D667"/>
    <mergeCell ref="E666:E667"/>
    <mergeCell ref="J666:J667"/>
    <mergeCell ref="B631:B632"/>
    <mergeCell ref="C631:C632"/>
    <mergeCell ref="D631:D632"/>
    <mergeCell ref="E631:E632"/>
    <mergeCell ref="J631:J632"/>
    <mergeCell ref="B648:B649"/>
    <mergeCell ref="C648:C649"/>
    <mergeCell ref="D648:D649"/>
    <mergeCell ref="E648:E649"/>
    <mergeCell ref="J648:J649"/>
    <mergeCell ref="B627:B628"/>
    <mergeCell ref="C627:C628"/>
    <mergeCell ref="D627:D628"/>
    <mergeCell ref="E627:E628"/>
    <mergeCell ref="J627:J628"/>
    <mergeCell ref="L627:L628"/>
    <mergeCell ref="B622:B624"/>
    <mergeCell ref="C622:C624"/>
    <mergeCell ref="D622:D624"/>
    <mergeCell ref="E622:E624"/>
    <mergeCell ref="J622:J624"/>
    <mergeCell ref="L622:L624"/>
    <mergeCell ref="B616:B617"/>
    <mergeCell ref="C616:C617"/>
    <mergeCell ref="D616:D617"/>
    <mergeCell ref="E616:E617"/>
    <mergeCell ref="J616:J617"/>
    <mergeCell ref="L616:L617"/>
    <mergeCell ref="B614:B615"/>
    <mergeCell ref="C614:C615"/>
    <mergeCell ref="D614:D615"/>
    <mergeCell ref="E614:E615"/>
    <mergeCell ref="J614:J615"/>
    <mergeCell ref="L614:L615"/>
    <mergeCell ref="B608:B610"/>
    <mergeCell ref="C608:C610"/>
    <mergeCell ref="D608:D610"/>
    <mergeCell ref="E608:E610"/>
    <mergeCell ref="J608:J610"/>
    <mergeCell ref="L608:L610"/>
    <mergeCell ref="B602:B603"/>
    <mergeCell ref="C602:C603"/>
    <mergeCell ref="D602:D603"/>
    <mergeCell ref="E602:E603"/>
    <mergeCell ref="J602:J603"/>
    <mergeCell ref="L602:L603"/>
    <mergeCell ref="B599:B600"/>
    <mergeCell ref="C599:C600"/>
    <mergeCell ref="D599:D600"/>
    <mergeCell ref="E599:E600"/>
    <mergeCell ref="K599:K600"/>
    <mergeCell ref="L599:L600"/>
    <mergeCell ref="L595:L596"/>
    <mergeCell ref="B597:B598"/>
    <mergeCell ref="C597:C598"/>
    <mergeCell ref="D597:D598"/>
    <mergeCell ref="E597:E598"/>
    <mergeCell ref="I597:I598"/>
    <mergeCell ref="K597:K598"/>
    <mergeCell ref="L597:L598"/>
    <mergeCell ref="B593:B594"/>
    <mergeCell ref="C593:C594"/>
    <mergeCell ref="D593:D594"/>
    <mergeCell ref="E593:E594"/>
    <mergeCell ref="L593:L594"/>
    <mergeCell ref="B595:B596"/>
    <mergeCell ref="C595:C596"/>
    <mergeCell ref="D595:D596"/>
    <mergeCell ref="E595:E596"/>
    <mergeCell ref="K595:K596"/>
    <mergeCell ref="L577:L579"/>
    <mergeCell ref="B581:B583"/>
    <mergeCell ref="C581:C583"/>
    <mergeCell ref="D581:D583"/>
    <mergeCell ref="E581:E583"/>
    <mergeCell ref="J581:J583"/>
    <mergeCell ref="L581:L583"/>
    <mergeCell ref="B573:B574"/>
    <mergeCell ref="C573:C574"/>
    <mergeCell ref="D573:D574"/>
    <mergeCell ref="E573:E574"/>
    <mergeCell ref="J573:J574"/>
    <mergeCell ref="B577:B579"/>
    <mergeCell ref="C577:C579"/>
    <mergeCell ref="D577:D579"/>
    <mergeCell ref="E577:E579"/>
    <mergeCell ref="J577:J579"/>
    <mergeCell ref="B571:B572"/>
    <mergeCell ref="C571:C572"/>
    <mergeCell ref="D571:D572"/>
    <mergeCell ref="E571:E572"/>
    <mergeCell ref="J571:J572"/>
    <mergeCell ref="L571:L572"/>
    <mergeCell ref="B568:B570"/>
    <mergeCell ref="C568:C570"/>
    <mergeCell ref="D568:D570"/>
    <mergeCell ref="E568:E570"/>
    <mergeCell ref="J568:J570"/>
    <mergeCell ref="L568:L570"/>
    <mergeCell ref="B565:B567"/>
    <mergeCell ref="C565:C567"/>
    <mergeCell ref="D565:D567"/>
    <mergeCell ref="E565:E567"/>
    <mergeCell ref="J565:J567"/>
    <mergeCell ref="L565:L567"/>
    <mergeCell ref="B561:B562"/>
    <mergeCell ref="C561:C562"/>
    <mergeCell ref="D561:D562"/>
    <mergeCell ref="E561:E562"/>
    <mergeCell ref="J561:J562"/>
    <mergeCell ref="L561:L562"/>
    <mergeCell ref="L551:L553"/>
    <mergeCell ref="B555:B557"/>
    <mergeCell ref="C555:C557"/>
    <mergeCell ref="D555:D557"/>
    <mergeCell ref="E555:E557"/>
    <mergeCell ref="J555:J557"/>
    <mergeCell ref="K555:K557"/>
    <mergeCell ref="L555:L557"/>
    <mergeCell ref="B551:B553"/>
    <mergeCell ref="C551:C553"/>
    <mergeCell ref="D551:D553"/>
    <mergeCell ref="E551:E553"/>
    <mergeCell ref="J551:J553"/>
    <mergeCell ref="K551:K553"/>
    <mergeCell ref="L545:L546"/>
    <mergeCell ref="B548:B550"/>
    <mergeCell ref="C548:C550"/>
    <mergeCell ref="D548:D550"/>
    <mergeCell ref="E548:E550"/>
    <mergeCell ref="J548:J550"/>
    <mergeCell ref="K548:K550"/>
    <mergeCell ref="L548:L550"/>
    <mergeCell ref="B545:B546"/>
    <mergeCell ref="C545:C546"/>
    <mergeCell ref="D545:D546"/>
    <mergeCell ref="E545:E546"/>
    <mergeCell ref="J545:J546"/>
    <mergeCell ref="K545:K546"/>
    <mergeCell ref="L540:L541"/>
    <mergeCell ref="B542:B544"/>
    <mergeCell ref="C542:C544"/>
    <mergeCell ref="D542:D544"/>
    <mergeCell ref="E542:E544"/>
    <mergeCell ref="J542:J544"/>
    <mergeCell ref="K542:K544"/>
    <mergeCell ref="L542:L544"/>
    <mergeCell ref="B540:B541"/>
    <mergeCell ref="C540:C541"/>
    <mergeCell ref="D540:D541"/>
    <mergeCell ref="E540:E541"/>
    <mergeCell ref="J540:J541"/>
    <mergeCell ref="K540:K541"/>
    <mergeCell ref="L533:L535"/>
    <mergeCell ref="B536:B538"/>
    <mergeCell ref="C536:C538"/>
    <mergeCell ref="D536:D538"/>
    <mergeCell ref="E536:E538"/>
    <mergeCell ref="J536:J538"/>
    <mergeCell ref="K536:K538"/>
    <mergeCell ref="L536:L538"/>
    <mergeCell ref="B533:B535"/>
    <mergeCell ref="C533:C535"/>
    <mergeCell ref="D533:D535"/>
    <mergeCell ref="E533:E535"/>
    <mergeCell ref="J533:J535"/>
    <mergeCell ref="K533:K535"/>
    <mergeCell ref="L525:L526"/>
    <mergeCell ref="B528:B530"/>
    <mergeCell ref="C528:C530"/>
    <mergeCell ref="D528:D530"/>
    <mergeCell ref="E528:E530"/>
    <mergeCell ref="J528:J530"/>
    <mergeCell ref="K528:K530"/>
    <mergeCell ref="L528:L530"/>
    <mergeCell ref="B525:B526"/>
    <mergeCell ref="C525:C526"/>
    <mergeCell ref="D525:D526"/>
    <mergeCell ref="E525:E526"/>
    <mergeCell ref="J525:J526"/>
    <mergeCell ref="K525:K526"/>
    <mergeCell ref="L519:L521"/>
    <mergeCell ref="B522:B524"/>
    <mergeCell ref="C522:C524"/>
    <mergeCell ref="D522:D524"/>
    <mergeCell ref="E522:E524"/>
    <mergeCell ref="J522:J524"/>
    <mergeCell ref="K522:K524"/>
    <mergeCell ref="L522:L524"/>
    <mergeCell ref="B519:B521"/>
    <mergeCell ref="C519:C521"/>
    <mergeCell ref="D519:D521"/>
    <mergeCell ref="E519:E521"/>
    <mergeCell ref="J519:J521"/>
    <mergeCell ref="K519:K521"/>
    <mergeCell ref="L512:L513"/>
    <mergeCell ref="B516:B518"/>
    <mergeCell ref="C516:C518"/>
    <mergeCell ref="D516:D518"/>
    <mergeCell ref="E516:E518"/>
    <mergeCell ref="J516:J518"/>
    <mergeCell ref="K516:K518"/>
    <mergeCell ref="L516:L518"/>
    <mergeCell ref="B512:B513"/>
    <mergeCell ref="C512:C513"/>
    <mergeCell ref="D512:D513"/>
    <mergeCell ref="E512:E513"/>
    <mergeCell ref="J512:J513"/>
    <mergeCell ref="K512:K513"/>
    <mergeCell ref="L506:L507"/>
    <mergeCell ref="B510:B511"/>
    <mergeCell ref="C510:C511"/>
    <mergeCell ref="D510:D511"/>
    <mergeCell ref="E510:E511"/>
    <mergeCell ref="J510:J511"/>
    <mergeCell ref="K510:K511"/>
    <mergeCell ref="B506:B507"/>
    <mergeCell ref="C506:C507"/>
    <mergeCell ref="D506:D507"/>
    <mergeCell ref="E506:E507"/>
    <mergeCell ref="J506:J507"/>
    <mergeCell ref="K506:K507"/>
    <mergeCell ref="B501:B502"/>
    <mergeCell ref="C501:C502"/>
    <mergeCell ref="D501:D502"/>
    <mergeCell ref="E501:E502"/>
    <mergeCell ref="J501:J502"/>
    <mergeCell ref="K501:K502"/>
    <mergeCell ref="L496:L497"/>
    <mergeCell ref="B498:B499"/>
    <mergeCell ref="C498:C499"/>
    <mergeCell ref="D498:D499"/>
    <mergeCell ref="E498:E499"/>
    <mergeCell ref="J498:J499"/>
    <mergeCell ref="K498:K499"/>
    <mergeCell ref="L498:L499"/>
    <mergeCell ref="B496:B497"/>
    <mergeCell ref="C496:C497"/>
    <mergeCell ref="D496:D497"/>
    <mergeCell ref="E496:E497"/>
    <mergeCell ref="J496:J497"/>
    <mergeCell ref="K496:K497"/>
    <mergeCell ref="L491:L492"/>
    <mergeCell ref="B494:B495"/>
    <mergeCell ref="C494:C495"/>
    <mergeCell ref="D494:D495"/>
    <mergeCell ref="E494:E495"/>
    <mergeCell ref="J494:J495"/>
    <mergeCell ref="K494:K495"/>
    <mergeCell ref="L494:L495"/>
    <mergeCell ref="B491:B492"/>
    <mergeCell ref="C491:C492"/>
    <mergeCell ref="D491:D492"/>
    <mergeCell ref="E491:E492"/>
    <mergeCell ref="J491:J492"/>
    <mergeCell ref="K491:K492"/>
    <mergeCell ref="L486:L487"/>
    <mergeCell ref="B488:B490"/>
    <mergeCell ref="C488:C490"/>
    <mergeCell ref="D488:D490"/>
    <mergeCell ref="E488:E490"/>
    <mergeCell ref="J488:J490"/>
    <mergeCell ref="K488:K490"/>
    <mergeCell ref="L488:L490"/>
    <mergeCell ref="B486:B487"/>
    <mergeCell ref="C486:C487"/>
    <mergeCell ref="D486:D487"/>
    <mergeCell ref="E486:E487"/>
    <mergeCell ref="J486:J487"/>
    <mergeCell ref="K486:K487"/>
    <mergeCell ref="L478:L479"/>
    <mergeCell ref="B482:B483"/>
    <mergeCell ref="C482:C483"/>
    <mergeCell ref="D482:D483"/>
    <mergeCell ref="E482:E483"/>
    <mergeCell ref="J482:J483"/>
    <mergeCell ref="K482:K483"/>
    <mergeCell ref="L482:L483"/>
    <mergeCell ref="B478:B479"/>
    <mergeCell ref="C478:C479"/>
    <mergeCell ref="D478:D479"/>
    <mergeCell ref="E478:E479"/>
    <mergeCell ref="J478:J479"/>
    <mergeCell ref="K478:K479"/>
    <mergeCell ref="L473:L475"/>
    <mergeCell ref="B476:B477"/>
    <mergeCell ref="C476:C477"/>
    <mergeCell ref="D476:D477"/>
    <mergeCell ref="E476:E477"/>
    <mergeCell ref="J476:J477"/>
    <mergeCell ref="K476:K477"/>
    <mergeCell ref="L476:L477"/>
    <mergeCell ref="B473:B475"/>
    <mergeCell ref="C473:C475"/>
    <mergeCell ref="D473:D475"/>
    <mergeCell ref="E473:E475"/>
    <mergeCell ref="J473:J475"/>
    <mergeCell ref="K473:K475"/>
    <mergeCell ref="L468:L470"/>
    <mergeCell ref="B471:B472"/>
    <mergeCell ref="C471:C472"/>
    <mergeCell ref="D471:D472"/>
    <mergeCell ref="E471:E472"/>
    <mergeCell ref="J471:J472"/>
    <mergeCell ref="K471:K472"/>
    <mergeCell ref="L471:L472"/>
    <mergeCell ref="B468:B470"/>
    <mergeCell ref="C468:C470"/>
    <mergeCell ref="D468:D470"/>
    <mergeCell ref="E468:E470"/>
    <mergeCell ref="J468:J470"/>
    <mergeCell ref="K468:K470"/>
    <mergeCell ref="L463:L464"/>
    <mergeCell ref="B465:B467"/>
    <mergeCell ref="C465:C467"/>
    <mergeCell ref="D465:D467"/>
    <mergeCell ref="E465:E467"/>
    <mergeCell ref="J465:J467"/>
    <mergeCell ref="K465:K467"/>
    <mergeCell ref="L465:L467"/>
    <mergeCell ref="B463:B464"/>
    <mergeCell ref="C463:C464"/>
    <mergeCell ref="D463:D464"/>
    <mergeCell ref="E463:E464"/>
    <mergeCell ref="J463:J464"/>
    <mergeCell ref="K463:K464"/>
    <mergeCell ref="L456:L457"/>
    <mergeCell ref="B459:B461"/>
    <mergeCell ref="C459:C461"/>
    <mergeCell ref="D459:D461"/>
    <mergeCell ref="E459:E461"/>
    <mergeCell ref="J459:J461"/>
    <mergeCell ref="K459:K461"/>
    <mergeCell ref="L459:L461"/>
    <mergeCell ref="B456:B457"/>
    <mergeCell ref="C456:C457"/>
    <mergeCell ref="D456:D457"/>
    <mergeCell ref="E456:E457"/>
    <mergeCell ref="J456:J457"/>
    <mergeCell ref="K456:K457"/>
    <mergeCell ref="B454:B455"/>
    <mergeCell ref="C454:C455"/>
    <mergeCell ref="D454:D455"/>
    <mergeCell ref="E454:E455"/>
    <mergeCell ref="J454:J455"/>
    <mergeCell ref="K454:K455"/>
    <mergeCell ref="L449:L451"/>
    <mergeCell ref="B452:B453"/>
    <mergeCell ref="C452:C453"/>
    <mergeCell ref="D452:D453"/>
    <mergeCell ref="E452:E453"/>
    <mergeCell ref="J452:J453"/>
    <mergeCell ref="K452:K453"/>
    <mergeCell ref="L452:L453"/>
    <mergeCell ref="B449:B451"/>
    <mergeCell ref="C449:C451"/>
    <mergeCell ref="D449:D451"/>
    <mergeCell ref="E449:E451"/>
    <mergeCell ref="J449:J451"/>
    <mergeCell ref="K449:K451"/>
    <mergeCell ref="L445:L446"/>
    <mergeCell ref="B447:B448"/>
    <mergeCell ref="C447:C448"/>
    <mergeCell ref="D447:D448"/>
    <mergeCell ref="E447:E448"/>
    <mergeCell ref="J447:J448"/>
    <mergeCell ref="K447:K448"/>
    <mergeCell ref="L447:L448"/>
    <mergeCell ref="B445:B446"/>
    <mergeCell ref="C445:C446"/>
    <mergeCell ref="D445:D446"/>
    <mergeCell ref="E445:E446"/>
    <mergeCell ref="J445:J446"/>
    <mergeCell ref="K445:K446"/>
    <mergeCell ref="L439:L441"/>
    <mergeCell ref="B443:B444"/>
    <mergeCell ref="C443:C444"/>
    <mergeCell ref="D443:D444"/>
    <mergeCell ref="E443:E444"/>
    <mergeCell ref="J443:J444"/>
    <mergeCell ref="K443:K444"/>
    <mergeCell ref="L443:L444"/>
    <mergeCell ref="B439:B441"/>
    <mergeCell ref="C439:C441"/>
    <mergeCell ref="D439:D441"/>
    <mergeCell ref="E439:E441"/>
    <mergeCell ref="J439:J441"/>
    <mergeCell ref="K439:K441"/>
    <mergeCell ref="L435:L436"/>
    <mergeCell ref="B437:B438"/>
    <mergeCell ref="C437:C438"/>
    <mergeCell ref="D437:D438"/>
    <mergeCell ref="E437:E438"/>
    <mergeCell ref="J437:J438"/>
    <mergeCell ref="K437:K438"/>
    <mergeCell ref="L437:L438"/>
    <mergeCell ref="B435:B436"/>
    <mergeCell ref="C435:C436"/>
    <mergeCell ref="D435:D436"/>
    <mergeCell ref="E435:E436"/>
    <mergeCell ref="J435:J436"/>
    <mergeCell ref="K435:K436"/>
    <mergeCell ref="L430:L432"/>
    <mergeCell ref="B433:B434"/>
    <mergeCell ref="C433:C434"/>
    <mergeCell ref="D433:D434"/>
    <mergeCell ref="E433:E434"/>
    <mergeCell ref="J433:J434"/>
    <mergeCell ref="K433:K434"/>
    <mergeCell ref="L433:L434"/>
    <mergeCell ref="B430:B432"/>
    <mergeCell ref="C430:C432"/>
    <mergeCell ref="D430:D432"/>
    <mergeCell ref="E430:E432"/>
    <mergeCell ref="J430:J432"/>
    <mergeCell ref="K430:K432"/>
    <mergeCell ref="L424:L426"/>
    <mergeCell ref="B427:B428"/>
    <mergeCell ref="C427:C428"/>
    <mergeCell ref="D427:D428"/>
    <mergeCell ref="E427:E428"/>
    <mergeCell ref="J427:J428"/>
    <mergeCell ref="K427:K428"/>
    <mergeCell ref="L427:L428"/>
    <mergeCell ref="B424:B426"/>
    <mergeCell ref="C424:C426"/>
    <mergeCell ref="D424:D426"/>
    <mergeCell ref="E424:E426"/>
    <mergeCell ref="J424:J426"/>
    <mergeCell ref="K424:K426"/>
    <mergeCell ref="L418:L420"/>
    <mergeCell ref="B422:B423"/>
    <mergeCell ref="C422:C423"/>
    <mergeCell ref="D422:D423"/>
    <mergeCell ref="E422:E423"/>
    <mergeCell ref="J422:J423"/>
    <mergeCell ref="K422:K423"/>
    <mergeCell ref="B418:B420"/>
    <mergeCell ref="C418:C420"/>
    <mergeCell ref="D418:D420"/>
    <mergeCell ref="E418:E420"/>
    <mergeCell ref="J418:J420"/>
    <mergeCell ref="K418:K420"/>
    <mergeCell ref="L413:L414"/>
    <mergeCell ref="B416:B417"/>
    <mergeCell ref="C416:C417"/>
    <mergeCell ref="D416:D417"/>
    <mergeCell ref="E416:E417"/>
    <mergeCell ref="J416:J417"/>
    <mergeCell ref="K416:K417"/>
    <mergeCell ref="L416:L417"/>
    <mergeCell ref="B413:B414"/>
    <mergeCell ref="C413:C414"/>
    <mergeCell ref="D413:D414"/>
    <mergeCell ref="E413:E414"/>
    <mergeCell ref="J413:J414"/>
    <mergeCell ref="K413:K414"/>
    <mergeCell ref="L406:L407"/>
    <mergeCell ref="B409:B412"/>
    <mergeCell ref="C409:C412"/>
    <mergeCell ref="D409:D412"/>
    <mergeCell ref="E409:E412"/>
    <mergeCell ref="J409:J412"/>
    <mergeCell ref="K409:K412"/>
    <mergeCell ref="L409:L412"/>
    <mergeCell ref="B406:B407"/>
    <mergeCell ref="C406:C407"/>
    <mergeCell ref="D406:D407"/>
    <mergeCell ref="E406:E407"/>
    <mergeCell ref="J406:J407"/>
    <mergeCell ref="K406:K407"/>
    <mergeCell ref="L399:L400"/>
    <mergeCell ref="B402:B404"/>
    <mergeCell ref="C402:C404"/>
    <mergeCell ref="D402:D404"/>
    <mergeCell ref="E402:E404"/>
    <mergeCell ref="J402:J404"/>
    <mergeCell ref="K402:K404"/>
    <mergeCell ref="L402:L404"/>
    <mergeCell ref="B399:B400"/>
    <mergeCell ref="C399:C400"/>
    <mergeCell ref="D399:D400"/>
    <mergeCell ref="E399:E400"/>
    <mergeCell ref="J399:J400"/>
    <mergeCell ref="K399:K400"/>
    <mergeCell ref="L393:L395"/>
    <mergeCell ref="B396:B398"/>
    <mergeCell ref="C396:C398"/>
    <mergeCell ref="D396:D398"/>
    <mergeCell ref="E396:E398"/>
    <mergeCell ref="J396:J398"/>
    <mergeCell ref="K396:K398"/>
    <mergeCell ref="L396:L398"/>
    <mergeCell ref="B393:B395"/>
    <mergeCell ref="C393:C395"/>
    <mergeCell ref="D393:D395"/>
    <mergeCell ref="E393:E395"/>
    <mergeCell ref="J393:J395"/>
    <mergeCell ref="K393:K395"/>
    <mergeCell ref="L388:L390"/>
    <mergeCell ref="B391:B392"/>
    <mergeCell ref="C391:C392"/>
    <mergeCell ref="D391:D392"/>
    <mergeCell ref="E391:E392"/>
    <mergeCell ref="J391:J392"/>
    <mergeCell ref="K391:K392"/>
    <mergeCell ref="L391:L392"/>
    <mergeCell ref="B388:B390"/>
    <mergeCell ref="C388:C390"/>
    <mergeCell ref="D388:D390"/>
    <mergeCell ref="E388:E390"/>
    <mergeCell ref="J388:J390"/>
    <mergeCell ref="K388:K390"/>
    <mergeCell ref="L379:L380"/>
    <mergeCell ref="B384:B386"/>
    <mergeCell ref="C384:C386"/>
    <mergeCell ref="D384:D386"/>
    <mergeCell ref="E384:E386"/>
    <mergeCell ref="J384:J386"/>
    <mergeCell ref="K384:K386"/>
    <mergeCell ref="L384:L386"/>
    <mergeCell ref="B379:B380"/>
    <mergeCell ref="C379:C380"/>
    <mergeCell ref="D379:D380"/>
    <mergeCell ref="E379:E380"/>
    <mergeCell ref="J379:J380"/>
    <mergeCell ref="K379:K380"/>
    <mergeCell ref="L375:L376"/>
    <mergeCell ref="B377:B378"/>
    <mergeCell ref="C377:C378"/>
    <mergeCell ref="D377:D378"/>
    <mergeCell ref="E377:E378"/>
    <mergeCell ref="J377:J378"/>
    <mergeCell ref="K377:K378"/>
    <mergeCell ref="L377:L378"/>
    <mergeCell ref="B375:B376"/>
    <mergeCell ref="C375:C376"/>
    <mergeCell ref="D375:D376"/>
    <mergeCell ref="E375:E376"/>
    <mergeCell ref="J375:J376"/>
    <mergeCell ref="K375:K376"/>
    <mergeCell ref="L370:L371"/>
    <mergeCell ref="B372:B374"/>
    <mergeCell ref="C372:C374"/>
    <mergeCell ref="D372:D374"/>
    <mergeCell ref="E372:E374"/>
    <mergeCell ref="J372:J374"/>
    <mergeCell ref="K372:K374"/>
    <mergeCell ref="L372:L374"/>
    <mergeCell ref="B370:B371"/>
    <mergeCell ref="C370:C371"/>
    <mergeCell ref="D370:D371"/>
    <mergeCell ref="E370:E371"/>
    <mergeCell ref="J370:J371"/>
    <mergeCell ref="K370:K371"/>
    <mergeCell ref="K363:K364"/>
    <mergeCell ref="L363:L364"/>
    <mergeCell ref="B365:B367"/>
    <mergeCell ref="C365:C367"/>
    <mergeCell ref="D365:D367"/>
    <mergeCell ref="E365:E367"/>
    <mergeCell ref="J365:J367"/>
    <mergeCell ref="K365:K367"/>
    <mergeCell ref="L365:L367"/>
    <mergeCell ref="B363:B364"/>
    <mergeCell ref="C363:C364"/>
    <mergeCell ref="D363:D364"/>
    <mergeCell ref="E363:E364"/>
    <mergeCell ref="I363:I364"/>
    <mergeCell ref="J363:J364"/>
    <mergeCell ref="L358:L360"/>
    <mergeCell ref="B361:B362"/>
    <mergeCell ref="C361:C362"/>
    <mergeCell ref="D361:D362"/>
    <mergeCell ref="E361:E362"/>
    <mergeCell ref="J361:J362"/>
    <mergeCell ref="K361:K362"/>
    <mergeCell ref="L361:L362"/>
    <mergeCell ref="B358:B360"/>
    <mergeCell ref="C358:C360"/>
    <mergeCell ref="D358:D360"/>
    <mergeCell ref="E358:E360"/>
    <mergeCell ref="J358:J360"/>
    <mergeCell ref="K358:K360"/>
    <mergeCell ref="L353:L354"/>
    <mergeCell ref="B355:B357"/>
    <mergeCell ref="C355:C357"/>
    <mergeCell ref="D355:D357"/>
    <mergeCell ref="E355:E357"/>
    <mergeCell ref="J355:J357"/>
    <mergeCell ref="K355:K357"/>
    <mergeCell ref="L355:L357"/>
    <mergeCell ref="B353:B354"/>
    <mergeCell ref="C353:C354"/>
    <mergeCell ref="D353:D354"/>
    <mergeCell ref="E353:E354"/>
    <mergeCell ref="J353:J354"/>
    <mergeCell ref="K353:K354"/>
    <mergeCell ref="L347:L349"/>
    <mergeCell ref="B351:B352"/>
    <mergeCell ref="C351:C352"/>
    <mergeCell ref="D351:D352"/>
    <mergeCell ref="E351:E352"/>
    <mergeCell ref="J351:J352"/>
    <mergeCell ref="K351:K352"/>
    <mergeCell ref="L351:L352"/>
    <mergeCell ref="B347:B349"/>
    <mergeCell ref="C347:C349"/>
    <mergeCell ref="D347:D349"/>
    <mergeCell ref="E347:E349"/>
    <mergeCell ref="J347:J349"/>
    <mergeCell ref="K347:K349"/>
    <mergeCell ref="L341:L342"/>
    <mergeCell ref="B343:B346"/>
    <mergeCell ref="C343:C346"/>
    <mergeCell ref="D343:D346"/>
    <mergeCell ref="E343:E346"/>
    <mergeCell ref="J343:J346"/>
    <mergeCell ref="K343:K346"/>
    <mergeCell ref="L343:L345"/>
    <mergeCell ref="B341:B342"/>
    <mergeCell ref="C341:C342"/>
    <mergeCell ref="D341:D342"/>
    <mergeCell ref="E341:E342"/>
    <mergeCell ref="J341:J342"/>
    <mergeCell ref="K341:K342"/>
    <mergeCell ref="L336:L337"/>
    <mergeCell ref="B338:B339"/>
    <mergeCell ref="C338:C339"/>
    <mergeCell ref="D338:D339"/>
    <mergeCell ref="E338:E339"/>
    <mergeCell ref="J338:J339"/>
    <mergeCell ref="K338:K339"/>
    <mergeCell ref="L338:L339"/>
    <mergeCell ref="B336:B337"/>
    <mergeCell ref="C336:C337"/>
    <mergeCell ref="D336:D337"/>
    <mergeCell ref="E336:E337"/>
    <mergeCell ref="J336:J337"/>
    <mergeCell ref="K336:K337"/>
    <mergeCell ref="L329:L331"/>
    <mergeCell ref="B333:B335"/>
    <mergeCell ref="C333:C335"/>
    <mergeCell ref="D333:D335"/>
    <mergeCell ref="E333:E335"/>
    <mergeCell ref="J333:J335"/>
    <mergeCell ref="K333:K335"/>
    <mergeCell ref="L333:L335"/>
    <mergeCell ref="B329:B331"/>
    <mergeCell ref="C329:C331"/>
    <mergeCell ref="D329:D331"/>
    <mergeCell ref="E329:E331"/>
    <mergeCell ref="J329:J331"/>
    <mergeCell ref="K329:K331"/>
    <mergeCell ref="K323:K324"/>
    <mergeCell ref="L323:L324"/>
    <mergeCell ref="B327:B328"/>
    <mergeCell ref="C327:C328"/>
    <mergeCell ref="D327:D328"/>
    <mergeCell ref="E327:E328"/>
    <mergeCell ref="J327:J328"/>
    <mergeCell ref="K327:K328"/>
    <mergeCell ref="L327:L328"/>
    <mergeCell ref="L317:L319"/>
    <mergeCell ref="B321:B322"/>
    <mergeCell ref="C321:C322"/>
    <mergeCell ref="D321:D322"/>
    <mergeCell ref="E321:E322"/>
    <mergeCell ref="B323:B324"/>
    <mergeCell ref="C323:C324"/>
    <mergeCell ref="D323:D324"/>
    <mergeCell ref="E323:E324"/>
    <mergeCell ref="J323:J324"/>
    <mergeCell ref="B317:B319"/>
    <mergeCell ref="C317:C319"/>
    <mergeCell ref="D317:D319"/>
    <mergeCell ref="E317:E319"/>
    <mergeCell ref="J317:J319"/>
    <mergeCell ref="K317:K319"/>
    <mergeCell ref="L308:L309"/>
    <mergeCell ref="B314:B315"/>
    <mergeCell ref="C314:C315"/>
    <mergeCell ref="D314:D315"/>
    <mergeCell ref="E314:E315"/>
    <mergeCell ref="J314:J315"/>
    <mergeCell ref="K314:K315"/>
    <mergeCell ref="L314:L315"/>
    <mergeCell ref="B308:B309"/>
    <mergeCell ref="C308:C309"/>
    <mergeCell ref="D308:D309"/>
    <mergeCell ref="E308:E309"/>
    <mergeCell ref="J308:J309"/>
    <mergeCell ref="K308:K309"/>
    <mergeCell ref="K298:K300"/>
    <mergeCell ref="L298:L300"/>
    <mergeCell ref="B301:B302"/>
    <mergeCell ref="C301:C302"/>
    <mergeCell ref="D301:D302"/>
    <mergeCell ref="E301:E302"/>
    <mergeCell ref="I301:I302"/>
    <mergeCell ref="J301:J302"/>
    <mergeCell ref="K301:K302"/>
    <mergeCell ref="L301:L302"/>
    <mergeCell ref="B298:B300"/>
    <mergeCell ref="C298:C300"/>
    <mergeCell ref="D298:D300"/>
    <mergeCell ref="E298:E300"/>
    <mergeCell ref="I298:I300"/>
    <mergeCell ref="J298:J300"/>
    <mergeCell ref="K292:K294"/>
    <mergeCell ref="L292:L294"/>
    <mergeCell ref="B295:B297"/>
    <mergeCell ref="C295:C297"/>
    <mergeCell ref="D295:D297"/>
    <mergeCell ref="E295:E297"/>
    <mergeCell ref="I295:I297"/>
    <mergeCell ref="J295:J297"/>
    <mergeCell ref="K295:K297"/>
    <mergeCell ref="L295:L297"/>
    <mergeCell ref="B292:B294"/>
    <mergeCell ref="C292:C294"/>
    <mergeCell ref="D292:D294"/>
    <mergeCell ref="E292:E294"/>
    <mergeCell ref="I292:I294"/>
    <mergeCell ref="J292:J294"/>
    <mergeCell ref="K280:K281"/>
    <mergeCell ref="L280:L281"/>
    <mergeCell ref="B285:B287"/>
    <mergeCell ref="C285:C287"/>
    <mergeCell ref="D285:D287"/>
    <mergeCell ref="E285:E287"/>
    <mergeCell ref="I285:I287"/>
    <mergeCell ref="J285:J287"/>
    <mergeCell ref="K285:K287"/>
    <mergeCell ref="B280:B281"/>
    <mergeCell ref="C280:C281"/>
    <mergeCell ref="D280:D281"/>
    <mergeCell ref="E280:E281"/>
    <mergeCell ref="I280:I281"/>
    <mergeCell ref="J280:J281"/>
    <mergeCell ref="K276:K277"/>
    <mergeCell ref="L276:L277"/>
    <mergeCell ref="B278:B279"/>
    <mergeCell ref="C278:C279"/>
    <mergeCell ref="D278:D279"/>
    <mergeCell ref="E278:E279"/>
    <mergeCell ref="I278:I279"/>
    <mergeCell ref="J278:J279"/>
    <mergeCell ref="K278:K279"/>
    <mergeCell ref="B276:B277"/>
    <mergeCell ref="C276:C277"/>
    <mergeCell ref="D276:D277"/>
    <mergeCell ref="E276:E277"/>
    <mergeCell ref="I276:I277"/>
    <mergeCell ref="J276:J277"/>
    <mergeCell ref="K267:K268"/>
    <mergeCell ref="L267:L268"/>
    <mergeCell ref="B269:B270"/>
    <mergeCell ref="C269:C270"/>
    <mergeCell ref="D269:D270"/>
    <mergeCell ref="E269:E270"/>
    <mergeCell ref="K269:K270"/>
    <mergeCell ref="L269:L270"/>
    <mergeCell ref="B262:B263"/>
    <mergeCell ref="C262:C263"/>
    <mergeCell ref="D262:D263"/>
    <mergeCell ref="E262:E263"/>
    <mergeCell ref="L262:L263"/>
    <mergeCell ref="B267:B268"/>
    <mergeCell ref="C267:C268"/>
    <mergeCell ref="D267:D268"/>
    <mergeCell ref="E267:E268"/>
    <mergeCell ref="J267:J268"/>
    <mergeCell ref="K250:K252"/>
    <mergeCell ref="L250:L252"/>
    <mergeCell ref="B253:B255"/>
    <mergeCell ref="C253:C255"/>
    <mergeCell ref="D253:D255"/>
    <mergeCell ref="E253:E255"/>
    <mergeCell ref="I253:I255"/>
    <mergeCell ref="J253:J255"/>
    <mergeCell ref="K253:K255"/>
    <mergeCell ref="L253:L255"/>
    <mergeCell ref="B250:B252"/>
    <mergeCell ref="C250:C252"/>
    <mergeCell ref="D250:D252"/>
    <mergeCell ref="E250:E252"/>
    <mergeCell ref="I250:I252"/>
    <mergeCell ref="J250:J252"/>
    <mergeCell ref="K246:K247"/>
    <mergeCell ref="L246:L247"/>
    <mergeCell ref="B248:B249"/>
    <mergeCell ref="C248:C249"/>
    <mergeCell ref="D248:D249"/>
    <mergeCell ref="E248:E249"/>
    <mergeCell ref="I248:I249"/>
    <mergeCell ref="J248:J249"/>
    <mergeCell ref="K248:K249"/>
    <mergeCell ref="L248:L249"/>
    <mergeCell ref="B246:B247"/>
    <mergeCell ref="C246:C247"/>
    <mergeCell ref="D246:D247"/>
    <mergeCell ref="E246:E247"/>
    <mergeCell ref="I246:I247"/>
    <mergeCell ref="J246:J247"/>
    <mergeCell ref="K241:K242"/>
    <mergeCell ref="L241:L242"/>
    <mergeCell ref="B244:B245"/>
    <mergeCell ref="C244:C245"/>
    <mergeCell ref="D244:D245"/>
    <mergeCell ref="E244:E245"/>
    <mergeCell ref="I244:I245"/>
    <mergeCell ref="J244:J245"/>
    <mergeCell ref="K244:K245"/>
    <mergeCell ref="B241:B242"/>
    <mergeCell ref="C241:C242"/>
    <mergeCell ref="D241:D242"/>
    <mergeCell ref="E241:E242"/>
    <mergeCell ref="I241:I242"/>
    <mergeCell ref="J241:J242"/>
    <mergeCell ref="K236:K237"/>
    <mergeCell ref="L236:L237"/>
    <mergeCell ref="B239:B240"/>
    <mergeCell ref="C239:C240"/>
    <mergeCell ref="D239:D240"/>
    <mergeCell ref="E239:E240"/>
    <mergeCell ref="I239:I240"/>
    <mergeCell ref="J239:J240"/>
    <mergeCell ref="K239:K240"/>
    <mergeCell ref="L239:L240"/>
    <mergeCell ref="B236:B237"/>
    <mergeCell ref="C236:C237"/>
    <mergeCell ref="D236:D237"/>
    <mergeCell ref="E236:E237"/>
    <mergeCell ref="I236:I237"/>
    <mergeCell ref="J236:J237"/>
    <mergeCell ref="K231:K233"/>
    <mergeCell ref="L231:L233"/>
    <mergeCell ref="B234:B235"/>
    <mergeCell ref="C234:C235"/>
    <mergeCell ref="D234:D235"/>
    <mergeCell ref="E234:E235"/>
    <mergeCell ref="I234:I235"/>
    <mergeCell ref="J234:J235"/>
    <mergeCell ref="K234:K235"/>
    <mergeCell ref="L234:L235"/>
    <mergeCell ref="B231:B233"/>
    <mergeCell ref="C231:C233"/>
    <mergeCell ref="D231:D233"/>
    <mergeCell ref="E231:E233"/>
    <mergeCell ref="I231:I233"/>
    <mergeCell ref="J231:J233"/>
    <mergeCell ref="K225:K227"/>
    <mergeCell ref="L225:L227"/>
    <mergeCell ref="B229:B230"/>
    <mergeCell ref="C229:C230"/>
    <mergeCell ref="D229:D230"/>
    <mergeCell ref="E229:E230"/>
    <mergeCell ref="I229:I230"/>
    <mergeCell ref="J229:J230"/>
    <mergeCell ref="K229:K230"/>
    <mergeCell ref="L229:L230"/>
    <mergeCell ref="B225:B227"/>
    <mergeCell ref="C225:C227"/>
    <mergeCell ref="D225:D227"/>
    <mergeCell ref="E225:E227"/>
    <mergeCell ref="I225:I227"/>
    <mergeCell ref="J225:J227"/>
    <mergeCell ref="K217:K218"/>
    <mergeCell ref="L217:L218"/>
    <mergeCell ref="B222:B223"/>
    <mergeCell ref="C222:C223"/>
    <mergeCell ref="D222:D223"/>
    <mergeCell ref="E222:E223"/>
    <mergeCell ref="I222:I223"/>
    <mergeCell ref="J222:J223"/>
    <mergeCell ref="K222:K223"/>
    <mergeCell ref="B217:B218"/>
    <mergeCell ref="C217:C218"/>
    <mergeCell ref="D217:D218"/>
    <mergeCell ref="E217:E218"/>
    <mergeCell ref="I217:I218"/>
    <mergeCell ref="J217:J218"/>
    <mergeCell ref="K213:K214"/>
    <mergeCell ref="L213:L214"/>
    <mergeCell ref="B215:B216"/>
    <mergeCell ref="C215:C216"/>
    <mergeCell ref="D215:D216"/>
    <mergeCell ref="E215:E216"/>
    <mergeCell ref="I215:I216"/>
    <mergeCell ref="J215:J216"/>
    <mergeCell ref="K215:K216"/>
    <mergeCell ref="L215:L216"/>
    <mergeCell ref="B213:B214"/>
    <mergeCell ref="C213:C214"/>
    <mergeCell ref="D213:D214"/>
    <mergeCell ref="E213:E214"/>
    <mergeCell ref="I213:I214"/>
    <mergeCell ref="J213:J214"/>
    <mergeCell ref="K209:K210"/>
    <mergeCell ref="L209:L210"/>
    <mergeCell ref="B211:B212"/>
    <mergeCell ref="C211:C212"/>
    <mergeCell ref="D211:D212"/>
    <mergeCell ref="E211:E212"/>
    <mergeCell ref="I211:I212"/>
    <mergeCell ref="J211:J212"/>
    <mergeCell ref="K211:K212"/>
    <mergeCell ref="L211:L212"/>
    <mergeCell ref="B209:B210"/>
    <mergeCell ref="C209:C210"/>
    <mergeCell ref="D209:D210"/>
    <mergeCell ref="E209:E210"/>
    <mergeCell ref="I209:I210"/>
    <mergeCell ref="J209:J210"/>
    <mergeCell ref="K199:K200"/>
    <mergeCell ref="L199:L200"/>
    <mergeCell ref="B202:B204"/>
    <mergeCell ref="C202:C204"/>
    <mergeCell ref="D202:D204"/>
    <mergeCell ref="E202:E204"/>
    <mergeCell ref="I202:I204"/>
    <mergeCell ref="J202:J204"/>
    <mergeCell ref="K202:K204"/>
    <mergeCell ref="L202:L204"/>
    <mergeCell ref="B199:B200"/>
    <mergeCell ref="C199:C200"/>
    <mergeCell ref="D199:D200"/>
    <mergeCell ref="E199:E200"/>
    <mergeCell ref="I199:I200"/>
    <mergeCell ref="J199:J200"/>
    <mergeCell ref="K192:K193"/>
    <mergeCell ref="L192:L193"/>
    <mergeCell ref="B196:B198"/>
    <mergeCell ref="C196:C198"/>
    <mergeCell ref="D196:D198"/>
    <mergeCell ref="E196:E198"/>
    <mergeCell ref="I196:I198"/>
    <mergeCell ref="J196:J198"/>
    <mergeCell ref="K196:K198"/>
    <mergeCell ref="L196:L198"/>
    <mergeCell ref="B192:B193"/>
    <mergeCell ref="C192:C193"/>
    <mergeCell ref="D192:D193"/>
    <mergeCell ref="E192:E193"/>
    <mergeCell ref="I192:I193"/>
    <mergeCell ref="J192:J193"/>
    <mergeCell ref="K186:K187"/>
    <mergeCell ref="L186:L187"/>
    <mergeCell ref="B188:B189"/>
    <mergeCell ref="C188:C189"/>
    <mergeCell ref="D188:D189"/>
    <mergeCell ref="E188:E189"/>
    <mergeCell ref="I188:I189"/>
    <mergeCell ref="J188:J189"/>
    <mergeCell ref="K188:K189"/>
    <mergeCell ref="L188:L189"/>
    <mergeCell ref="B186:B187"/>
    <mergeCell ref="C186:C187"/>
    <mergeCell ref="D186:D187"/>
    <mergeCell ref="E186:E187"/>
    <mergeCell ref="I186:I187"/>
    <mergeCell ref="J186:J187"/>
    <mergeCell ref="K179:K181"/>
    <mergeCell ref="L179:L181"/>
    <mergeCell ref="B183:B185"/>
    <mergeCell ref="C183:C185"/>
    <mergeCell ref="D183:D185"/>
    <mergeCell ref="E183:E185"/>
    <mergeCell ref="J183:J185"/>
    <mergeCell ref="K183:K185"/>
    <mergeCell ref="L183:L185"/>
    <mergeCell ref="B179:B181"/>
    <mergeCell ref="C179:C181"/>
    <mergeCell ref="D179:D181"/>
    <mergeCell ref="E179:E181"/>
    <mergeCell ref="I179:I181"/>
    <mergeCell ref="J179:J181"/>
    <mergeCell ref="K175:K176"/>
    <mergeCell ref="L175:L176"/>
    <mergeCell ref="B177:B178"/>
    <mergeCell ref="C177:C178"/>
    <mergeCell ref="D177:D178"/>
    <mergeCell ref="E177:E178"/>
    <mergeCell ref="I177:I178"/>
    <mergeCell ref="J177:J178"/>
    <mergeCell ref="K177:K178"/>
    <mergeCell ref="L177:L178"/>
    <mergeCell ref="B175:B176"/>
    <mergeCell ref="C175:C176"/>
    <mergeCell ref="D175:D176"/>
    <mergeCell ref="E175:E176"/>
    <mergeCell ref="I175:I176"/>
    <mergeCell ref="J175:J176"/>
    <mergeCell ref="L169:L171"/>
    <mergeCell ref="B173:B174"/>
    <mergeCell ref="C173:C174"/>
    <mergeCell ref="D173:D174"/>
    <mergeCell ref="E173:E174"/>
    <mergeCell ref="I173:I174"/>
    <mergeCell ref="J173:J174"/>
    <mergeCell ref="K173:K174"/>
    <mergeCell ref="L173:L174"/>
    <mergeCell ref="K166:K168"/>
    <mergeCell ref="B169:B171"/>
    <mergeCell ref="C169:C171"/>
    <mergeCell ref="D169:D171"/>
    <mergeCell ref="E169:E171"/>
    <mergeCell ref="I169:I171"/>
    <mergeCell ref="J169:J171"/>
    <mergeCell ref="K169:K171"/>
    <mergeCell ref="B166:B168"/>
    <mergeCell ref="C166:C168"/>
    <mergeCell ref="D166:D168"/>
    <mergeCell ref="E166:E168"/>
    <mergeCell ref="I166:I168"/>
    <mergeCell ref="J166:J168"/>
    <mergeCell ref="K160:K162"/>
    <mergeCell ref="L160:L162"/>
    <mergeCell ref="B163:B165"/>
    <mergeCell ref="C163:C165"/>
    <mergeCell ref="D163:D165"/>
    <mergeCell ref="E163:E165"/>
    <mergeCell ref="I163:I165"/>
    <mergeCell ref="J163:J165"/>
    <mergeCell ref="K163:K165"/>
    <mergeCell ref="L163:L165"/>
    <mergeCell ref="B160:B162"/>
    <mergeCell ref="C160:C162"/>
    <mergeCell ref="D160:D162"/>
    <mergeCell ref="E160:E162"/>
    <mergeCell ref="I160:I162"/>
    <mergeCell ref="J160:J162"/>
    <mergeCell ref="K155:K156"/>
    <mergeCell ref="L155:L156"/>
    <mergeCell ref="B157:B159"/>
    <mergeCell ref="C157:C159"/>
    <mergeCell ref="D157:D159"/>
    <mergeCell ref="E157:E159"/>
    <mergeCell ref="I157:I159"/>
    <mergeCell ref="J157:J159"/>
    <mergeCell ref="K157:K159"/>
    <mergeCell ref="L157:L159"/>
    <mergeCell ref="B155:B156"/>
    <mergeCell ref="C155:C156"/>
    <mergeCell ref="D155:D156"/>
    <mergeCell ref="E155:E156"/>
    <mergeCell ref="I155:I156"/>
    <mergeCell ref="J155:J156"/>
    <mergeCell ref="K147:K148"/>
    <mergeCell ref="L147:L148"/>
    <mergeCell ref="B151:B153"/>
    <mergeCell ref="C151:C153"/>
    <mergeCell ref="D151:D153"/>
    <mergeCell ref="E151:E153"/>
    <mergeCell ref="I151:I153"/>
    <mergeCell ref="J151:J153"/>
    <mergeCell ref="K151:K153"/>
    <mergeCell ref="L151:L153"/>
    <mergeCell ref="B147:B148"/>
    <mergeCell ref="C147:C148"/>
    <mergeCell ref="D147:D148"/>
    <mergeCell ref="E147:E148"/>
    <mergeCell ref="I147:I148"/>
    <mergeCell ref="J147:J148"/>
    <mergeCell ref="L142:L143"/>
    <mergeCell ref="B145:B146"/>
    <mergeCell ref="C145:C146"/>
    <mergeCell ref="D145:D146"/>
    <mergeCell ref="E145:E146"/>
    <mergeCell ref="I145:I146"/>
    <mergeCell ref="J145:J146"/>
    <mergeCell ref="K145:K146"/>
    <mergeCell ref="L145:L146"/>
    <mergeCell ref="B142:B143"/>
    <mergeCell ref="C142:C143"/>
    <mergeCell ref="D142:D143"/>
    <mergeCell ref="E142:E143"/>
    <mergeCell ref="J142:J143"/>
    <mergeCell ref="K142:K143"/>
    <mergeCell ref="K137:K138"/>
    <mergeCell ref="L137:L138"/>
    <mergeCell ref="B140:B141"/>
    <mergeCell ref="C140:C141"/>
    <mergeCell ref="D140:D141"/>
    <mergeCell ref="E140:E141"/>
    <mergeCell ref="I140:I141"/>
    <mergeCell ref="J140:J141"/>
    <mergeCell ref="K140:K141"/>
    <mergeCell ref="L140:L141"/>
    <mergeCell ref="B137:B138"/>
    <mergeCell ref="C137:C138"/>
    <mergeCell ref="D137:D138"/>
    <mergeCell ref="E137:E138"/>
    <mergeCell ref="I137:I138"/>
    <mergeCell ref="J137:J138"/>
    <mergeCell ref="K132:K133"/>
    <mergeCell ref="L132:L133"/>
    <mergeCell ref="B134:B136"/>
    <mergeCell ref="C134:C136"/>
    <mergeCell ref="D134:D136"/>
    <mergeCell ref="E134:E136"/>
    <mergeCell ref="I134:I136"/>
    <mergeCell ref="J134:J136"/>
    <mergeCell ref="K134:K136"/>
    <mergeCell ref="L134:L136"/>
    <mergeCell ref="B132:B133"/>
    <mergeCell ref="C132:C133"/>
    <mergeCell ref="D132:D133"/>
    <mergeCell ref="E132:E133"/>
    <mergeCell ref="I132:I133"/>
    <mergeCell ref="J132:J133"/>
    <mergeCell ref="K124:K125"/>
    <mergeCell ref="L124:L125"/>
    <mergeCell ref="B126:B127"/>
    <mergeCell ref="C126:C127"/>
    <mergeCell ref="D126:D127"/>
    <mergeCell ref="E126:E127"/>
    <mergeCell ref="I126:I127"/>
    <mergeCell ref="J126:J127"/>
    <mergeCell ref="K126:K127"/>
    <mergeCell ref="L126:L127"/>
    <mergeCell ref="B124:B125"/>
    <mergeCell ref="C124:C125"/>
    <mergeCell ref="D124:D125"/>
    <mergeCell ref="E124:E125"/>
    <mergeCell ref="I124:I125"/>
    <mergeCell ref="J124:J125"/>
    <mergeCell ref="L119:L121"/>
    <mergeCell ref="B122:B123"/>
    <mergeCell ref="C122:C123"/>
    <mergeCell ref="D122:D123"/>
    <mergeCell ref="E122:E123"/>
    <mergeCell ref="J122:J123"/>
    <mergeCell ref="K122:K123"/>
    <mergeCell ref="L122:L123"/>
    <mergeCell ref="B119:B121"/>
    <mergeCell ref="C119:C121"/>
    <mergeCell ref="D119:D121"/>
    <mergeCell ref="E119:E121"/>
    <mergeCell ref="J119:J121"/>
    <mergeCell ref="K119:K121"/>
    <mergeCell ref="K114:K115"/>
    <mergeCell ref="L114:L115"/>
    <mergeCell ref="B116:B118"/>
    <mergeCell ref="C116:C118"/>
    <mergeCell ref="D116:D118"/>
    <mergeCell ref="E116:E118"/>
    <mergeCell ref="J116:J118"/>
    <mergeCell ref="K116:K118"/>
    <mergeCell ref="L116:L118"/>
    <mergeCell ref="B114:B115"/>
    <mergeCell ref="C114:C115"/>
    <mergeCell ref="D114:D115"/>
    <mergeCell ref="E114:E115"/>
    <mergeCell ref="I114:I115"/>
    <mergeCell ref="J114:J115"/>
    <mergeCell ref="L107:L109"/>
    <mergeCell ref="B112:B113"/>
    <mergeCell ref="C112:C113"/>
    <mergeCell ref="D112:D113"/>
    <mergeCell ref="E112:E113"/>
    <mergeCell ref="J112:J113"/>
    <mergeCell ref="K112:K113"/>
    <mergeCell ref="L112:L113"/>
    <mergeCell ref="B107:B109"/>
    <mergeCell ref="C107:C109"/>
    <mergeCell ref="D107:D109"/>
    <mergeCell ref="E107:E109"/>
    <mergeCell ref="J107:J109"/>
    <mergeCell ref="K107:K109"/>
    <mergeCell ref="L103:L104"/>
    <mergeCell ref="B105:B106"/>
    <mergeCell ref="C105:C106"/>
    <mergeCell ref="D105:D106"/>
    <mergeCell ref="E105:E106"/>
    <mergeCell ref="J105:J106"/>
    <mergeCell ref="K105:K106"/>
    <mergeCell ref="L105:L106"/>
    <mergeCell ref="B103:B104"/>
    <mergeCell ref="C103:C104"/>
    <mergeCell ref="D103:D104"/>
    <mergeCell ref="E103:E104"/>
    <mergeCell ref="J103:J104"/>
    <mergeCell ref="K103:K104"/>
    <mergeCell ref="L99:L100"/>
    <mergeCell ref="B101:B102"/>
    <mergeCell ref="C101:C102"/>
    <mergeCell ref="D101:D102"/>
    <mergeCell ref="E101:E102"/>
    <mergeCell ref="J101:J102"/>
    <mergeCell ref="K101:K102"/>
    <mergeCell ref="L101:L102"/>
    <mergeCell ref="B99:B100"/>
    <mergeCell ref="C99:C100"/>
    <mergeCell ref="D99:D100"/>
    <mergeCell ref="E99:E100"/>
    <mergeCell ref="J99:J100"/>
    <mergeCell ref="K99:K100"/>
    <mergeCell ref="L92:L94"/>
    <mergeCell ref="B95:B96"/>
    <mergeCell ref="C95:C96"/>
    <mergeCell ref="D95:D96"/>
    <mergeCell ref="E95:E96"/>
    <mergeCell ref="J95:J96"/>
    <mergeCell ref="K95:K96"/>
    <mergeCell ref="L95:L96"/>
    <mergeCell ref="B92:B94"/>
    <mergeCell ref="C92:C94"/>
    <mergeCell ref="D92:D94"/>
    <mergeCell ref="E92:E94"/>
    <mergeCell ref="J92:J94"/>
    <mergeCell ref="K92:K94"/>
    <mergeCell ref="L85:L86"/>
    <mergeCell ref="B87:B89"/>
    <mergeCell ref="C87:C89"/>
    <mergeCell ref="D87:D89"/>
    <mergeCell ref="E87:E89"/>
    <mergeCell ref="J87:J89"/>
    <mergeCell ref="K87:K89"/>
    <mergeCell ref="L87:L89"/>
    <mergeCell ref="B85:B86"/>
    <mergeCell ref="C85:C86"/>
    <mergeCell ref="D85:D86"/>
    <mergeCell ref="E85:E86"/>
    <mergeCell ref="J85:J86"/>
    <mergeCell ref="K85:K86"/>
    <mergeCell ref="L81:L82"/>
    <mergeCell ref="B83:B84"/>
    <mergeCell ref="C83:C84"/>
    <mergeCell ref="D83:D84"/>
    <mergeCell ref="E83:E84"/>
    <mergeCell ref="J83:J84"/>
    <mergeCell ref="K83:K84"/>
    <mergeCell ref="L83:L84"/>
    <mergeCell ref="B81:B82"/>
    <mergeCell ref="C81:C82"/>
    <mergeCell ref="D81:D82"/>
    <mergeCell ref="E81:E82"/>
    <mergeCell ref="J81:J82"/>
    <mergeCell ref="K81:K82"/>
    <mergeCell ref="L76:L77"/>
    <mergeCell ref="B79:B80"/>
    <mergeCell ref="C79:C80"/>
    <mergeCell ref="D79:D80"/>
    <mergeCell ref="E79:E80"/>
    <mergeCell ref="J79:J80"/>
    <mergeCell ref="K79:K80"/>
    <mergeCell ref="L79:L80"/>
    <mergeCell ref="B76:B77"/>
    <mergeCell ref="C76:C77"/>
    <mergeCell ref="D76:D77"/>
    <mergeCell ref="E76:E77"/>
    <mergeCell ref="J76:J77"/>
    <mergeCell ref="K76:K77"/>
    <mergeCell ref="B74:B75"/>
    <mergeCell ref="C74:C75"/>
    <mergeCell ref="D74:D75"/>
    <mergeCell ref="E74:E75"/>
    <mergeCell ref="J74:J75"/>
    <mergeCell ref="L74:L75"/>
    <mergeCell ref="L69:L70"/>
    <mergeCell ref="B71:B72"/>
    <mergeCell ref="C71:C72"/>
    <mergeCell ref="D71:D72"/>
    <mergeCell ref="E71:E72"/>
    <mergeCell ref="J71:J72"/>
    <mergeCell ref="K71:K72"/>
    <mergeCell ref="L71:L72"/>
    <mergeCell ref="B69:B70"/>
    <mergeCell ref="C69:C70"/>
    <mergeCell ref="D69:D70"/>
    <mergeCell ref="E69:E70"/>
    <mergeCell ref="J69:J70"/>
    <mergeCell ref="K69:K70"/>
    <mergeCell ref="L60:L62"/>
    <mergeCell ref="B67:B68"/>
    <mergeCell ref="C67:C68"/>
    <mergeCell ref="D67:D68"/>
    <mergeCell ref="E67:E68"/>
    <mergeCell ref="J67:J68"/>
    <mergeCell ref="K67:K68"/>
    <mergeCell ref="L67:L68"/>
    <mergeCell ref="B60:B62"/>
    <mergeCell ref="C60:C62"/>
    <mergeCell ref="D60:D62"/>
    <mergeCell ref="E60:E62"/>
    <mergeCell ref="J60:J62"/>
    <mergeCell ref="K60:K62"/>
    <mergeCell ref="L53:L54"/>
    <mergeCell ref="B56:B59"/>
    <mergeCell ref="C56:C59"/>
    <mergeCell ref="D56:D59"/>
    <mergeCell ref="E56:E59"/>
    <mergeCell ref="J56:J59"/>
    <mergeCell ref="K56:K59"/>
    <mergeCell ref="L56:L59"/>
    <mergeCell ref="B53:B54"/>
    <mergeCell ref="C53:C54"/>
    <mergeCell ref="D53:D54"/>
    <mergeCell ref="E53:E54"/>
    <mergeCell ref="J53:J54"/>
    <mergeCell ref="K53:K54"/>
    <mergeCell ref="L48:L50"/>
    <mergeCell ref="B51:B52"/>
    <mergeCell ref="C51:C52"/>
    <mergeCell ref="D51:D52"/>
    <mergeCell ref="E51:E52"/>
    <mergeCell ref="J51:J52"/>
    <mergeCell ref="K51:K52"/>
    <mergeCell ref="L51:L52"/>
    <mergeCell ref="B48:B50"/>
    <mergeCell ref="C48:C50"/>
    <mergeCell ref="D48:D50"/>
    <mergeCell ref="E48:E50"/>
    <mergeCell ref="J48:J50"/>
    <mergeCell ref="K48:K50"/>
    <mergeCell ref="L41:L43"/>
    <mergeCell ref="B44:B46"/>
    <mergeCell ref="C44:C46"/>
    <mergeCell ref="D44:D46"/>
    <mergeCell ref="E44:E46"/>
    <mergeCell ref="J44:J46"/>
    <mergeCell ref="K44:K46"/>
    <mergeCell ref="L44:L46"/>
    <mergeCell ref="B41:B43"/>
    <mergeCell ref="C41:C43"/>
    <mergeCell ref="D41:D43"/>
    <mergeCell ref="E41:E43"/>
    <mergeCell ref="J41:J43"/>
    <mergeCell ref="K41:K43"/>
    <mergeCell ref="L37:L38"/>
    <mergeCell ref="B39:B40"/>
    <mergeCell ref="C39:C40"/>
    <mergeCell ref="D39:D40"/>
    <mergeCell ref="E39:E40"/>
    <mergeCell ref="J39:J40"/>
    <mergeCell ref="K39:K40"/>
    <mergeCell ref="L39:L40"/>
    <mergeCell ref="B37:B38"/>
    <mergeCell ref="C37:C38"/>
    <mergeCell ref="D37:D38"/>
    <mergeCell ref="E37:E38"/>
    <mergeCell ref="J37:J38"/>
    <mergeCell ref="K37:K38"/>
    <mergeCell ref="L29:L32"/>
    <mergeCell ref="B33:B34"/>
    <mergeCell ref="C33:C34"/>
    <mergeCell ref="D33:D34"/>
    <mergeCell ref="E33:E34"/>
    <mergeCell ref="J33:J34"/>
    <mergeCell ref="K33:K34"/>
    <mergeCell ref="L33:L34"/>
    <mergeCell ref="B29:B32"/>
    <mergeCell ref="C29:C32"/>
    <mergeCell ref="D29:D32"/>
    <mergeCell ref="E29:E32"/>
    <mergeCell ref="J29:J32"/>
    <mergeCell ref="K29:K32"/>
    <mergeCell ref="L25:L26"/>
    <mergeCell ref="B27:B28"/>
    <mergeCell ref="C27:C28"/>
    <mergeCell ref="D27:D28"/>
    <mergeCell ref="E27:E28"/>
    <mergeCell ref="J27:J28"/>
    <mergeCell ref="K27:K28"/>
    <mergeCell ref="L27:L28"/>
    <mergeCell ref="B25:B26"/>
    <mergeCell ref="C25:C26"/>
    <mergeCell ref="D25:D26"/>
    <mergeCell ref="E25:E26"/>
    <mergeCell ref="J25:J26"/>
    <mergeCell ref="K25:K26"/>
    <mergeCell ref="K19:K20"/>
    <mergeCell ref="L19:L20"/>
    <mergeCell ref="B21:B24"/>
    <mergeCell ref="C21:C24"/>
    <mergeCell ref="D21:D24"/>
    <mergeCell ref="E21:E24"/>
    <mergeCell ref="J21:J24"/>
    <mergeCell ref="K21:K24"/>
    <mergeCell ref="L21:L24"/>
    <mergeCell ref="B19:B20"/>
    <mergeCell ref="C19:C20"/>
    <mergeCell ref="D19:D20"/>
    <mergeCell ref="E19:E20"/>
    <mergeCell ref="I19:I20"/>
    <mergeCell ref="J19:J20"/>
    <mergeCell ref="L14:L16"/>
    <mergeCell ref="B17:B18"/>
    <mergeCell ref="C17:C18"/>
    <mergeCell ref="D17:D18"/>
    <mergeCell ref="E17:E18"/>
    <mergeCell ref="I17:I18"/>
    <mergeCell ref="J17:J18"/>
    <mergeCell ref="K17:K18"/>
    <mergeCell ref="L17:L18"/>
    <mergeCell ref="B14:B16"/>
    <mergeCell ref="C14:C16"/>
    <mergeCell ref="D14:D16"/>
    <mergeCell ref="E14:E16"/>
    <mergeCell ref="J14:J16"/>
    <mergeCell ref="K14:K16"/>
    <mergeCell ref="K9:K10"/>
    <mergeCell ref="L9:L10"/>
    <mergeCell ref="B11:B12"/>
    <mergeCell ref="C11:C12"/>
    <mergeCell ref="D11:D12"/>
    <mergeCell ref="E11:E12"/>
    <mergeCell ref="I11:I12"/>
    <mergeCell ref="J11:J12"/>
    <mergeCell ref="K11:K12"/>
    <mergeCell ref="L11:L12"/>
    <mergeCell ref="B2:E2"/>
    <mergeCell ref="B4:B7"/>
    <mergeCell ref="C4:C7"/>
    <mergeCell ref="D4:D7"/>
    <mergeCell ref="E4:E7"/>
    <mergeCell ref="F4:F7"/>
    <mergeCell ref="T6:T7"/>
    <mergeCell ref="U6:U7"/>
    <mergeCell ref="V6:V7"/>
    <mergeCell ref="W6:W7"/>
    <mergeCell ref="B9:B10"/>
    <mergeCell ref="C9:C10"/>
    <mergeCell ref="D9:D10"/>
    <mergeCell ref="E9:E10"/>
    <mergeCell ref="I9:I10"/>
    <mergeCell ref="J9:J10"/>
    <mergeCell ref="M4:W4"/>
    <mergeCell ref="M5:M7"/>
    <mergeCell ref="N5:Q5"/>
    <mergeCell ref="R5:W5"/>
    <mergeCell ref="N6:N7"/>
    <mergeCell ref="O6:O7"/>
    <mergeCell ref="P6:P7"/>
    <mergeCell ref="Q6:Q7"/>
    <mergeCell ref="R6:R7"/>
    <mergeCell ref="S6:S7"/>
    <mergeCell ref="G4:G7"/>
    <mergeCell ref="H4:H7"/>
    <mergeCell ref="I4:I7"/>
    <mergeCell ref="J4:J7"/>
    <mergeCell ref="K4:K7"/>
    <mergeCell ref="L4:L7"/>
  </mergeCells>
  <conditionalFormatting sqref="D604">
    <cfRule type="duplicateValues" dxfId="157" priority="91"/>
  </conditionalFormatting>
  <conditionalFormatting sqref="D604">
    <cfRule type="duplicateValues" dxfId="156" priority="92"/>
  </conditionalFormatting>
  <conditionalFormatting sqref="D875:D885 D9 D11 D13:D15 D17 D19 D21:D22 D25 D27 D29:D30 D33 D35:D37 D39 D44 D47:D48 D51 D53 D55:D56 D60:D61 D63:D67 D69 D71 D73:D74 D76 D78:D79 D81 D83 D85 D87 D90:D92 D95 D97:D99 D101 D103 D105 D107:D108 D110:D112 D114 D116:D117 D119 D122 D134 D137 D139:D140 D142 D144:D145 D147 D149:D152 D154:D155 D157 D160:D161 D163 D166 D169 D172:D173 D175 D177 D179 D182:D184 D186 D188 D190:D192 D194:D196 D199 D201:D202 D205:D209 D211 D213 D215 D217 D219:D222 D224:D225 D228:D229 D231 D234 D236 D238:D239 D241 D243:D244 D246 D248 D250 D253 D256:D262 D278 D280 D282:D285 D288:D292 D298 D301 D303:D308 D310:D314 D316:D317 D320:D321 D325:D327 D329 D332:D333 D336 D338 D340:D341 D343 D347 D350:D351 D353 D355 D358 D361 D363 D365:D366 D368:D370 D372 D375 D377 D379 D387:D388 D391 D393 D396 D399 D401:D402 D405:D406 D408:D409 D413 D415:D416 D418 D421:D422 D424 D427 D429:D430 D433 D435 D437 D439 D442:D443 D445 D447 D449 D452 D454 D456 D458:D459 D462:D463 D465 D468 D471 D473 D476 D478 D484:D486 D488 D491 D493:D494 D496 D498 D500:D501 D503:D506 D508:D510 D512 D516 D519 D522 D525 D527:D528 D531:D533 D536 D539:D540 D542 D545 D547:D548 D551 D554:D556 D558:D561 D563:D566 D568 D571 D573 D575:D577 D580:D582 D604:D609 D611:D614 D616 D618:D621 D41 D124 D264:D266 D269 D271:D276 D323 D381:D384 D480:D482 D595 D599 D601:D602 D584:D593 D126 D128:D132">
    <cfRule type="duplicateValues" dxfId="155" priority="90"/>
  </conditionalFormatting>
  <conditionalFormatting sqref="F1570">
    <cfRule type="duplicateValues" dxfId="154" priority="89"/>
  </conditionalFormatting>
  <conditionalFormatting sqref="F1570">
    <cfRule type="duplicateValues" dxfId="153" priority="88"/>
  </conditionalFormatting>
  <conditionalFormatting sqref="F1575">
    <cfRule type="duplicateValues" dxfId="152" priority="87"/>
  </conditionalFormatting>
  <conditionalFormatting sqref="F1575">
    <cfRule type="duplicateValues" dxfId="151" priority="86"/>
  </conditionalFormatting>
  <conditionalFormatting sqref="F1571">
    <cfRule type="duplicateValues" dxfId="150" priority="85"/>
  </conditionalFormatting>
  <conditionalFormatting sqref="F1571">
    <cfRule type="duplicateValues" dxfId="149" priority="84"/>
  </conditionalFormatting>
  <conditionalFormatting sqref="F1573">
    <cfRule type="duplicateValues" dxfId="148" priority="83"/>
  </conditionalFormatting>
  <conditionalFormatting sqref="F1573">
    <cfRule type="duplicateValues" dxfId="147" priority="82"/>
  </conditionalFormatting>
  <conditionalFormatting sqref="F1574">
    <cfRule type="duplicateValues" dxfId="146" priority="81"/>
  </conditionalFormatting>
  <conditionalFormatting sqref="F1574">
    <cfRule type="duplicateValues" dxfId="145" priority="80"/>
  </conditionalFormatting>
  <conditionalFormatting sqref="L604 E604">
    <cfRule type="duplicateValues" dxfId="144" priority="93"/>
  </conditionalFormatting>
  <conditionalFormatting sqref="L681:L682 E681">
    <cfRule type="duplicateValues" dxfId="143" priority="94"/>
  </conditionalFormatting>
  <conditionalFormatting sqref="L683 E683">
    <cfRule type="duplicateValues" dxfId="142" priority="95"/>
  </conditionalFormatting>
  <conditionalFormatting sqref="L684 E684">
    <cfRule type="duplicateValues" dxfId="141" priority="96"/>
  </conditionalFormatting>
  <conditionalFormatting sqref="L685 E685">
    <cfRule type="duplicateValues" dxfId="140" priority="97"/>
  </conditionalFormatting>
  <conditionalFormatting sqref="L686 E686">
    <cfRule type="duplicateValues" dxfId="139" priority="98"/>
  </conditionalFormatting>
  <conditionalFormatting sqref="L687 E687">
    <cfRule type="duplicateValues" dxfId="138" priority="99"/>
  </conditionalFormatting>
  <conditionalFormatting sqref="L688:L690 E688:E690">
    <cfRule type="duplicateValues" dxfId="137" priority="100"/>
  </conditionalFormatting>
  <conditionalFormatting sqref="L705 E705">
    <cfRule type="duplicateValues" dxfId="136" priority="101"/>
  </conditionalFormatting>
  <conditionalFormatting sqref="L703 E704">
    <cfRule type="duplicateValues" dxfId="135" priority="102"/>
  </conditionalFormatting>
  <conditionalFormatting sqref="E703">
    <cfRule type="duplicateValues" dxfId="134" priority="103"/>
  </conditionalFormatting>
  <conditionalFormatting sqref="L692 E692">
    <cfRule type="duplicateValues" dxfId="133" priority="104"/>
  </conditionalFormatting>
  <conditionalFormatting sqref="L706 E706">
    <cfRule type="duplicateValues" dxfId="132" priority="105"/>
  </conditionalFormatting>
  <conditionalFormatting sqref="L702 E702">
    <cfRule type="duplicateValues" dxfId="131" priority="106"/>
  </conditionalFormatting>
  <conditionalFormatting sqref="L699:L701 E699">
    <cfRule type="duplicateValues" dxfId="130" priority="107"/>
  </conditionalFormatting>
  <conditionalFormatting sqref="L694 E694">
    <cfRule type="duplicateValues" dxfId="129" priority="108"/>
  </conditionalFormatting>
  <conditionalFormatting sqref="L695 E695">
    <cfRule type="duplicateValues" dxfId="128" priority="109"/>
  </conditionalFormatting>
  <conditionalFormatting sqref="L707 E707">
    <cfRule type="duplicateValues" dxfId="127" priority="110"/>
  </conditionalFormatting>
  <conditionalFormatting sqref="L710 E710">
    <cfRule type="duplicateValues" dxfId="126" priority="111"/>
  </conditionalFormatting>
  <conditionalFormatting sqref="L711 E711">
    <cfRule type="duplicateValues" dxfId="125" priority="112"/>
  </conditionalFormatting>
  <conditionalFormatting sqref="L735">
    <cfRule type="duplicateValues" dxfId="124" priority="113"/>
  </conditionalFormatting>
  <conditionalFormatting sqref="L736 E736">
    <cfRule type="duplicateValues" dxfId="123" priority="114"/>
  </conditionalFormatting>
  <conditionalFormatting sqref="L739 E739">
    <cfRule type="duplicateValues" dxfId="122" priority="115"/>
  </conditionalFormatting>
  <conditionalFormatting sqref="L738 E738">
    <cfRule type="duplicateValues" dxfId="121" priority="116"/>
  </conditionalFormatting>
  <conditionalFormatting sqref="L740 E740">
    <cfRule type="duplicateValues" dxfId="120" priority="117"/>
  </conditionalFormatting>
  <conditionalFormatting sqref="L742 E742">
    <cfRule type="duplicateValues" dxfId="119" priority="118"/>
  </conditionalFormatting>
  <conditionalFormatting sqref="L741 E741">
    <cfRule type="duplicateValues" dxfId="118" priority="119"/>
  </conditionalFormatting>
  <conditionalFormatting sqref="L743 E743">
    <cfRule type="duplicateValues" dxfId="117" priority="120"/>
  </conditionalFormatting>
  <conditionalFormatting sqref="L747 E747">
    <cfRule type="duplicateValues" dxfId="116" priority="121"/>
  </conditionalFormatting>
  <conditionalFormatting sqref="L749 E749">
    <cfRule type="duplicateValues" dxfId="115" priority="122"/>
  </conditionalFormatting>
  <conditionalFormatting sqref="L752 E752">
    <cfRule type="duplicateValues" dxfId="114" priority="123"/>
  </conditionalFormatting>
  <conditionalFormatting sqref="L753 E753">
    <cfRule type="duplicateValues" dxfId="113" priority="124"/>
  </conditionalFormatting>
  <conditionalFormatting sqref="L754 E754">
    <cfRule type="duplicateValues" dxfId="112" priority="125"/>
  </conditionalFormatting>
  <conditionalFormatting sqref="L757 E757">
    <cfRule type="duplicateValues" dxfId="111" priority="126"/>
  </conditionalFormatting>
  <conditionalFormatting sqref="L758 E758">
    <cfRule type="duplicateValues" dxfId="110" priority="127"/>
  </conditionalFormatting>
  <conditionalFormatting sqref="L759 E759">
    <cfRule type="duplicateValues" dxfId="109" priority="128"/>
  </conditionalFormatting>
  <conditionalFormatting sqref="L760:L761 E760">
    <cfRule type="duplicateValues" dxfId="108" priority="129"/>
  </conditionalFormatting>
  <conditionalFormatting sqref="L842 E842">
    <cfRule type="duplicateValues" dxfId="107" priority="130"/>
  </conditionalFormatting>
  <conditionalFormatting sqref="L843 E843">
    <cfRule type="duplicateValues" dxfId="106" priority="131"/>
  </conditionalFormatting>
  <conditionalFormatting sqref="L844 E844">
    <cfRule type="duplicateValues" dxfId="105" priority="132"/>
  </conditionalFormatting>
  <conditionalFormatting sqref="L845 E845">
    <cfRule type="duplicateValues" dxfId="104" priority="133"/>
  </conditionalFormatting>
  <conditionalFormatting sqref="L846 E846">
    <cfRule type="duplicateValues" dxfId="103" priority="134"/>
  </conditionalFormatting>
  <conditionalFormatting sqref="L847 E847">
    <cfRule type="duplicateValues" dxfId="102" priority="135"/>
  </conditionalFormatting>
  <conditionalFormatting sqref="L848 E848">
    <cfRule type="duplicateValues" dxfId="101" priority="136"/>
  </conditionalFormatting>
  <conditionalFormatting sqref="L850 E850">
    <cfRule type="duplicateValues" dxfId="100" priority="137"/>
  </conditionalFormatting>
  <conditionalFormatting sqref="L851 E851">
    <cfRule type="duplicateValues" dxfId="99" priority="138"/>
  </conditionalFormatting>
  <conditionalFormatting sqref="L854 E854">
    <cfRule type="duplicateValues" dxfId="98" priority="139"/>
  </conditionalFormatting>
  <conditionalFormatting sqref="L855:L856 E855:E856">
    <cfRule type="duplicateValues" dxfId="97" priority="140"/>
  </conditionalFormatting>
  <conditionalFormatting sqref="L857 E857">
    <cfRule type="duplicateValues" dxfId="96" priority="141"/>
  </conditionalFormatting>
  <conditionalFormatting sqref="L859 E859">
    <cfRule type="duplicateValues" dxfId="95" priority="142"/>
  </conditionalFormatting>
  <conditionalFormatting sqref="L709 E709">
    <cfRule type="duplicateValues" dxfId="94" priority="143"/>
  </conditionalFormatting>
  <conditionalFormatting sqref="L708 E708">
    <cfRule type="duplicateValues" dxfId="93" priority="144"/>
  </conditionalFormatting>
  <conditionalFormatting sqref="L698 E698">
    <cfRule type="duplicateValues" dxfId="92" priority="145"/>
  </conditionalFormatting>
  <conditionalFormatting sqref="L696:L697 E696:E697">
    <cfRule type="duplicateValues" dxfId="91" priority="146"/>
  </conditionalFormatting>
  <conditionalFormatting sqref="L744 E744">
    <cfRule type="duplicateValues" dxfId="90" priority="147"/>
  </conditionalFormatting>
  <conditionalFormatting sqref="L764 E764">
    <cfRule type="duplicateValues" dxfId="89" priority="148"/>
  </conditionalFormatting>
  <conditionalFormatting sqref="L765 E765">
    <cfRule type="duplicateValues" dxfId="88" priority="149"/>
  </conditionalFormatting>
  <conditionalFormatting sqref="L767 E767">
    <cfRule type="duplicateValues" dxfId="87" priority="150"/>
  </conditionalFormatting>
  <conditionalFormatting sqref="L768 E768">
    <cfRule type="duplicateValues" dxfId="86" priority="151"/>
  </conditionalFormatting>
  <conditionalFormatting sqref="L756 E756">
    <cfRule type="duplicateValues" dxfId="85" priority="152"/>
  </conditionalFormatting>
  <conditionalFormatting sqref="L755 E755">
    <cfRule type="duplicateValues" dxfId="84" priority="153"/>
  </conditionalFormatting>
  <conditionalFormatting sqref="L762 E762">
    <cfRule type="duplicateValues" dxfId="83" priority="154"/>
  </conditionalFormatting>
  <conditionalFormatting sqref="L712">
    <cfRule type="duplicateValues" dxfId="82" priority="155"/>
  </conditionalFormatting>
  <conditionalFormatting sqref="L730">
    <cfRule type="duplicateValues" dxfId="81" priority="156"/>
  </conditionalFormatting>
  <conditionalFormatting sqref="L838:L839 E838">
    <cfRule type="duplicateValues" dxfId="80" priority="157"/>
  </conditionalFormatting>
  <conditionalFormatting sqref="D514">
    <cfRule type="duplicateValues" dxfId="79" priority="79"/>
  </conditionalFormatting>
  <conditionalFormatting sqref="D515">
    <cfRule type="duplicateValues" dxfId="78" priority="78"/>
  </conditionalFormatting>
  <conditionalFormatting sqref="E712">
    <cfRule type="duplicateValues" dxfId="77" priority="77"/>
  </conditionalFormatting>
  <conditionalFormatting sqref="E733">
    <cfRule type="duplicateValues" dxfId="76" priority="76"/>
  </conditionalFormatting>
  <conditionalFormatting sqref="E734">
    <cfRule type="duplicateValues" dxfId="75" priority="75"/>
  </conditionalFormatting>
  <conditionalFormatting sqref="E735">
    <cfRule type="duplicateValues" dxfId="74" priority="74"/>
  </conditionalFormatting>
  <conditionalFormatting sqref="D1628:D1637 D875:D896 D9:D124 D269:D294 D673:D687 D1083:D1084 D1049:D1060 D691:D702 D298:D621 D898:D901 D903:D905 D907:D909 D911:D914 D959:D968 D1358 D985:D1015 D1017:D1032 D1062:D1065 D1118:D1119 D1035:D1047 D1116 D1067 D1069:D1081 D1108:D1114 D1285:D1290 D1306:D1313 D1292:D1304 D1315:D1323 D1340:D1354 D1360:D1599 D1325:D1337 D126 D128:D266">
    <cfRule type="duplicateValues" dxfId="73" priority="158"/>
  </conditionalFormatting>
  <conditionalFormatting sqref="D1034">
    <cfRule type="duplicateValues" dxfId="72" priority="73"/>
  </conditionalFormatting>
  <conditionalFormatting sqref="D1216">
    <cfRule type="duplicateValues" dxfId="71" priority="72"/>
  </conditionalFormatting>
  <conditionalFormatting sqref="D1184">
    <cfRule type="duplicateValues" dxfId="70" priority="71"/>
  </conditionalFormatting>
  <conditionalFormatting sqref="D1188">
    <cfRule type="duplicateValues" dxfId="69" priority="70"/>
  </conditionalFormatting>
  <conditionalFormatting sqref="D972">
    <cfRule type="duplicateValues" dxfId="68" priority="69"/>
  </conditionalFormatting>
  <conditionalFormatting sqref="D840:D1048576 D1:D124 D126 D128:D838">
    <cfRule type="duplicateValues" dxfId="67" priority="68"/>
  </conditionalFormatting>
  <conditionalFormatting sqref="D1154">
    <cfRule type="duplicateValues" dxfId="66" priority="67"/>
  </conditionalFormatting>
  <conditionalFormatting sqref="D1167">
    <cfRule type="duplicateValues" dxfId="65" priority="66"/>
  </conditionalFormatting>
  <conditionalFormatting sqref="D1197">
    <cfRule type="duplicateValues" dxfId="64" priority="65"/>
  </conditionalFormatting>
  <conditionalFormatting sqref="D1256">
    <cfRule type="duplicateValues" dxfId="63" priority="64"/>
  </conditionalFormatting>
  <conditionalFormatting sqref="D1258">
    <cfRule type="duplicateValues" dxfId="62" priority="63"/>
  </conditionalFormatting>
  <conditionalFormatting sqref="D1096">
    <cfRule type="duplicateValues" dxfId="61" priority="62"/>
  </conditionalFormatting>
  <conditionalFormatting sqref="D1151">
    <cfRule type="duplicateValues" dxfId="60" priority="61"/>
  </conditionalFormatting>
  <conditionalFormatting sqref="D1153">
    <cfRule type="duplicateValues" dxfId="59" priority="60"/>
  </conditionalFormatting>
  <conditionalFormatting sqref="D1005">
    <cfRule type="duplicateValues" dxfId="58" priority="59"/>
  </conditionalFormatting>
  <conditionalFormatting sqref="D1074">
    <cfRule type="duplicateValues" dxfId="57" priority="58"/>
  </conditionalFormatting>
  <conditionalFormatting sqref="D1076">
    <cfRule type="duplicateValues" dxfId="56" priority="57"/>
  </conditionalFormatting>
  <conditionalFormatting sqref="D1176">
    <cfRule type="duplicateValues" dxfId="55" priority="56"/>
  </conditionalFormatting>
  <conditionalFormatting sqref="D1097">
    <cfRule type="duplicateValues" dxfId="54" priority="55"/>
  </conditionalFormatting>
  <conditionalFormatting sqref="D1099">
    <cfRule type="duplicateValues" dxfId="53" priority="54"/>
  </conditionalFormatting>
  <conditionalFormatting sqref="D1224">
    <cfRule type="duplicateValues" dxfId="52" priority="53"/>
  </conditionalFormatting>
  <conditionalFormatting sqref="D1278">
    <cfRule type="duplicateValues" dxfId="51" priority="52"/>
  </conditionalFormatting>
  <conditionalFormatting sqref="D1148">
    <cfRule type="duplicateValues" dxfId="50" priority="51"/>
  </conditionalFormatting>
  <conditionalFormatting sqref="D1250">
    <cfRule type="duplicateValues" dxfId="49" priority="50"/>
  </conditionalFormatting>
  <conditionalFormatting sqref="D1267">
    <cfRule type="duplicateValues" dxfId="48" priority="49"/>
  </conditionalFormatting>
  <conditionalFormatting sqref="D1138">
    <cfRule type="duplicateValues" dxfId="47" priority="48"/>
  </conditionalFormatting>
  <conditionalFormatting sqref="D1140">
    <cfRule type="duplicateValues" dxfId="46" priority="47"/>
  </conditionalFormatting>
  <conditionalFormatting sqref="D1211">
    <cfRule type="duplicateValues" dxfId="45" priority="46"/>
  </conditionalFormatting>
  <conditionalFormatting sqref="D1165">
    <cfRule type="duplicateValues" dxfId="44" priority="45"/>
  </conditionalFormatting>
  <conditionalFormatting sqref="D1170">
    <cfRule type="duplicateValues" dxfId="43" priority="44"/>
  </conditionalFormatting>
  <conditionalFormatting sqref="D1214">
    <cfRule type="duplicateValues" dxfId="42" priority="43"/>
  </conditionalFormatting>
  <conditionalFormatting sqref="D1222">
    <cfRule type="duplicateValues" dxfId="41" priority="42"/>
  </conditionalFormatting>
  <conditionalFormatting sqref="D711">
    <cfRule type="duplicateValues" dxfId="40" priority="41"/>
  </conditionalFormatting>
  <conditionalFormatting sqref="D915">
    <cfRule type="duplicateValues" dxfId="39" priority="40"/>
  </conditionalFormatting>
  <conditionalFormatting sqref="D1134">
    <cfRule type="duplicateValues" dxfId="38" priority="39"/>
  </conditionalFormatting>
  <conditionalFormatting sqref="D1202">
    <cfRule type="duplicateValues" dxfId="37" priority="38"/>
  </conditionalFormatting>
  <conditionalFormatting sqref="D1215">
    <cfRule type="duplicateValues" dxfId="36" priority="37"/>
  </conditionalFormatting>
  <conditionalFormatting sqref="D1128">
    <cfRule type="duplicateValues" dxfId="35" priority="36"/>
  </conditionalFormatting>
  <conditionalFormatting sqref="D1155">
    <cfRule type="duplicateValues" dxfId="34" priority="35"/>
  </conditionalFormatting>
  <conditionalFormatting sqref="D1085">
    <cfRule type="duplicateValues" dxfId="33" priority="34"/>
  </conditionalFormatting>
  <conditionalFormatting sqref="D1089">
    <cfRule type="duplicateValues" dxfId="32" priority="33"/>
  </conditionalFormatting>
  <conditionalFormatting sqref="D1280">
    <cfRule type="duplicateValues" dxfId="31" priority="32"/>
  </conditionalFormatting>
  <conditionalFormatting sqref="D1094">
    <cfRule type="duplicateValues" dxfId="30" priority="31"/>
  </conditionalFormatting>
  <conditionalFormatting sqref="D1101">
    <cfRule type="duplicateValues" dxfId="29" priority="30"/>
  </conditionalFormatting>
  <conditionalFormatting sqref="D1160">
    <cfRule type="duplicateValues" dxfId="28" priority="29"/>
  </conditionalFormatting>
  <conditionalFormatting sqref="D1127">
    <cfRule type="duplicateValues" dxfId="27" priority="28"/>
  </conditionalFormatting>
  <conditionalFormatting sqref="D1125">
    <cfRule type="duplicateValues" dxfId="26" priority="27"/>
  </conditionalFormatting>
  <conditionalFormatting sqref="D1191">
    <cfRule type="duplicateValues" dxfId="25" priority="26"/>
  </conditionalFormatting>
  <conditionalFormatting sqref="D1219">
    <cfRule type="duplicateValues" dxfId="24" priority="25"/>
  </conditionalFormatting>
  <conditionalFormatting sqref="D1251">
    <cfRule type="duplicateValues" dxfId="23" priority="24"/>
  </conditionalFormatting>
  <conditionalFormatting sqref="D1263">
    <cfRule type="duplicateValues" dxfId="22" priority="23"/>
  </conditionalFormatting>
  <conditionalFormatting sqref="D1166">
    <cfRule type="duplicateValues" dxfId="21" priority="22"/>
  </conditionalFormatting>
  <conditionalFormatting sqref="D1203">
    <cfRule type="duplicateValues" dxfId="20" priority="21"/>
  </conditionalFormatting>
  <conditionalFormatting sqref="D1279">
    <cfRule type="duplicateValues" dxfId="19" priority="20"/>
  </conditionalFormatting>
  <conditionalFormatting sqref="D1288">
    <cfRule type="duplicateValues" dxfId="18" priority="19"/>
  </conditionalFormatting>
  <conditionalFormatting sqref="D1343">
    <cfRule type="duplicateValues" dxfId="17" priority="18"/>
  </conditionalFormatting>
  <conditionalFormatting sqref="D1149">
    <cfRule type="duplicateValues" dxfId="16" priority="17"/>
  </conditionalFormatting>
  <conditionalFormatting sqref="D1177">
    <cfRule type="duplicateValues" dxfId="15" priority="16"/>
  </conditionalFormatting>
  <conditionalFormatting sqref="D1295">
    <cfRule type="duplicateValues" dxfId="14" priority="15"/>
  </conditionalFormatting>
  <conditionalFormatting sqref="D1175">
    <cfRule type="duplicateValues" dxfId="13" priority="14"/>
  </conditionalFormatting>
  <conditionalFormatting sqref="D1181">
    <cfRule type="duplicateValues" dxfId="12" priority="13"/>
  </conditionalFormatting>
  <conditionalFormatting sqref="D927">
    <cfRule type="duplicateValues" dxfId="11" priority="12"/>
  </conditionalFormatting>
  <conditionalFormatting sqref="D1182">
    <cfRule type="duplicateValues" dxfId="10" priority="11"/>
  </conditionalFormatting>
  <conditionalFormatting sqref="D1217">
    <cfRule type="duplicateValues" dxfId="9" priority="10"/>
  </conditionalFormatting>
  <conditionalFormatting sqref="D1264">
    <cfRule type="duplicateValues" dxfId="8" priority="9"/>
  </conditionalFormatting>
  <conditionalFormatting sqref="D1195">
    <cfRule type="duplicateValues" dxfId="7" priority="8"/>
  </conditionalFormatting>
  <conditionalFormatting sqref="D1246">
    <cfRule type="duplicateValues" dxfId="6" priority="7"/>
  </conditionalFormatting>
  <conditionalFormatting sqref="D1247">
    <cfRule type="duplicateValues" dxfId="5" priority="6"/>
  </conditionalFormatting>
  <conditionalFormatting sqref="D948">
    <cfRule type="duplicateValues" dxfId="4" priority="4"/>
  </conditionalFormatting>
  <conditionalFormatting sqref="D948">
    <cfRule type="duplicateValues" dxfId="3" priority="5"/>
  </conditionalFormatting>
  <conditionalFormatting sqref="D1351">
    <cfRule type="duplicateValues" dxfId="2" priority="3"/>
  </conditionalFormatting>
  <conditionalFormatting sqref="D1208">
    <cfRule type="duplicateValues" dxfId="1" priority="2"/>
  </conditionalFormatting>
  <conditionalFormatting sqref="D1:D124 D126 D128:D1048576">
    <cfRule type="duplicateValues" dxfId="0" priority="1"/>
  </conditionalFormatting>
  <pageMargins left="0.7" right="0.7" top="0.75" bottom="0.75" header="0.3" footer="0.3"/>
  <pageSetup paperSize="9" scale="10" orientation="landscape"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AF77"/>
  <sheetViews>
    <sheetView topLeftCell="A16" zoomScale="80" zoomScaleNormal="80" workbookViewId="0">
      <selection activeCell="B15" sqref="B15"/>
    </sheetView>
  </sheetViews>
  <sheetFormatPr defaultRowHeight="15" x14ac:dyDescent="0.25"/>
  <cols>
    <col min="2" max="2" width="51.85546875" customWidth="1"/>
    <col min="3" max="3" width="21.85546875" customWidth="1"/>
    <col min="6" max="6" width="12.42578125" customWidth="1"/>
    <col min="7" max="7" width="33.85546875" customWidth="1"/>
    <col min="8" max="8" width="51.7109375" customWidth="1"/>
    <col min="9" max="9" width="9.28515625" customWidth="1"/>
    <col min="21" max="21" width="36.85546875" customWidth="1"/>
  </cols>
  <sheetData>
    <row r="1" spans="1:20" x14ac:dyDescent="0.25">
      <c r="A1" s="1101" t="s">
        <v>0</v>
      </c>
      <c r="B1" s="1101" t="s">
        <v>1</v>
      </c>
      <c r="C1" s="1101" t="s">
        <v>2</v>
      </c>
      <c r="D1" s="1104" t="s">
        <v>748</v>
      </c>
      <c r="E1" s="1107"/>
      <c r="F1" s="1094" t="s">
        <v>1739</v>
      </c>
      <c r="G1" s="1110" t="s">
        <v>592</v>
      </c>
      <c r="H1" s="1113" t="s">
        <v>4</v>
      </c>
      <c r="I1" s="1097" t="s">
        <v>593</v>
      </c>
      <c r="J1" s="1097"/>
      <c r="K1" s="1097"/>
      <c r="L1" s="1097"/>
      <c r="M1" s="1097"/>
      <c r="N1" s="1097"/>
      <c r="O1" s="1097"/>
      <c r="P1" s="1097"/>
      <c r="Q1" s="1097"/>
      <c r="R1" s="1097"/>
      <c r="S1" s="1097"/>
      <c r="T1" s="468"/>
    </row>
    <row r="2" spans="1:20" x14ac:dyDescent="0.25">
      <c r="A2" s="1102"/>
      <c r="B2" s="1102"/>
      <c r="C2" s="1102"/>
      <c r="D2" s="1105"/>
      <c r="E2" s="1108"/>
      <c r="F2" s="1095"/>
      <c r="G2" s="1111"/>
      <c r="H2" s="1114"/>
      <c r="I2" s="1100" t="s">
        <v>594</v>
      </c>
      <c r="J2" s="1089" t="s">
        <v>595</v>
      </c>
      <c r="K2" s="1089"/>
      <c r="L2" s="1089"/>
      <c r="M2" s="1089"/>
      <c r="N2" s="1097" t="s">
        <v>596</v>
      </c>
      <c r="O2" s="1097"/>
      <c r="P2" s="1097"/>
      <c r="Q2" s="1097"/>
      <c r="R2" s="1097"/>
      <c r="S2" s="1097"/>
      <c r="T2" s="468"/>
    </row>
    <row r="3" spans="1:20" ht="15" customHeight="1" x14ac:dyDescent="0.25">
      <c r="A3" s="1102"/>
      <c r="B3" s="1102"/>
      <c r="C3" s="1102"/>
      <c r="D3" s="1105"/>
      <c r="E3" s="1108"/>
      <c r="F3" s="1095"/>
      <c r="G3" s="1111"/>
      <c r="H3" s="1114"/>
      <c r="I3" s="1100"/>
      <c r="J3" s="1089" t="s">
        <v>8</v>
      </c>
      <c r="K3" s="1089" t="s">
        <v>597</v>
      </c>
      <c r="L3" s="1089" t="s">
        <v>1062</v>
      </c>
      <c r="M3" s="1090" t="s">
        <v>1524</v>
      </c>
      <c r="N3" s="1088" t="s">
        <v>598</v>
      </c>
      <c r="O3" s="1088" t="s">
        <v>599</v>
      </c>
      <c r="P3" s="1088" t="s">
        <v>600</v>
      </c>
      <c r="Q3" s="1088" t="s">
        <v>1063</v>
      </c>
      <c r="R3" s="1088" t="s">
        <v>601</v>
      </c>
      <c r="S3" s="1091" t="s">
        <v>661</v>
      </c>
      <c r="T3" s="1092" t="s">
        <v>602</v>
      </c>
    </row>
    <row r="4" spans="1:20" ht="15" customHeight="1" x14ac:dyDescent="0.25">
      <c r="A4" s="1103"/>
      <c r="B4" s="1103"/>
      <c r="C4" s="1103"/>
      <c r="D4" s="1106"/>
      <c r="E4" s="1109"/>
      <c r="F4" s="1096"/>
      <c r="G4" s="1112"/>
      <c r="H4" s="1115"/>
      <c r="I4" s="1100"/>
      <c r="J4" s="1089"/>
      <c r="K4" s="1089"/>
      <c r="L4" s="1089"/>
      <c r="M4" s="1090"/>
      <c r="N4" s="1088"/>
      <c r="O4" s="1088"/>
      <c r="P4" s="1088"/>
      <c r="Q4" s="1088"/>
      <c r="R4" s="1088"/>
      <c r="S4" s="1091"/>
      <c r="T4" s="1092"/>
    </row>
    <row r="5" spans="1:20" x14ac:dyDescent="0.25">
      <c r="A5" s="46">
        <v>1</v>
      </c>
      <c r="B5" s="478" t="s">
        <v>21</v>
      </c>
      <c r="C5" s="479" t="s">
        <v>28</v>
      </c>
      <c r="D5" s="478" t="s">
        <v>238</v>
      </c>
      <c r="E5" s="480" t="s">
        <v>1104</v>
      </c>
      <c r="F5" s="490">
        <v>0</v>
      </c>
      <c r="G5" s="481" t="s">
        <v>736</v>
      </c>
      <c r="H5" s="478" t="s">
        <v>676</v>
      </c>
      <c r="I5" s="37"/>
      <c r="J5" s="482"/>
      <c r="K5" s="447">
        <v>2</v>
      </c>
      <c r="L5" s="447">
        <v>2</v>
      </c>
      <c r="M5" s="447"/>
      <c r="N5" s="443"/>
      <c r="O5" s="443">
        <v>1</v>
      </c>
      <c r="P5" s="443">
        <v>0</v>
      </c>
      <c r="Q5" s="443">
        <v>1</v>
      </c>
      <c r="R5" s="443">
        <v>1</v>
      </c>
      <c r="S5" s="444"/>
      <c r="T5" s="476" t="s">
        <v>1720</v>
      </c>
    </row>
    <row r="6" spans="1:20" ht="15" customHeight="1" x14ac:dyDescent="0.25">
      <c r="A6" s="46">
        <v>2</v>
      </c>
      <c r="B6" s="478" t="s">
        <v>29</v>
      </c>
      <c r="C6" s="479" t="s">
        <v>27</v>
      </c>
      <c r="D6" s="478" t="s">
        <v>238</v>
      </c>
      <c r="E6" s="480" t="s">
        <v>1104</v>
      </c>
      <c r="F6" s="490">
        <v>0</v>
      </c>
      <c r="G6" s="481" t="s">
        <v>736</v>
      </c>
      <c r="H6" s="478" t="s">
        <v>675</v>
      </c>
      <c r="I6" s="37"/>
      <c r="J6" s="482"/>
      <c r="K6" s="447">
        <v>2</v>
      </c>
      <c r="L6" s="447">
        <v>2</v>
      </c>
      <c r="M6" s="447"/>
      <c r="N6" s="443"/>
      <c r="O6" s="443">
        <v>1</v>
      </c>
      <c r="P6" s="443">
        <v>0</v>
      </c>
      <c r="Q6" s="443">
        <v>1</v>
      </c>
      <c r="R6" s="443">
        <v>1</v>
      </c>
      <c r="S6" s="444"/>
      <c r="T6" s="476" t="s">
        <v>1720</v>
      </c>
    </row>
    <row r="10" spans="1:20" x14ac:dyDescent="0.25">
      <c r="A10" s="1092" t="s">
        <v>0</v>
      </c>
      <c r="B10" s="1092" t="s">
        <v>1</v>
      </c>
      <c r="C10" s="1092" t="s">
        <v>2</v>
      </c>
      <c r="D10" s="1093" t="s">
        <v>748</v>
      </c>
      <c r="E10" s="1094" t="s">
        <v>1103</v>
      </c>
      <c r="F10" s="1097" t="s">
        <v>1739</v>
      </c>
      <c r="G10" s="1098" t="s">
        <v>592</v>
      </c>
      <c r="H10" s="1099" t="s">
        <v>4</v>
      </c>
      <c r="I10" s="1097" t="s">
        <v>593</v>
      </c>
      <c r="J10" s="1097"/>
      <c r="K10" s="1097"/>
      <c r="L10" s="1097"/>
      <c r="M10" s="1097"/>
      <c r="N10" s="1097"/>
      <c r="O10" s="1097"/>
      <c r="P10" s="1097"/>
      <c r="Q10" s="1097"/>
      <c r="R10" s="1097"/>
      <c r="S10" s="1097"/>
      <c r="T10" s="468"/>
    </row>
    <row r="11" spans="1:20" x14ac:dyDescent="0.25">
      <c r="A11" s="1092"/>
      <c r="B11" s="1092"/>
      <c r="C11" s="1092"/>
      <c r="D11" s="1093"/>
      <c r="E11" s="1095"/>
      <c r="F11" s="1097"/>
      <c r="G11" s="1098"/>
      <c r="H11" s="1099"/>
      <c r="I11" s="1100" t="s">
        <v>594</v>
      </c>
      <c r="J11" s="1089" t="s">
        <v>595</v>
      </c>
      <c r="K11" s="1089"/>
      <c r="L11" s="1089"/>
      <c r="M11" s="1089"/>
      <c r="N11" s="1097" t="s">
        <v>596</v>
      </c>
      <c r="O11" s="1097"/>
      <c r="P11" s="1097"/>
      <c r="Q11" s="1097"/>
      <c r="R11" s="1097"/>
      <c r="S11" s="1097"/>
      <c r="T11" s="468"/>
    </row>
    <row r="12" spans="1:20" x14ac:dyDescent="0.25">
      <c r="A12" s="1092"/>
      <c r="B12" s="1092"/>
      <c r="C12" s="1092"/>
      <c r="D12" s="1093"/>
      <c r="E12" s="1095"/>
      <c r="F12" s="1097"/>
      <c r="G12" s="1098"/>
      <c r="H12" s="1099"/>
      <c r="I12" s="1100"/>
      <c r="J12" s="1089" t="s">
        <v>8</v>
      </c>
      <c r="K12" s="1089" t="s">
        <v>597</v>
      </c>
      <c r="L12" s="1089" t="s">
        <v>1062</v>
      </c>
      <c r="M12" s="1090" t="s">
        <v>1524</v>
      </c>
      <c r="N12" s="1088" t="s">
        <v>598</v>
      </c>
      <c r="O12" s="1088" t="s">
        <v>599</v>
      </c>
      <c r="P12" s="1088" t="s">
        <v>600</v>
      </c>
      <c r="Q12" s="1088" t="s">
        <v>1063</v>
      </c>
      <c r="R12" s="1088" t="s">
        <v>601</v>
      </c>
      <c r="S12" s="1091" t="s">
        <v>661</v>
      </c>
      <c r="T12" s="1092" t="s">
        <v>602</v>
      </c>
    </row>
    <row r="13" spans="1:20" ht="43.5" customHeight="1" x14ac:dyDescent="0.25">
      <c r="A13" s="1092"/>
      <c r="B13" s="1092"/>
      <c r="C13" s="1092"/>
      <c r="D13" s="1093"/>
      <c r="E13" s="1096"/>
      <c r="F13" s="1097"/>
      <c r="G13" s="1098"/>
      <c r="H13" s="1099"/>
      <c r="I13" s="1100"/>
      <c r="J13" s="1089"/>
      <c r="K13" s="1089"/>
      <c r="L13" s="1089"/>
      <c r="M13" s="1090"/>
      <c r="N13" s="1088"/>
      <c r="O13" s="1088"/>
      <c r="P13" s="1088"/>
      <c r="Q13" s="1088"/>
      <c r="R13" s="1088"/>
      <c r="S13" s="1091"/>
      <c r="T13" s="1092"/>
    </row>
    <row r="14" spans="1:20" x14ac:dyDescent="0.25">
      <c r="A14" s="513"/>
      <c r="B14" s="513"/>
      <c r="C14" s="513"/>
      <c r="D14" s="514"/>
      <c r="E14" s="34"/>
      <c r="F14" s="515"/>
      <c r="G14" s="516"/>
      <c r="H14" s="517"/>
      <c r="I14" s="518"/>
      <c r="J14" s="15"/>
      <c r="K14" s="15"/>
      <c r="L14" s="15"/>
      <c r="M14" s="455"/>
      <c r="N14" s="519"/>
      <c r="O14" s="519"/>
      <c r="P14" s="519"/>
      <c r="Q14" s="519"/>
      <c r="R14" s="519"/>
      <c r="S14" s="520"/>
      <c r="T14" s="513"/>
    </row>
    <row r="15" spans="1:20" x14ac:dyDescent="0.25">
      <c r="A15" s="448">
        <v>1</v>
      </c>
      <c r="B15" s="528" t="s">
        <v>1422</v>
      </c>
      <c r="C15" s="450" t="s">
        <v>1421</v>
      </c>
      <c r="D15" s="449" t="s">
        <v>151</v>
      </c>
      <c r="E15" s="449" t="s">
        <v>1104</v>
      </c>
      <c r="F15" s="449">
        <v>0</v>
      </c>
      <c r="G15" s="481" t="s">
        <v>736</v>
      </c>
      <c r="H15" s="528" t="s">
        <v>2116</v>
      </c>
      <c r="I15" s="449"/>
      <c r="J15" s="454">
        <v>1</v>
      </c>
      <c r="K15" s="449">
        <v>0</v>
      </c>
      <c r="L15" s="449"/>
      <c r="M15" s="449"/>
      <c r="N15" s="449">
        <v>1</v>
      </c>
      <c r="O15" s="449">
        <v>0</v>
      </c>
      <c r="P15" s="449">
        <v>0</v>
      </c>
      <c r="Q15" s="449">
        <v>0</v>
      </c>
      <c r="R15" s="449">
        <v>0</v>
      </c>
      <c r="S15" s="449">
        <v>0</v>
      </c>
      <c r="T15" s="449"/>
    </row>
    <row r="16" spans="1:20" x14ac:dyDescent="0.25">
      <c r="A16" s="448">
        <v>2</v>
      </c>
      <c r="B16" s="528" t="s">
        <v>1420</v>
      </c>
      <c r="C16" s="450" t="s">
        <v>1419</v>
      </c>
      <c r="D16" s="449" t="s">
        <v>151</v>
      </c>
      <c r="E16" s="449" t="s">
        <v>1104</v>
      </c>
      <c r="F16" s="449">
        <v>0</v>
      </c>
      <c r="G16" s="481" t="s">
        <v>736</v>
      </c>
      <c r="H16" s="528" t="s">
        <v>2117</v>
      </c>
      <c r="I16" s="449"/>
      <c r="J16" s="454">
        <v>2</v>
      </c>
      <c r="K16" s="449">
        <v>0</v>
      </c>
      <c r="L16" s="449"/>
      <c r="M16" s="449"/>
      <c r="N16" s="449">
        <v>1</v>
      </c>
      <c r="O16" s="449">
        <v>0</v>
      </c>
      <c r="P16" s="449">
        <v>0</v>
      </c>
      <c r="Q16" s="449">
        <v>0</v>
      </c>
      <c r="R16" s="449">
        <v>0</v>
      </c>
      <c r="S16" s="449">
        <v>0</v>
      </c>
      <c r="T16" s="449"/>
    </row>
    <row r="17" spans="1:32" x14ac:dyDescent="0.25">
      <c r="A17" s="448">
        <v>3</v>
      </c>
      <c r="B17" s="449" t="s">
        <v>737</v>
      </c>
      <c r="C17" s="440" t="s">
        <v>1477</v>
      </c>
      <c r="D17" s="449" t="s">
        <v>151</v>
      </c>
      <c r="E17" s="449" t="s">
        <v>1104</v>
      </c>
      <c r="F17" s="449">
        <v>1</v>
      </c>
      <c r="G17" s="449" t="s">
        <v>1231</v>
      </c>
      <c r="H17" s="536"/>
      <c r="I17" s="536"/>
      <c r="J17" s="537"/>
      <c r="K17" s="538"/>
      <c r="L17" s="538"/>
      <c r="M17" s="538"/>
      <c r="N17" s="536">
        <v>1</v>
      </c>
      <c r="O17" s="536"/>
      <c r="P17" s="536"/>
      <c r="Q17" s="536"/>
      <c r="R17" s="536"/>
      <c r="S17" s="536"/>
      <c r="T17" s="536"/>
      <c r="U17" t="s">
        <v>2120</v>
      </c>
    </row>
    <row r="18" spans="1:32" s="548" customFormat="1" ht="30" x14ac:dyDescent="0.25">
      <c r="A18" s="544">
        <v>4</v>
      </c>
      <c r="B18" s="545" t="s">
        <v>158</v>
      </c>
      <c r="C18" s="543" t="s">
        <v>163</v>
      </c>
      <c r="D18" s="543" t="s">
        <v>151</v>
      </c>
      <c r="E18" s="543" t="s">
        <v>1104</v>
      </c>
      <c r="F18" s="543">
        <v>0</v>
      </c>
      <c r="G18" s="546" t="s">
        <v>289</v>
      </c>
      <c r="H18" s="547" t="s">
        <v>2153</v>
      </c>
      <c r="I18" s="543"/>
      <c r="J18" s="543">
        <v>3</v>
      </c>
      <c r="K18" s="543">
        <v>1</v>
      </c>
      <c r="L18" s="543"/>
      <c r="M18" s="543"/>
      <c r="N18" s="543">
        <v>1</v>
      </c>
      <c r="O18" s="543"/>
      <c r="P18" s="543"/>
      <c r="Q18" s="543"/>
      <c r="R18" s="543"/>
      <c r="S18" s="543"/>
      <c r="T18" s="543"/>
    </row>
    <row r="19" spans="1:32" x14ac:dyDescent="0.25">
      <c r="A19" s="448">
        <v>5</v>
      </c>
      <c r="B19" s="449" t="s">
        <v>230</v>
      </c>
      <c r="C19" s="450" t="s">
        <v>1476</v>
      </c>
      <c r="D19" s="449" t="s">
        <v>278</v>
      </c>
      <c r="E19" s="449" t="s">
        <v>1104</v>
      </c>
      <c r="F19" s="490">
        <v>0</v>
      </c>
      <c r="G19" s="449" t="s">
        <v>461</v>
      </c>
      <c r="H19" s="536"/>
      <c r="I19" s="536"/>
      <c r="J19" s="537"/>
      <c r="K19" s="538"/>
      <c r="L19" s="538"/>
      <c r="M19" s="538"/>
      <c r="N19" s="536">
        <v>1</v>
      </c>
      <c r="O19" s="536"/>
      <c r="P19" s="536"/>
      <c r="Q19" s="536"/>
      <c r="R19" s="536"/>
      <c r="S19" s="536"/>
      <c r="T19" s="536"/>
      <c r="U19" t="s">
        <v>2120</v>
      </c>
    </row>
    <row r="20" spans="1:32" x14ac:dyDescent="0.25">
      <c r="A20" s="448">
        <v>6</v>
      </c>
      <c r="B20" s="524" t="s">
        <v>1481</v>
      </c>
      <c r="C20" s="450" t="s">
        <v>1480</v>
      </c>
      <c r="D20" s="449" t="s">
        <v>151</v>
      </c>
      <c r="E20" s="500" t="s">
        <v>1103</v>
      </c>
      <c r="F20" s="454">
        <v>0</v>
      </c>
      <c r="G20" s="490" t="s">
        <v>289</v>
      </c>
      <c r="H20" s="536"/>
      <c r="I20" s="536"/>
      <c r="J20" s="537"/>
      <c r="K20" s="538"/>
      <c r="L20" s="538"/>
      <c r="M20" s="538"/>
      <c r="N20" s="536">
        <v>1</v>
      </c>
      <c r="O20" s="536"/>
      <c r="P20" s="536"/>
      <c r="Q20" s="536"/>
      <c r="R20" s="536"/>
      <c r="S20" s="536"/>
      <c r="T20" s="536"/>
      <c r="U20" t="s">
        <v>2120</v>
      </c>
    </row>
    <row r="21" spans="1:32" x14ac:dyDescent="0.25">
      <c r="A21" s="448">
        <v>7</v>
      </c>
      <c r="B21" s="525" t="s">
        <v>173</v>
      </c>
      <c r="C21" s="450" t="s">
        <v>174</v>
      </c>
      <c r="D21" s="449" t="s">
        <v>151</v>
      </c>
      <c r="E21" s="449" t="s">
        <v>1104</v>
      </c>
      <c r="F21" s="454">
        <v>0</v>
      </c>
      <c r="G21" s="490" t="s">
        <v>289</v>
      </c>
      <c r="H21" s="449"/>
      <c r="I21" s="449"/>
      <c r="J21" s="454">
        <v>3</v>
      </c>
      <c r="K21" s="449">
        <v>1</v>
      </c>
      <c r="L21" s="449"/>
      <c r="M21" s="449"/>
      <c r="N21" s="449">
        <v>0</v>
      </c>
      <c r="O21" s="449">
        <v>0</v>
      </c>
      <c r="P21" s="449">
        <v>0</v>
      </c>
      <c r="Q21" s="449">
        <v>0</v>
      </c>
      <c r="R21" s="449">
        <v>0</v>
      </c>
      <c r="S21" s="449">
        <v>0</v>
      </c>
      <c r="T21" s="449"/>
    </row>
    <row r="22" spans="1:32" x14ac:dyDescent="0.25">
      <c r="A22" s="448">
        <v>8</v>
      </c>
      <c r="B22" s="449" t="s">
        <v>276</v>
      </c>
      <c r="C22" s="450" t="s">
        <v>275</v>
      </c>
      <c r="D22" s="449" t="s">
        <v>151</v>
      </c>
      <c r="E22" s="500" t="s">
        <v>1105</v>
      </c>
      <c r="F22" s="456">
        <v>0</v>
      </c>
      <c r="G22" s="450" t="s">
        <v>813</v>
      </c>
      <c r="H22" s="549" t="s">
        <v>2190</v>
      </c>
      <c r="I22" s="449"/>
      <c r="J22" s="454">
        <v>2</v>
      </c>
      <c r="K22" s="449">
        <v>0</v>
      </c>
      <c r="L22" s="449"/>
      <c r="M22" s="449"/>
      <c r="N22" s="449">
        <v>0</v>
      </c>
      <c r="O22" s="449">
        <v>0</v>
      </c>
      <c r="P22" s="449">
        <v>0</v>
      </c>
      <c r="Q22" s="449">
        <v>0</v>
      </c>
      <c r="R22" s="449">
        <v>0</v>
      </c>
      <c r="S22" s="449">
        <v>0</v>
      </c>
      <c r="T22" s="449"/>
    </row>
    <row r="23" spans="1:32" x14ac:dyDescent="0.25">
      <c r="A23" s="448">
        <v>9</v>
      </c>
      <c r="B23" s="528" t="s">
        <v>1418</v>
      </c>
      <c r="C23" s="450" t="s">
        <v>1417</v>
      </c>
      <c r="D23" s="449" t="s">
        <v>151</v>
      </c>
      <c r="E23" s="500" t="s">
        <v>1104</v>
      </c>
      <c r="F23" s="449">
        <v>0</v>
      </c>
      <c r="G23" s="490" t="s">
        <v>2121</v>
      </c>
      <c r="H23" s="449" t="s">
        <v>2122</v>
      </c>
      <c r="I23" s="449"/>
      <c r="J23" s="454">
        <v>2</v>
      </c>
      <c r="K23" s="449">
        <v>0</v>
      </c>
      <c r="L23" s="449"/>
      <c r="M23" s="449"/>
      <c r="N23" s="449">
        <v>1</v>
      </c>
      <c r="O23" s="449">
        <v>0</v>
      </c>
      <c r="P23" s="449">
        <v>0</v>
      </c>
      <c r="Q23" s="449">
        <v>0</v>
      </c>
      <c r="R23" s="449">
        <v>0</v>
      </c>
      <c r="S23" s="449">
        <v>0</v>
      </c>
      <c r="T23" s="449"/>
      <c r="V23" s="63"/>
      <c r="W23" s="63"/>
      <c r="X23" s="63"/>
      <c r="Y23" s="63"/>
      <c r="Z23" s="63"/>
      <c r="AA23" s="63"/>
      <c r="AB23" s="63"/>
      <c r="AC23" s="63"/>
      <c r="AD23" s="63"/>
      <c r="AE23" s="63"/>
      <c r="AF23" s="63"/>
    </row>
    <row r="24" spans="1:32" x14ac:dyDescent="0.25">
      <c r="A24" s="448">
        <v>10</v>
      </c>
      <c r="B24" s="531" t="s">
        <v>1470</v>
      </c>
      <c r="C24" s="450" t="s">
        <v>1469</v>
      </c>
      <c r="D24" s="449" t="s">
        <v>151</v>
      </c>
      <c r="E24" s="500" t="s">
        <v>1104</v>
      </c>
      <c r="F24" s="449">
        <v>0</v>
      </c>
      <c r="G24" s="70" t="s">
        <v>84</v>
      </c>
      <c r="H24" s="528" t="s">
        <v>2124</v>
      </c>
      <c r="I24" s="449"/>
      <c r="J24" s="454">
        <v>0</v>
      </c>
      <c r="K24" s="449">
        <v>0</v>
      </c>
      <c r="L24" s="528" t="s">
        <v>2123</v>
      </c>
      <c r="M24" s="449"/>
      <c r="N24" s="449"/>
      <c r="O24" s="449"/>
      <c r="P24" s="449"/>
      <c r="Q24" s="449"/>
      <c r="R24" s="449"/>
      <c r="S24" s="449"/>
      <c r="T24" s="449"/>
      <c r="V24" s="63"/>
      <c r="W24" s="63"/>
      <c r="X24" s="63"/>
      <c r="Y24" s="63"/>
      <c r="Z24" s="63"/>
      <c r="AA24" s="63"/>
      <c r="AB24" s="63"/>
      <c r="AC24" s="63"/>
      <c r="AD24" s="63"/>
      <c r="AE24" s="63"/>
      <c r="AF24" s="63"/>
    </row>
    <row r="25" spans="1:32" x14ac:dyDescent="0.25">
      <c r="A25" s="448">
        <v>11</v>
      </c>
      <c r="B25" s="531" t="s">
        <v>2125</v>
      </c>
      <c r="C25" s="450" t="s">
        <v>1614</v>
      </c>
      <c r="D25" s="449" t="s">
        <v>151</v>
      </c>
      <c r="E25" s="500" t="s">
        <v>1104</v>
      </c>
      <c r="F25" s="449">
        <v>1</v>
      </c>
      <c r="G25" s="449" t="s">
        <v>1615</v>
      </c>
      <c r="H25" s="528" t="s">
        <v>2139</v>
      </c>
      <c r="I25" s="449"/>
      <c r="J25" s="454">
        <v>0</v>
      </c>
      <c r="K25" s="449">
        <v>0</v>
      </c>
      <c r="L25" s="528" t="s">
        <v>2123</v>
      </c>
      <c r="M25" s="449"/>
      <c r="N25" s="449"/>
      <c r="O25" s="449"/>
      <c r="P25" s="449"/>
      <c r="Q25" s="449"/>
      <c r="R25" s="449"/>
      <c r="S25" s="449"/>
      <c r="T25" s="449"/>
      <c r="V25" s="63"/>
      <c r="W25" s="63"/>
      <c r="X25" s="63"/>
      <c r="Y25" s="63"/>
      <c r="Z25" s="63"/>
      <c r="AA25" s="63"/>
      <c r="AB25" s="63"/>
      <c r="AC25" s="63"/>
      <c r="AD25" s="63"/>
      <c r="AE25" s="63"/>
      <c r="AF25" s="63"/>
    </row>
    <row r="26" spans="1:32" ht="15" customHeight="1" x14ac:dyDescent="0.25">
      <c r="A26" s="448">
        <v>12</v>
      </c>
      <c r="B26" s="450" t="s">
        <v>1616</v>
      </c>
      <c r="C26" s="490" t="s">
        <v>1617</v>
      </c>
      <c r="D26" s="449" t="s">
        <v>151</v>
      </c>
      <c r="E26" s="490" t="s">
        <v>1104</v>
      </c>
      <c r="F26" s="490">
        <v>1</v>
      </c>
      <c r="G26" s="490" t="s">
        <v>2111</v>
      </c>
      <c r="H26" s="554" t="s">
        <v>2256</v>
      </c>
      <c r="I26" s="37"/>
      <c r="J26" s="37"/>
      <c r="K26" s="37"/>
      <c r="L26" s="37"/>
      <c r="M26" s="37"/>
      <c r="N26" s="37"/>
      <c r="O26" s="37"/>
      <c r="P26" s="37"/>
      <c r="Q26" s="37"/>
      <c r="R26" s="37"/>
      <c r="S26" s="37"/>
      <c r="T26" s="37"/>
      <c r="V26" s="198"/>
      <c r="W26" s="198"/>
      <c r="X26" s="198"/>
      <c r="Y26" s="198"/>
      <c r="Z26" s="198"/>
      <c r="AA26" s="198"/>
      <c r="AB26" s="198"/>
      <c r="AC26" s="198"/>
      <c r="AD26" s="198"/>
      <c r="AE26" s="198"/>
      <c r="AF26" s="198"/>
    </row>
    <row r="27" spans="1:32" ht="15" customHeight="1" x14ac:dyDescent="0.25">
      <c r="A27" s="448">
        <v>13</v>
      </c>
      <c r="B27" s="450" t="s">
        <v>1618</v>
      </c>
      <c r="C27" s="490" t="s">
        <v>1619</v>
      </c>
      <c r="D27" s="449" t="s">
        <v>151</v>
      </c>
      <c r="E27" s="490" t="s">
        <v>1104</v>
      </c>
      <c r="F27" s="490">
        <v>1</v>
      </c>
      <c r="G27" s="490" t="s">
        <v>1620</v>
      </c>
      <c r="H27" s="37"/>
      <c r="I27" s="37"/>
      <c r="J27" s="37"/>
      <c r="K27" s="37"/>
      <c r="L27" s="37"/>
      <c r="M27" s="37"/>
      <c r="N27" s="37"/>
      <c r="O27" s="37"/>
      <c r="P27" s="37"/>
      <c r="Q27" s="37"/>
      <c r="R27" s="37"/>
      <c r="S27" s="37"/>
      <c r="T27" s="37"/>
      <c r="V27" s="198"/>
      <c r="W27" s="198"/>
      <c r="X27" s="198"/>
      <c r="Y27" s="198"/>
      <c r="Z27" s="198"/>
      <c r="AA27" s="198"/>
      <c r="AB27" s="198"/>
      <c r="AC27" s="198"/>
      <c r="AD27" s="198"/>
      <c r="AE27" s="198"/>
      <c r="AF27" s="198"/>
    </row>
    <row r="28" spans="1:32" ht="15" customHeight="1" x14ac:dyDescent="0.25">
      <c r="A28" s="448">
        <v>14</v>
      </c>
      <c r="B28" s="490" t="s">
        <v>845</v>
      </c>
      <c r="C28" s="490" t="s">
        <v>834</v>
      </c>
      <c r="D28" s="449" t="s">
        <v>151</v>
      </c>
      <c r="E28" s="490" t="s">
        <v>1104</v>
      </c>
      <c r="F28" s="490">
        <v>0</v>
      </c>
      <c r="G28" s="459" t="s">
        <v>2088</v>
      </c>
      <c r="H28" s="490" t="s">
        <v>835</v>
      </c>
      <c r="I28" s="490"/>
      <c r="J28" s="490">
        <v>0</v>
      </c>
      <c r="K28" s="490">
        <f>SUM(M22:M24)</f>
        <v>0</v>
      </c>
      <c r="L28" s="490"/>
      <c r="M28" s="490">
        <v>1</v>
      </c>
      <c r="N28" s="490">
        <v>1</v>
      </c>
      <c r="O28" s="490">
        <v>0</v>
      </c>
      <c r="P28" s="490">
        <v>0</v>
      </c>
      <c r="Q28" s="490">
        <v>0</v>
      </c>
      <c r="R28" s="490">
        <v>0</v>
      </c>
      <c r="S28" s="490">
        <v>0</v>
      </c>
      <c r="T28" s="490">
        <v>0</v>
      </c>
      <c r="V28" s="198"/>
      <c r="W28" s="198"/>
      <c r="X28" s="198"/>
      <c r="Y28" s="198"/>
      <c r="Z28" s="198"/>
      <c r="AA28" s="198"/>
      <c r="AB28" s="198"/>
      <c r="AC28" s="198"/>
      <c r="AD28" s="198"/>
      <c r="AE28" s="198"/>
      <c r="AF28" s="198"/>
    </row>
    <row r="29" spans="1:32" ht="15" customHeight="1" x14ac:dyDescent="0.25">
      <c r="A29" s="448">
        <v>15</v>
      </c>
      <c r="B29" s="531" t="s">
        <v>1621</v>
      </c>
      <c r="C29" s="490" t="s">
        <v>1622</v>
      </c>
      <c r="D29" s="449" t="s">
        <v>151</v>
      </c>
      <c r="E29" s="490" t="s">
        <v>1104</v>
      </c>
      <c r="F29" s="490">
        <v>0</v>
      </c>
      <c r="G29" s="469" t="s">
        <v>1743</v>
      </c>
      <c r="H29" s="490" t="s">
        <v>2126</v>
      </c>
      <c r="I29" s="490"/>
      <c r="J29" s="490">
        <v>3</v>
      </c>
      <c r="K29" s="490">
        <v>0</v>
      </c>
      <c r="L29" s="490"/>
      <c r="M29" s="490"/>
      <c r="N29" s="490">
        <v>1</v>
      </c>
      <c r="O29" s="490">
        <v>0</v>
      </c>
      <c r="P29" s="490">
        <v>0</v>
      </c>
      <c r="Q29" s="490">
        <v>0</v>
      </c>
      <c r="R29" s="490">
        <v>0</v>
      </c>
      <c r="S29" s="490">
        <v>0</v>
      </c>
      <c r="T29" s="490">
        <v>0</v>
      </c>
      <c r="V29" s="198"/>
      <c r="W29" s="198"/>
      <c r="X29" s="198"/>
      <c r="Y29" s="198"/>
      <c r="Z29" s="198"/>
      <c r="AA29" s="198"/>
      <c r="AB29" s="198"/>
      <c r="AC29" s="198"/>
      <c r="AD29" s="198"/>
      <c r="AE29" s="198"/>
      <c r="AF29" s="198"/>
    </row>
    <row r="30" spans="1:32" ht="15" customHeight="1" x14ac:dyDescent="0.25">
      <c r="A30" s="448">
        <v>16</v>
      </c>
      <c r="B30" s="450" t="s">
        <v>1623</v>
      </c>
      <c r="C30" s="490" t="s">
        <v>1624</v>
      </c>
      <c r="D30" s="449" t="s">
        <v>151</v>
      </c>
      <c r="E30" s="490" t="s">
        <v>1104</v>
      </c>
      <c r="F30" s="490">
        <v>1</v>
      </c>
      <c r="G30" s="490" t="s">
        <v>1625</v>
      </c>
      <c r="H30" s="490"/>
      <c r="I30" s="490"/>
      <c r="J30" s="490">
        <v>1</v>
      </c>
      <c r="K30" s="490"/>
      <c r="L30" s="490"/>
      <c r="M30" s="490"/>
      <c r="N30" s="490">
        <v>1</v>
      </c>
      <c r="O30" s="490">
        <v>0</v>
      </c>
      <c r="P30" s="490">
        <v>0</v>
      </c>
      <c r="Q30" s="490">
        <v>0</v>
      </c>
      <c r="R30" s="490">
        <v>0</v>
      </c>
      <c r="S30" s="490">
        <v>0</v>
      </c>
      <c r="T30" s="490">
        <v>0</v>
      </c>
      <c r="V30" s="198"/>
      <c r="W30" s="198"/>
      <c r="X30" s="198"/>
      <c r="Y30" s="198"/>
      <c r="Z30" s="198"/>
      <c r="AA30" s="198"/>
      <c r="AB30" s="198"/>
      <c r="AC30" s="198"/>
      <c r="AD30" s="198"/>
      <c r="AE30" s="198"/>
      <c r="AF30" s="198"/>
    </row>
    <row r="31" spans="1:32" ht="15" customHeight="1" x14ac:dyDescent="0.25">
      <c r="A31" s="448">
        <v>17</v>
      </c>
      <c r="B31" s="461" t="s">
        <v>2149</v>
      </c>
      <c r="C31" s="490" t="s">
        <v>1648</v>
      </c>
      <c r="D31" s="501" t="s">
        <v>151</v>
      </c>
      <c r="E31" s="490" t="s">
        <v>1104</v>
      </c>
      <c r="F31" s="493">
        <v>0</v>
      </c>
      <c r="G31" s="490" t="s">
        <v>815</v>
      </c>
      <c r="H31" s="490"/>
      <c r="I31" s="490"/>
      <c r="J31" s="490">
        <v>5</v>
      </c>
      <c r="K31" s="490"/>
      <c r="L31" s="490">
        <v>0</v>
      </c>
      <c r="M31" s="490"/>
      <c r="N31" s="490">
        <v>1</v>
      </c>
      <c r="O31" s="490">
        <v>0</v>
      </c>
      <c r="P31" s="490">
        <v>0</v>
      </c>
      <c r="Q31" s="490">
        <v>0</v>
      </c>
      <c r="R31" s="490">
        <v>0</v>
      </c>
      <c r="S31" s="490">
        <v>0</v>
      </c>
      <c r="T31" s="490">
        <v>0</v>
      </c>
      <c r="U31" s="63"/>
      <c r="V31" s="198"/>
      <c r="W31" s="198"/>
      <c r="X31" s="198"/>
      <c r="Y31" s="198"/>
      <c r="Z31" s="198"/>
      <c r="AA31" s="198"/>
      <c r="AB31" s="198"/>
      <c r="AC31" s="198"/>
      <c r="AD31" s="198"/>
      <c r="AE31" s="198"/>
      <c r="AF31" s="198"/>
    </row>
    <row r="32" spans="1:32" ht="15" customHeight="1" x14ac:dyDescent="0.25">
      <c r="A32" s="448">
        <v>18</v>
      </c>
      <c r="B32" s="521" t="s">
        <v>1290</v>
      </c>
      <c r="C32" s="522" t="s">
        <v>1626</v>
      </c>
      <c r="D32" s="445" t="s">
        <v>151</v>
      </c>
      <c r="E32" s="450" t="s">
        <v>1104</v>
      </c>
      <c r="F32" s="490">
        <v>1</v>
      </c>
      <c r="G32" s="457" t="s">
        <v>1627</v>
      </c>
      <c r="H32" s="527" t="s">
        <v>996</v>
      </c>
      <c r="I32" s="452">
        <v>12.8</v>
      </c>
      <c r="J32" s="325">
        <v>0</v>
      </c>
      <c r="K32" s="325">
        <v>1</v>
      </c>
      <c r="L32" s="325" t="s">
        <v>1059</v>
      </c>
      <c r="M32" s="452">
        <v>0</v>
      </c>
      <c r="N32" s="452">
        <v>1</v>
      </c>
      <c r="O32" s="452">
        <v>0</v>
      </c>
      <c r="P32" s="452">
        <v>1</v>
      </c>
      <c r="Q32" s="452"/>
      <c r="R32" s="452"/>
      <c r="S32" s="453"/>
      <c r="T32" s="458">
        <v>0</v>
      </c>
      <c r="V32" s="198"/>
      <c r="W32" s="198"/>
      <c r="X32" s="198"/>
      <c r="Y32" s="198"/>
      <c r="Z32" s="198"/>
      <c r="AA32" s="198"/>
      <c r="AB32" s="198"/>
      <c r="AC32" s="198"/>
      <c r="AD32" s="198"/>
      <c r="AE32" s="198"/>
      <c r="AF32" s="198"/>
    </row>
    <row r="33" spans="1:32" ht="15" customHeight="1" x14ac:dyDescent="0.25">
      <c r="A33" s="448">
        <v>19</v>
      </c>
      <c r="B33" s="521" t="s">
        <v>1289</v>
      </c>
      <c r="C33" s="522" t="s">
        <v>1628</v>
      </c>
      <c r="D33" s="445" t="s">
        <v>151</v>
      </c>
      <c r="E33" s="450" t="s">
        <v>1104</v>
      </c>
      <c r="F33" s="490">
        <v>1</v>
      </c>
      <c r="G33" s="457" t="s">
        <v>1627</v>
      </c>
      <c r="H33" s="527" t="s">
        <v>997</v>
      </c>
      <c r="I33" s="452">
        <v>11.2</v>
      </c>
      <c r="J33" s="325">
        <v>2</v>
      </c>
      <c r="K33" s="325">
        <v>1</v>
      </c>
      <c r="L33" s="325"/>
      <c r="M33" s="452">
        <v>0</v>
      </c>
      <c r="N33" s="452">
        <v>1</v>
      </c>
      <c r="O33" s="452">
        <v>1</v>
      </c>
      <c r="P33" s="452">
        <v>1</v>
      </c>
      <c r="Q33" s="452"/>
      <c r="R33" s="452"/>
      <c r="S33" s="453"/>
      <c r="T33" s="458">
        <v>0</v>
      </c>
      <c r="V33" s="198"/>
      <c r="W33" s="198"/>
      <c r="X33" s="198"/>
      <c r="Y33" s="198"/>
      <c r="Z33" s="198"/>
      <c r="AA33" s="198"/>
      <c r="AB33" s="198"/>
      <c r="AC33" s="198"/>
      <c r="AD33" s="198"/>
      <c r="AE33" s="198"/>
      <c r="AF33" s="198"/>
    </row>
    <row r="34" spans="1:32" ht="15" customHeight="1" x14ac:dyDescent="0.25">
      <c r="A34" s="448">
        <v>20</v>
      </c>
      <c r="B34" s="502" t="s">
        <v>2148</v>
      </c>
      <c r="C34" s="490" t="s">
        <v>1649</v>
      </c>
      <c r="D34" s="490" t="s">
        <v>151</v>
      </c>
      <c r="E34" s="490" t="s">
        <v>1104</v>
      </c>
      <c r="F34" s="490"/>
      <c r="G34" s="490" t="s">
        <v>815</v>
      </c>
      <c r="H34" s="70"/>
      <c r="I34" s="70"/>
      <c r="J34" s="490">
        <v>3</v>
      </c>
      <c r="K34" s="490">
        <v>0</v>
      </c>
      <c r="L34" s="490"/>
      <c r="M34" s="490"/>
      <c r="N34" s="490">
        <v>0</v>
      </c>
      <c r="O34" s="490">
        <v>0</v>
      </c>
      <c r="P34" s="490">
        <v>0</v>
      </c>
      <c r="Q34" s="490">
        <v>0</v>
      </c>
      <c r="R34" s="490">
        <v>0</v>
      </c>
      <c r="S34" s="490">
        <v>0</v>
      </c>
      <c r="T34" s="490">
        <v>0</v>
      </c>
      <c r="V34" s="198"/>
      <c r="W34" s="198"/>
      <c r="X34" s="198"/>
      <c r="Y34" s="198"/>
      <c r="Z34" s="198"/>
      <c r="AA34" s="198"/>
      <c r="AB34" s="198"/>
      <c r="AC34" s="198"/>
      <c r="AD34" s="198"/>
      <c r="AE34" s="198"/>
      <c r="AF34" s="198"/>
    </row>
    <row r="35" spans="1:32" ht="30.75" customHeight="1" x14ac:dyDescent="0.25">
      <c r="A35" s="448">
        <v>21</v>
      </c>
      <c r="B35" s="450" t="s">
        <v>31</v>
      </c>
      <c r="C35" s="451" t="s">
        <v>30</v>
      </c>
      <c r="D35" s="490" t="s">
        <v>151</v>
      </c>
      <c r="E35" s="477" t="s">
        <v>1104</v>
      </c>
      <c r="F35" s="449">
        <v>0</v>
      </c>
      <c r="G35" s="449" t="s">
        <v>736</v>
      </c>
      <c r="H35" s="450" t="s">
        <v>678</v>
      </c>
      <c r="I35" s="490"/>
      <c r="J35" s="490"/>
      <c r="K35" s="490"/>
      <c r="L35" s="490"/>
      <c r="M35" s="490"/>
      <c r="N35" s="490"/>
      <c r="O35" s="490"/>
      <c r="P35" s="490"/>
      <c r="Q35" s="490"/>
      <c r="R35" s="490"/>
      <c r="S35" s="490"/>
      <c r="T35" s="490"/>
      <c r="U35" s="532" t="s">
        <v>1713</v>
      </c>
      <c r="V35" s="498"/>
      <c r="W35" s="498"/>
      <c r="X35" s="498"/>
      <c r="Y35" s="498"/>
      <c r="Z35" s="498"/>
      <c r="AA35" s="498"/>
      <c r="AB35" s="498"/>
      <c r="AC35" s="498"/>
      <c r="AD35" s="498"/>
      <c r="AE35" s="498"/>
      <c r="AF35" s="498"/>
    </row>
    <row r="36" spans="1:32" x14ac:dyDescent="0.25">
      <c r="A36" s="448">
        <v>22</v>
      </c>
      <c r="B36" s="490" t="s">
        <v>2115</v>
      </c>
      <c r="C36" s="490"/>
      <c r="D36" s="490" t="s">
        <v>151</v>
      </c>
      <c r="E36" s="526" t="s">
        <v>1105</v>
      </c>
      <c r="F36" s="490">
        <v>0</v>
      </c>
      <c r="G36" s="490" t="s">
        <v>813</v>
      </c>
      <c r="H36" s="528" t="s">
        <v>2133</v>
      </c>
      <c r="I36" s="490"/>
      <c r="J36" s="490"/>
      <c r="K36" s="490">
        <v>4</v>
      </c>
      <c r="L36" s="490">
        <v>2</v>
      </c>
      <c r="M36" s="490"/>
      <c r="N36" s="490"/>
      <c r="O36" s="490"/>
      <c r="P36" s="490"/>
      <c r="Q36" s="490"/>
      <c r="R36" s="490"/>
      <c r="S36" s="490"/>
      <c r="T36" s="490"/>
      <c r="V36" s="198"/>
      <c r="W36" s="198"/>
      <c r="X36" s="198"/>
      <c r="Y36" s="198"/>
      <c r="Z36" s="198"/>
      <c r="AA36" s="198"/>
      <c r="AB36" s="198"/>
      <c r="AC36" s="198"/>
      <c r="AD36" s="198"/>
      <c r="AE36" s="198"/>
      <c r="AF36" s="198"/>
    </row>
    <row r="37" spans="1:32" ht="15" customHeight="1" x14ac:dyDescent="0.25">
      <c r="A37" s="448">
        <v>23</v>
      </c>
      <c r="B37" s="460" t="s">
        <v>1371</v>
      </c>
      <c r="C37" s="475" t="s">
        <v>1662</v>
      </c>
      <c r="D37" s="449" t="s">
        <v>151</v>
      </c>
      <c r="E37" s="442" t="s">
        <v>1104</v>
      </c>
      <c r="F37" s="472">
        <v>0</v>
      </c>
      <c r="G37" s="441" t="s">
        <v>824</v>
      </c>
      <c r="H37" s="462" t="s">
        <v>406</v>
      </c>
      <c r="I37" s="442" t="s">
        <v>827</v>
      </c>
      <c r="J37" s="490"/>
      <c r="K37" s="535">
        <v>2</v>
      </c>
      <c r="L37" s="456">
        <v>0</v>
      </c>
      <c r="M37" s="442">
        <v>2</v>
      </c>
      <c r="N37" s="456">
        <v>0</v>
      </c>
      <c r="O37" s="442">
        <v>0</v>
      </c>
      <c r="P37" s="442">
        <v>0</v>
      </c>
      <c r="Q37" s="442">
        <v>0</v>
      </c>
      <c r="R37" s="467">
        <v>0</v>
      </c>
      <c r="S37" s="442"/>
      <c r="T37" s="442">
        <v>0</v>
      </c>
      <c r="U37" s="492"/>
      <c r="V37" s="198"/>
      <c r="W37" s="198"/>
      <c r="X37" s="198"/>
      <c r="Y37" s="198"/>
      <c r="Z37" s="198"/>
      <c r="AA37" s="198"/>
      <c r="AB37" s="198"/>
      <c r="AC37" s="198"/>
      <c r="AD37" s="198"/>
      <c r="AE37" s="198"/>
      <c r="AF37" s="198"/>
    </row>
    <row r="38" spans="1:32" x14ac:dyDescent="0.25">
      <c r="A38" s="448">
        <v>24</v>
      </c>
      <c r="B38" s="446" t="s">
        <v>146</v>
      </c>
      <c r="C38" s="446" t="s">
        <v>145</v>
      </c>
      <c r="D38" s="446" t="s">
        <v>151</v>
      </c>
      <c r="E38" s="446" t="s">
        <v>1104</v>
      </c>
      <c r="F38" s="493">
        <v>0</v>
      </c>
      <c r="G38" s="481" t="s">
        <v>736</v>
      </c>
      <c r="H38" s="490" t="s">
        <v>2134</v>
      </c>
      <c r="I38" s="490"/>
      <c r="J38" s="490">
        <v>4</v>
      </c>
      <c r="K38" s="490">
        <v>0</v>
      </c>
      <c r="L38" s="490"/>
      <c r="M38" s="490"/>
      <c r="N38" s="490">
        <v>1</v>
      </c>
      <c r="O38" s="490">
        <v>0</v>
      </c>
      <c r="P38" s="490">
        <v>0</v>
      </c>
      <c r="Q38" s="490">
        <v>0</v>
      </c>
      <c r="R38" s="490">
        <v>0</v>
      </c>
      <c r="S38" s="490">
        <v>0</v>
      </c>
      <c r="T38" s="490">
        <v>0</v>
      </c>
      <c r="U38" s="63"/>
      <c r="V38" s="198"/>
      <c r="W38" s="198"/>
      <c r="X38" s="198"/>
      <c r="Y38" s="198"/>
      <c r="Z38" s="198"/>
      <c r="AA38" s="198"/>
      <c r="AB38" s="198"/>
      <c r="AC38" s="198"/>
      <c r="AD38" s="198"/>
      <c r="AE38" s="198"/>
      <c r="AF38" s="198"/>
    </row>
    <row r="39" spans="1:32" x14ac:dyDescent="0.25">
      <c r="A39" s="448">
        <v>25</v>
      </c>
      <c r="B39" s="503" t="s">
        <v>144</v>
      </c>
      <c r="C39" s="503" t="s">
        <v>143</v>
      </c>
      <c r="D39" s="503" t="s">
        <v>151</v>
      </c>
      <c r="E39" s="523" t="s">
        <v>1104</v>
      </c>
      <c r="F39" s="493">
        <v>0</v>
      </c>
      <c r="G39" s="481" t="s">
        <v>736</v>
      </c>
      <c r="H39" s="490" t="s">
        <v>2135</v>
      </c>
      <c r="I39" s="490"/>
      <c r="J39" s="490">
        <v>3</v>
      </c>
      <c r="K39" s="490">
        <v>2</v>
      </c>
      <c r="L39" s="490"/>
      <c r="M39" s="490"/>
      <c r="N39" s="490">
        <v>0</v>
      </c>
      <c r="O39" s="490">
        <v>0</v>
      </c>
      <c r="P39" s="490">
        <v>0</v>
      </c>
      <c r="Q39" s="490">
        <v>0</v>
      </c>
      <c r="R39" s="490">
        <v>0</v>
      </c>
      <c r="S39" s="490">
        <v>0</v>
      </c>
      <c r="T39" s="490">
        <v>0</v>
      </c>
      <c r="U39" s="63"/>
      <c r="V39" s="198"/>
      <c r="W39" s="198"/>
      <c r="X39" s="198"/>
      <c r="Y39" s="198"/>
      <c r="Z39" s="198"/>
      <c r="AA39" s="198"/>
      <c r="AB39" s="198"/>
      <c r="AC39" s="198"/>
      <c r="AD39" s="198"/>
      <c r="AE39" s="198"/>
      <c r="AF39" s="198"/>
    </row>
    <row r="40" spans="1:32" x14ac:dyDescent="0.25">
      <c r="A40" s="448">
        <v>26</v>
      </c>
      <c r="B40" s="528" t="s">
        <v>179</v>
      </c>
      <c r="C40" s="503" t="s">
        <v>178</v>
      </c>
      <c r="D40" s="485" t="s">
        <v>151</v>
      </c>
      <c r="E40" s="485" t="s">
        <v>1104</v>
      </c>
      <c r="F40" s="485">
        <v>1</v>
      </c>
      <c r="G40" s="485" t="s">
        <v>1613</v>
      </c>
      <c r="H40" s="490" t="s">
        <v>2127</v>
      </c>
      <c r="I40" s="485"/>
      <c r="J40" s="539">
        <v>2</v>
      </c>
      <c r="K40" s="485">
        <v>0</v>
      </c>
      <c r="L40" s="485"/>
      <c r="M40" s="485"/>
      <c r="N40" s="485">
        <v>1</v>
      </c>
      <c r="O40" s="485">
        <v>0</v>
      </c>
      <c r="P40" s="485">
        <v>0</v>
      </c>
      <c r="Q40" s="485">
        <v>0</v>
      </c>
      <c r="R40" s="485">
        <v>0</v>
      </c>
      <c r="S40" s="485">
        <v>0</v>
      </c>
      <c r="T40" s="485">
        <v>0</v>
      </c>
      <c r="V40" s="198"/>
      <c r="W40" s="198"/>
      <c r="X40" s="198"/>
      <c r="Y40" s="198"/>
      <c r="Z40" s="198"/>
      <c r="AA40" s="198"/>
      <c r="AB40" s="198"/>
      <c r="AC40" s="198"/>
      <c r="AD40" s="198"/>
      <c r="AE40" s="198"/>
      <c r="AF40" s="198"/>
    </row>
    <row r="41" spans="1:32" x14ac:dyDescent="0.25">
      <c r="A41" s="448">
        <v>27</v>
      </c>
      <c r="B41" s="552" t="s">
        <v>225</v>
      </c>
      <c r="C41" s="503" t="s">
        <v>224</v>
      </c>
      <c r="D41" s="503" t="s">
        <v>151</v>
      </c>
      <c r="E41" s="485" t="s">
        <v>1104</v>
      </c>
      <c r="F41" s="493">
        <v>1</v>
      </c>
      <c r="G41" s="503" t="s">
        <v>289</v>
      </c>
      <c r="H41" s="490" t="s">
        <v>2128</v>
      </c>
      <c r="I41" s="490"/>
      <c r="J41" s="490">
        <v>2</v>
      </c>
      <c r="K41" s="490">
        <v>0</v>
      </c>
      <c r="L41" s="490">
        <v>1</v>
      </c>
      <c r="M41" s="490"/>
      <c r="N41" s="490">
        <v>0</v>
      </c>
      <c r="O41" s="490">
        <v>0</v>
      </c>
      <c r="P41" s="490">
        <v>0</v>
      </c>
      <c r="Q41" s="490">
        <v>0</v>
      </c>
      <c r="R41" s="490">
        <v>0</v>
      </c>
      <c r="S41" s="490">
        <v>0</v>
      </c>
      <c r="T41" s="490">
        <v>0</v>
      </c>
      <c r="V41" s="198"/>
      <c r="W41" s="198"/>
      <c r="X41" s="198"/>
      <c r="Y41" s="198"/>
      <c r="Z41" s="198"/>
      <c r="AA41" s="198"/>
      <c r="AB41" s="198"/>
      <c r="AC41" s="198"/>
      <c r="AD41" s="198"/>
      <c r="AE41" s="198"/>
      <c r="AF41" s="198"/>
    </row>
    <row r="42" spans="1:32" x14ac:dyDescent="0.25">
      <c r="A42" s="448">
        <v>28</v>
      </c>
      <c r="B42" s="531" t="s">
        <v>148</v>
      </c>
      <c r="C42" s="503" t="s">
        <v>147</v>
      </c>
      <c r="D42" s="485" t="s">
        <v>151</v>
      </c>
      <c r="E42" s="490" t="s">
        <v>1104</v>
      </c>
      <c r="F42" s="490">
        <v>0</v>
      </c>
      <c r="G42" s="481" t="s">
        <v>736</v>
      </c>
      <c r="H42" s="490" t="s">
        <v>2129</v>
      </c>
      <c r="I42" s="490"/>
      <c r="J42" s="70" t="s">
        <v>84</v>
      </c>
      <c r="K42" s="490"/>
      <c r="L42" s="490"/>
      <c r="M42" s="490"/>
      <c r="N42" s="490">
        <v>1</v>
      </c>
      <c r="O42" s="490">
        <v>0</v>
      </c>
      <c r="P42" s="490">
        <v>0</v>
      </c>
      <c r="Q42" s="490">
        <v>0</v>
      </c>
      <c r="R42" s="490">
        <v>0</v>
      </c>
      <c r="S42" s="490">
        <v>0</v>
      </c>
      <c r="T42" s="490">
        <v>0</v>
      </c>
      <c r="V42" s="63"/>
      <c r="W42" s="63"/>
      <c r="X42" s="63"/>
      <c r="Y42" s="63"/>
      <c r="Z42" s="63"/>
      <c r="AA42" s="63"/>
      <c r="AB42" s="63"/>
      <c r="AC42" s="63"/>
      <c r="AD42" s="63"/>
      <c r="AE42" s="63"/>
      <c r="AF42" s="63"/>
    </row>
    <row r="43" spans="1:32" x14ac:dyDescent="0.25">
      <c r="A43" s="448">
        <v>29</v>
      </c>
      <c r="B43" s="553" t="s">
        <v>215</v>
      </c>
      <c r="C43" s="445" t="s">
        <v>38</v>
      </c>
      <c r="D43" s="446" t="s">
        <v>151</v>
      </c>
      <c r="E43" s="485" t="s">
        <v>1104</v>
      </c>
      <c r="F43" s="490">
        <v>0</v>
      </c>
      <c r="G43" s="70"/>
      <c r="H43" s="37"/>
      <c r="I43" s="490"/>
      <c r="J43" s="490">
        <v>5</v>
      </c>
      <c r="K43" s="490">
        <v>1</v>
      </c>
      <c r="L43" s="490"/>
      <c r="M43" s="490"/>
      <c r="N43" s="490">
        <v>1</v>
      </c>
      <c r="O43" s="490">
        <v>0</v>
      </c>
      <c r="P43" s="490">
        <v>0</v>
      </c>
      <c r="Q43" s="490">
        <v>0</v>
      </c>
      <c r="R43" s="490">
        <v>0</v>
      </c>
      <c r="S43" s="490">
        <v>0</v>
      </c>
      <c r="T43" s="490">
        <v>0</v>
      </c>
      <c r="V43" s="63"/>
      <c r="W43" s="63"/>
      <c r="X43" s="63"/>
      <c r="Y43" s="63"/>
      <c r="Z43" s="63"/>
      <c r="AA43" s="63"/>
      <c r="AB43" s="63"/>
      <c r="AC43" s="63"/>
      <c r="AD43" s="63"/>
      <c r="AE43" s="63"/>
      <c r="AF43" s="63"/>
    </row>
    <row r="44" spans="1:32" x14ac:dyDescent="0.25">
      <c r="A44" s="448">
        <v>30</v>
      </c>
      <c r="B44" s="262" t="s">
        <v>746</v>
      </c>
      <c r="C44" s="490" t="s">
        <v>2110</v>
      </c>
      <c r="D44" s="490" t="s">
        <v>151</v>
      </c>
      <c r="E44" s="490" t="s">
        <v>1103</v>
      </c>
      <c r="F44" s="490">
        <v>1</v>
      </c>
      <c r="G44" s="490" t="s">
        <v>815</v>
      </c>
      <c r="H44" s="37" t="s">
        <v>1188</v>
      </c>
      <c r="I44" s="490">
        <v>12</v>
      </c>
      <c r="J44" s="542">
        <v>5</v>
      </c>
      <c r="K44" s="542">
        <v>0</v>
      </c>
      <c r="L44" s="456"/>
      <c r="M44" s="542">
        <v>0</v>
      </c>
      <c r="N44" s="542" t="s">
        <v>2147</v>
      </c>
      <c r="O44" s="542">
        <v>0</v>
      </c>
      <c r="P44" s="542">
        <v>0</v>
      </c>
      <c r="Q44" s="542">
        <v>0</v>
      </c>
      <c r="R44" s="542">
        <v>0</v>
      </c>
      <c r="S44" s="542">
        <v>0</v>
      </c>
      <c r="T44" s="542">
        <v>0</v>
      </c>
      <c r="V44" s="63"/>
      <c r="W44" s="63"/>
      <c r="X44" s="63"/>
      <c r="Y44" s="63"/>
      <c r="Z44" s="63"/>
      <c r="AA44" s="63"/>
      <c r="AB44" s="63"/>
      <c r="AC44" s="63"/>
      <c r="AD44" s="63"/>
      <c r="AE44" s="63"/>
      <c r="AF44" s="63"/>
    </row>
    <row r="45" spans="1:32" x14ac:dyDescent="0.25">
      <c r="A45" s="448">
        <v>31</v>
      </c>
      <c r="B45" s="445" t="s">
        <v>968</v>
      </c>
      <c r="C45" s="504" t="s">
        <v>960</v>
      </c>
      <c r="D45" s="449" t="s">
        <v>151</v>
      </c>
      <c r="E45" s="505" t="s">
        <v>1105</v>
      </c>
      <c r="F45" s="490">
        <v>0</v>
      </c>
      <c r="G45" s="445" t="s">
        <v>813</v>
      </c>
      <c r="H45" s="506" t="s">
        <v>979</v>
      </c>
      <c r="I45" s="533">
        <v>6</v>
      </c>
      <c r="J45" s="506"/>
      <c r="K45" s="506"/>
      <c r="L45" s="490"/>
      <c r="M45" s="506"/>
      <c r="N45" s="507">
        <v>1</v>
      </c>
      <c r="O45" s="506">
        <v>0</v>
      </c>
      <c r="P45" s="506">
        <v>0</v>
      </c>
      <c r="Q45" s="506">
        <v>0</v>
      </c>
      <c r="R45" s="506">
        <v>0</v>
      </c>
      <c r="S45" s="506">
        <v>0</v>
      </c>
      <c r="T45" s="506">
        <v>0</v>
      </c>
      <c r="V45" s="63"/>
      <c r="W45" s="63"/>
      <c r="X45" s="63"/>
      <c r="Y45" s="63"/>
      <c r="Z45" s="63"/>
      <c r="AA45" s="63"/>
      <c r="AB45" s="63"/>
      <c r="AC45" s="63"/>
      <c r="AD45" s="63"/>
      <c r="AE45" s="63"/>
      <c r="AF45" s="63"/>
    </row>
    <row r="46" spans="1:32" x14ac:dyDescent="0.25">
      <c r="A46" s="448">
        <v>32</v>
      </c>
      <c r="B46" s="445" t="s">
        <v>969</v>
      </c>
      <c r="C46" s="508" t="s">
        <v>959</v>
      </c>
      <c r="D46" s="449" t="s">
        <v>151</v>
      </c>
      <c r="E46" s="480" t="s">
        <v>1105</v>
      </c>
      <c r="F46" s="490">
        <v>0</v>
      </c>
      <c r="G46" s="445" t="s">
        <v>813</v>
      </c>
      <c r="H46" s="509" t="s">
        <v>980</v>
      </c>
      <c r="I46" s="533">
        <v>6</v>
      </c>
      <c r="J46" s="506"/>
      <c r="K46" s="506"/>
      <c r="L46" s="490"/>
      <c r="M46" s="506"/>
      <c r="N46" s="507">
        <v>1</v>
      </c>
      <c r="O46" s="506">
        <v>0</v>
      </c>
      <c r="P46" s="506">
        <v>0</v>
      </c>
      <c r="Q46" s="506">
        <v>0</v>
      </c>
      <c r="R46" s="506">
        <v>0</v>
      </c>
      <c r="S46" s="510">
        <v>0</v>
      </c>
      <c r="T46" s="506">
        <v>0</v>
      </c>
      <c r="V46" s="63"/>
      <c r="W46" s="63"/>
      <c r="X46" s="63"/>
      <c r="Y46" s="63"/>
      <c r="Z46" s="63"/>
      <c r="AA46" s="63"/>
      <c r="AB46" s="63"/>
      <c r="AC46" s="63"/>
      <c r="AD46" s="63"/>
      <c r="AE46" s="63"/>
      <c r="AF46" s="63"/>
    </row>
    <row r="47" spans="1:32" x14ac:dyDescent="0.25">
      <c r="A47" s="448">
        <v>33</v>
      </c>
      <c r="B47" s="445" t="s">
        <v>970</v>
      </c>
      <c r="C47" s="508" t="s">
        <v>958</v>
      </c>
      <c r="D47" s="449" t="s">
        <v>151</v>
      </c>
      <c r="E47" s="480" t="s">
        <v>1105</v>
      </c>
      <c r="F47" s="490">
        <v>0</v>
      </c>
      <c r="G47" s="445" t="s">
        <v>813</v>
      </c>
      <c r="H47" s="511" t="s">
        <v>981</v>
      </c>
      <c r="I47" s="533">
        <v>6</v>
      </c>
      <c r="J47" s="506"/>
      <c r="K47" s="506"/>
      <c r="L47" s="490"/>
      <c r="M47" s="506"/>
      <c r="N47" s="507">
        <v>1</v>
      </c>
      <c r="O47" s="506">
        <v>0</v>
      </c>
      <c r="P47" s="506">
        <v>0</v>
      </c>
      <c r="Q47" s="506">
        <v>0</v>
      </c>
      <c r="R47" s="506">
        <v>0</v>
      </c>
      <c r="S47" s="506">
        <v>0</v>
      </c>
      <c r="T47" s="506">
        <v>0</v>
      </c>
    </row>
    <row r="48" spans="1:32" x14ac:dyDescent="0.25">
      <c r="A48" s="448">
        <v>34</v>
      </c>
      <c r="B48" s="508" t="s">
        <v>971</v>
      </c>
      <c r="C48" s="512" t="s">
        <v>708</v>
      </c>
      <c r="D48" s="449" t="s">
        <v>151</v>
      </c>
      <c r="E48" s="480" t="s">
        <v>1105</v>
      </c>
      <c r="F48" s="490">
        <v>0</v>
      </c>
      <c r="G48" s="445" t="s">
        <v>813</v>
      </c>
      <c r="H48" s="512" t="s">
        <v>982</v>
      </c>
      <c r="I48" s="533">
        <v>6</v>
      </c>
      <c r="J48" s="506"/>
      <c r="K48" s="506"/>
      <c r="L48" s="490"/>
      <c r="M48" s="506"/>
      <c r="N48" s="507">
        <v>1</v>
      </c>
      <c r="O48" s="506">
        <v>0</v>
      </c>
      <c r="P48" s="506">
        <v>0</v>
      </c>
      <c r="Q48" s="506">
        <v>0</v>
      </c>
      <c r="R48" s="506">
        <v>0</v>
      </c>
      <c r="S48" s="506">
        <v>0</v>
      </c>
      <c r="T48" s="506">
        <v>0</v>
      </c>
    </row>
    <row r="49" spans="1:21" x14ac:dyDescent="0.25">
      <c r="A49" s="541">
        <v>35</v>
      </c>
      <c r="B49" s="531" t="s">
        <v>2118</v>
      </c>
      <c r="C49" s="490" t="s">
        <v>2119</v>
      </c>
      <c r="D49" s="449" t="s">
        <v>151</v>
      </c>
      <c r="E49" s="528" t="s">
        <v>1104</v>
      </c>
      <c r="F49" s="490">
        <v>1</v>
      </c>
      <c r="G49" s="503" t="s">
        <v>289</v>
      </c>
      <c r="H49" s="490"/>
      <c r="I49" s="490">
        <v>12</v>
      </c>
      <c r="J49" s="490">
        <v>4</v>
      </c>
      <c r="K49" s="490">
        <v>1</v>
      </c>
      <c r="L49" s="540"/>
      <c r="M49" s="490"/>
      <c r="N49" s="534">
        <v>1</v>
      </c>
      <c r="O49" s="490">
        <v>0</v>
      </c>
      <c r="P49" s="490">
        <v>0</v>
      </c>
      <c r="Q49" s="490">
        <v>0</v>
      </c>
      <c r="R49" s="490">
        <v>0</v>
      </c>
      <c r="S49" s="490">
        <v>0</v>
      </c>
      <c r="T49" s="490">
        <v>0</v>
      </c>
    </row>
    <row r="50" spans="1:21" x14ac:dyDescent="0.25">
      <c r="A50" s="541">
        <v>36</v>
      </c>
      <c r="B50" s="531" t="s">
        <v>2131</v>
      </c>
      <c r="C50" s="490" t="s">
        <v>2130</v>
      </c>
      <c r="D50" s="490" t="s">
        <v>151</v>
      </c>
      <c r="E50" s="490" t="s">
        <v>1104</v>
      </c>
      <c r="F50" s="490">
        <v>0</v>
      </c>
      <c r="G50" s="490"/>
      <c r="H50" s="490" t="s">
        <v>2132</v>
      </c>
      <c r="I50" s="490">
        <v>10</v>
      </c>
      <c r="J50" s="490">
        <v>2</v>
      </c>
      <c r="K50" s="490">
        <v>0</v>
      </c>
      <c r="L50" s="490">
        <v>1</v>
      </c>
      <c r="M50" s="490"/>
      <c r="N50" s="534">
        <v>1</v>
      </c>
      <c r="O50" s="534">
        <v>0</v>
      </c>
      <c r="P50" s="534">
        <v>0</v>
      </c>
      <c r="Q50" s="534">
        <v>0</v>
      </c>
      <c r="R50" s="534">
        <v>0</v>
      </c>
      <c r="S50" s="534">
        <v>0</v>
      </c>
      <c r="T50" s="534">
        <v>0</v>
      </c>
    </row>
    <row r="51" spans="1:21" x14ac:dyDescent="0.25">
      <c r="A51" s="69">
        <v>37</v>
      </c>
      <c r="B51" s="531" t="s">
        <v>2137</v>
      </c>
      <c r="C51" s="490" t="s">
        <v>2136</v>
      </c>
      <c r="D51" s="528" t="s">
        <v>151</v>
      </c>
      <c r="E51" s="528" t="s">
        <v>1104</v>
      </c>
      <c r="F51" s="490">
        <v>0</v>
      </c>
      <c r="G51" s="481" t="s">
        <v>736</v>
      </c>
      <c r="H51" s="490" t="s">
        <v>2140</v>
      </c>
      <c r="I51" s="490"/>
      <c r="J51" s="490" t="s">
        <v>2138</v>
      </c>
      <c r="K51" s="490">
        <v>0</v>
      </c>
      <c r="L51" s="490"/>
      <c r="M51" s="490"/>
      <c r="N51" s="534">
        <v>1</v>
      </c>
      <c r="O51" s="534">
        <v>0</v>
      </c>
      <c r="P51" s="534">
        <v>0</v>
      </c>
      <c r="Q51" s="534">
        <v>0</v>
      </c>
      <c r="R51" s="534">
        <v>0</v>
      </c>
      <c r="S51" s="534">
        <v>0</v>
      </c>
      <c r="T51" s="534">
        <v>0</v>
      </c>
    </row>
    <row r="52" spans="1:21" x14ac:dyDescent="0.25">
      <c r="A52" s="69">
        <v>38</v>
      </c>
      <c r="B52" s="531" t="s">
        <v>2142</v>
      </c>
      <c r="C52" s="490" t="s">
        <v>2141</v>
      </c>
      <c r="D52" s="528" t="s">
        <v>151</v>
      </c>
      <c r="E52" s="528" t="s">
        <v>1104</v>
      </c>
      <c r="F52" s="490">
        <v>0</v>
      </c>
      <c r="G52" s="481" t="s">
        <v>736</v>
      </c>
      <c r="H52" s="490" t="s">
        <v>2143</v>
      </c>
      <c r="I52" s="490"/>
      <c r="J52" s="490">
        <v>4</v>
      </c>
      <c r="K52" s="490">
        <v>0</v>
      </c>
      <c r="L52" s="490"/>
      <c r="M52" s="490"/>
      <c r="N52" s="534">
        <v>1</v>
      </c>
      <c r="O52" s="534">
        <v>0</v>
      </c>
      <c r="P52" s="534">
        <v>0</v>
      </c>
      <c r="Q52" s="534">
        <v>0</v>
      </c>
      <c r="R52" s="534">
        <v>0</v>
      </c>
      <c r="S52" s="534">
        <v>0</v>
      </c>
      <c r="T52" s="534">
        <v>0</v>
      </c>
    </row>
    <row r="53" spans="1:21" x14ac:dyDescent="0.25">
      <c r="A53" s="541">
        <v>39</v>
      </c>
      <c r="B53" s="531" t="s">
        <v>2144</v>
      </c>
      <c r="C53" s="490" t="s">
        <v>2146</v>
      </c>
      <c r="D53" s="528" t="s">
        <v>151</v>
      </c>
      <c r="E53" s="528" t="s">
        <v>1104</v>
      </c>
      <c r="F53" s="490">
        <v>0</v>
      </c>
      <c r="G53" s="490" t="s">
        <v>2145</v>
      </c>
      <c r="H53" s="490" t="s">
        <v>2144</v>
      </c>
      <c r="I53" s="490"/>
      <c r="J53" s="490">
        <v>3</v>
      </c>
      <c r="K53" s="490">
        <v>1</v>
      </c>
      <c r="L53" s="490"/>
      <c r="M53" s="490"/>
      <c r="N53" s="534">
        <v>1</v>
      </c>
      <c r="O53" s="534">
        <v>0</v>
      </c>
      <c r="P53" s="534">
        <v>0</v>
      </c>
      <c r="Q53" s="534">
        <v>0</v>
      </c>
      <c r="R53" s="534">
        <v>0</v>
      </c>
      <c r="S53" s="534">
        <v>0</v>
      </c>
      <c r="T53" s="534">
        <v>0</v>
      </c>
    </row>
    <row r="55" spans="1:21" ht="45" x14ac:dyDescent="0.25">
      <c r="B55" s="530" t="s">
        <v>898</v>
      </c>
      <c r="D55" s="183" t="s">
        <v>151</v>
      </c>
      <c r="E55" s="183"/>
      <c r="F55" s="185" t="s">
        <v>813</v>
      </c>
      <c r="G55" s="185"/>
      <c r="H55" s="185" t="s">
        <v>899</v>
      </c>
      <c r="I55" s="183">
        <v>0</v>
      </c>
      <c r="J55" s="183"/>
      <c r="K55" s="247">
        <v>17</v>
      </c>
      <c r="L55" s="247">
        <v>0</v>
      </c>
      <c r="M55" s="246"/>
      <c r="N55" s="183">
        <v>1</v>
      </c>
      <c r="O55" s="183">
        <v>0</v>
      </c>
      <c r="P55" s="183">
        <v>0</v>
      </c>
      <c r="Q55" s="246"/>
      <c r="R55" s="183">
        <v>0</v>
      </c>
      <c r="S55" s="183"/>
      <c r="T55" s="183">
        <v>0</v>
      </c>
      <c r="U55" s="529" t="s">
        <v>900</v>
      </c>
    </row>
    <row r="58" spans="1:21" x14ac:dyDescent="0.25">
      <c r="B58" s="456" t="s">
        <v>2224</v>
      </c>
      <c r="C58" s="456" t="s">
        <v>2225</v>
      </c>
      <c r="D58" s="456" t="s">
        <v>151</v>
      </c>
      <c r="J58">
        <v>1</v>
      </c>
      <c r="K58">
        <v>0</v>
      </c>
    </row>
    <row r="59" spans="1:21" x14ac:dyDescent="0.25">
      <c r="A59" s="37">
        <v>7</v>
      </c>
      <c r="B59" s="38" t="s">
        <v>643</v>
      </c>
      <c r="C59" s="40" t="s">
        <v>653</v>
      </c>
      <c r="D59" s="37" t="s">
        <v>214</v>
      </c>
      <c r="E59" s="37"/>
      <c r="F59" s="37" t="s">
        <v>1104</v>
      </c>
      <c r="G59" s="37"/>
      <c r="H59" s="37" t="s">
        <v>1182</v>
      </c>
      <c r="I59" s="37"/>
      <c r="J59" s="37">
        <v>0</v>
      </c>
      <c r="K59" s="37">
        <v>5</v>
      </c>
      <c r="L59" s="37">
        <v>0</v>
      </c>
      <c r="M59" s="37">
        <v>0</v>
      </c>
      <c r="N59" s="37">
        <v>0</v>
      </c>
      <c r="O59" s="37">
        <v>0</v>
      </c>
      <c r="P59" s="37">
        <v>1</v>
      </c>
      <c r="Q59" s="37">
        <v>0</v>
      </c>
      <c r="R59" s="37">
        <v>0</v>
      </c>
      <c r="S59" s="37">
        <v>0</v>
      </c>
      <c r="T59" s="103">
        <v>0</v>
      </c>
    </row>
    <row r="60" spans="1:21" x14ac:dyDescent="0.25">
      <c r="A60" s="37">
        <v>8</v>
      </c>
      <c r="B60" s="495" t="s">
        <v>2223</v>
      </c>
      <c r="C60" s="40" t="s">
        <v>1098</v>
      </c>
      <c r="D60" s="37" t="s">
        <v>214</v>
      </c>
      <c r="E60" s="37"/>
      <c r="F60" s="37" t="s">
        <v>1105</v>
      </c>
      <c r="G60" s="37"/>
      <c r="H60" s="37" t="s">
        <v>1183</v>
      </c>
      <c r="I60" s="37">
        <v>2</v>
      </c>
      <c r="J60" s="37" t="s">
        <v>1168</v>
      </c>
      <c r="K60" s="37">
        <v>0</v>
      </c>
      <c r="L60" s="37">
        <v>0</v>
      </c>
      <c r="M60" s="37">
        <v>0</v>
      </c>
      <c r="N60" s="37">
        <v>1</v>
      </c>
      <c r="O60" s="37">
        <v>0</v>
      </c>
      <c r="P60" s="37">
        <v>1</v>
      </c>
      <c r="Q60" s="37">
        <v>0</v>
      </c>
      <c r="R60" s="37">
        <v>0</v>
      </c>
      <c r="S60" s="37" t="s">
        <v>663</v>
      </c>
      <c r="T60" s="37">
        <v>0</v>
      </c>
    </row>
    <row r="61" spans="1:21" x14ac:dyDescent="0.25">
      <c r="A61" s="37"/>
      <c r="B61" s="183" t="s">
        <v>901</v>
      </c>
      <c r="C61" s="183" t="s">
        <v>897</v>
      </c>
      <c r="D61" s="183" t="s">
        <v>151</v>
      </c>
      <c r="E61" s="183"/>
      <c r="F61" s="185" t="s">
        <v>813</v>
      </c>
      <c r="G61" s="185"/>
      <c r="H61" s="185" t="s">
        <v>1053</v>
      </c>
      <c r="I61" s="183">
        <v>0</v>
      </c>
      <c r="J61" s="183">
        <v>5.3</v>
      </c>
      <c r="K61" s="247">
        <v>2</v>
      </c>
      <c r="L61" s="247">
        <v>1</v>
      </c>
      <c r="M61" s="246"/>
      <c r="N61" s="183">
        <v>1</v>
      </c>
      <c r="O61" s="183">
        <v>0</v>
      </c>
      <c r="P61" s="183">
        <v>1</v>
      </c>
      <c r="Q61" s="246"/>
      <c r="R61" s="183">
        <v>1</v>
      </c>
      <c r="S61" s="183" t="s">
        <v>662</v>
      </c>
      <c r="T61" s="183">
        <v>0</v>
      </c>
    </row>
    <row r="62" spans="1:21" x14ac:dyDescent="0.25">
      <c r="B62" s="456" t="s">
        <v>2227</v>
      </c>
      <c r="C62" s="456"/>
      <c r="D62" s="456"/>
      <c r="E62" s="456"/>
      <c r="F62" s="456"/>
      <c r="G62" s="456" t="s">
        <v>2226</v>
      </c>
      <c r="H62" s="456"/>
      <c r="I62" s="456"/>
      <c r="J62" s="550">
        <v>2</v>
      </c>
      <c r="K62" s="198"/>
    </row>
    <row r="64" spans="1:21" x14ac:dyDescent="0.25">
      <c r="B64" t="s">
        <v>2229</v>
      </c>
      <c r="C64" t="s">
        <v>2228</v>
      </c>
      <c r="D64" t="s">
        <v>151</v>
      </c>
      <c r="F64" t="s">
        <v>1104</v>
      </c>
      <c r="J64">
        <v>1</v>
      </c>
      <c r="K64">
        <v>0</v>
      </c>
    </row>
    <row r="65" spans="2:10" x14ac:dyDescent="0.25">
      <c r="B65" t="s">
        <v>2230</v>
      </c>
      <c r="C65" t="s">
        <v>2231</v>
      </c>
      <c r="D65" t="s">
        <v>151</v>
      </c>
      <c r="F65" t="s">
        <v>1104</v>
      </c>
      <c r="J65">
        <v>3</v>
      </c>
    </row>
    <row r="67" spans="2:10" x14ac:dyDescent="0.25">
      <c r="B67" t="s">
        <v>2082</v>
      </c>
    </row>
    <row r="68" spans="2:10" x14ac:dyDescent="0.25">
      <c r="B68" t="s">
        <v>2083</v>
      </c>
    </row>
    <row r="77" spans="2:10" x14ac:dyDescent="0.25">
      <c r="B77" s="551" t="s">
        <v>2232</v>
      </c>
    </row>
  </sheetData>
  <autoFilter ref="A15:U53"/>
  <customSheetViews>
    <customSheetView guid="{F9E77D3E-9512-4655-8DC5-CBCB6D76B9C5}" scale="80" showAutoFilter="1" topLeftCell="A16">
      <selection activeCell="B15" sqref="B15"/>
      <pageMargins left="0.7" right="0.7" top="0.75" bottom="0.75" header="0.3" footer="0.3"/>
      <pageSetup paperSize="9" orientation="portrait" r:id="rId1"/>
      <autoFilter ref="A15:U53"/>
    </customSheetView>
    <customSheetView guid="{D9685D2E-3084-4AF6-8DBA-5592BEF27847}" scale="80" filter="1" showAutoFilter="1" topLeftCell="A10">
      <selection activeCell="B47" sqref="B47"/>
      <pageMargins left="0.7" right="0.7" top="0.75" bottom="0.75" header="0.3" footer="0.3"/>
      <pageSetup paperSize="9" orientation="portrait" r:id="rId2"/>
      <autoFilter ref="A15:U53">
        <filterColumn colId="1">
          <filters>
            <filter val="г. СП., ул. Колхозная, 8/91"/>
          </filters>
        </filterColumn>
      </autoFilter>
    </customSheetView>
    <customSheetView guid="{1B6A4866-A5AB-480B-A411-F20888958AF4}" scale="80" filter="1" showAutoFilter="1" topLeftCell="A10">
      <selection activeCell="B47" sqref="B47"/>
      <pageMargins left="0.7" right="0.7" top="0.75" bottom="0.75" header="0.3" footer="0.3"/>
      <pageSetup paperSize="9" orientation="portrait" r:id="rId3"/>
      <autoFilter ref="A15:U53">
        <filterColumn colId="1">
          <filters>
            <filter val="г. СП., ул. Колхозная, 8/91"/>
          </filters>
        </filterColumn>
      </autoFilter>
    </customSheetView>
    <customSheetView guid="{5448D88C-FF86-4D3F-8490-F2F239C6F324}" scale="80" filter="1" showAutoFilter="1" topLeftCell="A10">
      <selection activeCell="B47" sqref="B47"/>
      <pageMargins left="0.7" right="0.7" top="0.75" bottom="0.75" header="0.3" footer="0.3"/>
      <pageSetup paperSize="9" orientation="portrait" r:id="rId4"/>
      <autoFilter ref="A15:U53">
        <filterColumn colId="1">
          <filters>
            <filter val="г. СП., ул. Колхозная, 8/91"/>
          </filters>
        </filterColumn>
      </autoFilter>
    </customSheetView>
    <customSheetView guid="{BD98B3E9-7C13-41E6-82C5-392E91EC622B}" scale="80" filter="1" showAutoFilter="1" topLeftCell="A10">
      <selection activeCell="B47" sqref="B47"/>
      <pageMargins left="0.7" right="0.7" top="0.75" bottom="0.75" header="0.3" footer="0.3"/>
      <pageSetup paperSize="9" orientation="portrait" r:id="rId5"/>
      <autoFilter ref="A15:U53">
        <filterColumn colId="1">
          <filters>
            <filter val="г. СП., ул. Колхозная, 8/91"/>
          </filters>
        </filterColumn>
      </autoFilter>
    </customSheetView>
    <customSheetView guid="{6EC6FC78-CAF0-4B41-BCBC-C0FF1BFCA410}" scale="80" showAutoFilter="1" topLeftCell="A16">
      <selection activeCell="B15" sqref="B15"/>
      <pageMargins left="0.7" right="0.7" top="0.75" bottom="0.75" header="0.3" footer="0.3"/>
      <pageSetup paperSize="9" orientation="portrait" r:id="rId6"/>
      <autoFilter ref="A15:U53"/>
    </customSheetView>
    <customSheetView guid="{EBBD5757-E7AD-4688-ABF4-2AE9E930BC4B}" scale="80" showAutoFilter="1" topLeftCell="A16">
      <selection activeCell="B15" sqref="B15"/>
      <pageMargins left="0.7" right="0.7" top="0.75" bottom="0.75" header="0.3" footer="0.3"/>
      <pageSetup paperSize="9" orientation="portrait" r:id="rId7"/>
      <autoFilter ref="A15:U53"/>
    </customSheetView>
    <customSheetView guid="{60861627-6CD5-4083-8CA7-D44B15F4A9CE}" scale="80" showAutoFilter="1" topLeftCell="A16">
      <selection activeCell="B15" sqref="B15"/>
      <pageMargins left="0.7" right="0.7" top="0.75" bottom="0.75" header="0.3" footer="0.3"/>
      <pageSetup paperSize="9" orientation="portrait" r:id="rId8"/>
      <autoFilter ref="A15:U53"/>
    </customSheetView>
  </customSheetViews>
  <mergeCells count="46">
    <mergeCell ref="J3:J4"/>
    <mergeCell ref="K3:K4"/>
    <mergeCell ref="Q3:Q4"/>
    <mergeCell ref="R3:R4"/>
    <mergeCell ref="S3:S4"/>
    <mergeCell ref="O3:O4"/>
    <mergeCell ref="P3:P4"/>
    <mergeCell ref="T3:T4"/>
    <mergeCell ref="A1:A4"/>
    <mergeCell ref="B1:B4"/>
    <mergeCell ref="C1:C4"/>
    <mergeCell ref="D1:D4"/>
    <mergeCell ref="E1:E4"/>
    <mergeCell ref="F1:F4"/>
    <mergeCell ref="G1:G4"/>
    <mergeCell ref="H1:H4"/>
    <mergeCell ref="I1:S1"/>
    <mergeCell ref="I2:I4"/>
    <mergeCell ref="J2:M2"/>
    <mergeCell ref="N2:S2"/>
    <mergeCell ref="L3:L4"/>
    <mergeCell ref="M3:M4"/>
    <mergeCell ref="N3:N4"/>
    <mergeCell ref="S12:S13"/>
    <mergeCell ref="T12:T13"/>
    <mergeCell ref="A10:A13"/>
    <mergeCell ref="B10:B13"/>
    <mergeCell ref="C10:C13"/>
    <mergeCell ref="D10:D13"/>
    <mergeCell ref="E10:E13"/>
    <mergeCell ref="F10:F13"/>
    <mergeCell ref="G10:G13"/>
    <mergeCell ref="H10:H13"/>
    <mergeCell ref="I10:S10"/>
    <mergeCell ref="I11:I13"/>
    <mergeCell ref="J11:M11"/>
    <mergeCell ref="N11:S11"/>
    <mergeCell ref="J12:J13"/>
    <mergeCell ref="K12:K13"/>
    <mergeCell ref="Q12:Q13"/>
    <mergeCell ref="R12:R13"/>
    <mergeCell ref="L12:L13"/>
    <mergeCell ref="M12:M13"/>
    <mergeCell ref="N12:N13"/>
    <mergeCell ref="O12:O13"/>
    <mergeCell ref="P12:P13"/>
  </mergeCells>
  <conditionalFormatting sqref="B14">
    <cfRule type="duplicateValues" dxfId="245" priority="7"/>
    <cfRule type="duplicateValues" dxfId="244" priority="8"/>
    <cfRule type="colorScale" priority="9">
      <colorScale>
        <cfvo type="min"/>
        <cfvo type="max"/>
        <color rgb="FFFF7128"/>
        <color rgb="FFFFEF9C"/>
      </colorScale>
    </cfRule>
  </conditionalFormatting>
  <conditionalFormatting sqref="B5:B9 B54:B55 B59:B69 B14:B49 B78:B1048576">
    <cfRule type="duplicateValues" dxfId="243" priority="119"/>
  </conditionalFormatting>
  <conditionalFormatting sqref="B50">
    <cfRule type="duplicateValues" dxfId="242" priority="4"/>
  </conditionalFormatting>
  <conditionalFormatting sqref="B51">
    <cfRule type="duplicateValues" dxfId="241" priority="3"/>
  </conditionalFormatting>
  <conditionalFormatting sqref="B52">
    <cfRule type="duplicateValues" dxfId="240" priority="2"/>
  </conditionalFormatting>
  <conditionalFormatting sqref="B53">
    <cfRule type="duplicateValues" dxfId="239" priority="1"/>
  </conditionalFormatting>
  <pageMargins left="0.7" right="0.7" top="0.75" bottom="0.75" header="0.3" footer="0.3"/>
  <pageSetup paperSize="9" orientation="portrait"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4:Z8"/>
  <sheetViews>
    <sheetView workbookViewId="0">
      <selection activeCell="I8" sqref="I8"/>
    </sheetView>
  </sheetViews>
  <sheetFormatPr defaultRowHeight="15" x14ac:dyDescent="0.25"/>
  <cols>
    <col min="2" max="2" width="16.7109375" customWidth="1"/>
    <col min="6" max="6" width="16.140625" customWidth="1"/>
  </cols>
  <sheetData>
    <row r="4" spans="1:26" x14ac:dyDescent="0.25">
      <c r="A4" s="1119" t="s">
        <v>0</v>
      </c>
      <c r="B4" s="1119" t="s">
        <v>1</v>
      </c>
      <c r="C4" s="1119" t="s">
        <v>2</v>
      </c>
      <c r="D4" s="1122" t="s">
        <v>748</v>
      </c>
      <c r="E4" s="1116" t="s">
        <v>1559</v>
      </c>
      <c r="F4" s="1116" t="s">
        <v>1525</v>
      </c>
      <c r="G4" s="1104" t="s">
        <v>592</v>
      </c>
      <c r="H4" s="1113" t="s">
        <v>4</v>
      </c>
      <c r="I4" s="1128" t="s">
        <v>593</v>
      </c>
      <c r="J4" s="1128"/>
      <c r="K4" s="1128"/>
      <c r="L4" s="1128"/>
      <c r="M4" s="1128"/>
      <c r="N4" s="1128"/>
      <c r="O4" s="1128"/>
      <c r="P4" s="1128"/>
      <c r="Q4" s="1128"/>
      <c r="R4" s="1128"/>
      <c r="S4" s="1128"/>
      <c r="T4" s="47"/>
      <c r="U4" s="1125" t="s">
        <v>1514</v>
      </c>
      <c r="V4" s="1125"/>
      <c r="W4" s="1125" t="s">
        <v>1514</v>
      </c>
      <c r="X4" s="1125"/>
      <c r="Y4" s="1125" t="s">
        <v>1514</v>
      </c>
      <c r="Z4" s="1125"/>
    </row>
    <row r="5" spans="1:26" x14ac:dyDescent="0.25">
      <c r="A5" s="1120"/>
      <c r="B5" s="1120"/>
      <c r="C5" s="1120"/>
      <c r="D5" s="1123"/>
      <c r="E5" s="1117"/>
      <c r="F5" s="1117"/>
      <c r="G5" s="1105"/>
      <c r="H5" s="1114"/>
      <c r="I5" s="1126" t="s">
        <v>594</v>
      </c>
      <c r="J5" s="1127" t="s">
        <v>595</v>
      </c>
      <c r="K5" s="1127"/>
      <c r="L5" s="1127"/>
      <c r="M5" s="1127"/>
      <c r="N5" s="1128" t="s">
        <v>596</v>
      </c>
      <c r="O5" s="1128"/>
      <c r="P5" s="1128"/>
      <c r="Q5" s="1128"/>
      <c r="R5" s="1128"/>
      <c r="S5" s="1128"/>
      <c r="T5" s="47"/>
      <c r="U5" s="1125" t="s">
        <v>1517</v>
      </c>
      <c r="V5" s="1125"/>
      <c r="W5" s="1125" t="s">
        <v>1518</v>
      </c>
      <c r="X5" s="1125"/>
      <c r="Y5" s="1125" t="s">
        <v>836</v>
      </c>
      <c r="Z5" s="1125"/>
    </row>
    <row r="6" spans="1:26" x14ac:dyDescent="0.25">
      <c r="A6" s="1120"/>
      <c r="B6" s="1120"/>
      <c r="C6" s="1120"/>
      <c r="D6" s="1123"/>
      <c r="E6" s="1117"/>
      <c r="F6" s="1117"/>
      <c r="G6" s="1105"/>
      <c r="H6" s="1114"/>
      <c r="I6" s="1126"/>
      <c r="J6" s="1127" t="s">
        <v>8</v>
      </c>
      <c r="K6" s="1127" t="s">
        <v>597</v>
      </c>
      <c r="L6" s="1127" t="s">
        <v>1062</v>
      </c>
      <c r="M6" s="1133" t="s">
        <v>1524</v>
      </c>
      <c r="N6" s="1135" t="s">
        <v>598</v>
      </c>
      <c r="O6" s="1135" t="s">
        <v>599</v>
      </c>
      <c r="P6" s="1135" t="s">
        <v>600</v>
      </c>
      <c r="Q6" s="1135" t="s">
        <v>1063</v>
      </c>
      <c r="R6" s="1135" t="s">
        <v>601</v>
      </c>
      <c r="S6" s="1131" t="s">
        <v>661</v>
      </c>
      <c r="T6" s="1132" t="s">
        <v>602</v>
      </c>
      <c r="U6" s="1129" t="s">
        <v>1515</v>
      </c>
      <c r="V6" s="1129" t="s">
        <v>1516</v>
      </c>
      <c r="W6" s="1129" t="s">
        <v>1515</v>
      </c>
      <c r="X6" s="1129" t="s">
        <v>1516</v>
      </c>
      <c r="Y6" s="1129" t="s">
        <v>1515</v>
      </c>
      <c r="Z6" s="1129" t="s">
        <v>1516</v>
      </c>
    </row>
    <row r="7" spans="1:26" ht="91.5" customHeight="1" x14ac:dyDescent="0.25">
      <c r="A7" s="1121"/>
      <c r="B7" s="1121"/>
      <c r="C7" s="1121"/>
      <c r="D7" s="1124"/>
      <c r="E7" s="1118"/>
      <c r="F7" s="1118"/>
      <c r="G7" s="1106"/>
      <c r="H7" s="1115"/>
      <c r="I7" s="1126"/>
      <c r="J7" s="1127"/>
      <c r="K7" s="1127"/>
      <c r="L7" s="1127"/>
      <c r="M7" s="1134"/>
      <c r="N7" s="1135"/>
      <c r="O7" s="1135"/>
      <c r="P7" s="1135"/>
      <c r="Q7" s="1135"/>
      <c r="R7" s="1135"/>
      <c r="S7" s="1131"/>
      <c r="T7" s="1132"/>
      <c r="U7" s="1130"/>
      <c r="V7" s="1130"/>
      <c r="W7" s="1130"/>
      <c r="X7" s="1130"/>
      <c r="Y7" s="1130"/>
      <c r="Z7" s="1130"/>
    </row>
    <row r="8" spans="1:26" ht="150" x14ac:dyDescent="0.25">
      <c r="A8" s="37"/>
      <c r="B8" s="570" t="s">
        <v>2316</v>
      </c>
      <c r="C8" s="93" t="s">
        <v>2317</v>
      </c>
      <c r="D8" s="37"/>
      <c r="E8" s="570" t="s">
        <v>2318</v>
      </c>
      <c r="F8" s="37"/>
      <c r="G8" s="37"/>
      <c r="H8" s="570" t="s">
        <v>2316</v>
      </c>
      <c r="I8" s="37"/>
      <c r="J8" s="37">
        <v>1</v>
      </c>
      <c r="K8" s="37"/>
      <c r="L8" s="37"/>
      <c r="M8" s="37"/>
      <c r="N8" s="37"/>
      <c r="O8" s="37"/>
      <c r="P8" s="37"/>
      <c r="Q8" s="37"/>
      <c r="R8" s="37"/>
      <c r="S8" s="37"/>
      <c r="T8" s="37"/>
      <c r="U8" s="37"/>
      <c r="V8" s="37"/>
      <c r="W8" s="37"/>
      <c r="X8" s="37"/>
      <c r="Y8" s="37"/>
      <c r="Z8" s="37"/>
    </row>
  </sheetData>
  <customSheetViews>
    <customSheetView guid="{F9E77D3E-9512-4655-8DC5-CBCB6D76B9C5}">
      <selection activeCell="U5" sqref="U5:V5"/>
      <pageMargins left="0.7" right="0.7" top="0.75" bottom="0.75" header="0.3" footer="0.3"/>
    </customSheetView>
    <customSheetView guid="{D9685D2E-3084-4AF6-8DBA-5592BEF27847}">
      <selection activeCell="U5" sqref="U5:V5"/>
      <pageMargins left="0.7" right="0.7" top="0.75" bottom="0.75" header="0.3" footer="0.3"/>
    </customSheetView>
    <customSheetView guid="{1B6A4866-A5AB-480B-A411-F20888958AF4}">
      <selection activeCell="U5" sqref="U5:V5"/>
      <pageMargins left="0.7" right="0.7" top="0.75" bottom="0.75" header="0.3" footer="0.3"/>
    </customSheetView>
    <customSheetView guid="{5448D88C-FF86-4D3F-8490-F2F239C6F324}">
      <selection activeCell="U5" sqref="U5:V5"/>
      <pageMargins left="0.7" right="0.7" top="0.75" bottom="0.75" header="0.3" footer="0.3"/>
    </customSheetView>
    <customSheetView guid="{BD98B3E9-7C13-41E6-82C5-392E91EC622B}">
      <selection activeCell="U5" sqref="U5:V5"/>
      <pageMargins left="0.7" right="0.7" top="0.75" bottom="0.75" header="0.3" footer="0.3"/>
    </customSheetView>
    <customSheetView guid="{6EC6FC78-CAF0-4B41-BCBC-C0FF1BFCA410}">
      <selection activeCell="U5" sqref="U5:V5"/>
      <pageMargins left="0.7" right="0.7" top="0.75" bottom="0.75" header="0.3" footer="0.3"/>
    </customSheetView>
    <customSheetView guid="{EBBD5757-E7AD-4688-ABF4-2AE9E930BC4B}">
      <selection activeCell="U5" sqref="U5:V5"/>
      <pageMargins left="0.7" right="0.7" top="0.75" bottom="0.75" header="0.3" footer="0.3"/>
    </customSheetView>
    <customSheetView guid="{60861627-6CD5-4083-8CA7-D44B15F4A9CE}">
      <selection activeCell="U5" sqref="U5:V5"/>
      <pageMargins left="0.7" right="0.7" top="0.75" bottom="0.75" header="0.3" footer="0.3"/>
    </customSheetView>
  </customSheetViews>
  <mergeCells count="35">
    <mergeCell ref="G4:G7"/>
    <mergeCell ref="H4:H7"/>
    <mergeCell ref="I4:S4"/>
    <mergeCell ref="U4:V4"/>
    <mergeCell ref="W4:X4"/>
    <mergeCell ref="W5:X5"/>
    <mergeCell ref="J6:J7"/>
    <mergeCell ref="K6:K7"/>
    <mergeCell ref="L6:L7"/>
    <mergeCell ref="M6:M7"/>
    <mergeCell ref="N6:N7"/>
    <mergeCell ref="O6:O7"/>
    <mergeCell ref="P6:P7"/>
    <mergeCell ref="Q6:Q7"/>
    <mergeCell ref="X6:X7"/>
    <mergeCell ref="R6:R7"/>
    <mergeCell ref="Y4:Z4"/>
    <mergeCell ref="I5:I7"/>
    <mergeCell ref="J5:M5"/>
    <mergeCell ref="N5:S5"/>
    <mergeCell ref="U5:V5"/>
    <mergeCell ref="Y5:Z5"/>
    <mergeCell ref="Y6:Y7"/>
    <mergeCell ref="Z6:Z7"/>
    <mergeCell ref="S6:S7"/>
    <mergeCell ref="T6:T7"/>
    <mergeCell ref="U6:U7"/>
    <mergeCell ref="V6:V7"/>
    <mergeCell ref="W6:W7"/>
    <mergeCell ref="F4:F7"/>
    <mergeCell ref="A4:A7"/>
    <mergeCell ref="B4:B7"/>
    <mergeCell ref="C4:C7"/>
    <mergeCell ref="D4:D7"/>
    <mergeCell ref="E4:E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pageSetUpPr fitToPage="1"/>
  </sheetPr>
  <dimension ref="A2:AE53"/>
  <sheetViews>
    <sheetView zoomScale="87" zoomScaleNormal="87" zoomScaleSheetLayoutView="80" workbookViewId="0">
      <pane ySplit="8" topLeftCell="A9" activePane="bottomLeft" state="frozen"/>
      <selection pane="bottomLeft" activeCell="D12" sqref="D12"/>
    </sheetView>
  </sheetViews>
  <sheetFormatPr defaultRowHeight="15" x14ac:dyDescent="0.25"/>
  <cols>
    <col min="1" max="2" width="7.85546875" style="562" customWidth="1"/>
    <col min="3" max="3" width="52.7109375" style="559" customWidth="1"/>
    <col min="4" max="4" width="28.7109375" style="562" customWidth="1"/>
    <col min="5" max="5" width="20.7109375" style="559" customWidth="1"/>
    <col min="6" max="6" width="11" style="559" customWidth="1"/>
    <col min="7" max="7" width="34.85546875" style="559" customWidth="1"/>
    <col min="8" max="8" width="31.5703125" style="560" customWidth="1"/>
    <col min="9" max="9" width="83.140625" style="559" customWidth="1"/>
    <col min="10" max="10" width="36.85546875" style="559" customWidth="1"/>
    <col min="11" max="11" width="15.7109375" style="561" customWidth="1"/>
    <col min="12" max="14" width="9.140625" style="559" customWidth="1"/>
    <col min="15" max="15" width="12" style="559" customWidth="1"/>
    <col min="16" max="20" width="9.140625" style="559"/>
    <col min="21" max="21" width="11.5703125" style="559" customWidth="1"/>
    <col min="22" max="22" width="23.140625" style="559" customWidth="1"/>
    <col min="23" max="23" width="13.28515625" style="559" hidden="1" customWidth="1"/>
    <col min="24" max="24" width="13.140625" style="559" hidden="1" customWidth="1"/>
    <col min="25" max="25" width="17.42578125" style="559" hidden="1" customWidth="1"/>
    <col min="26" max="26" width="16" style="559" hidden="1" customWidth="1"/>
    <col min="27" max="27" width="29.42578125" style="559" hidden="1" customWidth="1"/>
    <col min="28" max="28" width="19" style="559" hidden="1" customWidth="1"/>
    <col min="29" max="29" width="9.140625" style="559" hidden="1" customWidth="1"/>
    <col min="30" max="31" width="21" style="559" customWidth="1"/>
    <col min="32" max="32" width="9.140625" customWidth="1"/>
    <col min="33" max="33" width="17.5703125" customWidth="1"/>
    <col min="34" max="34" width="22.5703125" customWidth="1"/>
  </cols>
  <sheetData>
    <row r="2" spans="1:31" x14ac:dyDescent="0.25">
      <c r="A2" s="1139" t="s">
        <v>1523</v>
      </c>
      <c r="B2" s="1140"/>
      <c r="C2" s="1140"/>
      <c r="D2" s="1141"/>
    </row>
    <row r="3" spans="1:31" x14ac:dyDescent="0.25">
      <c r="D3" s="563"/>
      <c r="E3" s="564"/>
      <c r="F3" s="564"/>
      <c r="G3" s="564"/>
      <c r="H3" s="565"/>
      <c r="I3" s="564"/>
      <c r="J3" s="564"/>
      <c r="K3" s="566"/>
      <c r="L3" s="564"/>
      <c r="M3" s="564"/>
      <c r="N3" s="564"/>
      <c r="O3" s="564"/>
      <c r="P3" s="564"/>
      <c r="Q3" s="564"/>
      <c r="R3" s="564"/>
      <c r="S3" s="564"/>
      <c r="T3" s="564"/>
      <c r="U3" s="564"/>
      <c r="V3" s="564"/>
      <c r="W3" s="564"/>
      <c r="X3" s="564"/>
      <c r="Y3" s="564"/>
      <c r="Z3" s="564"/>
      <c r="AA3" s="564"/>
      <c r="AB3" s="564"/>
    </row>
    <row r="4" spans="1:31" s="558" customFormat="1" x14ac:dyDescent="0.25">
      <c r="A4" s="1142" t="s">
        <v>0</v>
      </c>
      <c r="B4" s="578" t="s">
        <v>2518</v>
      </c>
      <c r="C4" s="1142" t="s">
        <v>1</v>
      </c>
      <c r="D4" s="1142" t="s">
        <v>2</v>
      </c>
      <c r="E4" s="1145" t="s">
        <v>748</v>
      </c>
      <c r="F4" s="1136"/>
      <c r="G4" s="1136" t="s">
        <v>2235</v>
      </c>
      <c r="H4" s="1145" t="s">
        <v>592</v>
      </c>
      <c r="I4" s="1136" t="s">
        <v>4</v>
      </c>
      <c r="J4" s="1136" t="s">
        <v>2236</v>
      </c>
      <c r="K4" s="1148" t="s">
        <v>593</v>
      </c>
      <c r="L4" s="1148"/>
      <c r="M4" s="1148"/>
      <c r="N4" s="1148"/>
      <c r="O4" s="1148"/>
      <c r="P4" s="1148"/>
      <c r="Q4" s="1148"/>
      <c r="R4" s="1148"/>
      <c r="S4" s="1148"/>
      <c r="T4" s="1148"/>
      <c r="U4" s="1148"/>
      <c r="V4" s="567"/>
      <c r="W4" s="1153" t="s">
        <v>1514</v>
      </c>
      <c r="X4" s="1153"/>
      <c r="Y4" s="1153" t="s">
        <v>1514</v>
      </c>
      <c r="Z4" s="1153"/>
      <c r="AA4" s="1153" t="s">
        <v>1514</v>
      </c>
      <c r="AB4" s="1153"/>
      <c r="AC4" s="568"/>
      <c r="AD4" s="1153" t="s">
        <v>2237</v>
      </c>
      <c r="AE4" s="1142" t="s">
        <v>2238</v>
      </c>
    </row>
    <row r="5" spans="1:31" s="558" customFormat="1" x14ac:dyDescent="0.25">
      <c r="A5" s="1143"/>
      <c r="B5" s="579"/>
      <c r="C5" s="1143"/>
      <c r="D5" s="1143"/>
      <c r="E5" s="1146"/>
      <c r="F5" s="1137"/>
      <c r="G5" s="1137"/>
      <c r="H5" s="1146"/>
      <c r="I5" s="1137"/>
      <c r="J5" s="1137"/>
      <c r="K5" s="1151" t="s">
        <v>594</v>
      </c>
      <c r="L5" s="1152" t="s">
        <v>595</v>
      </c>
      <c r="M5" s="1152"/>
      <c r="N5" s="1152"/>
      <c r="O5" s="1152"/>
      <c r="P5" s="1148" t="s">
        <v>596</v>
      </c>
      <c r="Q5" s="1148"/>
      <c r="R5" s="1148"/>
      <c r="S5" s="1148"/>
      <c r="T5" s="1148"/>
      <c r="U5" s="1148"/>
      <c r="V5" s="567"/>
      <c r="W5" s="1153" t="s">
        <v>1517</v>
      </c>
      <c r="X5" s="1153"/>
      <c r="Y5" s="1153" t="s">
        <v>1518</v>
      </c>
      <c r="Z5" s="1153"/>
      <c r="AA5" s="1153" t="s">
        <v>836</v>
      </c>
      <c r="AB5" s="1153"/>
      <c r="AC5" s="568"/>
      <c r="AD5" s="1153"/>
      <c r="AE5" s="1143"/>
    </row>
    <row r="6" spans="1:31" s="558" customFormat="1" x14ac:dyDescent="0.25">
      <c r="A6" s="1143"/>
      <c r="B6" s="579"/>
      <c r="C6" s="1143"/>
      <c r="D6" s="1143"/>
      <c r="E6" s="1146"/>
      <c r="F6" s="1137"/>
      <c r="G6" s="1137"/>
      <c r="H6" s="1146"/>
      <c r="I6" s="1137"/>
      <c r="J6" s="1137"/>
      <c r="K6" s="1151"/>
      <c r="L6" s="1149" t="s">
        <v>8</v>
      </c>
      <c r="M6" s="1149" t="s">
        <v>597</v>
      </c>
      <c r="N6" s="1149" t="s">
        <v>1062</v>
      </c>
      <c r="O6" s="1150" t="s">
        <v>1524</v>
      </c>
      <c r="P6" s="1155" t="s">
        <v>598</v>
      </c>
      <c r="Q6" s="1155" t="s">
        <v>599</v>
      </c>
      <c r="R6" s="1155" t="s">
        <v>600</v>
      </c>
      <c r="S6" s="1155" t="s">
        <v>1063</v>
      </c>
      <c r="T6" s="1155" t="s">
        <v>601</v>
      </c>
      <c r="U6" s="1154" t="s">
        <v>661</v>
      </c>
      <c r="V6" s="1153" t="s">
        <v>602</v>
      </c>
      <c r="W6" s="1142" t="s">
        <v>1515</v>
      </c>
      <c r="X6" s="1142" t="s">
        <v>1516</v>
      </c>
      <c r="Y6" s="1142" t="s">
        <v>1515</v>
      </c>
      <c r="Z6" s="1142" t="s">
        <v>1516</v>
      </c>
      <c r="AA6" s="1142" t="s">
        <v>1515</v>
      </c>
      <c r="AB6" s="1142" t="s">
        <v>1516</v>
      </c>
      <c r="AC6" s="568"/>
      <c r="AD6" s="1153"/>
      <c r="AE6" s="1143"/>
    </row>
    <row r="7" spans="1:31" s="558" customFormat="1" x14ac:dyDescent="0.25">
      <c r="A7" s="1144"/>
      <c r="B7" s="580"/>
      <c r="C7" s="1144"/>
      <c r="D7" s="1144"/>
      <c r="E7" s="1147"/>
      <c r="F7" s="1138"/>
      <c r="G7" s="1138"/>
      <c r="H7" s="1147"/>
      <c r="I7" s="1138"/>
      <c r="J7" s="1138"/>
      <c r="K7" s="1151"/>
      <c r="L7" s="1149"/>
      <c r="M7" s="1149"/>
      <c r="N7" s="1149"/>
      <c r="O7" s="1150"/>
      <c r="P7" s="1155"/>
      <c r="Q7" s="1155"/>
      <c r="R7" s="1155"/>
      <c r="S7" s="1155"/>
      <c r="T7" s="1155"/>
      <c r="U7" s="1154"/>
      <c r="V7" s="1153"/>
      <c r="W7" s="1144"/>
      <c r="X7" s="1144"/>
      <c r="Y7" s="1144"/>
      <c r="Z7" s="1144"/>
      <c r="AA7" s="1144"/>
      <c r="AB7" s="1144"/>
      <c r="AC7" s="568"/>
      <c r="AD7" s="1153"/>
      <c r="AE7" s="1144"/>
    </row>
    <row r="8" spans="1:31" ht="16.5" customHeight="1" x14ac:dyDescent="0.25">
      <c r="A8" s="569">
        <v>1</v>
      </c>
      <c r="B8" s="569"/>
      <c r="C8" s="569">
        <v>2</v>
      </c>
      <c r="D8" s="569">
        <v>3</v>
      </c>
      <c r="E8" s="569">
        <v>4</v>
      </c>
      <c r="F8" s="569">
        <v>5</v>
      </c>
      <c r="G8" s="569">
        <v>6</v>
      </c>
      <c r="H8" s="569">
        <v>7</v>
      </c>
      <c r="I8" s="569">
        <v>8</v>
      </c>
      <c r="J8" s="569">
        <v>9</v>
      </c>
      <c r="K8" s="569">
        <v>10</v>
      </c>
      <c r="L8" s="569">
        <v>11</v>
      </c>
      <c r="M8" s="569">
        <v>12</v>
      </c>
      <c r="N8" s="569">
        <v>13</v>
      </c>
      <c r="O8" s="569">
        <v>14</v>
      </c>
      <c r="P8" s="569">
        <v>15</v>
      </c>
      <c r="Q8" s="569">
        <v>16</v>
      </c>
      <c r="R8" s="569">
        <v>17</v>
      </c>
      <c r="S8" s="569">
        <v>18</v>
      </c>
      <c r="T8" s="569">
        <v>19</v>
      </c>
      <c r="U8" s="569">
        <v>20</v>
      </c>
      <c r="V8" s="569">
        <v>21</v>
      </c>
      <c r="W8" s="569">
        <v>22</v>
      </c>
      <c r="X8" s="569">
        <v>23</v>
      </c>
      <c r="Y8" s="569">
        <v>24</v>
      </c>
      <c r="Z8" s="569">
        <v>25</v>
      </c>
      <c r="AA8" s="569">
        <v>26</v>
      </c>
      <c r="AB8" s="569">
        <v>27</v>
      </c>
      <c r="AC8" s="569">
        <v>28</v>
      </c>
      <c r="AD8" s="569">
        <v>29</v>
      </c>
      <c r="AE8" s="569">
        <v>30</v>
      </c>
    </row>
    <row r="9" spans="1:31" ht="30" x14ac:dyDescent="0.25">
      <c r="A9" s="571">
        <v>1</v>
      </c>
      <c r="B9" s="571"/>
      <c r="C9" s="570" t="s">
        <v>2282</v>
      </c>
      <c r="D9" s="571" t="s">
        <v>2283</v>
      </c>
      <c r="E9" s="572"/>
      <c r="F9" s="572"/>
      <c r="G9" s="572"/>
      <c r="H9" s="573"/>
      <c r="I9" s="572"/>
      <c r="J9" s="572"/>
      <c r="K9" s="491"/>
      <c r="L9" s="572"/>
      <c r="M9" s="572"/>
      <c r="N9" s="572"/>
      <c r="O9" s="572"/>
      <c r="P9" s="572"/>
      <c r="Q9" s="572"/>
      <c r="R9" s="572"/>
      <c r="S9" s="572"/>
      <c r="T9" s="572"/>
      <c r="U9" s="572"/>
      <c r="V9" s="572"/>
      <c r="W9" s="572"/>
      <c r="X9" s="572"/>
      <c r="Y9" s="572"/>
      <c r="Z9" s="572"/>
      <c r="AA9" s="572"/>
      <c r="AB9" s="572"/>
      <c r="AC9" s="572"/>
      <c r="AD9" s="572"/>
      <c r="AE9" s="572"/>
    </row>
    <row r="10" spans="1:31" ht="30" x14ac:dyDescent="0.25">
      <c r="A10" s="571">
        <v>2</v>
      </c>
      <c r="B10" s="571"/>
      <c r="C10" s="570" t="s">
        <v>2284</v>
      </c>
      <c r="D10" s="571" t="s">
        <v>2285</v>
      </c>
      <c r="E10" s="572"/>
      <c r="F10" s="572"/>
      <c r="G10" s="572"/>
      <c r="H10" s="573"/>
      <c r="I10" s="572"/>
      <c r="J10" s="572"/>
      <c r="K10" s="491"/>
      <c r="L10" s="572"/>
      <c r="M10" s="572"/>
      <c r="N10" s="572"/>
      <c r="O10" s="572"/>
      <c r="P10" s="572"/>
      <c r="Q10" s="572"/>
      <c r="R10" s="572"/>
      <c r="S10" s="572"/>
      <c r="T10" s="572"/>
      <c r="U10" s="572"/>
      <c r="V10" s="572"/>
      <c r="W10" s="572"/>
      <c r="X10" s="572"/>
      <c r="Y10" s="572"/>
      <c r="Z10" s="572"/>
      <c r="AA10" s="572"/>
      <c r="AB10" s="572"/>
      <c r="AC10" s="572"/>
      <c r="AD10" s="572"/>
      <c r="AE10" s="572"/>
    </row>
    <row r="11" spans="1:31" ht="30" x14ac:dyDescent="0.25">
      <c r="A11" s="571"/>
      <c r="B11" s="571"/>
      <c r="C11" s="570" t="s">
        <v>2289</v>
      </c>
      <c r="D11" s="571" t="s">
        <v>2293</v>
      </c>
      <c r="E11" s="572"/>
      <c r="F11" s="572"/>
      <c r="G11" s="572"/>
      <c r="H11" s="573"/>
      <c r="I11" s="572"/>
      <c r="J11" s="572"/>
      <c r="K11" s="491"/>
      <c r="L11" s="572"/>
      <c r="M11" s="572"/>
      <c r="N11" s="572"/>
      <c r="O11" s="572"/>
      <c r="P11" s="572"/>
      <c r="Q11" s="572"/>
      <c r="R11" s="572"/>
      <c r="S11" s="572"/>
      <c r="T11" s="572"/>
      <c r="U11" s="572"/>
      <c r="V11" s="572"/>
      <c r="W11" s="572"/>
      <c r="X11" s="572"/>
      <c r="Y11" s="572"/>
      <c r="Z11" s="572"/>
      <c r="AA11" s="572"/>
      <c r="AB11" s="572"/>
      <c r="AC11" s="572"/>
      <c r="AD11" s="572"/>
      <c r="AE11" s="572"/>
    </row>
    <row r="12" spans="1:31" x14ac:dyDescent="0.25">
      <c r="A12" s="571"/>
      <c r="B12" s="571"/>
      <c r="C12" s="570" t="s">
        <v>2286</v>
      </c>
      <c r="D12" s="571" t="s">
        <v>2294</v>
      </c>
      <c r="E12" s="572"/>
      <c r="F12" s="572"/>
      <c r="G12" s="572"/>
      <c r="H12" s="573"/>
      <c r="I12" s="572"/>
      <c r="J12" s="572"/>
      <c r="K12" s="491"/>
      <c r="L12" s="572"/>
      <c r="M12" s="572"/>
      <c r="N12" s="572"/>
      <c r="O12" s="572"/>
      <c r="P12" s="572"/>
      <c r="Q12" s="572"/>
      <c r="R12" s="572"/>
      <c r="S12" s="572"/>
      <c r="T12" s="572"/>
      <c r="U12" s="572"/>
      <c r="V12" s="572"/>
      <c r="W12" s="572"/>
      <c r="X12" s="572"/>
      <c r="Y12" s="572"/>
      <c r="Z12" s="572"/>
      <c r="AA12" s="572"/>
      <c r="AB12" s="572"/>
      <c r="AC12" s="572"/>
      <c r="AD12" s="572"/>
      <c r="AE12" s="572"/>
    </row>
    <row r="13" spans="1:31" x14ac:dyDescent="0.25">
      <c r="A13" s="571"/>
      <c r="B13" s="571"/>
      <c r="C13" s="570" t="s">
        <v>2290</v>
      </c>
      <c r="D13" s="571" t="s">
        <v>2298</v>
      </c>
      <c r="E13" s="572"/>
      <c r="F13" s="572"/>
      <c r="G13" s="572"/>
      <c r="H13" s="573"/>
      <c r="I13" s="572"/>
      <c r="J13" s="572"/>
      <c r="K13" s="491"/>
      <c r="L13" s="572"/>
      <c r="M13" s="572"/>
      <c r="N13" s="572"/>
      <c r="O13" s="572"/>
      <c r="P13" s="572"/>
      <c r="Q13" s="572"/>
      <c r="R13" s="572"/>
      <c r="S13" s="572"/>
      <c r="T13" s="572"/>
      <c r="U13" s="572"/>
      <c r="V13" s="572"/>
      <c r="W13" s="572"/>
      <c r="X13" s="572"/>
      <c r="Y13" s="572"/>
      <c r="Z13" s="572"/>
      <c r="AA13" s="572"/>
      <c r="AB13" s="572"/>
      <c r="AC13" s="572"/>
      <c r="AD13" s="572"/>
      <c r="AE13" s="572"/>
    </row>
    <row r="14" spans="1:31" ht="30" x14ac:dyDescent="0.25">
      <c r="A14" s="571"/>
      <c r="B14" s="571"/>
      <c r="C14" s="570" t="s">
        <v>2291</v>
      </c>
      <c r="D14" s="571" t="s">
        <v>2299</v>
      </c>
      <c r="E14" s="572"/>
      <c r="F14" s="572"/>
      <c r="G14" s="572"/>
      <c r="H14" s="573"/>
      <c r="I14" s="572"/>
      <c r="J14" s="572"/>
      <c r="K14" s="491"/>
      <c r="L14" s="572"/>
      <c r="M14" s="572"/>
      <c r="N14" s="572"/>
      <c r="O14" s="572"/>
      <c r="P14" s="572"/>
      <c r="Q14" s="572"/>
      <c r="R14" s="572"/>
      <c r="S14" s="572"/>
      <c r="T14" s="572"/>
      <c r="U14" s="572"/>
      <c r="V14" s="572"/>
      <c r="W14" s="572"/>
      <c r="X14" s="572"/>
      <c r="Y14" s="572"/>
      <c r="Z14" s="572"/>
      <c r="AA14" s="572"/>
      <c r="AB14" s="572"/>
      <c r="AC14" s="572"/>
      <c r="AD14" s="572"/>
      <c r="AE14" s="572"/>
    </row>
    <row r="15" spans="1:31" x14ac:dyDescent="0.25">
      <c r="A15" s="571"/>
      <c r="B15" s="571"/>
      <c r="C15" s="570" t="s">
        <v>2287</v>
      </c>
      <c r="D15" s="571" t="s">
        <v>2300</v>
      </c>
      <c r="E15" s="572"/>
      <c r="F15" s="572"/>
      <c r="G15" s="572"/>
      <c r="H15" s="573"/>
      <c r="I15" s="572"/>
      <c r="J15" s="572"/>
      <c r="K15" s="491"/>
      <c r="L15" s="572"/>
      <c r="M15" s="572"/>
      <c r="N15" s="572"/>
      <c r="O15" s="572"/>
      <c r="P15" s="572"/>
      <c r="Q15" s="572"/>
      <c r="R15" s="572"/>
      <c r="S15" s="572"/>
      <c r="T15" s="572"/>
      <c r="U15" s="572"/>
      <c r="V15" s="572"/>
      <c r="W15" s="572"/>
      <c r="X15" s="572"/>
      <c r="Y15" s="572"/>
      <c r="Z15" s="572"/>
      <c r="AA15" s="572"/>
      <c r="AB15" s="572"/>
      <c r="AC15" s="572"/>
      <c r="AD15" s="572"/>
      <c r="AE15" s="572"/>
    </row>
    <row r="16" spans="1:31" ht="30" x14ac:dyDescent="0.25">
      <c r="A16" s="571"/>
      <c r="B16" s="571"/>
      <c r="C16" s="570" t="s">
        <v>2288</v>
      </c>
      <c r="D16" s="571"/>
      <c r="E16" s="572"/>
      <c r="F16" s="572"/>
      <c r="G16" s="572"/>
      <c r="H16" s="573"/>
      <c r="I16" s="572"/>
      <c r="J16" s="572"/>
      <c r="K16" s="491"/>
      <c r="L16" s="572"/>
      <c r="M16" s="572"/>
      <c r="N16" s="572"/>
      <c r="O16" s="572"/>
      <c r="P16" s="572"/>
      <c r="Q16" s="572"/>
      <c r="R16" s="572"/>
      <c r="S16" s="572"/>
      <c r="T16" s="572"/>
      <c r="U16" s="572"/>
      <c r="V16" s="572"/>
      <c r="W16" s="572"/>
      <c r="X16" s="572"/>
      <c r="Y16" s="572"/>
      <c r="Z16" s="572"/>
      <c r="AA16" s="572"/>
      <c r="AB16" s="572"/>
      <c r="AC16" s="572"/>
      <c r="AD16" s="572"/>
      <c r="AE16" s="572"/>
    </row>
    <row r="17" spans="1:31" x14ac:dyDescent="0.25">
      <c r="A17" s="571"/>
      <c r="B17" s="571"/>
      <c r="C17" s="570" t="s">
        <v>2292</v>
      </c>
      <c r="D17" s="571"/>
      <c r="E17" s="572"/>
      <c r="F17" s="572"/>
      <c r="G17" s="572"/>
      <c r="H17" s="573"/>
      <c r="I17" s="572"/>
      <c r="J17" s="572"/>
      <c r="K17" s="491"/>
      <c r="L17" s="572"/>
      <c r="M17" s="572"/>
      <c r="N17" s="572"/>
      <c r="O17" s="572"/>
      <c r="P17" s="572"/>
      <c r="Q17" s="572"/>
      <c r="R17" s="572"/>
      <c r="S17" s="572"/>
      <c r="T17" s="572"/>
      <c r="U17" s="572"/>
      <c r="V17" s="572"/>
      <c r="W17" s="572"/>
      <c r="X17" s="572"/>
      <c r="Y17" s="572"/>
      <c r="Z17" s="572"/>
      <c r="AA17" s="572"/>
      <c r="AB17" s="572"/>
      <c r="AC17" s="572"/>
      <c r="AD17" s="572"/>
      <c r="AE17" s="572"/>
    </row>
    <row r="18" spans="1:31" x14ac:dyDescent="0.25">
      <c r="A18" s="571"/>
      <c r="B18" s="571"/>
      <c r="C18" s="572"/>
      <c r="D18" s="571"/>
      <c r="E18" s="572"/>
      <c r="F18" s="572"/>
      <c r="G18" s="572"/>
      <c r="H18" s="573"/>
      <c r="I18" s="572"/>
      <c r="J18" s="572"/>
      <c r="K18" s="491"/>
      <c r="L18" s="572"/>
      <c r="M18" s="572"/>
      <c r="N18" s="572"/>
      <c r="O18" s="572"/>
      <c r="P18" s="572"/>
      <c r="Q18" s="572"/>
      <c r="R18" s="572"/>
      <c r="S18" s="572"/>
      <c r="T18" s="572"/>
      <c r="U18" s="572"/>
      <c r="V18" s="572"/>
      <c r="W18" s="572"/>
      <c r="X18" s="572"/>
      <c r="Y18" s="572"/>
      <c r="Z18" s="572"/>
      <c r="AA18" s="572"/>
      <c r="AB18" s="572"/>
      <c r="AC18" s="572"/>
      <c r="AD18" s="572"/>
      <c r="AE18" s="572"/>
    </row>
    <row r="19" spans="1:31" x14ac:dyDescent="0.25">
      <c r="A19" s="571"/>
      <c r="B19" s="571"/>
      <c r="C19" s="572"/>
      <c r="D19" s="571"/>
      <c r="E19" s="572"/>
      <c r="F19" s="572"/>
      <c r="G19" s="572"/>
      <c r="H19" s="573"/>
      <c r="I19" s="572"/>
      <c r="J19" s="572"/>
      <c r="K19" s="491"/>
      <c r="L19" s="572"/>
      <c r="M19" s="572"/>
      <c r="N19" s="572"/>
      <c r="O19" s="572"/>
      <c r="P19" s="572"/>
      <c r="Q19" s="572"/>
      <c r="R19" s="572"/>
      <c r="S19" s="572"/>
      <c r="T19" s="572"/>
      <c r="U19" s="572"/>
      <c r="V19" s="572"/>
      <c r="W19" s="572"/>
      <c r="X19" s="572"/>
      <c r="Y19" s="572"/>
      <c r="Z19" s="572"/>
      <c r="AA19" s="572"/>
      <c r="AB19" s="572"/>
      <c r="AC19" s="572"/>
      <c r="AD19" s="572"/>
      <c r="AE19" s="572"/>
    </row>
    <row r="20" spans="1:31" x14ac:dyDescent="0.25">
      <c r="A20" s="571"/>
      <c r="B20" s="571"/>
      <c r="C20" s="572"/>
      <c r="D20" s="571"/>
      <c r="E20" s="572"/>
      <c r="F20" s="572"/>
      <c r="G20" s="572"/>
      <c r="H20" s="573"/>
      <c r="I20" s="572"/>
      <c r="J20" s="572"/>
      <c r="K20" s="491"/>
      <c r="L20" s="572"/>
      <c r="M20" s="572"/>
      <c r="N20" s="572"/>
      <c r="O20" s="572"/>
      <c r="P20" s="572"/>
      <c r="Q20" s="572"/>
      <c r="R20" s="572"/>
      <c r="S20" s="572"/>
      <c r="T20" s="572"/>
      <c r="U20" s="572"/>
      <c r="V20" s="572"/>
      <c r="W20" s="572"/>
      <c r="X20" s="572"/>
      <c r="Y20" s="572"/>
      <c r="Z20" s="572"/>
      <c r="AA20" s="572"/>
      <c r="AB20" s="572"/>
      <c r="AC20" s="572"/>
      <c r="AD20" s="572"/>
      <c r="AE20" s="572"/>
    </row>
    <row r="21" spans="1:31" x14ac:dyDescent="0.25">
      <c r="A21" s="571"/>
      <c r="B21" s="571"/>
      <c r="C21" s="572"/>
      <c r="D21" s="571"/>
      <c r="E21" s="572"/>
      <c r="F21" s="572"/>
      <c r="G21" s="572"/>
      <c r="H21" s="573"/>
      <c r="I21" s="572"/>
      <c r="J21" s="572"/>
      <c r="K21" s="491"/>
      <c r="L21" s="572"/>
      <c r="M21" s="572"/>
      <c r="N21" s="572"/>
      <c r="O21" s="572"/>
      <c r="P21" s="572"/>
      <c r="Q21" s="572"/>
      <c r="R21" s="572"/>
      <c r="S21" s="572"/>
      <c r="T21" s="572"/>
      <c r="U21" s="572"/>
      <c r="V21" s="572"/>
      <c r="W21" s="572"/>
      <c r="X21" s="572"/>
      <c r="Y21" s="572"/>
      <c r="Z21" s="572"/>
      <c r="AA21" s="572"/>
      <c r="AB21" s="572"/>
      <c r="AC21" s="572"/>
      <c r="AD21" s="572"/>
      <c r="AE21" s="572"/>
    </row>
    <row r="22" spans="1:31" x14ac:dyDescent="0.25">
      <c r="A22" s="571"/>
      <c r="B22" s="571"/>
      <c r="C22" s="572"/>
      <c r="D22" s="571"/>
      <c r="E22" s="572"/>
      <c r="F22" s="572"/>
      <c r="G22" s="572"/>
      <c r="H22" s="573"/>
      <c r="I22" s="572"/>
      <c r="J22" s="572"/>
      <c r="K22" s="491"/>
      <c r="L22" s="572"/>
      <c r="M22" s="572"/>
      <c r="N22" s="572"/>
      <c r="O22" s="572"/>
      <c r="P22" s="572"/>
      <c r="Q22" s="572"/>
      <c r="R22" s="572"/>
      <c r="S22" s="572"/>
      <c r="T22" s="572"/>
      <c r="U22" s="572"/>
      <c r="V22" s="572"/>
      <c r="W22" s="572"/>
      <c r="X22" s="572"/>
      <c r="Y22" s="572"/>
      <c r="Z22" s="572"/>
      <c r="AA22" s="572"/>
      <c r="AB22" s="572"/>
      <c r="AC22" s="572"/>
      <c r="AD22" s="572"/>
      <c r="AE22" s="572"/>
    </row>
    <row r="23" spans="1:31" x14ac:dyDescent="0.25">
      <c r="A23" s="571"/>
      <c r="B23" s="571"/>
      <c r="C23" s="572"/>
      <c r="D23" s="571"/>
      <c r="E23" s="572"/>
      <c r="F23" s="572"/>
      <c r="G23" s="572"/>
      <c r="H23" s="573"/>
      <c r="I23" s="572"/>
      <c r="J23" s="572"/>
      <c r="K23" s="491"/>
      <c r="L23" s="572"/>
      <c r="M23" s="572"/>
      <c r="N23" s="572"/>
      <c r="O23" s="572"/>
      <c r="P23" s="572"/>
      <c r="Q23" s="572"/>
      <c r="R23" s="572"/>
      <c r="S23" s="572"/>
      <c r="T23" s="572"/>
      <c r="U23" s="572"/>
      <c r="V23" s="572"/>
      <c r="W23" s="572"/>
      <c r="X23" s="572"/>
      <c r="Y23" s="572"/>
      <c r="Z23" s="572"/>
      <c r="AA23" s="572"/>
      <c r="AB23" s="572"/>
      <c r="AC23" s="572"/>
      <c r="AD23" s="572"/>
      <c r="AE23" s="572"/>
    </row>
    <row r="24" spans="1:31" x14ac:dyDescent="0.25">
      <c r="A24" s="571"/>
      <c r="B24" s="571"/>
      <c r="C24" s="572"/>
      <c r="D24" s="571"/>
      <c r="E24" s="572"/>
      <c r="F24" s="572"/>
      <c r="G24" s="572"/>
      <c r="H24" s="573"/>
      <c r="I24" s="572"/>
      <c r="J24" s="572"/>
      <c r="K24" s="491"/>
      <c r="L24" s="572"/>
      <c r="M24" s="572"/>
      <c r="N24" s="572"/>
      <c r="O24" s="572"/>
      <c r="P24" s="572"/>
      <c r="Q24" s="572"/>
      <c r="R24" s="572"/>
      <c r="S24" s="572"/>
      <c r="T24" s="572"/>
      <c r="U24" s="572"/>
      <c r="V24" s="572"/>
      <c r="W24" s="572"/>
      <c r="X24" s="572"/>
      <c r="Y24" s="572"/>
      <c r="Z24" s="572"/>
      <c r="AA24" s="572"/>
      <c r="AB24" s="572"/>
      <c r="AC24" s="572"/>
      <c r="AD24" s="572"/>
      <c r="AE24" s="572"/>
    </row>
    <row r="25" spans="1:31" x14ac:dyDescent="0.25">
      <c r="A25" s="571"/>
      <c r="B25" s="571"/>
      <c r="C25" s="572"/>
      <c r="D25" s="571"/>
      <c r="E25" s="572"/>
      <c r="F25" s="572"/>
      <c r="G25" s="572"/>
      <c r="H25" s="573"/>
      <c r="I25" s="572"/>
      <c r="J25" s="572"/>
      <c r="K25" s="491"/>
      <c r="L25" s="572"/>
      <c r="M25" s="572"/>
      <c r="N25" s="572"/>
      <c r="O25" s="572"/>
      <c r="P25" s="572"/>
      <c r="Q25" s="572"/>
      <c r="R25" s="572"/>
      <c r="S25" s="572"/>
      <c r="T25" s="572"/>
      <c r="U25" s="572"/>
      <c r="V25" s="572"/>
      <c r="W25" s="572"/>
      <c r="X25" s="572"/>
      <c r="Y25" s="572"/>
      <c r="Z25" s="572"/>
      <c r="AA25" s="572"/>
      <c r="AB25" s="572"/>
      <c r="AC25" s="572"/>
      <c r="AD25" s="572"/>
      <c r="AE25" s="572"/>
    </row>
    <row r="26" spans="1:31" x14ac:dyDescent="0.25">
      <c r="A26" s="571"/>
      <c r="B26" s="571"/>
      <c r="C26" s="572"/>
      <c r="D26" s="571"/>
      <c r="E26" s="572"/>
      <c r="F26" s="572"/>
      <c r="G26" s="572"/>
      <c r="H26" s="573"/>
      <c r="I26" s="572"/>
      <c r="J26" s="572"/>
      <c r="K26" s="491"/>
      <c r="L26" s="572"/>
      <c r="M26" s="572"/>
      <c r="N26" s="572"/>
      <c r="O26" s="572"/>
      <c r="P26" s="572"/>
      <c r="Q26" s="572"/>
      <c r="R26" s="572"/>
      <c r="S26" s="572"/>
      <c r="T26" s="572"/>
      <c r="U26" s="572"/>
      <c r="V26" s="572"/>
      <c r="W26" s="572"/>
      <c r="X26" s="572"/>
      <c r="Y26" s="572"/>
      <c r="Z26" s="572"/>
      <c r="AA26" s="572"/>
      <c r="AB26" s="572"/>
      <c r="AC26" s="572"/>
      <c r="AD26" s="572"/>
      <c r="AE26" s="572"/>
    </row>
    <row r="27" spans="1:31" x14ac:dyDescent="0.25">
      <c r="A27" s="571"/>
      <c r="B27" s="571"/>
      <c r="C27" s="572"/>
      <c r="D27" s="571"/>
      <c r="E27" s="572"/>
      <c r="F27" s="572"/>
      <c r="G27" s="572"/>
      <c r="H27" s="573"/>
      <c r="I27" s="572"/>
      <c r="J27" s="572"/>
      <c r="K27" s="491"/>
      <c r="L27" s="572"/>
      <c r="M27" s="572"/>
      <c r="N27" s="572"/>
      <c r="O27" s="572"/>
      <c r="P27" s="572"/>
      <c r="Q27" s="572"/>
      <c r="R27" s="572"/>
      <c r="S27" s="572"/>
      <c r="T27" s="572"/>
      <c r="U27" s="572"/>
      <c r="V27" s="572"/>
      <c r="W27" s="572"/>
      <c r="X27" s="572"/>
      <c r="Y27" s="572"/>
      <c r="Z27" s="572"/>
      <c r="AA27" s="572"/>
      <c r="AB27" s="572"/>
      <c r="AC27" s="572"/>
      <c r="AD27" s="572"/>
      <c r="AE27" s="572"/>
    </row>
    <row r="28" spans="1:31" x14ac:dyDescent="0.25">
      <c r="A28" s="571"/>
      <c r="B28" s="571"/>
      <c r="C28" s="572"/>
      <c r="D28" s="571"/>
      <c r="E28" s="572"/>
      <c r="F28" s="572"/>
      <c r="G28" s="572"/>
      <c r="H28" s="573"/>
      <c r="I28" s="572"/>
      <c r="J28" s="572"/>
      <c r="K28" s="491"/>
      <c r="L28" s="572"/>
      <c r="M28" s="572"/>
      <c r="N28" s="572"/>
      <c r="O28" s="572"/>
      <c r="P28" s="572"/>
      <c r="Q28" s="572"/>
      <c r="R28" s="572"/>
      <c r="S28" s="572"/>
      <c r="T28" s="572"/>
      <c r="U28" s="572"/>
      <c r="V28" s="572"/>
      <c r="W28" s="572"/>
      <c r="X28" s="572"/>
      <c r="Y28" s="572"/>
      <c r="Z28" s="572"/>
      <c r="AA28" s="572"/>
      <c r="AB28" s="572"/>
      <c r="AC28" s="572"/>
      <c r="AD28" s="572"/>
      <c r="AE28" s="572"/>
    </row>
    <row r="29" spans="1:31" x14ac:dyDescent="0.25">
      <c r="A29" s="571"/>
      <c r="B29" s="571"/>
      <c r="C29" s="572"/>
      <c r="D29" s="571"/>
      <c r="E29" s="572"/>
      <c r="F29" s="572"/>
      <c r="G29" s="572"/>
      <c r="H29" s="573"/>
      <c r="I29" s="572"/>
      <c r="J29" s="572"/>
      <c r="K29" s="491"/>
      <c r="L29" s="572"/>
      <c r="M29" s="572"/>
      <c r="N29" s="572"/>
      <c r="O29" s="572"/>
      <c r="P29" s="572"/>
      <c r="Q29" s="572"/>
      <c r="R29" s="572"/>
      <c r="S29" s="572"/>
      <c r="T29" s="572"/>
      <c r="U29" s="572"/>
      <c r="V29" s="572"/>
      <c r="W29" s="572"/>
      <c r="X29" s="572"/>
      <c r="Y29" s="572"/>
      <c r="Z29" s="572"/>
      <c r="AA29" s="572"/>
      <c r="AB29" s="572"/>
      <c r="AC29" s="572"/>
      <c r="AD29" s="572"/>
      <c r="AE29" s="572"/>
    </row>
    <row r="30" spans="1:31" x14ac:dyDescent="0.25">
      <c r="A30" s="571"/>
      <c r="B30" s="571"/>
      <c r="C30" s="572"/>
      <c r="D30" s="571"/>
      <c r="E30" s="572"/>
      <c r="F30" s="572"/>
      <c r="G30" s="572"/>
      <c r="H30" s="573"/>
      <c r="I30" s="572"/>
      <c r="J30" s="572"/>
      <c r="K30" s="491"/>
      <c r="L30" s="572"/>
      <c r="M30" s="572"/>
      <c r="N30" s="572"/>
      <c r="O30" s="572"/>
      <c r="P30" s="572"/>
      <c r="Q30" s="572"/>
      <c r="R30" s="572"/>
      <c r="S30" s="572"/>
      <c r="T30" s="572"/>
      <c r="U30" s="572"/>
      <c r="V30" s="572"/>
      <c r="W30" s="572"/>
      <c r="X30" s="572"/>
      <c r="Y30" s="572"/>
      <c r="Z30" s="572"/>
      <c r="AA30" s="572"/>
      <c r="AB30" s="572"/>
      <c r="AC30" s="572"/>
      <c r="AD30" s="572"/>
      <c r="AE30" s="572"/>
    </row>
    <row r="31" spans="1:31" x14ac:dyDescent="0.25">
      <c r="A31" s="571"/>
      <c r="B31" s="571"/>
      <c r="C31" s="572"/>
      <c r="D31" s="571"/>
      <c r="E31" s="572"/>
      <c r="F31" s="572"/>
      <c r="G31" s="572"/>
      <c r="H31" s="573"/>
      <c r="I31" s="572"/>
      <c r="J31" s="572"/>
      <c r="K31" s="491"/>
      <c r="L31" s="572"/>
      <c r="M31" s="572"/>
      <c r="N31" s="572"/>
      <c r="O31" s="572"/>
      <c r="P31" s="572"/>
      <c r="Q31" s="572"/>
      <c r="R31" s="572"/>
      <c r="S31" s="572"/>
      <c r="T31" s="572"/>
      <c r="U31" s="572"/>
      <c r="V31" s="572"/>
      <c r="W31" s="572"/>
      <c r="X31" s="572"/>
      <c r="Y31" s="572"/>
      <c r="Z31" s="572"/>
      <c r="AA31" s="572"/>
      <c r="AB31" s="572"/>
      <c r="AC31" s="572"/>
      <c r="AD31" s="572"/>
      <c r="AE31" s="572"/>
    </row>
    <row r="32" spans="1:31" x14ac:dyDescent="0.25">
      <c r="A32" s="571"/>
      <c r="B32" s="571"/>
      <c r="C32" s="572"/>
      <c r="D32" s="571"/>
      <c r="E32" s="572"/>
      <c r="F32" s="572"/>
      <c r="G32" s="572"/>
      <c r="H32" s="573"/>
      <c r="I32" s="572"/>
      <c r="J32" s="572"/>
      <c r="K32" s="491"/>
      <c r="L32" s="572"/>
      <c r="M32" s="572"/>
      <c r="N32" s="572"/>
      <c r="O32" s="572"/>
      <c r="P32" s="572"/>
      <c r="Q32" s="572"/>
      <c r="R32" s="572"/>
      <c r="S32" s="572"/>
      <c r="T32" s="572"/>
      <c r="U32" s="572"/>
      <c r="V32" s="572"/>
      <c r="W32" s="572"/>
      <c r="X32" s="572"/>
      <c r="Y32" s="572"/>
      <c r="Z32" s="572"/>
      <c r="AA32" s="572"/>
      <c r="AB32" s="572"/>
      <c r="AC32" s="572"/>
      <c r="AD32" s="572"/>
      <c r="AE32" s="572"/>
    </row>
    <row r="33" spans="1:31" x14ac:dyDescent="0.25">
      <c r="A33" s="571"/>
      <c r="B33" s="571"/>
      <c r="C33" s="572"/>
      <c r="D33" s="571"/>
      <c r="E33" s="572"/>
      <c r="F33" s="572"/>
      <c r="G33" s="572"/>
      <c r="H33" s="573"/>
      <c r="I33" s="572"/>
      <c r="J33" s="572"/>
      <c r="K33" s="491"/>
      <c r="L33" s="572"/>
      <c r="M33" s="572"/>
      <c r="N33" s="572"/>
      <c r="O33" s="572"/>
      <c r="P33" s="572"/>
      <c r="Q33" s="572"/>
      <c r="R33" s="572"/>
      <c r="S33" s="572"/>
      <c r="T33" s="572"/>
      <c r="U33" s="572"/>
      <c r="V33" s="572"/>
      <c r="W33" s="572"/>
      <c r="X33" s="572"/>
      <c r="Y33" s="572"/>
      <c r="Z33" s="572"/>
      <c r="AA33" s="572"/>
      <c r="AB33" s="572"/>
      <c r="AC33" s="572"/>
      <c r="AD33" s="572"/>
      <c r="AE33" s="572"/>
    </row>
    <row r="34" spans="1:31" x14ac:dyDescent="0.25">
      <c r="A34" s="571"/>
      <c r="B34" s="571"/>
      <c r="C34" s="572"/>
      <c r="D34" s="571"/>
      <c r="E34" s="572"/>
      <c r="F34" s="572"/>
      <c r="G34" s="572"/>
      <c r="H34" s="573"/>
      <c r="I34" s="572"/>
      <c r="J34" s="572"/>
      <c r="K34" s="491"/>
      <c r="L34" s="572"/>
      <c r="M34" s="572"/>
      <c r="N34" s="572"/>
      <c r="O34" s="572"/>
      <c r="P34" s="572"/>
      <c r="Q34" s="572"/>
      <c r="R34" s="572"/>
      <c r="S34" s="572"/>
      <c r="T34" s="572"/>
      <c r="U34" s="572"/>
      <c r="V34" s="572"/>
      <c r="W34" s="572"/>
      <c r="X34" s="572"/>
      <c r="Y34" s="572"/>
      <c r="Z34" s="572"/>
      <c r="AA34" s="572"/>
      <c r="AB34" s="572"/>
      <c r="AC34" s="572"/>
      <c r="AD34" s="572"/>
      <c r="AE34" s="572"/>
    </row>
    <row r="35" spans="1:31" x14ac:dyDescent="0.25">
      <c r="A35" s="571"/>
      <c r="B35" s="571"/>
      <c r="C35" s="572"/>
      <c r="D35" s="571"/>
      <c r="E35" s="572"/>
      <c r="F35" s="572"/>
      <c r="G35" s="572"/>
      <c r="H35" s="573"/>
      <c r="I35" s="572"/>
      <c r="J35" s="572"/>
      <c r="K35" s="491"/>
      <c r="L35" s="572"/>
      <c r="M35" s="572"/>
      <c r="N35" s="572"/>
      <c r="O35" s="572"/>
      <c r="P35" s="572"/>
      <c r="Q35" s="572"/>
      <c r="R35" s="572"/>
      <c r="S35" s="572"/>
      <c r="T35" s="572"/>
      <c r="U35" s="572"/>
      <c r="V35" s="572"/>
      <c r="W35" s="572"/>
      <c r="X35" s="572"/>
      <c r="Y35" s="572"/>
      <c r="Z35" s="572"/>
      <c r="AA35" s="572"/>
      <c r="AB35" s="572"/>
      <c r="AC35" s="572"/>
      <c r="AD35" s="572"/>
      <c r="AE35" s="572"/>
    </row>
    <row r="36" spans="1:31" x14ac:dyDescent="0.25">
      <c r="A36" s="571"/>
      <c r="B36" s="571"/>
      <c r="C36" s="572"/>
      <c r="D36" s="571"/>
      <c r="E36" s="572"/>
      <c r="F36" s="572"/>
      <c r="G36" s="572"/>
      <c r="H36" s="573"/>
      <c r="I36" s="572"/>
      <c r="J36" s="572"/>
      <c r="K36" s="491"/>
      <c r="L36" s="572"/>
      <c r="M36" s="572"/>
      <c r="N36" s="572"/>
      <c r="O36" s="572"/>
      <c r="P36" s="572"/>
      <c r="Q36" s="572"/>
      <c r="R36" s="572"/>
      <c r="S36" s="572"/>
      <c r="T36" s="572"/>
      <c r="U36" s="572"/>
      <c r="V36" s="572"/>
      <c r="W36" s="572"/>
      <c r="X36" s="572"/>
      <c r="Y36" s="572"/>
      <c r="Z36" s="572"/>
      <c r="AA36" s="572"/>
      <c r="AB36" s="572"/>
      <c r="AC36" s="572"/>
      <c r="AD36" s="572"/>
      <c r="AE36" s="572"/>
    </row>
    <row r="37" spans="1:31" x14ac:dyDescent="0.25">
      <c r="A37" s="571"/>
      <c r="B37" s="571"/>
      <c r="C37" s="572"/>
      <c r="D37" s="571"/>
      <c r="E37" s="572"/>
      <c r="F37" s="572"/>
      <c r="G37" s="572"/>
      <c r="H37" s="573"/>
      <c r="I37" s="572"/>
      <c r="J37" s="572"/>
      <c r="K37" s="491"/>
      <c r="L37" s="572"/>
      <c r="M37" s="572"/>
      <c r="N37" s="572"/>
      <c r="O37" s="572"/>
      <c r="P37" s="572"/>
      <c r="Q37" s="572"/>
      <c r="R37" s="572"/>
      <c r="S37" s="572"/>
      <c r="T37" s="572"/>
      <c r="U37" s="572"/>
      <c r="V37" s="572"/>
      <c r="W37" s="572"/>
      <c r="X37" s="572"/>
      <c r="Y37" s="572"/>
      <c r="Z37" s="572"/>
      <c r="AA37" s="572"/>
      <c r="AB37" s="572"/>
      <c r="AC37" s="572"/>
      <c r="AD37" s="572"/>
      <c r="AE37" s="572"/>
    </row>
    <row r="38" spans="1:31" x14ac:dyDescent="0.25">
      <c r="A38" s="571"/>
      <c r="B38" s="571"/>
      <c r="C38" s="572"/>
      <c r="D38" s="571"/>
      <c r="E38" s="572"/>
      <c r="F38" s="572"/>
      <c r="G38" s="572"/>
      <c r="H38" s="573"/>
      <c r="I38" s="572"/>
      <c r="J38" s="572"/>
      <c r="K38" s="491"/>
      <c r="L38" s="572"/>
      <c r="M38" s="572"/>
      <c r="N38" s="572"/>
      <c r="O38" s="572"/>
      <c r="P38" s="572"/>
      <c r="Q38" s="572"/>
      <c r="R38" s="572"/>
      <c r="S38" s="572"/>
      <c r="T38" s="572"/>
      <c r="U38" s="572"/>
      <c r="V38" s="572"/>
      <c r="W38" s="572"/>
      <c r="X38" s="572"/>
      <c r="Y38" s="572"/>
      <c r="Z38" s="572"/>
      <c r="AA38" s="572"/>
      <c r="AB38" s="572"/>
      <c r="AC38" s="572"/>
      <c r="AD38" s="572"/>
      <c r="AE38" s="572"/>
    </row>
    <row r="39" spans="1:31" x14ac:dyDescent="0.25">
      <c r="A39" s="571"/>
      <c r="B39" s="571"/>
      <c r="C39" s="572"/>
      <c r="D39" s="571"/>
      <c r="E39" s="572"/>
      <c r="F39" s="572"/>
      <c r="G39" s="572"/>
      <c r="H39" s="573"/>
      <c r="I39" s="572"/>
      <c r="J39" s="572"/>
      <c r="K39" s="491"/>
      <c r="L39" s="572"/>
      <c r="M39" s="572"/>
      <c r="N39" s="572"/>
      <c r="O39" s="572"/>
      <c r="P39" s="572"/>
      <c r="Q39" s="572"/>
      <c r="R39" s="572"/>
      <c r="S39" s="572"/>
      <c r="T39" s="572"/>
      <c r="U39" s="572"/>
      <c r="V39" s="572"/>
      <c r="W39" s="572"/>
      <c r="X39" s="572"/>
      <c r="Y39" s="572"/>
      <c r="Z39" s="572"/>
      <c r="AA39" s="572"/>
      <c r="AB39" s="572"/>
      <c r="AC39" s="572"/>
      <c r="AD39" s="572"/>
      <c r="AE39" s="572"/>
    </row>
    <row r="40" spans="1:31" x14ac:dyDescent="0.25">
      <c r="A40" s="571"/>
      <c r="B40" s="571"/>
      <c r="C40" s="572"/>
      <c r="D40" s="571"/>
      <c r="E40" s="572"/>
      <c r="F40" s="572"/>
      <c r="G40" s="572"/>
      <c r="H40" s="573"/>
      <c r="I40" s="572"/>
      <c r="J40" s="572"/>
      <c r="K40" s="491"/>
      <c r="L40" s="572"/>
      <c r="M40" s="572"/>
      <c r="N40" s="572"/>
      <c r="O40" s="572"/>
      <c r="P40" s="572"/>
      <c r="Q40" s="572"/>
      <c r="R40" s="572"/>
      <c r="S40" s="572"/>
      <c r="T40" s="572"/>
      <c r="U40" s="572"/>
      <c r="V40" s="572"/>
      <c r="W40" s="572"/>
      <c r="X40" s="572"/>
      <c r="Y40" s="572"/>
      <c r="Z40" s="572"/>
      <c r="AA40" s="572"/>
      <c r="AB40" s="572"/>
      <c r="AC40" s="572"/>
      <c r="AD40" s="572"/>
      <c r="AE40" s="572"/>
    </row>
    <row r="41" spans="1:31" x14ac:dyDescent="0.25">
      <c r="A41" s="571"/>
      <c r="B41" s="571"/>
      <c r="C41" s="572"/>
      <c r="D41" s="571"/>
      <c r="E41" s="572"/>
      <c r="F41" s="572"/>
      <c r="G41" s="572"/>
      <c r="H41" s="573"/>
      <c r="I41" s="572"/>
      <c r="J41" s="572"/>
      <c r="K41" s="491"/>
      <c r="L41" s="572"/>
      <c r="M41" s="572"/>
      <c r="N41" s="572"/>
      <c r="O41" s="572"/>
      <c r="P41" s="572"/>
      <c r="Q41" s="572"/>
      <c r="R41" s="572"/>
      <c r="S41" s="572"/>
      <c r="T41" s="572"/>
      <c r="U41" s="572"/>
      <c r="V41" s="572"/>
      <c r="W41" s="572"/>
      <c r="X41" s="572"/>
      <c r="Y41" s="572"/>
      <c r="Z41" s="572"/>
      <c r="AA41" s="572"/>
      <c r="AB41" s="572"/>
      <c r="AC41" s="572"/>
      <c r="AD41" s="572"/>
      <c r="AE41" s="572"/>
    </row>
    <row r="42" spans="1:31" x14ac:dyDescent="0.25">
      <c r="A42" s="571"/>
      <c r="B42" s="571"/>
      <c r="C42" s="572"/>
      <c r="D42" s="571"/>
      <c r="E42" s="572"/>
      <c r="F42" s="572"/>
      <c r="G42" s="572"/>
      <c r="H42" s="573"/>
      <c r="I42" s="572"/>
      <c r="J42" s="572"/>
      <c r="K42" s="491"/>
      <c r="L42" s="572"/>
      <c r="M42" s="572"/>
      <c r="N42" s="572"/>
      <c r="O42" s="572"/>
      <c r="P42" s="572"/>
      <c r="Q42" s="572"/>
      <c r="R42" s="572"/>
      <c r="S42" s="572"/>
      <c r="T42" s="572"/>
      <c r="U42" s="572"/>
      <c r="V42" s="572"/>
      <c r="W42" s="572"/>
      <c r="X42" s="572"/>
      <c r="Y42" s="572"/>
      <c r="Z42" s="572"/>
      <c r="AA42" s="572"/>
      <c r="AB42" s="572"/>
      <c r="AC42" s="572"/>
      <c r="AD42" s="572"/>
      <c r="AE42" s="572"/>
    </row>
    <row r="43" spans="1:31" x14ac:dyDescent="0.25">
      <c r="A43" s="571"/>
      <c r="B43" s="571"/>
      <c r="C43" s="572"/>
      <c r="D43" s="571"/>
      <c r="E43" s="572"/>
      <c r="F43" s="572"/>
      <c r="G43" s="572"/>
      <c r="H43" s="573"/>
      <c r="I43" s="572"/>
      <c r="J43" s="572"/>
      <c r="K43" s="491"/>
      <c r="L43" s="572"/>
      <c r="M43" s="572"/>
      <c r="N43" s="572"/>
      <c r="O43" s="572"/>
      <c r="P43" s="572"/>
      <c r="Q43" s="572"/>
      <c r="R43" s="572"/>
      <c r="S43" s="572"/>
      <c r="T43" s="572"/>
      <c r="U43" s="572"/>
      <c r="V43" s="572"/>
      <c r="W43" s="572"/>
      <c r="X43" s="572"/>
      <c r="Y43" s="572"/>
      <c r="Z43" s="572"/>
      <c r="AA43" s="572"/>
      <c r="AB43" s="572"/>
      <c r="AC43" s="572"/>
      <c r="AD43" s="572"/>
      <c r="AE43" s="572"/>
    </row>
    <row r="44" spans="1:31" x14ac:dyDescent="0.25">
      <c r="A44" s="571"/>
      <c r="B44" s="571"/>
      <c r="C44" s="572"/>
      <c r="D44" s="571"/>
      <c r="E44" s="572"/>
      <c r="F44" s="572"/>
      <c r="G44" s="572"/>
      <c r="H44" s="573"/>
      <c r="I44" s="572"/>
      <c r="J44" s="572"/>
      <c r="K44" s="491"/>
      <c r="L44" s="572"/>
      <c r="M44" s="572"/>
      <c r="N44" s="572"/>
      <c r="O44" s="572"/>
      <c r="P44" s="572"/>
      <c r="Q44" s="572"/>
      <c r="R44" s="572"/>
      <c r="S44" s="572"/>
      <c r="T44" s="572"/>
      <c r="U44" s="572"/>
      <c r="V44" s="572"/>
      <c r="W44" s="572"/>
      <c r="X44" s="572"/>
      <c r="Y44" s="572"/>
      <c r="Z44" s="572"/>
      <c r="AA44" s="572"/>
      <c r="AB44" s="572"/>
      <c r="AC44" s="572"/>
      <c r="AD44" s="572"/>
      <c r="AE44" s="572"/>
    </row>
    <row r="45" spans="1:31" x14ac:dyDescent="0.25">
      <c r="A45" s="571"/>
      <c r="B45" s="571"/>
      <c r="C45" s="572"/>
      <c r="D45" s="571"/>
      <c r="E45" s="572"/>
      <c r="F45" s="572"/>
      <c r="G45" s="572"/>
      <c r="H45" s="573"/>
      <c r="I45" s="572"/>
      <c r="J45" s="572"/>
      <c r="K45" s="491"/>
      <c r="L45" s="572"/>
      <c r="M45" s="572"/>
      <c r="N45" s="572"/>
      <c r="O45" s="572"/>
      <c r="P45" s="572"/>
      <c r="Q45" s="572"/>
      <c r="R45" s="572"/>
      <c r="S45" s="572"/>
      <c r="T45" s="572"/>
      <c r="U45" s="572"/>
      <c r="V45" s="572"/>
      <c r="W45" s="572"/>
      <c r="X45" s="572"/>
      <c r="Y45" s="572"/>
      <c r="Z45" s="572"/>
      <c r="AA45" s="572"/>
      <c r="AB45" s="572"/>
      <c r="AC45" s="572"/>
      <c r="AD45" s="572"/>
      <c r="AE45" s="572"/>
    </row>
    <row r="46" spans="1:31" x14ac:dyDescent="0.25">
      <c r="A46" s="571"/>
      <c r="B46" s="571"/>
      <c r="C46" s="572"/>
      <c r="D46" s="571"/>
      <c r="E46" s="572"/>
      <c r="F46" s="572"/>
      <c r="G46" s="572"/>
      <c r="H46" s="573"/>
      <c r="I46" s="572"/>
      <c r="J46" s="572"/>
      <c r="K46" s="491"/>
      <c r="L46" s="572"/>
      <c r="M46" s="572"/>
      <c r="N46" s="572"/>
      <c r="O46" s="572"/>
      <c r="P46" s="572"/>
      <c r="Q46" s="572"/>
      <c r="R46" s="572"/>
      <c r="S46" s="572"/>
      <c r="T46" s="572"/>
      <c r="U46" s="572"/>
      <c r="V46" s="572"/>
      <c r="W46" s="572"/>
      <c r="X46" s="572"/>
      <c r="Y46" s="572"/>
      <c r="Z46" s="572"/>
      <c r="AA46" s="572"/>
      <c r="AB46" s="572"/>
      <c r="AC46" s="572"/>
      <c r="AD46" s="572"/>
      <c r="AE46" s="572"/>
    </row>
    <row r="47" spans="1:31" x14ac:dyDescent="0.25">
      <c r="A47" s="571"/>
      <c r="B47" s="571"/>
      <c r="C47" s="572"/>
      <c r="D47" s="571"/>
      <c r="E47" s="572"/>
      <c r="F47" s="572"/>
      <c r="G47" s="572"/>
      <c r="H47" s="573"/>
      <c r="I47" s="572"/>
      <c r="J47" s="572"/>
      <c r="K47" s="491"/>
      <c r="L47" s="572"/>
      <c r="M47" s="572"/>
      <c r="N47" s="572"/>
      <c r="O47" s="572"/>
      <c r="P47" s="572"/>
      <c r="Q47" s="572"/>
      <c r="R47" s="572"/>
      <c r="S47" s="572"/>
      <c r="T47" s="572"/>
      <c r="U47" s="572"/>
      <c r="V47" s="572"/>
      <c r="W47" s="572"/>
      <c r="X47" s="572"/>
      <c r="Y47" s="572"/>
      <c r="Z47" s="572"/>
      <c r="AA47" s="572"/>
      <c r="AB47" s="572"/>
      <c r="AC47" s="572"/>
      <c r="AD47" s="572"/>
      <c r="AE47" s="572"/>
    </row>
    <row r="48" spans="1:31" x14ac:dyDescent="0.25">
      <c r="A48" s="571"/>
      <c r="B48" s="571"/>
      <c r="C48" s="572"/>
      <c r="D48" s="571"/>
      <c r="E48" s="572"/>
      <c r="F48" s="572"/>
      <c r="G48" s="572"/>
      <c r="H48" s="573"/>
      <c r="I48" s="572"/>
      <c r="J48" s="572"/>
      <c r="K48" s="491"/>
      <c r="L48" s="572"/>
      <c r="M48" s="572"/>
      <c r="N48" s="572"/>
      <c r="O48" s="572"/>
      <c r="P48" s="572"/>
      <c r="Q48" s="572"/>
      <c r="R48" s="572"/>
      <c r="S48" s="572"/>
      <c r="T48" s="572"/>
      <c r="U48" s="572"/>
      <c r="V48" s="572"/>
      <c r="W48" s="572"/>
      <c r="X48" s="572"/>
      <c r="Y48" s="572"/>
      <c r="Z48" s="572"/>
      <c r="AA48" s="572"/>
      <c r="AB48" s="572"/>
      <c r="AC48" s="572"/>
      <c r="AD48" s="572"/>
      <c r="AE48" s="572"/>
    </row>
    <row r="49" spans="1:31" x14ac:dyDescent="0.25">
      <c r="A49" s="571"/>
      <c r="B49" s="571"/>
      <c r="C49" s="572"/>
      <c r="D49" s="571"/>
      <c r="E49" s="572"/>
      <c r="F49" s="572"/>
      <c r="G49" s="572"/>
      <c r="H49" s="573"/>
      <c r="I49" s="572"/>
      <c r="J49" s="572"/>
      <c r="K49" s="491"/>
      <c r="L49" s="572"/>
      <c r="M49" s="572"/>
      <c r="N49" s="572"/>
      <c r="O49" s="572"/>
      <c r="P49" s="572"/>
      <c r="Q49" s="572"/>
      <c r="R49" s="572"/>
      <c r="S49" s="572"/>
      <c r="T49" s="572"/>
      <c r="U49" s="572"/>
      <c r="V49" s="572"/>
      <c r="W49" s="572"/>
      <c r="X49" s="572"/>
      <c r="Y49" s="572"/>
      <c r="Z49" s="572"/>
      <c r="AA49" s="572"/>
      <c r="AB49" s="572"/>
      <c r="AC49" s="572"/>
      <c r="AD49" s="572"/>
      <c r="AE49" s="572"/>
    </row>
    <row r="50" spans="1:31" x14ac:dyDescent="0.25">
      <c r="A50" s="571"/>
      <c r="B50" s="571"/>
      <c r="C50" s="572"/>
      <c r="D50" s="571"/>
      <c r="E50" s="572"/>
      <c r="F50" s="572"/>
      <c r="G50" s="572"/>
      <c r="H50" s="573"/>
      <c r="I50" s="572"/>
      <c r="J50" s="572"/>
      <c r="K50" s="491"/>
      <c r="L50" s="572"/>
      <c r="M50" s="572"/>
      <c r="N50" s="572"/>
      <c r="O50" s="572"/>
      <c r="P50" s="572"/>
      <c r="Q50" s="572"/>
      <c r="R50" s="572"/>
      <c r="S50" s="572"/>
      <c r="T50" s="572"/>
      <c r="U50" s="572"/>
      <c r="V50" s="572"/>
      <c r="W50" s="572"/>
      <c r="X50" s="572"/>
      <c r="Y50" s="572"/>
      <c r="Z50" s="572"/>
      <c r="AA50" s="572"/>
      <c r="AB50" s="572"/>
      <c r="AC50" s="572"/>
      <c r="AD50" s="572"/>
      <c r="AE50" s="572"/>
    </row>
    <row r="51" spans="1:31" x14ac:dyDescent="0.25">
      <c r="A51" s="571"/>
      <c r="B51" s="571"/>
      <c r="C51" s="572"/>
      <c r="D51" s="571"/>
      <c r="E51" s="572"/>
      <c r="F51" s="572"/>
      <c r="G51" s="572"/>
      <c r="H51" s="573"/>
      <c r="I51" s="572"/>
      <c r="J51" s="572"/>
      <c r="K51" s="491"/>
      <c r="L51" s="572"/>
      <c r="M51" s="572"/>
      <c r="N51" s="572"/>
      <c r="O51" s="572"/>
      <c r="P51" s="572"/>
      <c r="Q51" s="572"/>
      <c r="R51" s="572"/>
      <c r="S51" s="572"/>
      <c r="T51" s="572"/>
      <c r="U51" s="572"/>
      <c r="V51" s="572"/>
      <c r="W51" s="572"/>
      <c r="X51" s="572"/>
      <c r="Y51" s="572"/>
      <c r="Z51" s="572"/>
      <c r="AA51" s="572"/>
      <c r="AB51" s="572"/>
      <c r="AC51" s="572"/>
      <c r="AD51" s="572"/>
      <c r="AE51" s="572"/>
    </row>
    <row r="52" spans="1:31" x14ac:dyDescent="0.25">
      <c r="A52" s="571"/>
      <c r="B52" s="571"/>
      <c r="C52" s="572"/>
      <c r="D52" s="571"/>
      <c r="E52" s="572"/>
      <c r="F52" s="572"/>
      <c r="G52" s="572"/>
      <c r="H52" s="573"/>
      <c r="I52" s="572"/>
      <c r="J52" s="572"/>
      <c r="K52" s="491"/>
      <c r="L52" s="572"/>
      <c r="M52" s="572"/>
      <c r="N52" s="572"/>
      <c r="O52" s="572"/>
      <c r="P52" s="572"/>
      <c r="Q52" s="572"/>
      <c r="R52" s="572"/>
      <c r="S52" s="572"/>
      <c r="T52" s="572"/>
      <c r="U52" s="572"/>
      <c r="V52" s="572"/>
      <c r="W52" s="572"/>
      <c r="X52" s="572"/>
      <c r="Y52" s="572"/>
      <c r="Z52" s="572"/>
      <c r="AA52" s="572"/>
      <c r="AB52" s="572"/>
      <c r="AC52" s="572"/>
      <c r="AD52" s="572"/>
      <c r="AE52" s="572"/>
    </row>
    <row r="53" spans="1:31" x14ac:dyDescent="0.25">
      <c r="A53" s="571"/>
      <c r="B53" s="571"/>
      <c r="C53" s="572"/>
      <c r="D53" s="571"/>
      <c r="E53" s="572"/>
      <c r="F53" s="572"/>
      <c r="G53" s="572"/>
      <c r="H53" s="573"/>
      <c r="I53" s="572"/>
      <c r="J53" s="572"/>
      <c r="K53" s="491"/>
      <c r="L53" s="572"/>
      <c r="M53" s="572"/>
      <c r="N53" s="572"/>
      <c r="O53" s="572"/>
      <c r="P53" s="572"/>
      <c r="Q53" s="572"/>
      <c r="R53" s="572"/>
      <c r="S53" s="572"/>
      <c r="T53" s="572"/>
      <c r="U53" s="572"/>
      <c r="V53" s="572"/>
      <c r="W53" s="572"/>
      <c r="X53" s="572"/>
      <c r="Y53" s="572"/>
      <c r="Z53" s="572"/>
      <c r="AA53" s="572"/>
      <c r="AB53" s="572"/>
      <c r="AC53" s="572"/>
      <c r="AD53" s="572"/>
      <c r="AE53" s="572"/>
    </row>
  </sheetData>
  <autoFilter ref="A8:AE17"/>
  <customSheetViews>
    <customSheetView guid="{F9E77D3E-9512-4655-8DC5-CBCB6D76B9C5}"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1"/>
      <autoFilter ref="A8:AE17"/>
    </customSheetView>
    <customSheetView guid="{BD98B3E9-7C13-41E6-82C5-392E91EC622B}"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2"/>
      <autoFilter ref="A8:AE17"/>
    </customSheetView>
    <customSheetView guid="{6EC6FC78-CAF0-4B41-BCBC-C0FF1BFCA410}"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3"/>
      <autoFilter ref="A8:AE17"/>
    </customSheetView>
    <customSheetView guid="{EBBD5757-E7AD-4688-ABF4-2AE9E930BC4B}"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4"/>
      <autoFilter ref="A8:AE17"/>
    </customSheetView>
    <customSheetView guid="{60861627-6CD5-4083-8CA7-D44B15F4A9CE}"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5"/>
      <autoFilter ref="A8:AE17"/>
    </customSheetView>
  </customSheetViews>
  <mergeCells count="39">
    <mergeCell ref="AD4:AD7"/>
    <mergeCell ref="AE4:AE7"/>
    <mergeCell ref="AA5:AB5"/>
    <mergeCell ref="W4:X4"/>
    <mergeCell ref="P6:P7"/>
    <mergeCell ref="Q6:Q7"/>
    <mergeCell ref="R6:R7"/>
    <mergeCell ref="S6:S7"/>
    <mergeCell ref="T6:T7"/>
    <mergeCell ref="AB6:AB7"/>
    <mergeCell ref="V6:V7"/>
    <mergeCell ref="W6:W7"/>
    <mergeCell ref="X6:X7"/>
    <mergeCell ref="Y6:Y7"/>
    <mergeCell ref="Z6:Z7"/>
    <mergeCell ref="AA6:AA7"/>
    <mergeCell ref="W5:X5"/>
    <mergeCell ref="Y5:Z5"/>
    <mergeCell ref="U6:U7"/>
    <mergeCell ref="Y4:Z4"/>
    <mergeCell ref="AA4:AB4"/>
    <mergeCell ref="G4:G7"/>
    <mergeCell ref="H4:H7"/>
    <mergeCell ref="I4:I7"/>
    <mergeCell ref="J4:J7"/>
    <mergeCell ref="K4:U4"/>
    <mergeCell ref="L6:L7"/>
    <mergeCell ref="M6:M7"/>
    <mergeCell ref="N6:N7"/>
    <mergeCell ref="O6:O7"/>
    <mergeCell ref="K5:K7"/>
    <mergeCell ref="L5:O5"/>
    <mergeCell ref="P5:U5"/>
    <mergeCell ref="F4:F7"/>
    <mergeCell ref="A2:D2"/>
    <mergeCell ref="A4:A7"/>
    <mergeCell ref="C4:C7"/>
    <mergeCell ref="D4:D7"/>
    <mergeCell ref="E4:E7"/>
  </mergeCells>
  <pageMargins left="0.7" right="0.7" top="0.75" bottom="0.75" header="0.3" footer="0.3"/>
  <pageSetup paperSize="9" scale="27" orientation="landscape"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B1:AA192"/>
  <sheetViews>
    <sheetView topLeftCell="A163" zoomScale="70" zoomScaleNormal="70" zoomScaleSheetLayoutView="80" workbookViewId="0">
      <selection activeCell="D193" sqref="D193"/>
    </sheetView>
  </sheetViews>
  <sheetFormatPr defaultColWidth="9.140625" defaultRowHeight="15" x14ac:dyDescent="0.25"/>
  <cols>
    <col min="1" max="1" width="9.140625" style="6"/>
    <col min="2" max="2" width="9.140625" style="6" customWidth="1"/>
    <col min="3" max="3" width="55.42578125" style="6" customWidth="1"/>
    <col min="4" max="4" width="35.85546875" style="7" customWidth="1"/>
    <col min="5" max="5" width="24.5703125" style="6" customWidth="1"/>
    <col min="6" max="7" width="7.7109375" style="6" customWidth="1"/>
    <col min="8" max="8" width="36" style="6" customWidth="1"/>
    <col min="9" max="9" width="50" style="6" customWidth="1"/>
    <col min="10" max="10" width="5.7109375" style="6" customWidth="1"/>
    <col min="11" max="11" width="17.85546875" style="334" customWidth="1"/>
    <col min="12" max="12" width="13" style="6" customWidth="1"/>
    <col min="13" max="14" width="10.42578125" style="6" customWidth="1"/>
    <col min="15" max="19" width="9.140625" style="6" customWidth="1"/>
    <col min="20" max="20" width="17.5703125" style="6" customWidth="1"/>
    <col min="21" max="21" width="22.7109375" style="6" customWidth="1"/>
    <col min="22" max="16384" width="9.140625" style="6"/>
  </cols>
  <sheetData>
    <row r="1" spans="2:27" x14ac:dyDescent="0.25">
      <c r="B1" s="1156" t="s">
        <v>5</v>
      </c>
      <c r="C1" s="1157"/>
      <c r="D1" s="1158"/>
      <c r="E1" s="47"/>
      <c r="F1" s="47"/>
      <c r="G1" s="47"/>
      <c r="H1" s="47"/>
      <c r="I1" s="47"/>
      <c r="J1" s="47"/>
      <c r="K1" s="333"/>
      <c r="L1" s="47"/>
      <c r="M1" s="47"/>
      <c r="N1" s="47"/>
      <c r="O1" s="47"/>
      <c r="P1" s="47"/>
      <c r="Q1" s="47"/>
      <c r="R1" s="47"/>
      <c r="S1" s="47"/>
      <c r="T1" s="47"/>
      <c r="U1" s="47"/>
    </row>
    <row r="2" spans="2:27" ht="15" customHeight="1" x14ac:dyDescent="0.25">
      <c r="B2" s="47"/>
      <c r="C2" s="48"/>
      <c r="D2" s="46"/>
      <c r="E2" s="48"/>
      <c r="F2" s="31"/>
      <c r="G2" s="31"/>
      <c r="H2" s="47"/>
      <c r="I2" s="31"/>
      <c r="J2" s="1174" t="s">
        <v>593</v>
      </c>
      <c r="K2" s="1175"/>
      <c r="L2" s="1175"/>
      <c r="M2" s="1175"/>
      <c r="N2" s="1175"/>
      <c r="O2" s="1175"/>
      <c r="P2" s="1175"/>
      <c r="Q2" s="1175"/>
      <c r="R2" s="1175"/>
      <c r="S2" s="1175"/>
      <c r="T2" s="1176"/>
      <c r="U2" s="47"/>
      <c r="V2" s="1125" t="s">
        <v>1514</v>
      </c>
      <c r="W2" s="1125"/>
      <c r="X2" s="1125" t="s">
        <v>1514</v>
      </c>
      <c r="Y2" s="1125"/>
      <c r="Z2" s="1125" t="s">
        <v>1514</v>
      </c>
      <c r="AA2" s="1125"/>
    </row>
    <row r="3" spans="2:27" ht="15" customHeight="1" x14ac:dyDescent="0.25">
      <c r="B3" s="49"/>
      <c r="C3" s="49"/>
      <c r="D3" s="46"/>
      <c r="E3" s="49"/>
      <c r="F3" s="32"/>
      <c r="G3" s="32"/>
      <c r="H3" s="49"/>
      <c r="I3" s="32"/>
      <c r="J3" s="1177" t="s">
        <v>603</v>
      </c>
      <c r="K3" s="1159" t="s">
        <v>594</v>
      </c>
      <c r="L3" s="1164" t="s">
        <v>595</v>
      </c>
      <c r="M3" s="1165"/>
      <c r="N3" s="1166"/>
      <c r="O3" s="1174" t="s">
        <v>596</v>
      </c>
      <c r="P3" s="1175"/>
      <c r="Q3" s="1175"/>
      <c r="R3" s="1175"/>
      <c r="S3" s="1175"/>
      <c r="T3" s="1176"/>
      <c r="U3" s="47"/>
      <c r="V3" s="1125" t="s">
        <v>1517</v>
      </c>
      <c r="W3" s="1125"/>
      <c r="X3" s="1125" t="s">
        <v>1518</v>
      </c>
      <c r="Y3" s="1125"/>
      <c r="Z3" s="1125" t="s">
        <v>836</v>
      </c>
      <c r="AA3" s="1125"/>
    </row>
    <row r="4" spans="2:27" ht="21.75" customHeight="1" x14ac:dyDescent="0.25">
      <c r="B4" s="1132" t="s">
        <v>0</v>
      </c>
      <c r="C4" s="1132" t="s">
        <v>1</v>
      </c>
      <c r="D4" s="1119" t="s">
        <v>2</v>
      </c>
      <c r="E4" s="1171" t="s">
        <v>748</v>
      </c>
      <c r="F4" s="1117" t="s">
        <v>604</v>
      </c>
      <c r="G4" s="249"/>
      <c r="H4" s="1172" t="s">
        <v>592</v>
      </c>
      <c r="I4" s="41"/>
      <c r="J4" s="1178"/>
      <c r="K4" s="1160"/>
      <c r="L4" s="1127" t="s">
        <v>8</v>
      </c>
      <c r="M4" s="1127" t="s">
        <v>597</v>
      </c>
      <c r="N4" s="1162" t="s">
        <v>1062</v>
      </c>
      <c r="O4" s="1135" t="s">
        <v>598</v>
      </c>
      <c r="P4" s="1135" t="s">
        <v>599</v>
      </c>
      <c r="Q4" s="1135" t="s">
        <v>600</v>
      </c>
      <c r="R4" s="1167" t="s">
        <v>1063</v>
      </c>
      <c r="S4" s="1135" t="s">
        <v>601</v>
      </c>
      <c r="T4" s="1169" t="s">
        <v>661</v>
      </c>
      <c r="U4" s="1119" t="s">
        <v>602</v>
      </c>
      <c r="V4" s="434" t="s">
        <v>1515</v>
      </c>
      <c r="W4" s="434" t="s">
        <v>1516</v>
      </c>
      <c r="X4" s="434" t="s">
        <v>1515</v>
      </c>
      <c r="Y4" s="434" t="s">
        <v>1516</v>
      </c>
      <c r="Z4" s="434" t="s">
        <v>1515</v>
      </c>
      <c r="AA4" s="434" t="s">
        <v>1516</v>
      </c>
    </row>
    <row r="5" spans="2:27" ht="143.25" customHeight="1" x14ac:dyDescent="0.25">
      <c r="B5" s="1132"/>
      <c r="C5" s="1132"/>
      <c r="D5" s="1121"/>
      <c r="E5" s="1132"/>
      <c r="F5" s="1118"/>
      <c r="G5" s="250"/>
      <c r="H5" s="1173"/>
      <c r="I5" s="42" t="s">
        <v>4</v>
      </c>
      <c r="J5" s="1179"/>
      <c r="K5" s="1161"/>
      <c r="L5" s="1127"/>
      <c r="M5" s="1127"/>
      <c r="N5" s="1163"/>
      <c r="O5" s="1135"/>
      <c r="P5" s="1135"/>
      <c r="Q5" s="1135"/>
      <c r="R5" s="1168"/>
      <c r="S5" s="1135"/>
      <c r="T5" s="1170"/>
      <c r="U5" s="1121"/>
      <c r="V5" s="435"/>
      <c r="W5" s="435"/>
      <c r="X5" s="435"/>
      <c r="Y5" s="435"/>
      <c r="Z5" s="435"/>
      <c r="AA5" s="435"/>
    </row>
    <row r="6" spans="2:27" x14ac:dyDescent="0.25">
      <c r="B6" s="46">
        <v>1</v>
      </c>
      <c r="C6" s="29" t="s">
        <v>591</v>
      </c>
      <c r="D6" s="3" t="s">
        <v>589</v>
      </c>
      <c r="E6" s="1" t="s">
        <v>590</v>
      </c>
      <c r="F6" s="244">
        <v>1</v>
      </c>
      <c r="G6" s="255" t="s">
        <v>1104</v>
      </c>
      <c r="H6" s="275" t="s">
        <v>744</v>
      </c>
      <c r="I6" s="47" t="s">
        <v>670</v>
      </c>
      <c r="J6" s="47">
        <v>0</v>
      </c>
      <c r="K6" s="333">
        <v>16</v>
      </c>
      <c r="L6" s="241">
        <v>3</v>
      </c>
      <c r="M6" s="241">
        <v>2</v>
      </c>
      <c r="N6" s="241"/>
      <c r="O6" s="47">
        <v>1</v>
      </c>
      <c r="P6" s="47">
        <v>1</v>
      </c>
      <c r="Q6" s="47">
        <v>1</v>
      </c>
      <c r="R6" s="47"/>
      <c r="S6" s="47"/>
      <c r="T6" s="290" t="s">
        <v>662</v>
      </c>
      <c r="U6" s="47">
        <v>0</v>
      </c>
    </row>
    <row r="7" spans="2:27" x14ac:dyDescent="0.25">
      <c r="B7" s="46">
        <v>2</v>
      </c>
      <c r="C7" s="29" t="s">
        <v>13</v>
      </c>
      <c r="D7" s="29" t="s">
        <v>14</v>
      </c>
      <c r="E7" s="3" t="s">
        <v>214</v>
      </c>
      <c r="F7" s="244">
        <v>0</v>
      </c>
      <c r="G7" s="255" t="s">
        <v>1104</v>
      </c>
      <c r="H7" s="275" t="s">
        <v>289</v>
      </c>
      <c r="I7" s="338" t="s">
        <v>1411</v>
      </c>
      <c r="J7" s="47">
        <v>0</v>
      </c>
      <c r="K7" s="333">
        <v>15</v>
      </c>
      <c r="L7" s="241">
        <v>5</v>
      </c>
      <c r="M7" s="241">
        <v>2</v>
      </c>
      <c r="N7" s="241"/>
      <c r="O7" s="47">
        <v>1</v>
      </c>
      <c r="P7" s="47">
        <v>1</v>
      </c>
      <c r="Q7" s="47">
        <v>1</v>
      </c>
      <c r="R7" s="47">
        <v>1</v>
      </c>
      <c r="S7" s="47"/>
      <c r="T7" s="47" t="s">
        <v>662</v>
      </c>
      <c r="U7" s="47">
        <v>0</v>
      </c>
    </row>
    <row r="8" spans="2:27" x14ac:dyDescent="0.25">
      <c r="B8" s="46">
        <v>3</v>
      </c>
      <c r="C8" s="30" t="s">
        <v>35</v>
      </c>
      <c r="D8" s="29" t="s">
        <v>34</v>
      </c>
      <c r="E8" s="3" t="s">
        <v>214</v>
      </c>
      <c r="F8" s="244">
        <v>0</v>
      </c>
      <c r="G8" s="255" t="s">
        <v>1104</v>
      </c>
      <c r="H8" s="289" t="s">
        <v>1220</v>
      </c>
      <c r="I8" s="30" t="s">
        <v>671</v>
      </c>
      <c r="J8" s="47">
        <v>0</v>
      </c>
      <c r="K8" s="333">
        <v>144</v>
      </c>
      <c r="L8" s="241">
        <v>6</v>
      </c>
      <c r="M8" s="241">
        <v>2</v>
      </c>
      <c r="N8" s="241"/>
      <c r="O8" s="47">
        <v>1</v>
      </c>
      <c r="P8" s="47">
        <v>1</v>
      </c>
      <c r="Q8" s="47">
        <v>1</v>
      </c>
      <c r="R8" s="47">
        <v>1</v>
      </c>
      <c r="S8" s="47"/>
      <c r="T8" s="290" t="s">
        <v>830</v>
      </c>
      <c r="U8" s="47">
        <v>0</v>
      </c>
    </row>
    <row r="9" spans="2:27" x14ac:dyDescent="0.25">
      <c r="B9" s="46">
        <v>4</v>
      </c>
      <c r="C9" s="3" t="s">
        <v>33</v>
      </c>
      <c r="D9" s="29" t="s">
        <v>32</v>
      </c>
      <c r="E9" s="3" t="s">
        <v>214</v>
      </c>
      <c r="F9" s="244">
        <v>0</v>
      </c>
      <c r="G9" s="255" t="s">
        <v>1104</v>
      </c>
      <c r="H9" s="275" t="s">
        <v>664</v>
      </c>
      <c r="I9" s="46"/>
      <c r="J9" s="47">
        <v>1</v>
      </c>
      <c r="K9" s="333">
        <v>5</v>
      </c>
      <c r="L9" s="241">
        <v>4</v>
      </c>
      <c r="M9" s="241">
        <v>2</v>
      </c>
      <c r="N9" s="241"/>
      <c r="O9" s="47">
        <v>1</v>
      </c>
      <c r="P9" s="47">
        <v>1</v>
      </c>
      <c r="Q9" s="47">
        <v>1</v>
      </c>
      <c r="R9" s="47">
        <v>1</v>
      </c>
      <c r="S9" s="47"/>
      <c r="T9" s="290" t="s">
        <v>662</v>
      </c>
      <c r="U9" s="47">
        <v>0</v>
      </c>
    </row>
    <row r="10" spans="2:27" x14ac:dyDescent="0.25">
      <c r="B10" s="46">
        <v>5</v>
      </c>
      <c r="C10" s="30" t="s">
        <v>124</v>
      </c>
      <c r="D10" s="3" t="s">
        <v>123</v>
      </c>
      <c r="E10" s="1" t="s">
        <v>214</v>
      </c>
      <c r="F10" s="244">
        <v>0</v>
      </c>
      <c r="G10" s="255" t="s">
        <v>1104</v>
      </c>
      <c r="H10" s="275" t="s">
        <v>1221</v>
      </c>
      <c r="I10" s="30" t="s">
        <v>679</v>
      </c>
      <c r="J10" s="47">
        <v>0</v>
      </c>
      <c r="K10" s="333">
        <v>28</v>
      </c>
      <c r="L10" s="241">
        <v>6</v>
      </c>
      <c r="M10" s="241">
        <v>2</v>
      </c>
      <c r="N10" s="241"/>
      <c r="O10" s="47">
        <v>1</v>
      </c>
      <c r="P10" s="47">
        <v>1</v>
      </c>
      <c r="Q10" s="47">
        <v>1</v>
      </c>
      <c r="R10" s="47">
        <v>1</v>
      </c>
      <c r="S10" s="47"/>
      <c r="T10" s="290" t="s">
        <v>830</v>
      </c>
      <c r="U10" s="47">
        <v>0</v>
      </c>
    </row>
    <row r="11" spans="2:27" x14ac:dyDescent="0.25">
      <c r="B11" s="46">
        <v>6</v>
      </c>
      <c r="C11" s="274" t="s">
        <v>1135</v>
      </c>
      <c r="D11" s="13" t="s">
        <v>1136</v>
      </c>
      <c r="E11" s="3" t="s">
        <v>723</v>
      </c>
      <c r="F11" s="244">
        <v>0</v>
      </c>
      <c r="G11" s="273" t="s">
        <v>1105</v>
      </c>
      <c r="H11" s="133" t="s">
        <v>39</v>
      </c>
      <c r="I11" s="46"/>
      <c r="J11" s="47">
        <v>0</v>
      </c>
      <c r="K11" s="333" t="s">
        <v>665</v>
      </c>
      <c r="L11" s="241">
        <v>4</v>
      </c>
      <c r="M11" s="241">
        <v>1</v>
      </c>
      <c r="N11" s="241"/>
      <c r="O11" s="47">
        <v>1</v>
      </c>
      <c r="P11" s="47">
        <v>1</v>
      </c>
      <c r="Q11" s="47">
        <v>1</v>
      </c>
      <c r="R11" s="47">
        <v>1</v>
      </c>
      <c r="S11" s="47"/>
      <c r="T11" s="290" t="s">
        <v>662</v>
      </c>
      <c r="U11" s="47">
        <v>0</v>
      </c>
    </row>
    <row r="12" spans="2:27" x14ac:dyDescent="0.25">
      <c r="B12" s="46">
        <v>7</v>
      </c>
      <c r="C12" s="274" t="s">
        <v>1137</v>
      </c>
      <c r="D12" s="276" t="s">
        <v>1138</v>
      </c>
      <c r="E12" s="3" t="s">
        <v>723</v>
      </c>
      <c r="F12" s="244">
        <v>0</v>
      </c>
      <c r="G12" s="273" t="s">
        <v>1105</v>
      </c>
      <c r="H12" s="133" t="s">
        <v>39</v>
      </c>
      <c r="I12" s="46"/>
      <c r="J12" s="47">
        <v>0</v>
      </c>
      <c r="K12" s="333" t="s">
        <v>665</v>
      </c>
      <c r="L12" s="241">
        <v>0</v>
      </c>
      <c r="M12" s="241">
        <v>1</v>
      </c>
      <c r="N12" s="241">
        <v>2</v>
      </c>
      <c r="O12" s="47">
        <v>1</v>
      </c>
      <c r="P12" s="47">
        <v>1</v>
      </c>
      <c r="Q12" s="47">
        <v>1</v>
      </c>
      <c r="R12" s="47"/>
      <c r="S12" s="47"/>
      <c r="T12" s="290" t="s">
        <v>662</v>
      </c>
      <c r="U12" s="47">
        <v>0</v>
      </c>
    </row>
    <row r="13" spans="2:27" x14ac:dyDescent="0.25">
      <c r="B13" s="46">
        <v>8</v>
      </c>
      <c r="C13" s="274" t="s">
        <v>1139</v>
      </c>
      <c r="D13" s="276" t="s">
        <v>1140</v>
      </c>
      <c r="E13" s="3" t="s">
        <v>723</v>
      </c>
      <c r="F13" s="244">
        <v>0</v>
      </c>
      <c r="G13" s="273" t="s">
        <v>1105</v>
      </c>
      <c r="H13" s="133" t="s">
        <v>39</v>
      </c>
      <c r="I13" s="46"/>
      <c r="J13" s="47">
        <v>0</v>
      </c>
      <c r="K13" s="333" t="s">
        <v>665</v>
      </c>
      <c r="L13" s="241">
        <v>4</v>
      </c>
      <c r="M13" s="241">
        <v>0</v>
      </c>
      <c r="N13" s="241"/>
      <c r="O13" s="47">
        <v>0</v>
      </c>
      <c r="P13" s="47">
        <v>0</v>
      </c>
      <c r="Q13" s="47">
        <v>0</v>
      </c>
      <c r="R13" s="47"/>
      <c r="S13" s="47"/>
      <c r="T13" s="47">
        <v>0</v>
      </c>
      <c r="U13" s="47">
        <v>0</v>
      </c>
    </row>
    <row r="14" spans="2:27" x14ac:dyDescent="0.25">
      <c r="B14" s="46">
        <v>9</v>
      </c>
      <c r="C14" s="275" t="s">
        <v>132</v>
      </c>
      <c r="D14" s="133" t="s">
        <v>131</v>
      </c>
      <c r="E14" s="3" t="s">
        <v>723</v>
      </c>
      <c r="F14" s="244">
        <v>0</v>
      </c>
      <c r="G14" s="273" t="s">
        <v>1105</v>
      </c>
      <c r="H14" s="133" t="s">
        <v>39</v>
      </c>
      <c r="I14" s="46"/>
      <c r="J14" s="47">
        <v>0</v>
      </c>
      <c r="K14" s="333" t="s">
        <v>665</v>
      </c>
      <c r="L14" s="241">
        <v>0</v>
      </c>
      <c r="M14" s="241">
        <v>0</v>
      </c>
      <c r="N14" s="241">
        <v>6</v>
      </c>
      <c r="O14" s="47">
        <v>1</v>
      </c>
      <c r="P14" s="47">
        <v>1</v>
      </c>
      <c r="Q14" s="47">
        <v>1</v>
      </c>
      <c r="R14" s="47">
        <v>1</v>
      </c>
      <c r="S14" s="47"/>
      <c r="T14" s="290" t="s">
        <v>8</v>
      </c>
      <c r="U14" s="47">
        <v>0</v>
      </c>
    </row>
    <row r="15" spans="2:27" x14ac:dyDescent="0.25">
      <c r="B15" s="46">
        <v>10</v>
      </c>
      <c r="C15" s="1" t="s">
        <v>130</v>
      </c>
      <c r="D15" s="3" t="s">
        <v>129</v>
      </c>
      <c r="E15" s="3" t="s">
        <v>216</v>
      </c>
      <c r="F15" s="244">
        <v>0</v>
      </c>
      <c r="G15" s="255" t="s">
        <v>1105</v>
      </c>
      <c r="H15" s="133" t="s">
        <v>39</v>
      </c>
      <c r="I15" s="46"/>
      <c r="J15" s="47">
        <v>0</v>
      </c>
      <c r="K15" s="333" t="s">
        <v>665</v>
      </c>
      <c r="L15" s="241">
        <v>3</v>
      </c>
      <c r="M15" s="241">
        <v>0</v>
      </c>
      <c r="N15" s="241"/>
      <c r="O15" s="47">
        <v>1</v>
      </c>
      <c r="P15" s="47">
        <v>1</v>
      </c>
      <c r="Q15" s="47">
        <v>1</v>
      </c>
      <c r="R15" s="47"/>
      <c r="S15" s="47"/>
      <c r="T15" s="290" t="s">
        <v>662</v>
      </c>
      <c r="U15" s="47">
        <v>0</v>
      </c>
    </row>
    <row r="16" spans="2:27" x14ac:dyDescent="0.25">
      <c r="B16" s="46">
        <v>11</v>
      </c>
      <c r="C16" s="1" t="s">
        <v>134</v>
      </c>
      <c r="D16" s="3" t="s">
        <v>133</v>
      </c>
      <c r="E16" s="3" t="s">
        <v>274</v>
      </c>
      <c r="F16" s="244">
        <v>0</v>
      </c>
      <c r="G16" s="255" t="s">
        <v>1105</v>
      </c>
      <c r="H16" s="133" t="s">
        <v>39</v>
      </c>
      <c r="I16" s="46"/>
      <c r="J16" s="47">
        <v>0</v>
      </c>
      <c r="K16" s="333"/>
      <c r="L16" s="241">
        <v>0</v>
      </c>
      <c r="M16" s="241">
        <v>0</v>
      </c>
      <c r="N16" s="241">
        <v>3</v>
      </c>
      <c r="O16" s="47">
        <v>1</v>
      </c>
      <c r="P16" s="47">
        <v>1</v>
      </c>
      <c r="Q16" s="47">
        <v>1</v>
      </c>
      <c r="R16" s="47">
        <v>1</v>
      </c>
      <c r="S16" s="47"/>
      <c r="T16" s="290" t="s">
        <v>663</v>
      </c>
      <c r="U16" s="47">
        <v>0</v>
      </c>
    </row>
    <row r="17" spans="2:22" x14ac:dyDescent="0.25">
      <c r="B17" s="46">
        <v>12</v>
      </c>
      <c r="C17" s="1" t="s">
        <v>153</v>
      </c>
      <c r="D17" s="3" t="s">
        <v>152</v>
      </c>
      <c r="E17" s="3" t="s">
        <v>274</v>
      </c>
      <c r="F17" s="244">
        <v>0</v>
      </c>
      <c r="G17" s="255" t="s">
        <v>1105</v>
      </c>
      <c r="H17" s="133" t="s">
        <v>39</v>
      </c>
      <c r="I17" s="46"/>
      <c r="J17" s="47">
        <v>0</v>
      </c>
      <c r="K17" s="333"/>
      <c r="L17" s="241">
        <v>4</v>
      </c>
      <c r="M17" s="241">
        <v>0</v>
      </c>
      <c r="N17" s="241"/>
      <c r="O17" s="47">
        <v>1</v>
      </c>
      <c r="P17" s="47">
        <v>1</v>
      </c>
      <c r="Q17" s="47">
        <v>1</v>
      </c>
      <c r="R17" s="47"/>
      <c r="S17" s="47"/>
      <c r="T17" s="290" t="s">
        <v>662</v>
      </c>
      <c r="U17" s="47">
        <v>0</v>
      </c>
    </row>
    <row r="18" spans="2:22" x14ac:dyDescent="0.25">
      <c r="B18" s="46">
        <v>13</v>
      </c>
      <c r="C18" s="1" t="s">
        <v>279</v>
      </c>
      <c r="D18" s="3" t="s">
        <v>154</v>
      </c>
      <c r="E18" s="1" t="s">
        <v>274</v>
      </c>
      <c r="F18" s="244">
        <v>0</v>
      </c>
      <c r="G18" s="255" t="s">
        <v>1105</v>
      </c>
      <c r="H18" s="133" t="s">
        <v>39</v>
      </c>
      <c r="I18" s="46"/>
      <c r="J18" s="47">
        <v>0</v>
      </c>
      <c r="K18" s="333"/>
      <c r="L18" s="241">
        <v>7</v>
      </c>
      <c r="M18" s="241">
        <v>0</v>
      </c>
      <c r="N18" s="241"/>
      <c r="O18" s="47">
        <v>1</v>
      </c>
      <c r="P18" s="47">
        <v>0</v>
      </c>
      <c r="Q18" s="47">
        <v>1</v>
      </c>
      <c r="R18" s="47"/>
      <c r="S18" s="47"/>
      <c r="T18" s="295" t="s">
        <v>1244</v>
      </c>
      <c r="U18" s="47" t="s">
        <v>658</v>
      </c>
    </row>
    <row r="19" spans="2:22" x14ac:dyDescent="0.25">
      <c r="B19" s="46">
        <v>14</v>
      </c>
      <c r="C19" s="46" t="s">
        <v>142</v>
      </c>
      <c r="D19" s="46" t="s">
        <v>141</v>
      </c>
      <c r="E19" s="46" t="s">
        <v>214</v>
      </c>
      <c r="F19" s="244">
        <v>0</v>
      </c>
      <c r="G19" s="255" t="s">
        <v>1104</v>
      </c>
      <c r="H19" s="278" t="s">
        <v>736</v>
      </c>
      <c r="I19" s="46" t="s">
        <v>677</v>
      </c>
      <c r="J19" s="47">
        <v>0</v>
      </c>
      <c r="K19" s="333">
        <v>13</v>
      </c>
      <c r="L19" s="241">
        <v>7</v>
      </c>
      <c r="M19" s="241">
        <v>0</v>
      </c>
      <c r="N19" s="241"/>
      <c r="O19" s="47">
        <v>1</v>
      </c>
      <c r="P19" s="47">
        <v>0</v>
      </c>
      <c r="Q19" s="47">
        <v>1</v>
      </c>
      <c r="R19" s="47"/>
      <c r="S19" s="47"/>
      <c r="T19" s="290" t="s">
        <v>663</v>
      </c>
      <c r="U19" s="47">
        <v>0</v>
      </c>
    </row>
    <row r="20" spans="2:22" x14ac:dyDescent="0.25">
      <c r="B20" s="46">
        <v>15</v>
      </c>
      <c r="C20" s="46" t="s">
        <v>26</v>
      </c>
      <c r="D20" s="50" t="s">
        <v>20</v>
      </c>
      <c r="E20" s="47" t="s">
        <v>214</v>
      </c>
      <c r="F20" s="244">
        <v>0</v>
      </c>
      <c r="G20" s="255" t="s">
        <v>1104</v>
      </c>
      <c r="H20" s="278" t="s">
        <v>289</v>
      </c>
      <c r="I20" s="46" t="s">
        <v>674</v>
      </c>
      <c r="J20" s="47">
        <v>0</v>
      </c>
      <c r="K20" s="333">
        <v>15</v>
      </c>
      <c r="L20" s="241">
        <v>7</v>
      </c>
      <c r="M20" s="241">
        <v>1</v>
      </c>
      <c r="N20" s="241"/>
      <c r="O20" s="47">
        <v>1</v>
      </c>
      <c r="P20" s="47">
        <v>0</v>
      </c>
      <c r="Q20" s="47">
        <v>1</v>
      </c>
      <c r="R20" s="47"/>
      <c r="S20" s="47"/>
      <c r="T20" s="290" t="s">
        <v>84</v>
      </c>
      <c r="U20" s="47">
        <v>0</v>
      </c>
    </row>
    <row r="21" spans="2:22" x14ac:dyDescent="0.25">
      <c r="B21" s="46">
        <v>16</v>
      </c>
      <c r="C21" s="46" t="s">
        <v>25</v>
      </c>
      <c r="D21" s="50" t="s">
        <v>24</v>
      </c>
      <c r="E21" s="47" t="s">
        <v>214</v>
      </c>
      <c r="F21" s="244">
        <v>0</v>
      </c>
      <c r="G21" s="255" t="s">
        <v>1104</v>
      </c>
      <c r="H21" s="287" t="s">
        <v>1222</v>
      </c>
      <c r="I21" s="46" t="s">
        <v>673</v>
      </c>
      <c r="J21" s="47">
        <v>0</v>
      </c>
      <c r="K21" s="333">
        <v>6</v>
      </c>
      <c r="L21" s="241">
        <v>7</v>
      </c>
      <c r="M21" s="241">
        <v>0</v>
      </c>
      <c r="N21" s="241"/>
      <c r="O21" s="47">
        <v>1</v>
      </c>
      <c r="P21" s="47">
        <v>1</v>
      </c>
      <c r="Q21" s="47">
        <v>1</v>
      </c>
      <c r="R21" s="47"/>
      <c r="S21" s="47"/>
      <c r="T21" s="290" t="s">
        <v>663</v>
      </c>
      <c r="U21" s="47">
        <v>0</v>
      </c>
    </row>
    <row r="22" spans="2:22" x14ac:dyDescent="0.25">
      <c r="B22" s="46">
        <v>17</v>
      </c>
      <c r="C22" s="46" t="s">
        <v>37</v>
      </c>
      <c r="D22" s="50" t="s">
        <v>36</v>
      </c>
      <c r="E22" s="47" t="s">
        <v>214</v>
      </c>
      <c r="F22" s="244">
        <v>0</v>
      </c>
      <c r="G22" s="255" t="s">
        <v>1104</v>
      </c>
      <c r="H22" s="288"/>
      <c r="I22" s="339" t="s">
        <v>1415</v>
      </c>
      <c r="J22" s="47">
        <v>0</v>
      </c>
      <c r="K22" s="333">
        <v>10</v>
      </c>
      <c r="L22" s="241">
        <v>7</v>
      </c>
      <c r="M22" s="241">
        <v>0</v>
      </c>
      <c r="N22" s="241"/>
      <c r="O22" s="47">
        <v>1</v>
      </c>
      <c r="P22" s="47">
        <v>0</v>
      </c>
      <c r="Q22" s="47">
        <v>1</v>
      </c>
      <c r="R22" s="47"/>
      <c r="S22" s="47"/>
      <c r="T22" s="290" t="s">
        <v>84</v>
      </c>
      <c r="U22" s="47">
        <v>0</v>
      </c>
    </row>
    <row r="23" spans="2:22" x14ac:dyDescent="0.25">
      <c r="B23" s="46">
        <v>18</v>
      </c>
      <c r="C23" s="47" t="s">
        <v>126</v>
      </c>
      <c r="D23" s="50" t="s">
        <v>125</v>
      </c>
      <c r="E23" s="47" t="s">
        <v>214</v>
      </c>
      <c r="F23" s="244">
        <v>0</v>
      </c>
      <c r="G23" s="255" t="s">
        <v>1104</v>
      </c>
      <c r="H23" s="287" t="s">
        <v>1223</v>
      </c>
      <c r="I23" s="47" t="s">
        <v>680</v>
      </c>
      <c r="J23" s="47">
        <v>0</v>
      </c>
      <c r="K23" s="333">
        <v>7</v>
      </c>
      <c r="L23" s="241">
        <v>0</v>
      </c>
      <c r="M23" s="241">
        <v>1</v>
      </c>
      <c r="N23" s="241">
        <v>1</v>
      </c>
      <c r="O23" s="47">
        <v>1</v>
      </c>
      <c r="P23" s="47">
        <v>1</v>
      </c>
      <c r="Q23" s="47">
        <v>1</v>
      </c>
      <c r="R23" s="47">
        <v>1</v>
      </c>
      <c r="S23" s="47"/>
      <c r="T23" s="295" t="s">
        <v>662</v>
      </c>
      <c r="U23" s="47">
        <v>0</v>
      </c>
    </row>
    <row r="24" spans="2:22" x14ac:dyDescent="0.25">
      <c r="B24" s="46">
        <v>19</v>
      </c>
      <c r="C24" s="50" t="s">
        <v>105</v>
      </c>
      <c r="D24" s="50" t="s">
        <v>106</v>
      </c>
      <c r="E24" s="47" t="s">
        <v>214</v>
      </c>
      <c r="F24" s="244">
        <v>0</v>
      </c>
      <c r="G24" s="255" t="s">
        <v>1104</v>
      </c>
      <c r="H24" s="278" t="s">
        <v>289</v>
      </c>
      <c r="I24" s="47"/>
      <c r="J24" s="47">
        <v>0</v>
      </c>
      <c r="K24" s="333">
        <v>12</v>
      </c>
      <c r="L24" s="241">
        <v>0</v>
      </c>
      <c r="M24" s="241">
        <v>1</v>
      </c>
      <c r="N24" s="241">
        <v>3</v>
      </c>
      <c r="O24" s="47">
        <v>1</v>
      </c>
      <c r="P24" s="47">
        <v>1</v>
      </c>
      <c r="Q24" s="47">
        <v>1</v>
      </c>
      <c r="R24" s="47"/>
      <c r="S24" s="47"/>
      <c r="T24" s="295" t="s">
        <v>662</v>
      </c>
      <c r="U24" s="47">
        <v>0</v>
      </c>
    </row>
    <row r="25" spans="2:22" x14ac:dyDescent="0.25">
      <c r="B25" s="46">
        <v>20</v>
      </c>
      <c r="C25" s="50" t="s">
        <v>107</v>
      </c>
      <c r="D25" s="50" t="s">
        <v>108</v>
      </c>
      <c r="E25" s="47" t="s">
        <v>214</v>
      </c>
      <c r="F25" s="244"/>
      <c r="G25" s="255" t="s">
        <v>1104</v>
      </c>
      <c r="H25" s="278" t="s">
        <v>289</v>
      </c>
      <c r="I25" s="47"/>
      <c r="J25" s="47">
        <v>0</v>
      </c>
      <c r="K25" s="335">
        <v>12</v>
      </c>
      <c r="L25" s="241">
        <v>2</v>
      </c>
      <c r="M25" s="241">
        <v>1</v>
      </c>
      <c r="N25" s="241"/>
      <c r="O25" s="47">
        <v>0</v>
      </c>
      <c r="P25" s="47">
        <v>0</v>
      </c>
      <c r="Q25" s="47">
        <v>1</v>
      </c>
      <c r="R25" s="47"/>
      <c r="S25" s="47"/>
      <c r="T25" s="47" t="s">
        <v>663</v>
      </c>
      <c r="U25" s="47">
        <v>0</v>
      </c>
    </row>
    <row r="26" spans="2:22" x14ac:dyDescent="0.25">
      <c r="B26" s="46">
        <v>21</v>
      </c>
      <c r="C26" s="50" t="s">
        <v>111</v>
      </c>
      <c r="D26" s="50" t="s">
        <v>112</v>
      </c>
      <c r="E26" s="47" t="s">
        <v>214</v>
      </c>
      <c r="F26" s="244">
        <v>0</v>
      </c>
      <c r="G26" s="255" t="s">
        <v>1104</v>
      </c>
      <c r="H26" s="278" t="s">
        <v>289</v>
      </c>
      <c r="I26" s="47"/>
      <c r="J26" s="47">
        <v>0</v>
      </c>
      <c r="K26" s="333">
        <v>15</v>
      </c>
      <c r="L26" s="241">
        <v>3</v>
      </c>
      <c r="M26" s="241">
        <v>2</v>
      </c>
      <c r="N26" s="241"/>
      <c r="O26" s="47">
        <v>1</v>
      </c>
      <c r="P26" s="47">
        <v>1</v>
      </c>
      <c r="Q26" s="47">
        <v>1</v>
      </c>
      <c r="R26" s="47"/>
      <c r="S26" s="47"/>
      <c r="T26" s="47" t="s">
        <v>668</v>
      </c>
      <c r="U26" s="47">
        <v>0</v>
      </c>
    </row>
    <row r="27" spans="2:22" x14ac:dyDescent="0.25">
      <c r="B27" s="46">
        <v>22</v>
      </c>
      <c r="C27" s="46" t="s">
        <v>116</v>
      </c>
      <c r="D27" s="50" t="s">
        <v>115</v>
      </c>
      <c r="E27" s="47" t="s">
        <v>214</v>
      </c>
      <c r="F27" s="244">
        <v>1</v>
      </c>
      <c r="G27" s="255" t="s">
        <v>1104</v>
      </c>
      <c r="H27" s="278" t="s">
        <v>289</v>
      </c>
      <c r="I27" s="47"/>
      <c r="J27" s="47">
        <v>0</v>
      </c>
      <c r="K27" s="335" t="s">
        <v>659</v>
      </c>
      <c r="L27" s="241">
        <v>3</v>
      </c>
      <c r="M27" s="241">
        <v>1</v>
      </c>
      <c r="N27" s="241"/>
      <c r="O27" s="47">
        <v>1</v>
      </c>
      <c r="P27" s="47">
        <v>1</v>
      </c>
      <c r="Q27" s="47">
        <v>1</v>
      </c>
      <c r="R27" s="47">
        <v>1</v>
      </c>
      <c r="S27" s="47"/>
      <c r="T27" s="47" t="s">
        <v>662</v>
      </c>
      <c r="U27" s="47">
        <v>0</v>
      </c>
    </row>
    <row r="28" spans="2:22" x14ac:dyDescent="0.25">
      <c r="B28" s="46">
        <v>23</v>
      </c>
      <c r="C28" s="46" t="s">
        <v>118</v>
      </c>
      <c r="D28" s="50" t="s">
        <v>117</v>
      </c>
      <c r="E28" s="47" t="s">
        <v>214</v>
      </c>
      <c r="F28" s="244">
        <v>0</v>
      </c>
      <c r="G28" s="255" t="s">
        <v>1104</v>
      </c>
      <c r="H28" s="287" t="s">
        <v>1224</v>
      </c>
      <c r="I28" s="47"/>
      <c r="J28" s="47">
        <v>0</v>
      </c>
      <c r="K28" s="335">
        <v>66</v>
      </c>
      <c r="L28" s="241">
        <v>2</v>
      </c>
      <c r="M28" s="241">
        <v>1</v>
      </c>
      <c r="N28" s="241"/>
      <c r="O28" s="47">
        <v>1</v>
      </c>
      <c r="P28" s="47">
        <v>1</v>
      </c>
      <c r="Q28" s="47">
        <v>1</v>
      </c>
      <c r="R28" s="47">
        <v>1</v>
      </c>
      <c r="S28" s="47"/>
      <c r="T28" s="47" t="s">
        <v>662</v>
      </c>
      <c r="U28" s="47">
        <v>0</v>
      </c>
    </row>
    <row r="29" spans="2:22" x14ac:dyDescent="0.25">
      <c r="B29" s="46">
        <v>24</v>
      </c>
      <c r="C29" s="46" t="s">
        <v>120</v>
      </c>
      <c r="D29" s="50" t="s">
        <v>119</v>
      </c>
      <c r="E29" s="47" t="s">
        <v>214</v>
      </c>
      <c r="F29" s="244">
        <v>0</v>
      </c>
      <c r="G29" s="255" t="s">
        <v>1104</v>
      </c>
      <c r="H29" s="287" t="s">
        <v>1225</v>
      </c>
      <c r="I29" s="47"/>
      <c r="J29" s="47">
        <v>0</v>
      </c>
      <c r="K29" s="333">
        <v>54</v>
      </c>
      <c r="L29" s="241">
        <v>2</v>
      </c>
      <c r="M29" s="241">
        <v>1</v>
      </c>
      <c r="N29" s="241"/>
      <c r="O29" s="47">
        <v>1</v>
      </c>
      <c r="P29" s="47">
        <v>0</v>
      </c>
      <c r="Q29" s="47">
        <v>1</v>
      </c>
      <c r="R29" s="47"/>
      <c r="S29" s="47"/>
      <c r="T29" s="47" t="s">
        <v>667</v>
      </c>
      <c r="U29" s="47">
        <v>0</v>
      </c>
    </row>
    <row r="30" spans="2:22" x14ac:dyDescent="0.25">
      <c r="B30" s="46">
        <v>25</v>
      </c>
      <c r="C30" s="51" t="s">
        <v>223</v>
      </c>
      <c r="D30" s="46" t="s">
        <v>222</v>
      </c>
      <c r="E30" s="47" t="s">
        <v>214</v>
      </c>
      <c r="F30" s="244">
        <v>0</v>
      </c>
      <c r="G30" s="255" t="s">
        <v>1104</v>
      </c>
      <c r="H30" s="278" t="s">
        <v>289</v>
      </c>
      <c r="I30" s="47"/>
      <c r="J30" s="47">
        <v>0</v>
      </c>
      <c r="K30" s="333" t="s">
        <v>666</v>
      </c>
      <c r="L30" s="241">
        <v>2</v>
      </c>
      <c r="M30" s="241">
        <v>1</v>
      </c>
      <c r="N30" s="241"/>
      <c r="O30" s="47">
        <v>1</v>
      </c>
      <c r="P30" s="47">
        <v>0</v>
      </c>
      <c r="Q30" s="47">
        <v>1</v>
      </c>
      <c r="R30" s="47"/>
      <c r="S30" s="47"/>
      <c r="T30" s="47" t="s">
        <v>667</v>
      </c>
      <c r="U30" s="47">
        <v>0</v>
      </c>
      <c r="V30" s="244" t="s">
        <v>1101</v>
      </c>
    </row>
    <row r="31" spans="2:22" x14ac:dyDescent="0.25">
      <c r="B31" s="46">
        <v>26</v>
      </c>
      <c r="C31" s="52" t="s">
        <v>155</v>
      </c>
      <c r="D31" s="50" t="s">
        <v>160</v>
      </c>
      <c r="E31" s="47" t="s">
        <v>214</v>
      </c>
      <c r="F31" s="244">
        <v>0</v>
      </c>
      <c r="G31" s="255" t="s">
        <v>1104</v>
      </c>
      <c r="H31" s="278" t="s">
        <v>289</v>
      </c>
      <c r="I31" s="47"/>
      <c r="J31" s="47">
        <v>0</v>
      </c>
      <c r="K31" s="333" t="s">
        <v>659</v>
      </c>
      <c r="L31" s="241">
        <v>0</v>
      </c>
      <c r="M31" s="241">
        <v>1</v>
      </c>
      <c r="N31" s="241">
        <v>3</v>
      </c>
      <c r="O31" s="47">
        <v>1</v>
      </c>
      <c r="P31" s="47">
        <v>1</v>
      </c>
      <c r="Q31" s="47">
        <v>1</v>
      </c>
      <c r="R31" s="47">
        <v>1</v>
      </c>
      <c r="S31" s="47"/>
      <c r="T31" s="47" t="s">
        <v>663</v>
      </c>
      <c r="U31" s="281" t="s">
        <v>658</v>
      </c>
    </row>
    <row r="32" spans="2:22" x14ac:dyDescent="0.25">
      <c r="B32" s="46">
        <v>27</v>
      </c>
      <c r="C32" s="47" t="s">
        <v>166</v>
      </c>
      <c r="D32" s="46" t="s">
        <v>165</v>
      </c>
      <c r="E32" s="47" t="s">
        <v>214</v>
      </c>
      <c r="F32" s="244">
        <v>1</v>
      </c>
      <c r="G32" s="255" t="s">
        <v>1104</v>
      </c>
      <c r="H32" s="278" t="s">
        <v>289</v>
      </c>
      <c r="I32" s="47"/>
      <c r="J32" s="47">
        <v>0</v>
      </c>
      <c r="K32" s="333">
        <v>12</v>
      </c>
      <c r="L32" s="241">
        <v>1</v>
      </c>
      <c r="M32" s="241">
        <v>1</v>
      </c>
      <c r="N32" s="241"/>
      <c r="O32" s="47">
        <v>1</v>
      </c>
      <c r="P32" s="47">
        <v>0</v>
      </c>
      <c r="Q32" s="47">
        <v>1</v>
      </c>
      <c r="R32" s="47"/>
      <c r="S32" s="47"/>
      <c r="T32" s="47" t="s">
        <v>8</v>
      </c>
      <c r="U32" s="281" t="s">
        <v>658</v>
      </c>
    </row>
    <row r="33" spans="2:21" x14ac:dyDescent="0.25">
      <c r="B33" s="46">
        <v>28</v>
      </c>
      <c r="C33" s="47" t="s">
        <v>168</v>
      </c>
      <c r="D33" s="46" t="s">
        <v>167</v>
      </c>
      <c r="E33" s="47" t="s">
        <v>274</v>
      </c>
      <c r="F33" s="244">
        <v>1</v>
      </c>
      <c r="G33" s="255" t="s">
        <v>1105</v>
      </c>
      <c r="H33" s="280" t="s">
        <v>39</v>
      </c>
      <c r="I33" s="47"/>
      <c r="J33" s="47">
        <v>0</v>
      </c>
      <c r="K33" s="333">
        <v>18</v>
      </c>
      <c r="L33" s="241">
        <v>3</v>
      </c>
      <c r="M33" s="241">
        <v>1</v>
      </c>
      <c r="N33" s="241"/>
      <c r="O33" s="47">
        <v>1</v>
      </c>
      <c r="P33" s="47">
        <v>1</v>
      </c>
      <c r="Q33" s="47">
        <v>1</v>
      </c>
      <c r="R33" s="47">
        <v>1</v>
      </c>
      <c r="S33" s="47"/>
      <c r="T33" s="47" t="s">
        <v>663</v>
      </c>
      <c r="U33" s="47" t="s">
        <v>658</v>
      </c>
    </row>
    <row r="34" spans="2:21" x14ac:dyDescent="0.25">
      <c r="B34" s="46">
        <v>29</v>
      </c>
      <c r="C34" s="51" t="s">
        <v>156</v>
      </c>
      <c r="D34" s="50" t="s">
        <v>161</v>
      </c>
      <c r="E34" s="47" t="s">
        <v>214</v>
      </c>
      <c r="F34" s="244">
        <v>1</v>
      </c>
      <c r="G34" s="255" t="s">
        <v>1104</v>
      </c>
      <c r="H34" s="278" t="s">
        <v>289</v>
      </c>
      <c r="I34" s="47"/>
      <c r="J34" s="47">
        <v>1</v>
      </c>
      <c r="K34" s="333">
        <v>8</v>
      </c>
      <c r="L34" s="241">
        <v>4</v>
      </c>
      <c r="M34" s="241">
        <v>1</v>
      </c>
      <c r="N34" s="241"/>
      <c r="O34" s="47">
        <v>1</v>
      </c>
      <c r="P34" s="47">
        <v>1</v>
      </c>
      <c r="Q34" s="47">
        <v>1</v>
      </c>
      <c r="R34" s="47"/>
      <c r="S34" s="47"/>
      <c r="T34" s="290" t="s">
        <v>662</v>
      </c>
      <c r="U34" s="47">
        <v>0</v>
      </c>
    </row>
    <row r="35" spans="2:21" x14ac:dyDescent="0.25">
      <c r="B35" s="46">
        <v>30</v>
      </c>
      <c r="C35" s="51" t="s">
        <v>157</v>
      </c>
      <c r="D35" s="50" t="s">
        <v>162</v>
      </c>
      <c r="E35" s="47" t="s">
        <v>214</v>
      </c>
      <c r="F35" s="244">
        <v>0</v>
      </c>
      <c r="G35" s="255" t="s">
        <v>1104</v>
      </c>
      <c r="H35" s="278" t="s">
        <v>289</v>
      </c>
      <c r="I35" s="47"/>
      <c r="J35" s="47">
        <v>1</v>
      </c>
      <c r="K35" s="333">
        <v>11</v>
      </c>
      <c r="L35" s="241">
        <v>4</v>
      </c>
      <c r="M35" s="241">
        <v>2</v>
      </c>
      <c r="N35" s="241"/>
      <c r="O35" s="47">
        <v>0</v>
      </c>
      <c r="P35" s="47">
        <v>0</v>
      </c>
      <c r="Q35" s="47">
        <v>1</v>
      </c>
      <c r="R35" s="47"/>
      <c r="S35" s="47"/>
      <c r="T35" s="290" t="s">
        <v>663</v>
      </c>
      <c r="U35" s="47">
        <v>0</v>
      </c>
    </row>
    <row r="36" spans="2:21" ht="30" x14ac:dyDescent="0.25">
      <c r="B36" s="46">
        <v>31</v>
      </c>
      <c r="C36" s="52" t="s">
        <v>159</v>
      </c>
      <c r="D36" s="50" t="s">
        <v>164</v>
      </c>
      <c r="E36" s="47" t="s">
        <v>214</v>
      </c>
      <c r="F36" s="244">
        <v>0</v>
      </c>
      <c r="G36" s="255" t="s">
        <v>1104</v>
      </c>
      <c r="H36" s="278" t="s">
        <v>289</v>
      </c>
      <c r="I36" s="47"/>
      <c r="J36" s="47">
        <v>0</v>
      </c>
      <c r="K36" s="333">
        <v>12</v>
      </c>
      <c r="L36" s="241">
        <v>2</v>
      </c>
      <c r="M36" s="241">
        <v>0</v>
      </c>
      <c r="N36" s="241"/>
      <c r="O36" s="47">
        <v>1</v>
      </c>
      <c r="P36" s="47">
        <v>1</v>
      </c>
      <c r="Q36" s="47">
        <v>1</v>
      </c>
      <c r="R36" s="47">
        <v>1</v>
      </c>
      <c r="S36" s="47"/>
      <c r="T36" s="290" t="s">
        <v>84</v>
      </c>
      <c r="U36" s="47">
        <v>0</v>
      </c>
    </row>
    <row r="37" spans="2:21" x14ac:dyDescent="0.25">
      <c r="B37" s="46">
        <v>32</v>
      </c>
      <c r="C37" s="48" t="s">
        <v>169</v>
      </c>
      <c r="D37" s="46" t="s">
        <v>170</v>
      </c>
      <c r="E37" s="47" t="s">
        <v>214</v>
      </c>
      <c r="F37" s="244">
        <v>0</v>
      </c>
      <c r="G37" s="255" t="s">
        <v>1104</v>
      </c>
      <c r="H37" s="287" t="s">
        <v>1226</v>
      </c>
      <c r="I37" s="47"/>
      <c r="J37" s="47">
        <v>1</v>
      </c>
      <c r="K37" s="333">
        <v>17</v>
      </c>
      <c r="L37" s="241">
        <v>8</v>
      </c>
      <c r="M37" s="241">
        <v>1</v>
      </c>
      <c r="N37" s="241"/>
      <c r="O37" s="47">
        <v>1</v>
      </c>
      <c r="P37" s="47">
        <v>1</v>
      </c>
      <c r="Q37" s="47">
        <v>1</v>
      </c>
      <c r="R37" s="47">
        <v>1</v>
      </c>
      <c r="S37" s="47"/>
      <c r="T37" s="290" t="s">
        <v>662</v>
      </c>
      <c r="U37" s="47">
        <v>0</v>
      </c>
    </row>
    <row r="38" spans="2:21" x14ac:dyDescent="0.25">
      <c r="B38" s="46">
        <v>33</v>
      </c>
      <c r="C38" s="48" t="s">
        <v>171</v>
      </c>
      <c r="D38" s="46" t="s">
        <v>172</v>
      </c>
      <c r="E38" s="47" t="s">
        <v>214</v>
      </c>
      <c r="F38" s="244">
        <v>0</v>
      </c>
      <c r="G38" s="255" t="s">
        <v>1104</v>
      </c>
      <c r="H38" s="278" t="s">
        <v>289</v>
      </c>
      <c r="I38" s="47"/>
      <c r="J38" s="47">
        <v>0</v>
      </c>
      <c r="K38" s="333">
        <v>19</v>
      </c>
      <c r="L38" s="241">
        <v>3</v>
      </c>
      <c r="M38" s="241">
        <v>1</v>
      </c>
      <c r="N38" s="241"/>
      <c r="O38" s="47">
        <v>1</v>
      </c>
      <c r="P38" s="47">
        <v>1</v>
      </c>
      <c r="Q38" s="47">
        <v>1</v>
      </c>
      <c r="R38" s="47">
        <v>1</v>
      </c>
      <c r="S38" s="47"/>
      <c r="T38" s="290" t="s">
        <v>663</v>
      </c>
      <c r="U38" s="47">
        <v>0</v>
      </c>
    </row>
    <row r="39" spans="2:21" x14ac:dyDescent="0.25">
      <c r="B39" s="46">
        <v>34</v>
      </c>
      <c r="C39" s="191" t="s">
        <v>1065</v>
      </c>
      <c r="D39" s="388" t="s">
        <v>1064</v>
      </c>
      <c r="E39" s="190" t="s">
        <v>214</v>
      </c>
      <c r="F39" s="244"/>
      <c r="G39" s="255" t="s">
        <v>1104</v>
      </c>
      <c r="H39" s="278"/>
      <c r="I39" s="47"/>
      <c r="J39" s="47">
        <v>0</v>
      </c>
      <c r="K39" s="333"/>
      <c r="L39" s="241">
        <v>0</v>
      </c>
      <c r="M39" s="241">
        <v>1</v>
      </c>
      <c r="N39" s="241">
        <v>2</v>
      </c>
      <c r="O39" s="47">
        <v>1</v>
      </c>
      <c r="P39" s="47">
        <v>1</v>
      </c>
      <c r="Q39" s="47">
        <v>1</v>
      </c>
      <c r="R39" s="47">
        <v>1</v>
      </c>
      <c r="S39" s="47"/>
      <c r="T39" s="295" t="s">
        <v>84</v>
      </c>
      <c r="U39" s="47"/>
    </row>
    <row r="40" spans="2:21" x14ac:dyDescent="0.25">
      <c r="B40" s="46">
        <v>35</v>
      </c>
      <c r="C40" s="47" t="s">
        <v>463</v>
      </c>
      <c r="D40" s="46" t="s">
        <v>462</v>
      </c>
      <c r="E40" s="47" t="s">
        <v>214</v>
      </c>
      <c r="F40" s="244">
        <v>1</v>
      </c>
      <c r="G40" s="255" t="s">
        <v>1104</v>
      </c>
      <c r="H40" s="278" t="s">
        <v>289</v>
      </c>
      <c r="I40" s="47"/>
      <c r="J40" s="47">
        <v>0</v>
      </c>
      <c r="K40" s="333"/>
      <c r="L40" s="241">
        <v>6</v>
      </c>
      <c r="M40" s="241">
        <v>0</v>
      </c>
      <c r="N40" s="241"/>
      <c r="O40" s="47">
        <v>1</v>
      </c>
      <c r="P40" s="47">
        <v>0</v>
      </c>
      <c r="Q40" s="47">
        <v>1</v>
      </c>
      <c r="R40" s="47"/>
      <c r="S40" s="47"/>
      <c r="T40" s="290" t="s">
        <v>663</v>
      </c>
      <c r="U40" s="47">
        <v>0</v>
      </c>
    </row>
    <row r="41" spans="2:21" x14ac:dyDescent="0.25">
      <c r="B41" s="46">
        <v>36</v>
      </c>
      <c r="C41" s="387" t="s">
        <v>181</v>
      </c>
      <c r="D41" s="46" t="s">
        <v>180</v>
      </c>
      <c r="E41" s="47" t="s">
        <v>214</v>
      </c>
      <c r="F41" s="244">
        <v>1</v>
      </c>
      <c r="G41" s="255" t="s">
        <v>1104</v>
      </c>
      <c r="H41" s="279" t="s">
        <v>1227</v>
      </c>
      <c r="I41" s="47"/>
      <c r="J41" s="47">
        <v>0</v>
      </c>
      <c r="K41" s="333"/>
      <c r="L41" s="241">
        <v>5</v>
      </c>
      <c r="M41" s="241">
        <v>0</v>
      </c>
      <c r="N41" s="241"/>
      <c r="O41" s="47">
        <v>1</v>
      </c>
      <c r="P41" s="47">
        <v>1</v>
      </c>
      <c r="Q41" s="47">
        <v>1</v>
      </c>
      <c r="R41" s="47"/>
      <c r="S41" s="47"/>
      <c r="T41" s="295" t="s">
        <v>663</v>
      </c>
      <c r="U41" s="47">
        <v>0</v>
      </c>
    </row>
    <row r="42" spans="2:21" x14ac:dyDescent="0.25">
      <c r="B42" s="46">
        <v>37</v>
      </c>
      <c r="C42" s="47" t="s">
        <v>183</v>
      </c>
      <c r="D42" s="46" t="s">
        <v>182</v>
      </c>
      <c r="E42" s="47" t="s">
        <v>214</v>
      </c>
      <c r="F42" s="244">
        <v>0</v>
      </c>
      <c r="G42" s="255" t="s">
        <v>1104</v>
      </c>
      <c r="H42" s="279" t="s">
        <v>1228</v>
      </c>
      <c r="I42" s="47"/>
      <c r="J42" s="47">
        <v>0</v>
      </c>
      <c r="K42" s="333"/>
      <c r="L42" s="241">
        <v>3</v>
      </c>
      <c r="M42" s="241">
        <v>1</v>
      </c>
      <c r="N42" s="241"/>
      <c r="O42" s="47">
        <v>1</v>
      </c>
      <c r="P42" s="47">
        <v>1</v>
      </c>
      <c r="Q42" s="47">
        <v>1</v>
      </c>
      <c r="R42" s="47"/>
      <c r="S42" s="47"/>
      <c r="T42" s="290" t="s">
        <v>662</v>
      </c>
      <c r="U42" s="47">
        <v>0</v>
      </c>
    </row>
    <row r="43" spans="2:21" x14ac:dyDescent="0.25">
      <c r="B43" s="46">
        <v>38</v>
      </c>
      <c r="C43" s="393" t="s">
        <v>1466</v>
      </c>
      <c r="D43" s="46" t="s">
        <v>177</v>
      </c>
      <c r="E43" s="47" t="s">
        <v>214</v>
      </c>
      <c r="F43" s="244">
        <v>0</v>
      </c>
      <c r="G43" s="255" t="s">
        <v>1104</v>
      </c>
      <c r="H43" s="278" t="s">
        <v>289</v>
      </c>
      <c r="I43" s="47"/>
      <c r="J43" s="47">
        <v>1</v>
      </c>
      <c r="K43" s="333"/>
      <c r="L43" s="241">
        <v>3</v>
      </c>
      <c r="M43" s="241">
        <v>1</v>
      </c>
      <c r="N43" s="241"/>
      <c r="O43" s="47">
        <v>1</v>
      </c>
      <c r="P43" s="47">
        <v>1</v>
      </c>
      <c r="Q43" s="47">
        <v>1</v>
      </c>
      <c r="R43" s="47"/>
      <c r="S43" s="47"/>
      <c r="T43" s="295" t="s">
        <v>830</v>
      </c>
      <c r="U43" s="47" t="s">
        <v>658</v>
      </c>
    </row>
    <row r="44" spans="2:21" x14ac:dyDescent="0.25">
      <c r="B44" s="46">
        <v>39</v>
      </c>
      <c r="C44" s="48" t="s">
        <v>175</v>
      </c>
      <c r="D44" s="46" t="s">
        <v>176</v>
      </c>
      <c r="E44" s="47" t="s">
        <v>214</v>
      </c>
      <c r="F44" s="244">
        <v>0</v>
      </c>
      <c r="G44" s="255" t="s">
        <v>1104</v>
      </c>
      <c r="H44" s="278" t="s">
        <v>289</v>
      </c>
      <c r="I44" s="47"/>
      <c r="J44" s="47">
        <v>0</v>
      </c>
      <c r="K44" s="333"/>
      <c r="L44" s="241">
        <v>5</v>
      </c>
      <c r="M44" s="241">
        <v>1</v>
      </c>
      <c r="N44" s="241"/>
      <c r="O44" s="47">
        <v>1</v>
      </c>
      <c r="P44" s="47">
        <v>0</v>
      </c>
      <c r="Q44" s="47">
        <v>1</v>
      </c>
      <c r="R44" s="47"/>
      <c r="S44" s="47"/>
      <c r="T44" s="290" t="s">
        <v>663</v>
      </c>
      <c r="U44" s="47">
        <v>0</v>
      </c>
    </row>
    <row r="45" spans="2:21" x14ac:dyDescent="0.25">
      <c r="B45" s="46">
        <v>40</v>
      </c>
      <c r="C45" s="47" t="s">
        <v>191</v>
      </c>
      <c r="D45" s="46" t="s">
        <v>190</v>
      </c>
      <c r="E45" s="47" t="s">
        <v>214</v>
      </c>
      <c r="F45" s="244">
        <v>0</v>
      </c>
      <c r="G45" s="255" t="s">
        <v>1104</v>
      </c>
      <c r="H45" s="278" t="s">
        <v>289</v>
      </c>
      <c r="I45" s="47"/>
      <c r="J45" s="47">
        <v>0</v>
      </c>
      <c r="K45" s="333"/>
      <c r="L45" s="241">
        <v>3</v>
      </c>
      <c r="M45" s="241">
        <v>1</v>
      </c>
      <c r="N45" s="241"/>
      <c r="O45" s="47">
        <v>0</v>
      </c>
      <c r="P45" s="47">
        <v>1</v>
      </c>
      <c r="Q45" s="47">
        <v>1</v>
      </c>
      <c r="R45" s="47">
        <v>1</v>
      </c>
      <c r="S45" s="47"/>
      <c r="T45" s="290" t="s">
        <v>662</v>
      </c>
      <c r="U45" s="47">
        <v>0</v>
      </c>
    </row>
    <row r="46" spans="2:21" x14ac:dyDescent="0.25">
      <c r="B46" s="46">
        <v>41</v>
      </c>
      <c r="C46" s="53" t="s">
        <v>219</v>
      </c>
      <c r="D46" s="46" t="s">
        <v>239</v>
      </c>
      <c r="E46" s="47" t="s">
        <v>214</v>
      </c>
      <c r="F46" s="244">
        <v>0</v>
      </c>
      <c r="G46" s="255" t="s">
        <v>1104</v>
      </c>
      <c r="H46" s="278" t="s">
        <v>289</v>
      </c>
      <c r="I46" s="47"/>
      <c r="J46" s="47">
        <v>0</v>
      </c>
      <c r="K46" s="333"/>
      <c r="L46" s="241">
        <v>4</v>
      </c>
      <c r="M46" s="241">
        <v>1</v>
      </c>
      <c r="N46" s="241"/>
      <c r="O46" s="47">
        <v>1</v>
      </c>
      <c r="P46" s="47">
        <v>0</v>
      </c>
      <c r="Q46" s="47">
        <v>1</v>
      </c>
      <c r="R46" s="47"/>
      <c r="S46" s="47"/>
      <c r="T46" s="290" t="s">
        <v>668</v>
      </c>
      <c r="U46" s="47">
        <v>0</v>
      </c>
    </row>
    <row r="47" spans="2:21" ht="30" x14ac:dyDescent="0.25">
      <c r="B47" s="46">
        <v>42</v>
      </c>
      <c r="C47" s="391" t="s">
        <v>218</v>
      </c>
      <c r="D47" s="46" t="s">
        <v>184</v>
      </c>
      <c r="E47" s="47" t="s">
        <v>274</v>
      </c>
      <c r="F47" s="244">
        <v>0</v>
      </c>
      <c r="G47" s="255" t="s">
        <v>1105</v>
      </c>
      <c r="H47" s="280" t="s">
        <v>39</v>
      </c>
      <c r="I47" s="47"/>
      <c r="J47" s="47">
        <v>1</v>
      </c>
      <c r="K47" s="333"/>
      <c r="L47" s="241">
        <v>2</v>
      </c>
      <c r="M47" s="241">
        <v>0</v>
      </c>
      <c r="N47" s="241"/>
      <c r="O47" s="47"/>
      <c r="P47" s="47"/>
      <c r="Q47" s="47"/>
      <c r="R47" s="47"/>
      <c r="S47" s="47"/>
      <c r="T47" s="47"/>
      <c r="U47" s="47">
        <v>0</v>
      </c>
    </row>
    <row r="48" spans="2:21" x14ac:dyDescent="0.25">
      <c r="B48" s="46">
        <v>43</v>
      </c>
      <c r="C48" s="47" t="s">
        <v>587</v>
      </c>
      <c r="D48" s="46" t="s">
        <v>192</v>
      </c>
      <c r="E48" s="47" t="s">
        <v>214</v>
      </c>
      <c r="F48" s="244">
        <v>1</v>
      </c>
      <c r="G48" s="255" t="s">
        <v>1104</v>
      </c>
      <c r="H48" s="279" t="s">
        <v>461</v>
      </c>
      <c r="I48" s="47"/>
      <c r="J48" s="47">
        <v>1</v>
      </c>
      <c r="K48" s="333"/>
      <c r="L48" s="241">
        <v>6</v>
      </c>
      <c r="M48" s="241">
        <v>1</v>
      </c>
      <c r="N48" s="241"/>
      <c r="O48" s="47">
        <v>1</v>
      </c>
      <c r="P48" s="47">
        <v>0</v>
      </c>
      <c r="Q48" s="47">
        <v>1</v>
      </c>
      <c r="R48" s="47"/>
      <c r="S48" s="47"/>
      <c r="T48" s="65" t="s">
        <v>668</v>
      </c>
      <c r="U48" s="47">
        <v>0</v>
      </c>
    </row>
    <row r="49" spans="2:21" x14ac:dyDescent="0.25">
      <c r="B49" s="46">
        <v>44</v>
      </c>
      <c r="C49" s="47" t="s">
        <v>187</v>
      </c>
      <c r="D49" s="46" t="s">
        <v>186</v>
      </c>
      <c r="E49" s="47" t="s">
        <v>214</v>
      </c>
      <c r="F49" s="244">
        <v>0</v>
      </c>
      <c r="G49" s="255" t="s">
        <v>1104</v>
      </c>
      <c r="H49" s="278" t="s">
        <v>289</v>
      </c>
      <c r="I49" s="47"/>
      <c r="J49" s="47">
        <v>0</v>
      </c>
      <c r="K49" s="333"/>
      <c r="L49" s="241">
        <v>3</v>
      </c>
      <c r="M49" s="241">
        <v>0</v>
      </c>
      <c r="N49" s="241"/>
      <c r="O49" s="47">
        <v>1</v>
      </c>
      <c r="P49" s="47">
        <v>1</v>
      </c>
      <c r="Q49" s="47">
        <v>1</v>
      </c>
      <c r="R49" s="47">
        <v>1</v>
      </c>
      <c r="S49" s="47"/>
      <c r="T49" s="290" t="s">
        <v>8</v>
      </c>
      <c r="U49" s="47">
        <v>0</v>
      </c>
    </row>
    <row r="50" spans="2:21" x14ac:dyDescent="0.25">
      <c r="B50" s="46">
        <v>45</v>
      </c>
      <c r="C50" s="47" t="s">
        <v>189</v>
      </c>
      <c r="D50" s="46" t="s">
        <v>188</v>
      </c>
      <c r="E50" s="47" t="s">
        <v>214</v>
      </c>
      <c r="F50" s="244">
        <v>0</v>
      </c>
      <c r="G50" s="255" t="s">
        <v>1104</v>
      </c>
      <c r="H50" s="278" t="s">
        <v>289</v>
      </c>
      <c r="I50" s="47"/>
      <c r="J50" s="47">
        <v>0</v>
      </c>
      <c r="K50" s="333"/>
      <c r="L50" s="241">
        <v>2</v>
      </c>
      <c r="M50" s="241">
        <v>1</v>
      </c>
      <c r="N50" s="241"/>
      <c r="O50" s="47">
        <v>1</v>
      </c>
      <c r="P50" s="47">
        <v>1</v>
      </c>
      <c r="Q50" s="47">
        <v>1</v>
      </c>
      <c r="R50" s="47">
        <v>1</v>
      </c>
      <c r="S50" s="47"/>
      <c r="T50" s="290" t="s">
        <v>662</v>
      </c>
      <c r="U50" s="47">
        <v>0</v>
      </c>
    </row>
    <row r="51" spans="2:21" x14ac:dyDescent="0.25">
      <c r="B51" s="46">
        <v>46</v>
      </c>
      <c r="C51" s="51" t="s">
        <v>193</v>
      </c>
      <c r="D51" s="50" t="s">
        <v>194</v>
      </c>
      <c r="E51" s="47" t="s">
        <v>214</v>
      </c>
      <c r="F51" s="244">
        <v>0</v>
      </c>
      <c r="G51" s="255" t="s">
        <v>1104</v>
      </c>
      <c r="H51" s="278" t="s">
        <v>289</v>
      </c>
      <c r="I51" s="47"/>
      <c r="J51" s="47">
        <v>1</v>
      </c>
      <c r="K51" s="333"/>
      <c r="L51" s="241">
        <v>0</v>
      </c>
      <c r="M51" s="241">
        <v>0</v>
      </c>
      <c r="N51" s="241">
        <v>3</v>
      </c>
      <c r="O51" s="47">
        <v>1</v>
      </c>
      <c r="P51" s="47">
        <v>1</v>
      </c>
      <c r="Q51" s="47">
        <v>1</v>
      </c>
      <c r="R51" s="47">
        <v>1</v>
      </c>
      <c r="S51" s="47"/>
      <c r="T51" s="290" t="s">
        <v>662</v>
      </c>
      <c r="U51" s="47">
        <v>0</v>
      </c>
    </row>
    <row r="52" spans="2:21" x14ac:dyDescent="0.25">
      <c r="B52" s="46">
        <v>47</v>
      </c>
      <c r="C52" s="51" t="s">
        <v>197</v>
      </c>
      <c r="D52" s="50" t="s">
        <v>198</v>
      </c>
      <c r="E52" s="47" t="s">
        <v>214</v>
      </c>
      <c r="F52" s="244">
        <v>0</v>
      </c>
      <c r="G52" s="255" t="s">
        <v>1104</v>
      </c>
      <c r="H52" s="279" t="s">
        <v>461</v>
      </c>
      <c r="I52" s="47"/>
      <c r="J52" s="47">
        <v>0</v>
      </c>
      <c r="K52" s="333"/>
      <c r="L52" s="241">
        <v>2</v>
      </c>
      <c r="M52" s="241">
        <v>1</v>
      </c>
      <c r="N52" s="241"/>
      <c r="O52" s="47">
        <v>1</v>
      </c>
      <c r="P52" s="47">
        <v>1</v>
      </c>
      <c r="Q52" s="47">
        <v>1</v>
      </c>
      <c r="R52" s="47"/>
      <c r="S52" s="47"/>
      <c r="T52" s="77" t="s">
        <v>8</v>
      </c>
      <c r="U52" s="47">
        <v>0</v>
      </c>
    </row>
    <row r="53" spans="2:21" x14ac:dyDescent="0.25">
      <c r="B53" s="46">
        <v>48</v>
      </c>
      <c r="C53" s="394" t="s">
        <v>199</v>
      </c>
      <c r="D53" s="50" t="s">
        <v>200</v>
      </c>
      <c r="E53" s="47" t="s">
        <v>214</v>
      </c>
      <c r="F53" s="244">
        <v>1</v>
      </c>
      <c r="G53" s="255" t="s">
        <v>1104</v>
      </c>
      <c r="H53" s="278" t="s">
        <v>289</v>
      </c>
      <c r="I53" s="47"/>
      <c r="J53" s="47">
        <v>0</v>
      </c>
      <c r="K53" s="333"/>
      <c r="L53" s="241">
        <v>3</v>
      </c>
      <c r="M53" s="241">
        <v>1</v>
      </c>
      <c r="N53" s="241"/>
      <c r="O53" s="47">
        <v>1</v>
      </c>
      <c r="P53" s="47">
        <v>1</v>
      </c>
      <c r="Q53" s="47">
        <v>1</v>
      </c>
      <c r="R53" s="47"/>
      <c r="S53" s="47"/>
      <c r="T53" s="290" t="s">
        <v>663</v>
      </c>
      <c r="U53" s="47">
        <v>0</v>
      </c>
    </row>
    <row r="54" spans="2:21" x14ac:dyDescent="0.25">
      <c r="B54" s="46">
        <v>49</v>
      </c>
      <c r="C54" s="54" t="s">
        <v>212</v>
      </c>
      <c r="D54" s="46" t="s">
        <v>211</v>
      </c>
      <c r="E54" s="47" t="s">
        <v>214</v>
      </c>
      <c r="F54" s="244">
        <v>0</v>
      </c>
      <c r="G54" s="255" t="s">
        <v>1104</v>
      </c>
      <c r="H54" s="278" t="s">
        <v>289</v>
      </c>
      <c r="I54" s="47"/>
      <c r="J54" s="47">
        <v>0</v>
      </c>
      <c r="K54" s="333" t="s">
        <v>659</v>
      </c>
      <c r="L54" s="241">
        <v>4</v>
      </c>
      <c r="M54" s="241">
        <v>0</v>
      </c>
      <c r="N54" s="241"/>
      <c r="O54" s="47">
        <v>1</v>
      </c>
      <c r="P54" s="47">
        <v>1</v>
      </c>
      <c r="Q54" s="47">
        <v>1</v>
      </c>
      <c r="R54" s="47">
        <v>0</v>
      </c>
      <c r="S54" s="47"/>
      <c r="T54" s="189" t="s">
        <v>663</v>
      </c>
      <c r="U54" s="47">
        <v>0</v>
      </c>
    </row>
    <row r="55" spans="2:21" x14ac:dyDescent="0.25">
      <c r="B55" s="46">
        <v>50</v>
      </c>
      <c r="C55" s="394" t="s">
        <v>208</v>
      </c>
      <c r="D55" s="50" t="s">
        <v>209</v>
      </c>
      <c r="E55" s="47" t="s">
        <v>214</v>
      </c>
      <c r="F55" s="244">
        <v>1</v>
      </c>
      <c r="G55" s="255" t="s">
        <v>1104</v>
      </c>
      <c r="H55" s="279" t="s">
        <v>1229</v>
      </c>
      <c r="I55" s="47"/>
      <c r="J55" s="47">
        <v>0</v>
      </c>
      <c r="K55" s="333"/>
      <c r="L55" s="241">
        <v>0</v>
      </c>
      <c r="M55" s="241">
        <v>1</v>
      </c>
      <c r="N55" s="241">
        <v>2</v>
      </c>
      <c r="O55" s="47">
        <v>1</v>
      </c>
      <c r="P55" s="47">
        <v>1</v>
      </c>
      <c r="Q55" s="47">
        <v>1</v>
      </c>
      <c r="R55" s="47"/>
      <c r="S55" s="47"/>
      <c r="T55" s="77" t="s">
        <v>8</v>
      </c>
      <c r="U55" s="47">
        <v>0</v>
      </c>
    </row>
    <row r="56" spans="2:21" x14ac:dyDescent="0.25">
      <c r="B56" s="46">
        <v>51</v>
      </c>
      <c r="C56" s="48" t="s">
        <v>210</v>
      </c>
      <c r="D56" s="46" t="s">
        <v>217</v>
      </c>
      <c r="E56" s="47" t="s">
        <v>214</v>
      </c>
      <c r="F56" s="244">
        <v>0</v>
      </c>
      <c r="G56" s="255" t="s">
        <v>1104</v>
      </c>
      <c r="H56" s="278" t="s">
        <v>289</v>
      </c>
      <c r="I56" s="47"/>
      <c r="J56" s="47">
        <v>1</v>
      </c>
      <c r="K56" s="333" t="s">
        <v>660</v>
      </c>
      <c r="L56" s="241">
        <v>0</v>
      </c>
      <c r="M56" s="241">
        <v>1</v>
      </c>
      <c r="N56" s="241" t="s">
        <v>1099</v>
      </c>
      <c r="O56" s="47">
        <v>1</v>
      </c>
      <c r="P56" s="47">
        <v>1</v>
      </c>
      <c r="Q56" s="47">
        <v>1</v>
      </c>
      <c r="R56" s="47">
        <v>1</v>
      </c>
      <c r="S56" s="47"/>
      <c r="T56" s="47" t="s">
        <v>663</v>
      </c>
      <c r="U56" s="47">
        <v>0</v>
      </c>
    </row>
    <row r="57" spans="2:21" x14ac:dyDescent="0.25">
      <c r="B57" s="46">
        <v>52</v>
      </c>
      <c r="C57" s="47" t="s">
        <v>586</v>
      </c>
      <c r="D57" s="46" t="s">
        <v>735</v>
      </c>
      <c r="E57" s="47" t="s">
        <v>214</v>
      </c>
      <c r="F57" s="244">
        <v>1</v>
      </c>
      <c r="G57" s="297" t="s">
        <v>1104</v>
      </c>
      <c r="H57" s="279" t="s">
        <v>1230</v>
      </c>
      <c r="I57" s="47"/>
      <c r="J57" s="47">
        <v>0</v>
      </c>
      <c r="K57" s="333"/>
      <c r="L57" s="241">
        <v>4</v>
      </c>
      <c r="M57" s="241">
        <v>1</v>
      </c>
      <c r="N57" s="241"/>
      <c r="O57" s="47">
        <v>1</v>
      </c>
      <c r="P57" s="47">
        <v>1</v>
      </c>
      <c r="Q57" s="47">
        <v>1</v>
      </c>
      <c r="R57" s="47"/>
      <c r="S57" s="47"/>
      <c r="T57" s="290" t="s">
        <v>662</v>
      </c>
      <c r="U57" s="47">
        <v>0</v>
      </c>
    </row>
    <row r="58" spans="2:21" x14ac:dyDescent="0.25">
      <c r="B58" s="46">
        <v>53</v>
      </c>
      <c r="C58" s="47" t="s">
        <v>228</v>
      </c>
      <c r="D58" s="46" t="s">
        <v>229</v>
      </c>
      <c r="E58" s="47" t="s">
        <v>274</v>
      </c>
      <c r="F58" s="244">
        <v>0</v>
      </c>
      <c r="G58" s="255" t="s">
        <v>1105</v>
      </c>
      <c r="H58" s="280" t="s">
        <v>39</v>
      </c>
      <c r="I58" s="47"/>
      <c r="J58" s="47">
        <v>0</v>
      </c>
      <c r="K58" s="333"/>
      <c r="L58" s="241">
        <v>4</v>
      </c>
      <c r="M58" s="241">
        <v>1</v>
      </c>
      <c r="N58" s="241"/>
      <c r="O58" s="47">
        <v>1</v>
      </c>
      <c r="P58" s="47">
        <v>1</v>
      </c>
      <c r="Q58" s="47">
        <v>1</v>
      </c>
      <c r="R58" s="47">
        <v>1</v>
      </c>
      <c r="S58" s="47"/>
      <c r="T58" s="290" t="s">
        <v>663</v>
      </c>
      <c r="U58" s="47">
        <v>0</v>
      </c>
    </row>
    <row r="59" spans="2:21" x14ac:dyDescent="0.25">
      <c r="B59" s="46">
        <v>54</v>
      </c>
      <c r="C59" s="47" t="s">
        <v>240</v>
      </c>
      <c r="D59" s="46" t="s">
        <v>241</v>
      </c>
      <c r="E59" s="47" t="s">
        <v>274</v>
      </c>
      <c r="F59" s="244">
        <v>0</v>
      </c>
      <c r="G59" s="255" t="s">
        <v>1105</v>
      </c>
      <c r="H59" s="280" t="s">
        <v>39</v>
      </c>
      <c r="I59" s="47"/>
      <c r="J59" s="6">
        <v>0</v>
      </c>
      <c r="K59" s="333"/>
      <c r="L59" s="241">
        <v>4</v>
      </c>
      <c r="M59" s="241">
        <v>0</v>
      </c>
      <c r="N59" s="241"/>
      <c r="O59" s="47">
        <v>1</v>
      </c>
      <c r="P59" s="47">
        <v>1</v>
      </c>
      <c r="Q59" s="47">
        <v>1</v>
      </c>
      <c r="R59" s="47"/>
      <c r="S59" s="47"/>
      <c r="T59" s="290" t="s">
        <v>84</v>
      </c>
      <c r="U59" s="47">
        <v>0</v>
      </c>
    </row>
    <row r="60" spans="2:21" ht="30" x14ac:dyDescent="0.25">
      <c r="B60" s="46">
        <v>55</v>
      </c>
      <c r="C60" s="437" t="s">
        <v>1521</v>
      </c>
      <c r="D60" s="46" t="s">
        <v>242</v>
      </c>
      <c r="E60" s="47" t="s">
        <v>274</v>
      </c>
      <c r="F60" s="244">
        <v>0</v>
      </c>
      <c r="G60" s="255" t="s">
        <v>1105</v>
      </c>
      <c r="H60" s="280" t="s">
        <v>39</v>
      </c>
      <c r="I60" s="47"/>
      <c r="J60" s="6">
        <v>0</v>
      </c>
      <c r="K60" s="336" t="s">
        <v>733</v>
      </c>
      <c r="L60" s="241">
        <v>2</v>
      </c>
      <c r="M60" s="241">
        <v>0</v>
      </c>
      <c r="N60" s="241"/>
      <c r="O60" s="6">
        <v>1</v>
      </c>
      <c r="P60" s="6">
        <v>1</v>
      </c>
      <c r="Q60" s="6">
        <v>1</v>
      </c>
      <c r="T60" s="77" t="s">
        <v>663</v>
      </c>
      <c r="U60" s="47">
        <v>0</v>
      </c>
    </row>
    <row r="61" spans="2:21" x14ac:dyDescent="0.25">
      <c r="B61" s="46">
        <v>56</v>
      </c>
      <c r="C61" s="47" t="s">
        <v>244</v>
      </c>
      <c r="D61" s="46" t="s">
        <v>243</v>
      </c>
      <c r="E61" s="47" t="s">
        <v>274</v>
      </c>
      <c r="F61" s="244">
        <v>0</v>
      </c>
      <c r="G61" s="255" t="s">
        <v>1105</v>
      </c>
      <c r="H61" s="280" t="s">
        <v>39</v>
      </c>
      <c r="I61" s="47"/>
      <c r="J61" s="47">
        <v>0</v>
      </c>
      <c r="K61" s="333"/>
      <c r="L61" s="241">
        <v>4</v>
      </c>
      <c r="M61" s="241">
        <v>1</v>
      </c>
      <c r="N61" s="241"/>
      <c r="O61" s="47">
        <v>1</v>
      </c>
      <c r="P61" s="47">
        <v>1</v>
      </c>
      <c r="Q61" s="47">
        <v>1</v>
      </c>
      <c r="R61" s="47">
        <v>1</v>
      </c>
      <c r="S61" s="47"/>
      <c r="T61" s="290" t="s">
        <v>662</v>
      </c>
      <c r="U61" s="47">
        <v>0</v>
      </c>
    </row>
    <row r="62" spans="2:21" x14ac:dyDescent="0.25">
      <c r="B62" s="46">
        <v>57</v>
      </c>
      <c r="C62" s="437" t="s">
        <v>1522</v>
      </c>
      <c r="D62" s="46" t="s">
        <v>245</v>
      </c>
      <c r="E62" s="47" t="s">
        <v>274</v>
      </c>
      <c r="F62" s="244">
        <v>0</v>
      </c>
      <c r="G62" s="255" t="s">
        <v>1105</v>
      </c>
      <c r="H62" s="280" t="s">
        <v>39</v>
      </c>
      <c r="I62" s="47"/>
      <c r="J62" s="47">
        <v>1</v>
      </c>
      <c r="K62" s="333"/>
      <c r="L62" s="241">
        <v>8</v>
      </c>
      <c r="M62" s="241">
        <v>2</v>
      </c>
      <c r="N62" s="241"/>
      <c r="O62" s="47">
        <v>1</v>
      </c>
      <c r="P62" s="47">
        <v>1</v>
      </c>
      <c r="Q62" s="47">
        <v>1</v>
      </c>
      <c r="R62" s="47">
        <v>1</v>
      </c>
      <c r="S62" s="47"/>
      <c r="T62" s="290" t="s">
        <v>662</v>
      </c>
      <c r="U62" s="47">
        <v>0</v>
      </c>
    </row>
    <row r="63" spans="2:21" x14ac:dyDescent="0.25">
      <c r="B63" s="46">
        <v>58</v>
      </c>
      <c r="C63" s="47" t="s">
        <v>288</v>
      </c>
      <c r="D63" s="46" t="s">
        <v>249</v>
      </c>
      <c r="E63" s="47" t="s">
        <v>274</v>
      </c>
      <c r="F63" s="244">
        <v>0</v>
      </c>
      <c r="G63" s="255" t="s">
        <v>1105</v>
      </c>
      <c r="H63" s="280" t="s">
        <v>39</v>
      </c>
      <c r="I63" s="47"/>
      <c r="J63" s="47">
        <v>0</v>
      </c>
      <c r="K63" s="333"/>
      <c r="L63" s="241">
        <v>4</v>
      </c>
      <c r="M63" s="241">
        <v>2</v>
      </c>
      <c r="N63" s="241"/>
      <c r="O63" s="47">
        <v>1</v>
      </c>
      <c r="P63" s="47">
        <v>1</v>
      </c>
      <c r="Q63" s="47">
        <v>1</v>
      </c>
      <c r="R63" s="47">
        <v>1</v>
      </c>
      <c r="S63" s="47"/>
      <c r="T63" s="290" t="s">
        <v>830</v>
      </c>
      <c r="U63" s="47">
        <v>0</v>
      </c>
    </row>
    <row r="64" spans="2:21" x14ac:dyDescent="0.25">
      <c r="B64" s="46">
        <v>59</v>
      </c>
      <c r="C64" s="47" t="s">
        <v>460</v>
      </c>
      <c r="D64" s="201" t="s">
        <v>459</v>
      </c>
      <c r="E64" s="47" t="s">
        <v>274</v>
      </c>
      <c r="F64" s="244">
        <v>0</v>
      </c>
      <c r="G64" s="255" t="s">
        <v>1105</v>
      </c>
      <c r="H64" s="280" t="s">
        <v>39</v>
      </c>
      <c r="I64" s="47"/>
      <c r="J64" s="47">
        <v>0</v>
      </c>
      <c r="K64" s="333"/>
      <c r="L64" s="241">
        <v>2</v>
      </c>
      <c r="M64" s="241">
        <v>0</v>
      </c>
      <c r="N64" s="241"/>
      <c r="O64" s="47">
        <v>1</v>
      </c>
      <c r="P64" s="47">
        <v>1</v>
      </c>
      <c r="Q64" s="47">
        <v>1</v>
      </c>
      <c r="R64" s="47">
        <v>1</v>
      </c>
      <c r="S64" s="47"/>
      <c r="T64" s="290" t="s">
        <v>84</v>
      </c>
      <c r="U64" s="47">
        <v>0</v>
      </c>
    </row>
    <row r="65" spans="2:21" x14ac:dyDescent="0.25">
      <c r="B65" s="46">
        <v>60</v>
      </c>
      <c r="C65" s="279" t="s">
        <v>231</v>
      </c>
      <c r="D65" s="78" t="s">
        <v>734</v>
      </c>
      <c r="E65" s="47" t="s">
        <v>274</v>
      </c>
      <c r="F65" s="244">
        <v>0</v>
      </c>
      <c r="G65" s="255" t="s">
        <v>1105</v>
      </c>
      <c r="H65" s="280" t="s">
        <v>39</v>
      </c>
      <c r="I65" s="47"/>
      <c r="J65" s="47">
        <v>0</v>
      </c>
      <c r="K65" s="333"/>
      <c r="L65" s="241">
        <v>2</v>
      </c>
      <c r="M65" s="241">
        <v>0</v>
      </c>
      <c r="N65" s="241"/>
      <c r="O65" s="47">
        <v>1</v>
      </c>
      <c r="P65" s="47">
        <v>1</v>
      </c>
      <c r="Q65" s="47">
        <v>1</v>
      </c>
      <c r="R65" s="47">
        <v>1</v>
      </c>
      <c r="S65" s="47"/>
      <c r="T65" s="290" t="s">
        <v>662</v>
      </c>
      <c r="U65" s="47">
        <v>0</v>
      </c>
    </row>
    <row r="66" spans="2:21" x14ac:dyDescent="0.25">
      <c r="B66" s="46">
        <v>61</v>
      </c>
      <c r="C66" s="77" t="s">
        <v>233</v>
      </c>
      <c r="D66" s="46" t="s">
        <v>232</v>
      </c>
      <c r="E66" s="47" t="s">
        <v>274</v>
      </c>
      <c r="F66" s="244">
        <v>0</v>
      </c>
      <c r="G66" s="255" t="s">
        <v>1105</v>
      </c>
      <c r="H66" s="280" t="s">
        <v>39</v>
      </c>
      <c r="I66" s="47"/>
      <c r="J66" s="6">
        <v>0</v>
      </c>
      <c r="L66" s="241">
        <v>2</v>
      </c>
      <c r="M66" s="241">
        <v>1</v>
      </c>
      <c r="N66" s="241"/>
      <c r="O66" s="6">
        <v>1</v>
      </c>
      <c r="P66" s="6">
        <v>1</v>
      </c>
      <c r="Q66" s="6">
        <v>1</v>
      </c>
      <c r="T66" s="77" t="s">
        <v>8</v>
      </c>
      <c r="U66" s="47">
        <v>0</v>
      </c>
    </row>
    <row r="67" spans="2:21" x14ac:dyDescent="0.25">
      <c r="B67" s="46">
        <v>62</v>
      </c>
      <c r="C67" s="76" t="s">
        <v>742</v>
      </c>
      <c r="D67" s="78" t="s">
        <v>725</v>
      </c>
      <c r="E67" s="77" t="s">
        <v>723</v>
      </c>
      <c r="F67" s="244">
        <v>0</v>
      </c>
      <c r="G67" s="255" t="s">
        <v>1105</v>
      </c>
      <c r="H67" s="280" t="s">
        <v>39</v>
      </c>
      <c r="J67" s="47">
        <v>0</v>
      </c>
      <c r="K67" s="333" t="s">
        <v>665</v>
      </c>
      <c r="L67" s="241">
        <v>2</v>
      </c>
      <c r="M67" s="241">
        <v>0</v>
      </c>
      <c r="N67" s="241"/>
      <c r="O67" s="47">
        <v>1</v>
      </c>
      <c r="P67" s="47">
        <v>1</v>
      </c>
      <c r="Q67" s="47">
        <v>1</v>
      </c>
      <c r="R67" s="47"/>
      <c r="S67" s="47"/>
      <c r="T67" s="47" t="s">
        <v>663</v>
      </c>
      <c r="U67" s="6">
        <v>0</v>
      </c>
    </row>
    <row r="68" spans="2:21" x14ac:dyDescent="0.25">
      <c r="B68" s="46">
        <v>63</v>
      </c>
      <c r="C68" s="76" t="s">
        <v>741</v>
      </c>
      <c r="D68" s="78" t="s">
        <v>726</v>
      </c>
      <c r="E68" s="77" t="s">
        <v>723</v>
      </c>
      <c r="F68" s="244">
        <v>0</v>
      </c>
      <c r="G68" s="255" t="s">
        <v>1105</v>
      </c>
      <c r="H68" s="280" t="s">
        <v>39</v>
      </c>
      <c r="J68" s="47">
        <v>0</v>
      </c>
      <c r="K68" s="333" t="s">
        <v>665</v>
      </c>
      <c r="L68" s="241">
        <v>0</v>
      </c>
      <c r="M68" s="241">
        <v>2</v>
      </c>
      <c r="N68" s="241" t="s">
        <v>1100</v>
      </c>
      <c r="O68" s="47">
        <v>1</v>
      </c>
      <c r="P68" s="47">
        <v>0</v>
      </c>
      <c r="Q68" s="47">
        <v>1</v>
      </c>
      <c r="R68" s="47"/>
      <c r="S68" s="47"/>
      <c r="T68" s="47" t="s">
        <v>8</v>
      </c>
      <c r="U68" s="6">
        <v>0</v>
      </c>
    </row>
    <row r="69" spans="2:21" x14ac:dyDescent="0.25">
      <c r="B69" s="46">
        <v>64</v>
      </c>
      <c r="C69" s="76" t="s">
        <v>740</v>
      </c>
      <c r="D69" s="78" t="s">
        <v>727</v>
      </c>
      <c r="E69" s="77" t="s">
        <v>723</v>
      </c>
      <c r="F69" s="244">
        <v>0</v>
      </c>
      <c r="G69" s="255" t="s">
        <v>1105</v>
      </c>
      <c r="H69" s="280" t="s">
        <v>39</v>
      </c>
      <c r="J69" s="47">
        <v>0</v>
      </c>
      <c r="K69" s="333" t="s">
        <v>665</v>
      </c>
      <c r="L69" s="241">
        <v>3</v>
      </c>
      <c r="M69" s="241">
        <v>1</v>
      </c>
      <c r="N69" s="241"/>
      <c r="O69" s="47">
        <v>1</v>
      </c>
      <c r="P69" s="47">
        <v>1</v>
      </c>
      <c r="Q69" s="47">
        <v>1</v>
      </c>
      <c r="R69" s="47">
        <v>1</v>
      </c>
      <c r="S69" s="47"/>
      <c r="T69" s="290" t="s">
        <v>662</v>
      </c>
      <c r="U69" s="6">
        <v>0</v>
      </c>
    </row>
    <row r="70" spans="2:21" x14ac:dyDescent="0.25">
      <c r="B70" s="46">
        <v>65</v>
      </c>
      <c r="C70" s="76" t="s">
        <v>739</v>
      </c>
      <c r="D70" s="78" t="s">
        <v>728</v>
      </c>
      <c r="E70" s="77" t="s">
        <v>723</v>
      </c>
      <c r="F70" s="244">
        <v>0</v>
      </c>
      <c r="G70" s="255" t="s">
        <v>1105</v>
      </c>
      <c r="H70" s="280" t="s">
        <v>39</v>
      </c>
      <c r="J70" s="47">
        <v>0</v>
      </c>
      <c r="K70" s="333" t="s">
        <v>665</v>
      </c>
      <c r="L70" s="241">
        <v>2</v>
      </c>
      <c r="M70" s="241">
        <v>1</v>
      </c>
      <c r="N70" s="241"/>
      <c r="O70" s="47">
        <v>1</v>
      </c>
      <c r="P70" s="47">
        <v>1</v>
      </c>
      <c r="Q70" s="47">
        <v>1</v>
      </c>
      <c r="R70" s="47"/>
      <c r="S70" s="47"/>
      <c r="T70" s="290" t="s">
        <v>663</v>
      </c>
      <c r="U70" s="6">
        <v>0</v>
      </c>
    </row>
    <row r="71" spans="2:21" x14ac:dyDescent="0.25">
      <c r="B71" s="46">
        <v>66</v>
      </c>
      <c r="C71" s="46" t="s">
        <v>40</v>
      </c>
      <c r="D71" s="46" t="s">
        <v>47</v>
      </c>
      <c r="E71" s="46" t="s">
        <v>280</v>
      </c>
      <c r="F71" s="244">
        <v>1</v>
      </c>
      <c r="G71" s="255" t="s">
        <v>1104</v>
      </c>
      <c r="H71" s="287" t="s">
        <v>1223</v>
      </c>
      <c r="I71" s="47"/>
      <c r="J71" s="47">
        <v>0</v>
      </c>
      <c r="K71" s="333">
        <v>10</v>
      </c>
      <c r="L71" s="241">
        <v>2</v>
      </c>
      <c r="M71" s="241">
        <v>1</v>
      </c>
      <c r="N71" s="241"/>
      <c r="O71" s="47">
        <v>1</v>
      </c>
      <c r="P71" s="47">
        <v>1</v>
      </c>
      <c r="Q71" s="47">
        <v>1</v>
      </c>
      <c r="R71" s="47"/>
      <c r="S71" s="47"/>
      <c r="T71" s="290" t="s">
        <v>663</v>
      </c>
      <c r="U71" s="47" t="s">
        <v>658</v>
      </c>
    </row>
    <row r="72" spans="2:21" x14ac:dyDescent="0.25">
      <c r="B72" s="46">
        <v>67</v>
      </c>
      <c r="C72" s="46" t="s">
        <v>281</v>
      </c>
      <c r="D72" s="46" t="s">
        <v>48</v>
      </c>
      <c r="E72" s="46" t="s">
        <v>280</v>
      </c>
      <c r="F72" s="244">
        <v>0</v>
      </c>
      <c r="G72" s="255" t="s">
        <v>1104</v>
      </c>
      <c r="H72" s="287" t="s">
        <v>1223</v>
      </c>
      <c r="I72" s="47"/>
      <c r="J72" s="47">
        <v>0</v>
      </c>
      <c r="K72" s="333">
        <v>17</v>
      </c>
      <c r="L72" s="241">
        <v>2</v>
      </c>
      <c r="M72" s="241">
        <v>1</v>
      </c>
      <c r="N72" s="241"/>
      <c r="O72" s="47">
        <v>1</v>
      </c>
      <c r="P72" s="47">
        <v>1</v>
      </c>
      <c r="Q72" s="47">
        <v>1</v>
      </c>
      <c r="R72" s="47">
        <v>1</v>
      </c>
      <c r="S72" s="47"/>
      <c r="T72" s="290" t="s">
        <v>662</v>
      </c>
      <c r="U72" s="47">
        <v>0</v>
      </c>
    </row>
    <row r="73" spans="2:21" x14ac:dyDescent="0.25">
      <c r="B73" s="46">
        <v>68</v>
      </c>
      <c r="C73" s="46" t="s">
        <v>41</v>
      </c>
      <c r="D73" s="46" t="s">
        <v>42</v>
      </c>
      <c r="E73" s="46" t="s">
        <v>280</v>
      </c>
      <c r="F73" s="244">
        <v>1</v>
      </c>
      <c r="G73" s="255" t="s">
        <v>1104</v>
      </c>
      <c r="H73" s="287" t="s">
        <v>1223</v>
      </c>
      <c r="I73" s="47"/>
      <c r="J73" s="47">
        <v>0</v>
      </c>
      <c r="K73" s="333">
        <v>12</v>
      </c>
      <c r="L73" s="241">
        <v>8</v>
      </c>
      <c r="M73" s="241">
        <v>2</v>
      </c>
      <c r="N73" s="241"/>
      <c r="O73" s="47">
        <v>1</v>
      </c>
      <c r="P73" s="47">
        <v>1</v>
      </c>
      <c r="Q73" s="47">
        <v>1</v>
      </c>
      <c r="R73" s="47">
        <v>1</v>
      </c>
      <c r="S73" s="47"/>
      <c r="T73" s="290" t="s">
        <v>830</v>
      </c>
      <c r="U73" s="47">
        <v>0</v>
      </c>
    </row>
    <row r="74" spans="2:21" x14ac:dyDescent="0.25">
      <c r="B74" s="46">
        <v>69</v>
      </c>
      <c r="C74" s="46" t="s">
        <v>43</v>
      </c>
      <c r="D74" s="46" t="s">
        <v>44</v>
      </c>
      <c r="E74" s="46" t="s">
        <v>280</v>
      </c>
      <c r="F74" s="244">
        <v>0</v>
      </c>
      <c r="G74" s="255" t="s">
        <v>1104</v>
      </c>
      <c r="H74" s="287" t="s">
        <v>1223</v>
      </c>
      <c r="I74" s="47"/>
      <c r="J74" s="47">
        <v>0</v>
      </c>
      <c r="K74" s="333">
        <v>12</v>
      </c>
      <c r="L74" s="241">
        <v>4</v>
      </c>
      <c r="M74" s="241">
        <v>1</v>
      </c>
      <c r="N74" s="241"/>
      <c r="O74" s="47">
        <v>1</v>
      </c>
      <c r="P74" s="47">
        <v>1</v>
      </c>
      <c r="Q74" s="47">
        <v>1</v>
      </c>
      <c r="R74" s="47"/>
      <c r="S74" s="47"/>
      <c r="T74" s="290" t="s">
        <v>662</v>
      </c>
      <c r="U74" s="47">
        <v>0</v>
      </c>
    </row>
    <row r="75" spans="2:21" x14ac:dyDescent="0.25">
      <c r="B75" s="46">
        <v>70</v>
      </c>
      <c r="C75" s="46" t="s">
        <v>46</v>
      </c>
      <c r="D75" s="46" t="s">
        <v>45</v>
      </c>
      <c r="E75" s="46" t="s">
        <v>280</v>
      </c>
      <c r="F75" s="244">
        <v>0</v>
      </c>
      <c r="G75" s="255" t="s">
        <v>1104</v>
      </c>
      <c r="H75" s="287" t="s">
        <v>1223</v>
      </c>
      <c r="I75" s="47"/>
      <c r="J75" s="47">
        <v>0</v>
      </c>
      <c r="K75" s="333">
        <v>9</v>
      </c>
      <c r="L75" s="241">
        <v>2</v>
      </c>
      <c r="M75" s="241">
        <v>1</v>
      </c>
      <c r="N75" s="241"/>
      <c r="O75" s="47">
        <v>1</v>
      </c>
      <c r="P75" s="47">
        <v>1</v>
      </c>
      <c r="Q75" s="47">
        <v>1</v>
      </c>
      <c r="R75" s="47"/>
      <c r="S75" s="47"/>
      <c r="T75" s="77" t="s">
        <v>8</v>
      </c>
      <c r="U75" s="47">
        <v>0</v>
      </c>
    </row>
    <row r="76" spans="2:21" x14ac:dyDescent="0.25">
      <c r="B76" s="46">
        <v>71</v>
      </c>
      <c r="C76" s="188" t="s">
        <v>1061</v>
      </c>
      <c r="D76" s="7" t="s">
        <v>1060</v>
      </c>
      <c r="E76" s="188" t="s">
        <v>214</v>
      </c>
      <c r="F76" s="244"/>
      <c r="G76" s="255" t="s">
        <v>1104</v>
      </c>
      <c r="H76" s="287" t="s">
        <v>1223</v>
      </c>
      <c r="I76" s="47"/>
      <c r="J76" s="47">
        <v>0</v>
      </c>
      <c r="K76" s="333"/>
      <c r="L76" s="241">
        <v>2</v>
      </c>
      <c r="M76" s="241">
        <v>1</v>
      </c>
      <c r="N76" s="241"/>
      <c r="O76" s="47">
        <v>0</v>
      </c>
      <c r="P76" s="47">
        <v>1</v>
      </c>
      <c r="Q76" s="47">
        <v>1</v>
      </c>
      <c r="R76" s="47"/>
      <c r="S76" s="47"/>
      <c r="T76" s="290" t="s">
        <v>8</v>
      </c>
      <c r="U76" s="47"/>
    </row>
    <row r="77" spans="2:21" x14ac:dyDescent="0.25">
      <c r="B77" s="46">
        <v>72</v>
      </c>
      <c r="C77" s="46" t="s">
        <v>50</v>
      </c>
      <c r="D77" s="46" t="s">
        <v>49</v>
      </c>
      <c r="E77" s="46" t="s">
        <v>280</v>
      </c>
      <c r="F77" s="244">
        <v>1</v>
      </c>
      <c r="G77" s="255" t="s">
        <v>1104</v>
      </c>
      <c r="H77" s="287" t="s">
        <v>1223</v>
      </c>
      <c r="I77" s="47"/>
      <c r="J77" s="47">
        <v>0</v>
      </c>
      <c r="K77" s="333">
        <v>32</v>
      </c>
      <c r="L77" s="241">
        <v>0</v>
      </c>
      <c r="M77" s="241">
        <v>0</v>
      </c>
      <c r="N77" s="241">
        <v>1</v>
      </c>
      <c r="O77" s="47">
        <v>1</v>
      </c>
      <c r="P77" s="47">
        <v>1</v>
      </c>
      <c r="Q77" s="47">
        <v>1</v>
      </c>
      <c r="R77" s="47"/>
      <c r="S77" s="47"/>
      <c r="T77" s="290" t="s">
        <v>84</v>
      </c>
      <c r="U77" s="47">
        <v>0</v>
      </c>
    </row>
    <row r="78" spans="2:21" x14ac:dyDescent="0.25">
      <c r="B78" s="46">
        <v>73</v>
      </c>
      <c r="C78" s="73" t="s">
        <v>113</v>
      </c>
      <c r="D78" s="46" t="s">
        <v>114</v>
      </c>
      <c r="E78" s="46" t="s">
        <v>280</v>
      </c>
      <c r="F78" s="244">
        <v>0</v>
      </c>
      <c r="G78" s="255" t="s">
        <v>1104</v>
      </c>
      <c r="H78" s="278" t="s">
        <v>289</v>
      </c>
      <c r="I78" s="47"/>
      <c r="J78" s="47">
        <v>0</v>
      </c>
      <c r="K78" s="333"/>
      <c r="L78" s="241">
        <v>2</v>
      </c>
      <c r="M78" s="241">
        <v>0</v>
      </c>
      <c r="N78" s="241"/>
      <c r="O78" s="47">
        <v>1</v>
      </c>
      <c r="P78" s="47">
        <v>1</v>
      </c>
      <c r="Q78" s="47">
        <v>1</v>
      </c>
      <c r="R78" s="47"/>
      <c r="S78" s="47"/>
      <c r="T78" s="290" t="s">
        <v>8</v>
      </c>
      <c r="U78" s="47">
        <v>0</v>
      </c>
    </row>
    <row r="79" spans="2:21" x14ac:dyDescent="0.25">
      <c r="B79" s="46">
        <v>74</v>
      </c>
      <c r="C79" s="46" t="s">
        <v>227</v>
      </c>
      <c r="D79" s="46" t="s">
        <v>226</v>
      </c>
      <c r="E79" s="75" t="s">
        <v>723</v>
      </c>
      <c r="F79" s="244">
        <v>0</v>
      </c>
      <c r="G79" s="255" t="s">
        <v>1105</v>
      </c>
      <c r="H79" s="280" t="s">
        <v>39</v>
      </c>
      <c r="I79" s="47"/>
      <c r="J79" s="47">
        <v>0</v>
      </c>
      <c r="K79" s="333" t="s">
        <v>665</v>
      </c>
      <c r="L79" s="241">
        <v>0</v>
      </c>
      <c r="M79" s="241">
        <v>1</v>
      </c>
      <c r="N79" s="241">
        <v>2</v>
      </c>
      <c r="O79" s="47">
        <v>1</v>
      </c>
      <c r="P79" s="47">
        <v>1</v>
      </c>
      <c r="Q79" s="47">
        <v>1</v>
      </c>
      <c r="R79" s="47">
        <v>1</v>
      </c>
      <c r="S79" s="47"/>
      <c r="T79" s="290" t="s">
        <v>1242</v>
      </c>
      <c r="U79" s="47">
        <v>0</v>
      </c>
    </row>
    <row r="80" spans="2:21" x14ac:dyDescent="0.25">
      <c r="B80" s="46">
        <v>75</v>
      </c>
      <c r="C80" s="47" t="s">
        <v>283</v>
      </c>
      <c r="D80" s="46" t="s">
        <v>282</v>
      </c>
      <c r="E80" s="74" t="s">
        <v>723</v>
      </c>
      <c r="F80" s="244">
        <v>0</v>
      </c>
      <c r="G80" s="255" t="s">
        <v>1105</v>
      </c>
      <c r="H80" s="280" t="s">
        <v>39</v>
      </c>
      <c r="I80" s="47"/>
      <c r="J80" s="47">
        <v>0</v>
      </c>
      <c r="K80" s="333" t="s">
        <v>665</v>
      </c>
      <c r="L80" s="241">
        <v>0</v>
      </c>
      <c r="M80" s="241">
        <v>1</v>
      </c>
      <c r="N80" s="241">
        <v>4</v>
      </c>
      <c r="O80" s="47">
        <v>1</v>
      </c>
      <c r="P80" s="47">
        <v>1</v>
      </c>
      <c r="Q80" s="47">
        <v>1</v>
      </c>
      <c r="R80" s="47">
        <v>1</v>
      </c>
      <c r="S80" s="47"/>
      <c r="T80" s="290" t="s">
        <v>663</v>
      </c>
      <c r="U80" s="47">
        <v>0</v>
      </c>
    </row>
    <row r="81" spans="2:21" x14ac:dyDescent="0.25">
      <c r="B81" s="46">
        <v>76</v>
      </c>
      <c r="C81" s="47" t="s">
        <v>285</v>
      </c>
      <c r="D81" s="46" t="s">
        <v>284</v>
      </c>
      <c r="E81" s="74" t="s">
        <v>723</v>
      </c>
      <c r="F81" s="244">
        <v>0</v>
      </c>
      <c r="G81" s="255" t="s">
        <v>1105</v>
      </c>
      <c r="H81" s="280" t="s">
        <v>39</v>
      </c>
      <c r="I81" s="47"/>
      <c r="J81" s="47">
        <v>0</v>
      </c>
      <c r="K81" s="333" t="s">
        <v>665</v>
      </c>
      <c r="L81" s="241">
        <v>3</v>
      </c>
      <c r="M81" s="241">
        <v>1</v>
      </c>
      <c r="N81" s="241"/>
      <c r="O81" s="47">
        <v>1</v>
      </c>
      <c r="P81" s="47">
        <v>1</v>
      </c>
      <c r="Q81" s="47">
        <v>1</v>
      </c>
      <c r="R81" s="47">
        <v>1</v>
      </c>
      <c r="S81" s="47"/>
      <c r="T81" s="290" t="s">
        <v>662</v>
      </c>
      <c r="U81" s="47">
        <v>0</v>
      </c>
    </row>
    <row r="82" spans="2:21" x14ac:dyDescent="0.25">
      <c r="B82" s="46">
        <v>77</v>
      </c>
      <c r="C82" s="280" t="s">
        <v>52</v>
      </c>
      <c r="D82" s="280" t="s">
        <v>51</v>
      </c>
      <c r="E82" s="280" t="s">
        <v>214</v>
      </c>
      <c r="F82" s="291">
        <v>0</v>
      </c>
      <c r="G82" s="260" t="s">
        <v>1104</v>
      </c>
      <c r="H82" s="279" t="s">
        <v>1231</v>
      </c>
      <c r="I82" s="279"/>
      <c r="J82" s="47">
        <v>0</v>
      </c>
      <c r="K82" s="333">
        <v>15</v>
      </c>
      <c r="L82" s="241">
        <v>2</v>
      </c>
      <c r="M82" s="241">
        <v>0</v>
      </c>
      <c r="N82" s="241"/>
      <c r="O82" s="47">
        <v>1</v>
      </c>
      <c r="P82" s="47">
        <v>1</v>
      </c>
      <c r="Q82" s="47">
        <v>1</v>
      </c>
      <c r="R82" s="47">
        <v>1</v>
      </c>
      <c r="S82" s="47"/>
      <c r="T82" s="190" t="s">
        <v>662</v>
      </c>
      <c r="U82" s="47">
        <v>0</v>
      </c>
    </row>
    <row r="83" spans="2:21" x14ac:dyDescent="0.25">
      <c r="B83" s="46">
        <v>78</v>
      </c>
      <c r="C83" s="293" t="s">
        <v>53</v>
      </c>
      <c r="D83" s="293" t="s">
        <v>54</v>
      </c>
      <c r="E83" s="280" t="s">
        <v>214</v>
      </c>
      <c r="F83" s="291">
        <v>0</v>
      </c>
      <c r="G83" s="260" t="s">
        <v>1104</v>
      </c>
      <c r="H83" s="279" t="s">
        <v>1231</v>
      </c>
      <c r="I83" s="279"/>
      <c r="J83" s="47">
        <v>0</v>
      </c>
      <c r="K83" s="333">
        <v>15</v>
      </c>
      <c r="L83" s="241">
        <v>4</v>
      </c>
      <c r="M83" s="241">
        <v>1</v>
      </c>
      <c r="N83" s="241"/>
      <c r="O83" s="47">
        <v>1</v>
      </c>
      <c r="P83" s="47">
        <v>1</v>
      </c>
      <c r="Q83" s="47">
        <v>1</v>
      </c>
      <c r="R83" s="47">
        <v>1</v>
      </c>
      <c r="S83" s="47"/>
      <c r="T83" s="290" t="s">
        <v>663</v>
      </c>
      <c r="U83" s="47">
        <v>0</v>
      </c>
    </row>
    <row r="84" spans="2:21" x14ac:dyDescent="0.25">
      <c r="B84" s="46">
        <v>79</v>
      </c>
      <c r="C84" s="392" t="s">
        <v>1465</v>
      </c>
      <c r="D84" s="293" t="s">
        <v>56</v>
      </c>
      <c r="E84" s="280" t="s">
        <v>214</v>
      </c>
      <c r="F84" s="291">
        <v>0</v>
      </c>
      <c r="G84" s="260" t="s">
        <v>1104</v>
      </c>
      <c r="H84" s="279" t="s">
        <v>1231</v>
      </c>
      <c r="I84" s="279"/>
      <c r="J84" s="47">
        <v>0</v>
      </c>
      <c r="K84" s="333">
        <v>15</v>
      </c>
      <c r="L84" s="241">
        <v>2</v>
      </c>
      <c r="M84" s="241">
        <v>1</v>
      </c>
      <c r="N84" s="241"/>
      <c r="O84" s="47">
        <v>1</v>
      </c>
      <c r="P84" s="47">
        <v>1</v>
      </c>
      <c r="Q84" s="47">
        <v>1</v>
      </c>
      <c r="R84" s="47">
        <v>1</v>
      </c>
      <c r="S84" s="47"/>
      <c r="T84" s="47"/>
      <c r="U84" s="47">
        <v>0</v>
      </c>
    </row>
    <row r="85" spans="2:21" ht="30" x14ac:dyDescent="0.25">
      <c r="B85" s="46">
        <v>80</v>
      </c>
      <c r="C85" s="438" t="s">
        <v>57</v>
      </c>
      <c r="D85" s="293" t="s">
        <v>58</v>
      </c>
      <c r="E85" s="280" t="s">
        <v>214</v>
      </c>
      <c r="F85" s="291">
        <v>1</v>
      </c>
      <c r="G85" s="260" t="s">
        <v>1104</v>
      </c>
      <c r="H85" s="279" t="s">
        <v>1231</v>
      </c>
      <c r="I85" s="279"/>
      <c r="J85" s="47">
        <v>0</v>
      </c>
      <c r="K85" s="333">
        <v>15</v>
      </c>
      <c r="L85" s="241">
        <v>0</v>
      </c>
      <c r="M85" s="241">
        <v>1</v>
      </c>
      <c r="N85" s="241">
        <v>5</v>
      </c>
      <c r="O85" s="47">
        <v>0</v>
      </c>
      <c r="P85" s="47">
        <v>0</v>
      </c>
      <c r="Q85" s="47">
        <v>0</v>
      </c>
      <c r="R85" s="47"/>
      <c r="S85" s="47"/>
      <c r="T85" s="47">
        <v>0</v>
      </c>
      <c r="U85" s="47">
        <v>0</v>
      </c>
    </row>
    <row r="86" spans="2:21" x14ac:dyDescent="0.25">
      <c r="B86" s="46">
        <v>81</v>
      </c>
      <c r="C86" s="294" t="s">
        <v>59</v>
      </c>
      <c r="D86" s="293" t="s">
        <v>60</v>
      </c>
      <c r="E86" s="280" t="s">
        <v>214</v>
      </c>
      <c r="F86" s="291">
        <v>0</v>
      </c>
      <c r="G86" s="260" t="s">
        <v>1104</v>
      </c>
      <c r="H86" s="279" t="s">
        <v>1231</v>
      </c>
      <c r="I86" s="279"/>
      <c r="J86" s="47">
        <v>0</v>
      </c>
      <c r="K86" s="333">
        <v>15</v>
      </c>
      <c r="L86" s="241">
        <v>2</v>
      </c>
      <c r="M86" s="241">
        <v>1</v>
      </c>
      <c r="N86" s="241"/>
      <c r="O86" s="47">
        <v>0</v>
      </c>
      <c r="P86" s="47">
        <v>1</v>
      </c>
      <c r="Q86" s="47">
        <v>1</v>
      </c>
      <c r="R86" s="47"/>
      <c r="S86" s="47"/>
      <c r="T86" s="77" t="s">
        <v>8</v>
      </c>
      <c r="U86" s="47">
        <v>0</v>
      </c>
    </row>
    <row r="87" spans="2:21" x14ac:dyDescent="0.25">
      <c r="B87" s="46">
        <v>82</v>
      </c>
      <c r="C87" s="293" t="s">
        <v>61</v>
      </c>
      <c r="D87" s="293" t="s">
        <v>62</v>
      </c>
      <c r="E87" s="280" t="s">
        <v>214</v>
      </c>
      <c r="F87" s="291">
        <v>0</v>
      </c>
      <c r="G87" s="260" t="s">
        <v>1104</v>
      </c>
      <c r="H87" s="279" t="s">
        <v>1231</v>
      </c>
      <c r="I87" s="279"/>
      <c r="J87" s="6">
        <v>0</v>
      </c>
      <c r="K87" s="334">
        <v>12</v>
      </c>
      <c r="L87" s="241">
        <v>2</v>
      </c>
      <c r="M87" s="241">
        <v>1</v>
      </c>
      <c r="N87" s="241"/>
      <c r="O87" s="47">
        <v>1</v>
      </c>
      <c r="P87" s="47">
        <v>1</v>
      </c>
      <c r="Q87" s="47">
        <v>1</v>
      </c>
      <c r="R87" s="47">
        <v>1</v>
      </c>
      <c r="T87" s="77" t="s">
        <v>8</v>
      </c>
      <c r="U87" s="47">
        <v>0</v>
      </c>
    </row>
    <row r="88" spans="2:21" x14ac:dyDescent="0.25">
      <c r="B88" s="46">
        <v>83</v>
      </c>
      <c r="C88" s="47" t="s">
        <v>464</v>
      </c>
      <c r="D88" s="46" t="s">
        <v>465</v>
      </c>
      <c r="E88" s="47" t="s">
        <v>214</v>
      </c>
      <c r="F88" s="244">
        <v>0</v>
      </c>
      <c r="G88" s="255" t="s">
        <v>1104</v>
      </c>
      <c r="H88" s="279" t="s">
        <v>1231</v>
      </c>
      <c r="I88" s="47"/>
      <c r="J88" s="47">
        <v>0</v>
      </c>
      <c r="K88" s="333">
        <v>35</v>
      </c>
      <c r="L88" s="241">
        <v>2</v>
      </c>
      <c r="M88" s="241">
        <v>0</v>
      </c>
      <c r="N88" s="241"/>
      <c r="O88" s="47">
        <v>1</v>
      </c>
      <c r="P88" s="47">
        <v>1</v>
      </c>
      <c r="Q88" s="47">
        <v>1</v>
      </c>
      <c r="R88" s="47"/>
      <c r="S88" s="47"/>
      <c r="T88" s="290" t="s">
        <v>8</v>
      </c>
      <c r="U88" s="47">
        <v>0</v>
      </c>
    </row>
    <row r="89" spans="2:21" x14ac:dyDescent="0.25">
      <c r="B89" s="46">
        <v>84</v>
      </c>
      <c r="C89" s="47" t="s">
        <v>96</v>
      </c>
      <c r="D89" s="46" t="s">
        <v>95</v>
      </c>
      <c r="E89" s="46" t="s">
        <v>214</v>
      </c>
      <c r="F89" s="244">
        <v>0</v>
      </c>
      <c r="G89" s="255" t="s">
        <v>1104</v>
      </c>
      <c r="H89" s="279" t="s">
        <v>1233</v>
      </c>
      <c r="I89" s="47"/>
      <c r="J89" s="279">
        <v>0</v>
      </c>
      <c r="K89" s="337">
        <v>9</v>
      </c>
      <c r="L89" s="292">
        <v>4</v>
      </c>
      <c r="M89" s="292">
        <v>1</v>
      </c>
      <c r="N89" s="292"/>
      <c r="O89" s="279">
        <v>1</v>
      </c>
      <c r="P89" s="279">
        <v>1</v>
      </c>
      <c r="Q89" s="279">
        <v>1</v>
      </c>
      <c r="R89" s="279"/>
      <c r="S89" s="47"/>
      <c r="T89" s="290" t="s">
        <v>84</v>
      </c>
      <c r="U89" s="47">
        <v>0</v>
      </c>
    </row>
    <row r="90" spans="2:21" x14ac:dyDescent="0.25">
      <c r="B90" s="46">
        <v>85</v>
      </c>
      <c r="C90" s="47" t="s">
        <v>93</v>
      </c>
      <c r="D90" s="46" t="s">
        <v>94</v>
      </c>
      <c r="E90" s="46" t="s">
        <v>214</v>
      </c>
      <c r="F90" s="244">
        <v>0</v>
      </c>
      <c r="G90" s="255" t="s">
        <v>1104</v>
      </c>
      <c r="H90" s="279" t="s">
        <v>1234</v>
      </c>
      <c r="I90" s="46"/>
      <c r="J90" s="279">
        <v>0</v>
      </c>
      <c r="K90" s="337">
        <v>20</v>
      </c>
      <c r="L90" s="241">
        <v>0</v>
      </c>
      <c r="M90" s="292">
        <v>1</v>
      </c>
      <c r="N90" s="292">
        <v>3</v>
      </c>
      <c r="O90" s="279">
        <v>1</v>
      </c>
      <c r="P90" s="279">
        <v>1</v>
      </c>
      <c r="Q90" s="279">
        <v>1</v>
      </c>
      <c r="R90" s="279"/>
      <c r="S90" s="47"/>
      <c r="T90" s="290" t="s">
        <v>84</v>
      </c>
      <c r="U90" s="47">
        <v>0</v>
      </c>
    </row>
    <row r="91" spans="2:21" x14ac:dyDescent="0.25">
      <c r="B91" s="46">
        <v>86</v>
      </c>
      <c r="C91" s="47" t="s">
        <v>92</v>
      </c>
      <c r="D91" s="46" t="s">
        <v>91</v>
      </c>
      <c r="E91" s="46" t="s">
        <v>214</v>
      </c>
      <c r="F91" s="244">
        <v>0</v>
      </c>
      <c r="G91" s="255" t="s">
        <v>1104</v>
      </c>
      <c r="H91" s="279" t="s">
        <v>1235</v>
      </c>
      <c r="I91" s="46"/>
      <c r="J91" s="47">
        <v>0</v>
      </c>
      <c r="K91" s="333">
        <v>20</v>
      </c>
      <c r="L91" s="241">
        <v>2</v>
      </c>
      <c r="M91" s="241">
        <v>1</v>
      </c>
      <c r="N91" s="241"/>
      <c r="O91" s="47">
        <v>1</v>
      </c>
      <c r="P91" s="47">
        <v>1</v>
      </c>
      <c r="Q91" s="47">
        <v>1</v>
      </c>
      <c r="R91" s="47">
        <v>1</v>
      </c>
      <c r="S91" s="47"/>
      <c r="T91" s="290" t="s">
        <v>662</v>
      </c>
      <c r="U91" s="47">
        <v>0</v>
      </c>
    </row>
    <row r="92" spans="2:21" x14ac:dyDescent="0.25">
      <c r="B92" s="46">
        <v>87</v>
      </c>
      <c r="C92" s="47" t="s">
        <v>86</v>
      </c>
      <c r="D92" s="46" t="s">
        <v>85</v>
      </c>
      <c r="E92" s="46" t="s">
        <v>214</v>
      </c>
      <c r="F92" s="244">
        <v>0</v>
      </c>
      <c r="G92" s="255" t="s">
        <v>1104</v>
      </c>
      <c r="H92" s="279" t="s">
        <v>1236</v>
      </c>
      <c r="I92" s="46"/>
      <c r="J92" s="47">
        <v>1</v>
      </c>
      <c r="K92" s="333">
        <v>13</v>
      </c>
      <c r="L92" s="241">
        <v>0</v>
      </c>
      <c r="M92" s="241">
        <v>1</v>
      </c>
      <c r="N92" s="241">
        <v>5</v>
      </c>
      <c r="O92" s="47">
        <v>1</v>
      </c>
      <c r="P92" s="47">
        <v>1</v>
      </c>
      <c r="Q92" s="47">
        <v>1</v>
      </c>
      <c r="R92" s="47">
        <v>1</v>
      </c>
      <c r="S92" s="47"/>
      <c r="T92" s="290" t="s">
        <v>84</v>
      </c>
      <c r="U92" s="47">
        <v>0</v>
      </c>
    </row>
    <row r="93" spans="2:21" x14ac:dyDescent="0.25">
      <c r="B93" s="46">
        <v>88</v>
      </c>
      <c r="C93" s="47" t="s">
        <v>88</v>
      </c>
      <c r="D93" s="46" t="s">
        <v>87</v>
      </c>
      <c r="E93" s="46" t="s">
        <v>214</v>
      </c>
      <c r="F93" s="244">
        <v>1</v>
      </c>
      <c r="G93" s="255" t="s">
        <v>1104</v>
      </c>
      <c r="H93" s="278" t="s">
        <v>289</v>
      </c>
      <c r="I93" s="46"/>
      <c r="J93" s="47">
        <v>0</v>
      </c>
      <c r="K93" s="333">
        <v>21</v>
      </c>
      <c r="L93" s="241">
        <v>3</v>
      </c>
      <c r="M93" s="241">
        <v>1</v>
      </c>
      <c r="N93" s="241"/>
      <c r="O93" s="47">
        <v>1</v>
      </c>
      <c r="P93" s="47">
        <v>1</v>
      </c>
      <c r="Q93" s="47">
        <v>1</v>
      </c>
      <c r="R93" s="47"/>
      <c r="S93" s="47"/>
      <c r="T93" s="290" t="s">
        <v>663</v>
      </c>
      <c r="U93" s="47">
        <v>0</v>
      </c>
    </row>
    <row r="94" spans="2:21" x14ac:dyDescent="0.25">
      <c r="B94" s="46">
        <v>89</v>
      </c>
      <c r="C94" s="47" t="s">
        <v>90</v>
      </c>
      <c r="D94" s="46" t="s">
        <v>89</v>
      </c>
      <c r="E94" s="46" t="s">
        <v>214</v>
      </c>
      <c r="F94" s="244">
        <v>0</v>
      </c>
      <c r="G94" s="255" t="s">
        <v>1104</v>
      </c>
      <c r="H94" s="279" t="s">
        <v>1237</v>
      </c>
      <c r="I94" s="46"/>
      <c r="J94" s="47">
        <v>0</v>
      </c>
      <c r="K94" s="333">
        <v>18</v>
      </c>
      <c r="L94" s="241">
        <v>3</v>
      </c>
      <c r="M94" s="241">
        <v>1</v>
      </c>
      <c r="N94" s="241"/>
      <c r="O94" s="47">
        <v>1</v>
      </c>
      <c r="P94" s="47">
        <v>1</v>
      </c>
      <c r="Q94" s="47">
        <v>1</v>
      </c>
      <c r="R94" s="47"/>
      <c r="S94" s="47"/>
      <c r="T94" s="290" t="s">
        <v>663</v>
      </c>
      <c r="U94" s="47">
        <v>0</v>
      </c>
    </row>
    <row r="95" spans="2:21" x14ac:dyDescent="0.25">
      <c r="B95" s="46">
        <v>90</v>
      </c>
      <c r="C95" s="47" t="s">
        <v>98</v>
      </c>
      <c r="D95" s="46" t="s">
        <v>97</v>
      </c>
      <c r="E95" s="46" t="s">
        <v>466</v>
      </c>
      <c r="F95" s="244">
        <v>0</v>
      </c>
      <c r="G95" s="255" t="s">
        <v>1105</v>
      </c>
      <c r="H95" s="280" t="s">
        <v>39</v>
      </c>
      <c r="I95" s="46"/>
      <c r="J95" s="47">
        <v>0</v>
      </c>
      <c r="K95" s="333" t="s">
        <v>665</v>
      </c>
      <c r="L95" s="241">
        <v>4</v>
      </c>
      <c r="M95" s="241">
        <v>2</v>
      </c>
      <c r="N95" s="241"/>
      <c r="O95" s="47">
        <v>1</v>
      </c>
      <c r="P95" s="47">
        <v>1</v>
      </c>
      <c r="Q95" s="47">
        <v>1</v>
      </c>
      <c r="R95" s="47">
        <v>1</v>
      </c>
      <c r="S95" s="47"/>
      <c r="T95" s="290" t="s">
        <v>84</v>
      </c>
      <c r="U95" s="47">
        <v>0</v>
      </c>
    </row>
    <row r="96" spans="2:21" x14ac:dyDescent="0.25">
      <c r="B96" s="46">
        <v>91</v>
      </c>
      <c r="C96" s="53" t="s">
        <v>100</v>
      </c>
      <c r="D96" s="46" t="s">
        <v>99</v>
      </c>
      <c r="E96" s="46" t="s">
        <v>466</v>
      </c>
      <c r="F96" s="244">
        <v>0</v>
      </c>
      <c r="G96" s="255" t="s">
        <v>1105</v>
      </c>
      <c r="H96" s="280" t="s">
        <v>39</v>
      </c>
      <c r="I96" s="46"/>
      <c r="J96" s="47">
        <v>0</v>
      </c>
      <c r="K96" s="333" t="s">
        <v>665</v>
      </c>
      <c r="L96" s="241">
        <v>4</v>
      </c>
      <c r="M96" s="241">
        <v>2</v>
      </c>
      <c r="N96" s="241"/>
      <c r="O96" s="47">
        <v>1</v>
      </c>
      <c r="P96" s="47">
        <v>1</v>
      </c>
      <c r="Q96" s="47">
        <v>1</v>
      </c>
      <c r="R96" s="47">
        <v>1</v>
      </c>
      <c r="S96" s="47"/>
      <c r="T96" s="290" t="s">
        <v>662</v>
      </c>
      <c r="U96" s="47">
        <v>0</v>
      </c>
    </row>
    <row r="97" spans="2:21" x14ac:dyDescent="0.25">
      <c r="B97" s="46">
        <v>92</v>
      </c>
      <c r="C97" s="47" t="s">
        <v>101</v>
      </c>
      <c r="D97" s="46" t="s">
        <v>102</v>
      </c>
      <c r="E97" s="46" t="s">
        <v>466</v>
      </c>
      <c r="F97" s="244">
        <v>0</v>
      </c>
      <c r="G97" s="255" t="s">
        <v>1105</v>
      </c>
      <c r="H97" s="280" t="s">
        <v>39</v>
      </c>
      <c r="I97" s="46"/>
      <c r="J97" s="47">
        <v>0</v>
      </c>
      <c r="K97" s="333" t="s">
        <v>665</v>
      </c>
      <c r="L97" s="241">
        <v>2</v>
      </c>
      <c r="M97" s="241">
        <v>1</v>
      </c>
      <c r="N97" s="241"/>
      <c r="O97" s="47">
        <v>1</v>
      </c>
      <c r="P97" s="47">
        <v>1</v>
      </c>
      <c r="Q97" s="47">
        <v>1</v>
      </c>
      <c r="R97" s="47"/>
      <c r="S97" s="47"/>
      <c r="T97" s="77" t="s">
        <v>8</v>
      </c>
      <c r="U97" s="47">
        <v>0</v>
      </c>
    </row>
    <row r="98" spans="2:21" x14ac:dyDescent="0.25">
      <c r="B98" s="46">
        <v>93</v>
      </c>
      <c r="C98" s="46" t="s">
        <v>83</v>
      </c>
      <c r="D98" s="46" t="s">
        <v>588</v>
      </c>
      <c r="E98" s="47" t="s">
        <v>214</v>
      </c>
      <c r="F98" s="244">
        <v>0</v>
      </c>
      <c r="G98" s="255" t="s">
        <v>1104</v>
      </c>
      <c r="H98" s="278" t="s">
        <v>289</v>
      </c>
      <c r="I98" s="46"/>
      <c r="J98" s="279">
        <v>0</v>
      </c>
      <c r="K98" s="337">
        <v>15</v>
      </c>
      <c r="L98" s="292">
        <v>2</v>
      </c>
      <c r="M98" s="292">
        <v>1</v>
      </c>
      <c r="N98" s="292"/>
      <c r="O98" s="279">
        <v>1</v>
      </c>
      <c r="P98" s="279">
        <v>1</v>
      </c>
      <c r="Q98" s="279">
        <v>1</v>
      </c>
      <c r="R98" s="279"/>
      <c r="S98" s="47"/>
      <c r="T98" s="290" t="s">
        <v>84</v>
      </c>
      <c r="U98" s="47">
        <v>0</v>
      </c>
    </row>
    <row r="99" spans="2:21" x14ac:dyDescent="0.25">
      <c r="B99" s="46">
        <v>94</v>
      </c>
      <c r="C99" s="338" t="s">
        <v>1409</v>
      </c>
      <c r="D99" s="46" t="s">
        <v>1408</v>
      </c>
      <c r="E99" s="338" t="s">
        <v>214</v>
      </c>
      <c r="F99" s="244"/>
      <c r="G99" s="339" t="s">
        <v>1104</v>
      </c>
      <c r="H99" s="278"/>
      <c r="I99" s="47"/>
      <c r="J99" s="279"/>
      <c r="K99" s="337"/>
      <c r="L99" s="292">
        <v>0</v>
      </c>
      <c r="M99" s="292">
        <v>0</v>
      </c>
      <c r="N99" s="292"/>
      <c r="O99" s="279"/>
      <c r="P99" s="279"/>
      <c r="Q99" s="279"/>
      <c r="R99" s="279"/>
      <c r="S99" s="47"/>
      <c r="T99" s="295"/>
      <c r="U99" s="47"/>
    </row>
    <row r="100" spans="2:21" x14ac:dyDescent="0.25">
      <c r="B100" s="46">
        <v>95</v>
      </c>
      <c r="C100" s="46" t="s">
        <v>82</v>
      </c>
      <c r="D100" s="46" t="s">
        <v>81</v>
      </c>
      <c r="E100" s="46" t="s">
        <v>214</v>
      </c>
      <c r="F100" s="244">
        <v>0</v>
      </c>
      <c r="G100" s="255" t="s">
        <v>1104</v>
      </c>
      <c r="H100" s="278" t="s">
        <v>736</v>
      </c>
      <c r="I100" s="47"/>
      <c r="J100" s="279">
        <v>0</v>
      </c>
      <c r="K100" s="337">
        <v>22</v>
      </c>
      <c r="L100" s="292">
        <v>2</v>
      </c>
      <c r="M100" s="292">
        <v>1</v>
      </c>
      <c r="N100" s="292"/>
      <c r="O100" s="279">
        <v>1</v>
      </c>
      <c r="P100" s="279">
        <v>1</v>
      </c>
      <c r="Q100" s="279">
        <v>1</v>
      </c>
      <c r="R100" s="279"/>
      <c r="S100" s="47"/>
      <c r="T100" s="295" t="s">
        <v>662</v>
      </c>
      <c r="U100" s="47">
        <v>0</v>
      </c>
    </row>
    <row r="101" spans="2:21" x14ac:dyDescent="0.25">
      <c r="B101" s="46">
        <v>96</v>
      </c>
      <c r="C101" s="56" t="s">
        <v>66</v>
      </c>
      <c r="D101" s="46" t="s">
        <v>65</v>
      </c>
      <c r="E101" s="46" t="s">
        <v>214</v>
      </c>
      <c r="F101" s="244">
        <v>1</v>
      </c>
      <c r="G101" s="255" t="s">
        <v>1104</v>
      </c>
      <c r="H101" s="279" t="s">
        <v>289</v>
      </c>
      <c r="I101" s="47"/>
      <c r="J101" s="279">
        <v>0</v>
      </c>
      <c r="K101" s="337">
        <v>13</v>
      </c>
      <c r="L101" s="292">
        <v>3</v>
      </c>
      <c r="M101" s="292">
        <v>1</v>
      </c>
      <c r="N101" s="292"/>
      <c r="O101" s="279">
        <v>1</v>
      </c>
      <c r="P101" s="279">
        <v>1</v>
      </c>
      <c r="Q101" s="279">
        <v>1</v>
      </c>
      <c r="R101" s="279"/>
      <c r="S101" s="47"/>
      <c r="T101" s="290" t="s">
        <v>84</v>
      </c>
      <c r="U101" s="47">
        <v>0</v>
      </c>
    </row>
    <row r="102" spans="2:21" x14ac:dyDescent="0.25">
      <c r="B102" s="46">
        <v>97</v>
      </c>
      <c r="C102" s="85" t="s">
        <v>235</v>
      </c>
      <c r="D102" s="46" t="s">
        <v>234</v>
      </c>
      <c r="E102" s="46" t="s">
        <v>274</v>
      </c>
      <c r="F102" s="244">
        <v>0</v>
      </c>
      <c r="G102" s="255" t="s">
        <v>1105</v>
      </c>
      <c r="H102" s="280" t="s">
        <v>39</v>
      </c>
      <c r="I102" s="47"/>
      <c r="J102" s="6">
        <v>0</v>
      </c>
      <c r="K102" s="334">
        <v>14</v>
      </c>
      <c r="L102" s="241">
        <v>2</v>
      </c>
      <c r="M102" s="241">
        <v>1</v>
      </c>
      <c r="N102" s="241"/>
      <c r="O102" s="47">
        <v>1</v>
      </c>
      <c r="P102" s="47">
        <v>1</v>
      </c>
      <c r="Q102" s="47">
        <v>1</v>
      </c>
      <c r="R102" s="47"/>
      <c r="T102" s="77" t="s">
        <v>8</v>
      </c>
      <c r="U102" s="47">
        <v>0</v>
      </c>
    </row>
    <row r="103" spans="2:21" x14ac:dyDescent="0.25">
      <c r="B103" s="46">
        <v>98</v>
      </c>
      <c r="C103" s="47" t="s">
        <v>237</v>
      </c>
      <c r="D103" s="46" t="s">
        <v>236</v>
      </c>
      <c r="E103" s="46" t="s">
        <v>214</v>
      </c>
      <c r="F103" s="244">
        <v>0</v>
      </c>
      <c r="G103" s="255" t="s">
        <v>1104</v>
      </c>
      <c r="H103" s="279" t="s">
        <v>289</v>
      </c>
      <c r="I103" s="47"/>
      <c r="J103" s="47">
        <v>0</v>
      </c>
      <c r="K103" s="333">
        <v>12</v>
      </c>
      <c r="L103" s="241">
        <v>2</v>
      </c>
      <c r="M103" s="241">
        <v>0</v>
      </c>
      <c r="N103" s="241"/>
      <c r="O103" s="47">
        <v>1</v>
      </c>
      <c r="P103" s="47">
        <v>1</v>
      </c>
      <c r="Q103" s="47">
        <v>1</v>
      </c>
      <c r="R103" s="47">
        <v>1</v>
      </c>
      <c r="S103" s="47"/>
      <c r="T103" s="290" t="s">
        <v>8</v>
      </c>
      <c r="U103" s="47">
        <v>0</v>
      </c>
    </row>
    <row r="104" spans="2:21" x14ac:dyDescent="0.25">
      <c r="B104" s="46">
        <v>99</v>
      </c>
      <c r="C104" s="1" t="s">
        <v>487</v>
      </c>
      <c r="D104" s="202" t="s">
        <v>486</v>
      </c>
      <c r="E104" s="3" t="s">
        <v>214</v>
      </c>
      <c r="F104" s="244">
        <v>0</v>
      </c>
      <c r="G104" s="255" t="s">
        <v>1104</v>
      </c>
      <c r="H104" s="287" t="s">
        <v>1238</v>
      </c>
      <c r="I104" s="47"/>
      <c r="J104" s="47">
        <v>0</v>
      </c>
      <c r="K104" s="333">
        <v>33</v>
      </c>
      <c r="L104" s="241">
        <v>2</v>
      </c>
      <c r="M104" s="241">
        <v>1</v>
      </c>
      <c r="N104" s="241"/>
      <c r="O104" s="47">
        <v>1</v>
      </c>
      <c r="P104" s="47">
        <v>1</v>
      </c>
      <c r="Q104" s="47">
        <v>1</v>
      </c>
      <c r="R104" s="47"/>
      <c r="S104" s="47"/>
      <c r="T104" s="290" t="s">
        <v>663</v>
      </c>
      <c r="U104" s="47">
        <v>0</v>
      </c>
    </row>
    <row r="105" spans="2:21" x14ac:dyDescent="0.25">
      <c r="B105" s="46">
        <v>100</v>
      </c>
      <c r="C105" s="279" t="s">
        <v>253</v>
      </c>
      <c r="D105" s="280" t="s">
        <v>252</v>
      </c>
      <c r="E105" s="46" t="s">
        <v>214</v>
      </c>
      <c r="F105" s="244">
        <v>0</v>
      </c>
      <c r="G105" s="255" t="s">
        <v>1104</v>
      </c>
      <c r="H105" s="279" t="s">
        <v>1239</v>
      </c>
      <c r="I105" s="47"/>
      <c r="J105" s="47">
        <v>0</v>
      </c>
      <c r="K105" s="333">
        <v>28</v>
      </c>
      <c r="L105" s="241">
        <v>2</v>
      </c>
      <c r="M105" s="241">
        <v>1</v>
      </c>
      <c r="N105" s="241"/>
      <c r="O105" s="47">
        <v>1</v>
      </c>
      <c r="P105" s="47">
        <v>0</v>
      </c>
      <c r="Q105" s="47">
        <v>1</v>
      </c>
      <c r="R105" s="47">
        <v>1</v>
      </c>
      <c r="S105" s="47"/>
      <c r="T105" s="47" t="s">
        <v>667</v>
      </c>
      <c r="U105" s="47">
        <v>0</v>
      </c>
    </row>
    <row r="106" spans="2:21" x14ac:dyDescent="0.25">
      <c r="B106" s="46">
        <v>101</v>
      </c>
      <c r="C106" s="47" t="s">
        <v>256</v>
      </c>
      <c r="D106" s="46" t="s">
        <v>255</v>
      </c>
      <c r="E106" s="46" t="s">
        <v>214</v>
      </c>
      <c r="F106" s="244">
        <v>0</v>
      </c>
      <c r="G106" s="255" t="s">
        <v>1104</v>
      </c>
      <c r="H106" s="279" t="s">
        <v>1239</v>
      </c>
      <c r="I106" s="47"/>
      <c r="J106" s="47">
        <v>1</v>
      </c>
      <c r="K106" s="333">
        <v>22</v>
      </c>
      <c r="L106" s="241">
        <v>4</v>
      </c>
      <c r="M106" s="241">
        <v>1</v>
      </c>
      <c r="N106" s="241"/>
      <c r="O106" s="47">
        <v>1</v>
      </c>
      <c r="P106" s="47">
        <v>1</v>
      </c>
      <c r="Q106" s="47">
        <v>1</v>
      </c>
      <c r="R106" s="47">
        <v>1</v>
      </c>
      <c r="S106" s="47"/>
      <c r="T106" s="295" t="s">
        <v>663</v>
      </c>
      <c r="U106" s="47">
        <v>0</v>
      </c>
    </row>
    <row r="107" spans="2:21" x14ac:dyDescent="0.25">
      <c r="B107" s="46">
        <v>102</v>
      </c>
      <c r="C107" s="47" t="s">
        <v>260</v>
      </c>
      <c r="D107" s="46" t="s">
        <v>254</v>
      </c>
      <c r="E107" s="46" t="s">
        <v>214</v>
      </c>
      <c r="F107" s="244">
        <v>0</v>
      </c>
      <c r="G107" s="255" t="s">
        <v>1104</v>
      </c>
      <c r="H107" s="279" t="s">
        <v>1239</v>
      </c>
      <c r="I107" s="46"/>
      <c r="J107" s="6">
        <v>0</v>
      </c>
      <c r="K107" s="334">
        <v>68</v>
      </c>
      <c r="L107" s="241">
        <v>2</v>
      </c>
      <c r="M107" s="241">
        <v>1</v>
      </c>
      <c r="N107" s="241"/>
      <c r="O107" s="6">
        <v>1</v>
      </c>
      <c r="P107" s="6">
        <v>1</v>
      </c>
      <c r="Q107" s="6">
        <v>1</v>
      </c>
      <c r="T107" s="77" t="s">
        <v>8</v>
      </c>
      <c r="U107" s="47">
        <v>0</v>
      </c>
    </row>
    <row r="108" spans="2:21" x14ac:dyDescent="0.25">
      <c r="B108" s="46">
        <v>103</v>
      </c>
      <c r="C108" s="47" t="s">
        <v>263</v>
      </c>
      <c r="D108" s="46" t="s">
        <v>262</v>
      </c>
      <c r="E108" s="46" t="s">
        <v>214</v>
      </c>
      <c r="F108" s="244">
        <v>0</v>
      </c>
      <c r="G108" s="255" t="s">
        <v>1104</v>
      </c>
      <c r="H108" s="287" t="s">
        <v>1240</v>
      </c>
      <c r="I108" s="46"/>
      <c r="J108" s="47">
        <v>0</v>
      </c>
      <c r="K108" s="333">
        <v>39</v>
      </c>
      <c r="L108" s="241">
        <v>0</v>
      </c>
      <c r="M108" s="241">
        <v>1</v>
      </c>
      <c r="N108" s="241">
        <v>1</v>
      </c>
      <c r="O108" s="47">
        <v>1</v>
      </c>
      <c r="P108" s="47">
        <v>1</v>
      </c>
      <c r="Q108" s="47">
        <v>1</v>
      </c>
      <c r="R108" s="47"/>
      <c r="S108" s="47"/>
      <c r="T108" s="290" t="s">
        <v>668</v>
      </c>
      <c r="U108" s="47">
        <v>0</v>
      </c>
    </row>
    <row r="109" spans="2:21" x14ac:dyDescent="0.25">
      <c r="B109" s="46">
        <v>104</v>
      </c>
      <c r="C109" s="47" t="s">
        <v>265</v>
      </c>
      <c r="D109" s="46" t="s">
        <v>264</v>
      </c>
      <c r="E109" s="46" t="s">
        <v>214</v>
      </c>
      <c r="F109" s="244">
        <v>0</v>
      </c>
      <c r="G109" s="255" t="s">
        <v>1104</v>
      </c>
      <c r="H109" s="287" t="s">
        <v>1240</v>
      </c>
      <c r="I109" s="46"/>
      <c r="J109" s="47">
        <v>0</v>
      </c>
      <c r="K109" s="333">
        <v>45</v>
      </c>
      <c r="L109" s="241">
        <v>3</v>
      </c>
      <c r="M109" s="241">
        <v>1</v>
      </c>
      <c r="N109" s="241"/>
      <c r="O109" s="47">
        <v>1</v>
      </c>
      <c r="P109" s="47">
        <v>0</v>
      </c>
      <c r="Q109" s="47">
        <v>1</v>
      </c>
      <c r="R109" s="47"/>
      <c r="S109" s="47"/>
      <c r="T109" s="290" t="s">
        <v>84</v>
      </c>
      <c r="U109" s="47">
        <v>0</v>
      </c>
    </row>
    <row r="110" spans="2:21" ht="34.5" customHeight="1" x14ac:dyDescent="0.25">
      <c r="B110" s="46">
        <v>105</v>
      </c>
      <c r="C110" s="53" t="s">
        <v>267</v>
      </c>
      <c r="D110" s="46" t="s">
        <v>266</v>
      </c>
      <c r="E110" s="46" t="s">
        <v>214</v>
      </c>
      <c r="F110" s="244">
        <v>0</v>
      </c>
      <c r="G110" s="255" t="s">
        <v>1104</v>
      </c>
      <c r="H110" s="279"/>
      <c r="I110" s="46"/>
      <c r="J110" s="47">
        <v>0</v>
      </c>
      <c r="K110" s="333">
        <v>24</v>
      </c>
      <c r="L110" s="241">
        <v>0</v>
      </c>
      <c r="M110" s="241">
        <v>1</v>
      </c>
      <c r="N110" s="241">
        <v>2</v>
      </c>
      <c r="O110" s="47">
        <v>1</v>
      </c>
      <c r="P110" s="47">
        <v>1</v>
      </c>
      <c r="Q110" s="47">
        <v>1</v>
      </c>
      <c r="R110" s="47"/>
      <c r="S110" s="47"/>
      <c r="T110" s="290" t="s">
        <v>662</v>
      </c>
      <c r="U110" s="47">
        <v>0</v>
      </c>
    </row>
    <row r="111" spans="2:21" x14ac:dyDescent="0.25">
      <c r="B111" s="46">
        <v>106</v>
      </c>
      <c r="C111" s="279" t="s">
        <v>287</v>
      </c>
      <c r="D111" s="280" t="s">
        <v>286</v>
      </c>
      <c r="E111" s="46" t="s">
        <v>214</v>
      </c>
      <c r="F111" s="244">
        <v>0</v>
      </c>
      <c r="G111" s="255" t="s">
        <v>1104</v>
      </c>
      <c r="H111" s="279" t="s">
        <v>1239</v>
      </c>
      <c r="I111" s="46"/>
      <c r="J111" s="47">
        <v>0</v>
      </c>
      <c r="K111" s="333">
        <v>20</v>
      </c>
      <c r="L111" s="241">
        <v>0</v>
      </c>
      <c r="M111" s="241">
        <v>1</v>
      </c>
      <c r="N111" s="241">
        <v>3</v>
      </c>
      <c r="O111" s="47">
        <v>1</v>
      </c>
      <c r="P111" s="47">
        <v>0</v>
      </c>
      <c r="Q111" s="47">
        <v>1</v>
      </c>
      <c r="R111" s="47"/>
      <c r="S111" s="47"/>
      <c r="T111" s="290" t="s">
        <v>663</v>
      </c>
      <c r="U111" s="47">
        <v>0</v>
      </c>
    </row>
    <row r="112" spans="2:21" x14ac:dyDescent="0.25">
      <c r="B112" s="46">
        <v>107</v>
      </c>
      <c r="C112" s="53" t="s">
        <v>271</v>
      </c>
      <c r="D112" s="46" t="s">
        <v>269</v>
      </c>
      <c r="E112" s="47" t="s">
        <v>274</v>
      </c>
      <c r="F112" s="244">
        <v>0</v>
      </c>
      <c r="G112" s="255" t="s">
        <v>1105</v>
      </c>
      <c r="H112" s="280" t="s">
        <v>39</v>
      </c>
      <c r="I112" s="46"/>
      <c r="J112" s="47">
        <v>0</v>
      </c>
      <c r="K112" s="333">
        <v>14</v>
      </c>
      <c r="L112" s="241">
        <v>0</v>
      </c>
      <c r="M112" s="241">
        <v>2</v>
      </c>
      <c r="N112" s="241">
        <v>5</v>
      </c>
      <c r="O112" s="47">
        <v>1</v>
      </c>
      <c r="P112" s="47">
        <v>1</v>
      </c>
      <c r="Q112" s="47">
        <v>1</v>
      </c>
      <c r="R112" s="47">
        <v>1</v>
      </c>
      <c r="S112" s="47"/>
      <c r="T112" s="47"/>
      <c r="U112" s="47">
        <v>0</v>
      </c>
    </row>
    <row r="113" spans="2:21" x14ac:dyDescent="0.25">
      <c r="B113" s="46">
        <v>108</v>
      </c>
      <c r="C113" s="53" t="s">
        <v>272</v>
      </c>
      <c r="D113" s="46" t="s">
        <v>268</v>
      </c>
      <c r="E113" s="47" t="s">
        <v>274</v>
      </c>
      <c r="F113" s="244">
        <v>0</v>
      </c>
      <c r="G113" s="255" t="s">
        <v>1105</v>
      </c>
      <c r="H113" s="280" t="s">
        <v>39</v>
      </c>
      <c r="I113" s="46"/>
      <c r="J113" s="47">
        <v>0</v>
      </c>
      <c r="K113" s="333">
        <v>14</v>
      </c>
      <c r="L113" s="241">
        <v>0</v>
      </c>
      <c r="M113" s="241">
        <v>0</v>
      </c>
      <c r="N113" s="241">
        <v>5</v>
      </c>
      <c r="O113" s="47">
        <v>1</v>
      </c>
      <c r="P113" s="47">
        <v>1</v>
      </c>
      <c r="Q113" s="47">
        <v>1</v>
      </c>
      <c r="R113" s="47"/>
      <c r="S113" s="47"/>
      <c r="T113" s="295" t="s">
        <v>662</v>
      </c>
      <c r="U113" s="47">
        <v>0</v>
      </c>
    </row>
    <row r="114" spans="2:21" x14ac:dyDescent="0.25">
      <c r="B114" s="46">
        <v>109</v>
      </c>
      <c r="C114" s="48" t="s">
        <v>606</v>
      </c>
      <c r="D114" s="46" t="s">
        <v>607</v>
      </c>
      <c r="E114" s="47" t="s">
        <v>214</v>
      </c>
      <c r="F114" s="244">
        <v>1</v>
      </c>
      <c r="G114" s="255" t="s">
        <v>1104</v>
      </c>
      <c r="H114" s="278" t="s">
        <v>289</v>
      </c>
      <c r="I114" s="46"/>
      <c r="J114" s="47">
        <v>0</v>
      </c>
      <c r="K114" s="333"/>
      <c r="L114" s="241">
        <v>8</v>
      </c>
      <c r="M114" s="241">
        <v>2</v>
      </c>
      <c r="N114" s="241"/>
      <c r="O114" s="47">
        <v>1</v>
      </c>
      <c r="P114" s="47">
        <v>1</v>
      </c>
      <c r="Q114" s="47">
        <v>1</v>
      </c>
      <c r="R114" s="47">
        <v>1</v>
      </c>
      <c r="S114" s="47"/>
      <c r="T114" s="290" t="s">
        <v>662</v>
      </c>
      <c r="U114" s="47">
        <v>0</v>
      </c>
    </row>
    <row r="115" spans="2:21" x14ac:dyDescent="0.25">
      <c r="B115" s="46">
        <v>110</v>
      </c>
      <c r="C115" s="47" t="s">
        <v>704</v>
      </c>
      <c r="D115" s="46" t="s">
        <v>703</v>
      </c>
      <c r="E115" s="47" t="s">
        <v>214</v>
      </c>
      <c r="F115" s="244">
        <v>0</v>
      </c>
      <c r="G115" s="255" t="s">
        <v>1104</v>
      </c>
      <c r="H115" s="279"/>
      <c r="I115" s="46"/>
      <c r="J115" s="47">
        <v>1</v>
      </c>
      <c r="K115" s="333"/>
      <c r="L115" s="241">
        <v>6</v>
      </c>
      <c r="M115" s="241">
        <v>0</v>
      </c>
      <c r="N115" s="241"/>
      <c r="O115" s="47">
        <v>1</v>
      </c>
      <c r="P115" s="47">
        <v>0</v>
      </c>
      <c r="Q115" s="47">
        <v>1</v>
      </c>
      <c r="R115" s="47"/>
      <c r="S115" s="47"/>
      <c r="T115" s="290" t="s">
        <v>1243</v>
      </c>
      <c r="U115" s="47">
        <v>0</v>
      </c>
    </row>
    <row r="116" spans="2:21" x14ac:dyDescent="0.25">
      <c r="B116" s="46">
        <v>111</v>
      </c>
      <c r="C116" s="47" t="s">
        <v>706</v>
      </c>
      <c r="D116" s="201" t="s">
        <v>705</v>
      </c>
      <c r="E116" s="47" t="s">
        <v>214</v>
      </c>
      <c r="F116" s="244">
        <v>1</v>
      </c>
      <c r="G116" s="255" t="s">
        <v>1105</v>
      </c>
      <c r="H116" s="260" t="s">
        <v>39</v>
      </c>
      <c r="I116" s="47"/>
      <c r="J116" s="47">
        <v>0</v>
      </c>
      <c r="K116" s="333"/>
      <c r="L116" s="241">
        <v>2</v>
      </c>
      <c r="M116" s="241">
        <v>1</v>
      </c>
      <c r="N116" s="241"/>
      <c r="O116" s="47">
        <v>1</v>
      </c>
      <c r="P116" s="47">
        <v>1</v>
      </c>
      <c r="Q116" s="47">
        <v>1</v>
      </c>
      <c r="R116" s="47"/>
      <c r="S116" s="47"/>
      <c r="T116" s="290" t="s">
        <v>662</v>
      </c>
      <c r="U116" s="47">
        <v>0</v>
      </c>
    </row>
    <row r="117" spans="2:21" x14ac:dyDescent="0.25">
      <c r="B117" s="46">
        <v>112</v>
      </c>
      <c r="C117" s="61" t="s">
        <v>711</v>
      </c>
      <c r="D117" s="7" t="s">
        <v>707</v>
      </c>
      <c r="E117" s="47" t="s">
        <v>214</v>
      </c>
      <c r="F117" s="244"/>
      <c r="G117" s="255" t="s">
        <v>1104</v>
      </c>
      <c r="H117" s="287" t="s">
        <v>1241</v>
      </c>
      <c r="I117" s="46"/>
      <c r="J117" s="47">
        <v>0</v>
      </c>
      <c r="K117" s="333"/>
      <c r="L117" s="241">
        <v>4</v>
      </c>
      <c r="M117" s="241">
        <v>1</v>
      </c>
      <c r="N117" s="241"/>
      <c r="O117" s="47">
        <v>1</v>
      </c>
      <c r="P117" s="47">
        <v>0</v>
      </c>
      <c r="Q117" s="47">
        <v>1</v>
      </c>
      <c r="R117" s="47"/>
      <c r="S117" s="47"/>
      <c r="T117" s="290" t="s">
        <v>84</v>
      </c>
      <c r="U117" s="47">
        <v>0</v>
      </c>
    </row>
    <row r="118" spans="2:21" x14ac:dyDescent="0.25">
      <c r="B118" s="46">
        <v>113</v>
      </c>
      <c r="C118" s="77" t="s">
        <v>729</v>
      </c>
      <c r="D118" s="78" t="s">
        <v>730</v>
      </c>
      <c r="E118" s="47" t="s">
        <v>214</v>
      </c>
      <c r="F118" s="244">
        <v>0</v>
      </c>
      <c r="G118" s="255" t="s">
        <v>1104</v>
      </c>
      <c r="H118" s="278" t="s">
        <v>731</v>
      </c>
      <c r="I118" s="77" t="s">
        <v>732</v>
      </c>
      <c r="J118" s="47">
        <v>1</v>
      </c>
      <c r="K118" s="333"/>
      <c r="L118" s="241">
        <v>4</v>
      </c>
      <c r="M118" s="241">
        <v>1</v>
      </c>
      <c r="N118" s="241"/>
      <c r="O118" s="47">
        <v>1</v>
      </c>
      <c r="P118" s="47">
        <v>0</v>
      </c>
      <c r="Q118" s="47">
        <v>0</v>
      </c>
      <c r="R118" s="47"/>
      <c r="S118" s="47"/>
      <c r="T118" s="290" t="s">
        <v>662</v>
      </c>
      <c r="U118" s="6">
        <v>0</v>
      </c>
    </row>
    <row r="119" spans="2:21" x14ac:dyDescent="0.25">
      <c r="B119" s="46">
        <v>114</v>
      </c>
      <c r="C119" s="389" t="s">
        <v>1464</v>
      </c>
      <c r="D119" s="7" t="s">
        <v>1463</v>
      </c>
      <c r="E119" s="389" t="s">
        <v>214</v>
      </c>
      <c r="F119" s="6">
        <v>0</v>
      </c>
      <c r="G119" s="389" t="s">
        <v>1104</v>
      </c>
    </row>
    <row r="120" spans="2:21" x14ac:dyDescent="0.25">
      <c r="B120" s="46"/>
    </row>
    <row r="121" spans="2:21" x14ac:dyDescent="0.25">
      <c r="D121" s="6"/>
      <c r="K121" s="6"/>
    </row>
    <row r="122" spans="2:21" x14ac:dyDescent="0.25">
      <c r="D122" s="6"/>
      <c r="K122" s="6"/>
    </row>
    <row r="123" spans="2:21" x14ac:dyDescent="0.25">
      <c r="D123" s="6"/>
      <c r="K123" s="6"/>
    </row>
    <row r="124" spans="2:21" x14ac:dyDescent="0.25">
      <c r="D124" s="6"/>
      <c r="K124" s="6"/>
    </row>
    <row r="125" spans="2:21" x14ac:dyDescent="0.25">
      <c r="D125" s="6"/>
      <c r="K125" s="6"/>
    </row>
    <row r="126" spans="2:21" x14ac:dyDescent="0.25">
      <c r="D126" s="6"/>
      <c r="K126" s="6"/>
    </row>
    <row r="127" spans="2:21" ht="22.5" x14ac:dyDescent="0.35">
      <c r="B127" s="7"/>
      <c r="C127" s="396" t="s">
        <v>1467</v>
      </c>
    </row>
    <row r="128" spans="2:21" x14ac:dyDescent="0.25">
      <c r="B128" s="7"/>
    </row>
    <row r="129" spans="2:21" x14ac:dyDescent="0.25">
      <c r="B129" s="46">
        <v>1</v>
      </c>
      <c r="C129" s="187" t="s">
        <v>273</v>
      </c>
      <c r="D129" s="46" t="s">
        <v>270</v>
      </c>
      <c r="E129" s="47" t="s">
        <v>274</v>
      </c>
      <c r="F129" s="244">
        <v>0</v>
      </c>
      <c r="G129" s="255" t="s">
        <v>1105</v>
      </c>
      <c r="H129" s="280" t="s">
        <v>39</v>
      </c>
      <c r="I129" s="47"/>
      <c r="J129" s="47">
        <v>0</v>
      </c>
      <c r="K129" s="333">
        <v>24</v>
      </c>
      <c r="L129" s="241">
        <v>4</v>
      </c>
      <c r="M129" s="241">
        <v>0</v>
      </c>
      <c r="N129" s="241"/>
      <c r="O129" s="47">
        <v>1</v>
      </c>
      <c r="P129" s="47">
        <v>1</v>
      </c>
      <c r="Q129" s="47">
        <v>1</v>
      </c>
      <c r="R129" s="47"/>
      <c r="S129" s="47"/>
      <c r="T129" s="290" t="s">
        <v>663</v>
      </c>
      <c r="U129" s="47" t="s">
        <v>605</v>
      </c>
    </row>
    <row r="130" spans="2:21" x14ac:dyDescent="0.25">
      <c r="B130" s="46">
        <v>2</v>
      </c>
      <c r="C130" s="55" t="s">
        <v>63</v>
      </c>
      <c r="D130" s="46" t="s">
        <v>64</v>
      </c>
      <c r="E130" s="78" t="s">
        <v>214</v>
      </c>
      <c r="F130" s="244">
        <v>1</v>
      </c>
      <c r="G130" s="255" t="s">
        <v>1104</v>
      </c>
      <c r="H130" s="279" t="s">
        <v>1232</v>
      </c>
      <c r="I130" s="47"/>
      <c r="J130" s="47">
        <v>0</v>
      </c>
      <c r="K130" s="333">
        <v>27</v>
      </c>
      <c r="L130" s="241">
        <v>2</v>
      </c>
      <c r="M130" s="241">
        <v>0</v>
      </c>
      <c r="N130" s="241"/>
      <c r="O130" s="47">
        <v>1</v>
      </c>
      <c r="P130" s="47">
        <v>1</v>
      </c>
      <c r="Q130" s="47">
        <v>1</v>
      </c>
      <c r="R130" s="47"/>
      <c r="S130" s="47"/>
      <c r="T130" s="290" t="s">
        <v>8</v>
      </c>
      <c r="U130" s="47">
        <v>0</v>
      </c>
    </row>
    <row r="131" spans="2:21" x14ac:dyDescent="0.25">
      <c r="B131" s="46">
        <v>3</v>
      </c>
      <c r="C131" s="46" t="s">
        <v>23</v>
      </c>
      <c r="D131" s="50" t="s">
        <v>22</v>
      </c>
      <c r="E131" s="47" t="s">
        <v>214</v>
      </c>
      <c r="F131" s="244">
        <v>0</v>
      </c>
      <c r="G131" s="255" t="s">
        <v>1104</v>
      </c>
      <c r="H131" s="278" t="s">
        <v>289</v>
      </c>
      <c r="I131" s="46" t="s">
        <v>672</v>
      </c>
      <c r="J131" s="47">
        <v>0</v>
      </c>
      <c r="K131" s="333">
        <v>8</v>
      </c>
      <c r="L131" s="241">
        <v>7</v>
      </c>
      <c r="M131" s="241">
        <v>0</v>
      </c>
      <c r="N131" s="241"/>
      <c r="O131" s="47">
        <v>1</v>
      </c>
      <c r="P131" s="47">
        <v>0</v>
      </c>
      <c r="Q131" s="47">
        <v>1</v>
      </c>
      <c r="R131" s="47"/>
      <c r="S131" s="47"/>
      <c r="T131" s="290" t="s">
        <v>84</v>
      </c>
      <c r="U131" s="47">
        <v>0</v>
      </c>
    </row>
    <row r="132" spans="2:21" x14ac:dyDescent="0.25">
      <c r="B132" s="46">
        <v>4</v>
      </c>
      <c r="C132" s="46" t="s">
        <v>128</v>
      </c>
      <c r="D132" s="50" t="s">
        <v>127</v>
      </c>
      <c r="E132" s="47" t="s">
        <v>214</v>
      </c>
      <c r="F132" s="244">
        <v>0</v>
      </c>
      <c r="G132" s="255" t="s">
        <v>1104</v>
      </c>
      <c r="H132" s="278" t="s">
        <v>289</v>
      </c>
      <c r="I132" s="339" t="s">
        <v>1416</v>
      </c>
      <c r="J132" s="47">
        <v>0</v>
      </c>
      <c r="K132" s="333"/>
      <c r="L132" s="241">
        <v>7</v>
      </c>
      <c r="M132" s="241">
        <v>1</v>
      </c>
      <c r="N132" s="241"/>
      <c r="O132" s="47">
        <v>1</v>
      </c>
      <c r="P132" s="47">
        <v>0</v>
      </c>
      <c r="Q132" s="47">
        <v>1</v>
      </c>
      <c r="R132" s="47"/>
      <c r="S132" s="47"/>
      <c r="T132" s="290" t="s">
        <v>830</v>
      </c>
      <c r="U132" s="47">
        <v>0</v>
      </c>
    </row>
    <row r="133" spans="2:21" x14ac:dyDescent="0.25">
      <c r="B133" s="46">
        <v>5</v>
      </c>
      <c r="C133" s="1" t="s">
        <v>136</v>
      </c>
      <c r="D133" s="3" t="s">
        <v>135</v>
      </c>
      <c r="E133" s="3" t="s">
        <v>274</v>
      </c>
      <c r="F133" s="244">
        <v>0</v>
      </c>
      <c r="G133" s="255" t="s">
        <v>1105</v>
      </c>
      <c r="H133" s="133" t="s">
        <v>39</v>
      </c>
      <c r="I133" s="46"/>
      <c r="J133" s="47">
        <v>1</v>
      </c>
      <c r="K133" s="333"/>
      <c r="L133" s="241">
        <v>0</v>
      </c>
      <c r="M133" s="241">
        <v>0</v>
      </c>
      <c r="N133" s="241">
        <v>5</v>
      </c>
      <c r="O133" s="47">
        <v>1</v>
      </c>
      <c r="P133" s="47">
        <v>1</v>
      </c>
      <c r="Q133" s="47">
        <v>1</v>
      </c>
      <c r="R133" s="47">
        <v>1</v>
      </c>
      <c r="S133" s="47"/>
      <c r="T133" s="290" t="s">
        <v>84</v>
      </c>
      <c r="U133" s="47" t="s">
        <v>605</v>
      </c>
    </row>
    <row r="134" spans="2:21" x14ac:dyDescent="0.25">
      <c r="B134" s="46">
        <v>6</v>
      </c>
      <c r="C134" s="29" t="s">
        <v>11</v>
      </c>
      <c r="D134" s="29" t="s">
        <v>12</v>
      </c>
      <c r="E134" s="3" t="s">
        <v>214</v>
      </c>
      <c r="F134" s="244">
        <v>0</v>
      </c>
      <c r="G134" s="255" t="s">
        <v>1104</v>
      </c>
      <c r="H134" s="275" t="s">
        <v>289</v>
      </c>
      <c r="I134" s="338" t="s">
        <v>1410</v>
      </c>
      <c r="J134" s="47">
        <v>1</v>
      </c>
      <c r="K134" s="333">
        <v>4</v>
      </c>
      <c r="L134" s="241">
        <v>5</v>
      </c>
      <c r="M134" s="241">
        <v>1</v>
      </c>
      <c r="N134" s="241"/>
      <c r="O134" s="47">
        <v>1</v>
      </c>
      <c r="P134" s="47">
        <v>1</v>
      </c>
      <c r="Q134" s="47">
        <v>1</v>
      </c>
      <c r="R134" s="47">
        <v>1</v>
      </c>
      <c r="S134" s="47"/>
      <c r="T134" s="290" t="s">
        <v>662</v>
      </c>
      <c r="U134" s="47">
        <v>0</v>
      </c>
    </row>
    <row r="135" spans="2:21" x14ac:dyDescent="0.25">
      <c r="B135" s="46">
        <v>7</v>
      </c>
      <c r="C135" s="29" t="s">
        <v>9</v>
      </c>
      <c r="D135" s="29" t="s">
        <v>10</v>
      </c>
      <c r="E135" s="3" t="s">
        <v>214</v>
      </c>
      <c r="F135" s="243">
        <v>0</v>
      </c>
      <c r="G135" s="254" t="s">
        <v>1104</v>
      </c>
      <c r="H135" s="275" t="s">
        <v>1219</v>
      </c>
      <c r="I135" s="148" t="s">
        <v>912</v>
      </c>
      <c r="J135" s="47">
        <v>0</v>
      </c>
      <c r="K135" s="333" t="s">
        <v>659</v>
      </c>
      <c r="L135" s="240">
        <v>4</v>
      </c>
      <c r="M135" s="240">
        <v>1</v>
      </c>
      <c r="N135" s="240"/>
      <c r="O135" s="47"/>
      <c r="P135" s="47">
        <v>1</v>
      </c>
      <c r="Q135" s="47">
        <v>1</v>
      </c>
      <c r="R135" s="47">
        <v>1</v>
      </c>
      <c r="S135" s="47">
        <v>1</v>
      </c>
      <c r="T135" s="47" t="s">
        <v>662</v>
      </c>
      <c r="U135" s="47">
        <v>0</v>
      </c>
    </row>
    <row r="136" spans="2:21" x14ac:dyDescent="0.25">
      <c r="B136" s="46">
        <v>8</v>
      </c>
      <c r="C136" s="30" t="s">
        <v>15</v>
      </c>
      <c r="D136" s="30" t="s">
        <v>16</v>
      </c>
      <c r="E136" s="3" t="s">
        <v>214</v>
      </c>
      <c r="F136" s="244">
        <v>0</v>
      </c>
      <c r="G136" s="255" t="s">
        <v>1104</v>
      </c>
      <c r="H136" s="275" t="s">
        <v>289</v>
      </c>
      <c r="I136" s="338" t="s">
        <v>1412</v>
      </c>
      <c r="J136" s="47">
        <v>0</v>
      </c>
      <c r="K136" s="333">
        <v>4</v>
      </c>
      <c r="L136" s="241">
        <v>3</v>
      </c>
      <c r="M136" s="241">
        <v>2</v>
      </c>
      <c r="N136" s="241"/>
      <c r="O136" s="47">
        <v>1</v>
      </c>
      <c r="P136" s="47">
        <v>1</v>
      </c>
      <c r="Q136" s="47">
        <v>1</v>
      </c>
      <c r="R136" s="47"/>
      <c r="S136" s="47"/>
      <c r="T136" s="47" t="s">
        <v>662</v>
      </c>
      <c r="U136" s="47">
        <v>0</v>
      </c>
    </row>
    <row r="137" spans="2:21" x14ac:dyDescent="0.25">
      <c r="B137" s="46">
        <v>9</v>
      </c>
      <c r="C137" s="30" t="s">
        <v>1073</v>
      </c>
      <c r="D137" s="30" t="s">
        <v>17</v>
      </c>
      <c r="E137" s="3" t="s">
        <v>214</v>
      </c>
      <c r="F137" s="244">
        <v>0</v>
      </c>
      <c r="G137" s="255" t="s">
        <v>1104</v>
      </c>
      <c r="H137" s="275" t="s">
        <v>289</v>
      </c>
      <c r="I137" s="338" t="s">
        <v>1413</v>
      </c>
      <c r="J137" s="47">
        <v>0</v>
      </c>
      <c r="K137" s="333">
        <v>4</v>
      </c>
      <c r="L137" s="241">
        <v>2</v>
      </c>
      <c r="M137" s="241">
        <v>1</v>
      </c>
      <c r="N137" s="241"/>
      <c r="O137" s="47">
        <v>1</v>
      </c>
      <c r="P137" s="47">
        <v>1</v>
      </c>
      <c r="Q137" s="47">
        <v>1</v>
      </c>
      <c r="R137" s="47"/>
      <c r="S137" s="47"/>
      <c r="T137" s="77" t="s">
        <v>8</v>
      </c>
      <c r="U137" s="47">
        <v>0</v>
      </c>
    </row>
    <row r="138" spans="2:21" x14ac:dyDescent="0.25">
      <c r="B138" s="46">
        <v>10</v>
      </c>
      <c r="C138" s="133" t="s">
        <v>18</v>
      </c>
      <c r="D138" s="30" t="s">
        <v>19</v>
      </c>
      <c r="E138" s="3" t="s">
        <v>214</v>
      </c>
      <c r="F138" s="244">
        <v>0</v>
      </c>
      <c r="G138" s="255" t="s">
        <v>1104</v>
      </c>
      <c r="H138" s="275" t="s">
        <v>289</v>
      </c>
      <c r="I138" s="338" t="s">
        <v>1414</v>
      </c>
      <c r="J138" s="47">
        <v>0</v>
      </c>
      <c r="K138" s="334">
        <v>15</v>
      </c>
      <c r="L138" s="241">
        <v>2</v>
      </c>
      <c r="M138" s="241">
        <v>1</v>
      </c>
      <c r="N138" s="241"/>
      <c r="O138" s="47">
        <v>1</v>
      </c>
      <c r="P138" s="47">
        <v>1</v>
      </c>
      <c r="Q138" s="47">
        <v>1</v>
      </c>
      <c r="R138" s="47">
        <v>1</v>
      </c>
      <c r="S138" s="47"/>
      <c r="T138" s="47" t="s">
        <v>663</v>
      </c>
      <c r="U138" s="47">
        <v>0</v>
      </c>
    </row>
    <row r="139" spans="2:21" x14ac:dyDescent="0.25">
      <c r="B139" s="46">
        <v>11</v>
      </c>
      <c r="C139" s="280" t="s">
        <v>31</v>
      </c>
      <c r="D139" s="293" t="s">
        <v>30</v>
      </c>
      <c r="E139" s="46" t="s">
        <v>214</v>
      </c>
      <c r="F139" s="244">
        <v>0</v>
      </c>
      <c r="G139" s="255" t="s">
        <v>1104</v>
      </c>
      <c r="H139" s="278" t="s">
        <v>736</v>
      </c>
      <c r="I139" s="46" t="s">
        <v>678</v>
      </c>
      <c r="J139" s="47">
        <v>0</v>
      </c>
      <c r="K139" s="333">
        <v>12</v>
      </c>
      <c r="L139" s="241">
        <v>7</v>
      </c>
      <c r="M139" s="241">
        <v>1</v>
      </c>
      <c r="N139" s="241"/>
      <c r="O139" s="47">
        <v>1</v>
      </c>
      <c r="P139" s="47">
        <v>0</v>
      </c>
      <c r="Q139" s="47">
        <v>1</v>
      </c>
      <c r="R139" s="47"/>
      <c r="S139" s="47"/>
      <c r="T139" s="290" t="s">
        <v>84</v>
      </c>
      <c r="U139" s="47">
        <v>0</v>
      </c>
    </row>
    <row r="140" spans="2:21" x14ac:dyDescent="0.25">
      <c r="B140" s="46">
        <v>12</v>
      </c>
      <c r="C140" s="54" t="s">
        <v>202</v>
      </c>
      <c r="D140" s="280" t="s">
        <v>203</v>
      </c>
      <c r="E140" s="47" t="s">
        <v>214</v>
      </c>
      <c r="F140" s="244">
        <v>0</v>
      </c>
      <c r="G140" s="255" t="s">
        <v>1104</v>
      </c>
      <c r="H140" s="278" t="s">
        <v>289</v>
      </c>
      <c r="I140" s="47"/>
      <c r="J140" s="47">
        <v>1</v>
      </c>
      <c r="K140" s="333"/>
      <c r="L140" s="241">
        <v>4</v>
      </c>
      <c r="M140" s="241">
        <v>1</v>
      </c>
      <c r="N140" s="241"/>
      <c r="O140" s="47">
        <v>0</v>
      </c>
      <c r="P140" s="47">
        <v>0</v>
      </c>
      <c r="Q140" s="47">
        <v>0</v>
      </c>
      <c r="R140" s="47">
        <v>1</v>
      </c>
      <c r="S140" s="47"/>
      <c r="T140" s="47">
        <v>0</v>
      </c>
      <c r="U140" s="47">
        <v>0</v>
      </c>
    </row>
    <row r="141" spans="2:21" x14ac:dyDescent="0.25">
      <c r="B141" s="46">
        <v>13</v>
      </c>
      <c r="C141" s="390" t="s">
        <v>1462</v>
      </c>
      <c r="D141" s="280" t="s">
        <v>250</v>
      </c>
      <c r="E141" s="46" t="s">
        <v>214</v>
      </c>
      <c r="F141" s="244">
        <v>0</v>
      </c>
      <c r="G141" s="255" t="s">
        <v>1104</v>
      </c>
      <c r="H141" s="279" t="s">
        <v>1239</v>
      </c>
      <c r="I141" s="46"/>
      <c r="J141" s="47">
        <v>0</v>
      </c>
      <c r="K141" s="333">
        <v>49</v>
      </c>
      <c r="L141" s="241">
        <v>0</v>
      </c>
      <c r="M141" s="241">
        <v>1</v>
      </c>
      <c r="N141" s="241">
        <v>4</v>
      </c>
      <c r="O141" s="47">
        <v>1</v>
      </c>
      <c r="P141" s="47">
        <v>1</v>
      </c>
      <c r="Q141" s="47">
        <v>1</v>
      </c>
      <c r="R141" s="47">
        <v>1</v>
      </c>
      <c r="S141" s="47"/>
      <c r="T141" s="290" t="s">
        <v>662</v>
      </c>
      <c r="U141" s="47">
        <v>0</v>
      </c>
    </row>
    <row r="142" spans="2:21" ht="30" x14ac:dyDescent="0.25">
      <c r="B142" s="46">
        <v>14</v>
      </c>
      <c r="C142" s="391" t="s">
        <v>261</v>
      </c>
      <c r="D142" s="280" t="s">
        <v>259</v>
      </c>
      <c r="E142" s="46" t="s">
        <v>214</v>
      </c>
      <c r="F142" s="244">
        <v>0</v>
      </c>
      <c r="G142" s="255" t="s">
        <v>1104</v>
      </c>
      <c r="H142" s="279" t="s">
        <v>1239</v>
      </c>
      <c r="I142" s="46"/>
      <c r="J142" s="47">
        <v>0</v>
      </c>
      <c r="K142" s="333">
        <v>39</v>
      </c>
      <c r="L142" s="241">
        <v>4</v>
      </c>
      <c r="M142" s="241">
        <v>1</v>
      </c>
      <c r="N142" s="241"/>
      <c r="O142" s="47">
        <v>1</v>
      </c>
      <c r="P142" s="47">
        <v>1</v>
      </c>
      <c r="Q142" s="47">
        <v>1</v>
      </c>
      <c r="R142" s="47">
        <v>1</v>
      </c>
      <c r="S142" s="47"/>
      <c r="T142" s="290" t="s">
        <v>662</v>
      </c>
      <c r="U142" s="47">
        <v>0</v>
      </c>
    </row>
    <row r="143" spans="2:21" x14ac:dyDescent="0.25">
      <c r="B143" s="46">
        <v>15</v>
      </c>
      <c r="C143" s="279" t="s">
        <v>258</v>
      </c>
      <c r="D143" s="280" t="s">
        <v>257</v>
      </c>
      <c r="E143" s="46" t="s">
        <v>214</v>
      </c>
      <c r="F143" s="244">
        <v>0</v>
      </c>
      <c r="G143" s="255" t="s">
        <v>1104</v>
      </c>
      <c r="H143" s="279" t="s">
        <v>1239</v>
      </c>
      <c r="I143" s="46"/>
      <c r="J143" s="47">
        <v>1</v>
      </c>
      <c r="K143" s="333">
        <v>19</v>
      </c>
      <c r="L143" s="241">
        <v>2</v>
      </c>
      <c r="M143" s="241">
        <v>1</v>
      </c>
      <c r="N143" s="241"/>
      <c r="O143" s="47">
        <v>1</v>
      </c>
      <c r="P143" s="47">
        <v>1</v>
      </c>
      <c r="Q143" s="47">
        <v>1</v>
      </c>
      <c r="R143" s="47"/>
      <c r="S143" s="47"/>
      <c r="T143" s="290" t="s">
        <v>662</v>
      </c>
      <c r="U143" s="47">
        <v>0</v>
      </c>
    </row>
    <row r="144" spans="2:21" x14ac:dyDescent="0.25">
      <c r="B144" s="46">
        <v>16</v>
      </c>
      <c r="C144" s="47" t="s">
        <v>104</v>
      </c>
      <c r="D144" s="46" t="s">
        <v>103</v>
      </c>
      <c r="E144" s="127" t="s">
        <v>274</v>
      </c>
      <c r="F144" s="244">
        <v>0</v>
      </c>
      <c r="G144" s="255" t="s">
        <v>1105</v>
      </c>
      <c r="H144" s="280" t="s">
        <v>39</v>
      </c>
      <c r="I144" s="46"/>
      <c r="J144" s="47">
        <v>0</v>
      </c>
      <c r="K144" s="333">
        <v>17</v>
      </c>
      <c r="L144" s="241">
        <v>3</v>
      </c>
      <c r="M144" s="241">
        <v>1</v>
      </c>
      <c r="N144" s="241"/>
      <c r="O144" s="47">
        <v>1</v>
      </c>
      <c r="P144" s="47">
        <v>1</v>
      </c>
      <c r="Q144" s="47">
        <v>1</v>
      </c>
      <c r="R144" s="47">
        <v>1</v>
      </c>
      <c r="S144" s="47"/>
      <c r="T144" s="290" t="s">
        <v>662</v>
      </c>
      <c r="U144" s="47" t="s">
        <v>658</v>
      </c>
    </row>
    <row r="145" spans="2:21" x14ac:dyDescent="0.25">
      <c r="B145" s="46">
        <v>17</v>
      </c>
      <c r="C145" s="50" t="s">
        <v>109</v>
      </c>
      <c r="D145" s="50" t="s">
        <v>110</v>
      </c>
      <c r="E145" s="47" t="s">
        <v>214</v>
      </c>
      <c r="F145" s="244">
        <v>0</v>
      </c>
      <c r="G145" s="255" t="s">
        <v>1104</v>
      </c>
      <c r="H145" s="278" t="s">
        <v>289</v>
      </c>
      <c r="I145" s="47"/>
      <c r="J145" s="47">
        <v>0</v>
      </c>
      <c r="K145" s="333">
        <v>12</v>
      </c>
      <c r="L145" s="241">
        <v>0</v>
      </c>
      <c r="M145" s="241">
        <v>0</v>
      </c>
      <c r="N145" s="241">
        <v>3</v>
      </c>
      <c r="O145" s="47">
        <v>1</v>
      </c>
      <c r="P145" s="47">
        <v>0</v>
      </c>
      <c r="Q145" s="47">
        <v>0</v>
      </c>
      <c r="R145" s="47">
        <v>1</v>
      </c>
      <c r="S145" s="47"/>
      <c r="T145" s="47">
        <v>0</v>
      </c>
      <c r="U145" s="47">
        <v>0</v>
      </c>
    </row>
    <row r="146" spans="2:21" x14ac:dyDescent="0.25">
      <c r="B146" s="46">
        <v>18</v>
      </c>
      <c r="C146" s="338" t="s">
        <v>80</v>
      </c>
      <c r="D146" s="46" t="s">
        <v>79</v>
      </c>
      <c r="E146" s="46" t="s">
        <v>214</v>
      </c>
      <c r="F146" s="244">
        <v>1</v>
      </c>
      <c r="G146" s="255" t="s">
        <v>1104</v>
      </c>
      <c r="H146" s="278" t="s">
        <v>743</v>
      </c>
      <c r="I146" s="47"/>
      <c r="J146" s="279">
        <v>1</v>
      </c>
      <c r="K146" s="337">
        <v>3</v>
      </c>
      <c r="L146" s="292">
        <v>2</v>
      </c>
      <c r="M146" s="292">
        <v>1</v>
      </c>
      <c r="N146" s="292"/>
      <c r="O146" s="279">
        <v>1</v>
      </c>
      <c r="P146" s="279">
        <v>1</v>
      </c>
      <c r="Q146" s="279">
        <v>1</v>
      </c>
      <c r="R146" s="279"/>
      <c r="S146" s="47"/>
      <c r="T146" s="295" t="s">
        <v>84</v>
      </c>
      <c r="U146" s="47">
        <v>0</v>
      </c>
    </row>
    <row r="147" spans="2:21" x14ac:dyDescent="0.25">
      <c r="B147" s="46">
        <v>19</v>
      </c>
      <c r="C147" s="200" t="s">
        <v>1069</v>
      </c>
      <c r="D147" s="50" t="s">
        <v>185</v>
      </c>
      <c r="E147" s="47" t="s">
        <v>214</v>
      </c>
      <c r="F147" s="244">
        <v>0</v>
      </c>
      <c r="G147" s="255" t="s">
        <v>1104</v>
      </c>
      <c r="H147" s="278" t="s">
        <v>289</v>
      </c>
      <c r="I147" s="47"/>
      <c r="J147" s="47">
        <v>0</v>
      </c>
      <c r="K147" s="333"/>
      <c r="L147" s="241">
        <v>0</v>
      </c>
      <c r="M147" s="241">
        <v>1</v>
      </c>
      <c r="N147" s="241">
        <v>2</v>
      </c>
      <c r="O147" s="47">
        <v>1</v>
      </c>
      <c r="P147" s="47">
        <v>1</v>
      </c>
      <c r="Q147" s="47">
        <v>1</v>
      </c>
      <c r="R147" s="47">
        <v>1</v>
      </c>
      <c r="S147" s="47"/>
      <c r="T147" s="290" t="s">
        <v>662</v>
      </c>
      <c r="U147" s="47">
        <v>0</v>
      </c>
    </row>
    <row r="148" spans="2:21" x14ac:dyDescent="0.25">
      <c r="B148" s="46">
        <v>20</v>
      </c>
      <c r="C148" s="394" t="s">
        <v>195</v>
      </c>
      <c r="D148" s="50" t="s">
        <v>196</v>
      </c>
      <c r="E148" s="47" t="s">
        <v>214</v>
      </c>
      <c r="F148" s="244">
        <v>0</v>
      </c>
      <c r="G148" s="255" t="s">
        <v>1104</v>
      </c>
      <c r="H148" s="278" t="s">
        <v>289</v>
      </c>
      <c r="I148" s="47"/>
      <c r="J148" s="47">
        <v>0</v>
      </c>
      <c r="K148" s="333"/>
      <c r="L148" s="241">
        <v>4</v>
      </c>
      <c r="M148" s="241">
        <v>2</v>
      </c>
      <c r="N148" s="241"/>
      <c r="O148" s="47">
        <v>1</v>
      </c>
      <c r="P148" s="47">
        <v>1</v>
      </c>
      <c r="Q148" s="47">
        <v>1</v>
      </c>
      <c r="R148" s="47">
        <v>1</v>
      </c>
      <c r="S148" s="47"/>
      <c r="T148" s="290" t="s">
        <v>84</v>
      </c>
      <c r="U148" s="47">
        <v>0</v>
      </c>
    </row>
    <row r="149" spans="2:21" x14ac:dyDescent="0.25">
      <c r="B149" s="46">
        <v>21</v>
      </c>
      <c r="C149" s="395" t="s">
        <v>738</v>
      </c>
      <c r="D149" s="78" t="s">
        <v>724</v>
      </c>
      <c r="E149" s="77" t="s">
        <v>723</v>
      </c>
      <c r="F149" s="244">
        <v>0</v>
      </c>
      <c r="G149" s="255" t="s">
        <v>1105</v>
      </c>
      <c r="H149" s="280" t="s">
        <v>39</v>
      </c>
      <c r="I149" s="47"/>
      <c r="J149" s="47">
        <v>0</v>
      </c>
      <c r="K149" s="333" t="s">
        <v>665</v>
      </c>
      <c r="L149" s="241">
        <v>4</v>
      </c>
      <c r="M149" s="241">
        <v>1</v>
      </c>
      <c r="N149" s="241"/>
      <c r="O149" s="47">
        <v>1</v>
      </c>
      <c r="P149" s="47">
        <v>1</v>
      </c>
      <c r="Q149" s="47">
        <v>1</v>
      </c>
      <c r="R149" s="47"/>
      <c r="S149" s="47"/>
      <c r="T149" s="290" t="s">
        <v>663</v>
      </c>
      <c r="U149" s="47" t="s">
        <v>605</v>
      </c>
    </row>
    <row r="150" spans="2:21" x14ac:dyDescent="0.25">
      <c r="B150" s="46">
        <v>22</v>
      </c>
      <c r="C150" s="394" t="s">
        <v>204</v>
      </c>
      <c r="D150" s="50" t="s">
        <v>205</v>
      </c>
      <c r="E150" s="47" t="s">
        <v>214</v>
      </c>
      <c r="F150" s="244">
        <v>0</v>
      </c>
      <c r="G150" s="255" t="s">
        <v>1104</v>
      </c>
      <c r="H150" s="279" t="s">
        <v>1229</v>
      </c>
      <c r="I150" s="47"/>
      <c r="J150" s="47">
        <v>1</v>
      </c>
      <c r="K150" s="333"/>
      <c r="L150" s="241">
        <v>4</v>
      </c>
      <c r="M150" s="241">
        <v>2</v>
      </c>
      <c r="N150" s="241"/>
      <c r="O150" s="47">
        <v>1</v>
      </c>
      <c r="P150" s="47">
        <v>1</v>
      </c>
      <c r="Q150" s="47">
        <v>1</v>
      </c>
      <c r="R150" s="47">
        <v>1</v>
      </c>
      <c r="S150" s="47"/>
      <c r="T150" s="47" t="s">
        <v>662</v>
      </c>
      <c r="U150" s="47">
        <v>0</v>
      </c>
    </row>
    <row r="151" spans="2:21" x14ac:dyDescent="0.25">
      <c r="B151" s="46">
        <v>23</v>
      </c>
      <c r="C151" s="394" t="s">
        <v>206</v>
      </c>
      <c r="D151" s="50" t="s">
        <v>207</v>
      </c>
      <c r="E151" s="47" t="s">
        <v>214</v>
      </c>
      <c r="F151" s="244">
        <v>0</v>
      </c>
      <c r="G151" s="255" t="s">
        <v>1104</v>
      </c>
      <c r="H151" s="278" t="s">
        <v>289</v>
      </c>
      <c r="I151" s="47"/>
      <c r="J151" s="47">
        <v>0</v>
      </c>
      <c r="K151" s="333"/>
      <c r="L151" s="241">
        <v>0</v>
      </c>
      <c r="M151" s="241">
        <v>1</v>
      </c>
      <c r="N151" s="241">
        <v>2</v>
      </c>
      <c r="O151" s="47">
        <v>1</v>
      </c>
      <c r="P151" s="47">
        <v>1</v>
      </c>
      <c r="Q151" s="47">
        <v>1</v>
      </c>
      <c r="R151" s="47"/>
      <c r="S151" s="47"/>
      <c r="T151" s="77" t="s">
        <v>8</v>
      </c>
      <c r="U151" s="47">
        <v>0</v>
      </c>
    </row>
    <row r="152" spans="2:21" x14ac:dyDescent="0.25">
      <c r="B152" s="7"/>
    </row>
    <row r="153" spans="2:21" x14ac:dyDescent="0.25">
      <c r="B153" s="7"/>
    </row>
    <row r="156" spans="2:21" x14ac:dyDescent="0.25">
      <c r="C156" s="57"/>
      <c r="D156" s="58"/>
      <c r="E156" s="57"/>
      <c r="H156" s="57"/>
      <c r="J156" s="57"/>
    </row>
    <row r="160" spans="2:21" ht="19.5" x14ac:dyDescent="0.3">
      <c r="C160" s="397" t="s">
        <v>1468</v>
      </c>
    </row>
    <row r="161" spans="2:21" x14ac:dyDescent="0.25">
      <c r="F161" s="340" t="s">
        <v>1423</v>
      </c>
    </row>
    <row r="162" spans="2:21" x14ac:dyDescent="0.25">
      <c r="B162" s="6">
        <v>1</v>
      </c>
      <c r="C162" s="340" t="s">
        <v>1422</v>
      </c>
      <c r="D162" s="7" t="s">
        <v>1421</v>
      </c>
      <c r="E162" s="340" t="s">
        <v>151</v>
      </c>
      <c r="F162" s="6">
        <v>3</v>
      </c>
      <c r="G162" s="340" t="s">
        <v>1104</v>
      </c>
    </row>
    <row r="163" spans="2:21" x14ac:dyDescent="0.25">
      <c r="B163" s="6">
        <v>2</v>
      </c>
      <c r="C163" s="340" t="s">
        <v>1420</v>
      </c>
      <c r="D163" s="7" t="s">
        <v>1419</v>
      </c>
      <c r="E163" s="340" t="s">
        <v>151</v>
      </c>
      <c r="F163" s="6">
        <v>3</v>
      </c>
      <c r="G163" s="340" t="s">
        <v>1104</v>
      </c>
    </row>
    <row r="164" spans="2:21" x14ac:dyDescent="0.25">
      <c r="B164" s="6">
        <v>3</v>
      </c>
      <c r="C164" s="398" t="s">
        <v>215</v>
      </c>
      <c r="D164" s="29" t="s">
        <v>38</v>
      </c>
      <c r="E164" s="3" t="s">
        <v>151</v>
      </c>
      <c r="F164" s="244">
        <v>0</v>
      </c>
      <c r="G164" s="255" t="s">
        <v>1104</v>
      </c>
      <c r="H164" s="275"/>
      <c r="I164" s="46"/>
      <c r="J164" s="47">
        <v>0</v>
      </c>
      <c r="K164" s="333" t="s">
        <v>669</v>
      </c>
      <c r="L164" s="241">
        <v>6</v>
      </c>
      <c r="M164" s="241">
        <v>1</v>
      </c>
      <c r="N164" s="241"/>
      <c r="O164" s="47"/>
      <c r="P164" s="47"/>
      <c r="Q164" s="47"/>
      <c r="R164" s="47"/>
      <c r="S164" s="47"/>
      <c r="T164" s="47"/>
      <c r="U164" s="47">
        <v>0</v>
      </c>
    </row>
    <row r="165" spans="2:21" ht="15.75" thickBot="1" x14ac:dyDescent="0.3">
      <c r="B165" s="6">
        <v>4</v>
      </c>
      <c r="C165" s="278" t="s">
        <v>737</v>
      </c>
      <c r="D165" s="78" t="s">
        <v>1477</v>
      </c>
      <c r="E165" s="273" t="s">
        <v>151</v>
      </c>
      <c r="F165" s="245"/>
      <c r="G165" s="341" t="s">
        <v>1104</v>
      </c>
      <c r="L165" s="242">
        <v>2</v>
      </c>
      <c r="M165" s="242"/>
      <c r="N165" s="242"/>
    </row>
    <row r="166" spans="2:21" x14ac:dyDescent="0.25">
      <c r="B166" s="6">
        <v>5</v>
      </c>
      <c r="C166" s="394" t="s">
        <v>201</v>
      </c>
    </row>
    <row r="167" spans="2:21" x14ac:dyDescent="0.25">
      <c r="B167" s="6">
        <v>6</v>
      </c>
      <c r="C167" s="394" t="s">
        <v>158</v>
      </c>
      <c r="D167" s="50" t="s">
        <v>163</v>
      </c>
      <c r="E167" s="47" t="s">
        <v>214</v>
      </c>
      <c r="F167" s="47"/>
      <c r="G167" s="47"/>
      <c r="H167" s="47"/>
      <c r="I167" s="47"/>
      <c r="J167" s="47">
        <v>0</v>
      </c>
      <c r="K167" s="333"/>
      <c r="L167" s="47"/>
      <c r="M167" s="47">
        <v>1</v>
      </c>
      <c r="N167" s="47"/>
      <c r="O167" s="47"/>
      <c r="P167" s="47"/>
      <c r="Q167" s="47"/>
      <c r="R167" s="47"/>
      <c r="S167" s="47"/>
      <c r="T167" s="47"/>
      <c r="U167" s="47">
        <v>0</v>
      </c>
    </row>
    <row r="168" spans="2:21" x14ac:dyDescent="0.25">
      <c r="B168" s="6">
        <v>7</v>
      </c>
      <c r="C168" s="18" t="s">
        <v>488</v>
      </c>
      <c r="D168" s="29" t="s">
        <v>489</v>
      </c>
      <c r="E168" s="47" t="s">
        <v>151</v>
      </c>
      <c r="F168" s="46"/>
      <c r="G168" s="46"/>
      <c r="H168" s="47"/>
      <c r="I168" s="46"/>
      <c r="J168" s="47">
        <v>0</v>
      </c>
      <c r="K168" s="333"/>
      <c r="L168" s="46"/>
      <c r="M168" s="47">
        <v>1</v>
      </c>
      <c r="N168" s="47"/>
      <c r="O168" s="47"/>
      <c r="P168" s="47"/>
      <c r="Q168" s="47"/>
      <c r="R168" s="47"/>
      <c r="S168" s="47"/>
      <c r="T168" s="47"/>
      <c r="U168" s="47">
        <v>0</v>
      </c>
    </row>
    <row r="169" spans="2:21" x14ac:dyDescent="0.25">
      <c r="B169" s="6">
        <v>8</v>
      </c>
      <c r="C169" s="46" t="s">
        <v>225</v>
      </c>
      <c r="D169" s="46" t="s">
        <v>224</v>
      </c>
      <c r="E169" s="46" t="s">
        <v>151</v>
      </c>
      <c r="F169" s="47"/>
      <c r="G169" s="47"/>
      <c r="H169" s="47"/>
      <c r="I169" s="47"/>
      <c r="J169" s="47">
        <v>0</v>
      </c>
      <c r="K169" s="333"/>
      <c r="L169" s="47"/>
      <c r="M169" s="47">
        <v>0</v>
      </c>
      <c r="N169" s="47"/>
      <c r="O169" s="47"/>
      <c r="P169" s="47"/>
      <c r="Q169" s="47"/>
      <c r="R169" s="47"/>
      <c r="S169" s="47"/>
      <c r="T169" s="47"/>
      <c r="U169" s="47">
        <v>0</v>
      </c>
    </row>
    <row r="170" spans="2:21" x14ac:dyDescent="0.25">
      <c r="B170" s="6">
        <v>9</v>
      </c>
      <c r="C170" s="47" t="s">
        <v>230</v>
      </c>
      <c r="D170" s="46" t="s">
        <v>1476</v>
      </c>
      <c r="E170" s="47" t="s">
        <v>278</v>
      </c>
      <c r="F170" s="47"/>
      <c r="G170" s="47"/>
      <c r="H170" s="47" t="s">
        <v>461</v>
      </c>
      <c r="I170" s="47"/>
      <c r="J170" s="47">
        <v>0</v>
      </c>
      <c r="K170" s="333"/>
      <c r="L170" s="47"/>
      <c r="M170" s="47">
        <v>0</v>
      </c>
      <c r="N170" s="47"/>
      <c r="O170" s="47"/>
      <c r="P170" s="47"/>
      <c r="Q170" s="47"/>
      <c r="R170" s="47"/>
      <c r="S170" s="47"/>
      <c r="T170" s="47"/>
      <c r="U170" s="47">
        <v>0</v>
      </c>
    </row>
    <row r="171" spans="2:21" x14ac:dyDescent="0.25">
      <c r="B171" s="6">
        <v>10</v>
      </c>
      <c r="C171" s="420" t="s">
        <v>1481</v>
      </c>
      <c r="D171" s="46" t="s">
        <v>1480</v>
      </c>
      <c r="E171" s="47" t="s">
        <v>151</v>
      </c>
      <c r="F171" s="47"/>
      <c r="G171" s="47"/>
      <c r="H171" s="47"/>
      <c r="I171" s="47"/>
      <c r="J171" s="47">
        <v>0</v>
      </c>
      <c r="K171" s="333"/>
      <c r="L171" s="47"/>
      <c r="M171" s="47">
        <v>1</v>
      </c>
      <c r="N171" s="47"/>
      <c r="O171" s="47"/>
      <c r="P171" s="47"/>
      <c r="Q171" s="47"/>
      <c r="R171" s="47"/>
      <c r="S171" s="47"/>
      <c r="T171" s="47"/>
      <c r="U171" s="47">
        <v>0</v>
      </c>
    </row>
    <row r="172" spans="2:21" x14ac:dyDescent="0.25">
      <c r="B172" s="6">
        <v>11</v>
      </c>
      <c r="C172" s="48" t="s">
        <v>173</v>
      </c>
      <c r="D172" s="46" t="s">
        <v>174</v>
      </c>
      <c r="E172" s="47" t="s">
        <v>151</v>
      </c>
      <c r="F172" s="47"/>
      <c r="G172" s="47"/>
      <c r="H172" s="47"/>
      <c r="I172" s="47"/>
      <c r="J172" s="47">
        <v>0</v>
      </c>
      <c r="K172" s="333"/>
      <c r="L172" s="47"/>
      <c r="M172" s="47">
        <v>2</v>
      </c>
      <c r="N172" s="47"/>
      <c r="O172" s="47"/>
      <c r="P172" s="47"/>
      <c r="Q172" s="47"/>
      <c r="R172" s="47"/>
      <c r="S172" s="47"/>
      <c r="T172" s="47"/>
      <c r="U172" s="47">
        <v>0</v>
      </c>
    </row>
    <row r="173" spans="2:21" x14ac:dyDescent="0.25">
      <c r="B173" s="6">
        <v>12</v>
      </c>
      <c r="C173" s="47" t="s">
        <v>179</v>
      </c>
      <c r="D173" s="46" t="s">
        <v>178</v>
      </c>
      <c r="E173" s="47" t="s">
        <v>151</v>
      </c>
      <c r="F173" s="47"/>
      <c r="G173" s="47"/>
      <c r="H173" s="47"/>
      <c r="I173" s="47"/>
      <c r="J173" s="47">
        <v>0</v>
      </c>
      <c r="K173" s="333"/>
      <c r="L173" s="47"/>
      <c r="M173" s="47">
        <v>1</v>
      </c>
      <c r="N173" s="47"/>
      <c r="O173" s="47"/>
      <c r="P173" s="47"/>
      <c r="Q173" s="47"/>
      <c r="R173" s="47"/>
      <c r="S173" s="47"/>
      <c r="T173" s="47"/>
      <c r="U173" s="47">
        <v>0</v>
      </c>
    </row>
    <row r="174" spans="2:21" x14ac:dyDescent="0.25">
      <c r="B174" s="6">
        <v>13</v>
      </c>
      <c r="C174" s="50" t="s">
        <v>122</v>
      </c>
      <c r="D174" s="50" t="s">
        <v>121</v>
      </c>
      <c r="E174" s="47" t="s">
        <v>151</v>
      </c>
      <c r="F174" s="47"/>
      <c r="G174" s="47"/>
      <c r="H174" s="47"/>
      <c r="I174" s="47"/>
      <c r="J174" s="47">
        <v>0</v>
      </c>
      <c r="K174" s="333"/>
      <c r="L174" s="47"/>
      <c r="M174" s="47">
        <v>0</v>
      </c>
      <c r="N174" s="47"/>
      <c r="O174" s="47"/>
      <c r="P174" s="47"/>
      <c r="Q174" s="47"/>
      <c r="R174" s="47"/>
      <c r="S174" s="47"/>
      <c r="T174" s="47"/>
      <c r="U174" s="47">
        <v>0</v>
      </c>
    </row>
    <row r="175" spans="2:21" x14ac:dyDescent="0.25">
      <c r="B175" s="6">
        <v>14</v>
      </c>
      <c r="C175" s="46" t="s">
        <v>148</v>
      </c>
      <c r="D175" s="46" t="s">
        <v>147</v>
      </c>
      <c r="E175" s="47" t="s">
        <v>151</v>
      </c>
      <c r="F175" s="47"/>
      <c r="G175" s="47"/>
      <c r="H175" s="47"/>
      <c r="I175" s="47"/>
      <c r="J175" s="47">
        <v>0</v>
      </c>
      <c r="K175" s="333"/>
      <c r="L175" s="47"/>
      <c r="M175" s="47">
        <v>0</v>
      </c>
      <c r="N175" s="47"/>
      <c r="O175" s="47"/>
      <c r="P175" s="47"/>
      <c r="Q175" s="47"/>
      <c r="R175" s="47"/>
      <c r="S175" s="47"/>
      <c r="T175" s="47"/>
      <c r="U175" s="47">
        <v>0</v>
      </c>
    </row>
    <row r="176" spans="2:21" x14ac:dyDescent="0.25">
      <c r="B176" s="6">
        <v>15</v>
      </c>
      <c r="C176" s="46" t="s">
        <v>150</v>
      </c>
      <c r="D176" s="46" t="s">
        <v>149</v>
      </c>
      <c r="E176" s="47" t="s">
        <v>151</v>
      </c>
      <c r="F176" s="47"/>
      <c r="G176" s="47"/>
      <c r="H176" s="47"/>
      <c r="I176" s="47"/>
      <c r="J176" s="47">
        <v>0</v>
      </c>
      <c r="K176" s="333"/>
      <c r="L176" s="47"/>
      <c r="M176" s="47">
        <v>0</v>
      </c>
      <c r="N176" s="47"/>
      <c r="O176" s="47"/>
      <c r="P176" s="47"/>
      <c r="Q176" s="47"/>
      <c r="R176" s="47"/>
      <c r="S176" s="47"/>
      <c r="T176" s="47"/>
      <c r="U176" s="47">
        <v>0</v>
      </c>
    </row>
    <row r="177" spans="2:21" x14ac:dyDescent="0.25">
      <c r="B177" s="6">
        <v>16</v>
      </c>
      <c r="C177" s="3" t="s">
        <v>146</v>
      </c>
      <c r="D177" s="3" t="s">
        <v>145</v>
      </c>
      <c r="E177" s="3" t="s">
        <v>151</v>
      </c>
      <c r="F177" s="46"/>
      <c r="G177" s="46"/>
      <c r="H177" s="1"/>
      <c r="I177" s="46"/>
      <c r="J177" s="47">
        <v>0</v>
      </c>
      <c r="K177" s="333"/>
      <c r="L177" s="46"/>
      <c r="M177" s="47">
        <v>0</v>
      </c>
      <c r="N177" s="47"/>
      <c r="O177" s="47"/>
      <c r="P177" s="47"/>
      <c r="Q177" s="47"/>
      <c r="R177" s="47"/>
      <c r="S177" s="47"/>
      <c r="T177" s="47"/>
      <c r="U177" s="47">
        <v>0</v>
      </c>
    </row>
    <row r="178" spans="2:21" x14ac:dyDescent="0.25">
      <c r="B178" s="6">
        <v>17</v>
      </c>
      <c r="C178" s="46" t="s">
        <v>144</v>
      </c>
      <c r="D178" s="46" t="s">
        <v>143</v>
      </c>
      <c r="E178" s="46" t="s">
        <v>151</v>
      </c>
      <c r="F178" s="46"/>
      <c r="G178" s="46"/>
      <c r="H178" s="47"/>
      <c r="I178" s="46"/>
      <c r="J178" s="47">
        <v>0</v>
      </c>
      <c r="K178" s="333"/>
      <c r="L178" s="46"/>
      <c r="M178" s="47">
        <v>0</v>
      </c>
      <c r="N178" s="47"/>
      <c r="O178" s="47"/>
      <c r="P178" s="47"/>
      <c r="Q178" s="47"/>
      <c r="R178" s="47"/>
      <c r="S178" s="47"/>
      <c r="T178" s="47"/>
      <c r="U178" s="47">
        <v>0</v>
      </c>
    </row>
    <row r="179" spans="2:21" x14ac:dyDescent="0.25">
      <c r="B179" s="6">
        <v>18</v>
      </c>
      <c r="C179" s="47" t="s">
        <v>220</v>
      </c>
      <c r="D179" s="46" t="s">
        <v>221</v>
      </c>
      <c r="E179" s="47" t="s">
        <v>277</v>
      </c>
      <c r="F179" s="47"/>
      <c r="G179" s="47"/>
      <c r="H179" s="46" t="s">
        <v>39</v>
      </c>
      <c r="I179" s="47"/>
      <c r="J179" s="47">
        <v>0</v>
      </c>
      <c r="K179" s="333"/>
      <c r="L179" s="47"/>
      <c r="M179" s="47">
        <v>0</v>
      </c>
      <c r="N179" s="47"/>
      <c r="O179" s="47"/>
      <c r="P179" s="47"/>
      <c r="Q179" s="47"/>
      <c r="R179" s="47"/>
      <c r="S179" s="47"/>
      <c r="T179" s="47"/>
      <c r="U179" s="47">
        <v>0</v>
      </c>
    </row>
    <row r="180" spans="2:21" x14ac:dyDescent="0.25">
      <c r="B180" s="6">
        <v>19</v>
      </c>
      <c r="C180" s="47" t="s">
        <v>248</v>
      </c>
      <c r="D180" s="46" t="s">
        <v>247</v>
      </c>
      <c r="E180" s="47" t="s">
        <v>277</v>
      </c>
      <c r="F180" s="47"/>
      <c r="G180" s="47"/>
      <c r="H180" s="46" t="s">
        <v>39</v>
      </c>
      <c r="I180" s="47"/>
      <c r="J180" s="47">
        <v>0</v>
      </c>
      <c r="K180" s="333"/>
      <c r="L180" s="47"/>
      <c r="M180" s="47">
        <v>0</v>
      </c>
      <c r="N180" s="47"/>
    </row>
    <row r="181" spans="2:21" x14ac:dyDescent="0.25">
      <c r="B181" s="6">
        <v>20</v>
      </c>
      <c r="C181" s="47" t="s">
        <v>276</v>
      </c>
      <c r="D181" s="46" t="s">
        <v>275</v>
      </c>
      <c r="E181" s="47" t="s">
        <v>277</v>
      </c>
      <c r="F181" s="47"/>
      <c r="G181" s="47"/>
      <c r="H181" s="46" t="s">
        <v>39</v>
      </c>
      <c r="I181" s="47"/>
      <c r="J181" s="47">
        <v>0</v>
      </c>
      <c r="K181" s="333"/>
      <c r="L181" s="47"/>
      <c r="M181" s="47">
        <v>0</v>
      </c>
      <c r="N181" s="47"/>
      <c r="O181" s="47"/>
      <c r="P181" s="47"/>
      <c r="Q181" s="47"/>
      <c r="R181" s="47"/>
      <c r="S181" s="47"/>
      <c r="T181" s="47"/>
      <c r="U181" s="47">
        <v>0</v>
      </c>
    </row>
    <row r="182" spans="2:21" x14ac:dyDescent="0.25">
      <c r="B182" s="6">
        <v>21</v>
      </c>
      <c r="C182" s="3" t="s">
        <v>139</v>
      </c>
      <c r="D182" s="3" t="s">
        <v>140</v>
      </c>
      <c r="E182" s="3" t="s">
        <v>277</v>
      </c>
      <c r="F182" s="46"/>
      <c r="G182" s="46"/>
      <c r="H182" s="3" t="s">
        <v>39</v>
      </c>
      <c r="I182" s="46"/>
      <c r="J182" s="47">
        <v>0</v>
      </c>
      <c r="K182" s="333"/>
      <c r="L182" s="46"/>
      <c r="M182" s="47">
        <v>0</v>
      </c>
      <c r="N182" s="47"/>
      <c r="O182" s="47"/>
      <c r="P182" s="47"/>
      <c r="Q182" s="47"/>
      <c r="R182" s="47"/>
      <c r="S182" s="47"/>
      <c r="T182" s="47"/>
      <c r="U182" s="47">
        <v>0</v>
      </c>
    </row>
    <row r="183" spans="2:21" x14ac:dyDescent="0.25">
      <c r="B183" s="6">
        <v>22</v>
      </c>
      <c r="C183" s="399" t="s">
        <v>1479</v>
      </c>
      <c r="D183" s="46" t="s">
        <v>1478</v>
      </c>
      <c r="E183" s="78" t="s">
        <v>277</v>
      </c>
      <c r="F183" s="47"/>
      <c r="G183" s="47"/>
      <c r="H183" s="46" t="s">
        <v>39</v>
      </c>
      <c r="I183" s="47"/>
      <c r="J183" s="47">
        <v>0</v>
      </c>
      <c r="K183" s="333"/>
      <c r="L183" s="47"/>
      <c r="M183" s="47">
        <v>1</v>
      </c>
      <c r="N183" s="47"/>
      <c r="O183" s="47">
        <v>1</v>
      </c>
      <c r="P183" s="47"/>
      <c r="Q183" s="47"/>
      <c r="R183" s="47"/>
      <c r="S183" s="47"/>
      <c r="T183" s="47"/>
      <c r="U183" s="47">
        <v>0</v>
      </c>
    </row>
    <row r="184" spans="2:21" x14ac:dyDescent="0.25">
      <c r="B184" s="6">
        <v>23</v>
      </c>
      <c r="C184" s="339" t="s">
        <v>1418</v>
      </c>
      <c r="D184" s="7" t="s">
        <v>1417</v>
      </c>
      <c r="E184" s="339" t="s">
        <v>151</v>
      </c>
    </row>
    <row r="185" spans="2:21" x14ac:dyDescent="0.25">
      <c r="B185" s="6">
        <v>24</v>
      </c>
      <c r="C185" s="399" t="s">
        <v>1470</v>
      </c>
      <c r="D185" s="7" t="s">
        <v>1469</v>
      </c>
      <c r="E185" s="400" t="s">
        <v>151</v>
      </c>
      <c r="F185" s="6">
        <v>2</v>
      </c>
    </row>
    <row r="188" spans="2:21" x14ac:dyDescent="0.25">
      <c r="C188" s="436" t="s">
        <v>1520</v>
      </c>
    </row>
    <row r="190" spans="2:21" x14ac:dyDescent="0.25">
      <c r="B190" s="46">
        <v>16</v>
      </c>
      <c r="C190" s="46" t="s">
        <v>21</v>
      </c>
      <c r="D190" s="50" t="s">
        <v>28</v>
      </c>
      <c r="E190" s="46" t="s">
        <v>238</v>
      </c>
      <c r="F190" s="244">
        <v>0</v>
      </c>
      <c r="G190" s="255" t="s">
        <v>1104</v>
      </c>
      <c r="H190" s="278" t="s">
        <v>736</v>
      </c>
      <c r="I190" s="46" t="s">
        <v>676</v>
      </c>
      <c r="J190" s="47">
        <v>0</v>
      </c>
      <c r="K190" s="333">
        <v>8</v>
      </c>
      <c r="L190" s="241">
        <v>7</v>
      </c>
      <c r="M190" s="241">
        <v>0</v>
      </c>
      <c r="N190" s="241"/>
      <c r="O190" s="47">
        <v>1</v>
      </c>
      <c r="P190" s="47">
        <v>0</v>
      </c>
      <c r="Q190" s="47">
        <v>1</v>
      </c>
      <c r="R190" s="47"/>
      <c r="S190" s="47"/>
      <c r="T190" s="290" t="s">
        <v>84</v>
      </c>
      <c r="U190" s="47">
        <v>0</v>
      </c>
    </row>
    <row r="191" spans="2:21" x14ac:dyDescent="0.25">
      <c r="B191" s="46">
        <v>17</v>
      </c>
      <c r="C191" s="46" t="s">
        <v>29</v>
      </c>
      <c r="D191" s="50" t="s">
        <v>27</v>
      </c>
      <c r="E191" s="46" t="s">
        <v>238</v>
      </c>
      <c r="F191" s="244">
        <v>0</v>
      </c>
      <c r="G191" s="255" t="s">
        <v>1104</v>
      </c>
      <c r="H191" s="278" t="s">
        <v>736</v>
      </c>
      <c r="I191" s="46" t="s">
        <v>675</v>
      </c>
      <c r="J191" s="47">
        <v>0</v>
      </c>
      <c r="K191" s="333">
        <v>10</v>
      </c>
      <c r="L191" s="241">
        <v>7</v>
      </c>
      <c r="M191" s="241">
        <v>0</v>
      </c>
      <c r="N191" s="241"/>
      <c r="O191" s="47">
        <v>1</v>
      </c>
      <c r="P191" s="47">
        <v>0</v>
      </c>
      <c r="Q191" s="47">
        <v>1</v>
      </c>
      <c r="R191" s="47"/>
      <c r="S191" s="47"/>
      <c r="T191" s="290" t="s">
        <v>84</v>
      </c>
      <c r="U191" s="47">
        <v>0</v>
      </c>
    </row>
    <row r="192" spans="2:21" x14ac:dyDescent="0.25">
      <c r="B192" s="46">
        <v>12</v>
      </c>
      <c r="C192" s="1" t="s">
        <v>138</v>
      </c>
      <c r="D192" s="3" t="s">
        <v>137</v>
      </c>
      <c r="E192" s="3" t="s">
        <v>722</v>
      </c>
      <c r="F192" s="244">
        <v>0</v>
      </c>
      <c r="G192" s="255" t="s">
        <v>1105</v>
      </c>
      <c r="H192" s="133" t="s">
        <v>39</v>
      </c>
      <c r="I192" s="46"/>
      <c r="J192" s="47">
        <v>0</v>
      </c>
      <c r="K192" s="333"/>
      <c r="L192" s="241">
        <v>3</v>
      </c>
      <c r="M192" s="241">
        <v>0</v>
      </c>
      <c r="N192" s="241"/>
      <c r="O192" s="47">
        <v>1</v>
      </c>
      <c r="P192" s="47">
        <v>1</v>
      </c>
      <c r="Q192" s="47">
        <v>1</v>
      </c>
      <c r="R192" s="47">
        <v>1</v>
      </c>
      <c r="S192" s="47"/>
      <c r="T192" s="290" t="s">
        <v>662</v>
      </c>
      <c r="U192" s="47">
        <v>0</v>
      </c>
    </row>
  </sheetData>
  <autoFilter ref="B4:I119">
    <sortState ref="B7:I143">
      <sortCondition ref="B4:B143"/>
    </sortState>
  </autoFilter>
  <customSheetViews>
    <customSheetView guid="{F9E77D3E-9512-4655-8DC5-CBCB6D76B9C5}" scale="70" showAutoFilter="1" topLeftCell="A79">
      <selection activeCell="D193" sqref="D193"/>
      <pageMargins left="0.7" right="0.7" top="0.75" bottom="0.75" header="0.3" footer="0.3"/>
      <pageSetup paperSize="9" scale="30" orientation="portrait" r:id="rId1"/>
      <autoFilter ref="B4:I119">
        <sortState ref="B7:I143">
          <sortCondition ref="B4:B143"/>
        </sortState>
      </autoFilter>
    </customSheetView>
    <customSheetView guid="{D9685D2E-3084-4AF6-8DBA-5592BEF27847}" scale="70" showPageBreaks="1" printArea="1" showAutoFilter="1" topLeftCell="A79">
      <selection activeCell="D193" sqref="D193"/>
      <pageMargins left="0.7" right="0.7" top="0.75" bottom="0.75" header="0.3" footer="0.3"/>
      <pageSetup paperSize="9" scale="30" orientation="portrait" r:id="rId2"/>
      <autoFilter ref="B4:I119">
        <sortState ref="B7:I143">
          <sortCondition ref="B4:B143"/>
        </sortState>
      </autoFilter>
    </customSheetView>
    <customSheetView guid="{1B6A4866-A5AB-480B-A411-F20888958AF4}" scale="70" showPageBreaks="1" printArea="1" showAutoFilter="1" topLeftCell="A79">
      <selection activeCell="D193" sqref="D193"/>
      <pageMargins left="0.7" right="0.7" top="0.75" bottom="0.75" header="0.3" footer="0.3"/>
      <pageSetup paperSize="9" scale="30" orientation="portrait" r:id="rId3"/>
      <autoFilter ref="B4:I119">
        <sortState ref="B7:I143">
          <sortCondition ref="B4:B143"/>
        </sortState>
      </autoFilter>
    </customSheetView>
    <customSheetView guid="{5448D88C-FF86-4D3F-8490-F2F239C6F324}" scale="70" showAutoFilter="1" topLeftCell="A79">
      <selection activeCell="D193" sqref="D193"/>
      <pageMargins left="0.7" right="0.7" top="0.75" bottom="0.75" header="0.3" footer="0.3"/>
      <pageSetup paperSize="9" scale="30" orientation="portrait" r:id="rId4"/>
      <autoFilter ref="B4:I119">
        <sortState ref="B7:I143">
          <sortCondition ref="B4:B143"/>
        </sortState>
      </autoFilter>
    </customSheetView>
    <customSheetView guid="{BD98B3E9-7C13-41E6-82C5-392E91EC622B}" scale="70" showAutoFilter="1" topLeftCell="A79">
      <selection activeCell="D193" sqref="D193"/>
      <pageMargins left="0.7" right="0.7" top="0.75" bottom="0.75" header="0.3" footer="0.3"/>
      <pageSetup paperSize="9" scale="30" orientation="portrait" horizontalDpi="0" verticalDpi="0" r:id="rId5"/>
      <autoFilter ref="B4:I119">
        <sortState ref="B7:I143">
          <sortCondition ref="B4:B143"/>
        </sortState>
      </autoFilter>
    </customSheetView>
    <customSheetView guid="{6EC6FC78-CAF0-4B41-BCBC-C0FF1BFCA410}" scale="70" showAutoFilter="1" topLeftCell="A79">
      <selection activeCell="D193" sqref="D193"/>
      <pageMargins left="0.7" right="0.7" top="0.75" bottom="0.75" header="0.3" footer="0.3"/>
      <pageSetup paperSize="9" scale="30" orientation="portrait" r:id="rId6"/>
      <autoFilter ref="B4:I119">
        <sortState ref="B7:I143">
          <sortCondition ref="B4:B143"/>
        </sortState>
      </autoFilter>
    </customSheetView>
    <customSheetView guid="{EBBD5757-E7AD-4688-ABF4-2AE9E930BC4B}" scale="70" showAutoFilter="1" topLeftCell="A163">
      <selection activeCell="D193" sqref="D193"/>
      <pageMargins left="0.7" right="0.7" top="0.75" bottom="0.75" header="0.3" footer="0.3"/>
      <pageSetup paperSize="9" scale="30" orientation="portrait" r:id="rId7"/>
      <autoFilter ref="B4:I119">
        <sortState ref="B7:I143">
          <sortCondition ref="B4:B143"/>
        </sortState>
      </autoFilter>
    </customSheetView>
    <customSheetView guid="{60861627-6CD5-4083-8CA7-D44B15F4A9CE}" scale="70" showPageBreaks="1" printArea="1" showAutoFilter="1" topLeftCell="A163">
      <selection activeCell="D193" sqref="D193"/>
      <pageMargins left="0.7" right="0.7" top="0.75" bottom="0.75" header="0.3" footer="0.3"/>
      <pageSetup paperSize="9" scale="30" orientation="portrait" r:id="rId8"/>
      <autoFilter ref="B4:I119">
        <sortState ref="B7:I143">
          <sortCondition ref="B4:B143"/>
        </sortState>
      </autoFilter>
    </customSheetView>
  </customSheetViews>
  <mergeCells count="28">
    <mergeCell ref="X2:Y2"/>
    <mergeCell ref="Z2:AA2"/>
    <mergeCell ref="X3:Y3"/>
    <mergeCell ref="Z3:AA3"/>
    <mergeCell ref="V3:W3"/>
    <mergeCell ref="V2:W2"/>
    <mergeCell ref="T4:T5"/>
    <mergeCell ref="E4:E5"/>
    <mergeCell ref="H4:H5"/>
    <mergeCell ref="U4:U5"/>
    <mergeCell ref="J2:T2"/>
    <mergeCell ref="J3:J5"/>
    <mergeCell ref="O3:T3"/>
    <mergeCell ref="B1:D1"/>
    <mergeCell ref="S4:S5"/>
    <mergeCell ref="F4:F5"/>
    <mergeCell ref="K3:K5"/>
    <mergeCell ref="L4:L5"/>
    <mergeCell ref="M4:M5"/>
    <mergeCell ref="O4:O5"/>
    <mergeCell ref="P4:P5"/>
    <mergeCell ref="Q4:Q5"/>
    <mergeCell ref="B4:B5"/>
    <mergeCell ref="C4:C5"/>
    <mergeCell ref="D4:D5"/>
    <mergeCell ref="N4:N5"/>
    <mergeCell ref="L3:N3"/>
    <mergeCell ref="R4:R5"/>
  </mergeCells>
  <pageMargins left="0.7" right="0.7" top="0.75" bottom="0.75" header="0.3" footer="0.3"/>
  <pageSetup paperSize="9" scale="30" orientation="portrait"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pageSetUpPr fitToPage="1"/>
  </sheetPr>
  <dimension ref="B1:AA71"/>
  <sheetViews>
    <sheetView zoomScale="90" zoomScaleNormal="90" workbookViewId="0">
      <selection activeCell="C22" sqref="C22"/>
    </sheetView>
  </sheetViews>
  <sheetFormatPr defaultRowHeight="15" x14ac:dyDescent="0.25"/>
  <cols>
    <col min="3" max="3" width="54.85546875" customWidth="1"/>
    <col min="4" max="4" width="22.5703125" customWidth="1"/>
    <col min="8" max="8" width="14.140625" customWidth="1"/>
    <col min="9" max="9" width="19" customWidth="1"/>
    <col min="11" max="11" width="12.5703125" customWidth="1"/>
    <col min="12" max="14" width="14.7109375" customWidth="1"/>
    <col min="15" max="15" width="9.28515625" customWidth="1"/>
    <col min="22" max="22" width="14.85546875" customWidth="1"/>
    <col min="23" max="23" width="9.5703125" customWidth="1"/>
  </cols>
  <sheetData>
    <row r="1" spans="2:27" x14ac:dyDescent="0.25">
      <c r="B1" s="1197" t="s">
        <v>747</v>
      </c>
      <c r="C1" s="1198"/>
      <c r="D1" s="1199"/>
      <c r="E1" s="310"/>
      <c r="F1" s="310"/>
      <c r="G1" s="310"/>
      <c r="H1" s="316"/>
      <c r="I1" s="310"/>
      <c r="J1" s="326"/>
      <c r="K1" s="312"/>
      <c r="L1" s="312"/>
      <c r="M1" s="312"/>
      <c r="N1" s="312"/>
      <c r="O1" s="312"/>
      <c r="P1" s="312"/>
      <c r="Q1" s="312"/>
      <c r="R1" s="312"/>
      <c r="S1" s="312"/>
      <c r="T1" s="315"/>
      <c r="U1" s="326"/>
    </row>
    <row r="2" spans="2:27" x14ac:dyDescent="0.25">
      <c r="B2" s="326"/>
      <c r="C2" s="326"/>
      <c r="D2" s="312"/>
      <c r="E2" s="311"/>
      <c r="F2" s="31"/>
      <c r="G2" s="31"/>
      <c r="H2" s="316"/>
      <c r="I2" s="31"/>
      <c r="J2" s="1174" t="s">
        <v>593</v>
      </c>
      <c r="K2" s="1175"/>
      <c r="L2" s="1175"/>
      <c r="M2" s="1175"/>
      <c r="N2" s="1175"/>
      <c r="O2" s="1175"/>
      <c r="P2" s="1175"/>
      <c r="Q2" s="1175"/>
      <c r="R2" s="1175"/>
      <c r="S2" s="1175"/>
      <c r="T2" s="1176"/>
      <c r="U2" s="326"/>
      <c r="V2" s="1125" t="s">
        <v>1514</v>
      </c>
      <c r="W2" s="1125"/>
      <c r="X2" s="1125" t="s">
        <v>1514</v>
      </c>
      <c r="Y2" s="1125"/>
      <c r="Z2" s="1125" t="s">
        <v>1514</v>
      </c>
      <c r="AA2" s="1125"/>
    </row>
    <row r="3" spans="2:27" ht="15" customHeight="1" x14ac:dyDescent="0.25">
      <c r="B3" s="326"/>
      <c r="C3" s="1209" t="s">
        <v>1</v>
      </c>
      <c r="D3" s="1209" t="s">
        <v>2</v>
      </c>
      <c r="E3" s="1206" t="s">
        <v>748</v>
      </c>
      <c r="F3" s="1116" t="s">
        <v>604</v>
      </c>
      <c r="G3" s="1116" t="s">
        <v>1106</v>
      </c>
      <c r="H3" s="1203" t="s">
        <v>592</v>
      </c>
      <c r="I3" s="1192" t="s">
        <v>4</v>
      </c>
      <c r="J3" s="1203" t="s">
        <v>603</v>
      </c>
      <c r="K3" s="1135" t="s">
        <v>594</v>
      </c>
      <c r="L3" s="1174" t="s">
        <v>595</v>
      </c>
      <c r="M3" s="1175"/>
      <c r="N3" s="1176"/>
      <c r="O3" s="1174" t="s">
        <v>596</v>
      </c>
      <c r="P3" s="1175"/>
      <c r="Q3" s="1175"/>
      <c r="R3" s="1175"/>
      <c r="S3" s="1175"/>
      <c r="T3" s="1176"/>
      <c r="U3" s="326"/>
      <c r="V3" s="1125" t="s">
        <v>1517</v>
      </c>
      <c r="W3" s="1125"/>
      <c r="X3" s="1125" t="s">
        <v>1518</v>
      </c>
      <c r="Y3" s="1125"/>
      <c r="Z3" s="1125" t="s">
        <v>836</v>
      </c>
      <c r="AA3" s="1125"/>
    </row>
    <row r="4" spans="2:27" ht="15" customHeight="1" x14ac:dyDescent="0.25">
      <c r="B4" s="1200" t="s">
        <v>0</v>
      </c>
      <c r="C4" s="1210"/>
      <c r="D4" s="1210"/>
      <c r="E4" s="1207"/>
      <c r="F4" s="1117"/>
      <c r="G4" s="1117"/>
      <c r="H4" s="1204"/>
      <c r="I4" s="1193"/>
      <c r="J4" s="1204"/>
      <c r="K4" s="1135"/>
      <c r="L4" s="1127" t="s">
        <v>8</v>
      </c>
      <c r="M4" s="1127" t="s">
        <v>597</v>
      </c>
      <c r="N4" s="1162" t="s">
        <v>1066</v>
      </c>
      <c r="O4" s="1135" t="s">
        <v>598</v>
      </c>
      <c r="P4" s="1135" t="s">
        <v>599</v>
      </c>
      <c r="Q4" s="1135" t="s">
        <v>600</v>
      </c>
      <c r="R4" s="1159" t="s">
        <v>1063</v>
      </c>
      <c r="S4" s="1135" t="s">
        <v>601</v>
      </c>
      <c r="T4" s="1201" t="s">
        <v>661</v>
      </c>
      <c r="U4" s="1201" t="s">
        <v>602</v>
      </c>
      <c r="V4" s="434" t="s">
        <v>1515</v>
      </c>
      <c r="W4" s="434" t="s">
        <v>1516</v>
      </c>
      <c r="X4" s="434" t="s">
        <v>1515</v>
      </c>
      <c r="Y4" s="434" t="s">
        <v>1516</v>
      </c>
      <c r="Z4" s="434" t="s">
        <v>1515</v>
      </c>
      <c r="AA4" s="434" t="s">
        <v>1516</v>
      </c>
    </row>
    <row r="5" spans="2:27" ht="91.5" customHeight="1" x14ac:dyDescent="0.25">
      <c r="B5" s="1200"/>
      <c r="C5" s="1211"/>
      <c r="D5" s="1211"/>
      <c r="E5" s="1208"/>
      <c r="F5" s="1118"/>
      <c r="G5" s="1118"/>
      <c r="H5" s="1205"/>
      <c r="I5" s="1194"/>
      <c r="J5" s="1205"/>
      <c r="K5" s="1135"/>
      <c r="L5" s="1127"/>
      <c r="M5" s="1127"/>
      <c r="N5" s="1163"/>
      <c r="O5" s="1135"/>
      <c r="P5" s="1135"/>
      <c r="Q5" s="1135"/>
      <c r="R5" s="1161"/>
      <c r="S5" s="1135"/>
      <c r="T5" s="1202"/>
      <c r="U5" s="1202"/>
      <c r="V5" s="435"/>
      <c r="W5" s="435"/>
      <c r="X5" s="435"/>
      <c r="Y5" s="435"/>
      <c r="Z5" s="435"/>
      <c r="AA5" s="435"/>
    </row>
    <row r="6" spans="2:27" ht="30" customHeight="1" x14ac:dyDescent="0.25">
      <c r="B6" s="326" t="s">
        <v>749</v>
      </c>
      <c r="C6" s="315" t="s">
        <v>625</v>
      </c>
      <c r="D6" s="430" t="s">
        <v>750</v>
      </c>
      <c r="E6" s="92" t="s">
        <v>214</v>
      </c>
      <c r="F6" s="310"/>
      <c r="G6" s="310" t="s">
        <v>1104</v>
      </c>
      <c r="H6" s="327" t="s">
        <v>813</v>
      </c>
      <c r="I6" s="319" t="s">
        <v>1007</v>
      </c>
      <c r="J6" s="326">
        <v>0</v>
      </c>
      <c r="K6" s="326" t="s">
        <v>1393</v>
      </c>
      <c r="L6" s="328">
        <v>0</v>
      </c>
      <c r="M6" s="329">
        <v>1</v>
      </c>
      <c r="N6" s="329">
        <v>4</v>
      </c>
      <c r="O6" s="326">
        <v>1</v>
      </c>
      <c r="P6" s="326">
        <v>1</v>
      </c>
      <c r="Q6" s="326">
        <v>1</v>
      </c>
      <c r="R6" s="326">
        <v>1</v>
      </c>
      <c r="S6" s="310"/>
      <c r="T6" s="326" t="s">
        <v>751</v>
      </c>
      <c r="U6" s="326">
        <v>0</v>
      </c>
    </row>
    <row r="7" spans="2:27" ht="30" customHeight="1" x14ac:dyDescent="0.25">
      <c r="B7" s="326" t="s">
        <v>752</v>
      </c>
      <c r="C7" s="315" t="s">
        <v>632</v>
      </c>
      <c r="D7" s="326" t="s">
        <v>753</v>
      </c>
      <c r="E7" s="92" t="s">
        <v>214</v>
      </c>
      <c r="F7" s="310"/>
      <c r="G7" s="310" t="s">
        <v>1104</v>
      </c>
      <c r="H7" s="327" t="s">
        <v>813</v>
      </c>
      <c r="I7" s="319" t="s">
        <v>1008</v>
      </c>
      <c r="J7" s="326">
        <v>0</v>
      </c>
      <c r="K7" s="326" t="s">
        <v>1394</v>
      </c>
      <c r="L7" s="328">
        <v>0</v>
      </c>
      <c r="M7" s="329">
        <v>1</v>
      </c>
      <c r="N7" s="329">
        <v>4</v>
      </c>
      <c r="O7" s="326">
        <v>1</v>
      </c>
      <c r="P7" s="326">
        <v>1</v>
      </c>
      <c r="Q7" s="326">
        <v>1</v>
      </c>
      <c r="R7" s="326">
        <v>1</v>
      </c>
      <c r="S7" s="310"/>
      <c r="T7" s="326" t="s">
        <v>751</v>
      </c>
      <c r="U7" s="326">
        <v>0</v>
      </c>
    </row>
    <row r="8" spans="2:27" ht="30" customHeight="1" x14ac:dyDescent="0.25">
      <c r="B8" s="326" t="s">
        <v>754</v>
      </c>
      <c r="C8" s="315" t="s">
        <v>624</v>
      </c>
      <c r="D8" s="326" t="s">
        <v>755</v>
      </c>
      <c r="E8" s="92" t="s">
        <v>214</v>
      </c>
      <c r="F8" s="310"/>
      <c r="G8" s="310" t="s">
        <v>1104</v>
      </c>
      <c r="H8" s="327" t="s">
        <v>813</v>
      </c>
      <c r="I8" s="327" t="s">
        <v>1009</v>
      </c>
      <c r="J8" s="326">
        <v>0</v>
      </c>
      <c r="K8" s="326" t="s">
        <v>1395</v>
      </c>
      <c r="L8" s="329">
        <v>1</v>
      </c>
      <c r="M8" s="328">
        <v>1</v>
      </c>
      <c r="N8" s="329"/>
      <c r="O8" s="326">
        <v>1</v>
      </c>
      <c r="P8" s="326">
        <v>1</v>
      </c>
      <c r="Q8" s="326">
        <v>1</v>
      </c>
      <c r="R8" s="326">
        <v>1</v>
      </c>
      <c r="S8" s="310"/>
      <c r="T8" s="326" t="s">
        <v>751</v>
      </c>
      <c r="U8" s="326">
        <v>0</v>
      </c>
    </row>
    <row r="9" spans="2:27" ht="30" customHeight="1" x14ac:dyDescent="0.25">
      <c r="B9" s="326" t="s">
        <v>756</v>
      </c>
      <c r="C9" s="330" t="s">
        <v>631</v>
      </c>
      <c r="D9" s="310" t="s">
        <v>610</v>
      </c>
      <c r="E9" s="92" t="s">
        <v>214</v>
      </c>
      <c r="F9" s="310"/>
      <c r="G9" s="310" t="s">
        <v>1104</v>
      </c>
      <c r="H9" s="327" t="s">
        <v>813</v>
      </c>
      <c r="I9" s="331" t="s">
        <v>1010</v>
      </c>
      <c r="J9" s="326">
        <v>0</v>
      </c>
      <c r="K9" s="326" t="s">
        <v>1396</v>
      </c>
      <c r="L9" s="328">
        <v>0</v>
      </c>
      <c r="M9" s="329">
        <v>0</v>
      </c>
      <c r="N9" s="329">
        <v>2</v>
      </c>
      <c r="O9" s="326">
        <v>1</v>
      </c>
      <c r="P9" s="326">
        <v>1</v>
      </c>
      <c r="Q9" s="326">
        <v>1</v>
      </c>
      <c r="R9" s="326">
        <v>1</v>
      </c>
      <c r="S9" s="310"/>
      <c r="T9" s="326" t="s">
        <v>751</v>
      </c>
      <c r="U9" s="326">
        <v>0</v>
      </c>
    </row>
    <row r="10" spans="2:27" ht="30" customHeight="1" x14ac:dyDescent="0.25">
      <c r="B10" s="326" t="s">
        <v>757</v>
      </c>
      <c r="C10" s="315" t="s">
        <v>623</v>
      </c>
      <c r="D10" s="326" t="s">
        <v>758</v>
      </c>
      <c r="E10" s="92" t="s">
        <v>214</v>
      </c>
      <c r="F10" s="310"/>
      <c r="G10" s="310" t="s">
        <v>1104</v>
      </c>
      <c r="H10" s="327" t="s">
        <v>813</v>
      </c>
      <c r="I10" s="319" t="s">
        <v>1011</v>
      </c>
      <c r="J10" s="326">
        <v>0</v>
      </c>
      <c r="K10" s="326" t="s">
        <v>1397</v>
      </c>
      <c r="L10" s="328">
        <v>0</v>
      </c>
      <c r="M10" s="329">
        <v>0</v>
      </c>
      <c r="N10" s="329">
        <v>2</v>
      </c>
      <c r="O10" s="326">
        <v>1</v>
      </c>
      <c r="P10" s="326">
        <v>1</v>
      </c>
      <c r="Q10" s="326">
        <v>1</v>
      </c>
      <c r="R10" s="326">
        <v>1</v>
      </c>
      <c r="S10" s="310"/>
      <c r="T10" s="326" t="s">
        <v>751</v>
      </c>
      <c r="U10" s="326">
        <v>0</v>
      </c>
    </row>
    <row r="11" spans="2:27" ht="30" customHeight="1" x14ac:dyDescent="0.25">
      <c r="B11" s="326" t="s">
        <v>759</v>
      </c>
      <c r="C11" s="316" t="s">
        <v>622</v>
      </c>
      <c r="D11" s="326" t="s">
        <v>760</v>
      </c>
      <c r="E11" s="92" t="s">
        <v>214</v>
      </c>
      <c r="F11" s="310"/>
      <c r="G11" s="310" t="s">
        <v>1104</v>
      </c>
      <c r="H11" s="327" t="s">
        <v>813</v>
      </c>
      <c r="I11" s="316" t="s">
        <v>1012</v>
      </c>
      <c r="J11" s="326">
        <v>0</v>
      </c>
      <c r="K11" s="326" t="s">
        <v>1398</v>
      </c>
      <c r="L11" s="328">
        <v>0</v>
      </c>
      <c r="M11" s="329">
        <v>1</v>
      </c>
      <c r="N11" s="329">
        <v>1</v>
      </c>
      <c r="O11" s="326">
        <v>1</v>
      </c>
      <c r="P11" s="326">
        <v>1</v>
      </c>
      <c r="Q11" s="326">
        <v>1</v>
      </c>
      <c r="R11" s="326">
        <v>1</v>
      </c>
      <c r="S11" s="310"/>
      <c r="T11" s="326" t="s">
        <v>751</v>
      </c>
      <c r="U11" s="326">
        <v>0</v>
      </c>
    </row>
    <row r="12" spans="2:27" ht="30" customHeight="1" x14ac:dyDescent="0.25">
      <c r="B12" s="326" t="s">
        <v>761</v>
      </c>
      <c r="C12" s="315" t="s">
        <v>630</v>
      </c>
      <c r="D12" s="326" t="s">
        <v>762</v>
      </c>
      <c r="E12" s="92" t="s">
        <v>214</v>
      </c>
      <c r="F12" s="310"/>
      <c r="G12" s="310" t="s">
        <v>1104</v>
      </c>
      <c r="H12" s="327" t="s">
        <v>813</v>
      </c>
      <c r="I12" s="315" t="s">
        <v>1013</v>
      </c>
      <c r="J12" s="326">
        <v>0</v>
      </c>
      <c r="K12" s="326" t="s">
        <v>1399</v>
      </c>
      <c r="L12" s="328">
        <v>3</v>
      </c>
      <c r="M12" s="329">
        <v>1</v>
      </c>
      <c r="N12" s="329">
        <v>0</v>
      </c>
      <c r="O12" s="326">
        <v>1</v>
      </c>
      <c r="P12" s="326">
        <v>1</v>
      </c>
      <c r="Q12" s="326">
        <v>1</v>
      </c>
      <c r="R12" s="326">
        <v>1</v>
      </c>
      <c r="S12" s="310"/>
      <c r="T12" s="326" t="s">
        <v>751</v>
      </c>
      <c r="U12" s="326">
        <v>0</v>
      </c>
    </row>
    <row r="13" spans="2:27" ht="30" customHeight="1" x14ac:dyDescent="0.25">
      <c r="B13" s="326" t="s">
        <v>763</v>
      </c>
      <c r="C13" s="315" t="s">
        <v>635</v>
      </c>
      <c r="D13" s="326" t="s">
        <v>764</v>
      </c>
      <c r="E13" s="92" t="s">
        <v>214</v>
      </c>
      <c r="F13" s="310"/>
      <c r="G13" s="310" t="s">
        <v>1104</v>
      </c>
      <c r="H13" s="327" t="s">
        <v>813</v>
      </c>
      <c r="I13" s="315" t="s">
        <v>1014</v>
      </c>
      <c r="J13" s="326">
        <v>0</v>
      </c>
      <c r="K13" s="326" t="s">
        <v>1400</v>
      </c>
      <c r="L13" s="328">
        <v>0</v>
      </c>
      <c r="M13" s="329">
        <v>0</v>
      </c>
      <c r="N13" s="329">
        <v>1</v>
      </c>
      <c r="O13" s="326">
        <v>1</v>
      </c>
      <c r="P13" s="326">
        <v>1</v>
      </c>
      <c r="Q13" s="326">
        <v>1</v>
      </c>
      <c r="R13" s="326">
        <v>1</v>
      </c>
      <c r="S13" s="310"/>
      <c r="T13" s="326" t="s">
        <v>751</v>
      </c>
      <c r="U13" s="326">
        <v>0</v>
      </c>
    </row>
    <row r="14" spans="2:27" ht="30" customHeight="1" x14ac:dyDescent="0.25">
      <c r="B14" s="326" t="s">
        <v>765</v>
      </c>
      <c r="C14" s="315" t="s">
        <v>629</v>
      </c>
      <c r="D14" s="326" t="s">
        <v>766</v>
      </c>
      <c r="E14" s="92" t="s">
        <v>214</v>
      </c>
      <c r="F14" s="310"/>
      <c r="G14" s="310" t="s">
        <v>1104</v>
      </c>
      <c r="H14" s="327" t="s">
        <v>813</v>
      </c>
      <c r="I14" s="315" t="s">
        <v>1015</v>
      </c>
      <c r="J14" s="326">
        <v>0</v>
      </c>
      <c r="K14" s="326" t="s">
        <v>1401</v>
      </c>
      <c r="L14" s="328">
        <v>2</v>
      </c>
      <c r="M14" s="329">
        <v>1</v>
      </c>
      <c r="N14" s="329">
        <v>0</v>
      </c>
      <c r="O14" s="326">
        <v>1</v>
      </c>
      <c r="P14" s="326">
        <v>1</v>
      </c>
      <c r="Q14" s="326">
        <v>1</v>
      </c>
      <c r="R14" s="326">
        <v>1</v>
      </c>
      <c r="S14" s="310"/>
      <c r="T14" s="326" t="s">
        <v>751</v>
      </c>
      <c r="U14" s="326">
        <v>0</v>
      </c>
    </row>
    <row r="15" spans="2:27" ht="30" customHeight="1" x14ac:dyDescent="0.25">
      <c r="B15" s="326" t="s">
        <v>767</v>
      </c>
      <c r="C15" s="433" t="s">
        <v>628</v>
      </c>
      <c r="D15" s="326" t="s">
        <v>768</v>
      </c>
      <c r="E15" s="92" t="s">
        <v>214</v>
      </c>
      <c r="F15" s="310"/>
      <c r="G15" s="310" t="s">
        <v>1104</v>
      </c>
      <c r="H15" s="327" t="s">
        <v>813</v>
      </c>
      <c r="I15" s="315" t="s">
        <v>1016</v>
      </c>
      <c r="J15" s="326">
        <v>0</v>
      </c>
      <c r="K15" s="326" t="s">
        <v>1402</v>
      </c>
      <c r="L15" s="328">
        <v>2</v>
      </c>
      <c r="M15" s="329">
        <v>1</v>
      </c>
      <c r="N15" s="329">
        <v>0</v>
      </c>
      <c r="O15" s="326">
        <v>1</v>
      </c>
      <c r="P15" s="326">
        <v>1</v>
      </c>
      <c r="Q15" s="326">
        <v>1</v>
      </c>
      <c r="R15" s="326">
        <v>1</v>
      </c>
      <c r="S15" s="310"/>
      <c r="T15" s="326" t="s">
        <v>751</v>
      </c>
      <c r="U15" s="326">
        <v>0</v>
      </c>
    </row>
    <row r="16" spans="2:27" ht="30" customHeight="1" x14ac:dyDescent="0.25">
      <c r="B16" s="326" t="s">
        <v>769</v>
      </c>
      <c r="C16" s="315" t="s">
        <v>627</v>
      </c>
      <c r="D16" s="326" t="s">
        <v>770</v>
      </c>
      <c r="E16" s="92" t="s">
        <v>214</v>
      </c>
      <c r="F16" s="310"/>
      <c r="G16" s="310" t="s">
        <v>1104</v>
      </c>
      <c r="H16" s="327" t="s">
        <v>813</v>
      </c>
      <c r="I16" s="315" t="s">
        <v>846</v>
      </c>
      <c r="J16" s="326">
        <v>0</v>
      </c>
      <c r="K16" s="326" t="s">
        <v>1403</v>
      </c>
      <c r="L16" s="328">
        <v>2</v>
      </c>
      <c r="M16" s="329">
        <v>1</v>
      </c>
      <c r="N16" s="329">
        <v>0</v>
      </c>
      <c r="O16" s="326">
        <v>1</v>
      </c>
      <c r="P16" s="326">
        <v>1</v>
      </c>
      <c r="Q16" s="326">
        <v>1</v>
      </c>
      <c r="R16" s="326">
        <v>1</v>
      </c>
      <c r="S16" s="310"/>
      <c r="T16" s="326" t="s">
        <v>751</v>
      </c>
      <c r="U16" s="326">
        <v>0</v>
      </c>
    </row>
    <row r="17" spans="2:23" ht="30" customHeight="1" x14ac:dyDescent="0.25">
      <c r="B17" s="326" t="s">
        <v>771</v>
      </c>
      <c r="C17" s="315" t="s">
        <v>626</v>
      </c>
      <c r="D17" s="326" t="s">
        <v>772</v>
      </c>
      <c r="E17" s="92" t="s">
        <v>214</v>
      </c>
      <c r="F17" s="310"/>
      <c r="G17" s="310" t="s">
        <v>1104</v>
      </c>
      <c r="H17" s="327" t="s">
        <v>813</v>
      </c>
      <c r="I17" s="319" t="s">
        <v>1017</v>
      </c>
      <c r="J17" s="326">
        <v>0</v>
      </c>
      <c r="K17" s="326" t="s">
        <v>1404</v>
      </c>
      <c r="L17" s="328">
        <v>4</v>
      </c>
      <c r="M17" s="329">
        <v>1</v>
      </c>
      <c r="N17" s="329">
        <v>0</v>
      </c>
      <c r="O17" s="326">
        <v>1</v>
      </c>
      <c r="P17" s="326">
        <v>1</v>
      </c>
      <c r="Q17" s="326">
        <v>1</v>
      </c>
      <c r="R17" s="326">
        <v>1</v>
      </c>
      <c r="S17" s="310"/>
      <c r="T17" s="326" t="s">
        <v>751</v>
      </c>
      <c r="U17" s="326">
        <v>0</v>
      </c>
    </row>
    <row r="18" spans="2:23" ht="30" customHeight="1" x14ac:dyDescent="0.25">
      <c r="B18" s="326" t="s">
        <v>773</v>
      </c>
      <c r="C18" s="315" t="s">
        <v>634</v>
      </c>
      <c r="D18" s="326" t="s">
        <v>774</v>
      </c>
      <c r="E18" s="92" t="s">
        <v>214</v>
      </c>
      <c r="F18" s="310"/>
      <c r="G18" s="375" t="s">
        <v>1105</v>
      </c>
      <c r="H18" s="327" t="s">
        <v>813</v>
      </c>
      <c r="I18" s="319" t="s">
        <v>1018</v>
      </c>
      <c r="J18" s="326">
        <v>0</v>
      </c>
      <c r="K18" s="326" t="s">
        <v>1405</v>
      </c>
      <c r="L18" s="328">
        <v>8</v>
      </c>
      <c r="M18" s="329">
        <v>1</v>
      </c>
      <c r="N18" s="329">
        <v>0</v>
      </c>
      <c r="O18" s="326">
        <v>1</v>
      </c>
      <c r="P18" s="326">
        <v>1</v>
      </c>
      <c r="Q18" s="326">
        <v>1</v>
      </c>
      <c r="R18" s="326">
        <v>1</v>
      </c>
      <c r="S18" s="310"/>
      <c r="T18" s="326" t="s">
        <v>751</v>
      </c>
      <c r="U18" s="326">
        <v>0</v>
      </c>
    </row>
    <row r="19" spans="2:23" ht="30" customHeight="1" x14ac:dyDescent="0.25">
      <c r="B19" s="326" t="s">
        <v>775</v>
      </c>
      <c r="C19" s="315" t="s">
        <v>633</v>
      </c>
      <c r="D19" s="326" t="s">
        <v>776</v>
      </c>
      <c r="E19" s="92" t="s">
        <v>214</v>
      </c>
      <c r="F19" s="310"/>
      <c r="G19" s="375" t="s">
        <v>1105</v>
      </c>
      <c r="H19" s="327" t="s">
        <v>813</v>
      </c>
      <c r="I19" s="331" t="s">
        <v>1019</v>
      </c>
      <c r="J19" s="326">
        <v>0</v>
      </c>
      <c r="K19" s="326" t="s">
        <v>1406</v>
      </c>
      <c r="L19" s="328">
        <v>0</v>
      </c>
      <c r="M19" s="329">
        <v>0</v>
      </c>
      <c r="N19" s="329">
        <v>2</v>
      </c>
      <c r="O19" s="326">
        <v>1</v>
      </c>
      <c r="P19" s="326">
        <v>1</v>
      </c>
      <c r="Q19" s="326">
        <v>1</v>
      </c>
      <c r="R19" s="326">
        <v>1</v>
      </c>
      <c r="S19" s="310"/>
      <c r="T19" s="326" t="s">
        <v>751</v>
      </c>
      <c r="U19" s="326">
        <v>0</v>
      </c>
    </row>
    <row r="20" spans="2:23" x14ac:dyDescent="0.25">
      <c r="B20" s="140"/>
      <c r="C20" s="140"/>
      <c r="D20" s="140"/>
      <c r="E20" s="140"/>
      <c r="F20" s="140"/>
      <c r="G20" s="140"/>
      <c r="H20" s="140"/>
      <c r="I20" s="140"/>
      <c r="J20" s="140"/>
      <c r="K20" s="140"/>
      <c r="L20" s="140"/>
      <c r="M20" s="140"/>
      <c r="N20" s="140"/>
      <c r="O20" s="140"/>
      <c r="P20" s="140"/>
      <c r="Q20" s="140"/>
      <c r="R20" s="140"/>
      <c r="S20" s="140"/>
    </row>
    <row r="21" spans="2:23" x14ac:dyDescent="0.25">
      <c r="B21" s="140"/>
      <c r="C21" s="140"/>
      <c r="D21" s="140"/>
      <c r="E21" s="140"/>
      <c r="F21" s="140"/>
      <c r="G21" s="140"/>
      <c r="H21" s="140"/>
      <c r="I21" s="140"/>
      <c r="J21" s="140"/>
      <c r="K21" s="140"/>
      <c r="L21" s="140"/>
      <c r="M21" s="140"/>
      <c r="N21" s="140"/>
      <c r="O21" s="140"/>
      <c r="P21" s="140"/>
      <c r="Q21" s="140"/>
      <c r="R21" s="140"/>
      <c r="S21" s="140"/>
    </row>
    <row r="22" spans="2:23" x14ac:dyDescent="0.25">
      <c r="B22" s="140"/>
      <c r="C22" s="140"/>
      <c r="D22" s="140"/>
      <c r="E22" s="140"/>
      <c r="F22" s="140"/>
      <c r="G22" s="140"/>
      <c r="H22" s="140"/>
      <c r="I22" s="140"/>
      <c r="J22" s="140"/>
      <c r="K22" s="140"/>
      <c r="L22" s="140"/>
      <c r="M22" s="140"/>
      <c r="N22" s="140"/>
      <c r="O22" s="140"/>
      <c r="P22" s="140"/>
      <c r="Q22" s="140"/>
      <c r="R22" s="140"/>
      <c r="S22" s="140"/>
    </row>
    <row r="23" spans="2:23" x14ac:dyDescent="0.25">
      <c r="B23" s="140"/>
      <c r="C23" s="140"/>
      <c r="D23" s="140"/>
      <c r="E23" s="140"/>
      <c r="F23" s="140"/>
      <c r="G23" s="140"/>
      <c r="H23" s="140"/>
      <c r="I23" s="140"/>
      <c r="J23" s="140"/>
      <c r="K23" s="140"/>
      <c r="L23" s="140"/>
      <c r="M23" s="140"/>
      <c r="N23" s="140"/>
      <c r="O23" s="140"/>
      <c r="P23" s="140"/>
      <c r="Q23" s="140"/>
      <c r="R23" s="140"/>
      <c r="S23" s="140"/>
    </row>
    <row r="24" spans="2:23" x14ac:dyDescent="0.25">
      <c r="B24" s="140"/>
      <c r="C24" s="140"/>
      <c r="D24" s="140"/>
      <c r="E24" s="140"/>
      <c r="F24" s="140"/>
      <c r="G24" s="140"/>
      <c r="H24" s="140"/>
      <c r="I24" s="140"/>
      <c r="J24" s="140"/>
      <c r="K24" s="140"/>
      <c r="L24" s="140"/>
      <c r="M24" s="140"/>
      <c r="N24" s="140"/>
      <c r="O24" s="140"/>
      <c r="P24" s="140"/>
      <c r="Q24" s="140"/>
      <c r="R24" s="140"/>
      <c r="S24" s="140"/>
    </row>
    <row r="25" spans="2:23" x14ac:dyDescent="0.25">
      <c r="E25" s="140"/>
      <c r="F25" s="140"/>
      <c r="G25" s="140"/>
      <c r="H25" s="140"/>
      <c r="I25" s="140"/>
      <c r="J25" s="140"/>
      <c r="K25" s="140"/>
      <c r="L25" s="140"/>
      <c r="M25" s="140"/>
      <c r="N25" s="140"/>
      <c r="O25" s="140"/>
      <c r="P25" s="140"/>
      <c r="Q25" s="140"/>
      <c r="R25" s="140"/>
      <c r="S25" s="140"/>
    </row>
    <row r="26" spans="2:23" x14ac:dyDescent="0.25">
      <c r="B26" t="s">
        <v>1475</v>
      </c>
      <c r="E26" s="140"/>
      <c r="F26" s="140"/>
      <c r="G26" s="140"/>
      <c r="H26" s="140"/>
      <c r="I26" s="140"/>
      <c r="J26" s="140"/>
      <c r="K26" s="140"/>
      <c r="L26" s="140"/>
      <c r="M26" s="140"/>
      <c r="N26" s="140"/>
      <c r="O26" s="140"/>
      <c r="P26" s="140"/>
      <c r="Q26" s="140"/>
      <c r="R26" s="140"/>
      <c r="S26" s="140"/>
    </row>
    <row r="27" spans="2:23" x14ac:dyDescent="0.25">
      <c r="E27" s="140"/>
      <c r="F27" s="140"/>
      <c r="G27" s="140"/>
      <c r="H27" s="140"/>
      <c r="I27" s="140"/>
      <c r="J27" s="140"/>
      <c r="K27" s="140"/>
      <c r="L27" s="140"/>
      <c r="M27" s="140"/>
      <c r="N27" s="140"/>
      <c r="O27" s="140"/>
      <c r="P27" s="140"/>
      <c r="Q27" s="140"/>
      <c r="R27" s="140"/>
      <c r="S27" s="140"/>
    </row>
    <row r="29" spans="2:23" x14ac:dyDescent="0.25">
      <c r="B29" s="1180" t="s">
        <v>747</v>
      </c>
      <c r="C29" s="1181"/>
      <c r="D29" s="1182"/>
      <c r="E29" s="375"/>
      <c r="F29" s="375"/>
      <c r="G29" s="375"/>
      <c r="H29" s="376"/>
      <c r="I29" s="375"/>
      <c r="J29" s="377"/>
      <c r="K29" s="378"/>
      <c r="L29" s="378"/>
      <c r="M29" s="378"/>
      <c r="N29" s="378"/>
      <c r="O29" s="378"/>
      <c r="P29" s="378"/>
      <c r="Q29" s="378"/>
      <c r="R29" s="378"/>
      <c r="S29" s="378"/>
      <c r="T29" s="379"/>
      <c r="U29" s="431"/>
    </row>
    <row r="30" spans="2:23" x14ac:dyDescent="0.25">
      <c r="B30" s="377"/>
      <c r="C30" s="377"/>
      <c r="D30" s="378"/>
      <c r="E30" s="380"/>
      <c r="F30" s="31"/>
      <c r="G30" s="31"/>
      <c r="H30" s="376"/>
      <c r="I30" s="31"/>
      <c r="J30" s="1174" t="s">
        <v>593</v>
      </c>
      <c r="K30" s="1175"/>
      <c r="L30" s="1175"/>
      <c r="M30" s="1175"/>
      <c r="N30" s="1175"/>
      <c r="O30" s="1175"/>
      <c r="P30" s="1175"/>
      <c r="Q30" s="1175"/>
      <c r="R30" s="1175"/>
      <c r="S30" s="1175"/>
      <c r="T30" s="1176"/>
      <c r="U30" s="432"/>
      <c r="V30" s="1125" t="s">
        <v>1514</v>
      </c>
      <c r="W30" s="1125"/>
    </row>
    <row r="31" spans="2:23" x14ac:dyDescent="0.25">
      <c r="B31" s="377"/>
      <c r="C31" s="1183" t="s">
        <v>1</v>
      </c>
      <c r="D31" s="1183" t="s">
        <v>2</v>
      </c>
      <c r="E31" s="1186" t="s">
        <v>748</v>
      </c>
      <c r="F31" s="1116" t="s">
        <v>604</v>
      </c>
      <c r="G31" s="1116" t="s">
        <v>1106</v>
      </c>
      <c r="H31" s="1189" t="s">
        <v>592</v>
      </c>
      <c r="I31" s="1192" t="s">
        <v>4</v>
      </c>
      <c r="J31" s="1189" t="s">
        <v>603</v>
      </c>
      <c r="K31" s="1135" t="s">
        <v>594</v>
      </c>
      <c r="L31" s="1174" t="s">
        <v>595</v>
      </c>
      <c r="M31" s="1175"/>
      <c r="N31" s="1176"/>
      <c r="O31" s="1174" t="s">
        <v>596</v>
      </c>
      <c r="P31" s="1175"/>
      <c r="Q31" s="1175"/>
      <c r="R31" s="1175"/>
      <c r="S31" s="1175"/>
      <c r="T31" s="1176"/>
      <c r="U31" s="432"/>
      <c r="V31" s="1125"/>
      <c r="W31" s="1125"/>
    </row>
    <row r="32" spans="2:23" x14ac:dyDescent="0.25">
      <c r="B32" s="1195" t="s">
        <v>0</v>
      </c>
      <c r="C32" s="1184"/>
      <c r="D32" s="1184"/>
      <c r="E32" s="1187"/>
      <c r="F32" s="1117"/>
      <c r="G32" s="1117"/>
      <c r="H32" s="1190"/>
      <c r="I32" s="1193"/>
      <c r="J32" s="1190"/>
      <c r="K32" s="1135"/>
      <c r="L32" s="1127" t="s">
        <v>8</v>
      </c>
      <c r="M32" s="1127" t="s">
        <v>597</v>
      </c>
      <c r="N32" s="1162" t="s">
        <v>1066</v>
      </c>
      <c r="O32" s="1135" t="s">
        <v>598</v>
      </c>
      <c r="P32" s="1135" t="s">
        <v>599</v>
      </c>
      <c r="Q32" s="1135" t="s">
        <v>600</v>
      </c>
      <c r="R32" s="1159" t="s">
        <v>1063</v>
      </c>
      <c r="S32" s="1135" t="s">
        <v>601</v>
      </c>
      <c r="T32" s="1213" t="s">
        <v>661</v>
      </c>
      <c r="U32" s="1215" t="s">
        <v>602</v>
      </c>
      <c r="V32" s="1212" t="s">
        <v>1515</v>
      </c>
      <c r="W32" s="1212" t="s">
        <v>1516</v>
      </c>
    </row>
    <row r="33" spans="2:23" ht="15" customHeight="1" x14ac:dyDescent="0.25">
      <c r="B33" s="1195"/>
      <c r="C33" s="1185"/>
      <c r="D33" s="1185"/>
      <c r="E33" s="1188"/>
      <c r="F33" s="1118"/>
      <c r="G33" s="1118"/>
      <c r="H33" s="1191"/>
      <c r="I33" s="1194"/>
      <c r="J33" s="1191"/>
      <c r="K33" s="1135"/>
      <c r="L33" s="1127"/>
      <c r="M33" s="1127"/>
      <c r="N33" s="1163"/>
      <c r="O33" s="1135"/>
      <c r="P33" s="1135"/>
      <c r="Q33" s="1135"/>
      <c r="R33" s="1161"/>
      <c r="S33" s="1135"/>
      <c r="T33" s="1214"/>
      <c r="U33" s="1215"/>
      <c r="V33" s="1212"/>
      <c r="W33" s="1212"/>
    </row>
    <row r="34" spans="2:23" ht="45" x14ac:dyDescent="0.25">
      <c r="B34" s="421" t="s">
        <v>749</v>
      </c>
      <c r="C34" s="401" t="s">
        <v>625</v>
      </c>
      <c r="D34" s="421" t="s">
        <v>750</v>
      </c>
      <c r="E34" s="421" t="s">
        <v>214</v>
      </c>
      <c r="F34" s="400"/>
      <c r="G34" s="400" t="s">
        <v>1104</v>
      </c>
      <c r="H34" s="422" t="s">
        <v>813</v>
      </c>
      <c r="I34" s="423" t="s">
        <v>1007</v>
      </c>
      <c r="J34" s="421">
        <v>0</v>
      </c>
      <c r="K34" s="421" t="s">
        <v>1393</v>
      </c>
      <c r="L34" s="424">
        <v>4</v>
      </c>
      <c r="M34" s="425">
        <v>0</v>
      </c>
      <c r="N34" s="425">
        <v>0</v>
      </c>
      <c r="O34" s="421">
        <v>1</v>
      </c>
      <c r="P34" s="421">
        <v>1</v>
      </c>
      <c r="Q34" s="421">
        <v>1</v>
      </c>
      <c r="R34" s="421">
        <v>1</v>
      </c>
      <c r="S34" s="400"/>
      <c r="T34" s="421" t="s">
        <v>751</v>
      </c>
      <c r="U34" s="421">
        <v>0</v>
      </c>
      <c r="V34" s="37"/>
      <c r="W34" s="37"/>
    </row>
    <row r="35" spans="2:23" ht="75" x14ac:dyDescent="0.25">
      <c r="B35" s="421" t="s">
        <v>752</v>
      </c>
      <c r="C35" s="401" t="s">
        <v>1482</v>
      </c>
      <c r="D35" s="421" t="s">
        <v>753</v>
      </c>
      <c r="E35" s="421" t="s">
        <v>214</v>
      </c>
      <c r="F35" s="400"/>
      <c r="G35" s="400" t="s">
        <v>1104</v>
      </c>
      <c r="H35" s="422" t="s">
        <v>813</v>
      </c>
      <c r="I35" s="423" t="s">
        <v>1008</v>
      </c>
      <c r="J35" s="421">
        <v>0</v>
      </c>
      <c r="K35" s="421" t="s">
        <v>1394</v>
      </c>
      <c r="L35" s="424">
        <v>0</v>
      </c>
      <c r="M35" s="425">
        <v>1</v>
      </c>
      <c r="N35" s="425">
        <v>4</v>
      </c>
      <c r="O35" s="421">
        <v>1</v>
      </c>
      <c r="P35" s="421">
        <v>1</v>
      </c>
      <c r="Q35" s="421">
        <v>1</v>
      </c>
      <c r="R35" s="421">
        <v>1</v>
      </c>
      <c r="S35" s="400"/>
      <c r="T35" s="421" t="s">
        <v>751</v>
      </c>
      <c r="U35" s="421">
        <v>0</v>
      </c>
      <c r="V35" s="37"/>
      <c r="W35" s="37"/>
    </row>
    <row r="36" spans="2:23" ht="45" x14ac:dyDescent="0.25">
      <c r="B36" s="421" t="s">
        <v>754</v>
      </c>
      <c r="C36" s="401" t="s">
        <v>624</v>
      </c>
      <c r="D36" s="421" t="s">
        <v>755</v>
      </c>
      <c r="E36" s="421" t="s">
        <v>214</v>
      </c>
      <c r="F36" s="400"/>
      <c r="G36" s="400" t="s">
        <v>1104</v>
      </c>
      <c r="H36" s="422" t="s">
        <v>813</v>
      </c>
      <c r="I36" s="422" t="s">
        <v>1009</v>
      </c>
      <c r="J36" s="421">
        <v>0</v>
      </c>
      <c r="K36" s="421" t="s">
        <v>1395</v>
      </c>
      <c r="L36" s="424">
        <v>0</v>
      </c>
      <c r="M36" s="425">
        <v>1</v>
      </c>
      <c r="N36" s="425">
        <v>1</v>
      </c>
      <c r="O36" s="421">
        <v>1</v>
      </c>
      <c r="P36" s="421">
        <v>1</v>
      </c>
      <c r="Q36" s="421">
        <v>1</v>
      </c>
      <c r="R36" s="421">
        <v>1</v>
      </c>
      <c r="S36" s="400"/>
      <c r="T36" s="421" t="s">
        <v>751</v>
      </c>
      <c r="U36" s="421">
        <v>0</v>
      </c>
      <c r="V36" s="37"/>
      <c r="W36" s="37"/>
    </row>
    <row r="37" spans="2:23" ht="135" x14ac:dyDescent="0.25">
      <c r="B37" s="421" t="s">
        <v>756</v>
      </c>
      <c r="C37" s="402" t="s">
        <v>1483</v>
      </c>
      <c r="D37" s="426" t="s">
        <v>610</v>
      </c>
      <c r="E37" s="421" t="s">
        <v>214</v>
      </c>
      <c r="F37" s="400"/>
      <c r="G37" s="400" t="s">
        <v>1104</v>
      </c>
      <c r="H37" s="422" t="s">
        <v>813</v>
      </c>
      <c r="I37" s="427" t="s">
        <v>1010</v>
      </c>
      <c r="J37" s="421">
        <v>0</v>
      </c>
      <c r="K37" s="421" t="s">
        <v>1396</v>
      </c>
      <c r="L37" s="424">
        <v>0</v>
      </c>
      <c r="M37" s="425">
        <v>0</v>
      </c>
      <c r="N37" s="425">
        <v>2</v>
      </c>
      <c r="O37" s="421">
        <v>1</v>
      </c>
      <c r="P37" s="421">
        <v>1</v>
      </c>
      <c r="Q37" s="421">
        <v>1</v>
      </c>
      <c r="R37" s="421">
        <v>1</v>
      </c>
      <c r="S37" s="400"/>
      <c r="T37" s="421" t="s">
        <v>751</v>
      </c>
      <c r="U37" s="421">
        <v>0</v>
      </c>
      <c r="V37" s="37"/>
      <c r="W37" s="37"/>
    </row>
    <row r="38" spans="2:23" ht="30" x14ac:dyDescent="0.25">
      <c r="B38" s="421" t="s">
        <v>757</v>
      </c>
      <c r="C38" s="401" t="s">
        <v>623</v>
      </c>
      <c r="D38" s="421" t="s">
        <v>758</v>
      </c>
      <c r="E38" s="421" t="s">
        <v>214</v>
      </c>
      <c r="F38" s="400"/>
      <c r="G38" s="400" t="s">
        <v>1104</v>
      </c>
      <c r="H38" s="422" t="s">
        <v>813</v>
      </c>
      <c r="I38" s="423" t="s">
        <v>1011</v>
      </c>
      <c r="J38" s="421">
        <v>0</v>
      </c>
      <c r="K38" s="421" t="s">
        <v>1397</v>
      </c>
      <c r="L38" s="424">
        <v>0</v>
      </c>
      <c r="M38" s="425">
        <v>0</v>
      </c>
      <c r="N38" s="425">
        <v>2</v>
      </c>
      <c r="O38" s="421">
        <v>1</v>
      </c>
      <c r="P38" s="421">
        <v>1</v>
      </c>
      <c r="Q38" s="421">
        <v>1</v>
      </c>
      <c r="R38" s="421">
        <v>1</v>
      </c>
      <c r="S38" s="400"/>
      <c r="T38" s="421" t="s">
        <v>751</v>
      </c>
      <c r="U38" s="421">
        <v>0</v>
      </c>
      <c r="V38" s="37"/>
      <c r="W38" s="37"/>
    </row>
    <row r="39" spans="2:23" x14ac:dyDescent="0.25">
      <c r="B39" s="421" t="s">
        <v>759</v>
      </c>
      <c r="C39" s="403" t="s">
        <v>1484</v>
      </c>
      <c r="D39" s="421" t="s">
        <v>760</v>
      </c>
      <c r="E39" s="421" t="s">
        <v>214</v>
      </c>
      <c r="F39" s="400"/>
      <c r="G39" s="400" t="s">
        <v>1104</v>
      </c>
      <c r="H39" s="422" t="s">
        <v>813</v>
      </c>
      <c r="I39" s="403" t="s">
        <v>1012</v>
      </c>
      <c r="J39" s="421">
        <v>0</v>
      </c>
      <c r="K39" s="421" t="s">
        <v>1398</v>
      </c>
      <c r="L39" s="424">
        <v>0</v>
      </c>
      <c r="M39" s="425">
        <v>1</v>
      </c>
      <c r="N39" s="425">
        <v>1</v>
      </c>
      <c r="O39" s="421">
        <v>1</v>
      </c>
      <c r="P39" s="421">
        <v>1</v>
      </c>
      <c r="Q39" s="421">
        <v>1</v>
      </c>
      <c r="R39" s="421">
        <v>1</v>
      </c>
      <c r="S39" s="400"/>
      <c r="T39" s="421" t="s">
        <v>751</v>
      </c>
      <c r="U39" s="421">
        <v>0</v>
      </c>
      <c r="V39" s="37"/>
      <c r="W39" s="37"/>
    </row>
    <row r="40" spans="2:23" x14ac:dyDescent="0.25">
      <c r="B40" s="421" t="s">
        <v>761</v>
      </c>
      <c r="C40" s="401" t="s">
        <v>630</v>
      </c>
      <c r="D40" s="421" t="s">
        <v>762</v>
      </c>
      <c r="E40" s="421" t="s">
        <v>214</v>
      </c>
      <c r="F40" s="400"/>
      <c r="G40" s="400" t="s">
        <v>1104</v>
      </c>
      <c r="H40" s="422" t="s">
        <v>813</v>
      </c>
      <c r="I40" s="401" t="s">
        <v>1013</v>
      </c>
      <c r="J40" s="421">
        <v>0</v>
      </c>
      <c r="K40" s="421" t="s">
        <v>1399</v>
      </c>
      <c r="L40" s="424">
        <v>3</v>
      </c>
      <c r="M40" s="425">
        <v>1</v>
      </c>
      <c r="N40" s="425">
        <v>0</v>
      </c>
      <c r="O40" s="421">
        <v>1</v>
      </c>
      <c r="P40" s="421">
        <v>1</v>
      </c>
      <c r="Q40" s="421">
        <v>1</v>
      </c>
      <c r="R40" s="421">
        <v>1</v>
      </c>
      <c r="S40" s="400"/>
      <c r="T40" s="421" t="s">
        <v>751</v>
      </c>
      <c r="U40" s="421">
        <v>0</v>
      </c>
      <c r="V40" s="37"/>
      <c r="W40" s="37"/>
    </row>
    <row r="41" spans="2:23" x14ac:dyDescent="0.25">
      <c r="B41" s="421" t="s">
        <v>763</v>
      </c>
      <c r="C41" s="401" t="s">
        <v>1485</v>
      </c>
      <c r="D41" s="421" t="s">
        <v>764</v>
      </c>
      <c r="E41" s="421" t="s">
        <v>214</v>
      </c>
      <c r="F41" s="400"/>
      <c r="G41" s="400" t="s">
        <v>1104</v>
      </c>
      <c r="H41" s="422" t="s">
        <v>813</v>
      </c>
      <c r="I41" s="401" t="s">
        <v>1014</v>
      </c>
      <c r="J41" s="421">
        <v>0</v>
      </c>
      <c r="K41" s="421" t="s">
        <v>1400</v>
      </c>
      <c r="L41" s="424">
        <v>0</v>
      </c>
      <c r="M41" s="425">
        <v>0</v>
      </c>
      <c r="N41" s="425">
        <v>1</v>
      </c>
      <c r="O41" s="421">
        <v>1</v>
      </c>
      <c r="P41" s="421">
        <v>1</v>
      </c>
      <c r="Q41" s="421">
        <v>1</v>
      </c>
      <c r="R41" s="421">
        <v>1</v>
      </c>
      <c r="S41" s="400"/>
      <c r="T41" s="421" t="s">
        <v>751</v>
      </c>
      <c r="U41" s="421">
        <v>0</v>
      </c>
      <c r="V41" s="37"/>
      <c r="W41" s="37"/>
    </row>
    <row r="42" spans="2:23" x14ac:dyDescent="0.25">
      <c r="B42" s="421" t="s">
        <v>765</v>
      </c>
      <c r="C42" s="401" t="s">
        <v>1486</v>
      </c>
      <c r="D42" s="421" t="s">
        <v>766</v>
      </c>
      <c r="E42" s="421" t="s">
        <v>214</v>
      </c>
      <c r="F42" s="400"/>
      <c r="G42" s="400" t="s">
        <v>1104</v>
      </c>
      <c r="H42" s="422" t="s">
        <v>813</v>
      </c>
      <c r="I42" s="401" t="s">
        <v>1015</v>
      </c>
      <c r="J42" s="421">
        <v>0</v>
      </c>
      <c r="K42" s="421" t="s">
        <v>1401</v>
      </c>
      <c r="L42" s="424">
        <v>2</v>
      </c>
      <c r="M42" s="425">
        <v>1</v>
      </c>
      <c r="N42" s="425">
        <v>0</v>
      </c>
      <c r="O42" s="421">
        <v>1</v>
      </c>
      <c r="P42" s="421">
        <v>1</v>
      </c>
      <c r="Q42" s="421">
        <v>1</v>
      </c>
      <c r="R42" s="421">
        <v>1</v>
      </c>
      <c r="S42" s="400"/>
      <c r="T42" s="421" t="s">
        <v>751</v>
      </c>
      <c r="U42" s="421">
        <v>0</v>
      </c>
      <c r="V42" s="37"/>
      <c r="W42" s="37"/>
    </row>
    <row r="43" spans="2:23" x14ac:dyDescent="0.25">
      <c r="B43" s="421" t="s">
        <v>767</v>
      </c>
      <c r="C43" s="401" t="s">
        <v>628</v>
      </c>
      <c r="D43" s="421" t="s">
        <v>768</v>
      </c>
      <c r="E43" s="421" t="s">
        <v>214</v>
      </c>
      <c r="F43" s="400"/>
      <c r="G43" s="400" t="s">
        <v>1104</v>
      </c>
      <c r="H43" s="422" t="s">
        <v>813</v>
      </c>
      <c r="I43" s="401" t="s">
        <v>1016</v>
      </c>
      <c r="J43" s="421">
        <v>0</v>
      </c>
      <c r="K43" s="421" t="s">
        <v>1402</v>
      </c>
      <c r="L43" s="424">
        <v>2</v>
      </c>
      <c r="M43" s="425">
        <v>1</v>
      </c>
      <c r="N43" s="425">
        <v>0</v>
      </c>
      <c r="O43" s="421">
        <v>1</v>
      </c>
      <c r="P43" s="421">
        <v>1</v>
      </c>
      <c r="Q43" s="421">
        <v>1</v>
      </c>
      <c r="R43" s="421">
        <v>1</v>
      </c>
      <c r="S43" s="400"/>
      <c r="T43" s="421" t="s">
        <v>751</v>
      </c>
      <c r="U43" s="421">
        <v>0</v>
      </c>
      <c r="V43" s="37"/>
      <c r="W43" s="37"/>
    </row>
    <row r="44" spans="2:23" x14ac:dyDescent="0.25">
      <c r="B44" s="421" t="s">
        <v>769</v>
      </c>
      <c r="C44" s="401" t="s">
        <v>627</v>
      </c>
      <c r="D44" s="421" t="s">
        <v>770</v>
      </c>
      <c r="E44" s="421" t="s">
        <v>214</v>
      </c>
      <c r="F44" s="400"/>
      <c r="G44" s="400" t="s">
        <v>1104</v>
      </c>
      <c r="H44" s="422" t="s">
        <v>813</v>
      </c>
      <c r="I44" s="401" t="s">
        <v>846</v>
      </c>
      <c r="J44" s="421">
        <v>0</v>
      </c>
      <c r="K44" s="421" t="s">
        <v>1403</v>
      </c>
      <c r="L44" s="424">
        <v>2</v>
      </c>
      <c r="M44" s="425">
        <v>1</v>
      </c>
      <c r="N44" s="425">
        <v>0</v>
      </c>
      <c r="O44" s="421">
        <v>1</v>
      </c>
      <c r="P44" s="421">
        <v>1</v>
      </c>
      <c r="Q44" s="421">
        <v>1</v>
      </c>
      <c r="R44" s="421">
        <v>1</v>
      </c>
      <c r="S44" s="400"/>
      <c r="T44" s="421" t="s">
        <v>751</v>
      </c>
      <c r="U44" s="421">
        <v>0</v>
      </c>
      <c r="V44" s="37"/>
      <c r="W44" s="37"/>
    </row>
    <row r="45" spans="2:23" ht="30" x14ac:dyDescent="0.25">
      <c r="B45" s="421" t="s">
        <v>771</v>
      </c>
      <c r="C45" s="401" t="s">
        <v>626</v>
      </c>
      <c r="D45" s="421" t="s">
        <v>772</v>
      </c>
      <c r="E45" s="421" t="s">
        <v>214</v>
      </c>
      <c r="F45" s="400"/>
      <c r="G45" s="400" t="s">
        <v>1104</v>
      </c>
      <c r="H45" s="422" t="s">
        <v>813</v>
      </c>
      <c r="I45" s="423" t="s">
        <v>1017</v>
      </c>
      <c r="J45" s="421">
        <v>0</v>
      </c>
      <c r="K45" s="421" t="s">
        <v>1404</v>
      </c>
      <c r="L45" s="424">
        <v>4</v>
      </c>
      <c r="M45" s="425">
        <v>1</v>
      </c>
      <c r="N45" s="425">
        <v>0</v>
      </c>
      <c r="O45" s="421">
        <v>1</v>
      </c>
      <c r="P45" s="421">
        <v>1</v>
      </c>
      <c r="Q45" s="421">
        <v>1</v>
      </c>
      <c r="R45" s="421">
        <v>1</v>
      </c>
      <c r="S45" s="400"/>
      <c r="T45" s="421" t="s">
        <v>751</v>
      </c>
      <c r="U45" s="421">
        <v>0</v>
      </c>
      <c r="V45" s="37"/>
      <c r="W45" s="37"/>
    </row>
    <row r="46" spans="2:23" ht="90" x14ac:dyDescent="0.25">
      <c r="B46" s="421" t="s">
        <v>773</v>
      </c>
      <c r="C46" s="401" t="s">
        <v>1487</v>
      </c>
      <c r="D46" s="421" t="s">
        <v>774</v>
      </c>
      <c r="E46" s="421" t="s">
        <v>214</v>
      </c>
      <c r="F46" s="400"/>
      <c r="G46" s="400" t="s">
        <v>1103</v>
      </c>
      <c r="H46" s="422" t="s">
        <v>813</v>
      </c>
      <c r="I46" s="423" t="s">
        <v>1018</v>
      </c>
      <c r="J46" s="421">
        <v>0</v>
      </c>
      <c r="K46" s="421" t="s">
        <v>1405</v>
      </c>
      <c r="L46" s="424">
        <v>8</v>
      </c>
      <c r="M46" s="425">
        <v>1</v>
      </c>
      <c r="N46" s="425">
        <v>0</v>
      </c>
      <c r="O46" s="421">
        <v>1</v>
      </c>
      <c r="P46" s="421">
        <v>1</v>
      </c>
      <c r="Q46" s="421">
        <v>1</v>
      </c>
      <c r="R46" s="421">
        <v>1</v>
      </c>
      <c r="S46" s="400"/>
      <c r="T46" s="421" t="s">
        <v>751</v>
      </c>
      <c r="U46" s="421">
        <v>0</v>
      </c>
      <c r="V46" s="37"/>
      <c r="W46" s="37"/>
    </row>
    <row r="47" spans="2:23" ht="60" x14ac:dyDescent="0.25">
      <c r="B47" s="421" t="s">
        <v>775</v>
      </c>
      <c r="C47" s="401" t="s">
        <v>1488</v>
      </c>
      <c r="D47" s="421" t="s">
        <v>776</v>
      </c>
      <c r="E47" s="421" t="s">
        <v>214</v>
      </c>
      <c r="F47" s="400"/>
      <c r="G47" s="400" t="s">
        <v>1103</v>
      </c>
      <c r="H47" s="422" t="s">
        <v>813</v>
      </c>
      <c r="I47" s="427" t="s">
        <v>1019</v>
      </c>
      <c r="J47" s="421">
        <v>0</v>
      </c>
      <c r="K47" s="421" t="s">
        <v>1406</v>
      </c>
      <c r="L47" s="424">
        <v>0</v>
      </c>
      <c r="M47" s="425">
        <v>0</v>
      </c>
      <c r="N47" s="425">
        <v>2</v>
      </c>
      <c r="O47" s="421">
        <v>1</v>
      </c>
      <c r="P47" s="421">
        <v>1</v>
      </c>
      <c r="Q47" s="421">
        <v>1</v>
      </c>
      <c r="R47" s="421">
        <v>1</v>
      </c>
      <c r="S47" s="400"/>
      <c r="T47" s="421" t="s">
        <v>751</v>
      </c>
      <c r="U47" s="421">
        <v>0</v>
      </c>
      <c r="V47" s="37"/>
      <c r="W47" s="37"/>
    </row>
    <row r="56" spans="2:4" x14ac:dyDescent="0.25">
      <c r="B56" s="1196" t="s">
        <v>0</v>
      </c>
      <c r="C56" s="1196" t="s">
        <v>1</v>
      </c>
      <c r="D56" s="1196" t="s">
        <v>2</v>
      </c>
    </row>
    <row r="57" spans="2:4" x14ac:dyDescent="0.25">
      <c r="B57" s="1196"/>
      <c r="C57" s="1196"/>
      <c r="D57" s="1196"/>
    </row>
    <row r="58" spans="2:4" x14ac:dyDescent="0.25">
      <c r="B58" s="33">
        <v>1</v>
      </c>
      <c r="C58" s="141" t="s">
        <v>622</v>
      </c>
      <c r="D58" s="33" t="s">
        <v>608</v>
      </c>
    </row>
    <row r="59" spans="2:4" x14ac:dyDescent="0.25">
      <c r="B59" s="33">
        <v>2</v>
      </c>
      <c r="C59" s="36" t="s">
        <v>623</v>
      </c>
      <c r="D59" s="33" t="s">
        <v>609</v>
      </c>
    </row>
    <row r="60" spans="2:4" x14ac:dyDescent="0.25">
      <c r="B60" s="33">
        <v>3</v>
      </c>
      <c r="C60" s="142" t="s">
        <v>631</v>
      </c>
      <c r="D60" s="33" t="s">
        <v>610</v>
      </c>
    </row>
    <row r="61" spans="2:4" x14ac:dyDescent="0.25">
      <c r="B61" s="33">
        <v>4</v>
      </c>
      <c r="C61" s="36" t="s">
        <v>624</v>
      </c>
      <c r="D61" s="33" t="s">
        <v>611</v>
      </c>
    </row>
    <row r="62" spans="2:4" x14ac:dyDescent="0.25">
      <c r="B62" s="33">
        <v>5</v>
      </c>
      <c r="C62" s="36" t="s">
        <v>632</v>
      </c>
      <c r="D62" s="33" t="s">
        <v>612</v>
      </c>
    </row>
    <row r="63" spans="2:4" x14ac:dyDescent="0.25">
      <c r="B63" s="33">
        <v>6</v>
      </c>
      <c r="C63" s="36" t="s">
        <v>625</v>
      </c>
      <c r="D63" s="33" t="s">
        <v>613</v>
      </c>
    </row>
    <row r="64" spans="2:4" x14ac:dyDescent="0.25">
      <c r="B64" s="33">
        <v>7</v>
      </c>
      <c r="C64" s="36" t="s">
        <v>633</v>
      </c>
      <c r="D64" s="33" t="s">
        <v>614</v>
      </c>
    </row>
    <row r="65" spans="2:4" x14ac:dyDescent="0.25">
      <c r="B65" s="33">
        <v>8</v>
      </c>
      <c r="C65" s="36" t="s">
        <v>626</v>
      </c>
      <c r="D65" s="33" t="s">
        <v>615</v>
      </c>
    </row>
    <row r="66" spans="2:4" x14ac:dyDescent="0.25">
      <c r="B66" s="33">
        <v>9</v>
      </c>
      <c r="C66" s="36" t="s">
        <v>634</v>
      </c>
      <c r="D66" s="33" t="s">
        <v>616</v>
      </c>
    </row>
    <row r="67" spans="2:4" x14ac:dyDescent="0.25">
      <c r="B67" s="33">
        <v>10</v>
      </c>
      <c r="C67" s="36" t="s">
        <v>627</v>
      </c>
      <c r="D67" s="33" t="s">
        <v>617</v>
      </c>
    </row>
    <row r="68" spans="2:4" x14ac:dyDescent="0.25">
      <c r="B68" s="33">
        <v>11</v>
      </c>
      <c r="C68" s="36" t="s">
        <v>628</v>
      </c>
      <c r="D68" s="33" t="s">
        <v>618</v>
      </c>
    </row>
    <row r="69" spans="2:4" x14ac:dyDescent="0.25">
      <c r="B69" s="33">
        <v>12</v>
      </c>
      <c r="C69" s="36" t="s">
        <v>629</v>
      </c>
      <c r="D69" s="33" t="s">
        <v>619</v>
      </c>
    </row>
    <row r="70" spans="2:4" x14ac:dyDescent="0.25">
      <c r="B70" s="33">
        <v>13</v>
      </c>
      <c r="C70" s="36" t="s">
        <v>635</v>
      </c>
      <c r="D70" s="33" t="s">
        <v>620</v>
      </c>
    </row>
    <row r="71" spans="2:4" x14ac:dyDescent="0.25">
      <c r="B71" s="33">
        <v>14</v>
      </c>
      <c r="C71" s="36" t="s">
        <v>630</v>
      </c>
      <c r="D71" s="33" t="s">
        <v>621</v>
      </c>
    </row>
  </sheetData>
  <autoFilter ref="B1:U19">
    <filterColumn colId="0" showButton="0"/>
    <filterColumn colId="1" showButton="0"/>
  </autoFilter>
  <customSheetViews>
    <customSheetView guid="{F9E77D3E-9512-4655-8DC5-CBCB6D76B9C5}" scale="90" fitToPage="1" showAutoFilter="1">
      <selection activeCell="C22" sqref="C22"/>
      <pageMargins left="0.25" right="0.25" top="0.75" bottom="0.75" header="0.3" footer="0.3"/>
      <pageSetup paperSize="9" scale="60" orientation="landscape" r:id="rId1"/>
      <autoFilter ref="B1:U19">
        <filterColumn colId="0" showButton="0"/>
        <filterColumn colId="1" showButton="0"/>
      </autoFilter>
    </customSheetView>
    <customSheetView guid="{D9685D2E-3084-4AF6-8DBA-5592BEF27847}" scale="90" fitToPage="1" showAutoFilter="1">
      <selection activeCell="C22" sqref="C22"/>
      <pageMargins left="0.25" right="0.25" top="0.75" bottom="0.75" header="0.3" footer="0.3"/>
      <pageSetup paperSize="9" scale="60" orientation="landscape" r:id="rId2"/>
      <autoFilter ref="B1:U19">
        <filterColumn colId="0" showButton="0"/>
        <filterColumn colId="1" showButton="0"/>
      </autoFilter>
    </customSheetView>
    <customSheetView guid="{1B6A4866-A5AB-480B-A411-F20888958AF4}" scale="90" fitToPage="1" showAutoFilter="1">
      <selection activeCell="C22" sqref="C22"/>
      <pageMargins left="0.25" right="0.25" top="0.75" bottom="0.75" header="0.3" footer="0.3"/>
      <pageSetup paperSize="9" scale="60" orientation="landscape" r:id="rId3"/>
      <autoFilter ref="B1:U19">
        <filterColumn colId="0" showButton="0"/>
        <filterColumn colId="1" showButton="0"/>
      </autoFilter>
    </customSheetView>
    <customSheetView guid="{5448D88C-FF86-4D3F-8490-F2F239C6F324}" scale="90" fitToPage="1" showAutoFilter="1">
      <selection activeCell="C22" sqref="C22"/>
      <pageMargins left="0.25" right="0.25" top="0.75" bottom="0.75" header="0.3" footer="0.3"/>
      <pageSetup paperSize="9" scale="60" orientation="landscape" r:id="rId4"/>
      <autoFilter ref="B1:U19">
        <filterColumn colId="0" showButton="0"/>
        <filterColumn colId="1" showButton="0"/>
      </autoFilter>
    </customSheetView>
    <customSheetView guid="{BD98B3E9-7C13-41E6-82C5-392E91EC622B}" scale="90" fitToPage="1" showAutoFilter="1">
      <selection activeCell="C22" sqref="C22"/>
      <pageMargins left="0.25" right="0.25" top="0.75" bottom="0.75" header="0.3" footer="0.3"/>
      <pageSetup paperSize="9" scale="60" orientation="landscape" r:id="rId5"/>
      <autoFilter ref="B1:U19">
        <filterColumn colId="0" showButton="0"/>
        <filterColumn colId="1" showButton="0"/>
      </autoFilter>
    </customSheetView>
    <customSheetView guid="{6EC6FC78-CAF0-4B41-BCBC-C0FF1BFCA410}" scale="90" fitToPage="1" showAutoFilter="1">
      <selection activeCell="C22" sqref="C22"/>
      <pageMargins left="0.25" right="0.25" top="0.75" bottom="0.75" header="0.3" footer="0.3"/>
      <pageSetup paperSize="9" scale="60" orientation="landscape" r:id="rId6"/>
      <autoFilter ref="B1:U19">
        <filterColumn colId="0" showButton="0"/>
        <filterColumn colId="1" showButton="0"/>
      </autoFilter>
    </customSheetView>
    <customSheetView guid="{EBBD5757-E7AD-4688-ABF4-2AE9E930BC4B}" scale="90" fitToPage="1" showAutoFilter="1" topLeftCell="A58">
      <selection activeCell="C22" sqref="C22"/>
      <pageMargins left="0.25" right="0.25" top="0.75" bottom="0.75" header="0.3" footer="0.3"/>
      <pageSetup paperSize="9" scale="60" orientation="landscape" r:id="rId7"/>
      <autoFilter ref="B1:U19">
        <filterColumn colId="0" showButton="0"/>
        <filterColumn colId="1" showButton="0"/>
      </autoFilter>
    </customSheetView>
    <customSheetView guid="{60861627-6CD5-4083-8CA7-D44B15F4A9CE}" scale="90" fitToPage="1" showAutoFilter="1" topLeftCell="A58">
      <selection activeCell="C22" sqref="C22"/>
      <pageMargins left="0.25" right="0.25" top="0.75" bottom="0.75" header="0.3" footer="0.3"/>
      <pageSetup paperSize="9" scale="60" orientation="landscape" r:id="rId8"/>
      <autoFilter ref="B1:U19">
        <filterColumn colId="0" showButton="0"/>
        <filterColumn colId="1" showButton="0"/>
      </autoFilter>
    </customSheetView>
  </customSheetViews>
  <mergeCells count="60">
    <mergeCell ref="X2:Y2"/>
    <mergeCell ref="X3:Y3"/>
    <mergeCell ref="Z2:AA2"/>
    <mergeCell ref="Z3:AA3"/>
    <mergeCell ref="V2:W2"/>
    <mergeCell ref="V3:W3"/>
    <mergeCell ref="V30:W31"/>
    <mergeCell ref="V32:V33"/>
    <mergeCell ref="W32:W33"/>
    <mergeCell ref="L3:N3"/>
    <mergeCell ref="O3:T3"/>
    <mergeCell ref="S32:S33"/>
    <mergeCell ref="T32:T33"/>
    <mergeCell ref="U32:U33"/>
    <mergeCell ref="N32:N33"/>
    <mergeCell ref="O32:O33"/>
    <mergeCell ref="P32:P33"/>
    <mergeCell ref="Q32:Q33"/>
    <mergeCell ref="R32:R33"/>
    <mergeCell ref="G3:G5"/>
    <mergeCell ref="U4:U5"/>
    <mergeCell ref="L4:L5"/>
    <mergeCell ref="M4:M5"/>
    <mergeCell ref="O4:O5"/>
    <mergeCell ref="P4:P5"/>
    <mergeCell ref="Q4:Q5"/>
    <mergeCell ref="N4:N5"/>
    <mergeCell ref="R4:R5"/>
    <mergeCell ref="D56:D57"/>
    <mergeCell ref="B56:B57"/>
    <mergeCell ref="C56:C57"/>
    <mergeCell ref="B1:D1"/>
    <mergeCell ref="J2:T2"/>
    <mergeCell ref="K3:K5"/>
    <mergeCell ref="B4:B5"/>
    <mergeCell ref="S4:S5"/>
    <mergeCell ref="T4:T5"/>
    <mergeCell ref="J3:J5"/>
    <mergeCell ref="I3:I5"/>
    <mergeCell ref="H3:H5"/>
    <mergeCell ref="F3:F5"/>
    <mergeCell ref="E3:E5"/>
    <mergeCell ref="D3:D5"/>
    <mergeCell ref="C3:C5"/>
    <mergeCell ref="B29:D29"/>
    <mergeCell ref="J30:T30"/>
    <mergeCell ref="C31:C33"/>
    <mergeCell ref="D31:D33"/>
    <mergeCell ref="E31:E33"/>
    <mergeCell ref="F31:F33"/>
    <mergeCell ref="G31:G33"/>
    <mergeCell ref="H31:H33"/>
    <mergeCell ref="I31:I33"/>
    <mergeCell ref="J31:J33"/>
    <mergeCell ref="K31:K33"/>
    <mergeCell ref="L31:N31"/>
    <mergeCell ref="O31:T31"/>
    <mergeCell ref="B32:B33"/>
    <mergeCell ref="L32:L33"/>
    <mergeCell ref="M32:M33"/>
  </mergeCells>
  <pageMargins left="0.25" right="0.25" top="0.75" bottom="0.75" header="0.3" footer="0.3"/>
  <pageSetup paperSize="9" scale="60" orientation="landscape"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B1:AA97"/>
  <sheetViews>
    <sheetView zoomScale="80" zoomScaleNormal="80" workbookViewId="0">
      <selection activeCell="C40" sqref="C40"/>
    </sheetView>
  </sheetViews>
  <sheetFormatPr defaultRowHeight="15" x14ac:dyDescent="0.25"/>
  <cols>
    <col min="3" max="3" width="49" customWidth="1"/>
    <col min="4" max="4" width="30.85546875" customWidth="1"/>
    <col min="6" max="7" width="8.140625" customWidth="1"/>
    <col min="8" max="8" width="27.7109375" customWidth="1"/>
    <col min="9" max="9" width="35" customWidth="1"/>
    <col min="10" max="10" width="12.42578125" customWidth="1"/>
    <col min="20" max="20" width="12.42578125" customWidth="1"/>
  </cols>
  <sheetData>
    <row r="1" spans="2:27" x14ac:dyDescent="0.25">
      <c r="F1" s="178"/>
      <c r="G1" s="178"/>
      <c r="H1" s="178"/>
      <c r="I1" s="178"/>
      <c r="J1" s="178"/>
    </row>
    <row r="2" spans="2:27" x14ac:dyDescent="0.25">
      <c r="F2" s="178"/>
      <c r="G2" s="178"/>
      <c r="H2" s="178"/>
      <c r="I2" s="178"/>
      <c r="J2" s="178"/>
    </row>
    <row r="3" spans="2:27" x14ac:dyDescent="0.25">
      <c r="F3" s="178"/>
      <c r="G3" s="178"/>
      <c r="H3" s="178"/>
      <c r="I3" s="178"/>
      <c r="J3" s="178"/>
    </row>
    <row r="6" spans="2:27" x14ac:dyDescent="0.25">
      <c r="B6" s="1197" t="s">
        <v>747</v>
      </c>
      <c r="C6" s="1198"/>
      <c r="D6" s="1199"/>
      <c r="E6" s="310"/>
      <c r="F6" s="310"/>
      <c r="G6" s="310"/>
      <c r="H6" s="310"/>
      <c r="I6" s="310"/>
      <c r="J6" s="310"/>
      <c r="K6" s="310"/>
      <c r="L6" s="310"/>
      <c r="M6" s="310"/>
      <c r="N6" s="310"/>
      <c r="O6" s="310"/>
      <c r="P6" s="310"/>
      <c r="Q6" s="310"/>
      <c r="R6" s="310"/>
      <c r="S6" s="310"/>
      <c r="T6" s="310"/>
      <c r="U6" s="310"/>
    </row>
    <row r="7" spans="2:27" ht="15" customHeight="1" x14ac:dyDescent="0.25">
      <c r="B7" s="310"/>
      <c r="C7" s="311"/>
      <c r="D7" s="311"/>
      <c r="E7" s="311"/>
      <c r="F7" s="31"/>
      <c r="G7" s="31"/>
      <c r="H7" s="310"/>
      <c r="I7" s="31"/>
      <c r="J7" s="1174" t="s">
        <v>593</v>
      </c>
      <c r="K7" s="1175"/>
      <c r="L7" s="1175"/>
      <c r="M7" s="1175"/>
      <c r="N7" s="1175"/>
      <c r="O7" s="1175"/>
      <c r="P7" s="1175"/>
      <c r="Q7" s="1175"/>
      <c r="R7" s="1175"/>
      <c r="S7" s="1175"/>
      <c r="T7" s="1176"/>
      <c r="U7" s="310"/>
      <c r="V7" s="1125" t="s">
        <v>1514</v>
      </c>
      <c r="W7" s="1125"/>
      <c r="X7" s="1125" t="s">
        <v>1514</v>
      </c>
      <c r="Y7" s="1125"/>
      <c r="Z7" s="1125" t="s">
        <v>1514</v>
      </c>
      <c r="AA7" s="1125"/>
    </row>
    <row r="8" spans="2:27" ht="15" customHeight="1" x14ac:dyDescent="0.25">
      <c r="B8" s="312"/>
      <c r="C8" s="312"/>
      <c r="D8" s="312"/>
      <c r="E8" s="312"/>
      <c r="F8" s="32"/>
      <c r="G8" s="32"/>
      <c r="H8" s="313"/>
      <c r="I8" s="32"/>
      <c r="J8" s="312"/>
      <c r="K8" s="1135" t="s">
        <v>594</v>
      </c>
      <c r="L8" s="1174" t="s">
        <v>595</v>
      </c>
      <c r="M8" s="1175"/>
      <c r="N8" s="1176"/>
      <c r="O8" s="1174" t="s">
        <v>596</v>
      </c>
      <c r="P8" s="1175"/>
      <c r="Q8" s="1175"/>
      <c r="R8" s="1175"/>
      <c r="S8" s="1175"/>
      <c r="T8" s="1176"/>
      <c r="U8" s="310"/>
      <c r="V8" s="1125" t="s">
        <v>1517</v>
      </c>
      <c r="W8" s="1125"/>
      <c r="X8" s="1125" t="s">
        <v>1518</v>
      </c>
      <c r="Y8" s="1125"/>
      <c r="Z8" s="1125" t="s">
        <v>836</v>
      </c>
      <c r="AA8" s="1125"/>
    </row>
    <row r="9" spans="2:27" ht="15" customHeight="1" x14ac:dyDescent="0.25">
      <c r="B9" s="1200" t="s">
        <v>0</v>
      </c>
      <c r="C9" s="1200" t="s">
        <v>1</v>
      </c>
      <c r="D9" s="1200" t="s">
        <v>2</v>
      </c>
      <c r="E9" s="1206" t="s">
        <v>748</v>
      </c>
      <c r="F9" s="1218" t="s">
        <v>604</v>
      </c>
      <c r="G9" s="1116" t="s">
        <v>1103</v>
      </c>
      <c r="H9" s="1219" t="s">
        <v>592</v>
      </c>
      <c r="I9" s="1220" t="s">
        <v>4</v>
      </c>
      <c r="J9" s="1203" t="s">
        <v>603</v>
      </c>
      <c r="K9" s="1135"/>
      <c r="L9" s="1127" t="s">
        <v>8</v>
      </c>
      <c r="M9" s="1127" t="s">
        <v>597</v>
      </c>
      <c r="N9" s="1162" t="s">
        <v>1066</v>
      </c>
      <c r="O9" s="1135" t="s">
        <v>598</v>
      </c>
      <c r="P9" s="1135" t="s">
        <v>599</v>
      </c>
      <c r="Q9" s="1135" t="s">
        <v>600</v>
      </c>
      <c r="R9" s="1159" t="s">
        <v>1063</v>
      </c>
      <c r="S9" s="1135" t="s">
        <v>601</v>
      </c>
      <c r="T9" s="1201" t="s">
        <v>661</v>
      </c>
      <c r="U9" s="1201" t="s">
        <v>602</v>
      </c>
      <c r="V9" s="434" t="s">
        <v>1515</v>
      </c>
      <c r="W9" s="434" t="s">
        <v>1516</v>
      </c>
      <c r="X9" s="434" t="s">
        <v>1515</v>
      </c>
      <c r="Y9" s="434" t="s">
        <v>1516</v>
      </c>
      <c r="Z9" s="434" t="s">
        <v>1515</v>
      </c>
      <c r="AA9" s="434" t="s">
        <v>1516</v>
      </c>
    </row>
    <row r="10" spans="2:27" ht="66.75" customHeight="1" x14ac:dyDescent="0.25">
      <c r="B10" s="1200"/>
      <c r="C10" s="1200"/>
      <c r="D10" s="1200"/>
      <c r="E10" s="1208"/>
      <c r="F10" s="1218"/>
      <c r="G10" s="1118"/>
      <c r="H10" s="1219"/>
      <c r="I10" s="1220"/>
      <c r="J10" s="1205"/>
      <c r="K10" s="1135"/>
      <c r="L10" s="1127"/>
      <c r="M10" s="1127"/>
      <c r="N10" s="1163"/>
      <c r="O10" s="1135"/>
      <c r="P10" s="1135"/>
      <c r="Q10" s="1135"/>
      <c r="R10" s="1161"/>
      <c r="S10" s="1135"/>
      <c r="T10" s="1202"/>
      <c r="U10" s="1202"/>
      <c r="V10" s="435"/>
      <c r="W10" s="435"/>
      <c r="X10" s="435"/>
      <c r="Y10" s="435"/>
      <c r="Z10" s="435"/>
      <c r="AA10" s="435"/>
    </row>
    <row r="11" spans="2:27" ht="20.100000000000001" customHeight="1" x14ac:dyDescent="0.25">
      <c r="B11" s="150">
        <v>1</v>
      </c>
      <c r="C11" s="314" t="s">
        <v>1292</v>
      </c>
      <c r="D11" s="315" t="s">
        <v>290</v>
      </c>
      <c r="E11" s="92" t="s">
        <v>214</v>
      </c>
      <c r="F11" s="316"/>
      <c r="G11" s="316" t="s">
        <v>1104</v>
      </c>
      <c r="H11" s="175" t="s">
        <v>813</v>
      </c>
      <c r="I11" s="320" t="s">
        <v>985</v>
      </c>
      <c r="J11" s="316">
        <v>0</v>
      </c>
      <c r="K11" s="316">
        <v>11.2</v>
      </c>
      <c r="L11" s="302">
        <v>3</v>
      </c>
      <c r="M11" s="303">
        <v>1</v>
      </c>
      <c r="N11" s="303"/>
      <c r="O11" s="316">
        <v>1</v>
      </c>
      <c r="P11" s="316">
        <v>0</v>
      </c>
      <c r="Q11" s="316">
        <v>1</v>
      </c>
      <c r="R11" s="317"/>
      <c r="S11" s="316"/>
      <c r="T11" s="316" t="s">
        <v>977</v>
      </c>
      <c r="U11" s="316">
        <v>0</v>
      </c>
    </row>
    <row r="12" spans="2:27" ht="20.100000000000001" customHeight="1" x14ac:dyDescent="0.25">
      <c r="B12" s="150">
        <v>2</v>
      </c>
      <c r="C12" s="314" t="s">
        <v>1293</v>
      </c>
      <c r="D12" s="315" t="s">
        <v>291</v>
      </c>
      <c r="E12" s="92" t="s">
        <v>214</v>
      </c>
      <c r="F12" s="310"/>
      <c r="G12" s="316" t="s">
        <v>1104</v>
      </c>
      <c r="H12" s="175" t="s">
        <v>813</v>
      </c>
      <c r="I12" s="320" t="s">
        <v>1095</v>
      </c>
      <c r="J12" s="316">
        <v>0</v>
      </c>
      <c r="K12" s="316">
        <v>11.2</v>
      </c>
      <c r="L12" s="302">
        <v>3</v>
      </c>
      <c r="M12" s="321">
        <v>1</v>
      </c>
      <c r="N12" s="321"/>
      <c r="O12" s="316">
        <v>1</v>
      </c>
      <c r="P12" s="316">
        <v>0</v>
      </c>
      <c r="Q12" s="316">
        <v>1</v>
      </c>
      <c r="R12" s="317"/>
      <c r="S12" s="316"/>
      <c r="T12" s="316" t="s">
        <v>977</v>
      </c>
      <c r="U12" s="316">
        <v>0</v>
      </c>
    </row>
    <row r="13" spans="2:27" ht="20.100000000000001" customHeight="1" x14ac:dyDescent="0.25">
      <c r="B13" s="150">
        <v>3</v>
      </c>
      <c r="C13" s="314" t="s">
        <v>1294</v>
      </c>
      <c r="D13" s="311" t="s">
        <v>292</v>
      </c>
      <c r="E13" s="92" t="s">
        <v>214</v>
      </c>
      <c r="F13" s="310"/>
      <c r="G13" s="316" t="s">
        <v>1104</v>
      </c>
      <c r="H13" s="175" t="s">
        <v>813</v>
      </c>
      <c r="I13" s="320" t="s">
        <v>986</v>
      </c>
      <c r="J13" s="316">
        <v>0</v>
      </c>
      <c r="K13" s="316">
        <v>11.2</v>
      </c>
      <c r="L13" s="302">
        <v>2</v>
      </c>
      <c r="M13" s="321">
        <v>1</v>
      </c>
      <c r="N13" s="321"/>
      <c r="O13" s="316">
        <v>1</v>
      </c>
      <c r="P13" s="316">
        <v>0</v>
      </c>
      <c r="Q13" s="316">
        <v>1</v>
      </c>
      <c r="R13" s="317"/>
      <c r="S13" s="316"/>
      <c r="T13" s="316" t="s">
        <v>977</v>
      </c>
      <c r="U13" s="316">
        <v>0</v>
      </c>
    </row>
    <row r="14" spans="2:27" ht="20.100000000000001" customHeight="1" x14ac:dyDescent="0.25">
      <c r="B14" s="150">
        <v>4</v>
      </c>
      <c r="C14" s="314" t="s">
        <v>1295</v>
      </c>
      <c r="D14" s="311" t="s">
        <v>293</v>
      </c>
      <c r="E14" s="92" t="s">
        <v>214</v>
      </c>
      <c r="F14" s="310"/>
      <c r="G14" s="316" t="s">
        <v>1104</v>
      </c>
      <c r="H14" s="175" t="s">
        <v>813</v>
      </c>
      <c r="I14" s="320" t="s">
        <v>1096</v>
      </c>
      <c r="J14" s="316">
        <v>0</v>
      </c>
      <c r="K14" s="317">
        <v>10.4</v>
      </c>
      <c r="L14" s="302">
        <v>2</v>
      </c>
      <c r="M14" s="321">
        <v>1</v>
      </c>
      <c r="N14" s="321"/>
      <c r="O14" s="316">
        <v>1</v>
      </c>
      <c r="P14" s="316">
        <v>0</v>
      </c>
      <c r="Q14" s="316">
        <v>1</v>
      </c>
      <c r="R14" s="317"/>
      <c r="S14" s="316"/>
      <c r="T14" s="310" t="s">
        <v>977</v>
      </c>
      <c r="U14" s="316">
        <v>0</v>
      </c>
    </row>
    <row r="15" spans="2:27" ht="20.100000000000001" customHeight="1" x14ac:dyDescent="0.25">
      <c r="B15" s="150">
        <v>5</v>
      </c>
      <c r="C15" s="314" t="s">
        <v>1296</v>
      </c>
      <c r="D15" s="11" t="s">
        <v>294</v>
      </c>
      <c r="E15" s="92" t="s">
        <v>214</v>
      </c>
      <c r="F15" s="310"/>
      <c r="G15" s="316" t="s">
        <v>1104</v>
      </c>
      <c r="H15" s="175" t="s">
        <v>813</v>
      </c>
      <c r="I15" s="320" t="s">
        <v>987</v>
      </c>
      <c r="J15" s="316">
        <v>0</v>
      </c>
      <c r="K15" s="317">
        <v>12.8</v>
      </c>
      <c r="L15" s="302">
        <v>2</v>
      </c>
      <c r="M15" s="321">
        <v>1</v>
      </c>
      <c r="N15" s="321"/>
      <c r="O15" s="316">
        <v>1</v>
      </c>
      <c r="P15" s="316">
        <v>0</v>
      </c>
      <c r="Q15" s="316">
        <v>1</v>
      </c>
      <c r="R15" s="317"/>
      <c r="S15" s="316"/>
      <c r="T15" s="310" t="s">
        <v>977</v>
      </c>
      <c r="U15" s="316">
        <v>0</v>
      </c>
    </row>
    <row r="16" spans="2:27" ht="20.100000000000001" customHeight="1" x14ac:dyDescent="0.25">
      <c r="B16" s="150">
        <v>6</v>
      </c>
      <c r="C16" s="318" t="s">
        <v>1297</v>
      </c>
      <c r="D16" s="11" t="s">
        <v>295</v>
      </c>
      <c r="E16" s="92" t="s">
        <v>214</v>
      </c>
      <c r="F16" s="310"/>
      <c r="G16" s="316" t="s">
        <v>1104</v>
      </c>
      <c r="H16" s="175" t="s">
        <v>813</v>
      </c>
      <c r="I16" s="320" t="s">
        <v>989</v>
      </c>
      <c r="J16" s="316">
        <v>0</v>
      </c>
      <c r="K16" s="317">
        <v>14.8</v>
      </c>
      <c r="L16" s="302">
        <v>2</v>
      </c>
      <c r="M16" s="321">
        <v>1</v>
      </c>
      <c r="N16" s="321"/>
      <c r="O16" s="316">
        <v>1</v>
      </c>
      <c r="P16" s="316">
        <v>0</v>
      </c>
      <c r="Q16" s="316">
        <v>1</v>
      </c>
      <c r="R16" s="317"/>
      <c r="S16" s="316"/>
      <c r="T16" s="310" t="s">
        <v>977</v>
      </c>
      <c r="U16" s="316">
        <v>0</v>
      </c>
    </row>
    <row r="17" spans="2:21" ht="20.100000000000001" customHeight="1" x14ac:dyDescent="0.25">
      <c r="B17" s="150">
        <v>7</v>
      </c>
      <c r="C17" s="314" t="s">
        <v>1298</v>
      </c>
      <c r="D17" s="311" t="s">
        <v>296</v>
      </c>
      <c r="E17" s="92" t="s">
        <v>214</v>
      </c>
      <c r="F17" s="310"/>
      <c r="G17" s="316" t="s">
        <v>1104</v>
      </c>
      <c r="H17" s="175" t="s">
        <v>813</v>
      </c>
      <c r="I17" s="320" t="s">
        <v>988</v>
      </c>
      <c r="J17" s="316">
        <v>0</v>
      </c>
      <c r="K17" s="317">
        <v>11.2</v>
      </c>
      <c r="L17" s="302">
        <v>2</v>
      </c>
      <c r="M17" s="321">
        <v>0</v>
      </c>
      <c r="N17" s="321"/>
      <c r="O17" s="316">
        <v>1</v>
      </c>
      <c r="P17" s="316">
        <v>0</v>
      </c>
      <c r="Q17" s="316">
        <v>1</v>
      </c>
      <c r="R17" s="317"/>
      <c r="S17" s="316"/>
      <c r="T17" s="310" t="s">
        <v>977</v>
      </c>
      <c r="U17" s="316">
        <v>0</v>
      </c>
    </row>
    <row r="18" spans="2:21" ht="20.100000000000001" customHeight="1" x14ac:dyDescent="0.25">
      <c r="B18" s="150">
        <v>8</v>
      </c>
      <c r="C18" s="319" t="s">
        <v>1299</v>
      </c>
      <c r="D18" s="311" t="s">
        <v>297</v>
      </c>
      <c r="E18" s="92" t="s">
        <v>214</v>
      </c>
      <c r="F18" s="310"/>
      <c r="G18" s="316" t="s">
        <v>1104</v>
      </c>
      <c r="H18" s="175" t="s">
        <v>813</v>
      </c>
      <c r="I18" s="320" t="s">
        <v>990</v>
      </c>
      <c r="J18" s="316">
        <v>0</v>
      </c>
      <c r="K18" s="317">
        <v>13.6</v>
      </c>
      <c r="L18" s="302">
        <v>2</v>
      </c>
      <c r="M18" s="321">
        <v>1</v>
      </c>
      <c r="N18" s="321"/>
      <c r="O18" s="316">
        <v>1</v>
      </c>
      <c r="P18" s="316">
        <v>0</v>
      </c>
      <c r="Q18" s="316">
        <v>1</v>
      </c>
      <c r="R18" s="317"/>
      <c r="S18" s="316"/>
      <c r="T18" s="310" t="s">
        <v>977</v>
      </c>
      <c r="U18" s="316">
        <v>0</v>
      </c>
    </row>
    <row r="19" spans="2:21" ht="20.100000000000001" customHeight="1" x14ac:dyDescent="0.25">
      <c r="B19" s="150">
        <v>9</v>
      </c>
      <c r="C19" s="319" t="s">
        <v>1300</v>
      </c>
      <c r="D19" s="311" t="s">
        <v>298</v>
      </c>
      <c r="E19" s="92" t="s">
        <v>214</v>
      </c>
      <c r="F19" s="310"/>
      <c r="G19" s="316" t="s">
        <v>1104</v>
      </c>
      <c r="H19" s="175" t="s">
        <v>813</v>
      </c>
      <c r="I19" s="320" t="s">
        <v>991</v>
      </c>
      <c r="J19" s="316">
        <v>0</v>
      </c>
      <c r="K19" s="317">
        <v>12.8</v>
      </c>
      <c r="L19" s="302">
        <v>1</v>
      </c>
      <c r="M19" s="321">
        <v>1</v>
      </c>
      <c r="N19" s="321"/>
      <c r="O19" s="316">
        <v>1</v>
      </c>
      <c r="P19" s="316">
        <v>1</v>
      </c>
      <c r="Q19" s="316">
        <v>1</v>
      </c>
      <c r="R19" s="317"/>
      <c r="S19" s="316"/>
      <c r="T19" s="310" t="s">
        <v>983</v>
      </c>
      <c r="U19" s="316">
        <v>0</v>
      </c>
    </row>
    <row r="20" spans="2:21" ht="20.100000000000001" customHeight="1" x14ac:dyDescent="0.25">
      <c r="B20" s="150">
        <v>10</v>
      </c>
      <c r="C20" s="319" t="s">
        <v>1301</v>
      </c>
      <c r="D20" s="311" t="s">
        <v>299</v>
      </c>
      <c r="E20" s="92" t="s">
        <v>214</v>
      </c>
      <c r="F20" s="310"/>
      <c r="G20" s="316" t="s">
        <v>1104</v>
      </c>
      <c r="H20" s="175" t="s">
        <v>813</v>
      </c>
      <c r="I20" s="320" t="s">
        <v>992</v>
      </c>
      <c r="J20" s="316">
        <v>0</v>
      </c>
      <c r="K20" s="317">
        <v>11.2</v>
      </c>
      <c r="L20" s="302">
        <v>3</v>
      </c>
      <c r="M20" s="321">
        <v>1</v>
      </c>
      <c r="N20" s="321"/>
      <c r="O20" s="316">
        <v>1</v>
      </c>
      <c r="P20" s="316">
        <v>1</v>
      </c>
      <c r="Q20" s="316">
        <v>1</v>
      </c>
      <c r="R20" s="317"/>
      <c r="S20" s="316"/>
      <c r="T20" s="310" t="s">
        <v>983</v>
      </c>
      <c r="U20" s="316">
        <v>0</v>
      </c>
    </row>
    <row r="21" spans="2:21" ht="20.100000000000001" customHeight="1" x14ac:dyDescent="0.25">
      <c r="B21" s="150">
        <v>11</v>
      </c>
      <c r="C21" s="319" t="s">
        <v>1302</v>
      </c>
      <c r="D21" s="311" t="s">
        <v>300</v>
      </c>
      <c r="E21" s="92" t="s">
        <v>214</v>
      </c>
      <c r="F21" s="310"/>
      <c r="G21" s="316" t="s">
        <v>1104</v>
      </c>
      <c r="H21" s="175" t="s">
        <v>813</v>
      </c>
      <c r="I21" s="320" t="s">
        <v>993</v>
      </c>
      <c r="J21" s="316">
        <v>0</v>
      </c>
      <c r="K21" s="317">
        <v>21</v>
      </c>
      <c r="L21" s="302">
        <v>3</v>
      </c>
      <c r="M21" s="322">
        <v>1</v>
      </c>
      <c r="N21" s="322"/>
      <c r="O21" s="316">
        <v>1</v>
      </c>
      <c r="P21" s="316">
        <v>1</v>
      </c>
      <c r="Q21" s="316">
        <v>1</v>
      </c>
      <c r="R21" s="317"/>
      <c r="S21" s="316"/>
      <c r="T21" s="310" t="s">
        <v>983</v>
      </c>
      <c r="U21" s="316">
        <v>0</v>
      </c>
    </row>
    <row r="22" spans="2:21" ht="20.100000000000001" customHeight="1" x14ac:dyDescent="0.25">
      <c r="B22" s="150">
        <v>12</v>
      </c>
      <c r="C22" s="319" t="s">
        <v>1303</v>
      </c>
      <c r="D22" s="315" t="s">
        <v>301</v>
      </c>
      <c r="E22" s="92" t="s">
        <v>214</v>
      </c>
      <c r="F22" s="310"/>
      <c r="G22" s="316" t="s">
        <v>1104</v>
      </c>
      <c r="H22" s="175" t="s">
        <v>813</v>
      </c>
      <c r="I22" s="320" t="s">
        <v>994</v>
      </c>
      <c r="J22" s="316">
        <v>0</v>
      </c>
      <c r="K22" s="317">
        <v>21</v>
      </c>
      <c r="L22" s="302">
        <v>3</v>
      </c>
      <c r="M22" s="322">
        <v>1</v>
      </c>
      <c r="N22" s="322"/>
      <c r="O22" s="316">
        <v>1</v>
      </c>
      <c r="P22" s="316">
        <v>1</v>
      </c>
      <c r="Q22" s="316">
        <v>1</v>
      </c>
      <c r="R22" s="317"/>
      <c r="S22" s="316"/>
      <c r="T22" s="310" t="s">
        <v>983</v>
      </c>
      <c r="U22" s="316">
        <v>0</v>
      </c>
    </row>
    <row r="23" spans="2:21" ht="20.100000000000001" customHeight="1" x14ac:dyDescent="0.25">
      <c r="B23" s="150">
        <v>13</v>
      </c>
      <c r="C23" s="319" t="s">
        <v>1304</v>
      </c>
      <c r="D23" s="315" t="s">
        <v>302</v>
      </c>
      <c r="E23" s="92" t="s">
        <v>214</v>
      </c>
      <c r="F23" s="310"/>
      <c r="G23" s="316" t="s">
        <v>1104</v>
      </c>
      <c r="H23" s="175" t="s">
        <v>813</v>
      </c>
      <c r="I23" s="320" t="s">
        <v>995</v>
      </c>
      <c r="J23" s="316">
        <v>0</v>
      </c>
      <c r="K23" s="317">
        <v>21</v>
      </c>
      <c r="L23" s="302">
        <v>2</v>
      </c>
      <c r="M23" s="322">
        <v>1</v>
      </c>
      <c r="N23" s="322"/>
      <c r="O23" s="316">
        <v>1</v>
      </c>
      <c r="P23" s="316">
        <v>1</v>
      </c>
      <c r="Q23" s="316">
        <v>1</v>
      </c>
      <c r="R23" s="317"/>
      <c r="S23" s="316"/>
      <c r="T23" s="310" t="s">
        <v>983</v>
      </c>
      <c r="U23" s="316">
        <v>0</v>
      </c>
    </row>
    <row r="24" spans="2:21" ht="20.100000000000001" customHeight="1" x14ac:dyDescent="0.25">
      <c r="B24" s="150">
        <v>14</v>
      </c>
      <c r="C24" s="314" t="s">
        <v>1282</v>
      </c>
      <c r="D24" s="315" t="s">
        <v>303</v>
      </c>
      <c r="E24" s="92" t="s">
        <v>214</v>
      </c>
      <c r="F24" s="310"/>
      <c r="G24" s="310" t="s">
        <v>1105</v>
      </c>
      <c r="H24" s="175" t="s">
        <v>813</v>
      </c>
      <c r="I24" s="320" t="s">
        <v>1001</v>
      </c>
      <c r="J24" s="316">
        <v>0</v>
      </c>
      <c r="K24" s="317">
        <v>16</v>
      </c>
      <c r="L24" s="302">
        <v>2</v>
      </c>
      <c r="M24" s="322">
        <v>1</v>
      </c>
      <c r="N24" s="322"/>
      <c r="O24" s="316">
        <v>1</v>
      </c>
      <c r="P24" s="316">
        <v>1</v>
      </c>
      <c r="Q24" s="316">
        <v>1</v>
      </c>
      <c r="R24" s="317"/>
      <c r="S24" s="316"/>
      <c r="T24" s="310" t="s">
        <v>977</v>
      </c>
      <c r="U24" s="316">
        <v>0</v>
      </c>
    </row>
    <row r="25" spans="2:21" ht="20.100000000000001" customHeight="1" x14ac:dyDescent="0.25">
      <c r="B25" s="150">
        <v>15</v>
      </c>
      <c r="C25" s="314" t="s">
        <v>1283</v>
      </c>
      <c r="D25" s="315" t="s">
        <v>304</v>
      </c>
      <c r="E25" s="92" t="s">
        <v>214</v>
      </c>
      <c r="F25" s="310"/>
      <c r="G25" s="310" t="s">
        <v>1105</v>
      </c>
      <c r="H25" s="175" t="s">
        <v>813</v>
      </c>
      <c r="I25" s="320" t="s">
        <v>1002</v>
      </c>
      <c r="J25" s="316">
        <v>0</v>
      </c>
      <c r="K25" s="317">
        <v>16</v>
      </c>
      <c r="L25" s="302">
        <v>2</v>
      </c>
      <c r="M25" s="322">
        <v>0</v>
      </c>
      <c r="N25" s="322"/>
      <c r="O25" s="316">
        <v>1</v>
      </c>
      <c r="P25" s="316">
        <v>1</v>
      </c>
      <c r="Q25" s="316">
        <v>1</v>
      </c>
      <c r="R25" s="317"/>
      <c r="S25" s="316"/>
      <c r="T25" s="310" t="s">
        <v>977</v>
      </c>
      <c r="U25" s="316">
        <v>0</v>
      </c>
    </row>
    <row r="26" spans="2:21" ht="20.100000000000001" customHeight="1" x14ac:dyDescent="0.25">
      <c r="B26" s="150">
        <v>16</v>
      </c>
      <c r="C26" s="314" t="s">
        <v>1284</v>
      </c>
      <c r="D26" s="315" t="s">
        <v>305</v>
      </c>
      <c r="E26" s="92" t="s">
        <v>214</v>
      </c>
      <c r="F26" s="310"/>
      <c r="G26" s="310" t="s">
        <v>1105</v>
      </c>
      <c r="H26" s="175" t="s">
        <v>813</v>
      </c>
      <c r="I26" s="320" t="s">
        <v>1003</v>
      </c>
      <c r="J26" s="316">
        <v>0</v>
      </c>
      <c r="K26" s="317">
        <v>16</v>
      </c>
      <c r="L26" s="302">
        <v>0</v>
      </c>
      <c r="M26" s="322">
        <v>1</v>
      </c>
      <c r="N26" s="322"/>
      <c r="O26" s="316">
        <v>1</v>
      </c>
      <c r="P26" s="316">
        <v>1</v>
      </c>
      <c r="Q26" s="316">
        <v>1</v>
      </c>
      <c r="R26" s="317"/>
      <c r="S26" s="316"/>
      <c r="T26" s="310" t="s">
        <v>977</v>
      </c>
      <c r="U26" s="316">
        <v>0</v>
      </c>
    </row>
    <row r="27" spans="2:21" ht="30" customHeight="1" x14ac:dyDescent="0.25">
      <c r="B27" s="150">
        <v>17</v>
      </c>
      <c r="C27" s="12" t="s">
        <v>1285</v>
      </c>
      <c r="D27" s="13" t="s">
        <v>307</v>
      </c>
      <c r="E27" s="92" t="s">
        <v>214</v>
      </c>
      <c r="F27" s="310"/>
      <c r="G27" s="310" t="s">
        <v>1105</v>
      </c>
      <c r="H27" s="175" t="s">
        <v>813</v>
      </c>
      <c r="I27" s="323" t="s">
        <v>1004</v>
      </c>
      <c r="J27" s="316">
        <v>0</v>
      </c>
      <c r="K27" s="317">
        <v>12.8</v>
      </c>
      <c r="L27" s="302">
        <v>2</v>
      </c>
      <c r="M27" s="322">
        <v>1</v>
      </c>
      <c r="N27" s="322"/>
      <c r="O27" s="316">
        <v>1</v>
      </c>
      <c r="P27" s="316">
        <v>1</v>
      </c>
      <c r="Q27" s="316">
        <v>1</v>
      </c>
      <c r="R27" s="317"/>
      <c r="S27" s="316"/>
      <c r="T27" s="310" t="s">
        <v>977</v>
      </c>
      <c r="U27" s="316">
        <v>0</v>
      </c>
    </row>
    <row r="28" spans="2:21" ht="20.100000000000001" customHeight="1" x14ac:dyDescent="0.25">
      <c r="B28" s="150">
        <v>18</v>
      </c>
      <c r="C28" s="14" t="s">
        <v>1286</v>
      </c>
      <c r="D28" s="13" t="s">
        <v>308</v>
      </c>
      <c r="E28" s="92" t="s">
        <v>214</v>
      </c>
      <c r="F28" s="310"/>
      <c r="G28" s="310" t="s">
        <v>1104</v>
      </c>
      <c r="H28" s="175" t="s">
        <v>813</v>
      </c>
      <c r="I28" s="324" t="s">
        <v>996</v>
      </c>
      <c r="J28" s="316">
        <v>0</v>
      </c>
      <c r="K28" s="317">
        <v>12.8</v>
      </c>
      <c r="L28" s="325">
        <v>0</v>
      </c>
      <c r="M28" s="321">
        <v>1</v>
      </c>
      <c r="N28" s="325" t="s">
        <v>1059</v>
      </c>
      <c r="O28" s="316">
        <v>1</v>
      </c>
      <c r="P28" s="316">
        <v>0</v>
      </c>
      <c r="Q28" s="316">
        <v>1</v>
      </c>
      <c r="R28" s="317"/>
      <c r="S28" s="316"/>
      <c r="T28" s="310" t="s">
        <v>977</v>
      </c>
      <c r="U28" s="316">
        <v>0</v>
      </c>
    </row>
    <row r="29" spans="2:21" ht="20.100000000000001" customHeight="1" x14ac:dyDescent="0.25">
      <c r="B29" s="150">
        <v>19</v>
      </c>
      <c r="C29" s="14" t="s">
        <v>1287</v>
      </c>
      <c r="D29" s="13" t="s">
        <v>310</v>
      </c>
      <c r="E29" s="92" t="s">
        <v>214</v>
      </c>
      <c r="F29" s="310"/>
      <c r="G29" s="310" t="s">
        <v>1104</v>
      </c>
      <c r="H29" s="175" t="s">
        <v>813</v>
      </c>
      <c r="I29" s="324" t="s">
        <v>997</v>
      </c>
      <c r="J29" s="316">
        <v>0</v>
      </c>
      <c r="K29" s="317">
        <v>11.2</v>
      </c>
      <c r="L29" s="325">
        <v>2</v>
      </c>
      <c r="M29" s="321">
        <v>1</v>
      </c>
      <c r="N29" s="325"/>
      <c r="O29" s="316">
        <v>1</v>
      </c>
      <c r="P29" s="316">
        <v>1</v>
      </c>
      <c r="Q29" s="316">
        <v>1</v>
      </c>
      <c r="R29" s="317"/>
      <c r="S29" s="316"/>
      <c r="T29" s="310" t="s">
        <v>977</v>
      </c>
      <c r="U29" s="316">
        <v>0</v>
      </c>
    </row>
    <row r="30" spans="2:21" ht="20.100000000000001" customHeight="1" x14ac:dyDescent="0.25">
      <c r="B30" s="150">
        <v>20</v>
      </c>
      <c r="C30" s="14" t="s">
        <v>1288</v>
      </c>
      <c r="D30" s="13" t="s">
        <v>312</v>
      </c>
      <c r="E30" s="92" t="s">
        <v>214</v>
      </c>
      <c r="F30" s="310"/>
      <c r="G30" s="310" t="s">
        <v>1104</v>
      </c>
      <c r="H30" s="175" t="s">
        <v>813</v>
      </c>
      <c r="I30" s="324" t="s">
        <v>998</v>
      </c>
      <c r="J30" s="316">
        <v>0</v>
      </c>
      <c r="K30" s="317">
        <v>11.2</v>
      </c>
      <c r="L30" s="325">
        <v>0</v>
      </c>
      <c r="M30" s="321">
        <v>1</v>
      </c>
      <c r="N30" s="325">
        <v>3</v>
      </c>
      <c r="O30" s="316">
        <v>1</v>
      </c>
      <c r="P30" s="316">
        <v>0</v>
      </c>
      <c r="Q30" s="316">
        <v>1</v>
      </c>
      <c r="R30" s="317"/>
      <c r="S30" s="316"/>
      <c r="T30" s="310" t="s">
        <v>1097</v>
      </c>
      <c r="U30" s="316">
        <v>0</v>
      </c>
    </row>
    <row r="31" spans="2:21" ht="20.100000000000001" customHeight="1" x14ac:dyDescent="0.25">
      <c r="B31" s="342">
        <v>21</v>
      </c>
      <c r="C31" s="343" t="s">
        <v>1424</v>
      </c>
      <c r="D31" s="71" t="s">
        <v>1425</v>
      </c>
      <c r="E31" s="344" t="s">
        <v>214</v>
      </c>
      <c r="F31" s="71"/>
      <c r="G31" s="71" t="s">
        <v>1105</v>
      </c>
      <c r="H31" s="345" t="s">
        <v>813</v>
      </c>
      <c r="I31" s="346" t="s">
        <v>1426</v>
      </c>
      <c r="J31" s="347">
        <v>0</v>
      </c>
      <c r="K31" s="348">
        <v>11.2</v>
      </c>
      <c r="L31" s="71">
        <v>0</v>
      </c>
      <c r="M31" s="71">
        <v>0</v>
      </c>
      <c r="N31" s="71">
        <v>0</v>
      </c>
      <c r="O31" s="71">
        <v>1</v>
      </c>
      <c r="P31" s="71">
        <v>1</v>
      </c>
      <c r="Q31" s="71">
        <v>1</v>
      </c>
      <c r="R31" s="71"/>
      <c r="S31" s="71"/>
      <c r="T31" s="349" t="s">
        <v>977</v>
      </c>
      <c r="U31" s="71">
        <v>0</v>
      </c>
    </row>
    <row r="32" spans="2:21" ht="20.100000000000001" customHeight="1" x14ac:dyDescent="0.25"/>
    <row r="33" spans="2:21" ht="27.75" customHeight="1" x14ac:dyDescent="0.25">
      <c r="B33" s="350"/>
      <c r="C33" s="351" t="s">
        <v>1427</v>
      </c>
    </row>
    <row r="39" spans="2:21" x14ac:dyDescent="0.25">
      <c r="C39" t="s">
        <v>1468</v>
      </c>
    </row>
    <row r="41" spans="2:21" ht="47.25" x14ac:dyDescent="0.25">
      <c r="B41" s="150">
        <v>21</v>
      </c>
      <c r="C41" s="14" t="s">
        <v>1289</v>
      </c>
      <c r="D41" s="13" t="s">
        <v>311</v>
      </c>
      <c r="E41" s="92" t="s">
        <v>151</v>
      </c>
      <c r="F41" s="37"/>
      <c r="G41" s="37" t="s">
        <v>1104</v>
      </c>
      <c r="H41" s="175" t="s">
        <v>813</v>
      </c>
      <c r="I41" s="174" t="s">
        <v>999</v>
      </c>
      <c r="J41" s="231">
        <v>0</v>
      </c>
      <c r="K41" s="234">
        <v>11.2</v>
      </c>
      <c r="L41" s="236">
        <v>0</v>
      </c>
      <c r="M41" s="233">
        <v>1</v>
      </c>
      <c r="N41" s="236" t="s">
        <v>1058</v>
      </c>
      <c r="O41" s="231">
        <v>1</v>
      </c>
      <c r="P41" s="231">
        <v>0</v>
      </c>
      <c r="Q41" s="231">
        <v>0</v>
      </c>
      <c r="R41" s="234"/>
      <c r="S41" s="231"/>
      <c r="T41" s="37"/>
      <c r="U41" s="231">
        <v>0</v>
      </c>
    </row>
    <row r="42" spans="2:21" ht="47.25" x14ac:dyDescent="0.25">
      <c r="B42" s="150">
        <v>22</v>
      </c>
      <c r="C42" s="14" t="s">
        <v>1290</v>
      </c>
      <c r="D42" s="13" t="s">
        <v>309</v>
      </c>
      <c r="E42" s="92" t="s">
        <v>151</v>
      </c>
      <c r="F42" s="37"/>
      <c r="G42" s="37" t="s">
        <v>1104</v>
      </c>
      <c r="H42" s="175" t="s">
        <v>813</v>
      </c>
      <c r="I42" s="174" t="s">
        <v>1000</v>
      </c>
      <c r="J42" s="231">
        <v>0</v>
      </c>
      <c r="K42" s="234">
        <v>11.2</v>
      </c>
      <c r="L42" s="236">
        <v>0</v>
      </c>
      <c r="M42" s="233">
        <v>0</v>
      </c>
      <c r="N42" s="236" t="s">
        <v>1058</v>
      </c>
      <c r="O42" s="231">
        <v>0</v>
      </c>
      <c r="P42" s="231">
        <v>0</v>
      </c>
      <c r="Q42" s="231">
        <v>0</v>
      </c>
      <c r="R42" s="234"/>
      <c r="S42" s="231"/>
      <c r="T42" s="37"/>
      <c r="U42" s="231">
        <v>0</v>
      </c>
    </row>
    <row r="43" spans="2:21" ht="30" x14ac:dyDescent="0.25">
      <c r="B43" s="150">
        <v>23</v>
      </c>
      <c r="C43" s="299" t="s">
        <v>1291</v>
      </c>
      <c r="D43" s="230" t="s">
        <v>306</v>
      </c>
      <c r="E43" s="92" t="s">
        <v>214</v>
      </c>
      <c r="F43" s="37"/>
      <c r="G43" s="37"/>
      <c r="H43" s="175" t="s">
        <v>813</v>
      </c>
      <c r="I43" s="176" t="s">
        <v>978</v>
      </c>
      <c r="J43" s="231">
        <v>1</v>
      </c>
      <c r="K43" s="234">
        <v>16</v>
      </c>
      <c r="L43" s="232">
        <v>0</v>
      </c>
      <c r="M43" s="235">
        <v>0</v>
      </c>
      <c r="N43" s="235"/>
      <c r="O43" s="231">
        <v>1</v>
      </c>
      <c r="P43" s="231">
        <v>1</v>
      </c>
      <c r="Q43" s="231">
        <v>1</v>
      </c>
      <c r="R43" s="234"/>
      <c r="S43" s="231"/>
      <c r="T43" s="37" t="s">
        <v>977</v>
      </c>
      <c r="U43" s="231">
        <v>0</v>
      </c>
    </row>
    <row r="69" spans="2:5" x14ac:dyDescent="0.25">
      <c r="B69" t="s">
        <v>1475</v>
      </c>
    </row>
    <row r="72" spans="2:5" x14ac:dyDescent="0.25">
      <c r="B72" s="1216" t="s">
        <v>0</v>
      </c>
      <c r="C72" s="1216" t="s">
        <v>1</v>
      </c>
      <c r="D72" s="1216" t="s">
        <v>2</v>
      </c>
      <c r="E72" s="1217" t="s">
        <v>213</v>
      </c>
    </row>
    <row r="73" spans="2:5" x14ac:dyDescent="0.25">
      <c r="B73" s="1216"/>
      <c r="C73" s="1216"/>
      <c r="D73" s="1216"/>
      <c r="E73" s="1217"/>
    </row>
    <row r="74" spans="2:5" x14ac:dyDescent="0.25">
      <c r="B74" s="8">
        <v>1</v>
      </c>
      <c r="C74" s="20" t="s">
        <v>521</v>
      </c>
      <c r="D74" s="9" t="s">
        <v>290</v>
      </c>
      <c r="E74" s="177"/>
    </row>
    <row r="75" spans="2:5" x14ac:dyDescent="0.25">
      <c r="B75" s="8">
        <v>2</v>
      </c>
      <c r="C75" s="20" t="s">
        <v>522</v>
      </c>
      <c r="D75" s="9" t="s">
        <v>291</v>
      </c>
      <c r="E75" s="177"/>
    </row>
    <row r="76" spans="2:5" x14ac:dyDescent="0.25">
      <c r="B76" s="8">
        <v>3</v>
      </c>
      <c r="C76" s="20" t="s">
        <v>523</v>
      </c>
      <c r="D76" s="10" t="s">
        <v>292</v>
      </c>
      <c r="E76" s="177"/>
    </row>
    <row r="77" spans="2:5" x14ac:dyDescent="0.25">
      <c r="B77" s="8">
        <v>4</v>
      </c>
      <c r="C77" s="20" t="s">
        <v>524</v>
      </c>
      <c r="D77" s="10" t="s">
        <v>293</v>
      </c>
      <c r="E77" s="177"/>
    </row>
    <row r="78" spans="2:5" x14ac:dyDescent="0.25">
      <c r="B78" s="8">
        <v>5</v>
      </c>
      <c r="C78" s="20" t="s">
        <v>525</v>
      </c>
      <c r="D78" s="11" t="s">
        <v>294</v>
      </c>
      <c r="E78" s="177"/>
    </row>
    <row r="79" spans="2:5" x14ac:dyDescent="0.25">
      <c r="B79" s="8">
        <v>6</v>
      </c>
      <c r="C79" s="21" t="s">
        <v>526</v>
      </c>
      <c r="D79" s="28" t="s">
        <v>585</v>
      </c>
      <c r="E79" s="177"/>
    </row>
    <row r="80" spans="2:5" x14ac:dyDescent="0.25">
      <c r="B80" s="8">
        <v>7</v>
      </c>
      <c r="C80" s="22" t="s">
        <v>527</v>
      </c>
      <c r="D80" s="11" t="s">
        <v>295</v>
      </c>
      <c r="E80" s="177"/>
    </row>
    <row r="81" spans="2:5" x14ac:dyDescent="0.25">
      <c r="B81" s="8">
        <v>8</v>
      </c>
      <c r="C81" s="20" t="s">
        <v>528</v>
      </c>
      <c r="D81" s="10" t="s">
        <v>296</v>
      </c>
      <c r="E81" s="177"/>
    </row>
    <row r="82" spans="2:5" x14ac:dyDescent="0.25">
      <c r="B82" s="8">
        <v>9</v>
      </c>
      <c r="C82" s="21" t="s">
        <v>529</v>
      </c>
      <c r="D82" s="10" t="s">
        <v>297</v>
      </c>
      <c r="E82" s="177"/>
    </row>
    <row r="83" spans="2:5" x14ac:dyDescent="0.25">
      <c r="B83" s="8">
        <v>10</v>
      </c>
      <c r="C83" s="21" t="s">
        <v>530</v>
      </c>
      <c r="D83" s="10" t="s">
        <v>298</v>
      </c>
      <c r="E83" s="177"/>
    </row>
    <row r="84" spans="2:5" x14ac:dyDescent="0.25">
      <c r="B84" s="8">
        <v>11</v>
      </c>
      <c r="C84" s="21" t="s">
        <v>531</v>
      </c>
      <c r="D84" s="10" t="s">
        <v>299</v>
      </c>
      <c r="E84" s="177"/>
    </row>
    <row r="85" spans="2:5" x14ac:dyDescent="0.25">
      <c r="B85" s="8">
        <v>12</v>
      </c>
      <c r="C85" s="21" t="s">
        <v>534</v>
      </c>
      <c r="D85" s="10" t="s">
        <v>300</v>
      </c>
      <c r="E85" s="177"/>
    </row>
    <row r="86" spans="2:5" x14ac:dyDescent="0.25">
      <c r="B86" s="8">
        <v>13</v>
      </c>
      <c r="C86" s="21" t="s">
        <v>533</v>
      </c>
      <c r="D86" s="9" t="s">
        <v>301</v>
      </c>
      <c r="E86" s="177"/>
    </row>
    <row r="87" spans="2:5" x14ac:dyDescent="0.25">
      <c r="B87" s="8">
        <v>14</v>
      </c>
      <c r="C87" s="21" t="s">
        <v>532</v>
      </c>
      <c r="D87" s="9" t="s">
        <v>302</v>
      </c>
      <c r="E87" s="177"/>
    </row>
    <row r="88" spans="2:5" x14ac:dyDescent="0.25">
      <c r="B88" s="8">
        <v>15</v>
      </c>
      <c r="C88" s="27" t="s">
        <v>575</v>
      </c>
      <c r="D88" s="9" t="s">
        <v>303</v>
      </c>
      <c r="E88" s="177"/>
    </row>
    <row r="89" spans="2:5" x14ac:dyDescent="0.25">
      <c r="B89" s="8">
        <v>16</v>
      </c>
      <c r="C89" s="27" t="s">
        <v>576</v>
      </c>
      <c r="D89" s="9" t="s">
        <v>304</v>
      </c>
      <c r="E89" s="177"/>
    </row>
    <row r="90" spans="2:5" x14ac:dyDescent="0.25">
      <c r="B90" s="8">
        <v>17</v>
      </c>
      <c r="C90" s="27" t="s">
        <v>577</v>
      </c>
      <c r="D90" s="9" t="s">
        <v>305</v>
      </c>
      <c r="E90" s="177"/>
    </row>
    <row r="91" spans="2:5" x14ac:dyDescent="0.25">
      <c r="B91" s="8">
        <v>18</v>
      </c>
      <c r="C91" s="27" t="s">
        <v>578</v>
      </c>
      <c r="D91" s="9" t="s">
        <v>306</v>
      </c>
      <c r="E91" s="177"/>
    </row>
    <row r="92" spans="2:5" x14ac:dyDescent="0.25">
      <c r="B92" s="8">
        <v>19</v>
      </c>
      <c r="C92" s="12" t="s">
        <v>579</v>
      </c>
      <c r="D92" s="13" t="s">
        <v>307</v>
      </c>
      <c r="E92" s="177"/>
    </row>
    <row r="93" spans="2:5" x14ac:dyDescent="0.25">
      <c r="B93" s="8">
        <v>20</v>
      </c>
      <c r="C93" s="14" t="s">
        <v>580</v>
      </c>
      <c r="D93" s="13" t="s">
        <v>308</v>
      </c>
      <c r="E93" s="177"/>
    </row>
    <row r="94" spans="2:5" x14ac:dyDescent="0.25">
      <c r="B94" s="8">
        <v>21</v>
      </c>
      <c r="C94" s="14" t="s">
        <v>581</v>
      </c>
      <c r="D94" s="13" t="s">
        <v>309</v>
      </c>
      <c r="E94" s="177"/>
    </row>
    <row r="95" spans="2:5" x14ac:dyDescent="0.25">
      <c r="B95" s="8">
        <v>22</v>
      </c>
      <c r="C95" s="14" t="s">
        <v>582</v>
      </c>
      <c r="D95" s="13" t="s">
        <v>310</v>
      </c>
      <c r="E95" s="177"/>
    </row>
    <row r="96" spans="2:5" x14ac:dyDescent="0.25">
      <c r="B96" s="8">
        <v>23</v>
      </c>
      <c r="C96" s="14" t="s">
        <v>583</v>
      </c>
      <c r="D96" s="13" t="s">
        <v>311</v>
      </c>
      <c r="E96" s="177"/>
    </row>
    <row r="97" spans="2:5" x14ac:dyDescent="0.25">
      <c r="B97" s="8">
        <v>24</v>
      </c>
      <c r="C97" s="14" t="s">
        <v>584</v>
      </c>
      <c r="D97" s="13" t="s">
        <v>312</v>
      </c>
      <c r="E97" s="177"/>
    </row>
  </sheetData>
  <autoFilter ref="B6:U33">
    <filterColumn colId="0" showButton="0"/>
    <filterColumn colId="1" showButton="0"/>
  </autoFilter>
  <customSheetViews>
    <customSheetView guid="{F9E77D3E-9512-4655-8DC5-CBCB6D76B9C5}" scale="80" showAutoFilter="1">
      <selection activeCell="C40" sqref="C40"/>
      <pageMargins left="0.7" right="0.7" top="0.75" bottom="0.75" header="0.3" footer="0.3"/>
      <pageSetup paperSize="9" orientation="portrait" r:id="rId1"/>
      <autoFilter ref="B6:U33">
        <filterColumn colId="0" showButton="0"/>
        <filterColumn colId="1" showButton="0"/>
      </autoFilter>
    </customSheetView>
    <customSheetView guid="{D9685D2E-3084-4AF6-8DBA-5592BEF27847}" scale="80" showAutoFilter="1">
      <selection activeCell="C40" sqref="C40"/>
      <pageMargins left="0.7" right="0.7" top="0.75" bottom="0.75" header="0.3" footer="0.3"/>
      <pageSetup paperSize="9" orientation="portrait" horizontalDpi="0" verticalDpi="0" r:id="rId2"/>
      <autoFilter ref="B6:U33">
        <filterColumn colId="0" showButton="0"/>
        <filterColumn colId="1" showButton="0"/>
      </autoFilter>
    </customSheetView>
    <customSheetView guid="{1B6A4866-A5AB-480B-A411-F20888958AF4}" scale="80" showAutoFilter="1">
      <selection activeCell="C40" sqref="C40"/>
      <pageMargins left="0.7" right="0.7" top="0.75" bottom="0.75" header="0.3" footer="0.3"/>
      <pageSetup paperSize="9" orientation="portrait" horizontalDpi="0" verticalDpi="0" r:id="rId3"/>
      <autoFilter ref="B6:U33">
        <filterColumn colId="0" showButton="0"/>
        <filterColumn colId="1" showButton="0"/>
      </autoFilter>
    </customSheetView>
    <customSheetView guid="{5448D88C-FF86-4D3F-8490-F2F239C6F324}" scale="80" showAutoFilter="1">
      <selection activeCell="C40" sqref="C40"/>
      <pageMargins left="0.7" right="0.7" top="0.75" bottom="0.75" header="0.3" footer="0.3"/>
      <pageSetup paperSize="9" orientation="portrait" horizontalDpi="0" verticalDpi="0" r:id="rId4"/>
      <autoFilter ref="B6:U33">
        <filterColumn colId="0" showButton="0"/>
        <filterColumn colId="1" showButton="0"/>
      </autoFilter>
    </customSheetView>
    <customSheetView guid="{BD98B3E9-7C13-41E6-82C5-392E91EC622B}" scale="80" showAutoFilter="1">
      <selection activeCell="C40" sqref="C40"/>
      <pageMargins left="0.7" right="0.7" top="0.75" bottom="0.75" header="0.3" footer="0.3"/>
      <pageSetup paperSize="9" orientation="portrait" horizontalDpi="0" verticalDpi="0" r:id="rId5"/>
      <autoFilter ref="B6:U33">
        <filterColumn colId="0" showButton="0"/>
        <filterColumn colId="1" showButton="0"/>
      </autoFilter>
    </customSheetView>
    <customSheetView guid="{6EC6FC78-CAF0-4B41-BCBC-C0FF1BFCA410}" scale="80" showAutoFilter="1">
      <selection activeCell="C40" sqref="C40"/>
      <pageMargins left="0.7" right="0.7" top="0.75" bottom="0.75" header="0.3" footer="0.3"/>
      <pageSetup paperSize="9" orientation="portrait" r:id="rId6"/>
      <autoFilter ref="B6:U33">
        <filterColumn colId="0" showButton="0"/>
        <filterColumn colId="1" showButton="0"/>
      </autoFilter>
    </customSheetView>
    <customSheetView guid="{EBBD5757-E7AD-4688-ABF4-2AE9E930BC4B}" scale="80" showAutoFilter="1">
      <selection activeCell="C40" sqref="C40"/>
      <pageMargins left="0.7" right="0.7" top="0.75" bottom="0.75" header="0.3" footer="0.3"/>
      <pageSetup paperSize="9" orientation="portrait" r:id="rId7"/>
      <autoFilter ref="B6:U33">
        <filterColumn colId="0" showButton="0"/>
        <filterColumn colId="1" showButton="0"/>
      </autoFilter>
    </customSheetView>
    <customSheetView guid="{60861627-6CD5-4083-8CA7-D44B15F4A9CE}" scale="80" showAutoFilter="1">
      <selection activeCell="C40" sqref="C40"/>
      <pageMargins left="0.7" right="0.7" top="0.75" bottom="0.75" header="0.3" footer="0.3"/>
      <pageSetup paperSize="9" orientation="portrait" r:id="rId8"/>
      <autoFilter ref="B6:U33">
        <filterColumn colId="0" showButton="0"/>
        <filterColumn colId="1" showButton="0"/>
      </autoFilter>
    </customSheetView>
  </customSheetViews>
  <mergeCells count="34">
    <mergeCell ref="Z7:AA7"/>
    <mergeCell ref="V8:W8"/>
    <mergeCell ref="X8:Y8"/>
    <mergeCell ref="Z8:AA8"/>
    <mergeCell ref="V7:W7"/>
    <mergeCell ref="X7:Y7"/>
    <mergeCell ref="O8:T8"/>
    <mergeCell ref="L8:N8"/>
    <mergeCell ref="F9:F10"/>
    <mergeCell ref="B6:D6"/>
    <mergeCell ref="K8:K10"/>
    <mergeCell ref="B9:B10"/>
    <mergeCell ref="C9:C10"/>
    <mergeCell ref="D9:D10"/>
    <mergeCell ref="E9:E10"/>
    <mergeCell ref="J9:J10"/>
    <mergeCell ref="H9:H10"/>
    <mergeCell ref="J7:T7"/>
    <mergeCell ref="T9:T10"/>
    <mergeCell ref="I9:I10"/>
    <mergeCell ref="N9:N10"/>
    <mergeCell ref="R9:R10"/>
    <mergeCell ref="B72:B73"/>
    <mergeCell ref="C72:C73"/>
    <mergeCell ref="D72:D73"/>
    <mergeCell ref="E72:E73"/>
    <mergeCell ref="U9:U10"/>
    <mergeCell ref="L9:L10"/>
    <mergeCell ref="M9:M10"/>
    <mergeCell ref="O9:O10"/>
    <mergeCell ref="P9:P10"/>
    <mergeCell ref="Q9:Q10"/>
    <mergeCell ref="S9:S10"/>
    <mergeCell ref="G9:G10"/>
  </mergeCells>
  <pageMargins left="0.7" right="0.7" top="0.75" bottom="0.75" header="0.3" footer="0.3"/>
  <pageSetup paperSize="9" orientation="portrait"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C4:AB94"/>
  <sheetViews>
    <sheetView topLeftCell="A7" zoomScale="90" zoomScaleNormal="90" workbookViewId="0">
      <selection activeCell="C19" sqref="C19:V30"/>
    </sheetView>
  </sheetViews>
  <sheetFormatPr defaultRowHeight="15" x14ac:dyDescent="0.25"/>
  <cols>
    <col min="4" max="4" width="27.28515625" customWidth="1"/>
    <col min="5" max="5" width="27.85546875" customWidth="1"/>
    <col min="6" max="6" width="16.28515625" customWidth="1"/>
    <col min="7" max="8" width="11.42578125" customWidth="1"/>
    <col min="9" max="9" width="20.85546875" customWidth="1"/>
    <col min="10" max="10" width="24.7109375" customWidth="1"/>
    <col min="11" max="11" width="13.42578125" customWidth="1"/>
  </cols>
  <sheetData>
    <row r="4" spans="3:28" ht="15" customHeight="1" x14ac:dyDescent="0.25"/>
    <row r="5" spans="3:28" ht="15" customHeight="1" x14ac:dyDescent="0.25"/>
    <row r="6" spans="3:28" ht="15" customHeight="1" x14ac:dyDescent="0.25"/>
    <row r="7" spans="3:28" ht="15" customHeight="1" x14ac:dyDescent="0.25"/>
    <row r="15" spans="3:28" ht="33" customHeight="1" x14ac:dyDescent="0.25">
      <c r="C15" s="47"/>
      <c r="D15" s="48"/>
      <c r="E15" s="48"/>
      <c r="F15" s="48"/>
      <c r="G15" s="31"/>
      <c r="H15" s="31"/>
      <c r="I15" s="47"/>
      <c r="J15" s="31"/>
      <c r="K15" s="1174" t="s">
        <v>593</v>
      </c>
      <c r="L15" s="1175"/>
      <c r="M15" s="1175"/>
      <c r="N15" s="1175"/>
      <c r="O15" s="1175"/>
      <c r="P15" s="1175"/>
      <c r="Q15" s="1175"/>
      <c r="R15" s="1175"/>
      <c r="S15" s="1175"/>
      <c r="T15" s="1175"/>
      <c r="U15" s="1175"/>
      <c r="V15" s="1176"/>
      <c r="W15" s="1125" t="s">
        <v>1514</v>
      </c>
      <c r="X15" s="1125"/>
      <c r="Y15" s="1125" t="s">
        <v>1514</v>
      </c>
      <c r="Z15" s="1125"/>
      <c r="AA15" s="1125" t="s">
        <v>1514</v>
      </c>
      <c r="AB15" s="1125"/>
    </row>
    <row r="16" spans="3:28" ht="15" customHeight="1" x14ac:dyDescent="0.25">
      <c r="C16" s="49"/>
      <c r="D16" s="49"/>
      <c r="E16" s="49"/>
      <c r="F16" s="49"/>
      <c r="G16" s="35"/>
      <c r="H16" s="35"/>
      <c r="I16" s="49"/>
      <c r="J16" s="35"/>
      <c r="K16" s="1226" t="s">
        <v>603</v>
      </c>
      <c r="L16" s="1135" t="s">
        <v>594</v>
      </c>
      <c r="M16" s="1174" t="s">
        <v>595</v>
      </c>
      <c r="N16" s="1175"/>
      <c r="O16" s="1176"/>
      <c r="P16" s="1174" t="s">
        <v>596</v>
      </c>
      <c r="Q16" s="1175"/>
      <c r="R16" s="1175"/>
      <c r="S16" s="1175"/>
      <c r="T16" s="1175"/>
      <c r="U16" s="1176"/>
      <c r="V16" s="47"/>
      <c r="W16" s="1125" t="s">
        <v>1517</v>
      </c>
      <c r="X16" s="1125"/>
      <c r="Y16" s="1125" t="s">
        <v>1518</v>
      </c>
      <c r="Z16" s="1125"/>
      <c r="AA16" s="1125" t="s">
        <v>836</v>
      </c>
      <c r="AB16" s="1125"/>
    </row>
    <row r="17" spans="3:28" x14ac:dyDescent="0.25">
      <c r="C17" s="1132" t="s">
        <v>0</v>
      </c>
      <c r="D17" s="1132" t="s">
        <v>1</v>
      </c>
      <c r="E17" s="1132" t="s">
        <v>2</v>
      </c>
      <c r="F17" s="1132" t="s">
        <v>213</v>
      </c>
      <c r="G17" s="1218" t="s">
        <v>604</v>
      </c>
      <c r="H17" s="1116" t="s">
        <v>1103</v>
      </c>
      <c r="I17" s="1226" t="s">
        <v>592</v>
      </c>
      <c r="J17" s="84"/>
      <c r="K17" s="1226"/>
      <c r="L17" s="1135"/>
      <c r="M17" s="1127" t="s">
        <v>8</v>
      </c>
      <c r="N17" s="1127" t="s">
        <v>597</v>
      </c>
      <c r="O17" s="1162" t="s">
        <v>1066</v>
      </c>
      <c r="P17" s="1135" t="s">
        <v>598</v>
      </c>
      <c r="Q17" s="1135" t="s">
        <v>599</v>
      </c>
      <c r="R17" s="1135" t="s">
        <v>600</v>
      </c>
      <c r="S17" s="1159" t="s">
        <v>1063</v>
      </c>
      <c r="T17" s="1135" t="s">
        <v>601</v>
      </c>
      <c r="U17" s="1131" t="s">
        <v>661</v>
      </c>
      <c r="V17" s="1132" t="s">
        <v>602</v>
      </c>
      <c r="W17" s="434" t="s">
        <v>1515</v>
      </c>
      <c r="X17" s="434" t="s">
        <v>1516</v>
      </c>
      <c r="Y17" s="434" t="s">
        <v>1515</v>
      </c>
      <c r="Z17" s="434" t="s">
        <v>1516</v>
      </c>
      <c r="AA17" s="434" t="s">
        <v>1515</v>
      </c>
      <c r="AB17" s="434" t="s">
        <v>1516</v>
      </c>
    </row>
    <row r="18" spans="3:28" ht="72.75" customHeight="1" x14ac:dyDescent="0.25">
      <c r="C18" s="1132"/>
      <c r="D18" s="1132"/>
      <c r="E18" s="1132"/>
      <c r="F18" s="1132"/>
      <c r="G18" s="1218"/>
      <c r="H18" s="1118"/>
      <c r="I18" s="1226"/>
      <c r="J18" s="84" t="s">
        <v>4</v>
      </c>
      <c r="K18" s="1226"/>
      <c r="L18" s="1135"/>
      <c r="M18" s="1127"/>
      <c r="N18" s="1127"/>
      <c r="O18" s="1163"/>
      <c r="P18" s="1135"/>
      <c r="Q18" s="1135"/>
      <c r="R18" s="1135"/>
      <c r="S18" s="1161"/>
      <c r="T18" s="1135"/>
      <c r="U18" s="1131"/>
      <c r="V18" s="1132"/>
      <c r="W18" s="435"/>
      <c r="X18" s="435"/>
      <c r="Y18" s="435"/>
      <c r="Z18" s="435"/>
      <c r="AA18" s="435"/>
      <c r="AB18" s="435"/>
    </row>
    <row r="19" spans="3:28" x14ac:dyDescent="0.25">
      <c r="C19" s="86">
        <v>1</v>
      </c>
      <c r="D19" s="2" t="s">
        <v>1248</v>
      </c>
      <c r="E19" s="3" t="s">
        <v>67</v>
      </c>
      <c r="F19" s="86" t="s">
        <v>214</v>
      </c>
      <c r="G19" s="86"/>
      <c r="H19" s="255" t="s">
        <v>1104</v>
      </c>
      <c r="I19" s="86" t="s">
        <v>813</v>
      </c>
      <c r="J19" s="136" t="s">
        <v>914</v>
      </c>
      <c r="K19" s="86">
        <v>0</v>
      </c>
      <c r="L19" s="107" t="s">
        <v>782</v>
      </c>
      <c r="M19" s="117">
        <v>4</v>
      </c>
      <c r="N19" s="117">
        <v>1</v>
      </c>
      <c r="O19" s="117"/>
      <c r="P19" s="86">
        <v>1</v>
      </c>
      <c r="Q19" s="86">
        <v>1</v>
      </c>
      <c r="R19" s="86">
        <v>1</v>
      </c>
      <c r="S19" s="117">
        <v>1</v>
      </c>
      <c r="T19" s="86"/>
      <c r="U19" s="88" t="s">
        <v>751</v>
      </c>
      <c r="V19" s="86">
        <v>0</v>
      </c>
    </row>
    <row r="20" spans="3:28" x14ac:dyDescent="0.25">
      <c r="C20" s="86">
        <v>2</v>
      </c>
      <c r="D20" s="2" t="s">
        <v>1249</v>
      </c>
      <c r="E20" s="3" t="s">
        <v>68</v>
      </c>
      <c r="F20" s="86" t="s">
        <v>214</v>
      </c>
      <c r="G20" s="86"/>
      <c r="H20" s="255" t="s">
        <v>1104</v>
      </c>
      <c r="I20" s="86" t="s">
        <v>813</v>
      </c>
      <c r="J20" s="136" t="s">
        <v>915</v>
      </c>
      <c r="K20" s="86">
        <v>0</v>
      </c>
      <c r="L20" s="116" t="s">
        <v>782</v>
      </c>
      <c r="M20" s="117">
        <v>3</v>
      </c>
      <c r="N20" s="117">
        <v>1</v>
      </c>
      <c r="O20" s="117"/>
      <c r="P20" s="86">
        <v>1</v>
      </c>
      <c r="Q20" s="86">
        <v>1</v>
      </c>
      <c r="R20" s="86">
        <v>1</v>
      </c>
      <c r="S20" s="117">
        <v>1</v>
      </c>
      <c r="T20" s="86"/>
      <c r="U20" s="89" t="s">
        <v>751</v>
      </c>
      <c r="V20" s="86">
        <v>0</v>
      </c>
    </row>
    <row r="21" spans="3:28" ht="30" x14ac:dyDescent="0.25">
      <c r="C21" s="86">
        <v>3</v>
      </c>
      <c r="D21" s="2" t="s">
        <v>1250</v>
      </c>
      <c r="E21" s="3" t="s">
        <v>69</v>
      </c>
      <c r="F21" s="86" t="s">
        <v>214</v>
      </c>
      <c r="G21" s="86"/>
      <c r="H21" s="255" t="s">
        <v>1104</v>
      </c>
      <c r="I21" s="86" t="s">
        <v>813</v>
      </c>
      <c r="J21" s="136" t="s">
        <v>916</v>
      </c>
      <c r="K21" s="86">
        <v>0</v>
      </c>
      <c r="L21" s="116" t="s">
        <v>782</v>
      </c>
      <c r="M21" s="117">
        <v>3</v>
      </c>
      <c r="N21" s="117">
        <v>1</v>
      </c>
      <c r="O21" s="117"/>
      <c r="P21" s="86">
        <v>1</v>
      </c>
      <c r="Q21" s="86">
        <v>1</v>
      </c>
      <c r="R21" s="86">
        <v>1</v>
      </c>
      <c r="S21" s="117">
        <v>1</v>
      </c>
      <c r="T21" s="86"/>
      <c r="U21" s="89" t="s">
        <v>751</v>
      </c>
      <c r="V21" s="86">
        <v>0</v>
      </c>
    </row>
    <row r="22" spans="3:28" x14ac:dyDescent="0.25">
      <c r="C22" s="86">
        <v>4</v>
      </c>
      <c r="D22" s="2" t="s">
        <v>1251</v>
      </c>
      <c r="E22" s="3" t="s">
        <v>76</v>
      </c>
      <c r="F22" s="86" t="s">
        <v>214</v>
      </c>
      <c r="G22" s="86"/>
      <c r="H22" s="255" t="s">
        <v>1104</v>
      </c>
      <c r="I22" s="86" t="s">
        <v>813</v>
      </c>
      <c r="J22" s="149">
        <v>32</v>
      </c>
      <c r="K22" s="86">
        <v>0</v>
      </c>
      <c r="L22" s="116" t="s">
        <v>782</v>
      </c>
      <c r="M22" s="282">
        <v>4</v>
      </c>
      <c r="N22" s="117">
        <v>1</v>
      </c>
      <c r="O22" s="117"/>
      <c r="P22" s="86">
        <v>1</v>
      </c>
      <c r="Q22" s="86">
        <v>1</v>
      </c>
      <c r="R22" s="86">
        <v>1</v>
      </c>
      <c r="S22" s="117">
        <v>1</v>
      </c>
      <c r="T22" s="86"/>
      <c r="U22" s="89" t="s">
        <v>751</v>
      </c>
      <c r="V22" s="86">
        <v>0</v>
      </c>
    </row>
    <row r="23" spans="3:28" x14ac:dyDescent="0.25">
      <c r="C23" s="86">
        <v>5</v>
      </c>
      <c r="D23" s="2" t="s">
        <v>1252</v>
      </c>
      <c r="E23" s="3" t="s">
        <v>72</v>
      </c>
      <c r="F23" s="86" t="s">
        <v>214</v>
      </c>
      <c r="G23" s="86"/>
      <c r="H23" s="255" t="s">
        <v>1104</v>
      </c>
      <c r="I23" s="86" t="s">
        <v>813</v>
      </c>
      <c r="J23" s="136" t="s">
        <v>917</v>
      </c>
      <c r="K23" s="86">
        <v>0</v>
      </c>
      <c r="L23" s="116" t="s">
        <v>782</v>
      </c>
      <c r="M23" s="117">
        <v>3</v>
      </c>
      <c r="N23" s="117">
        <v>1</v>
      </c>
      <c r="O23" s="117"/>
      <c r="P23" s="86">
        <v>1</v>
      </c>
      <c r="Q23" s="86">
        <v>1</v>
      </c>
      <c r="R23" s="86">
        <v>1</v>
      </c>
      <c r="S23" s="117">
        <v>1</v>
      </c>
      <c r="T23" s="86"/>
      <c r="U23" s="89" t="s">
        <v>751</v>
      </c>
      <c r="V23" s="86">
        <v>0</v>
      </c>
    </row>
    <row r="24" spans="3:28" ht="15" customHeight="1" x14ac:dyDescent="0.25">
      <c r="C24" s="86">
        <v>6</v>
      </c>
      <c r="D24" s="2" t="s">
        <v>1253</v>
      </c>
      <c r="E24" s="3" t="s">
        <v>73</v>
      </c>
      <c r="F24" s="86" t="s">
        <v>214</v>
      </c>
      <c r="G24" s="86"/>
      <c r="H24" s="255" t="s">
        <v>1104</v>
      </c>
      <c r="I24" s="86" t="s">
        <v>813</v>
      </c>
      <c r="J24" s="136" t="s">
        <v>918</v>
      </c>
      <c r="K24" s="86">
        <v>0</v>
      </c>
      <c r="L24" s="116" t="s">
        <v>782</v>
      </c>
      <c r="M24" s="117">
        <v>3</v>
      </c>
      <c r="N24" s="117">
        <v>1</v>
      </c>
      <c r="O24" s="117"/>
      <c r="P24" s="86">
        <v>1</v>
      </c>
      <c r="Q24" s="86">
        <v>1</v>
      </c>
      <c r="R24" s="86">
        <v>1</v>
      </c>
      <c r="S24" s="117">
        <v>1</v>
      </c>
      <c r="T24" s="86"/>
      <c r="U24" s="89" t="s">
        <v>751</v>
      </c>
      <c r="V24" s="86">
        <v>0</v>
      </c>
    </row>
    <row r="25" spans="3:28" x14ac:dyDescent="0.25">
      <c r="C25" s="86">
        <v>7</v>
      </c>
      <c r="D25" s="2" t="s">
        <v>1254</v>
      </c>
      <c r="E25" s="3" t="s">
        <v>74</v>
      </c>
      <c r="F25" s="86" t="s">
        <v>214</v>
      </c>
      <c r="G25" s="86"/>
      <c r="H25" s="255" t="s">
        <v>1104</v>
      </c>
      <c r="I25" s="86" t="s">
        <v>813</v>
      </c>
      <c r="J25" s="136" t="s">
        <v>919</v>
      </c>
      <c r="K25" s="86">
        <v>0</v>
      </c>
      <c r="L25" s="116" t="s">
        <v>782</v>
      </c>
      <c r="M25" s="117">
        <v>3</v>
      </c>
      <c r="N25" s="117">
        <v>1</v>
      </c>
      <c r="O25" s="117"/>
      <c r="P25" s="86">
        <v>1</v>
      </c>
      <c r="Q25" s="86">
        <v>1</v>
      </c>
      <c r="R25" s="86">
        <v>1</v>
      </c>
      <c r="S25" s="117">
        <v>1</v>
      </c>
      <c r="T25" s="86"/>
      <c r="U25" s="89" t="s">
        <v>751</v>
      </c>
      <c r="V25" s="86">
        <v>0</v>
      </c>
    </row>
    <row r="26" spans="3:28" ht="15" customHeight="1" x14ac:dyDescent="0.25">
      <c r="C26" s="86">
        <v>8</v>
      </c>
      <c r="D26" s="2" t="s">
        <v>1255</v>
      </c>
      <c r="E26" s="3" t="s">
        <v>75</v>
      </c>
      <c r="F26" s="86" t="s">
        <v>214</v>
      </c>
      <c r="G26" s="86"/>
      <c r="H26" s="255" t="s">
        <v>1104</v>
      </c>
      <c r="I26" s="86" t="s">
        <v>813</v>
      </c>
      <c r="J26" s="136" t="s">
        <v>920</v>
      </c>
      <c r="K26" s="86">
        <v>0</v>
      </c>
      <c r="L26" s="116" t="s">
        <v>782</v>
      </c>
      <c r="M26" s="117">
        <v>4</v>
      </c>
      <c r="N26" s="117">
        <v>1</v>
      </c>
      <c r="O26" s="117"/>
      <c r="P26" s="86">
        <v>1</v>
      </c>
      <c r="Q26" s="86">
        <v>1</v>
      </c>
      <c r="R26" s="86">
        <v>1</v>
      </c>
      <c r="S26" s="117">
        <v>1</v>
      </c>
      <c r="T26" s="86"/>
      <c r="U26" s="89" t="s">
        <v>751</v>
      </c>
      <c r="V26" s="86">
        <v>0</v>
      </c>
    </row>
    <row r="27" spans="3:28" x14ac:dyDescent="0.25">
      <c r="C27" s="86">
        <v>9</v>
      </c>
      <c r="D27" s="2" t="s">
        <v>1256</v>
      </c>
      <c r="E27" s="3" t="s">
        <v>77</v>
      </c>
      <c r="F27" s="86" t="s">
        <v>214</v>
      </c>
      <c r="G27" s="86"/>
      <c r="H27" s="255" t="s">
        <v>1104</v>
      </c>
      <c r="I27" s="86" t="s">
        <v>813</v>
      </c>
      <c r="J27" s="136" t="s">
        <v>921</v>
      </c>
      <c r="K27" s="86">
        <v>0</v>
      </c>
      <c r="L27" s="116" t="s">
        <v>782</v>
      </c>
      <c r="M27" s="117">
        <v>3</v>
      </c>
      <c r="N27" s="117">
        <v>1</v>
      </c>
      <c r="O27" s="117"/>
      <c r="P27" s="86">
        <v>1</v>
      </c>
      <c r="Q27" s="86">
        <v>1</v>
      </c>
      <c r="R27" s="86">
        <v>1</v>
      </c>
      <c r="S27" s="117">
        <v>1</v>
      </c>
      <c r="T27" s="86"/>
      <c r="U27" s="89" t="s">
        <v>751</v>
      </c>
      <c r="V27" s="86">
        <v>0</v>
      </c>
    </row>
    <row r="28" spans="3:28" x14ac:dyDescent="0.25">
      <c r="C28" s="86">
        <v>10</v>
      </c>
      <c r="D28" s="2" t="s">
        <v>1257</v>
      </c>
      <c r="E28" s="1" t="s">
        <v>78</v>
      </c>
      <c r="F28" s="86" t="s">
        <v>214</v>
      </c>
      <c r="G28" s="86"/>
      <c r="H28" s="255" t="s">
        <v>1104</v>
      </c>
      <c r="I28" s="86" t="s">
        <v>813</v>
      </c>
      <c r="J28" s="136" t="s">
        <v>922</v>
      </c>
      <c r="K28" s="86">
        <v>0</v>
      </c>
      <c r="L28" s="116" t="s">
        <v>782</v>
      </c>
      <c r="M28" s="117">
        <v>3</v>
      </c>
      <c r="N28" s="117">
        <v>1</v>
      </c>
      <c r="O28" s="117"/>
      <c r="P28" s="86">
        <v>1</v>
      </c>
      <c r="Q28" s="86">
        <v>1</v>
      </c>
      <c r="R28" s="86">
        <v>1</v>
      </c>
      <c r="S28" s="117">
        <v>1</v>
      </c>
      <c r="T28" s="86"/>
      <c r="U28" s="89" t="s">
        <v>751</v>
      </c>
      <c r="V28" s="86">
        <v>0</v>
      </c>
    </row>
    <row r="29" spans="3:28" x14ac:dyDescent="0.25">
      <c r="C29" s="86">
        <v>11</v>
      </c>
      <c r="D29" s="298" t="s">
        <v>924</v>
      </c>
      <c r="E29" s="30" t="s">
        <v>780</v>
      </c>
      <c r="F29" s="119" t="s">
        <v>214</v>
      </c>
      <c r="G29" s="86"/>
      <c r="H29" s="255" t="s">
        <v>1104</v>
      </c>
      <c r="I29" s="118" t="s">
        <v>813</v>
      </c>
      <c r="J29" s="134" t="s">
        <v>923</v>
      </c>
      <c r="K29" s="120">
        <v>0</v>
      </c>
      <c r="L29" s="120" t="s">
        <v>777</v>
      </c>
      <c r="M29" s="117">
        <v>5</v>
      </c>
      <c r="N29" s="117">
        <v>0</v>
      </c>
      <c r="O29" s="117"/>
      <c r="P29" s="117">
        <v>1</v>
      </c>
      <c r="Q29" s="117">
        <v>1</v>
      </c>
      <c r="R29" s="117">
        <v>1</v>
      </c>
      <c r="S29" s="117">
        <v>1</v>
      </c>
      <c r="T29" s="86"/>
      <c r="U29" s="121" t="s">
        <v>751</v>
      </c>
      <c r="V29" s="117">
        <v>0</v>
      </c>
    </row>
    <row r="30" spans="3:28" ht="30" x14ac:dyDescent="0.25">
      <c r="C30" s="404">
        <v>12</v>
      </c>
      <c r="D30" s="45" t="s">
        <v>1456</v>
      </c>
      <c r="E30" s="405" t="s">
        <v>1457</v>
      </c>
      <c r="F30" s="408" t="s">
        <v>214</v>
      </c>
      <c r="G30" s="275"/>
      <c r="H30" s="408" t="s">
        <v>1105</v>
      </c>
      <c r="I30" s="408" t="s">
        <v>813</v>
      </c>
      <c r="J30" s="404" t="s">
        <v>1458</v>
      </c>
      <c r="K30" s="404">
        <v>0</v>
      </c>
      <c r="L30" s="406" t="s">
        <v>782</v>
      </c>
      <c r="M30" s="404">
        <v>2</v>
      </c>
      <c r="N30" s="404">
        <v>0</v>
      </c>
      <c r="O30" s="404"/>
      <c r="P30" s="404">
        <v>1</v>
      </c>
      <c r="Q30" s="404">
        <v>1</v>
      </c>
      <c r="R30" s="404">
        <v>1</v>
      </c>
      <c r="S30" s="404">
        <v>0</v>
      </c>
      <c r="T30" s="404"/>
      <c r="U30" s="407" t="s">
        <v>751</v>
      </c>
      <c r="V30" s="404">
        <v>0</v>
      </c>
    </row>
    <row r="33" spans="3:22" ht="30" x14ac:dyDescent="0.25">
      <c r="C33" s="381">
        <v>13</v>
      </c>
      <c r="D33" s="382" t="s">
        <v>1459</v>
      </c>
      <c r="E33" s="383" t="s">
        <v>1460</v>
      </c>
      <c r="F33" s="384" t="s">
        <v>214</v>
      </c>
      <c r="G33" s="385"/>
      <c r="H33" s="385"/>
      <c r="I33" s="384" t="s">
        <v>779</v>
      </c>
      <c r="J33" s="381" t="s">
        <v>1461</v>
      </c>
      <c r="K33" s="381">
        <v>0</v>
      </c>
      <c r="L33" s="384" t="s">
        <v>782</v>
      </c>
      <c r="M33" s="381">
        <v>2</v>
      </c>
      <c r="N33" s="381">
        <v>0</v>
      </c>
      <c r="O33" s="381"/>
      <c r="P33" s="381">
        <v>0</v>
      </c>
      <c r="Q33" s="381">
        <v>0</v>
      </c>
      <c r="R33" s="381">
        <v>0</v>
      </c>
      <c r="S33" s="381">
        <v>0</v>
      </c>
      <c r="T33" s="381"/>
      <c r="U33" s="386"/>
      <c r="V33" s="381">
        <v>0</v>
      </c>
    </row>
    <row r="79" spans="3:22" x14ac:dyDescent="0.25">
      <c r="C79" s="1221" t="s">
        <v>747</v>
      </c>
      <c r="D79" s="1222"/>
      <c r="E79" s="1223"/>
      <c r="F79" s="86"/>
      <c r="G79" s="86"/>
      <c r="H79" s="86"/>
      <c r="I79" s="86"/>
      <c r="J79" s="86"/>
      <c r="K79" s="86"/>
      <c r="L79" s="86"/>
      <c r="M79" s="86"/>
      <c r="N79" s="86"/>
      <c r="O79" s="86"/>
      <c r="P79" s="86"/>
      <c r="Q79" s="86"/>
      <c r="R79" s="86"/>
      <c r="S79" s="86"/>
      <c r="T79" s="86"/>
      <c r="U79" s="86"/>
      <c r="V79" s="86"/>
    </row>
    <row r="80" spans="3:22" ht="75" x14ac:dyDescent="0.25">
      <c r="C80" s="86"/>
      <c r="D80" s="90"/>
      <c r="E80" s="90"/>
      <c r="F80" s="90"/>
      <c r="G80" s="31"/>
      <c r="H80" s="31"/>
      <c r="I80" s="86"/>
      <c r="J80" s="31"/>
      <c r="K80" s="80" t="s">
        <v>593</v>
      </c>
      <c r="L80" s="81"/>
      <c r="M80" s="81"/>
      <c r="N80" s="81"/>
      <c r="O80" s="192"/>
      <c r="P80" s="81"/>
      <c r="Q80" s="81"/>
      <c r="R80" s="81"/>
      <c r="S80" s="195"/>
      <c r="T80" s="81"/>
      <c r="U80" s="82"/>
      <c r="V80" s="86"/>
    </row>
    <row r="81" spans="3:22" x14ac:dyDescent="0.25">
      <c r="C81" s="89"/>
      <c r="D81" s="89"/>
      <c r="E81" s="89"/>
      <c r="F81" s="89"/>
      <c r="G81" s="32"/>
      <c r="H81" s="32"/>
      <c r="I81" s="89"/>
      <c r="J81" s="32"/>
      <c r="K81" s="89"/>
      <c r="L81" s="1135" t="s">
        <v>594</v>
      </c>
      <c r="M81" s="1128" t="s">
        <v>595</v>
      </c>
      <c r="N81" s="1128"/>
      <c r="O81" s="193"/>
      <c r="P81" s="1128" t="s">
        <v>596</v>
      </c>
      <c r="Q81" s="1128"/>
      <c r="R81" s="1128"/>
      <c r="S81" s="1128"/>
      <c r="T81" s="1128"/>
      <c r="U81" s="89"/>
      <c r="V81" s="86"/>
    </row>
    <row r="82" spans="3:22" ht="78.75" x14ac:dyDescent="0.25">
      <c r="C82" s="1171" t="s">
        <v>0</v>
      </c>
      <c r="D82" s="1171" t="s">
        <v>1</v>
      </c>
      <c r="E82" s="1171" t="s">
        <v>2</v>
      </c>
      <c r="F82" s="1224" t="s">
        <v>748</v>
      </c>
      <c r="G82" s="1117" t="s">
        <v>604</v>
      </c>
      <c r="H82" s="249"/>
      <c r="I82" s="1122" t="s">
        <v>592</v>
      </c>
      <c r="J82" s="83"/>
      <c r="K82" s="1122" t="s">
        <v>603</v>
      </c>
      <c r="L82" s="1135"/>
      <c r="M82" s="1128" t="s">
        <v>8</v>
      </c>
      <c r="N82" s="1128" t="s">
        <v>597</v>
      </c>
      <c r="O82" s="193"/>
      <c r="P82" s="1135" t="s">
        <v>598</v>
      </c>
      <c r="Q82" s="1135" t="s">
        <v>599</v>
      </c>
      <c r="R82" s="1135" t="s">
        <v>600</v>
      </c>
      <c r="S82" s="194"/>
      <c r="T82" s="1135" t="s">
        <v>601</v>
      </c>
      <c r="U82" s="94" t="s">
        <v>661</v>
      </c>
      <c r="V82" s="94" t="s">
        <v>602</v>
      </c>
    </row>
    <row r="83" spans="3:22" x14ac:dyDescent="0.25">
      <c r="C83" s="1171"/>
      <c r="D83" s="1171"/>
      <c r="E83" s="1171"/>
      <c r="F83" s="1225"/>
      <c r="G83" s="1118"/>
      <c r="H83" s="250"/>
      <c r="I83" s="1124"/>
      <c r="J83" s="91" t="s">
        <v>4</v>
      </c>
      <c r="K83" s="1124"/>
      <c r="L83" s="1135"/>
      <c r="M83" s="1128"/>
      <c r="N83" s="1128"/>
      <c r="O83" s="193"/>
      <c r="P83" s="1135"/>
      <c r="Q83" s="1135"/>
      <c r="R83" s="1135"/>
      <c r="S83" s="194"/>
      <c r="T83" s="1135"/>
      <c r="U83" s="95"/>
      <c r="V83" s="95"/>
    </row>
    <row r="84" spans="3:22" ht="30" x14ac:dyDescent="0.25">
      <c r="C84" s="110">
        <v>1</v>
      </c>
      <c r="D84" s="112" t="s">
        <v>812</v>
      </c>
      <c r="E84" s="101" t="s">
        <v>811</v>
      </c>
      <c r="F84" s="109" t="s">
        <v>214</v>
      </c>
      <c r="G84" s="107">
        <v>1</v>
      </c>
      <c r="H84" s="107"/>
      <c r="I84" s="108" t="s">
        <v>779</v>
      </c>
      <c r="J84" s="87" t="s">
        <v>810</v>
      </c>
      <c r="K84" s="107">
        <v>0</v>
      </c>
      <c r="L84" s="107" t="s">
        <v>782</v>
      </c>
      <c r="M84" s="107">
        <v>4</v>
      </c>
      <c r="N84" s="107">
        <v>1</v>
      </c>
      <c r="O84" s="107"/>
      <c r="P84" s="107">
        <v>1</v>
      </c>
      <c r="Q84" s="107">
        <v>1</v>
      </c>
      <c r="R84" s="107">
        <v>1</v>
      </c>
      <c r="S84" s="107"/>
      <c r="T84" s="107"/>
      <c r="U84" s="88" t="s">
        <v>751</v>
      </c>
      <c r="V84" s="107">
        <v>0</v>
      </c>
    </row>
    <row r="85" spans="3:22" x14ac:dyDescent="0.25">
      <c r="C85" s="37">
        <v>2</v>
      </c>
      <c r="D85" s="113" t="s">
        <v>809</v>
      </c>
      <c r="E85" s="101" t="s">
        <v>808</v>
      </c>
      <c r="F85" s="105" t="s">
        <v>214</v>
      </c>
      <c r="G85" s="37"/>
      <c r="H85" s="37"/>
      <c r="I85" s="102" t="s">
        <v>779</v>
      </c>
      <c r="J85" s="104" t="s">
        <v>807</v>
      </c>
      <c r="K85" s="103">
        <v>0</v>
      </c>
      <c r="L85" s="103" t="s">
        <v>782</v>
      </c>
      <c r="M85" s="37">
        <v>3</v>
      </c>
      <c r="N85" s="37">
        <v>1</v>
      </c>
      <c r="O85" s="37"/>
      <c r="P85" s="37">
        <v>1</v>
      </c>
      <c r="Q85" s="37">
        <v>1</v>
      </c>
      <c r="R85" s="37">
        <v>1</v>
      </c>
      <c r="S85" s="37"/>
      <c r="T85" s="37"/>
      <c r="U85" s="102" t="s">
        <v>751</v>
      </c>
      <c r="V85" s="37">
        <v>0</v>
      </c>
    </row>
    <row r="86" spans="3:22" x14ac:dyDescent="0.25">
      <c r="C86" s="37">
        <v>3</v>
      </c>
      <c r="D86" s="113" t="s">
        <v>806</v>
      </c>
      <c r="E86" s="101" t="s">
        <v>805</v>
      </c>
      <c r="F86" s="105" t="s">
        <v>214</v>
      </c>
      <c r="G86" s="37"/>
      <c r="H86" s="37"/>
      <c r="I86" s="102" t="s">
        <v>779</v>
      </c>
      <c r="J86" s="104" t="s">
        <v>804</v>
      </c>
      <c r="K86" s="103">
        <v>0</v>
      </c>
      <c r="L86" s="103" t="s">
        <v>782</v>
      </c>
      <c r="M86" s="37">
        <v>3</v>
      </c>
      <c r="N86" s="37">
        <v>0</v>
      </c>
      <c r="O86" s="37"/>
      <c r="P86" s="37">
        <v>1</v>
      </c>
      <c r="Q86" s="37">
        <v>1</v>
      </c>
      <c r="R86" s="37">
        <v>1</v>
      </c>
      <c r="S86" s="37"/>
      <c r="T86" s="37"/>
      <c r="U86" s="102" t="s">
        <v>751</v>
      </c>
      <c r="V86" s="37">
        <v>0</v>
      </c>
    </row>
    <row r="87" spans="3:22" x14ac:dyDescent="0.25">
      <c r="C87" s="37">
        <v>4</v>
      </c>
      <c r="D87" s="113" t="s">
        <v>803</v>
      </c>
      <c r="E87" s="101" t="s">
        <v>802</v>
      </c>
      <c r="F87" s="105" t="s">
        <v>214</v>
      </c>
      <c r="G87" s="37"/>
      <c r="H87" s="37"/>
      <c r="I87" s="102" t="s">
        <v>779</v>
      </c>
      <c r="J87" s="104" t="s">
        <v>801</v>
      </c>
      <c r="K87" s="103">
        <v>0</v>
      </c>
      <c r="L87" s="103" t="s">
        <v>782</v>
      </c>
      <c r="M87" s="37">
        <v>3</v>
      </c>
      <c r="N87" s="37">
        <v>1</v>
      </c>
      <c r="O87" s="37"/>
      <c r="P87" s="37">
        <v>1</v>
      </c>
      <c r="Q87" s="37">
        <v>1</v>
      </c>
      <c r="R87" s="37">
        <v>1</v>
      </c>
      <c r="S87" s="37"/>
      <c r="T87" s="37"/>
      <c r="U87" s="102" t="s">
        <v>751</v>
      </c>
      <c r="V87" s="37">
        <v>0</v>
      </c>
    </row>
    <row r="88" spans="3:22" x14ac:dyDescent="0.25">
      <c r="C88" s="37">
        <v>5</v>
      </c>
      <c r="D88" s="113" t="s">
        <v>800</v>
      </c>
      <c r="E88" s="101" t="s">
        <v>799</v>
      </c>
      <c r="F88" s="106" t="s">
        <v>214</v>
      </c>
      <c r="G88" s="37"/>
      <c r="H88" s="37"/>
      <c r="I88" s="102" t="s">
        <v>779</v>
      </c>
      <c r="J88" s="104" t="s">
        <v>798</v>
      </c>
      <c r="K88" s="103">
        <v>0</v>
      </c>
      <c r="L88" s="103" t="s">
        <v>782</v>
      </c>
      <c r="M88" s="37">
        <v>3</v>
      </c>
      <c r="N88" s="37">
        <v>1</v>
      </c>
      <c r="O88" s="37"/>
      <c r="P88" s="37">
        <v>1</v>
      </c>
      <c r="Q88" s="37">
        <v>1</v>
      </c>
      <c r="R88" s="37">
        <v>1</v>
      </c>
      <c r="S88" s="37"/>
      <c r="T88" s="37"/>
      <c r="U88" s="102" t="s">
        <v>751</v>
      </c>
      <c r="V88" s="37">
        <v>0</v>
      </c>
    </row>
    <row r="89" spans="3:22" x14ac:dyDescent="0.25">
      <c r="C89" s="37">
        <v>6</v>
      </c>
      <c r="D89" s="113" t="s">
        <v>797</v>
      </c>
      <c r="E89" s="101" t="s">
        <v>796</v>
      </c>
      <c r="F89" s="106" t="s">
        <v>214</v>
      </c>
      <c r="G89" s="37"/>
      <c r="H89" s="37"/>
      <c r="I89" s="102" t="s">
        <v>779</v>
      </c>
      <c r="J89" s="104" t="s">
        <v>795</v>
      </c>
      <c r="K89" s="103">
        <v>0</v>
      </c>
      <c r="L89" s="103" t="s">
        <v>782</v>
      </c>
      <c r="M89" s="37">
        <v>3</v>
      </c>
      <c r="N89" s="37">
        <v>1</v>
      </c>
      <c r="O89" s="37"/>
      <c r="P89" s="37">
        <v>1</v>
      </c>
      <c r="Q89" s="37">
        <v>1</v>
      </c>
      <c r="R89" s="37">
        <v>1</v>
      </c>
      <c r="S89" s="37"/>
      <c r="T89" s="37"/>
      <c r="U89" s="102" t="s">
        <v>751</v>
      </c>
      <c r="V89" s="37">
        <v>0</v>
      </c>
    </row>
    <row r="90" spans="3:22" x14ac:dyDescent="0.25">
      <c r="C90" s="37">
        <v>7</v>
      </c>
      <c r="D90" s="113" t="s">
        <v>794</v>
      </c>
      <c r="E90" s="101" t="s">
        <v>793</v>
      </c>
      <c r="F90" s="106" t="s">
        <v>214</v>
      </c>
      <c r="G90" s="37"/>
      <c r="H90" s="37"/>
      <c r="I90" s="102" t="s">
        <v>779</v>
      </c>
      <c r="J90" s="104" t="s">
        <v>792</v>
      </c>
      <c r="K90" s="103">
        <v>0</v>
      </c>
      <c r="L90" s="103" t="s">
        <v>782</v>
      </c>
      <c r="M90" s="37">
        <v>4</v>
      </c>
      <c r="N90" s="37">
        <v>1</v>
      </c>
      <c r="O90" s="37"/>
      <c r="P90" s="37">
        <v>1</v>
      </c>
      <c r="Q90" s="37">
        <v>1</v>
      </c>
      <c r="R90" s="37">
        <v>1</v>
      </c>
      <c r="S90" s="37"/>
      <c r="T90" s="37"/>
      <c r="U90" s="102" t="s">
        <v>751</v>
      </c>
      <c r="V90" s="37">
        <v>0</v>
      </c>
    </row>
    <row r="91" spans="3:22" x14ac:dyDescent="0.25">
      <c r="C91" s="37">
        <v>8</v>
      </c>
      <c r="D91" s="114" t="s">
        <v>791</v>
      </c>
      <c r="E91" s="101" t="s">
        <v>790</v>
      </c>
      <c r="F91" s="106" t="s">
        <v>214</v>
      </c>
      <c r="G91" s="37"/>
      <c r="H91" s="37"/>
      <c r="I91" s="102" t="s">
        <v>779</v>
      </c>
      <c r="J91" s="104" t="s">
        <v>789</v>
      </c>
      <c r="K91" s="103">
        <v>0</v>
      </c>
      <c r="L91" s="103" t="s">
        <v>782</v>
      </c>
      <c r="M91" s="37">
        <v>3</v>
      </c>
      <c r="N91" s="37">
        <v>1</v>
      </c>
      <c r="O91" s="37"/>
      <c r="P91" s="37">
        <v>1</v>
      </c>
      <c r="Q91" s="37">
        <v>1</v>
      </c>
      <c r="R91" s="37">
        <v>1</v>
      </c>
      <c r="S91" s="37"/>
      <c r="T91" s="37"/>
      <c r="U91" s="102" t="s">
        <v>751</v>
      </c>
      <c r="V91" s="37">
        <v>0</v>
      </c>
    </row>
    <row r="92" spans="3:22" x14ac:dyDescent="0.25">
      <c r="C92" s="37">
        <v>9</v>
      </c>
      <c r="D92" s="113" t="s">
        <v>788</v>
      </c>
      <c r="E92" s="101" t="s">
        <v>787</v>
      </c>
      <c r="F92" s="106" t="s">
        <v>214</v>
      </c>
      <c r="G92" s="37"/>
      <c r="H92" s="37"/>
      <c r="I92" s="102" t="s">
        <v>779</v>
      </c>
      <c r="J92" s="104" t="s">
        <v>786</v>
      </c>
      <c r="K92" s="103">
        <v>0</v>
      </c>
      <c r="L92" s="103" t="s">
        <v>782</v>
      </c>
      <c r="M92" s="37">
        <v>3</v>
      </c>
      <c r="N92" s="37">
        <v>1</v>
      </c>
      <c r="O92" s="37"/>
      <c r="P92" s="37">
        <v>1</v>
      </c>
      <c r="Q92" s="37">
        <v>1</v>
      </c>
      <c r="R92" s="37">
        <v>1</v>
      </c>
      <c r="S92" s="37"/>
      <c r="T92" s="37"/>
      <c r="U92" s="102" t="s">
        <v>751</v>
      </c>
      <c r="V92" s="37">
        <v>0</v>
      </c>
    </row>
    <row r="93" spans="3:22" x14ac:dyDescent="0.25">
      <c r="C93" s="37">
        <v>10</v>
      </c>
      <c r="D93" s="113" t="s">
        <v>785</v>
      </c>
      <c r="E93" s="101" t="s">
        <v>784</v>
      </c>
      <c r="F93" s="105" t="s">
        <v>214</v>
      </c>
      <c r="G93" s="37"/>
      <c r="H93" s="37"/>
      <c r="I93" s="102" t="s">
        <v>779</v>
      </c>
      <c r="J93" s="104" t="s">
        <v>783</v>
      </c>
      <c r="K93" s="103">
        <v>0</v>
      </c>
      <c r="L93" s="103" t="s">
        <v>782</v>
      </c>
      <c r="M93" s="37">
        <v>4</v>
      </c>
      <c r="N93" s="37">
        <v>1</v>
      </c>
      <c r="O93" s="37"/>
      <c r="P93" s="37">
        <v>1</v>
      </c>
      <c r="Q93" s="37">
        <v>1</v>
      </c>
      <c r="R93" s="37">
        <v>1</v>
      </c>
      <c r="S93" s="37"/>
      <c r="T93" s="37"/>
      <c r="U93" s="102" t="s">
        <v>751</v>
      </c>
      <c r="V93" s="37">
        <v>0</v>
      </c>
    </row>
    <row r="94" spans="3:22" x14ac:dyDescent="0.25">
      <c r="C94" s="97">
        <v>11</v>
      </c>
      <c r="D94" s="115" t="s">
        <v>781</v>
      </c>
      <c r="E94" s="101" t="s">
        <v>780</v>
      </c>
      <c r="F94" s="100" t="s">
        <v>214</v>
      </c>
      <c r="I94" s="96" t="s">
        <v>779</v>
      </c>
      <c r="J94" s="99" t="s">
        <v>778</v>
      </c>
      <c r="K94" s="98">
        <v>0</v>
      </c>
      <c r="L94" s="98" t="s">
        <v>777</v>
      </c>
      <c r="M94" s="97">
        <v>5</v>
      </c>
      <c r="N94" s="97">
        <v>0</v>
      </c>
      <c r="O94" s="97"/>
      <c r="P94" s="97">
        <v>1</v>
      </c>
      <c r="Q94" s="97">
        <v>1</v>
      </c>
      <c r="R94" s="97">
        <v>1</v>
      </c>
      <c r="S94" s="198"/>
      <c r="U94" s="96" t="s">
        <v>751</v>
      </c>
      <c r="V94" s="69">
        <v>0</v>
      </c>
    </row>
  </sheetData>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s>
    <customSheetView guid="{F9E77D3E-9512-4655-8DC5-CBCB6D76B9C5}" scale="90" showAutoFilter="1" topLeftCell="A7">
      <selection activeCell="C19" sqref="C19:V30"/>
      <pageMargins left="0.7" right="0.7" top="0.75" bottom="0.75" header="0.3" footer="0.3"/>
      <pageSetup paperSize="9" orientation="portrait" r:id="rId1"/>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D9685D2E-3084-4AF6-8DBA-5592BEF27847}" scale="90" showAutoFilter="1" topLeftCell="A7">
      <selection activeCell="C19" sqref="C19:V30"/>
      <pageMargins left="0.7" right="0.7" top="0.75" bottom="0.75" header="0.3" footer="0.3"/>
      <pageSetup paperSize="9" orientation="portrait" horizontalDpi="0" verticalDpi="0" r:id="rId2"/>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1B6A4866-A5AB-480B-A411-F20888958AF4}" scale="90" showAutoFilter="1" topLeftCell="A7">
      <selection activeCell="C19" sqref="C19:V30"/>
      <pageMargins left="0.7" right="0.7" top="0.75" bottom="0.75" header="0.3" footer="0.3"/>
      <pageSetup paperSize="9" orientation="portrait" horizontalDpi="0" verticalDpi="0" r:id="rId3"/>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5448D88C-FF86-4D3F-8490-F2F239C6F324}" scale="90" showAutoFilter="1" topLeftCell="A7">
      <selection activeCell="C19" sqref="C19:V30"/>
      <pageMargins left="0.7" right="0.7" top="0.75" bottom="0.75" header="0.3" footer="0.3"/>
      <pageSetup paperSize="9" orientation="portrait" horizontalDpi="0" verticalDpi="0" r:id="rId4"/>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BD98B3E9-7C13-41E6-82C5-392E91EC622B}" scale="90" showAutoFilter="1" topLeftCell="A7">
      <selection activeCell="C19" sqref="C19:V30"/>
      <pageMargins left="0.7" right="0.7" top="0.75" bottom="0.75" header="0.3" footer="0.3"/>
      <pageSetup paperSize="9" orientation="portrait" horizontalDpi="0" verticalDpi="0" r:id="rId5"/>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6EC6FC78-CAF0-4B41-BCBC-C0FF1BFCA410}" scale="90" showAutoFilter="1" topLeftCell="A7">
      <selection activeCell="C19" sqref="C19:V30"/>
      <pageMargins left="0.7" right="0.7" top="0.75" bottom="0.75" header="0.3" footer="0.3"/>
      <pageSetup paperSize="9" orientation="portrait" r:id="rId6"/>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EBBD5757-E7AD-4688-ABF4-2AE9E930BC4B}" scale="90" showAutoFilter="1" topLeftCell="A7">
      <selection activeCell="C19" sqref="C19:V30"/>
      <pageMargins left="0.7" right="0.7" top="0.75" bottom="0.75" header="0.3" footer="0.3"/>
      <pageSetup paperSize="9" orientation="portrait" r:id="rId7"/>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60861627-6CD5-4083-8CA7-D44B15F4A9CE}" scale="90" showAutoFilter="1" topLeftCell="A7">
      <selection activeCell="C19" sqref="C19:V30"/>
      <pageMargins left="0.7" right="0.7" top="0.75" bottom="0.75" header="0.3" footer="0.3"/>
      <pageSetup paperSize="9" orientation="portrait" r:id="rId8"/>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s>
  <mergeCells count="45">
    <mergeCell ref="AA15:AB15"/>
    <mergeCell ref="W16:X16"/>
    <mergeCell ref="Y16:Z16"/>
    <mergeCell ref="AA16:AB16"/>
    <mergeCell ref="W15:X15"/>
    <mergeCell ref="Y15:Z15"/>
    <mergeCell ref="K15:V15"/>
    <mergeCell ref="K16:K18"/>
    <mergeCell ref="L16:L18"/>
    <mergeCell ref="R17:R18"/>
    <mergeCell ref="T17:T18"/>
    <mergeCell ref="U17:U18"/>
    <mergeCell ref="V17:V18"/>
    <mergeCell ref="M16:O16"/>
    <mergeCell ref="S17:S18"/>
    <mergeCell ref="P16:U16"/>
    <mergeCell ref="C17:C18"/>
    <mergeCell ref="D17:D18"/>
    <mergeCell ref="E17:E18"/>
    <mergeCell ref="F17:F18"/>
    <mergeCell ref="G17:G18"/>
    <mergeCell ref="Q82:Q83"/>
    <mergeCell ref="R82:R83"/>
    <mergeCell ref="I17:I18"/>
    <mergeCell ref="M17:M18"/>
    <mergeCell ref="N17:N18"/>
    <mergeCell ref="P17:P18"/>
    <mergeCell ref="Q17:Q18"/>
    <mergeCell ref="O17:O18"/>
    <mergeCell ref="H17:H18"/>
    <mergeCell ref="T82:T83"/>
    <mergeCell ref="G82:G83"/>
    <mergeCell ref="C79:E79"/>
    <mergeCell ref="L81:L83"/>
    <mergeCell ref="M81:N81"/>
    <mergeCell ref="P81:T81"/>
    <mergeCell ref="C82:C83"/>
    <mergeCell ref="D82:D83"/>
    <mergeCell ref="E82:E83"/>
    <mergeCell ref="F82:F83"/>
    <mergeCell ref="K82:K83"/>
    <mergeCell ref="I82:I83"/>
    <mergeCell ref="M82:M83"/>
    <mergeCell ref="N82:N83"/>
    <mergeCell ref="P82:P83"/>
  </mergeCells>
  <pageMargins left="0.7" right="0.7" top="0.75" bottom="0.75" header="0.3" footer="0.3"/>
  <pageSetup paperSize="9" orientation="portrait"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vt:i4>
      </vt:variant>
      <vt:variant>
        <vt:lpstr>Именованные диапазоны</vt:lpstr>
      </vt:variant>
      <vt:variant>
        <vt:i4>3</vt:i4>
      </vt:variant>
    </vt:vector>
  </HeadingPairs>
  <TitlesOfParts>
    <vt:vector size="25" baseType="lpstr">
      <vt:lpstr>Полный реестр </vt:lpstr>
      <vt:lpstr>Ликвадация к.п.</vt:lpstr>
      <vt:lpstr>Баки</vt:lpstr>
      <vt:lpstr>Юр. лица</vt:lpstr>
      <vt:lpstr>ГСК</vt:lpstr>
      <vt:lpstr>Сергиев Посад</vt:lpstr>
      <vt:lpstr>Березняковское </vt:lpstr>
      <vt:lpstr>Богородское </vt:lpstr>
      <vt:lpstr>Скоропусковский </vt:lpstr>
      <vt:lpstr>Пересвет</vt:lpstr>
      <vt:lpstr>Васильевское</vt:lpstr>
      <vt:lpstr>Краснозаводск</vt:lpstr>
      <vt:lpstr>Реммаш</vt:lpstr>
      <vt:lpstr>Селковское</vt:lpstr>
      <vt:lpstr>Хотьково</vt:lpstr>
      <vt:lpstr>Лозовское </vt:lpstr>
      <vt:lpstr>Шеметовское </vt:lpstr>
      <vt:lpstr>Лист 1</vt:lpstr>
      <vt:lpstr>Юр лица2</vt:lpstr>
      <vt:lpstr>СНТ</vt:lpstr>
      <vt:lpstr>подлинник</vt:lpstr>
      <vt:lpstr>Владимирская</vt:lpstr>
      <vt:lpstr>Васильевское!Область_печати</vt:lpstr>
      <vt:lpstr>Пересвет!Область_печати</vt:lpstr>
      <vt:lpstr>'Сергиев Посад'!Область_печати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Красотов</dc:creator>
  <cp:lastModifiedBy>Матвеенко</cp:lastModifiedBy>
  <cp:lastPrinted>2023-06-08T08:27:12Z</cp:lastPrinted>
  <dcterms:created xsi:type="dcterms:W3CDTF">2006-09-16T00:00:00Z</dcterms:created>
  <dcterms:modified xsi:type="dcterms:W3CDTF">2023-12-27T12:27:04Z</dcterms:modified>
</cp:coreProperties>
</file>